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cas Guimarães\Desktop\nami-works\sandbox\bisyou\diligence\"/>
    </mc:Choice>
  </mc:AlternateContent>
  <xr:revisionPtr revIDLastSave="0" documentId="13_ncr:1_{1EBC9695-EA57-43DA-BFBE-EA2F7696A211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Grade" sheetId="1" state="hidden" r:id="rId1"/>
    <sheet name="Planilha1" sheetId="2" state="hidden" r:id="rId2"/>
    <sheet name="Lojas" sheetId="3" state="hidden" r:id="rId3"/>
    <sheet name="ge_savings" sheetId="5" r:id="rId4"/>
    <sheet name="bisyou" sheetId="7" r:id="rId5"/>
  </sheets>
  <definedNames>
    <definedName name="_xlnm._FilterDatabase" localSheetId="0" hidden="1">Grade!$C$4:$AS$148</definedName>
    <definedName name="_xlnm._FilterDatabase" localSheetId="2" hidden="1">Lojas!$A$4:$CQ$1104</definedName>
    <definedName name="B2B_canais">#REF!</definedName>
    <definedName name="B2B_inicio">#REF!</definedName>
    <definedName name="B2B_início">#REF!</definedName>
    <definedName name="B2B_margem">#REF!</definedName>
    <definedName name="B2B_maturacao">#REF!</definedName>
    <definedName name="B2B_receitabruta">#REF!</definedName>
    <definedName name="B2B_sazonalidade">#REF!</definedName>
    <definedName name="B2B_sellout">#REF!</definedName>
    <definedName name="B2B_volume">#REF!</definedName>
    <definedName name="B2B_volumeprodutos">#REF!</definedName>
    <definedName name="B2B_volumeref">#REF!</definedName>
    <definedName name="Premissas_curvaabcajustada">#REF!</definedName>
    <definedName name="Premissas_produ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7" l="1"/>
  <c r="C12" i="7" l="1"/>
  <c r="B12" i="7"/>
  <c r="C11" i="7"/>
  <c r="D10" i="7"/>
  <c r="C10" i="7"/>
  <c r="B10" i="7"/>
  <c r="I11" i="7"/>
  <c r="H11" i="7"/>
  <c r="I5" i="7"/>
  <c r="I6" i="7" s="1"/>
  <c r="I8" i="7" s="1"/>
  <c r="H5" i="7"/>
  <c r="H6" i="7" s="1"/>
  <c r="H8" i="7" s="1"/>
  <c r="G5" i="7"/>
  <c r="J4" i="7"/>
  <c r="E4" i="7"/>
  <c r="B5" i="7"/>
  <c r="C5" i="7"/>
  <c r="D5" i="7"/>
  <c r="B34" i="5"/>
  <c r="I34" i="5" s="1"/>
  <c r="L82" i="5"/>
  <c r="K82" i="5"/>
  <c r="J82" i="5"/>
  <c r="I82" i="5"/>
  <c r="H82" i="5"/>
  <c r="G82" i="5"/>
  <c r="F82" i="5"/>
  <c r="E82" i="5"/>
  <c r="L81" i="5"/>
  <c r="K81" i="5"/>
  <c r="J81" i="5"/>
  <c r="I81" i="5"/>
  <c r="H81" i="5"/>
  <c r="G81" i="5"/>
  <c r="F81" i="5"/>
  <c r="E81" i="5"/>
  <c r="D81" i="5"/>
  <c r="C81" i="5"/>
  <c r="L80" i="5"/>
  <c r="K80" i="5"/>
  <c r="J80" i="5"/>
  <c r="I80" i="5"/>
  <c r="H80" i="5"/>
  <c r="G80" i="5"/>
  <c r="F80" i="5"/>
  <c r="E80" i="5"/>
  <c r="D80" i="5"/>
  <c r="C80" i="5"/>
  <c r="D49" i="5"/>
  <c r="C49" i="5"/>
  <c r="D48" i="5"/>
  <c r="C48" i="5"/>
  <c r="C44" i="5"/>
  <c r="D42" i="5"/>
  <c r="D43" i="5" s="1"/>
  <c r="C42" i="5"/>
  <c r="C43" i="5" s="1"/>
  <c r="L36" i="5"/>
  <c r="L49" i="5" s="1"/>
  <c r="K36" i="5"/>
  <c r="K49" i="5" s="1"/>
  <c r="J36" i="5"/>
  <c r="J49" i="5" s="1"/>
  <c r="I36" i="5"/>
  <c r="I49" i="5" s="1"/>
  <c r="H36" i="5"/>
  <c r="H49" i="5" s="1"/>
  <c r="G36" i="5"/>
  <c r="G49" i="5" s="1"/>
  <c r="F36" i="5"/>
  <c r="F49" i="5" s="1"/>
  <c r="E36" i="5"/>
  <c r="E49" i="5" s="1"/>
  <c r="L23" i="5"/>
  <c r="K23" i="5"/>
  <c r="J23" i="5"/>
  <c r="I23" i="5"/>
  <c r="H23" i="5"/>
  <c r="G23" i="5"/>
  <c r="F23" i="5"/>
  <c r="E23" i="5"/>
  <c r="D23" i="5"/>
  <c r="C23" i="5"/>
  <c r="L21" i="5"/>
  <c r="K21" i="5"/>
  <c r="J21" i="5"/>
  <c r="I21" i="5"/>
  <c r="H21" i="5"/>
  <c r="G21" i="5"/>
  <c r="F21" i="5"/>
  <c r="E21" i="5"/>
  <c r="D21" i="5"/>
  <c r="C21" i="5"/>
  <c r="L20" i="5"/>
  <c r="K20" i="5"/>
  <c r="J20" i="5"/>
  <c r="I20" i="5"/>
  <c r="H20" i="5"/>
  <c r="G20" i="5"/>
  <c r="F20" i="5"/>
  <c r="E20" i="5"/>
  <c r="D20" i="5"/>
  <c r="C20" i="5"/>
  <c r="L17" i="5"/>
  <c r="K17" i="5"/>
  <c r="K42" i="5" s="1"/>
  <c r="K43" i="5" s="1"/>
  <c r="J17" i="5"/>
  <c r="J42" i="5" s="1"/>
  <c r="J43" i="5" s="1"/>
  <c r="I17" i="5"/>
  <c r="H17" i="5"/>
  <c r="H42" i="5" s="1"/>
  <c r="H43" i="5" s="1"/>
  <c r="G17" i="5"/>
  <c r="F17" i="5"/>
  <c r="E17" i="5"/>
  <c r="E42" i="5" s="1"/>
  <c r="E43" i="5" s="1"/>
  <c r="D9" i="5"/>
  <c r="D8" i="5"/>
  <c r="D44" i="5" s="1"/>
  <c r="L7" i="5"/>
  <c r="L11" i="5" s="1"/>
  <c r="L14" i="5" s="1"/>
  <c r="K7" i="5"/>
  <c r="K11" i="5" s="1"/>
  <c r="K14" i="5" s="1"/>
  <c r="J7" i="5"/>
  <c r="J11" i="5" s="1"/>
  <c r="J14" i="5" s="1"/>
  <c r="I7" i="5"/>
  <c r="I11" i="5" s="1"/>
  <c r="I14" i="5" s="1"/>
  <c r="H7" i="5"/>
  <c r="H11" i="5" s="1"/>
  <c r="H14" i="5" s="1"/>
  <c r="G7" i="5"/>
  <c r="G11" i="5" s="1"/>
  <c r="G14" i="5" s="1"/>
  <c r="F7" i="5"/>
  <c r="F11" i="5" s="1"/>
  <c r="F14" i="5" s="1"/>
  <c r="E7" i="5"/>
  <c r="E11" i="5" s="1"/>
  <c r="E14" i="5" s="1"/>
  <c r="D7" i="5"/>
  <c r="C7" i="5"/>
  <c r="C11" i="5" s="1"/>
  <c r="C14" i="5" s="1"/>
  <c r="V1104" i="3"/>
  <c r="A1104" i="3"/>
  <c r="AF1103" i="3" a="1"/>
  <c r="AF1103" i="3"/>
  <c r="AE1103" i="3" a="1"/>
  <c r="AE1103" i="3" s="1"/>
  <c r="AD1103" i="3" a="1"/>
  <c r="AD1103" i="3" s="1"/>
  <c r="AC1103" i="3" a="1"/>
  <c r="AC1103" i="3" s="1"/>
  <c r="AB1103" i="3" a="1"/>
  <c r="AB1103" i="3" s="1"/>
  <c r="AA1103" i="3" a="1"/>
  <c r="AA1103" i="3"/>
  <c r="Z1103" i="3" a="1"/>
  <c r="Z1103" i="3" s="1"/>
  <c r="Y1103" i="3" a="1"/>
  <c r="Y1103" i="3" s="1"/>
  <c r="V1103" i="3"/>
  <c r="A1103" i="3"/>
  <c r="AF1102" i="3" a="1"/>
  <c r="AF1102" i="3" s="1"/>
  <c r="AE1102" i="3" a="1"/>
  <c r="AE1102" i="3"/>
  <c r="AD1102" i="3" a="1"/>
  <c r="AD1102" i="3" s="1"/>
  <c r="AC1102" i="3" a="1"/>
  <c r="AC1102" i="3"/>
  <c r="AB1102" i="3" a="1"/>
  <c r="AB1102" i="3"/>
  <c r="AA1102" i="3" a="1"/>
  <c r="AA1102" i="3"/>
  <c r="Z1102" i="3" a="1"/>
  <c r="Z1102" i="3"/>
  <c r="Y1102" i="3" a="1"/>
  <c r="Y1102" i="3" s="1"/>
  <c r="V1102" i="3"/>
  <c r="A1102" i="3"/>
  <c r="AF1101" i="3" a="1"/>
  <c r="AF1101" i="3" s="1"/>
  <c r="AE1101" i="3" a="1"/>
  <c r="AE1101" i="3" s="1"/>
  <c r="AD1101" i="3" a="1"/>
  <c r="AD1101" i="3" s="1"/>
  <c r="AD1100" i="3" s="1"/>
  <c r="AC1101" i="3" a="1"/>
  <c r="AC1101" i="3" s="1"/>
  <c r="AB1101" i="3" a="1"/>
  <c r="AB1101" i="3"/>
  <c r="AA1101" i="3" a="1"/>
  <c r="AA1101" i="3"/>
  <c r="AA1100" i="3" s="1"/>
  <c r="Z1101" i="3" a="1"/>
  <c r="Z1101" i="3" s="1"/>
  <c r="Y1101" i="3" a="1"/>
  <c r="Y1101" i="3"/>
  <c r="V1101" i="3"/>
  <c r="A1101" i="3"/>
  <c r="Z1100" i="3"/>
  <c r="V1100" i="3"/>
  <c r="A1100" i="3"/>
  <c r="V1099" i="3"/>
  <c r="A1099" i="3"/>
  <c r="V1098" i="3"/>
  <c r="A1098" i="3"/>
  <c r="V1097" i="3"/>
  <c r="A1097" i="3"/>
  <c r="V1096" i="3"/>
  <c r="A1096" i="3"/>
  <c r="V1095" i="3"/>
  <c r="A1095" i="3"/>
  <c r="V1094" i="3"/>
  <c r="A1094" i="3"/>
  <c r="V1093" i="3"/>
  <c r="A1093" i="3"/>
  <c r="V1092" i="3"/>
  <c r="A1092" i="3"/>
  <c r="V1091" i="3"/>
  <c r="A1091" i="3"/>
  <c r="V1090" i="3"/>
  <c r="A1090" i="3"/>
  <c r="V1089" i="3"/>
  <c r="A1089" i="3"/>
  <c r="V1088" i="3"/>
  <c r="A1088" i="3"/>
  <c r="V1087" i="3"/>
  <c r="A1087" i="3"/>
  <c r="V1086" i="3"/>
  <c r="A1086" i="3"/>
  <c r="V1085" i="3"/>
  <c r="A1085" i="3"/>
  <c r="V1084" i="3"/>
  <c r="A1084" i="3"/>
  <c r="V1083" i="3"/>
  <c r="A1083" i="3"/>
  <c r="V1082" i="3"/>
  <c r="W1082" i="3" s="1"/>
  <c r="A1082" i="3"/>
  <c r="V1081" i="3"/>
  <c r="W1081" i="3" s="1"/>
  <c r="A1081" i="3"/>
  <c r="V1080" i="3"/>
  <c r="W1080" i="3" s="1"/>
  <c r="A1080" i="3"/>
  <c r="AE1079" i="3"/>
  <c r="AD1079" i="3"/>
  <c r="AC1079" i="3"/>
  <c r="AB1079" i="3"/>
  <c r="AA1079" i="3"/>
  <c r="Z1079" i="3"/>
  <c r="Y1079" i="3"/>
  <c r="W1079" i="3"/>
  <c r="V1079" i="3"/>
  <c r="A1079" i="3"/>
  <c r="V1078" i="3"/>
  <c r="A1078" i="3"/>
  <c r="V1077" i="3"/>
  <c r="A1077" i="3"/>
  <c r="BH1076" i="3"/>
  <c r="V1076" i="3"/>
  <c r="W1076" i="3" s="1"/>
  <c r="A1076" i="3"/>
  <c r="V1075" i="3"/>
  <c r="A1075" i="3"/>
  <c r="V1074" i="3"/>
  <c r="A1074" i="3"/>
  <c r="V1073" i="3"/>
  <c r="A1073" i="3"/>
  <c r="V1072" i="3"/>
  <c r="A1072" i="3"/>
  <c r="V1071" i="3"/>
  <c r="A1071" i="3"/>
  <c r="V1070" i="3"/>
  <c r="A1070" i="3"/>
  <c r="V1069" i="3"/>
  <c r="A1069" i="3"/>
  <c r="V1068" i="3"/>
  <c r="A1068" i="3"/>
  <c r="V1067" i="3"/>
  <c r="A1067" i="3"/>
  <c r="V1066" i="3"/>
  <c r="A1066" i="3"/>
  <c r="V1065" i="3"/>
  <c r="A1065" i="3"/>
  <c r="V1064" i="3"/>
  <c r="A1064" i="3"/>
  <c r="V1063" i="3"/>
  <c r="A1063" i="3"/>
  <c r="V1062" i="3"/>
  <c r="A1062" i="3"/>
  <c r="V1061" i="3"/>
  <c r="A1061" i="3"/>
  <c r="AD1060" i="3"/>
  <c r="AC1060" i="3"/>
  <c r="AB1060" i="3"/>
  <c r="AA1060" i="3"/>
  <c r="Z1060" i="3"/>
  <c r="Y1060" i="3"/>
  <c r="V1060" i="3"/>
  <c r="A1060" i="3"/>
  <c r="V1059" i="3"/>
  <c r="A1059" i="3"/>
  <c r="V1058" i="3"/>
  <c r="A1058" i="3"/>
  <c r="V1057" i="3"/>
  <c r="A1057" i="3"/>
  <c r="V1056" i="3"/>
  <c r="A1056" i="3"/>
  <c r="V1055" i="3"/>
  <c r="A1055" i="3"/>
  <c r="V1054" i="3"/>
  <c r="A1054" i="3"/>
  <c r="V1053" i="3"/>
  <c r="A1053" i="3"/>
  <c r="V1052" i="3"/>
  <c r="A1052" i="3"/>
  <c r="V1051" i="3"/>
  <c r="A1051" i="3"/>
  <c r="A1050" i="3"/>
  <c r="A1049" i="3"/>
  <c r="A1048" i="3"/>
  <c r="A1047" i="3"/>
  <c r="V1046" i="3"/>
  <c r="A1046" i="3"/>
  <c r="AF1045" i="3" a="1"/>
  <c r="AF1045" i="3" s="1"/>
  <c r="AE1045" i="3" a="1"/>
  <c r="AE1045" i="3"/>
  <c r="AD1045" i="3" a="1"/>
  <c r="AD1045" i="3"/>
  <c r="AC1045" i="3" a="1"/>
  <c r="AC1045" i="3" s="1"/>
  <c r="AB1045" i="3" a="1"/>
  <c r="AB1045" i="3"/>
  <c r="AA1045" i="3" a="1"/>
  <c r="AA1045" i="3" s="1"/>
  <c r="Z1045" i="3" a="1"/>
  <c r="Z1045" i="3" s="1"/>
  <c r="Y1045" i="3" a="1"/>
  <c r="Y1045" i="3"/>
  <c r="V1045" i="3"/>
  <c r="A1045" i="3"/>
  <c r="BG1044" i="3"/>
  <c r="V1044" i="3"/>
  <c r="A1044" i="3"/>
  <c r="V1043" i="3"/>
  <c r="A1043" i="3"/>
  <c r="V1042" i="3"/>
  <c r="A1042" i="3"/>
  <c r="AN1041" i="3"/>
  <c r="V1041" i="3"/>
  <c r="A1041" i="3"/>
  <c r="A1040" i="3"/>
  <c r="A1039" i="3"/>
  <c r="A1038" i="3"/>
  <c r="A1037" i="3"/>
  <c r="E1036" i="3"/>
  <c r="A1036" i="3"/>
  <c r="A1035" i="3"/>
  <c r="E1034" i="3"/>
  <c r="A1034" i="3"/>
  <c r="AN1033" i="3"/>
  <c r="A1033" i="3"/>
  <c r="A1032" i="3"/>
  <c r="E1031" i="3"/>
  <c r="A1031" i="3"/>
  <c r="A1030" i="3"/>
  <c r="BH1029" i="3" a="1"/>
  <c r="BH1029" i="3" s="1"/>
  <c r="Z1027" i="3" s="1"/>
  <c r="Z1093" i="3" s="1"/>
  <c r="AN1029" i="3"/>
  <c r="A1029" i="3"/>
  <c r="CN1028" i="3"/>
  <c r="CM1028" i="3"/>
  <c r="CL1028" i="3"/>
  <c r="CK1028" i="3"/>
  <c r="CJ1028" i="3"/>
  <c r="CI1028" i="3"/>
  <c r="CH1028" i="3"/>
  <c r="CG1028" i="3"/>
  <c r="CF1028" i="3"/>
  <c r="CE1028" i="3"/>
  <c r="CD1028" i="3"/>
  <c r="CC1028" i="3"/>
  <c r="BX1028" i="3"/>
  <c r="BW1028" i="3"/>
  <c r="BV1028" i="3"/>
  <c r="BU1028" i="3"/>
  <c r="BT1028" i="3"/>
  <c r="BS1028" i="3"/>
  <c r="BR1028" i="3"/>
  <c r="BQ1028" i="3"/>
  <c r="BP1028" i="3"/>
  <c r="BO1028" i="3"/>
  <c r="BN1028" i="3"/>
  <c r="BM1028" i="3"/>
  <c r="AZ1028" i="3"/>
  <c r="AY1028" i="3"/>
  <c r="AX1028" i="3"/>
  <c r="AW1028" i="3"/>
  <c r="AV1028" i="3"/>
  <c r="AU1028" i="3"/>
  <c r="AT1028" i="3"/>
  <c r="AS1028" i="3"/>
  <c r="AR1028" i="3"/>
  <c r="AQ1028" i="3"/>
  <c r="AP1028" i="3"/>
  <c r="AO1028" i="3"/>
  <c r="AJ1028" i="3"/>
  <c r="AI1028" i="3"/>
  <c r="AH1028" i="3"/>
  <c r="AG1028" i="3"/>
  <c r="AF1028" i="3"/>
  <c r="AE1028" i="3"/>
  <c r="AD1028" i="3"/>
  <c r="AC1028" i="3"/>
  <c r="AB1028" i="3"/>
  <c r="AA1028" i="3"/>
  <c r="Z1028" i="3"/>
  <c r="Z1094" i="3" s="1"/>
  <c r="Y1028" i="3"/>
  <c r="AV1027" i="3"/>
  <c r="AB1027" i="3"/>
  <c r="AB1093" i="3" s="1"/>
  <c r="D1027" i="3"/>
  <c r="V1025" i="3"/>
  <c r="A1025" i="3"/>
  <c r="AF1024" i="3" a="1"/>
  <c r="AF1024" i="3" s="1"/>
  <c r="AE1024" i="3" a="1"/>
  <c r="AE1024" i="3" s="1"/>
  <c r="AD1024" i="3" a="1"/>
  <c r="AD1024" i="3"/>
  <c r="AC1024" i="3" a="1"/>
  <c r="AC1024" i="3"/>
  <c r="AB1024" i="3" a="1"/>
  <c r="AB1024" i="3" s="1"/>
  <c r="AB1021" i="3" s="1"/>
  <c r="AA1024" i="3" a="1"/>
  <c r="AA1024" i="3"/>
  <c r="Z1024" i="3" a="1"/>
  <c r="Z1024" i="3" s="1"/>
  <c r="Y1024" i="3" a="1"/>
  <c r="Y1024" i="3" s="1"/>
  <c r="Y1021" i="3" s="1"/>
  <c r="V1024" i="3"/>
  <c r="A1024" i="3"/>
  <c r="AF1023" i="3" a="1"/>
  <c r="AF1023" i="3"/>
  <c r="AE1023" i="3" a="1"/>
  <c r="AE1023" i="3"/>
  <c r="AD1023" i="3" a="1"/>
  <c r="AD1023" i="3" s="1"/>
  <c r="AC1023" i="3" a="1"/>
  <c r="AC1023" i="3"/>
  <c r="AB1023" i="3" a="1"/>
  <c r="AB1023" i="3" s="1"/>
  <c r="AA1023" i="3" a="1"/>
  <c r="AA1023" i="3" s="1"/>
  <c r="Z1023" i="3" a="1"/>
  <c r="Z1023" i="3"/>
  <c r="Y1023" i="3" a="1"/>
  <c r="Y1023" i="3"/>
  <c r="V1023" i="3"/>
  <c r="A1023" i="3"/>
  <c r="AF1022" i="3" a="1"/>
  <c r="AF1022" i="3"/>
  <c r="AF1021" i="3" s="1"/>
  <c r="AE1022" i="3" a="1"/>
  <c r="AE1022" i="3"/>
  <c r="AE1021" i="3" s="1"/>
  <c r="AD1022" i="3" a="1"/>
  <c r="AD1022" i="3" s="1"/>
  <c r="AD1021" i="3" s="1"/>
  <c r="AC1022" i="3" a="1"/>
  <c r="AC1022" i="3" s="1"/>
  <c r="AC1021" i="3" s="1"/>
  <c r="AB1022" i="3" a="1"/>
  <c r="AB1022" i="3" s="1"/>
  <c r="AA1022" i="3" a="1"/>
  <c r="AA1022" i="3"/>
  <c r="AA1021" i="3" s="1"/>
  <c r="Z1022" i="3" a="1"/>
  <c r="Z1022" i="3" s="1"/>
  <c r="Z1021" i="3" s="1"/>
  <c r="Y1022" i="3" a="1"/>
  <c r="Y1022" i="3"/>
  <c r="V1022" i="3"/>
  <c r="A1022" i="3"/>
  <c r="V1021" i="3"/>
  <c r="A1021" i="3"/>
  <c r="V1020" i="3"/>
  <c r="A1020" i="3"/>
  <c r="V1019" i="3"/>
  <c r="A1019" i="3"/>
  <c r="V1018" i="3"/>
  <c r="A1018" i="3"/>
  <c r="V1017" i="3"/>
  <c r="A1017" i="3"/>
  <c r="V1016" i="3"/>
  <c r="A1016" i="3"/>
  <c r="V1015" i="3"/>
  <c r="A1015" i="3"/>
  <c r="V1014" i="3"/>
  <c r="A1014" i="3"/>
  <c r="V1013" i="3"/>
  <c r="A1013" i="3"/>
  <c r="V1012" i="3"/>
  <c r="A1012" i="3"/>
  <c r="V1011" i="3"/>
  <c r="A1011" i="3"/>
  <c r="V1010" i="3"/>
  <c r="A1010" i="3"/>
  <c r="V1009" i="3"/>
  <c r="A1009" i="3"/>
  <c r="V1008" i="3"/>
  <c r="A1008" i="3"/>
  <c r="V1007" i="3"/>
  <c r="A1007" i="3"/>
  <c r="V1006" i="3"/>
  <c r="A1006" i="3"/>
  <c r="V1005" i="3"/>
  <c r="A1005" i="3"/>
  <c r="V1004" i="3"/>
  <c r="A1004" i="3"/>
  <c r="V1003" i="3"/>
  <c r="W1003" i="3" s="1"/>
  <c r="A1003" i="3"/>
  <c r="V1002" i="3"/>
  <c r="W1002" i="3" s="1"/>
  <c r="A1002" i="3"/>
  <c r="V1001" i="3"/>
  <c r="W1001" i="3" s="1"/>
  <c r="A1001" i="3"/>
  <c r="AE1000" i="3"/>
  <c r="AD1000" i="3"/>
  <c r="AC1000" i="3"/>
  <c r="AC981" i="3" s="1"/>
  <c r="AB1000" i="3"/>
  <c r="AA1000" i="3"/>
  <c r="Z1000" i="3"/>
  <c r="Y1000" i="3"/>
  <c r="W1000" i="3"/>
  <c r="V1000" i="3"/>
  <c r="A1000" i="3"/>
  <c r="V999" i="3"/>
  <c r="A999" i="3"/>
  <c r="V998" i="3"/>
  <c r="A998" i="3"/>
  <c r="BH997" i="3"/>
  <c r="W997" i="3"/>
  <c r="V997" i="3"/>
  <c r="A997" i="3"/>
  <c r="V996" i="3"/>
  <c r="A996" i="3"/>
  <c r="V995" i="3"/>
  <c r="A995" i="3"/>
  <c r="V994" i="3"/>
  <c r="A994" i="3"/>
  <c r="V993" i="3"/>
  <c r="A993" i="3"/>
  <c r="V992" i="3"/>
  <c r="A992" i="3"/>
  <c r="V991" i="3"/>
  <c r="A991" i="3"/>
  <c r="V990" i="3"/>
  <c r="A990" i="3"/>
  <c r="V989" i="3"/>
  <c r="A989" i="3"/>
  <c r="V988" i="3"/>
  <c r="A988" i="3"/>
  <c r="V987" i="3"/>
  <c r="A987" i="3"/>
  <c r="V986" i="3"/>
  <c r="A986" i="3"/>
  <c r="V985" i="3"/>
  <c r="A985" i="3"/>
  <c r="V984" i="3"/>
  <c r="A984" i="3"/>
  <c r="V983" i="3"/>
  <c r="A983" i="3"/>
  <c r="V982" i="3"/>
  <c r="A982" i="3"/>
  <c r="AD981" i="3"/>
  <c r="AB981" i="3"/>
  <c r="AA981" i="3"/>
  <c r="Z981" i="3"/>
  <c r="Y981" i="3"/>
  <c r="V981" i="3"/>
  <c r="A981" i="3"/>
  <c r="V980" i="3"/>
  <c r="A980" i="3"/>
  <c r="V979" i="3"/>
  <c r="A979" i="3"/>
  <c r="V978" i="3"/>
  <c r="A978" i="3"/>
  <c r="V977" i="3"/>
  <c r="A977" i="3"/>
  <c r="V976" i="3"/>
  <c r="A976" i="3"/>
  <c r="V975" i="3"/>
  <c r="A975" i="3"/>
  <c r="V974" i="3"/>
  <c r="A974" i="3"/>
  <c r="V973" i="3"/>
  <c r="A973" i="3"/>
  <c r="V972" i="3"/>
  <c r="A972" i="3"/>
  <c r="A971" i="3"/>
  <c r="A970" i="3"/>
  <c r="A969" i="3"/>
  <c r="A968" i="3"/>
  <c r="V967" i="3"/>
  <c r="A967" i="3"/>
  <c r="AF966" i="3" a="1"/>
  <c r="AF966" i="3"/>
  <c r="AE966" i="3" a="1"/>
  <c r="AE966" i="3" s="1"/>
  <c r="AD966" i="3" a="1"/>
  <c r="AD966" i="3" s="1"/>
  <c r="AC966" i="3" a="1"/>
  <c r="AC966" i="3" s="1"/>
  <c r="AB966" i="3" a="1"/>
  <c r="AB966" i="3" s="1"/>
  <c r="AA966" i="3" a="1"/>
  <c r="AA966" i="3"/>
  <c r="Z966" i="3" a="1"/>
  <c r="Z966" i="3"/>
  <c r="Y966" i="3" a="1"/>
  <c r="Y966" i="3" s="1"/>
  <c r="V966" i="3"/>
  <c r="A966" i="3"/>
  <c r="BG965" i="3"/>
  <c r="V965" i="3"/>
  <c r="A965" i="3"/>
  <c r="V964" i="3"/>
  <c r="A964" i="3"/>
  <c r="V963" i="3"/>
  <c r="A963" i="3"/>
  <c r="V962" i="3"/>
  <c r="A962" i="3"/>
  <c r="A961" i="3"/>
  <c r="A960" i="3"/>
  <c r="A959" i="3"/>
  <c r="A958" i="3"/>
  <c r="A957" i="3"/>
  <c r="A956" i="3"/>
  <c r="A955" i="3"/>
  <c r="A954" i="3"/>
  <c r="A953" i="3"/>
  <c r="BG952" i="3" a="1"/>
  <c r="BG952" i="3" s="1"/>
  <c r="A952" i="3"/>
  <c r="AN951" i="3"/>
  <c r="A951" i="3"/>
  <c r="A950" i="3"/>
  <c r="CN949" i="3"/>
  <c r="CM949" i="3"/>
  <c r="CL949" i="3"/>
  <c r="CK949" i="3"/>
  <c r="CJ949" i="3"/>
  <c r="CI949" i="3"/>
  <c r="CH949" i="3"/>
  <c r="CG949" i="3"/>
  <c r="CF949" i="3"/>
  <c r="CE949" i="3"/>
  <c r="CD949" i="3"/>
  <c r="CC949" i="3"/>
  <c r="BX949" i="3"/>
  <c r="BW949" i="3"/>
  <c r="BV949" i="3"/>
  <c r="BU949" i="3"/>
  <c r="BT949" i="3"/>
  <c r="BS949" i="3"/>
  <c r="BR949" i="3"/>
  <c r="BQ949" i="3"/>
  <c r="BP949" i="3"/>
  <c r="BO949" i="3"/>
  <c r="BN949" i="3"/>
  <c r="BM949" i="3"/>
  <c r="AZ949" i="3"/>
  <c r="AY949" i="3"/>
  <c r="AX949" i="3"/>
  <c r="AW949" i="3"/>
  <c r="AV949" i="3"/>
  <c r="AU949" i="3"/>
  <c r="AT949" i="3"/>
  <c r="AS949" i="3"/>
  <c r="AR949" i="3"/>
  <c r="AQ949" i="3"/>
  <c r="AP949" i="3"/>
  <c r="AO949" i="3"/>
  <c r="AJ949" i="3"/>
  <c r="AI949" i="3"/>
  <c r="AH949" i="3"/>
  <c r="AG949" i="3"/>
  <c r="AF949" i="3"/>
  <c r="AE949" i="3"/>
  <c r="AD949" i="3"/>
  <c r="AC949" i="3"/>
  <c r="AB949" i="3"/>
  <c r="AA949" i="3"/>
  <c r="AA1015" i="3" s="1"/>
  <c r="Z949" i="3"/>
  <c r="Z1015" i="3" s="1"/>
  <c r="Y949" i="3"/>
  <c r="D948" i="3"/>
  <c r="V946" i="3"/>
  <c r="A946" i="3"/>
  <c r="AF945" i="3" a="1"/>
  <c r="AF945" i="3"/>
  <c r="AE945" i="3" a="1"/>
  <c r="AE945" i="3"/>
  <c r="AD945" i="3" a="1"/>
  <c r="AD945" i="3" s="1"/>
  <c r="AC945" i="3" a="1"/>
  <c r="AC945" i="3" s="1"/>
  <c r="AB945" i="3" a="1"/>
  <c r="AB945" i="3" s="1"/>
  <c r="AA945" i="3" a="1"/>
  <c r="AA945" i="3"/>
  <c r="Z945" i="3" a="1"/>
  <c r="Z945" i="3" s="1"/>
  <c r="Y945" i="3" a="1"/>
  <c r="Y945" i="3"/>
  <c r="V945" i="3"/>
  <c r="A945" i="3"/>
  <c r="AF944" i="3" a="1"/>
  <c r="AF944" i="3" s="1"/>
  <c r="AE944" i="3" a="1"/>
  <c r="AE944" i="3" s="1"/>
  <c r="AD944" i="3" a="1"/>
  <c r="AD944" i="3"/>
  <c r="AC944" i="3" a="1"/>
  <c r="AC944" i="3" s="1"/>
  <c r="AC942" i="3" s="1"/>
  <c r="AB944" i="3" a="1"/>
  <c r="AB944" i="3"/>
  <c r="AA944" i="3" a="1"/>
  <c r="AA944" i="3"/>
  <c r="Z944" i="3" a="1"/>
  <c r="Z944" i="3" s="1"/>
  <c r="Y944" i="3" a="1"/>
  <c r="Y944" i="3" s="1"/>
  <c r="V944" i="3"/>
  <c r="A944" i="3"/>
  <c r="AF943" i="3" a="1"/>
  <c r="AF943" i="3"/>
  <c r="AE943" i="3" a="1"/>
  <c r="AE943" i="3" s="1"/>
  <c r="AE942" i="3" s="1"/>
  <c r="AD943" i="3" a="1"/>
  <c r="AD943" i="3" s="1"/>
  <c r="AD942" i="3" s="1"/>
  <c r="AC943" i="3" a="1"/>
  <c r="AC943" i="3" s="1"/>
  <c r="AB943" i="3" a="1"/>
  <c r="AB943" i="3"/>
  <c r="AA943" i="3" a="1"/>
  <c r="AA943" i="3" s="1"/>
  <c r="Z943" i="3" a="1"/>
  <c r="Z943" i="3" s="1"/>
  <c r="Y943" i="3" a="1"/>
  <c r="Y943" i="3" s="1"/>
  <c r="V943" i="3"/>
  <c r="A943" i="3"/>
  <c r="AB942" i="3"/>
  <c r="V942" i="3"/>
  <c r="A942" i="3"/>
  <c r="V941" i="3"/>
  <c r="A941" i="3"/>
  <c r="V940" i="3"/>
  <c r="A940" i="3"/>
  <c r="V939" i="3"/>
  <c r="A939" i="3"/>
  <c r="V938" i="3"/>
  <c r="A938" i="3"/>
  <c r="V937" i="3"/>
  <c r="A937" i="3"/>
  <c r="V936" i="3"/>
  <c r="A936" i="3"/>
  <c r="V935" i="3"/>
  <c r="A935" i="3"/>
  <c r="V934" i="3"/>
  <c r="A934" i="3"/>
  <c r="V933" i="3"/>
  <c r="A933" i="3"/>
  <c r="V932" i="3"/>
  <c r="A932" i="3"/>
  <c r="V931" i="3"/>
  <c r="A931" i="3"/>
  <c r="V930" i="3"/>
  <c r="A930" i="3"/>
  <c r="V929" i="3"/>
  <c r="A929" i="3"/>
  <c r="V928" i="3"/>
  <c r="A928" i="3"/>
  <c r="V927" i="3"/>
  <c r="A927" i="3"/>
  <c r="V926" i="3"/>
  <c r="A926" i="3"/>
  <c r="V925" i="3"/>
  <c r="A925" i="3"/>
  <c r="V924" i="3"/>
  <c r="W924" i="3" s="1"/>
  <c r="A924" i="3"/>
  <c r="V923" i="3"/>
  <c r="W923" i="3" s="1"/>
  <c r="A923" i="3"/>
  <c r="V922" i="3"/>
  <c r="W922" i="3" s="1"/>
  <c r="A922" i="3"/>
  <c r="AE921" i="3"/>
  <c r="AD921" i="3"/>
  <c r="AC921" i="3"/>
  <c r="AB921" i="3"/>
  <c r="AB902" i="3" s="1"/>
  <c r="AA921" i="3"/>
  <c r="Z921" i="3"/>
  <c r="Y921" i="3"/>
  <c r="V921" i="3"/>
  <c r="W921" i="3" s="1"/>
  <c r="A921" i="3"/>
  <c r="V920" i="3"/>
  <c r="A920" i="3"/>
  <c r="V919" i="3"/>
  <c r="A919" i="3"/>
  <c r="BH918" i="3"/>
  <c r="W918" i="3"/>
  <c r="V918" i="3"/>
  <c r="A918" i="3"/>
  <c r="V917" i="3"/>
  <c r="A917" i="3"/>
  <c r="V916" i="3"/>
  <c r="E916" i="3"/>
  <c r="A916" i="3"/>
  <c r="V915" i="3"/>
  <c r="A915" i="3"/>
  <c r="V914" i="3"/>
  <c r="A914" i="3"/>
  <c r="V913" i="3"/>
  <c r="A913" i="3"/>
  <c r="V912" i="3"/>
  <c r="A912" i="3"/>
  <c r="V911" i="3"/>
  <c r="A911" i="3"/>
  <c r="V910" i="3"/>
  <c r="A910" i="3"/>
  <c r="V909" i="3"/>
  <c r="A909" i="3"/>
  <c r="V908" i="3"/>
  <c r="A908" i="3"/>
  <c r="V907" i="3"/>
  <c r="A907" i="3"/>
  <c r="V906" i="3"/>
  <c r="A906" i="3"/>
  <c r="V905" i="3"/>
  <c r="A905" i="3"/>
  <c r="V904" i="3"/>
  <c r="A904" i="3"/>
  <c r="V903" i="3"/>
  <c r="A903" i="3"/>
  <c r="AD902" i="3"/>
  <c r="AC902" i="3"/>
  <c r="AA902" i="3"/>
  <c r="Z902" i="3"/>
  <c r="Y902" i="3"/>
  <c r="V902" i="3"/>
  <c r="A902" i="3"/>
  <c r="V901" i="3"/>
  <c r="A901" i="3"/>
  <c r="V900" i="3"/>
  <c r="A900" i="3"/>
  <c r="V899" i="3"/>
  <c r="A899" i="3"/>
  <c r="AN898" i="3"/>
  <c r="V898" i="3"/>
  <c r="A898" i="3"/>
  <c r="V897" i="3"/>
  <c r="A897" i="3"/>
  <c r="V896" i="3"/>
  <c r="A896" i="3"/>
  <c r="V895" i="3"/>
  <c r="A895" i="3"/>
  <c r="V894" i="3"/>
  <c r="E894" i="3"/>
  <c r="A894" i="3"/>
  <c r="V893" i="3"/>
  <c r="A893" i="3"/>
  <c r="A892" i="3"/>
  <c r="A891" i="3"/>
  <c r="A890" i="3"/>
  <c r="A889" i="3"/>
  <c r="V888" i="3"/>
  <c r="A888" i="3"/>
  <c r="AN887" i="3"/>
  <c r="AF887" i="3" a="1"/>
  <c r="AF887" i="3" s="1"/>
  <c r="AE887" i="3" a="1"/>
  <c r="AE887" i="3" s="1"/>
  <c r="AD887" i="3" a="1"/>
  <c r="AD887" i="3"/>
  <c r="AC887" i="3" a="1"/>
  <c r="AC887" i="3" s="1"/>
  <c r="AB887" i="3" a="1"/>
  <c r="AB887" i="3" s="1"/>
  <c r="AA887" i="3" a="1"/>
  <c r="AA887" i="3"/>
  <c r="Z887" i="3" a="1"/>
  <c r="Z887" i="3" s="1"/>
  <c r="Y887" i="3" a="1"/>
  <c r="Y887" i="3"/>
  <c r="V887" i="3"/>
  <c r="A887" i="3"/>
  <c r="BG886" i="3"/>
  <c r="V886" i="3"/>
  <c r="A886" i="3"/>
  <c r="AN885" i="3"/>
  <c r="V885" i="3"/>
  <c r="A885" i="3"/>
  <c r="V884" i="3"/>
  <c r="A884" i="3"/>
  <c r="V883" i="3"/>
  <c r="A883" i="3"/>
  <c r="A882" i="3"/>
  <c r="A881" i="3"/>
  <c r="A880" i="3"/>
  <c r="A879" i="3"/>
  <c r="AN878" i="3"/>
  <c r="A878" i="3"/>
  <c r="AN877" i="3"/>
  <c r="E877" i="3"/>
  <c r="A877" i="3"/>
  <c r="A876" i="3"/>
  <c r="AN875" i="3"/>
  <c r="A875" i="3"/>
  <c r="A874" i="3"/>
  <c r="AN873" i="3"/>
  <c r="A873" i="3"/>
  <c r="A872" i="3"/>
  <c r="BF871" i="3" a="1"/>
  <c r="BF871" i="3" s="1"/>
  <c r="AN871" i="3"/>
  <c r="E871" i="3"/>
  <c r="A871" i="3"/>
  <c r="CN870" i="3"/>
  <c r="CM870" i="3"/>
  <c r="CL870" i="3"/>
  <c r="CL936" i="3" s="1"/>
  <c r="CK870" i="3"/>
  <c r="CJ870" i="3"/>
  <c r="CI870" i="3"/>
  <c r="CH870" i="3"/>
  <c r="CG870" i="3"/>
  <c r="CF870" i="3"/>
  <c r="CE870" i="3"/>
  <c r="CE936" i="3" s="1"/>
  <c r="CD870" i="3"/>
  <c r="CC870" i="3"/>
  <c r="BX870" i="3"/>
  <c r="BW870" i="3"/>
  <c r="BV870" i="3"/>
  <c r="BU870" i="3"/>
  <c r="BT870" i="3"/>
  <c r="BS870" i="3"/>
  <c r="BR870" i="3"/>
  <c r="BQ870" i="3"/>
  <c r="BP870" i="3"/>
  <c r="BO870" i="3"/>
  <c r="BN870" i="3"/>
  <c r="BM870" i="3"/>
  <c r="AZ870" i="3"/>
  <c r="AY870" i="3"/>
  <c r="AX870" i="3"/>
  <c r="AW870" i="3"/>
  <c r="AV870" i="3"/>
  <c r="AU870" i="3"/>
  <c r="AT870" i="3"/>
  <c r="AS870" i="3"/>
  <c r="AR870" i="3"/>
  <c r="AQ870" i="3"/>
  <c r="AP870" i="3"/>
  <c r="AO870" i="3"/>
  <c r="AJ870" i="3"/>
  <c r="AI870" i="3"/>
  <c r="AH870" i="3"/>
  <c r="AG870" i="3"/>
  <c r="AF870" i="3"/>
  <c r="AE870" i="3"/>
  <c r="AD870" i="3"/>
  <c r="AC870" i="3"/>
  <c r="AB870" i="3"/>
  <c r="AA870" i="3"/>
  <c r="Z870" i="3"/>
  <c r="Y870" i="3"/>
  <c r="Y936" i="3" s="1"/>
  <c r="D869" i="3"/>
  <c r="E879" i="3" s="1"/>
  <c r="V867" i="3"/>
  <c r="A867" i="3"/>
  <c r="AF866" i="3" a="1"/>
  <c r="AF866" i="3" s="1"/>
  <c r="AE866" i="3" a="1"/>
  <c r="AE866" i="3" s="1"/>
  <c r="AD866" i="3" a="1"/>
  <c r="AD866" i="3" s="1"/>
  <c r="AC866" i="3" a="1"/>
  <c r="AC866" i="3"/>
  <c r="AB866" i="3" a="1"/>
  <c r="AB866" i="3" s="1"/>
  <c r="AA866" i="3" a="1"/>
  <c r="AA866" i="3" s="1"/>
  <c r="Z866" i="3" a="1"/>
  <c r="Z866" i="3" s="1"/>
  <c r="Y866" i="3" a="1"/>
  <c r="Y866" i="3" s="1"/>
  <c r="V866" i="3"/>
  <c r="A866" i="3"/>
  <c r="AF865" i="3" a="1"/>
  <c r="AF865" i="3" s="1"/>
  <c r="AE865" i="3" a="1"/>
  <c r="AE865" i="3"/>
  <c r="AD865" i="3" a="1"/>
  <c r="AD865" i="3"/>
  <c r="AC865" i="3" a="1"/>
  <c r="AC865" i="3" s="1"/>
  <c r="AB865" i="3" a="1"/>
  <c r="AB865" i="3"/>
  <c r="AA865" i="3" a="1"/>
  <c r="AA865" i="3"/>
  <c r="Z865" i="3" a="1"/>
  <c r="Z865" i="3" s="1"/>
  <c r="Y865" i="3" a="1"/>
  <c r="Y865" i="3"/>
  <c r="Y863" i="3" s="1"/>
  <c r="V865" i="3"/>
  <c r="A865" i="3"/>
  <c r="AF864" i="3" a="1"/>
  <c r="AF864" i="3"/>
  <c r="AE864" i="3" a="1"/>
  <c r="AE864" i="3" s="1"/>
  <c r="AE863" i="3" s="1"/>
  <c r="AD864" i="3" a="1"/>
  <c r="AD864" i="3"/>
  <c r="AD863" i="3" s="1"/>
  <c r="AC864" i="3" a="1"/>
  <c r="AC864" i="3"/>
  <c r="AB864" i="3" a="1"/>
  <c r="AB864" i="3" s="1"/>
  <c r="AA864" i="3" a="1"/>
  <c r="AA864" i="3" s="1"/>
  <c r="Z864" i="3" a="1"/>
  <c r="Z864" i="3"/>
  <c r="Y864" i="3" a="1"/>
  <c r="Y864" i="3" s="1"/>
  <c r="V864" i="3"/>
  <c r="A864" i="3"/>
  <c r="V863" i="3"/>
  <c r="A863" i="3"/>
  <c r="V862" i="3"/>
  <c r="A862" i="3"/>
  <c r="V861" i="3"/>
  <c r="A861" i="3"/>
  <c r="V860" i="3"/>
  <c r="A860" i="3"/>
  <c r="V859" i="3"/>
  <c r="A859" i="3"/>
  <c r="V858" i="3"/>
  <c r="A858" i="3"/>
  <c r="V857" i="3"/>
  <c r="A857" i="3"/>
  <c r="V856" i="3"/>
  <c r="A856" i="3"/>
  <c r="V855" i="3"/>
  <c r="A855" i="3"/>
  <c r="V854" i="3"/>
  <c r="A854" i="3"/>
  <c r="V853" i="3"/>
  <c r="A853" i="3"/>
  <c r="V852" i="3"/>
  <c r="A852" i="3"/>
  <c r="V851" i="3"/>
  <c r="A851" i="3"/>
  <c r="V850" i="3"/>
  <c r="A850" i="3"/>
  <c r="V849" i="3"/>
  <c r="A849" i="3"/>
  <c r="V848" i="3"/>
  <c r="A848" i="3"/>
  <c r="V847" i="3"/>
  <c r="A847" i="3"/>
  <c r="V846" i="3"/>
  <c r="A846" i="3"/>
  <c r="W845" i="3"/>
  <c r="V845" i="3"/>
  <c r="A845" i="3"/>
  <c r="W844" i="3"/>
  <c r="V844" i="3"/>
  <c r="A844" i="3"/>
  <c r="W843" i="3"/>
  <c r="V843" i="3"/>
  <c r="A843" i="3"/>
  <c r="AE842" i="3"/>
  <c r="AD842" i="3"/>
  <c r="AC842" i="3"/>
  <c r="AB842" i="3"/>
  <c r="AA842" i="3"/>
  <c r="Z842" i="3"/>
  <c r="Y842" i="3"/>
  <c r="W842" i="3"/>
  <c r="V842" i="3"/>
  <c r="A842" i="3"/>
  <c r="V841" i="3"/>
  <c r="A841" i="3"/>
  <c r="V840" i="3"/>
  <c r="A840" i="3"/>
  <c r="BH839" i="3"/>
  <c r="V839" i="3"/>
  <c r="W839" i="3" s="1"/>
  <c r="A839" i="3"/>
  <c r="V838" i="3"/>
  <c r="A838" i="3"/>
  <c r="V837" i="3"/>
  <c r="A837" i="3"/>
  <c r="V836" i="3"/>
  <c r="A836" i="3"/>
  <c r="V835" i="3"/>
  <c r="A835" i="3"/>
  <c r="V834" i="3"/>
  <c r="A834" i="3"/>
  <c r="V833" i="3"/>
  <c r="A833" i="3"/>
  <c r="V832" i="3"/>
  <c r="A832" i="3"/>
  <c r="V831" i="3"/>
  <c r="A831" i="3"/>
  <c r="V830" i="3"/>
  <c r="A830" i="3"/>
  <c r="V829" i="3"/>
  <c r="A829" i="3"/>
  <c r="V828" i="3"/>
  <c r="A828" i="3"/>
  <c r="V827" i="3"/>
  <c r="A827" i="3"/>
  <c r="V826" i="3"/>
  <c r="A826" i="3"/>
  <c r="V825" i="3"/>
  <c r="A825" i="3"/>
  <c r="V824" i="3"/>
  <c r="A824" i="3"/>
  <c r="AD823" i="3"/>
  <c r="AC823" i="3"/>
  <c r="AB823" i="3"/>
  <c r="AA823" i="3"/>
  <c r="Z823" i="3"/>
  <c r="Y823" i="3"/>
  <c r="V823" i="3"/>
  <c r="A823" i="3"/>
  <c r="V822" i="3"/>
  <c r="A822" i="3"/>
  <c r="V821" i="3"/>
  <c r="A821" i="3"/>
  <c r="V820" i="3"/>
  <c r="A820" i="3"/>
  <c r="V819" i="3"/>
  <c r="A819" i="3"/>
  <c r="V818" i="3"/>
  <c r="A818" i="3"/>
  <c r="V817" i="3"/>
  <c r="A817" i="3"/>
  <c r="V816" i="3"/>
  <c r="A816" i="3"/>
  <c r="V815" i="3"/>
  <c r="A815" i="3"/>
  <c r="V814" i="3"/>
  <c r="E814" i="3"/>
  <c r="A814" i="3"/>
  <c r="A813" i="3"/>
  <c r="A812" i="3"/>
  <c r="A811" i="3"/>
  <c r="A810" i="3"/>
  <c r="V809" i="3"/>
  <c r="A809" i="3"/>
  <c r="AF808" i="3" a="1"/>
  <c r="AF808" i="3" s="1"/>
  <c r="AE808" i="3" a="1"/>
  <c r="AE808" i="3" s="1"/>
  <c r="AD808" i="3" a="1"/>
  <c r="AD808" i="3" s="1"/>
  <c r="AC808" i="3" a="1"/>
  <c r="AC808" i="3"/>
  <c r="AB808" i="3" a="1"/>
  <c r="AB808" i="3"/>
  <c r="AA808" i="3" a="1"/>
  <c r="AA808" i="3"/>
  <c r="Z808" i="3" a="1"/>
  <c r="Z808" i="3"/>
  <c r="Y808" i="3" a="1"/>
  <c r="Y808" i="3" s="1"/>
  <c r="V808" i="3"/>
  <c r="A808" i="3"/>
  <c r="BG807" i="3"/>
  <c r="V807" i="3"/>
  <c r="A807" i="3"/>
  <c r="BF806" i="3" a="1"/>
  <c r="BF806" i="3" s="1"/>
  <c r="V806" i="3"/>
  <c r="A806" i="3"/>
  <c r="V805" i="3"/>
  <c r="A805" i="3"/>
  <c r="V804" i="3"/>
  <c r="A804" i="3"/>
  <c r="A803" i="3"/>
  <c r="A802" i="3"/>
  <c r="A801" i="3"/>
  <c r="A800" i="3"/>
  <c r="A799" i="3"/>
  <c r="E798" i="3"/>
  <c r="A798" i="3"/>
  <c r="AN797" i="3"/>
  <c r="A797" i="3"/>
  <c r="A796" i="3"/>
  <c r="A795" i="3"/>
  <c r="A794" i="3"/>
  <c r="A793" i="3"/>
  <c r="A792" i="3"/>
  <c r="CN791" i="3"/>
  <c r="CM791" i="3"/>
  <c r="CL791" i="3"/>
  <c r="CK791" i="3"/>
  <c r="CJ791" i="3"/>
  <c r="CI791" i="3"/>
  <c r="CH791" i="3"/>
  <c r="CG791" i="3"/>
  <c r="CF791" i="3"/>
  <c r="CE791" i="3"/>
  <c r="CD791" i="3"/>
  <c r="CC791" i="3"/>
  <c r="BX791" i="3"/>
  <c r="BW791" i="3"/>
  <c r="BV791" i="3"/>
  <c r="BV857" i="3" s="1"/>
  <c r="BU791" i="3"/>
  <c r="BU857" i="3" s="1"/>
  <c r="BT791" i="3"/>
  <c r="BS791" i="3"/>
  <c r="BR791" i="3"/>
  <c r="BQ791" i="3"/>
  <c r="BP791" i="3"/>
  <c r="BO791" i="3"/>
  <c r="BN791" i="3"/>
  <c r="BM791" i="3"/>
  <c r="AZ791" i="3"/>
  <c r="AY791" i="3"/>
  <c r="AX791" i="3"/>
  <c r="AW791" i="3"/>
  <c r="AV791" i="3"/>
  <c r="AV857" i="3" s="1"/>
  <c r="AU791" i="3"/>
  <c r="AT791" i="3"/>
  <c r="AS791" i="3"/>
  <c r="AR791" i="3"/>
  <c r="AQ791" i="3"/>
  <c r="AP791" i="3"/>
  <c r="AO791" i="3"/>
  <c r="AJ791" i="3"/>
  <c r="AI791" i="3"/>
  <c r="AH791" i="3"/>
  <c r="AG791" i="3"/>
  <c r="AF791" i="3"/>
  <c r="AE791" i="3"/>
  <c r="AD791" i="3"/>
  <c r="AC791" i="3"/>
  <c r="AC857" i="3" s="1"/>
  <c r="AB791" i="3"/>
  <c r="AA791" i="3"/>
  <c r="AA857" i="3" s="1"/>
  <c r="Z791" i="3"/>
  <c r="Y791" i="3"/>
  <c r="D790" i="3"/>
  <c r="V788" i="3"/>
  <c r="A788" i="3"/>
  <c r="AF787" i="3" a="1"/>
  <c r="AF787" i="3" s="1"/>
  <c r="AE787" i="3" a="1"/>
  <c r="AE787" i="3"/>
  <c r="AD787" i="3" a="1"/>
  <c r="AD787" i="3" s="1"/>
  <c r="AC787" i="3" a="1"/>
  <c r="AC787" i="3" s="1"/>
  <c r="AB787" i="3" a="1"/>
  <c r="AB787" i="3"/>
  <c r="AA787" i="3" a="1"/>
  <c r="AA787" i="3" s="1"/>
  <c r="Z787" i="3" a="1"/>
  <c r="Z787" i="3"/>
  <c r="Y787" i="3" a="1"/>
  <c r="Y787" i="3" s="1"/>
  <c r="V787" i="3"/>
  <c r="A787" i="3"/>
  <c r="AF786" i="3" a="1"/>
  <c r="AF786" i="3" s="1"/>
  <c r="AE786" i="3" a="1"/>
  <c r="AE786" i="3" s="1"/>
  <c r="AD786" i="3" a="1"/>
  <c r="AD786" i="3"/>
  <c r="AC786" i="3" a="1"/>
  <c r="AC786" i="3"/>
  <c r="AB786" i="3" a="1"/>
  <c r="AB786" i="3"/>
  <c r="AA786" i="3" a="1"/>
  <c r="AA786" i="3" s="1"/>
  <c r="Z786" i="3" a="1"/>
  <c r="Z786" i="3"/>
  <c r="Z784" i="3" s="1"/>
  <c r="Y786" i="3" a="1"/>
  <c r="Y786" i="3" s="1"/>
  <c r="V786" i="3"/>
  <c r="A786" i="3"/>
  <c r="AF785" i="3" a="1"/>
  <c r="AF785" i="3"/>
  <c r="AE785" i="3" a="1"/>
  <c r="AE785" i="3" s="1"/>
  <c r="AD785" i="3" a="1"/>
  <c r="AD785" i="3" s="1"/>
  <c r="AD784" i="3" s="1"/>
  <c r="AC785" i="3" a="1"/>
  <c r="AC785" i="3" s="1"/>
  <c r="AC784" i="3" s="1"/>
  <c r="AB785" i="3" a="1"/>
  <c r="AB785" i="3"/>
  <c r="AA785" i="3" a="1"/>
  <c r="AA785" i="3" s="1"/>
  <c r="AA784" i="3" s="1"/>
  <c r="Z785" i="3" a="1"/>
  <c r="Z785" i="3" s="1"/>
  <c r="Y785" i="3" a="1"/>
  <c r="Y785" i="3" s="1"/>
  <c r="Y784" i="3" s="1"/>
  <c r="V785" i="3"/>
  <c r="A785" i="3"/>
  <c r="AB784" i="3"/>
  <c r="V784" i="3"/>
  <c r="A784" i="3"/>
  <c r="V783" i="3"/>
  <c r="A783" i="3"/>
  <c r="V782" i="3"/>
  <c r="A782" i="3"/>
  <c r="V781" i="3"/>
  <c r="A781" i="3"/>
  <c r="V780" i="3"/>
  <c r="A780" i="3"/>
  <c r="V779" i="3"/>
  <c r="A779" i="3"/>
  <c r="CL778" i="3"/>
  <c r="BP778" i="3"/>
  <c r="AY778" i="3"/>
  <c r="AR778" i="3"/>
  <c r="V778" i="3"/>
  <c r="A778" i="3"/>
  <c r="V777" i="3"/>
  <c r="A777" i="3"/>
  <c r="V776" i="3"/>
  <c r="A776" i="3"/>
  <c r="V775" i="3"/>
  <c r="A775" i="3"/>
  <c r="V774" i="3"/>
  <c r="A774" i="3"/>
  <c r="V773" i="3"/>
  <c r="A773" i="3"/>
  <c r="V772" i="3"/>
  <c r="A772" i="3"/>
  <c r="V771" i="3"/>
  <c r="A771" i="3"/>
  <c r="V770" i="3"/>
  <c r="A770" i="3"/>
  <c r="V769" i="3"/>
  <c r="A769" i="3"/>
  <c r="V768" i="3"/>
  <c r="A768" i="3"/>
  <c r="V767" i="3"/>
  <c r="A767" i="3"/>
  <c r="W766" i="3"/>
  <c r="V766" i="3"/>
  <c r="A766" i="3"/>
  <c r="W765" i="3"/>
  <c r="V765" i="3"/>
  <c r="A765" i="3"/>
  <c r="W764" i="3"/>
  <c r="V764" i="3"/>
  <c r="A764" i="3"/>
  <c r="AE763" i="3"/>
  <c r="AD763" i="3"/>
  <c r="AC763" i="3"/>
  <c r="AC744" i="3" s="1"/>
  <c r="AB763" i="3"/>
  <c r="AB744" i="3" s="1"/>
  <c r="AA763" i="3"/>
  <c r="AA744" i="3" s="1"/>
  <c r="Z763" i="3"/>
  <c r="Y763" i="3"/>
  <c r="V763" i="3"/>
  <c r="W763" i="3" s="1"/>
  <c r="A763" i="3"/>
  <c r="V762" i="3"/>
  <c r="A762" i="3"/>
  <c r="V761" i="3"/>
  <c r="A761" i="3"/>
  <c r="BH760" i="3"/>
  <c r="W760" i="3"/>
  <c r="V760" i="3"/>
  <c r="A760" i="3"/>
  <c r="V759" i="3"/>
  <c r="A759" i="3"/>
  <c r="V758" i="3"/>
  <c r="A758" i="3"/>
  <c r="V757" i="3"/>
  <c r="A757" i="3"/>
  <c r="V756" i="3"/>
  <c r="E756" i="3"/>
  <c r="A756" i="3"/>
  <c r="V755" i="3"/>
  <c r="A755" i="3"/>
  <c r="V754" i="3"/>
  <c r="A754" i="3"/>
  <c r="V753" i="3"/>
  <c r="A753" i="3"/>
  <c r="V752" i="3"/>
  <c r="A752" i="3"/>
  <c r="V751" i="3"/>
  <c r="A751" i="3"/>
  <c r="V750" i="3"/>
  <c r="A750" i="3"/>
  <c r="V749" i="3"/>
  <c r="A749" i="3"/>
  <c r="V748" i="3"/>
  <c r="A748" i="3"/>
  <c r="V747" i="3"/>
  <c r="E747" i="3"/>
  <c r="A747" i="3"/>
  <c r="V746" i="3"/>
  <c r="A746" i="3"/>
  <c r="V745" i="3"/>
  <c r="A745" i="3"/>
  <c r="AD744" i="3"/>
  <c r="Z744" i="3"/>
  <c r="Y744" i="3"/>
  <c r="V744" i="3"/>
  <c r="A744" i="3"/>
  <c r="V743" i="3"/>
  <c r="A743" i="3"/>
  <c r="V742" i="3"/>
  <c r="A742" i="3"/>
  <c r="AN741" i="3"/>
  <c r="V741" i="3"/>
  <c r="A741" i="3"/>
  <c r="V740" i="3"/>
  <c r="E740" i="3"/>
  <c r="A740" i="3"/>
  <c r="V739" i="3"/>
  <c r="A739" i="3"/>
  <c r="V738" i="3"/>
  <c r="A738" i="3"/>
  <c r="V737" i="3"/>
  <c r="A737" i="3"/>
  <c r="V736" i="3"/>
  <c r="E736" i="3"/>
  <c r="A736" i="3"/>
  <c r="V735" i="3"/>
  <c r="A735" i="3"/>
  <c r="A734" i="3"/>
  <c r="A733" i="3"/>
  <c r="A732" i="3"/>
  <c r="A731" i="3"/>
  <c r="V730" i="3"/>
  <c r="A730" i="3"/>
  <c r="AF729" i="3" a="1"/>
  <c r="AF729" i="3" s="1"/>
  <c r="AE729" i="3" a="1"/>
  <c r="AE729" i="3" s="1"/>
  <c r="AD729" i="3" a="1"/>
  <c r="AD729" i="3"/>
  <c r="AC729" i="3" a="1"/>
  <c r="AC729" i="3"/>
  <c r="AB729" i="3" a="1"/>
  <c r="AB729" i="3" s="1"/>
  <c r="AA729" i="3" a="1"/>
  <c r="AA729" i="3"/>
  <c r="Z729" i="3" a="1"/>
  <c r="Z729" i="3" s="1"/>
  <c r="Y729" i="3" a="1"/>
  <c r="Y729" i="3" s="1"/>
  <c r="V729" i="3"/>
  <c r="A729" i="3"/>
  <c r="BG728" i="3"/>
  <c r="V728" i="3"/>
  <c r="A728" i="3"/>
  <c r="V727" i="3"/>
  <c r="E727" i="3"/>
  <c r="A727" i="3"/>
  <c r="V726" i="3"/>
  <c r="A726" i="3"/>
  <c r="AN725" i="3"/>
  <c r="V725" i="3"/>
  <c r="A725" i="3"/>
  <c r="A724" i="3"/>
  <c r="A723" i="3"/>
  <c r="A722" i="3"/>
  <c r="AN721" i="3"/>
  <c r="A721" i="3"/>
  <c r="A720" i="3"/>
  <c r="A719" i="3"/>
  <c r="A718" i="3"/>
  <c r="A717" i="3"/>
  <c r="A716" i="3"/>
  <c r="A715" i="3"/>
  <c r="E714" i="3"/>
  <c r="A714" i="3"/>
  <c r="A713" i="3"/>
  <c r="CN712" i="3"/>
  <c r="CM712" i="3"/>
  <c r="CL712" i="3"/>
  <c r="CK712" i="3"/>
  <c r="CJ712" i="3"/>
  <c r="CI712" i="3"/>
  <c r="CH712" i="3"/>
  <c r="CG712" i="3"/>
  <c r="CF712" i="3"/>
  <c r="CE712" i="3"/>
  <c r="CD712" i="3"/>
  <c r="CC712" i="3"/>
  <c r="BX712" i="3"/>
  <c r="BW712" i="3"/>
  <c r="BV712" i="3"/>
  <c r="BV778" i="3" s="1"/>
  <c r="BU712" i="3"/>
  <c r="BT712" i="3"/>
  <c r="BS712" i="3"/>
  <c r="BR712" i="3"/>
  <c r="BQ712" i="3"/>
  <c r="BQ778" i="3" s="1"/>
  <c r="BP712" i="3"/>
  <c r="BO712" i="3"/>
  <c r="BN712" i="3"/>
  <c r="BM712" i="3"/>
  <c r="AZ712" i="3"/>
  <c r="AY712" i="3"/>
  <c r="AX712" i="3"/>
  <c r="AX778" i="3" s="1"/>
  <c r="AW712" i="3"/>
  <c r="AV712" i="3"/>
  <c r="AV778" i="3" s="1"/>
  <c r="AU712" i="3"/>
  <c r="AT712" i="3"/>
  <c r="AS712" i="3"/>
  <c r="AR712" i="3"/>
  <c r="AQ712" i="3"/>
  <c r="AP712" i="3"/>
  <c r="AO712" i="3"/>
  <c r="AJ712" i="3"/>
  <c r="AI712" i="3"/>
  <c r="AH712" i="3"/>
  <c r="AG712" i="3"/>
  <c r="AF712" i="3"/>
  <c r="AE712" i="3"/>
  <c r="AD712" i="3"/>
  <c r="AC712" i="3"/>
  <c r="AC778" i="3" s="1"/>
  <c r="AB712" i="3"/>
  <c r="AB778" i="3" s="1"/>
  <c r="AA712" i="3"/>
  <c r="AA778" i="3" s="1"/>
  <c r="Z712" i="3"/>
  <c r="Y712" i="3"/>
  <c r="D711" i="3"/>
  <c r="V709" i="3"/>
  <c r="A709" i="3"/>
  <c r="AF708" i="3" a="1"/>
  <c r="AF708" i="3" s="1"/>
  <c r="AE708" i="3" a="1"/>
  <c r="AE708" i="3"/>
  <c r="AD708" i="3" a="1"/>
  <c r="AD708" i="3"/>
  <c r="AC708" i="3" a="1"/>
  <c r="AC708" i="3" s="1"/>
  <c r="AB708" i="3" a="1"/>
  <c r="AB708" i="3"/>
  <c r="AA708" i="3" a="1"/>
  <c r="AA708" i="3" s="1"/>
  <c r="Z708" i="3" a="1"/>
  <c r="Z708" i="3"/>
  <c r="Y708" i="3" a="1"/>
  <c r="Y708" i="3"/>
  <c r="V708" i="3"/>
  <c r="A708" i="3"/>
  <c r="AF707" i="3" a="1"/>
  <c r="AF707" i="3" s="1"/>
  <c r="AE707" i="3" a="1"/>
  <c r="AE707" i="3"/>
  <c r="AD707" i="3" a="1"/>
  <c r="AD707" i="3"/>
  <c r="AC707" i="3" a="1"/>
  <c r="AC707" i="3" s="1"/>
  <c r="AB707" i="3" a="1"/>
  <c r="AB707" i="3"/>
  <c r="AA707" i="3" a="1"/>
  <c r="AA707" i="3" s="1"/>
  <c r="Z707" i="3" a="1"/>
  <c r="Z707" i="3" s="1"/>
  <c r="Y707" i="3" a="1"/>
  <c r="Y707" i="3"/>
  <c r="V707" i="3"/>
  <c r="A707" i="3"/>
  <c r="AF706" i="3" a="1"/>
  <c r="AF706" i="3"/>
  <c r="AE706" i="3" a="1"/>
  <c r="AE706" i="3" s="1"/>
  <c r="AE705" i="3" s="1"/>
  <c r="AD706" i="3" a="1"/>
  <c r="AD706" i="3"/>
  <c r="AC706" i="3" a="1"/>
  <c r="AC706" i="3" s="1"/>
  <c r="AB706" i="3" a="1"/>
  <c r="AB706" i="3" s="1"/>
  <c r="AB705" i="3" s="1"/>
  <c r="AA706" i="3" a="1"/>
  <c r="AA706" i="3"/>
  <c r="Z706" i="3" a="1"/>
  <c r="Z706" i="3"/>
  <c r="Z705" i="3" s="1"/>
  <c r="Y706" i="3" a="1"/>
  <c r="Y706" i="3" s="1"/>
  <c r="V706" i="3"/>
  <c r="A706" i="3"/>
  <c r="AA705" i="3"/>
  <c r="V705" i="3"/>
  <c r="A705" i="3"/>
  <c r="V704" i="3"/>
  <c r="A704" i="3"/>
  <c r="V703" i="3"/>
  <c r="A703" i="3"/>
  <c r="V702" i="3"/>
  <c r="A702" i="3"/>
  <c r="V701" i="3"/>
  <c r="A701" i="3"/>
  <c r="V700" i="3"/>
  <c r="A700" i="3"/>
  <c r="CG699" i="3"/>
  <c r="AU699" i="3"/>
  <c r="AT699" i="3"/>
  <c r="AD699" i="3"/>
  <c r="V699" i="3"/>
  <c r="A699" i="3"/>
  <c r="V698" i="3"/>
  <c r="A698" i="3"/>
  <c r="V697" i="3"/>
  <c r="A697" i="3"/>
  <c r="V696" i="3"/>
  <c r="A696" i="3"/>
  <c r="V695" i="3"/>
  <c r="A695" i="3"/>
  <c r="V694" i="3"/>
  <c r="A694" i="3"/>
  <c r="V693" i="3"/>
  <c r="A693" i="3"/>
  <c r="V692" i="3"/>
  <c r="A692" i="3"/>
  <c r="V691" i="3"/>
  <c r="A691" i="3"/>
  <c r="V690" i="3"/>
  <c r="A690" i="3"/>
  <c r="V689" i="3"/>
  <c r="A689" i="3"/>
  <c r="V688" i="3"/>
  <c r="A688" i="3"/>
  <c r="V687" i="3"/>
  <c r="W687" i="3" s="1"/>
  <c r="A687" i="3"/>
  <c r="BF686" i="3" a="1"/>
  <c r="BF686" i="3" s="1"/>
  <c r="V686" i="3"/>
  <c r="W686" i="3" s="1"/>
  <c r="A686" i="3"/>
  <c r="V685" i="3"/>
  <c r="W685" i="3" s="1"/>
  <c r="A685" i="3"/>
  <c r="AE684" i="3"/>
  <c r="AD684" i="3"/>
  <c r="AC684" i="3"/>
  <c r="AC665" i="3" s="1"/>
  <c r="AB684" i="3"/>
  <c r="AA684" i="3"/>
  <c r="Z684" i="3"/>
  <c r="Y684" i="3"/>
  <c r="Y665" i="3" s="1"/>
  <c r="W684" i="3"/>
  <c r="V684" i="3"/>
  <c r="A684" i="3"/>
  <c r="V683" i="3"/>
  <c r="A683" i="3"/>
  <c r="V682" i="3"/>
  <c r="A682" i="3"/>
  <c r="BH681" i="3"/>
  <c r="V681" i="3"/>
  <c r="W681" i="3" s="1"/>
  <c r="A681" i="3"/>
  <c r="V680" i="3"/>
  <c r="E680" i="3"/>
  <c r="A680" i="3"/>
  <c r="V679" i="3"/>
  <c r="A679" i="3"/>
  <c r="AN678" i="3"/>
  <c r="V678" i="3"/>
  <c r="A678" i="3"/>
  <c r="V677" i="3"/>
  <c r="A677" i="3"/>
  <c r="V676" i="3"/>
  <c r="A676" i="3"/>
  <c r="V675" i="3"/>
  <c r="A675" i="3"/>
  <c r="AN674" i="3"/>
  <c r="V674" i="3"/>
  <c r="A674" i="3"/>
  <c r="V673" i="3"/>
  <c r="A673" i="3"/>
  <c r="V672" i="3"/>
  <c r="A672" i="3"/>
  <c r="V671" i="3"/>
  <c r="E671" i="3"/>
  <c r="A671" i="3"/>
  <c r="AN670" i="3"/>
  <c r="V670" i="3"/>
  <c r="A670" i="3"/>
  <c r="V669" i="3"/>
  <c r="E669" i="3"/>
  <c r="A669" i="3"/>
  <c r="V668" i="3"/>
  <c r="A668" i="3"/>
  <c r="V667" i="3"/>
  <c r="A667" i="3"/>
  <c r="V666" i="3"/>
  <c r="A666" i="3"/>
  <c r="AD665" i="3"/>
  <c r="AB665" i="3"/>
  <c r="AA665" i="3"/>
  <c r="V665" i="3"/>
  <c r="E665" i="3"/>
  <c r="A665" i="3"/>
  <c r="V664" i="3"/>
  <c r="E664" i="3"/>
  <c r="A664" i="3"/>
  <c r="V663" i="3"/>
  <c r="A663" i="3"/>
  <c r="V662" i="3"/>
  <c r="A662" i="3"/>
  <c r="V661" i="3"/>
  <c r="A661" i="3"/>
  <c r="V660" i="3"/>
  <c r="E660" i="3"/>
  <c r="A660" i="3"/>
  <c r="V659" i="3"/>
  <c r="A659" i="3"/>
  <c r="V658" i="3"/>
  <c r="A658" i="3"/>
  <c r="V657" i="3"/>
  <c r="A657" i="3"/>
  <c r="V656" i="3"/>
  <c r="A656" i="3"/>
  <c r="A655" i="3"/>
  <c r="A654" i="3"/>
  <c r="A653" i="3"/>
  <c r="E652" i="3"/>
  <c r="A652" i="3"/>
  <c r="V651" i="3"/>
  <c r="E651" i="3"/>
  <c r="A651" i="3"/>
  <c r="BK650" i="3" a="1"/>
  <c r="BK650" i="3" s="1"/>
  <c r="AF650" i="3" a="1"/>
  <c r="AF650" i="3" s="1"/>
  <c r="AE650" i="3" a="1"/>
  <c r="AE650" i="3"/>
  <c r="AD650" i="3" a="1"/>
  <c r="AD650" i="3" s="1"/>
  <c r="AC650" i="3" a="1"/>
  <c r="AC650" i="3" s="1"/>
  <c r="AB650" i="3" a="1"/>
  <c r="AB650" i="3" s="1"/>
  <c r="AA650" i="3" a="1"/>
  <c r="AA650" i="3" s="1"/>
  <c r="Z650" i="3" a="1"/>
  <c r="Z650" i="3" s="1"/>
  <c r="Y650" i="3" a="1"/>
  <c r="Y650" i="3"/>
  <c r="V650" i="3"/>
  <c r="E650" i="3"/>
  <c r="A650" i="3"/>
  <c r="BG649" i="3"/>
  <c r="V649" i="3"/>
  <c r="A649" i="3"/>
  <c r="V648" i="3"/>
  <c r="E648" i="3"/>
  <c r="A648" i="3"/>
  <c r="V647" i="3"/>
  <c r="A647" i="3"/>
  <c r="V646" i="3"/>
  <c r="A646" i="3"/>
  <c r="AN645" i="3"/>
  <c r="A645" i="3"/>
  <c r="E644" i="3"/>
  <c r="A644" i="3"/>
  <c r="E643" i="3"/>
  <c r="A643" i="3"/>
  <c r="AN642" i="3"/>
  <c r="A642" i="3"/>
  <c r="E641" i="3"/>
  <c r="A641" i="3"/>
  <c r="AN640" i="3"/>
  <c r="E640" i="3"/>
  <c r="A640" i="3"/>
  <c r="AN639" i="3"/>
  <c r="A639" i="3"/>
  <c r="A638" i="3"/>
  <c r="AN637" i="3"/>
  <c r="A637" i="3"/>
  <c r="AN636" i="3"/>
  <c r="E636" i="3"/>
  <c r="A636" i="3"/>
  <c r="A635" i="3"/>
  <c r="BH634" i="3" a="1"/>
  <c r="BH634" i="3" s="1"/>
  <c r="BF634" i="3" a="1"/>
  <c r="BF634" i="3"/>
  <c r="S634" i="3" a="1"/>
  <c r="S634" i="3" s="1"/>
  <c r="A634" i="3"/>
  <c r="CN633" i="3"/>
  <c r="CM633" i="3"/>
  <c r="CL633" i="3"/>
  <c r="CK633" i="3"/>
  <c r="CJ633" i="3"/>
  <c r="CI633" i="3"/>
  <c r="CI699" i="3" s="1"/>
  <c r="CH633" i="3"/>
  <c r="CG633" i="3"/>
  <c r="CF633" i="3"/>
  <c r="CE633" i="3"/>
  <c r="CE699" i="3" s="1"/>
  <c r="CD633" i="3"/>
  <c r="CC633" i="3"/>
  <c r="BX633" i="3"/>
  <c r="BW633" i="3"/>
  <c r="BV633" i="3"/>
  <c r="BU633" i="3"/>
  <c r="BU699" i="3" s="1"/>
  <c r="BT633" i="3"/>
  <c r="BS633" i="3"/>
  <c r="BS699" i="3" s="1"/>
  <c r="BR633" i="3"/>
  <c r="BQ633" i="3"/>
  <c r="BP633" i="3"/>
  <c r="BO633" i="3"/>
  <c r="BN633" i="3"/>
  <c r="BM633" i="3"/>
  <c r="AZ633" i="3"/>
  <c r="AY633" i="3"/>
  <c r="AX633" i="3"/>
  <c r="AW633" i="3"/>
  <c r="AW699" i="3" s="1"/>
  <c r="AV633" i="3"/>
  <c r="AU633" i="3"/>
  <c r="AT633" i="3"/>
  <c r="AS633" i="3"/>
  <c r="AS699" i="3" s="1"/>
  <c r="AR633" i="3"/>
  <c r="AQ633" i="3"/>
  <c r="AP633" i="3"/>
  <c r="AO633" i="3"/>
  <c r="AJ633" i="3"/>
  <c r="AI633" i="3"/>
  <c r="AH633" i="3"/>
  <c r="AG633" i="3"/>
  <c r="AF633" i="3"/>
  <c r="AE633" i="3"/>
  <c r="AD633" i="3"/>
  <c r="AC633" i="3"/>
  <c r="AC699" i="3" s="1"/>
  <c r="AB633" i="3"/>
  <c r="AA633" i="3"/>
  <c r="Z633" i="3"/>
  <c r="Z699" i="3" s="1"/>
  <c r="Y633" i="3"/>
  <c r="Y699" i="3" s="1"/>
  <c r="CM632" i="3"/>
  <c r="CJ632" i="3"/>
  <c r="CC632" i="3"/>
  <c r="BT632" i="3"/>
  <c r="BQ632" i="3"/>
  <c r="BO632" i="3"/>
  <c r="BM632" i="3"/>
  <c r="AX632" i="3"/>
  <c r="AQ632" i="3"/>
  <c r="AB632" i="3"/>
  <c r="T632" i="3"/>
  <c r="T634" i="3" s="1" a="1"/>
  <c r="T634" i="3" s="1"/>
  <c r="S632" i="3"/>
  <c r="P632" i="3"/>
  <c r="M632" i="3"/>
  <c r="J632" i="3"/>
  <c r="D632" i="3"/>
  <c r="E658" i="3" s="1"/>
  <c r="V630" i="3"/>
  <c r="A630" i="3"/>
  <c r="AJ629" i="3" a="1"/>
  <c r="AJ629" i="3" s="1"/>
  <c r="AI629" i="3" a="1"/>
  <c r="AI629" i="3" s="1"/>
  <c r="AH629" i="3" a="1"/>
  <c r="AH629" i="3"/>
  <c r="AG629" i="3" a="1"/>
  <c r="AG629" i="3"/>
  <c r="AF629" i="3" a="1"/>
  <c r="AF629" i="3" s="1"/>
  <c r="AE629" i="3" a="1"/>
  <c r="AE629" i="3" s="1"/>
  <c r="AD629" i="3" a="1"/>
  <c r="AD629" i="3" s="1"/>
  <c r="AC629" i="3" a="1"/>
  <c r="AC629" i="3" s="1"/>
  <c r="AB629" i="3" a="1"/>
  <c r="AB629" i="3" s="1"/>
  <c r="AA629" i="3" a="1"/>
  <c r="AA629" i="3" s="1"/>
  <c r="Z629" i="3" a="1"/>
  <c r="Z629" i="3" s="1"/>
  <c r="Y629" i="3" a="1"/>
  <c r="Y629" i="3" s="1"/>
  <c r="V629" i="3"/>
  <c r="A629" i="3"/>
  <c r="AJ628" i="3" a="1"/>
  <c r="AJ628" i="3" s="1"/>
  <c r="AI628" i="3" a="1"/>
  <c r="AI628" i="3"/>
  <c r="AH628" i="3" a="1"/>
  <c r="AH628" i="3" s="1"/>
  <c r="AG628" i="3" a="1"/>
  <c r="AG628" i="3" s="1"/>
  <c r="AF628" i="3" a="1"/>
  <c r="AF628" i="3" s="1"/>
  <c r="AE628" i="3" a="1"/>
  <c r="AE628" i="3" s="1"/>
  <c r="AD628" i="3" a="1"/>
  <c r="AD628" i="3" s="1"/>
  <c r="AC628" i="3" a="1"/>
  <c r="AC628" i="3" s="1"/>
  <c r="AB628" i="3" a="1"/>
  <c r="AB628" i="3" s="1"/>
  <c r="AA628" i="3" a="1"/>
  <c r="AA628" i="3" s="1"/>
  <c r="Z628" i="3" a="1"/>
  <c r="Z628" i="3"/>
  <c r="Y628" i="3" a="1"/>
  <c r="Y628" i="3" s="1"/>
  <c r="V628" i="3"/>
  <c r="A628" i="3"/>
  <c r="AN627" i="3"/>
  <c r="AJ627" i="3" a="1"/>
  <c r="AJ627" i="3" s="1"/>
  <c r="AI627" i="3" a="1"/>
  <c r="AI627" i="3" s="1"/>
  <c r="AH627" i="3" a="1"/>
  <c r="AH627" i="3" s="1"/>
  <c r="AG627" i="3" a="1"/>
  <c r="AG627" i="3" s="1"/>
  <c r="AG626" i="3" s="1"/>
  <c r="AF627" i="3" a="1"/>
  <c r="AF627" i="3" s="1"/>
  <c r="AF626" i="3" s="1"/>
  <c r="AE627" i="3" a="1"/>
  <c r="AE627" i="3" s="1"/>
  <c r="AD627" i="3" a="1"/>
  <c r="AD627" i="3" s="1"/>
  <c r="AC627" i="3" a="1"/>
  <c r="AC627" i="3"/>
  <c r="AB627" i="3" a="1"/>
  <c r="AB627" i="3" s="1"/>
  <c r="AB626" i="3" s="1"/>
  <c r="AA627" i="3" a="1"/>
  <c r="AA627" i="3" s="1"/>
  <c r="Z627" i="3" a="1"/>
  <c r="Z627" i="3" s="1"/>
  <c r="Z626" i="3" s="1"/>
  <c r="Y627" i="3" a="1"/>
  <c r="Y627" i="3" s="1"/>
  <c r="V627" i="3"/>
  <c r="A627" i="3"/>
  <c r="AH626" i="3"/>
  <c r="AD626" i="3"/>
  <c r="V626" i="3"/>
  <c r="A626" i="3"/>
  <c r="AA625" i="3"/>
  <c r="V625" i="3"/>
  <c r="A625" i="3"/>
  <c r="Z624" i="3"/>
  <c r="V624" i="3"/>
  <c r="A624" i="3"/>
  <c r="AF623" i="3"/>
  <c r="AE623" i="3"/>
  <c r="V623" i="3"/>
  <c r="A623" i="3"/>
  <c r="AJ622" i="3" a="1"/>
  <c r="AJ622" i="3" s="1"/>
  <c r="AI622" i="3" a="1"/>
  <c r="AI622" i="3"/>
  <c r="AH622" i="3" a="1"/>
  <c r="AH622" i="3" s="1"/>
  <c r="AG622" i="3" a="1"/>
  <c r="AG622" i="3"/>
  <c r="AF622" i="3" a="1"/>
  <c r="AF622" i="3" s="1"/>
  <c r="AE622" i="3" a="1"/>
  <c r="AE622" i="3"/>
  <c r="AD622" i="3" a="1"/>
  <c r="AD622" i="3" s="1"/>
  <c r="AC622" i="3" a="1"/>
  <c r="AC622" i="3"/>
  <c r="AB622" i="3" a="1"/>
  <c r="AB622" i="3" s="1"/>
  <c r="AA622" i="3" a="1"/>
  <c r="AA622" i="3" s="1"/>
  <c r="Z622" i="3" a="1"/>
  <c r="Z622" i="3" s="1"/>
  <c r="Y622" i="3" a="1"/>
  <c r="Y622" i="3"/>
  <c r="V622" i="3"/>
  <c r="A622" i="3"/>
  <c r="AJ621" i="3" a="1"/>
  <c r="AJ621" i="3" s="1"/>
  <c r="AI621" i="3" a="1"/>
  <c r="AI621" i="3"/>
  <c r="AH621" i="3" a="1"/>
  <c r="AH621" i="3"/>
  <c r="AG621" i="3" a="1"/>
  <c r="AG621" i="3"/>
  <c r="AF621" i="3" a="1"/>
  <c r="AF621" i="3" s="1"/>
  <c r="AE621" i="3" a="1"/>
  <c r="AE621" i="3" s="1"/>
  <c r="AD621" i="3" a="1"/>
  <c r="AD621" i="3" s="1"/>
  <c r="AC621" i="3" a="1"/>
  <c r="AC621" i="3" s="1"/>
  <c r="AB621" i="3" a="1"/>
  <c r="AB621" i="3"/>
  <c r="AA621" i="3" a="1"/>
  <c r="AA621" i="3"/>
  <c r="Z621" i="3" a="1"/>
  <c r="Z621" i="3" s="1"/>
  <c r="Y621" i="3" a="1"/>
  <c r="Y621" i="3" s="1"/>
  <c r="V621" i="3"/>
  <c r="A621" i="3"/>
  <c r="CN620" i="3"/>
  <c r="CE620" i="3"/>
  <c r="BO620" i="3"/>
  <c r="AU620" i="3"/>
  <c r="AQ620" i="3"/>
  <c r="AN620" i="3"/>
  <c r="AJ620" i="3" a="1"/>
  <c r="AJ620" i="3"/>
  <c r="AI620" i="3" a="1"/>
  <c r="AI620" i="3" s="1"/>
  <c r="AH620" i="3" a="1"/>
  <c r="AH620" i="3" s="1"/>
  <c r="AG620" i="3" a="1"/>
  <c r="AG620" i="3" s="1"/>
  <c r="AF620" i="3" a="1"/>
  <c r="AF620" i="3"/>
  <c r="AE620" i="3" a="1"/>
  <c r="AE620" i="3" s="1"/>
  <c r="AD620" i="3" a="1"/>
  <c r="AD620" i="3"/>
  <c r="AC620" i="3" a="1"/>
  <c r="AC620" i="3" s="1"/>
  <c r="AB620" i="3" a="1"/>
  <c r="AB620" i="3" s="1"/>
  <c r="AA620" i="3" a="1"/>
  <c r="AA620" i="3" s="1"/>
  <c r="Z620" i="3" a="1"/>
  <c r="Z620" i="3"/>
  <c r="Y620" i="3" a="1"/>
  <c r="Y620" i="3" s="1"/>
  <c r="V620" i="3"/>
  <c r="A620" i="3"/>
  <c r="AJ619" i="3" a="1"/>
  <c r="AJ619" i="3" s="1"/>
  <c r="AI619" i="3" a="1"/>
  <c r="AI619" i="3"/>
  <c r="AH619" i="3" a="1"/>
  <c r="AH619" i="3" s="1"/>
  <c r="AG619" i="3" a="1"/>
  <c r="AG619" i="3" s="1"/>
  <c r="AF619" i="3" a="1"/>
  <c r="AF619" i="3" s="1"/>
  <c r="AE619" i="3" a="1"/>
  <c r="AE619" i="3" s="1"/>
  <c r="AE617" i="3" s="1"/>
  <c r="AD619" i="3" a="1"/>
  <c r="AD619" i="3"/>
  <c r="AC619" i="3" a="1"/>
  <c r="AC619" i="3"/>
  <c r="AB619" i="3" a="1"/>
  <c r="AB619" i="3" s="1"/>
  <c r="AA619" i="3" a="1"/>
  <c r="AA619" i="3" s="1"/>
  <c r="Z619" i="3" a="1"/>
  <c r="Z619" i="3" s="1"/>
  <c r="Y619" i="3" a="1"/>
  <c r="Y619" i="3" s="1"/>
  <c r="V619" i="3"/>
  <c r="A619" i="3"/>
  <c r="AJ618" i="3" a="1"/>
  <c r="AJ618" i="3"/>
  <c r="AI618" i="3" a="1"/>
  <c r="AI618" i="3" s="1"/>
  <c r="AI617" i="3" s="1"/>
  <c r="AH618" i="3" a="1"/>
  <c r="AH618" i="3"/>
  <c r="AG618" i="3" a="1"/>
  <c r="AG618" i="3" s="1"/>
  <c r="AG617" i="3" s="1"/>
  <c r="AF618" i="3" a="1"/>
  <c r="AF618" i="3" s="1"/>
  <c r="AF617" i="3" s="1"/>
  <c r="AE618" i="3" a="1"/>
  <c r="AE618" i="3" s="1"/>
  <c r="AD618" i="3" a="1"/>
  <c r="AD618" i="3"/>
  <c r="AC618" i="3" a="1"/>
  <c r="AC618" i="3" s="1"/>
  <c r="AB618" i="3" a="1"/>
  <c r="AB618" i="3"/>
  <c r="AA618" i="3" a="1"/>
  <c r="AA618" i="3" s="1"/>
  <c r="Z618" i="3" a="1"/>
  <c r="Z618" i="3"/>
  <c r="Y618" i="3" a="1"/>
  <c r="Y618" i="3" s="1"/>
  <c r="V618" i="3"/>
  <c r="A618" i="3"/>
  <c r="AA617" i="3"/>
  <c r="V617" i="3"/>
  <c r="A617" i="3"/>
  <c r="V616" i="3"/>
  <c r="A616" i="3"/>
  <c r="AJ615" i="3" a="1"/>
  <c r="AJ615" i="3"/>
  <c r="AI615" i="3" a="1"/>
  <c r="AI615" i="3" s="1"/>
  <c r="AH615" i="3" a="1"/>
  <c r="AH615" i="3"/>
  <c r="AH611" i="3" s="1"/>
  <c r="AG615" i="3" a="1"/>
  <c r="AG615" i="3" s="1"/>
  <c r="AF615" i="3" a="1"/>
  <c r="AF615" i="3"/>
  <c r="AE615" i="3" a="1"/>
  <c r="AE615" i="3" s="1"/>
  <c r="AD615" i="3" a="1"/>
  <c r="AD615" i="3" s="1"/>
  <c r="AC615" i="3" a="1"/>
  <c r="AC615" i="3" s="1"/>
  <c r="AB615" i="3" a="1"/>
  <c r="AB615" i="3"/>
  <c r="AA615" i="3" a="1"/>
  <c r="AA615" i="3" s="1"/>
  <c r="Z615" i="3" a="1"/>
  <c r="Z615" i="3"/>
  <c r="Y615" i="3" a="1"/>
  <c r="Y615" i="3" s="1"/>
  <c r="V615" i="3"/>
  <c r="E615" i="3"/>
  <c r="A615" i="3"/>
  <c r="AJ614" i="3" a="1"/>
  <c r="AJ614" i="3" s="1"/>
  <c r="AI614" i="3" a="1"/>
  <c r="AI614" i="3"/>
  <c r="AH614" i="3" a="1"/>
  <c r="AH614" i="3" s="1"/>
  <c r="AG614" i="3" a="1"/>
  <c r="AG614" i="3"/>
  <c r="AF614" i="3" a="1"/>
  <c r="AF614" i="3" s="1"/>
  <c r="AE614" i="3" a="1"/>
  <c r="AE614" i="3"/>
  <c r="AD614" i="3" a="1"/>
  <c r="AD614" i="3" s="1"/>
  <c r="AC614" i="3" a="1"/>
  <c r="AC614" i="3"/>
  <c r="AB614" i="3" a="1"/>
  <c r="AB614" i="3" s="1"/>
  <c r="AA614" i="3" a="1"/>
  <c r="AA614" i="3" s="1"/>
  <c r="Z614" i="3" a="1"/>
  <c r="Z614" i="3" s="1"/>
  <c r="Y614" i="3" a="1"/>
  <c r="Y614" i="3"/>
  <c r="V614" i="3"/>
  <c r="A614" i="3"/>
  <c r="AJ613" i="3" a="1"/>
  <c r="AJ613" i="3"/>
  <c r="AJ611" i="3" s="1"/>
  <c r="AI613" i="3" a="1"/>
  <c r="AI613" i="3" s="1"/>
  <c r="AH613" i="3" a="1"/>
  <c r="AH613" i="3"/>
  <c r="AG613" i="3" a="1"/>
  <c r="AG613" i="3" s="1"/>
  <c r="AF613" i="3" a="1"/>
  <c r="AF613" i="3"/>
  <c r="AE613" i="3" a="1"/>
  <c r="AE613" i="3" s="1"/>
  <c r="AD613" i="3" a="1"/>
  <c r="AD613" i="3" s="1"/>
  <c r="AC613" i="3" a="1"/>
  <c r="AC613" i="3"/>
  <c r="AB613" i="3" a="1"/>
  <c r="AB613" i="3"/>
  <c r="AA613" i="3" a="1"/>
  <c r="AA613" i="3" s="1"/>
  <c r="Z613" i="3" a="1"/>
  <c r="Z613" i="3"/>
  <c r="Y613" i="3" a="1"/>
  <c r="Y613" i="3" s="1"/>
  <c r="V613" i="3"/>
  <c r="A613" i="3"/>
  <c r="AJ612" i="3" a="1"/>
  <c r="AJ612" i="3" s="1"/>
  <c r="AI612" i="3" a="1"/>
  <c r="AI612" i="3"/>
  <c r="AH612" i="3" a="1"/>
  <c r="AH612" i="3" s="1"/>
  <c r="AG612" i="3" a="1"/>
  <c r="AG612" i="3" s="1"/>
  <c r="AF612" i="3" a="1"/>
  <c r="AF612" i="3" s="1"/>
  <c r="AF611" i="3" s="1"/>
  <c r="AE612" i="3" a="1"/>
  <c r="AE612" i="3"/>
  <c r="AD612" i="3" a="1"/>
  <c r="AD612" i="3" s="1"/>
  <c r="AC612" i="3" a="1"/>
  <c r="AC612" i="3"/>
  <c r="AB612" i="3" a="1"/>
  <c r="AB612" i="3" s="1"/>
  <c r="AB611" i="3" s="1"/>
  <c r="AA612" i="3" a="1"/>
  <c r="AA612" i="3" s="1"/>
  <c r="Z612" i="3" a="1"/>
  <c r="Z612" i="3" s="1"/>
  <c r="Y612" i="3" a="1"/>
  <c r="Y612" i="3"/>
  <c r="Y611" i="3" s="1"/>
  <c r="V612" i="3"/>
  <c r="A612" i="3"/>
  <c r="AI611" i="3"/>
  <c r="AG611" i="3"/>
  <c r="AA611" i="3"/>
  <c r="Z611" i="3"/>
  <c r="V611" i="3"/>
  <c r="A611" i="3"/>
  <c r="AJ610" i="3" a="1"/>
  <c r="AJ610" i="3" s="1"/>
  <c r="AI610" i="3" a="1"/>
  <c r="AI610" i="3"/>
  <c r="AH610" i="3" a="1"/>
  <c r="AH610" i="3" s="1"/>
  <c r="AG610" i="3" a="1"/>
  <c r="AG610" i="3"/>
  <c r="AF610" i="3" a="1"/>
  <c r="AF610" i="3" s="1"/>
  <c r="AL610" i="3" s="1"/>
  <c r="AE610" i="3" a="1"/>
  <c r="AE610" i="3"/>
  <c r="AD610" i="3" a="1"/>
  <c r="AD610" i="3" s="1"/>
  <c r="AC610" i="3" a="1"/>
  <c r="AC610" i="3"/>
  <c r="AB610" i="3" a="1"/>
  <c r="AB610" i="3" s="1"/>
  <c r="AA610" i="3" a="1"/>
  <c r="AA610" i="3" s="1"/>
  <c r="Z610" i="3" a="1"/>
  <c r="Z610" i="3"/>
  <c r="Y610" i="3" a="1"/>
  <c r="Y610" i="3"/>
  <c r="V610" i="3"/>
  <c r="A610" i="3"/>
  <c r="AJ609" i="3" a="1"/>
  <c r="AJ609" i="3" s="1"/>
  <c r="AI609" i="3" a="1"/>
  <c r="AI609" i="3"/>
  <c r="AH609" i="3" a="1"/>
  <c r="AH609" i="3"/>
  <c r="AG609" i="3" a="1"/>
  <c r="AG609" i="3" s="1"/>
  <c r="AF609" i="3" a="1"/>
  <c r="AF609" i="3"/>
  <c r="AE609" i="3" a="1"/>
  <c r="AE609" i="3" s="1"/>
  <c r="AD609" i="3" a="1"/>
  <c r="AD609" i="3" s="1"/>
  <c r="AC609" i="3" a="1"/>
  <c r="AC609" i="3" s="1"/>
  <c r="AB609" i="3" a="1"/>
  <c r="AB609" i="3"/>
  <c r="AA609" i="3" a="1"/>
  <c r="AA609" i="3" s="1"/>
  <c r="Z609" i="3" a="1"/>
  <c r="Z609" i="3"/>
  <c r="Y609" i="3" a="1"/>
  <c r="Y609" i="3" s="1"/>
  <c r="V609" i="3"/>
  <c r="A609" i="3"/>
  <c r="BF608" i="3" a="1"/>
  <c r="BF608" i="3" s="1"/>
  <c r="AL608" i="3"/>
  <c r="W608" i="3"/>
  <c r="V608" i="3"/>
  <c r="A608" i="3"/>
  <c r="AN607" i="3"/>
  <c r="AM607" i="3"/>
  <c r="AL607" i="3"/>
  <c r="V607" i="3"/>
  <c r="W607" i="3" s="1"/>
  <c r="A607" i="3"/>
  <c r="AM606" i="3"/>
  <c r="AL606" i="3"/>
  <c r="V606" i="3"/>
  <c r="W606" i="3" s="1"/>
  <c r="A606" i="3"/>
  <c r="AJ605" i="3"/>
  <c r="AI605" i="3"/>
  <c r="AH605" i="3"/>
  <c r="AG605" i="3"/>
  <c r="AF605" i="3"/>
  <c r="AE605" i="3"/>
  <c r="AD605" i="3"/>
  <c r="AC605" i="3"/>
  <c r="AB605" i="3"/>
  <c r="AA605" i="3"/>
  <c r="Z605" i="3"/>
  <c r="Y605" i="3"/>
  <c r="W605" i="3"/>
  <c r="V605" i="3"/>
  <c r="A605" i="3"/>
  <c r="AJ604" i="3" a="1"/>
  <c r="AJ604" i="3" s="1"/>
  <c r="AI604" i="3" a="1"/>
  <c r="AI604" i="3" s="1"/>
  <c r="AH604" i="3" a="1"/>
  <c r="AH604" i="3" s="1"/>
  <c r="AG604" i="3" a="1"/>
  <c r="AG604" i="3" s="1"/>
  <c r="AF604" i="3" a="1"/>
  <c r="AF604" i="3"/>
  <c r="AE604" i="3" a="1"/>
  <c r="AE604" i="3" s="1"/>
  <c r="AD604" i="3" a="1"/>
  <c r="AD604" i="3" s="1"/>
  <c r="AC604" i="3" a="1"/>
  <c r="AC604" i="3" s="1"/>
  <c r="AB604" i="3" a="1"/>
  <c r="AB604" i="3" s="1"/>
  <c r="AA604" i="3" a="1"/>
  <c r="AA604" i="3" s="1"/>
  <c r="Z604" i="3" a="1"/>
  <c r="Z604" i="3"/>
  <c r="Y604" i="3" a="1"/>
  <c r="Y604" i="3" s="1"/>
  <c r="AL604" i="3" s="1"/>
  <c r="V604" i="3"/>
  <c r="E604" i="3"/>
  <c r="A604" i="3"/>
  <c r="AJ603" i="3" a="1"/>
  <c r="AJ603" i="3"/>
  <c r="AI603" i="3" a="1"/>
  <c r="AI603" i="3"/>
  <c r="AH603" i="3" a="1"/>
  <c r="AH603" i="3"/>
  <c r="AG603" i="3" a="1"/>
  <c r="AG603" i="3" s="1"/>
  <c r="AF603" i="3" a="1"/>
  <c r="AF603" i="3" s="1"/>
  <c r="AE603" i="3" a="1"/>
  <c r="AE603" i="3" s="1"/>
  <c r="AD603" i="3" a="1"/>
  <c r="AD603" i="3"/>
  <c r="AC603" i="3" a="1"/>
  <c r="AC603" i="3"/>
  <c r="AB603" i="3" a="1"/>
  <c r="AB603" i="3" s="1"/>
  <c r="AA603" i="3" a="1"/>
  <c r="AA603" i="3" s="1"/>
  <c r="Z603" i="3" a="1"/>
  <c r="Z603" i="3" s="1"/>
  <c r="Y603" i="3" a="1"/>
  <c r="Y603" i="3" s="1"/>
  <c r="V603" i="3"/>
  <c r="A603" i="3"/>
  <c r="BH602" i="3"/>
  <c r="AJ602" i="3" a="1"/>
  <c r="AJ602" i="3" s="1"/>
  <c r="AI602" i="3" a="1"/>
  <c r="AI602" i="3" s="1"/>
  <c r="AH602" i="3" a="1"/>
  <c r="AH602" i="3" s="1"/>
  <c r="AG602" i="3" a="1"/>
  <c r="AG602" i="3" s="1"/>
  <c r="AF602" i="3" a="1"/>
  <c r="AF602" i="3"/>
  <c r="AE602" i="3" a="1"/>
  <c r="AE602" i="3" s="1"/>
  <c r="AD602" i="3" a="1"/>
  <c r="AD602" i="3" s="1"/>
  <c r="AC602" i="3" a="1"/>
  <c r="AC602" i="3" s="1"/>
  <c r="AB602" i="3" a="1"/>
  <c r="AB602" i="3" s="1"/>
  <c r="AA602" i="3" a="1"/>
  <c r="AA602" i="3" s="1"/>
  <c r="Z602" i="3" a="1"/>
  <c r="Z602" i="3"/>
  <c r="Y602" i="3" a="1"/>
  <c r="Y602" i="3"/>
  <c r="W602" i="3"/>
  <c r="V602" i="3"/>
  <c r="A602" i="3"/>
  <c r="AJ601" i="3" a="1"/>
  <c r="AJ601" i="3" s="1"/>
  <c r="AI601" i="3" a="1"/>
  <c r="AI601" i="3"/>
  <c r="AH601" i="3" a="1"/>
  <c r="AH601" i="3" s="1"/>
  <c r="AG601" i="3" a="1"/>
  <c r="AG601" i="3" s="1"/>
  <c r="AF601" i="3" a="1"/>
  <c r="AF601" i="3" s="1"/>
  <c r="AE601" i="3" a="1"/>
  <c r="AE601" i="3" s="1"/>
  <c r="AE600" i="3" s="1"/>
  <c r="AD601" i="3" a="1"/>
  <c r="AD601" i="3" s="1"/>
  <c r="AD600" i="3" s="1"/>
  <c r="AC601" i="3" a="1"/>
  <c r="AC601" i="3"/>
  <c r="AB601" i="3" a="1"/>
  <c r="AB601" i="3" s="1"/>
  <c r="AA601" i="3" a="1"/>
  <c r="AA601" i="3" s="1"/>
  <c r="Z601" i="3" a="1"/>
  <c r="Z601" i="3" s="1"/>
  <c r="Y601" i="3" a="1"/>
  <c r="Y601" i="3" s="1"/>
  <c r="V601" i="3"/>
  <c r="A601" i="3"/>
  <c r="AH600" i="3"/>
  <c r="Z600" i="3"/>
  <c r="Y600" i="3"/>
  <c r="V600" i="3"/>
  <c r="E600" i="3"/>
  <c r="A600" i="3"/>
  <c r="AJ599" i="3" a="1"/>
  <c r="AJ599" i="3"/>
  <c r="AI599" i="3" a="1"/>
  <c r="AI599" i="3"/>
  <c r="AH599" i="3" a="1"/>
  <c r="AH599" i="3" s="1"/>
  <c r="AG599" i="3" a="1"/>
  <c r="AG599" i="3" s="1"/>
  <c r="AF599" i="3" a="1"/>
  <c r="AF599" i="3" s="1"/>
  <c r="AE599" i="3" a="1"/>
  <c r="AE599" i="3" s="1"/>
  <c r="AD599" i="3" a="1"/>
  <c r="AD599" i="3"/>
  <c r="AC599" i="3" a="1"/>
  <c r="AC599" i="3"/>
  <c r="AB599" i="3" a="1"/>
  <c r="AB599" i="3" s="1"/>
  <c r="AB597" i="3" s="1"/>
  <c r="AA599" i="3" a="1"/>
  <c r="AA599" i="3" s="1"/>
  <c r="Z599" i="3" a="1"/>
  <c r="Z599" i="3" s="1"/>
  <c r="Y599" i="3" a="1"/>
  <c r="Y599" i="3" s="1"/>
  <c r="V599" i="3"/>
  <c r="A599" i="3"/>
  <c r="AJ598" i="3" a="1"/>
  <c r="AJ598" i="3" s="1"/>
  <c r="AI598" i="3" a="1"/>
  <c r="AI598" i="3" s="1"/>
  <c r="AH598" i="3" a="1"/>
  <c r="AH598" i="3" s="1"/>
  <c r="AG598" i="3" a="1"/>
  <c r="AG598" i="3" s="1"/>
  <c r="AF598" i="3" a="1"/>
  <c r="AF598" i="3"/>
  <c r="AE598" i="3" a="1"/>
  <c r="AE598" i="3" s="1"/>
  <c r="AE597" i="3" s="1"/>
  <c r="AD598" i="3" a="1"/>
  <c r="AD598" i="3" s="1"/>
  <c r="AC598" i="3" a="1"/>
  <c r="AC598" i="3" s="1"/>
  <c r="AC597" i="3" s="1"/>
  <c r="AB598" i="3" a="1"/>
  <c r="AB598" i="3" s="1"/>
  <c r="AA598" i="3" a="1"/>
  <c r="AA598" i="3"/>
  <c r="AA597" i="3" s="1"/>
  <c r="Z598" i="3" a="1"/>
  <c r="Z598" i="3"/>
  <c r="Y598" i="3" a="1"/>
  <c r="Y598" i="3" s="1"/>
  <c r="Y597" i="3" s="1"/>
  <c r="V598" i="3"/>
  <c r="A598" i="3"/>
  <c r="AI597" i="3"/>
  <c r="AF597" i="3"/>
  <c r="AD597" i="3"/>
  <c r="V597" i="3"/>
  <c r="A597" i="3"/>
  <c r="AJ596" i="3" a="1"/>
  <c r="AJ596" i="3" s="1"/>
  <c r="AI596" i="3" a="1"/>
  <c r="AI596" i="3" s="1"/>
  <c r="AH596" i="3" a="1"/>
  <c r="AH596" i="3" s="1"/>
  <c r="AG596" i="3" a="1"/>
  <c r="AG596" i="3" s="1"/>
  <c r="AF596" i="3" a="1"/>
  <c r="AF596" i="3"/>
  <c r="AE596" i="3" a="1"/>
  <c r="AE596" i="3"/>
  <c r="AD596" i="3" a="1"/>
  <c r="AD596" i="3" s="1"/>
  <c r="AC596" i="3" a="1"/>
  <c r="AC596" i="3" s="1"/>
  <c r="AB596" i="3" a="1"/>
  <c r="AB596" i="3" s="1"/>
  <c r="AA596" i="3" a="1"/>
  <c r="AA596" i="3" s="1"/>
  <c r="AL596" i="3" s="1"/>
  <c r="Z596" i="3" a="1"/>
  <c r="Z596" i="3"/>
  <c r="Y596" i="3" a="1"/>
  <c r="Y596" i="3" s="1"/>
  <c r="V596" i="3"/>
  <c r="A596" i="3"/>
  <c r="AJ595" i="3" a="1"/>
  <c r="AJ595" i="3" s="1"/>
  <c r="AI595" i="3" a="1"/>
  <c r="AI595" i="3" s="1"/>
  <c r="AH595" i="3" a="1"/>
  <c r="AH595" i="3"/>
  <c r="AG595" i="3" a="1"/>
  <c r="AG595" i="3" s="1"/>
  <c r="AF595" i="3" a="1"/>
  <c r="AF595" i="3" s="1"/>
  <c r="AE595" i="3" a="1"/>
  <c r="AE595" i="3" s="1"/>
  <c r="AD595" i="3" a="1"/>
  <c r="AD595" i="3" s="1"/>
  <c r="AC595" i="3" a="1"/>
  <c r="AC595" i="3"/>
  <c r="AB595" i="3" a="1"/>
  <c r="AB595" i="3" s="1"/>
  <c r="AB587" i="3" s="1"/>
  <c r="AA595" i="3" a="1"/>
  <c r="AA595" i="3" s="1"/>
  <c r="Z595" i="3" a="1"/>
  <c r="Z595" i="3" s="1"/>
  <c r="Y595" i="3" a="1"/>
  <c r="Y595" i="3" s="1"/>
  <c r="V595" i="3"/>
  <c r="A595" i="3"/>
  <c r="AJ594" i="3" a="1"/>
  <c r="AJ594" i="3" s="1"/>
  <c r="AI594" i="3" a="1"/>
  <c r="AI594" i="3" s="1"/>
  <c r="AH594" i="3" a="1"/>
  <c r="AH594" i="3" s="1"/>
  <c r="AG594" i="3" a="1"/>
  <c r="AG594" i="3"/>
  <c r="AF594" i="3" a="1"/>
  <c r="AF594" i="3" s="1"/>
  <c r="AE594" i="3" a="1"/>
  <c r="AE594" i="3" s="1"/>
  <c r="AD594" i="3" a="1"/>
  <c r="AD594" i="3" s="1"/>
  <c r="AD587" i="3" s="1"/>
  <c r="AC594" i="3" a="1"/>
  <c r="AC594" i="3" s="1"/>
  <c r="AB594" i="3" a="1"/>
  <c r="AB594" i="3" s="1"/>
  <c r="AA594" i="3" a="1"/>
  <c r="AA594" i="3"/>
  <c r="Z594" i="3" a="1"/>
  <c r="Z594" i="3" s="1"/>
  <c r="Y594" i="3" a="1"/>
  <c r="Y594" i="3"/>
  <c r="V594" i="3"/>
  <c r="E594" i="3"/>
  <c r="A594" i="3"/>
  <c r="AJ593" i="3" a="1"/>
  <c r="AJ593" i="3" s="1"/>
  <c r="AI593" i="3" a="1"/>
  <c r="AI593" i="3"/>
  <c r="AH593" i="3" a="1"/>
  <c r="AH593" i="3" s="1"/>
  <c r="AG593" i="3" a="1"/>
  <c r="AG593" i="3" s="1"/>
  <c r="AF593" i="3" a="1"/>
  <c r="AF593" i="3" s="1"/>
  <c r="AE593" i="3" a="1"/>
  <c r="AE593" i="3" s="1"/>
  <c r="AD593" i="3" a="1"/>
  <c r="AD593" i="3" s="1"/>
  <c r="AC593" i="3" a="1"/>
  <c r="AC593" i="3" s="1"/>
  <c r="AB593" i="3" a="1"/>
  <c r="AB593" i="3"/>
  <c r="AA593" i="3" a="1"/>
  <c r="AA593" i="3" s="1"/>
  <c r="Z593" i="3" a="1"/>
  <c r="Z593" i="3"/>
  <c r="Y593" i="3" a="1"/>
  <c r="Y593" i="3" s="1"/>
  <c r="V593" i="3"/>
  <c r="A593" i="3"/>
  <c r="AJ592" i="3" a="1"/>
  <c r="AJ592" i="3" s="1"/>
  <c r="AI592" i="3" a="1"/>
  <c r="AI592" i="3" s="1"/>
  <c r="AH592" i="3" a="1"/>
  <c r="AH592" i="3" s="1"/>
  <c r="AG592" i="3" a="1"/>
  <c r="AG592" i="3"/>
  <c r="AF592" i="3" a="1"/>
  <c r="AF592" i="3" s="1"/>
  <c r="AE592" i="3" a="1"/>
  <c r="AE592" i="3" s="1"/>
  <c r="AE587" i="3" s="1"/>
  <c r="AD592" i="3" a="1"/>
  <c r="AD592" i="3" s="1"/>
  <c r="AC592" i="3" a="1"/>
  <c r="AC592" i="3"/>
  <c r="AB592" i="3" a="1"/>
  <c r="AB592" i="3" s="1"/>
  <c r="AA592" i="3" a="1"/>
  <c r="AA592" i="3" s="1"/>
  <c r="Z592" i="3" a="1"/>
  <c r="Z592" i="3" s="1"/>
  <c r="Y592" i="3" a="1"/>
  <c r="Y592" i="3"/>
  <c r="V592" i="3"/>
  <c r="A592" i="3"/>
  <c r="AJ591" i="3" a="1"/>
  <c r="AJ591" i="3"/>
  <c r="AI591" i="3" a="1"/>
  <c r="AI591" i="3" s="1"/>
  <c r="AH591" i="3" a="1"/>
  <c r="AH591" i="3" s="1"/>
  <c r="AG591" i="3" a="1"/>
  <c r="AG591" i="3" s="1"/>
  <c r="AF591" i="3" a="1"/>
  <c r="AF591" i="3" s="1"/>
  <c r="AE591" i="3" a="1"/>
  <c r="AE591" i="3" s="1"/>
  <c r="AD591" i="3" a="1"/>
  <c r="AD591" i="3" s="1"/>
  <c r="AC591" i="3" a="1"/>
  <c r="AC591" i="3"/>
  <c r="AB591" i="3" a="1"/>
  <c r="AB591" i="3" s="1"/>
  <c r="AA591" i="3" a="1"/>
  <c r="AA591" i="3" s="1"/>
  <c r="Z591" i="3" a="1"/>
  <c r="Z591" i="3" s="1"/>
  <c r="Y591" i="3" a="1"/>
  <c r="Y591" i="3" s="1"/>
  <c r="V591" i="3"/>
  <c r="A591" i="3"/>
  <c r="AJ590" i="3" a="1"/>
  <c r="AJ590" i="3" s="1"/>
  <c r="AI590" i="3" a="1"/>
  <c r="AI590" i="3"/>
  <c r="AH590" i="3" a="1"/>
  <c r="AH590" i="3" s="1"/>
  <c r="AG590" i="3" a="1"/>
  <c r="AG590" i="3"/>
  <c r="AF590" i="3" a="1"/>
  <c r="AF590" i="3"/>
  <c r="AE590" i="3" a="1"/>
  <c r="AE590" i="3" s="1"/>
  <c r="AD590" i="3" a="1"/>
  <c r="AD590" i="3" s="1"/>
  <c r="AC590" i="3" a="1"/>
  <c r="AC590" i="3" s="1"/>
  <c r="AB590" i="3" a="1"/>
  <c r="AB590" i="3" s="1"/>
  <c r="AA590" i="3" a="1"/>
  <c r="AA590" i="3" s="1"/>
  <c r="Z590" i="3" a="1"/>
  <c r="Z590" i="3" s="1"/>
  <c r="Y590" i="3" a="1"/>
  <c r="Y590" i="3"/>
  <c r="V590" i="3"/>
  <c r="A590" i="3"/>
  <c r="AJ589" i="3" a="1"/>
  <c r="AJ589" i="3" s="1"/>
  <c r="AI589" i="3" a="1"/>
  <c r="AI589" i="3"/>
  <c r="AH589" i="3" a="1"/>
  <c r="AH589" i="3" s="1"/>
  <c r="AG589" i="3" a="1"/>
  <c r="AG589" i="3" s="1"/>
  <c r="AF589" i="3" a="1"/>
  <c r="AF589" i="3" s="1"/>
  <c r="AE589" i="3" a="1"/>
  <c r="AE589" i="3" s="1"/>
  <c r="AD589" i="3" a="1"/>
  <c r="AD589" i="3"/>
  <c r="AC589" i="3" a="1"/>
  <c r="AC589" i="3" s="1"/>
  <c r="AB589" i="3" a="1"/>
  <c r="AB589" i="3"/>
  <c r="AA589" i="3" a="1"/>
  <c r="AA589" i="3" s="1"/>
  <c r="Z589" i="3" a="1"/>
  <c r="Z589" i="3" s="1"/>
  <c r="Y589" i="3" a="1"/>
  <c r="Y589" i="3" s="1"/>
  <c r="V589" i="3"/>
  <c r="A589" i="3"/>
  <c r="AJ588" i="3" a="1"/>
  <c r="AJ588" i="3"/>
  <c r="AI588" i="3" a="1"/>
  <c r="AI588" i="3" s="1"/>
  <c r="AH588" i="3" a="1"/>
  <c r="AH588" i="3"/>
  <c r="AG588" i="3" a="1"/>
  <c r="AG588" i="3"/>
  <c r="AF588" i="3" a="1"/>
  <c r="AF588" i="3" s="1"/>
  <c r="AE588" i="3" a="1"/>
  <c r="AE588" i="3"/>
  <c r="AD588" i="3" a="1"/>
  <c r="AD588" i="3" s="1"/>
  <c r="AC588" i="3" a="1"/>
  <c r="AC588" i="3"/>
  <c r="AB588" i="3" a="1"/>
  <c r="AB588" i="3"/>
  <c r="AA588" i="3" a="1"/>
  <c r="AA588" i="3"/>
  <c r="Z588" i="3" a="1"/>
  <c r="Z588" i="3" s="1"/>
  <c r="Y588" i="3" a="1"/>
  <c r="Y588" i="3"/>
  <c r="V588" i="3"/>
  <c r="A588" i="3"/>
  <c r="AC587" i="3"/>
  <c r="V587" i="3"/>
  <c r="A587" i="3"/>
  <c r="V586" i="3"/>
  <c r="A586" i="3"/>
  <c r="V585" i="3"/>
  <c r="A585" i="3"/>
  <c r="AJ584" i="3" a="1"/>
  <c r="AJ584" i="3"/>
  <c r="AI584" i="3" a="1"/>
  <c r="AI584" i="3" s="1"/>
  <c r="AH584" i="3" a="1"/>
  <c r="AH584" i="3" s="1"/>
  <c r="AG584" i="3" a="1"/>
  <c r="AG584" i="3" s="1"/>
  <c r="AF584" i="3" a="1"/>
  <c r="AF584" i="3" s="1"/>
  <c r="AE584" i="3" a="1"/>
  <c r="AE584" i="3"/>
  <c r="AD584" i="3" a="1"/>
  <c r="AD584" i="3" s="1"/>
  <c r="AC584" i="3" a="1"/>
  <c r="AC584" i="3" s="1"/>
  <c r="AB584" i="3" a="1"/>
  <c r="AB584" i="3" s="1"/>
  <c r="AA584" i="3" a="1"/>
  <c r="AA584" i="3" s="1"/>
  <c r="Z584" i="3" a="1"/>
  <c r="Z584" i="3" s="1"/>
  <c r="Y584" i="3" a="1"/>
  <c r="Y584" i="3" s="1"/>
  <c r="V584" i="3"/>
  <c r="A584" i="3"/>
  <c r="AJ583" i="3" a="1"/>
  <c r="AJ583" i="3" s="1"/>
  <c r="AI583" i="3" a="1"/>
  <c r="AI583" i="3" s="1"/>
  <c r="AH583" i="3" a="1"/>
  <c r="AH583" i="3" s="1"/>
  <c r="AG583" i="3" a="1"/>
  <c r="AG583" i="3" s="1"/>
  <c r="AF583" i="3" a="1"/>
  <c r="AF583" i="3" s="1"/>
  <c r="AE583" i="3" a="1"/>
  <c r="AE583" i="3" s="1"/>
  <c r="AD583" i="3" a="1"/>
  <c r="AD583" i="3" s="1"/>
  <c r="AC583" i="3" a="1"/>
  <c r="AC583" i="3"/>
  <c r="AB583" i="3" a="1"/>
  <c r="AB583" i="3"/>
  <c r="AA583" i="3" a="1"/>
  <c r="AA583" i="3" s="1"/>
  <c r="Z583" i="3" a="1"/>
  <c r="Z583" i="3" s="1"/>
  <c r="Y583" i="3" a="1"/>
  <c r="Y583" i="3"/>
  <c r="V583" i="3"/>
  <c r="A583" i="3"/>
  <c r="AJ582" i="3" a="1"/>
  <c r="AJ582" i="3"/>
  <c r="AI582" i="3" a="1"/>
  <c r="AI582" i="3" s="1"/>
  <c r="AH582" i="3" a="1"/>
  <c r="AH582" i="3" s="1"/>
  <c r="AG582" i="3" a="1"/>
  <c r="AG582" i="3" s="1"/>
  <c r="AF582" i="3" a="1"/>
  <c r="AF582" i="3"/>
  <c r="AF581" i="3" s="1"/>
  <c r="AF580" i="3" s="1"/>
  <c r="AE582" i="3" a="1"/>
  <c r="AE582" i="3" s="1"/>
  <c r="AD582" i="3" a="1"/>
  <c r="AD582" i="3" s="1"/>
  <c r="AD581" i="3" s="1"/>
  <c r="AD580" i="3" s="1"/>
  <c r="AC582" i="3" a="1"/>
  <c r="AC582" i="3" s="1"/>
  <c r="AB582" i="3" a="1"/>
  <c r="AB582" i="3"/>
  <c r="AA582" i="3" a="1"/>
  <c r="AA582" i="3" s="1"/>
  <c r="Z582" i="3" a="1"/>
  <c r="Z582" i="3" s="1"/>
  <c r="Z581" i="3" s="1"/>
  <c r="Z580" i="3" s="1"/>
  <c r="Y582" i="3" a="1"/>
  <c r="Y582" i="3"/>
  <c r="V582" i="3"/>
  <c r="A582" i="3"/>
  <c r="AJ581" i="3"/>
  <c r="AJ580" i="3" s="1"/>
  <c r="AB581" i="3"/>
  <c r="V581" i="3"/>
  <c r="A581" i="3"/>
  <c r="AB580" i="3"/>
  <c r="V580" i="3"/>
  <c r="A580" i="3"/>
  <c r="AJ579" i="3" a="1"/>
  <c r="AJ579" i="3"/>
  <c r="AI579" i="3" a="1"/>
  <c r="AI579" i="3" s="1"/>
  <c r="AH579" i="3" a="1"/>
  <c r="AH579" i="3" s="1"/>
  <c r="AG579" i="3" a="1"/>
  <c r="AG579" i="3" s="1"/>
  <c r="AF579" i="3" a="1"/>
  <c r="AF579" i="3" s="1"/>
  <c r="AE579" i="3" a="1"/>
  <c r="AE579" i="3" s="1"/>
  <c r="AE577" i="3" s="1"/>
  <c r="AD579" i="3" a="1"/>
  <c r="AD579" i="3" s="1"/>
  <c r="AC579" i="3" a="1"/>
  <c r="AC579" i="3" s="1"/>
  <c r="AB579" i="3" a="1"/>
  <c r="AB579" i="3" s="1"/>
  <c r="AA579" i="3" a="1"/>
  <c r="AA579" i="3" s="1"/>
  <c r="Z579" i="3" a="1"/>
  <c r="Z579" i="3" s="1"/>
  <c r="Y579" i="3" a="1"/>
  <c r="Y579" i="3"/>
  <c r="V579" i="3"/>
  <c r="A579" i="3"/>
  <c r="AJ578" i="3" a="1"/>
  <c r="AJ578" i="3"/>
  <c r="AJ577" i="3" s="1"/>
  <c r="AJ568" i="3" s="1"/>
  <c r="AJ567" i="3" s="1"/>
  <c r="AI578" i="3" a="1"/>
  <c r="AI578" i="3" s="1"/>
  <c r="AI577" i="3" s="1"/>
  <c r="AH578" i="3" a="1"/>
  <c r="AH578" i="3" s="1"/>
  <c r="AG578" i="3" a="1"/>
  <c r="AG578" i="3"/>
  <c r="AF578" i="3" a="1"/>
  <c r="AF578" i="3" s="1"/>
  <c r="AE578" i="3" a="1"/>
  <c r="AE578" i="3" s="1"/>
  <c r="AD578" i="3" a="1"/>
  <c r="AD578" i="3"/>
  <c r="AC578" i="3" a="1"/>
  <c r="AC578" i="3" s="1"/>
  <c r="AB578" i="3" a="1"/>
  <c r="AB578" i="3"/>
  <c r="AB577" i="3" s="1"/>
  <c r="AA578" i="3" a="1"/>
  <c r="AA578" i="3" s="1"/>
  <c r="AA577" i="3" s="1"/>
  <c r="Z578" i="3" a="1"/>
  <c r="Z578" i="3"/>
  <c r="Y578" i="3" a="1"/>
  <c r="Y578" i="3" s="1"/>
  <c r="V578" i="3"/>
  <c r="A578" i="3"/>
  <c r="AH577" i="3"/>
  <c r="AG577" i="3"/>
  <c r="AF577" i="3"/>
  <c r="Z577" i="3"/>
  <c r="V577" i="3"/>
  <c r="A577" i="3"/>
  <c r="AJ576" i="3" a="1"/>
  <c r="AJ576" i="3"/>
  <c r="AI576" i="3" a="1"/>
  <c r="AI576" i="3"/>
  <c r="AH576" i="3" a="1"/>
  <c r="AH576" i="3" s="1"/>
  <c r="AG576" i="3" a="1"/>
  <c r="AG576" i="3"/>
  <c r="AF576" i="3" a="1"/>
  <c r="AF576" i="3" s="1"/>
  <c r="AE576" i="3" a="1"/>
  <c r="AE576" i="3"/>
  <c r="AD576" i="3" a="1"/>
  <c r="AD576" i="3"/>
  <c r="AC576" i="3" a="1"/>
  <c r="AC576" i="3" s="1"/>
  <c r="AB576" i="3" a="1"/>
  <c r="AB576" i="3"/>
  <c r="AA576" i="3" a="1"/>
  <c r="AA576" i="3"/>
  <c r="Z576" i="3" a="1"/>
  <c r="Z576" i="3" s="1"/>
  <c r="Y576" i="3" a="1"/>
  <c r="Y576" i="3"/>
  <c r="A576" i="3"/>
  <c r="AJ575" i="3" a="1"/>
  <c r="AJ575" i="3"/>
  <c r="AI575" i="3" a="1"/>
  <c r="AI575" i="3" s="1"/>
  <c r="AH575" i="3" a="1"/>
  <c r="AH575" i="3" s="1"/>
  <c r="AG575" i="3" a="1"/>
  <c r="AG575" i="3" s="1"/>
  <c r="AG572" i="3" s="1"/>
  <c r="AF575" i="3" a="1"/>
  <c r="AF575" i="3" s="1"/>
  <c r="AE575" i="3" a="1"/>
  <c r="AE575" i="3" s="1"/>
  <c r="AD575" i="3" a="1"/>
  <c r="AD575" i="3"/>
  <c r="AC575" i="3" a="1"/>
  <c r="AC575" i="3" s="1"/>
  <c r="AB575" i="3" a="1"/>
  <c r="AB575" i="3" s="1"/>
  <c r="AA575" i="3" a="1"/>
  <c r="AA575" i="3" s="1"/>
  <c r="Z575" i="3" a="1"/>
  <c r="Z575" i="3" s="1"/>
  <c r="Y575" i="3" a="1"/>
  <c r="Y575" i="3" s="1"/>
  <c r="A575" i="3"/>
  <c r="AJ574" i="3" a="1"/>
  <c r="AJ574" i="3"/>
  <c r="AI574" i="3" a="1"/>
  <c r="AI574" i="3"/>
  <c r="AH574" i="3" a="1"/>
  <c r="AH574" i="3"/>
  <c r="AG574" i="3" a="1"/>
  <c r="AG574" i="3" s="1"/>
  <c r="AF574" i="3" a="1"/>
  <c r="AF574" i="3"/>
  <c r="AE574" i="3" a="1"/>
  <c r="AE574" i="3" s="1"/>
  <c r="AD574" i="3" a="1"/>
  <c r="AD574" i="3" s="1"/>
  <c r="AC574" i="3" a="1"/>
  <c r="AC574" i="3"/>
  <c r="AB574" i="3" a="1"/>
  <c r="AB574" i="3"/>
  <c r="AA574" i="3" a="1"/>
  <c r="AA574" i="3" s="1"/>
  <c r="Z574" i="3" a="1"/>
  <c r="Z574" i="3"/>
  <c r="Y574" i="3" a="1"/>
  <c r="Y574" i="3"/>
  <c r="A574" i="3"/>
  <c r="AN573" i="3"/>
  <c r="AJ573" i="3" a="1"/>
  <c r="AJ573" i="3" s="1"/>
  <c r="AJ572" i="3" s="1"/>
  <c r="AI573" i="3" a="1"/>
  <c r="AI573" i="3" s="1"/>
  <c r="AH573" i="3" a="1"/>
  <c r="AH573" i="3" s="1"/>
  <c r="AG573" i="3" a="1"/>
  <c r="AG573" i="3" s="1"/>
  <c r="AF573" i="3" a="1"/>
  <c r="AF573" i="3" s="1"/>
  <c r="AE573" i="3" a="1"/>
  <c r="AE573" i="3"/>
  <c r="AD573" i="3" a="1"/>
  <c r="AD573" i="3"/>
  <c r="AD572" i="3" s="1"/>
  <c r="AC573" i="3" a="1"/>
  <c r="AC573" i="3" s="1"/>
  <c r="AB573" i="3" a="1"/>
  <c r="AB573" i="3" s="1"/>
  <c r="AA573" i="3" a="1"/>
  <c r="AA573" i="3" s="1"/>
  <c r="Z573" i="3" a="1"/>
  <c r="Z573" i="3" s="1"/>
  <c r="Z572" i="3" s="1"/>
  <c r="Y573" i="3" a="1"/>
  <c r="Y573" i="3" s="1"/>
  <c r="Y572" i="3" s="1"/>
  <c r="A573" i="3"/>
  <c r="AN572" i="3"/>
  <c r="V572" i="3"/>
  <c r="A572" i="3"/>
  <c r="BG571" i="3" a="1"/>
  <c r="BG571" i="3" s="1"/>
  <c r="BF571" i="3" a="1"/>
  <c r="BF571" i="3"/>
  <c r="BE571" i="3" a="1"/>
  <c r="BE571" i="3" s="1"/>
  <c r="AJ571" i="3" a="1"/>
  <c r="AJ571" i="3" s="1"/>
  <c r="AI571" i="3" a="1"/>
  <c r="AI571" i="3"/>
  <c r="AH571" i="3" a="1"/>
  <c r="AH571" i="3" s="1"/>
  <c r="AG571" i="3" a="1"/>
  <c r="AG571" i="3"/>
  <c r="AF571" i="3" a="1"/>
  <c r="AF571" i="3"/>
  <c r="AE571" i="3" a="1"/>
  <c r="AE571" i="3"/>
  <c r="AD571" i="3" a="1"/>
  <c r="AD571" i="3" s="1"/>
  <c r="AC571" i="3" a="1"/>
  <c r="AC571" i="3"/>
  <c r="AB571" i="3" a="1"/>
  <c r="AB571" i="3"/>
  <c r="AA571" i="3" a="1"/>
  <c r="AA571" i="3"/>
  <c r="Z571" i="3" a="1"/>
  <c r="Z571" i="3" s="1"/>
  <c r="Y571" i="3" a="1"/>
  <c r="Y571" i="3" s="1"/>
  <c r="V571" i="3"/>
  <c r="A571" i="3"/>
  <c r="BG570" i="3"/>
  <c r="AJ570" i="3" a="1"/>
  <c r="AJ570" i="3" s="1"/>
  <c r="AI570" i="3" a="1"/>
  <c r="AI570" i="3"/>
  <c r="AH570" i="3" a="1"/>
  <c r="AH570" i="3" s="1"/>
  <c r="AG570" i="3" a="1"/>
  <c r="AG570" i="3"/>
  <c r="AF570" i="3" a="1"/>
  <c r="AF570" i="3" s="1"/>
  <c r="AE570" i="3" a="1"/>
  <c r="AE570" i="3" s="1"/>
  <c r="AD570" i="3" a="1"/>
  <c r="AD570" i="3" s="1"/>
  <c r="AC570" i="3" a="1"/>
  <c r="AC570" i="3" s="1"/>
  <c r="AB570" i="3" a="1"/>
  <c r="AB570" i="3" s="1"/>
  <c r="AA570" i="3" a="1"/>
  <c r="AA570" i="3" s="1"/>
  <c r="Z570" i="3" a="1"/>
  <c r="Z570" i="3" s="1"/>
  <c r="Y570" i="3" a="1"/>
  <c r="Y570" i="3"/>
  <c r="V570" i="3"/>
  <c r="E570" i="3"/>
  <c r="A570" i="3"/>
  <c r="BF569" i="3" a="1"/>
  <c r="BF569" i="3" s="1"/>
  <c r="AJ569" i="3" a="1"/>
  <c r="AJ569" i="3" s="1"/>
  <c r="AI569" i="3" a="1"/>
  <c r="AI569" i="3" s="1"/>
  <c r="AH569" i="3" a="1"/>
  <c r="AH569" i="3" s="1"/>
  <c r="AG569" i="3" a="1"/>
  <c r="AG569" i="3" s="1"/>
  <c r="AF569" i="3" a="1"/>
  <c r="AF569" i="3" s="1"/>
  <c r="AE569" i="3" a="1"/>
  <c r="AE569" i="3" s="1"/>
  <c r="AD569" i="3" a="1"/>
  <c r="AD569" i="3" s="1"/>
  <c r="AC569" i="3" a="1"/>
  <c r="AC569" i="3"/>
  <c r="AB569" i="3" a="1"/>
  <c r="AB569" i="3" s="1"/>
  <c r="AA569" i="3" a="1"/>
  <c r="AA569" i="3" s="1"/>
  <c r="Z569" i="3" a="1"/>
  <c r="Z569" i="3" s="1"/>
  <c r="AL569" i="3" s="1"/>
  <c r="Y569" i="3" a="1"/>
  <c r="Y569" i="3"/>
  <c r="V569" i="3"/>
  <c r="A569" i="3"/>
  <c r="V568" i="3"/>
  <c r="A568" i="3"/>
  <c r="V567" i="3"/>
  <c r="A567" i="3"/>
  <c r="AN566" i="3"/>
  <c r="A566" i="3"/>
  <c r="AJ565" i="3" a="1"/>
  <c r="AJ565" i="3" s="1"/>
  <c r="AI565" i="3" a="1"/>
  <c r="AI565" i="3" s="1"/>
  <c r="AH565" i="3" a="1"/>
  <c r="AH565" i="3"/>
  <c r="AG565" i="3" a="1"/>
  <c r="AG565" i="3"/>
  <c r="AF565" i="3" a="1"/>
  <c r="AF565" i="3"/>
  <c r="AE565" i="3" a="1"/>
  <c r="AE565" i="3"/>
  <c r="AD565" i="3" a="1"/>
  <c r="AD565" i="3" s="1"/>
  <c r="AC565" i="3" a="1"/>
  <c r="AC565" i="3" s="1"/>
  <c r="AB565" i="3" a="1"/>
  <c r="AB565" i="3"/>
  <c r="AA565" i="3" a="1"/>
  <c r="AA565" i="3"/>
  <c r="Z565" i="3" a="1"/>
  <c r="Z565" i="3"/>
  <c r="Y565" i="3" a="1"/>
  <c r="Y565" i="3" s="1"/>
  <c r="AL565" i="3" s="1"/>
  <c r="E565" i="3"/>
  <c r="A565" i="3"/>
  <c r="AJ564" i="3" a="1"/>
  <c r="AJ564" i="3" s="1"/>
  <c r="AI564" i="3" a="1"/>
  <c r="AI564" i="3"/>
  <c r="AH564" i="3" a="1"/>
  <c r="AH564" i="3" s="1"/>
  <c r="AG564" i="3" a="1"/>
  <c r="AG564" i="3"/>
  <c r="AF564" i="3" a="1"/>
  <c r="AF564" i="3"/>
  <c r="AE564" i="3" a="1"/>
  <c r="AE564" i="3"/>
  <c r="AD564" i="3" a="1"/>
  <c r="AD564" i="3" s="1"/>
  <c r="AC564" i="3" a="1"/>
  <c r="AC564" i="3"/>
  <c r="AB564" i="3" a="1"/>
  <c r="AB564" i="3" s="1"/>
  <c r="AA564" i="3" a="1"/>
  <c r="AA564" i="3" s="1"/>
  <c r="Z564" i="3" a="1"/>
  <c r="Z564" i="3" s="1"/>
  <c r="Y564" i="3" a="1"/>
  <c r="Y564" i="3"/>
  <c r="A564" i="3"/>
  <c r="AL563" i="3"/>
  <c r="A563" i="3"/>
  <c r="A562" i="3"/>
  <c r="E561" i="3"/>
  <c r="A561" i="3"/>
  <c r="A560" i="3"/>
  <c r="AJ559" i="3" a="1"/>
  <c r="AJ559" i="3" s="1"/>
  <c r="AI559" i="3" a="1"/>
  <c r="AI559" i="3" s="1"/>
  <c r="AH559" i="3" a="1"/>
  <c r="AH559" i="3" s="1"/>
  <c r="AG559" i="3" a="1"/>
  <c r="AG559" i="3" s="1"/>
  <c r="AF559" i="3" a="1"/>
  <c r="AF559" i="3" s="1"/>
  <c r="AE559" i="3" a="1"/>
  <c r="AE559" i="3" s="1"/>
  <c r="AD559" i="3" a="1"/>
  <c r="AD559" i="3"/>
  <c r="AC559" i="3" a="1"/>
  <c r="AC559" i="3" s="1"/>
  <c r="AB559" i="3" a="1"/>
  <c r="AB559" i="3" s="1"/>
  <c r="AA559" i="3" a="1"/>
  <c r="AA559" i="3" s="1"/>
  <c r="Z559" i="3" a="1"/>
  <c r="Z559" i="3"/>
  <c r="Y559" i="3" a="1"/>
  <c r="Y559" i="3" s="1"/>
  <c r="A559" i="3"/>
  <c r="AJ558" i="3" a="1"/>
  <c r="AJ558" i="3" s="1"/>
  <c r="AI558" i="3" a="1"/>
  <c r="AI558" i="3" s="1"/>
  <c r="AH558" i="3" a="1"/>
  <c r="AH558" i="3"/>
  <c r="AG558" i="3" a="1"/>
  <c r="AG558" i="3"/>
  <c r="AG556" i="3" s="1"/>
  <c r="AF558" i="3" a="1"/>
  <c r="AF558" i="3"/>
  <c r="AE558" i="3" a="1"/>
  <c r="AE558" i="3"/>
  <c r="AD558" i="3" a="1"/>
  <c r="AD558" i="3" s="1"/>
  <c r="AC558" i="3" a="1"/>
  <c r="AC558" i="3" s="1"/>
  <c r="AB558" i="3" a="1"/>
  <c r="AB558" i="3"/>
  <c r="AA558" i="3" a="1"/>
  <c r="AA558" i="3"/>
  <c r="Z558" i="3" a="1"/>
  <c r="Z558" i="3" s="1"/>
  <c r="Y558" i="3" a="1"/>
  <c r="Y558" i="3"/>
  <c r="E558" i="3"/>
  <c r="A558" i="3"/>
  <c r="BG557" i="3" a="1"/>
  <c r="BG557" i="3" s="1"/>
  <c r="AJ557" i="3" a="1"/>
  <c r="AJ557" i="3" s="1"/>
  <c r="AI557" i="3" a="1"/>
  <c r="AI557" i="3" s="1"/>
  <c r="AH557" i="3" a="1"/>
  <c r="AH557" i="3" s="1"/>
  <c r="AG557" i="3" a="1"/>
  <c r="AG557" i="3" s="1"/>
  <c r="AF557" i="3" a="1"/>
  <c r="AF557" i="3"/>
  <c r="AE557" i="3" a="1"/>
  <c r="AE557" i="3" s="1"/>
  <c r="AE556" i="3" s="1"/>
  <c r="AE560" i="3" s="1"/>
  <c r="AD557" i="3" a="1"/>
  <c r="AD557" i="3" s="1"/>
  <c r="AD556" i="3" s="1"/>
  <c r="AD560" i="3" s="1"/>
  <c r="AC557" i="3" a="1"/>
  <c r="AC557" i="3" s="1"/>
  <c r="AB557" i="3" a="1"/>
  <c r="AB557" i="3" s="1"/>
  <c r="AB556" i="3" s="1"/>
  <c r="AA557" i="3" a="1"/>
  <c r="AA557" i="3" s="1"/>
  <c r="Z557" i="3" a="1"/>
  <c r="Z557" i="3" s="1"/>
  <c r="Y557" i="3" a="1"/>
  <c r="Y557" i="3"/>
  <c r="E557" i="3"/>
  <c r="A557" i="3"/>
  <c r="AN556" i="3"/>
  <c r="AA556" i="3"/>
  <c r="A556" i="3"/>
  <c r="BF555" i="3" a="1"/>
  <c r="BF555" i="3" s="1"/>
  <c r="AJ555" i="3" a="1"/>
  <c r="AJ555" i="3" s="1"/>
  <c r="AI555" i="3" a="1"/>
  <c r="AI555" i="3" s="1"/>
  <c r="AH555" i="3" a="1"/>
  <c r="AH555" i="3" s="1"/>
  <c r="AG555" i="3" a="1"/>
  <c r="AG555" i="3" s="1"/>
  <c r="AF555" i="3" a="1"/>
  <c r="AF555" i="3" s="1"/>
  <c r="AE555" i="3" a="1"/>
  <c r="AE555" i="3"/>
  <c r="AD555" i="3" a="1"/>
  <c r="AD555" i="3" s="1"/>
  <c r="AC555" i="3" a="1"/>
  <c r="AC555" i="3" s="1"/>
  <c r="AC623" i="3" s="1"/>
  <c r="AB555" i="3" a="1"/>
  <c r="AB555" i="3" s="1"/>
  <c r="AA555" i="3" a="1"/>
  <c r="AA555" i="3" s="1"/>
  <c r="Z555" i="3" a="1"/>
  <c r="Z555" i="3" s="1"/>
  <c r="Y555" i="3" a="1"/>
  <c r="Y555" i="3" s="1"/>
  <c r="E555" i="3"/>
  <c r="A555" i="3"/>
  <c r="CN554" i="3"/>
  <c r="CM554" i="3"/>
  <c r="CM620" i="3" s="1"/>
  <c r="CL554" i="3"/>
  <c r="CK554" i="3"/>
  <c r="CJ554" i="3"/>
  <c r="CI554" i="3"/>
  <c r="CI620" i="3" s="1"/>
  <c r="CH554" i="3"/>
  <c r="CG554" i="3"/>
  <c r="CF554" i="3"/>
  <c r="CE554" i="3"/>
  <c r="CD554" i="3"/>
  <c r="CC554" i="3"/>
  <c r="BX554" i="3"/>
  <c r="BW554" i="3"/>
  <c r="BV554" i="3"/>
  <c r="BV620" i="3" s="1"/>
  <c r="BU554" i="3"/>
  <c r="BT554" i="3"/>
  <c r="BS554" i="3"/>
  <c r="BS620" i="3" s="1"/>
  <c r="BR554" i="3"/>
  <c r="BQ554" i="3"/>
  <c r="BP554" i="3"/>
  <c r="BO554" i="3"/>
  <c r="BN554" i="3"/>
  <c r="BM554" i="3"/>
  <c r="AZ554" i="3"/>
  <c r="AZ620" i="3" s="1"/>
  <c r="AY554" i="3"/>
  <c r="AX554" i="3"/>
  <c r="AW554" i="3"/>
  <c r="AV554" i="3"/>
  <c r="AU554" i="3"/>
  <c r="AT554" i="3"/>
  <c r="AS554" i="3"/>
  <c r="AS620" i="3" s="1"/>
  <c r="AR554" i="3"/>
  <c r="AQ554" i="3"/>
  <c r="AP554" i="3"/>
  <c r="AO554" i="3"/>
  <c r="AJ554" i="3"/>
  <c r="AI554" i="3"/>
  <c r="AH554" i="3"/>
  <c r="AG554" i="3"/>
  <c r="AF554" i="3"/>
  <c r="AE554" i="3"/>
  <c r="AD554" i="3"/>
  <c r="AC554" i="3"/>
  <c r="AB554" i="3"/>
  <c r="AA554" i="3"/>
  <c r="Z554" i="3"/>
  <c r="Y554" i="3"/>
  <c r="D553" i="3"/>
  <c r="E620" i="3" s="1"/>
  <c r="V551" i="3"/>
  <c r="A551" i="3"/>
  <c r="BP550" i="3" a="1"/>
  <c r="BP550" i="3"/>
  <c r="BO550" i="3" a="1"/>
  <c r="BO550" i="3" s="1"/>
  <c r="BN550" i="3" a="1"/>
  <c r="BN550" i="3"/>
  <c r="BM550" i="3" a="1"/>
  <c r="BM550" i="3" s="1"/>
  <c r="AZ550" i="3" a="1"/>
  <c r="AZ550" i="3"/>
  <c r="AY550" i="3" a="1"/>
  <c r="AY550" i="3"/>
  <c r="AX550" i="3" a="1"/>
  <c r="AX550" i="3" s="1"/>
  <c r="AX547" i="3" s="1"/>
  <c r="AW550" i="3" a="1"/>
  <c r="AW550" i="3"/>
  <c r="AV550" i="3" a="1"/>
  <c r="AV550" i="3" s="1"/>
  <c r="AU550" i="3" a="1"/>
  <c r="AU550" i="3"/>
  <c r="AT550" i="3" a="1"/>
  <c r="AT550" i="3" s="1"/>
  <c r="AS550" i="3" a="1"/>
  <c r="AS550" i="3"/>
  <c r="AR550" i="3" a="1"/>
  <c r="AR550" i="3"/>
  <c r="AQ550" i="3" a="1"/>
  <c r="AQ550" i="3"/>
  <c r="AP550" i="3" a="1"/>
  <c r="AP550" i="3" s="1"/>
  <c r="AO550" i="3" a="1"/>
  <c r="AO550" i="3"/>
  <c r="AJ550" i="3" a="1"/>
  <c r="AJ550" i="3"/>
  <c r="AI550" i="3" a="1"/>
  <c r="AI550" i="3"/>
  <c r="AH550" i="3" a="1"/>
  <c r="AH550" i="3" s="1"/>
  <c r="AG550" i="3" a="1"/>
  <c r="AG550" i="3" s="1"/>
  <c r="AF550" i="3" a="1"/>
  <c r="AF550" i="3"/>
  <c r="AE550" i="3" a="1"/>
  <c r="AE550" i="3" s="1"/>
  <c r="AE547" i="3" s="1"/>
  <c r="AD550" i="3" a="1"/>
  <c r="AD550" i="3" s="1"/>
  <c r="AC550" i="3" a="1"/>
  <c r="AC550" i="3"/>
  <c r="AB550" i="3" a="1"/>
  <c r="AB550" i="3"/>
  <c r="AA550" i="3" a="1"/>
  <c r="AA550" i="3" s="1"/>
  <c r="Z550" i="3" a="1"/>
  <c r="Z550" i="3" s="1"/>
  <c r="Y550" i="3" a="1"/>
  <c r="Y550" i="3" s="1"/>
  <c r="V550" i="3"/>
  <c r="A550" i="3"/>
  <c r="BP549" i="3" a="1"/>
  <c r="BP549" i="3"/>
  <c r="BO549" i="3" a="1"/>
  <c r="BO549" i="3" s="1"/>
  <c r="BN549" i="3" a="1"/>
  <c r="BN549" i="3" s="1"/>
  <c r="BN547" i="3" s="1"/>
  <c r="BM549" i="3" a="1"/>
  <c r="BM549" i="3" s="1"/>
  <c r="AZ549" i="3" a="1"/>
  <c r="AZ549" i="3"/>
  <c r="AY549" i="3" a="1"/>
  <c r="AY549" i="3"/>
  <c r="AX549" i="3" a="1"/>
  <c r="AX549" i="3"/>
  <c r="AW549" i="3" a="1"/>
  <c r="AW549" i="3"/>
  <c r="AV549" i="3" a="1"/>
  <c r="AV549" i="3" s="1"/>
  <c r="AU549" i="3" a="1"/>
  <c r="AU549" i="3" s="1"/>
  <c r="AT549" i="3" a="1"/>
  <c r="AT549" i="3"/>
  <c r="AT547" i="3" s="1"/>
  <c r="AS549" i="3" a="1"/>
  <c r="AS549" i="3"/>
  <c r="AR549" i="3" a="1"/>
  <c r="AR549" i="3" s="1"/>
  <c r="AQ549" i="3" a="1"/>
  <c r="AQ549" i="3"/>
  <c r="AP549" i="3" a="1"/>
  <c r="AP549" i="3"/>
  <c r="AP547" i="3" s="1"/>
  <c r="AO549" i="3" a="1"/>
  <c r="AO549" i="3" s="1"/>
  <c r="AJ549" i="3" a="1"/>
  <c r="AJ549" i="3"/>
  <c r="AI549" i="3" a="1"/>
  <c r="AI549" i="3" s="1"/>
  <c r="AH549" i="3" a="1"/>
  <c r="AH549" i="3"/>
  <c r="AG549" i="3" a="1"/>
  <c r="AG549" i="3"/>
  <c r="AF549" i="3" a="1"/>
  <c r="AF549" i="3"/>
  <c r="AE549" i="3" a="1"/>
  <c r="AE549" i="3" s="1"/>
  <c r="AD549" i="3" a="1"/>
  <c r="AD549" i="3"/>
  <c r="AC549" i="3" a="1"/>
  <c r="AC549" i="3" s="1"/>
  <c r="AB549" i="3" a="1"/>
  <c r="AB549" i="3" s="1"/>
  <c r="AA549" i="3" a="1"/>
  <c r="AA549" i="3"/>
  <c r="Z549" i="3" a="1"/>
  <c r="Z549" i="3"/>
  <c r="Y549" i="3" a="1"/>
  <c r="Y549" i="3" s="1"/>
  <c r="Y547" i="3" s="1"/>
  <c r="V549" i="3"/>
  <c r="A549" i="3"/>
  <c r="BP548" i="3" a="1"/>
  <c r="BP548" i="3" s="1"/>
  <c r="BO548" i="3" a="1"/>
  <c r="BO548" i="3"/>
  <c r="BO547" i="3" s="1"/>
  <c r="BN548" i="3" a="1"/>
  <c r="BN548" i="3"/>
  <c r="BM548" i="3" a="1"/>
  <c r="BM548" i="3" s="1"/>
  <c r="AZ548" i="3" a="1"/>
  <c r="AZ548" i="3"/>
  <c r="AY548" i="3" a="1"/>
  <c r="AY548" i="3"/>
  <c r="AY547" i="3" s="1"/>
  <c r="AX548" i="3" a="1"/>
  <c r="AX548" i="3"/>
  <c r="AW548" i="3" a="1"/>
  <c r="AW548" i="3" s="1"/>
  <c r="AV548" i="3" a="1"/>
  <c r="AV548" i="3"/>
  <c r="AU548" i="3" a="1"/>
  <c r="AU548" i="3"/>
  <c r="AU547" i="3" s="1"/>
  <c r="AT548" i="3" a="1"/>
  <c r="AT548" i="3" s="1"/>
  <c r="AS548" i="3" a="1"/>
  <c r="AS548" i="3"/>
  <c r="AS547" i="3" s="1"/>
  <c r="AR548" i="3" a="1"/>
  <c r="AR548" i="3"/>
  <c r="AR547" i="3" s="1"/>
  <c r="AQ548" i="3" a="1"/>
  <c r="AQ548" i="3" s="1"/>
  <c r="AQ547" i="3" s="1"/>
  <c r="AP548" i="3" a="1"/>
  <c r="AP548" i="3"/>
  <c r="AO548" i="3" a="1"/>
  <c r="AO548" i="3"/>
  <c r="AJ548" i="3" a="1"/>
  <c r="AJ548" i="3" s="1"/>
  <c r="AI548" i="3" a="1"/>
  <c r="AI548" i="3" s="1"/>
  <c r="AI547" i="3" s="1"/>
  <c r="AH548" i="3" a="1"/>
  <c r="AH548" i="3" s="1"/>
  <c r="AH547" i="3" s="1"/>
  <c r="AG548" i="3" a="1"/>
  <c r="AG548" i="3" s="1"/>
  <c r="AG547" i="3" s="1"/>
  <c r="AF548" i="3" a="1"/>
  <c r="AF548" i="3"/>
  <c r="AE548" i="3" a="1"/>
  <c r="AE548" i="3" s="1"/>
  <c r="AD548" i="3" a="1"/>
  <c r="AD548" i="3"/>
  <c r="AC548" i="3" a="1"/>
  <c r="AC548" i="3"/>
  <c r="AC547" i="3" s="1"/>
  <c r="AB548" i="3" a="1"/>
  <c r="AB548" i="3" s="1"/>
  <c r="AB547" i="3" s="1"/>
  <c r="AA548" i="3" a="1"/>
  <c r="AA548" i="3" s="1"/>
  <c r="Z548" i="3" a="1"/>
  <c r="Z548" i="3" s="1"/>
  <c r="Y548" i="3" a="1"/>
  <c r="Y548" i="3" s="1"/>
  <c r="V548" i="3"/>
  <c r="A548" i="3"/>
  <c r="AJ547" i="3"/>
  <c r="V547" i="3"/>
  <c r="A547" i="3"/>
  <c r="BM546" i="3"/>
  <c r="V546" i="3"/>
  <c r="A546" i="3"/>
  <c r="V545" i="3"/>
  <c r="A545" i="3"/>
  <c r="V544" i="3"/>
  <c r="A544" i="3"/>
  <c r="BP543" i="3" a="1"/>
  <c r="BP543" i="3"/>
  <c r="BO543" i="3" a="1"/>
  <c r="BO543" i="3" s="1"/>
  <c r="BN543" i="3" a="1"/>
  <c r="BN543" i="3"/>
  <c r="BM543" i="3" a="1"/>
  <c r="BM543" i="3"/>
  <c r="AZ543" i="3" a="1"/>
  <c r="AZ543" i="3" s="1"/>
  <c r="AY543" i="3" a="1"/>
  <c r="AY543" i="3" s="1"/>
  <c r="AX543" i="3" a="1"/>
  <c r="AX543" i="3" s="1"/>
  <c r="AW543" i="3" a="1"/>
  <c r="AW543" i="3" s="1"/>
  <c r="AV543" i="3" a="1"/>
  <c r="AV543" i="3"/>
  <c r="AU543" i="3" a="1"/>
  <c r="AU543" i="3"/>
  <c r="AT543" i="3" a="1"/>
  <c r="AT543" i="3" s="1"/>
  <c r="AS543" i="3" a="1"/>
  <c r="AS543" i="3"/>
  <c r="AR543" i="3" a="1"/>
  <c r="AR543" i="3" s="1"/>
  <c r="AQ543" i="3" a="1"/>
  <c r="AQ543" i="3"/>
  <c r="AP543" i="3" a="1"/>
  <c r="AP543" i="3"/>
  <c r="AO543" i="3" a="1"/>
  <c r="AO543" i="3"/>
  <c r="AJ543" i="3" a="1"/>
  <c r="AJ543" i="3" s="1"/>
  <c r="AI543" i="3" a="1"/>
  <c r="AI543" i="3"/>
  <c r="AH543" i="3" a="1"/>
  <c r="AH543" i="3"/>
  <c r="AG543" i="3" a="1"/>
  <c r="AG543" i="3"/>
  <c r="AF543" i="3" a="1"/>
  <c r="AF543" i="3"/>
  <c r="AE543" i="3" a="1"/>
  <c r="AE543" i="3" s="1"/>
  <c r="AD543" i="3" a="1"/>
  <c r="AD543" i="3" s="1"/>
  <c r="AC543" i="3" a="1"/>
  <c r="AC543" i="3"/>
  <c r="AB543" i="3" a="1"/>
  <c r="AB543" i="3"/>
  <c r="AA543" i="3" a="1"/>
  <c r="AA543" i="3" s="1"/>
  <c r="Z543" i="3" a="1"/>
  <c r="Z543" i="3"/>
  <c r="Y543" i="3" a="1"/>
  <c r="Y543" i="3" s="1"/>
  <c r="AL543" i="3" s="1"/>
  <c r="V543" i="3"/>
  <c r="A543" i="3"/>
  <c r="BP542" i="3" a="1"/>
  <c r="BP542" i="3" s="1"/>
  <c r="BO542" i="3" a="1"/>
  <c r="BO542" i="3" s="1"/>
  <c r="BN542" i="3" a="1"/>
  <c r="BN542" i="3" s="1"/>
  <c r="BM542" i="3" a="1"/>
  <c r="BM542" i="3"/>
  <c r="AZ542" i="3" a="1"/>
  <c r="AZ542" i="3"/>
  <c r="AY542" i="3" a="1"/>
  <c r="AY542" i="3" s="1"/>
  <c r="AX542" i="3" a="1"/>
  <c r="AX542" i="3" s="1"/>
  <c r="AW542" i="3" a="1"/>
  <c r="AW542" i="3"/>
  <c r="AV542" i="3" a="1"/>
  <c r="AV542" i="3"/>
  <c r="AU542" i="3" a="1"/>
  <c r="AU542" i="3" s="1"/>
  <c r="AT542" i="3" a="1"/>
  <c r="AT542" i="3"/>
  <c r="AS542" i="3" a="1"/>
  <c r="AS542" i="3" s="1"/>
  <c r="AR542" i="3" a="1"/>
  <c r="AR542" i="3" s="1"/>
  <c r="AQ542" i="3" a="1"/>
  <c r="AQ542" i="3" s="1"/>
  <c r="AQ538" i="3" s="1"/>
  <c r="AP542" i="3" a="1"/>
  <c r="AP542" i="3" s="1"/>
  <c r="AO542" i="3" a="1"/>
  <c r="AO542" i="3" s="1"/>
  <c r="AJ542" i="3" a="1"/>
  <c r="AJ542" i="3"/>
  <c r="AI542" i="3" a="1"/>
  <c r="AI542" i="3"/>
  <c r="AH542" i="3" a="1"/>
  <c r="AH542" i="3" s="1"/>
  <c r="AG542" i="3" a="1"/>
  <c r="AG542" i="3"/>
  <c r="AF542" i="3" a="1"/>
  <c r="AF542" i="3"/>
  <c r="AE542" i="3" a="1"/>
  <c r="AE542" i="3" s="1"/>
  <c r="AE538" i="3" s="1"/>
  <c r="AD542" i="3" a="1"/>
  <c r="AD542" i="3" s="1"/>
  <c r="AC542" i="3" a="1"/>
  <c r="AC542" i="3"/>
  <c r="AB542" i="3" a="1"/>
  <c r="AB542" i="3" s="1"/>
  <c r="AA542" i="3" a="1"/>
  <c r="AA542" i="3"/>
  <c r="Z542" i="3" a="1"/>
  <c r="Z542" i="3" s="1"/>
  <c r="Y542" i="3" a="1"/>
  <c r="Y542" i="3"/>
  <c r="V542" i="3"/>
  <c r="A542" i="3"/>
  <c r="CC541" i="3"/>
  <c r="BP541" i="3" a="1"/>
  <c r="BP541" i="3"/>
  <c r="BP538" i="3" s="1"/>
  <c r="BO541" i="3" a="1"/>
  <c r="BO541" i="3" s="1"/>
  <c r="BN541" i="3" a="1"/>
  <c r="BN541" i="3" s="1"/>
  <c r="BN538" i="3" s="1"/>
  <c r="BM541" i="3" a="1"/>
  <c r="BM541" i="3" s="1"/>
  <c r="AZ541" i="3" a="1"/>
  <c r="AZ541" i="3"/>
  <c r="AY541" i="3" a="1"/>
  <c r="AY541" i="3" s="1"/>
  <c r="AX541" i="3" a="1"/>
  <c r="AX541" i="3" s="1"/>
  <c r="AW541" i="3" a="1"/>
  <c r="AW541" i="3" s="1"/>
  <c r="AV541" i="3" a="1"/>
  <c r="AV541" i="3" s="1"/>
  <c r="AU541" i="3" a="1"/>
  <c r="AU541" i="3" s="1"/>
  <c r="AT541" i="3" a="1"/>
  <c r="AT541" i="3" s="1"/>
  <c r="AS541" i="3" a="1"/>
  <c r="AS541" i="3"/>
  <c r="AR541" i="3" a="1"/>
  <c r="AR541" i="3"/>
  <c r="AQ541" i="3" a="1"/>
  <c r="AQ541" i="3" s="1"/>
  <c r="AP541" i="3" a="1"/>
  <c r="AP541" i="3"/>
  <c r="AO541" i="3" a="1"/>
  <c r="AO541" i="3" s="1"/>
  <c r="AJ541" i="3" a="1"/>
  <c r="AJ541" i="3"/>
  <c r="AI541" i="3" a="1"/>
  <c r="AI541" i="3" s="1"/>
  <c r="AH541" i="3" a="1"/>
  <c r="AH541" i="3"/>
  <c r="AG541" i="3" a="1"/>
  <c r="AG541" i="3" s="1"/>
  <c r="AF541" i="3" a="1"/>
  <c r="AF541" i="3" s="1"/>
  <c r="AE541" i="3" a="1"/>
  <c r="AE541" i="3"/>
  <c r="AD541" i="3" a="1"/>
  <c r="AD541" i="3"/>
  <c r="AC541" i="3" a="1"/>
  <c r="AC541" i="3" s="1"/>
  <c r="AB541" i="3" a="1"/>
  <c r="AB541" i="3"/>
  <c r="AA541" i="3" a="1"/>
  <c r="AA541" i="3" s="1"/>
  <c r="Z541" i="3" a="1"/>
  <c r="Z541" i="3" s="1"/>
  <c r="Y541" i="3" a="1"/>
  <c r="Y541" i="3" s="1"/>
  <c r="V541" i="3"/>
  <c r="A541" i="3"/>
  <c r="BP540" i="3" a="1"/>
  <c r="BP540" i="3"/>
  <c r="BO540" i="3" a="1"/>
  <c r="BO540" i="3"/>
  <c r="BN540" i="3" a="1"/>
  <c r="BN540" i="3"/>
  <c r="BM540" i="3" a="1"/>
  <c r="BM540" i="3" s="1"/>
  <c r="AZ540" i="3" a="1"/>
  <c r="AZ540" i="3" s="1"/>
  <c r="AY540" i="3" a="1"/>
  <c r="AY540" i="3"/>
  <c r="AX540" i="3" a="1"/>
  <c r="AX540" i="3"/>
  <c r="AW540" i="3" a="1"/>
  <c r="AW540" i="3" s="1"/>
  <c r="AV540" i="3" a="1"/>
  <c r="AV540" i="3"/>
  <c r="AV538" i="3" s="1"/>
  <c r="AU540" i="3" a="1"/>
  <c r="AU540" i="3"/>
  <c r="AT540" i="3" a="1"/>
  <c r="AT540" i="3" s="1"/>
  <c r="AS540" i="3" a="1"/>
  <c r="AS540" i="3"/>
  <c r="AR540" i="3" a="1"/>
  <c r="AR540" i="3" s="1"/>
  <c r="AQ540" i="3" a="1"/>
  <c r="AQ540" i="3"/>
  <c r="AP540" i="3" a="1"/>
  <c r="AP540" i="3"/>
  <c r="AO540" i="3" a="1"/>
  <c r="AO540" i="3"/>
  <c r="BB540" i="3" s="1"/>
  <c r="AJ540" i="3" a="1"/>
  <c r="AJ540" i="3" s="1"/>
  <c r="AJ538" i="3" s="1"/>
  <c r="AI540" i="3" a="1"/>
  <c r="AI540" i="3"/>
  <c r="AH540" i="3" a="1"/>
  <c r="AH540" i="3"/>
  <c r="AG540" i="3" a="1"/>
  <c r="AG540" i="3" s="1"/>
  <c r="AF540" i="3" a="1"/>
  <c r="AF540" i="3" s="1"/>
  <c r="AE540" i="3" a="1"/>
  <c r="AE540" i="3"/>
  <c r="AD540" i="3" a="1"/>
  <c r="AD540" i="3" s="1"/>
  <c r="AD538" i="3" s="1"/>
  <c r="AC540" i="3" a="1"/>
  <c r="AC540" i="3"/>
  <c r="AB540" i="3" a="1"/>
  <c r="AB540" i="3"/>
  <c r="AA540" i="3" a="1"/>
  <c r="AA540" i="3" s="1"/>
  <c r="Z540" i="3" a="1"/>
  <c r="Z540" i="3"/>
  <c r="Y540" i="3" a="1"/>
  <c r="Y540" i="3" s="1"/>
  <c r="V540" i="3"/>
  <c r="A540" i="3"/>
  <c r="BP539" i="3" a="1"/>
  <c r="BP539" i="3" s="1"/>
  <c r="BO539" i="3" a="1"/>
  <c r="BO539" i="3" s="1"/>
  <c r="BN539" i="3" a="1"/>
  <c r="BN539" i="3" s="1"/>
  <c r="BM539" i="3" a="1"/>
  <c r="BM539" i="3" s="1"/>
  <c r="AZ539" i="3" a="1"/>
  <c r="AZ539" i="3"/>
  <c r="AY539" i="3" a="1"/>
  <c r="AY539" i="3" s="1"/>
  <c r="AX539" i="3" a="1"/>
  <c r="AX539" i="3"/>
  <c r="AW539" i="3" a="1"/>
  <c r="AW539" i="3"/>
  <c r="AW538" i="3" s="1"/>
  <c r="AV539" i="3" a="1"/>
  <c r="AV539" i="3"/>
  <c r="AU539" i="3" a="1"/>
  <c r="AU539" i="3" s="1"/>
  <c r="AT539" i="3" a="1"/>
  <c r="AT539" i="3" s="1"/>
  <c r="AT538" i="3" s="1"/>
  <c r="AS539" i="3" a="1"/>
  <c r="AS539" i="3" s="1"/>
  <c r="AS538" i="3" s="1"/>
  <c r="AR539" i="3" a="1"/>
  <c r="AR539" i="3"/>
  <c r="AQ539" i="3" a="1"/>
  <c r="AQ539" i="3"/>
  <c r="AP539" i="3" a="1"/>
  <c r="AP539" i="3" s="1"/>
  <c r="AP538" i="3" s="1"/>
  <c r="AO539" i="3" a="1"/>
  <c r="AO539" i="3" s="1"/>
  <c r="AJ539" i="3" a="1"/>
  <c r="AJ539" i="3"/>
  <c r="AI539" i="3" a="1"/>
  <c r="AI539" i="3" s="1"/>
  <c r="AH539" i="3" a="1"/>
  <c r="AH539" i="3" s="1"/>
  <c r="AH538" i="3" s="1"/>
  <c r="AG539" i="3" a="1"/>
  <c r="AG539" i="3"/>
  <c r="AF539" i="3" a="1"/>
  <c r="AF539" i="3" s="1"/>
  <c r="AF538" i="3" s="1"/>
  <c r="AE539" i="3" a="1"/>
  <c r="AE539" i="3"/>
  <c r="AD539" i="3" a="1"/>
  <c r="AD539" i="3"/>
  <c r="AC539" i="3" a="1"/>
  <c r="AC539" i="3" s="1"/>
  <c r="AC538" i="3" s="1"/>
  <c r="AB539" i="3" a="1"/>
  <c r="AB539" i="3" s="1"/>
  <c r="AA539" i="3" a="1"/>
  <c r="AA539" i="3"/>
  <c r="AA538" i="3" s="1"/>
  <c r="Z539" i="3" a="1"/>
  <c r="Z539" i="3" s="1"/>
  <c r="Y539" i="3" a="1"/>
  <c r="Y539" i="3"/>
  <c r="V539" i="3"/>
  <c r="A539" i="3"/>
  <c r="AR538" i="3"/>
  <c r="AI538" i="3"/>
  <c r="V538" i="3"/>
  <c r="A538" i="3"/>
  <c r="V537" i="3"/>
  <c r="A537" i="3"/>
  <c r="BP536" i="3" a="1"/>
  <c r="BP536" i="3"/>
  <c r="BO536" i="3" a="1"/>
  <c r="BO536" i="3"/>
  <c r="BN536" i="3" a="1"/>
  <c r="BN536" i="3"/>
  <c r="BM536" i="3" a="1"/>
  <c r="BM536" i="3"/>
  <c r="AZ536" i="3" a="1"/>
  <c r="AZ536" i="3" s="1"/>
  <c r="AY536" i="3" a="1"/>
  <c r="AY536" i="3" s="1"/>
  <c r="AX536" i="3" a="1"/>
  <c r="AX536" i="3"/>
  <c r="AW536" i="3" a="1"/>
  <c r="AW536" i="3"/>
  <c r="AV536" i="3" a="1"/>
  <c r="AV536" i="3" s="1"/>
  <c r="AU536" i="3" a="1"/>
  <c r="AU536" i="3" s="1"/>
  <c r="AT536" i="3" a="1"/>
  <c r="AT536" i="3" s="1"/>
  <c r="AS536" i="3" a="1"/>
  <c r="AS536" i="3" s="1"/>
  <c r="AR536" i="3" a="1"/>
  <c r="AR536" i="3"/>
  <c r="AR532" i="3" s="1"/>
  <c r="AQ536" i="3" a="1"/>
  <c r="AQ536" i="3"/>
  <c r="AP536" i="3" a="1"/>
  <c r="AP536" i="3" s="1"/>
  <c r="AO536" i="3" a="1"/>
  <c r="AO536" i="3" s="1"/>
  <c r="AJ536" i="3" a="1"/>
  <c r="AJ536" i="3"/>
  <c r="AI536" i="3" a="1"/>
  <c r="AI536" i="3" s="1"/>
  <c r="AH536" i="3" a="1"/>
  <c r="AH536" i="3" s="1"/>
  <c r="AG536" i="3" a="1"/>
  <c r="AG536" i="3"/>
  <c r="AF536" i="3" a="1"/>
  <c r="AF536" i="3"/>
  <c r="AE536" i="3" a="1"/>
  <c r="AE536" i="3"/>
  <c r="AD536" i="3" a="1"/>
  <c r="AD536" i="3"/>
  <c r="AC536" i="3" a="1"/>
  <c r="AC536" i="3" s="1"/>
  <c r="AB536" i="3" a="1"/>
  <c r="AB536" i="3" s="1"/>
  <c r="AA536" i="3" a="1"/>
  <c r="AA536" i="3" s="1"/>
  <c r="Z536" i="3" a="1"/>
  <c r="Z536" i="3"/>
  <c r="Y536" i="3" a="1"/>
  <c r="Y536" i="3"/>
  <c r="AL536" i="3" s="1"/>
  <c r="V536" i="3"/>
  <c r="A536" i="3"/>
  <c r="BP535" i="3" a="1"/>
  <c r="BP535" i="3"/>
  <c r="BO535" i="3" a="1"/>
  <c r="BO535" i="3"/>
  <c r="BN535" i="3" a="1"/>
  <c r="BN535" i="3"/>
  <c r="BM535" i="3" a="1"/>
  <c r="BM535" i="3"/>
  <c r="AZ535" i="3" a="1"/>
  <c r="AZ535" i="3" s="1"/>
  <c r="AY535" i="3" a="1"/>
  <c r="AY535" i="3" s="1"/>
  <c r="AX535" i="3" a="1"/>
  <c r="AX535" i="3" s="1"/>
  <c r="AW535" i="3" a="1"/>
  <c r="AW535" i="3"/>
  <c r="AV535" i="3" a="1"/>
  <c r="AV535" i="3"/>
  <c r="AU535" i="3" a="1"/>
  <c r="AU535" i="3"/>
  <c r="AT535" i="3" a="1"/>
  <c r="AT535" i="3" s="1"/>
  <c r="AS535" i="3" a="1"/>
  <c r="AS535" i="3" s="1"/>
  <c r="AR535" i="3" a="1"/>
  <c r="AR535" i="3" s="1"/>
  <c r="AQ535" i="3" a="1"/>
  <c r="AQ535" i="3"/>
  <c r="AP535" i="3" a="1"/>
  <c r="AP535" i="3"/>
  <c r="AO535" i="3" a="1"/>
  <c r="AO535" i="3" s="1"/>
  <c r="AJ535" i="3" a="1"/>
  <c r="AJ535" i="3"/>
  <c r="AI535" i="3" a="1"/>
  <c r="AI535" i="3"/>
  <c r="AH535" i="3" a="1"/>
  <c r="AH535" i="3" s="1"/>
  <c r="AG535" i="3" a="1"/>
  <c r="AG535" i="3"/>
  <c r="AF535" i="3" a="1"/>
  <c r="AF535" i="3"/>
  <c r="AF532" i="3" s="1"/>
  <c r="AE535" i="3" a="1"/>
  <c r="AE535" i="3"/>
  <c r="AD535" i="3" a="1"/>
  <c r="AD535" i="3"/>
  <c r="AC535" i="3" a="1"/>
  <c r="AC535" i="3"/>
  <c r="AB535" i="3" a="1"/>
  <c r="AB535" i="3" s="1"/>
  <c r="AA535" i="3" a="1"/>
  <c r="AA535" i="3" s="1"/>
  <c r="Z535" i="3" a="1"/>
  <c r="Z535" i="3" s="1"/>
  <c r="Y535" i="3" a="1"/>
  <c r="Y535" i="3"/>
  <c r="V535" i="3"/>
  <c r="A535" i="3"/>
  <c r="BP534" i="3" a="1"/>
  <c r="BP534" i="3" s="1"/>
  <c r="BO534" i="3" a="1"/>
  <c r="BO534" i="3"/>
  <c r="BN534" i="3" a="1"/>
  <c r="BN534" i="3" s="1"/>
  <c r="BM534" i="3" a="1"/>
  <c r="BM534" i="3"/>
  <c r="AZ534" i="3" a="1"/>
  <c r="AZ534" i="3"/>
  <c r="AY534" i="3" a="1"/>
  <c r="AY534" i="3" s="1"/>
  <c r="AX534" i="3" a="1"/>
  <c r="AX534" i="3" s="1"/>
  <c r="AW534" i="3" a="1"/>
  <c r="AW534" i="3" s="1"/>
  <c r="AV534" i="3" a="1"/>
  <c r="AV534" i="3"/>
  <c r="AU534" i="3" a="1"/>
  <c r="AU534" i="3"/>
  <c r="AT534" i="3" a="1"/>
  <c r="AT534" i="3" s="1"/>
  <c r="AS534" i="3" a="1"/>
  <c r="AS534" i="3" s="1"/>
  <c r="AR534" i="3" a="1"/>
  <c r="AR534" i="3" s="1"/>
  <c r="AQ534" i="3" a="1"/>
  <c r="AQ534" i="3" s="1"/>
  <c r="AP534" i="3" a="1"/>
  <c r="AP534" i="3"/>
  <c r="AO534" i="3" a="1"/>
  <c r="AO534" i="3"/>
  <c r="AL534" i="3"/>
  <c r="AJ534" i="3" a="1"/>
  <c r="AJ534" i="3"/>
  <c r="AI534" i="3" a="1"/>
  <c r="AI534" i="3"/>
  <c r="AH534" i="3" a="1"/>
  <c r="AH534" i="3"/>
  <c r="AG534" i="3" a="1"/>
  <c r="AG534" i="3" s="1"/>
  <c r="AF534" i="3" a="1"/>
  <c r="AF534" i="3"/>
  <c r="AE534" i="3" a="1"/>
  <c r="AE534" i="3" s="1"/>
  <c r="AD534" i="3" a="1"/>
  <c r="AD534" i="3"/>
  <c r="AC534" i="3" a="1"/>
  <c r="AC534" i="3"/>
  <c r="AB534" i="3" a="1"/>
  <c r="AB534" i="3"/>
  <c r="AA534" i="3" a="1"/>
  <c r="AA534" i="3" s="1"/>
  <c r="Z534" i="3" a="1"/>
  <c r="Z534" i="3" s="1"/>
  <c r="Y534" i="3" a="1"/>
  <c r="Y534" i="3"/>
  <c r="V534" i="3"/>
  <c r="A534" i="3"/>
  <c r="BP533" i="3" a="1"/>
  <c r="BP533" i="3"/>
  <c r="BO533" i="3" a="1"/>
  <c r="BO533" i="3" s="1"/>
  <c r="BN533" i="3" a="1"/>
  <c r="BN533" i="3"/>
  <c r="BM533" i="3" a="1"/>
  <c r="BM533" i="3"/>
  <c r="AZ533" i="3" a="1"/>
  <c r="AZ533" i="3"/>
  <c r="AY533" i="3" a="1"/>
  <c r="AY533" i="3"/>
  <c r="AY532" i="3" s="1"/>
  <c r="AX533" i="3" a="1"/>
  <c r="AX533" i="3" s="1"/>
  <c r="AW533" i="3" a="1"/>
  <c r="AW533" i="3" s="1"/>
  <c r="AW532" i="3" s="1"/>
  <c r="AV533" i="3" a="1"/>
  <c r="AV533" i="3" s="1"/>
  <c r="AU533" i="3" a="1"/>
  <c r="AU533" i="3"/>
  <c r="AT533" i="3" a="1"/>
  <c r="AT533" i="3"/>
  <c r="AS533" i="3" a="1"/>
  <c r="AS533" i="3" s="1"/>
  <c r="AS532" i="3" s="1"/>
  <c r="AR533" i="3" a="1"/>
  <c r="AR533" i="3" s="1"/>
  <c r="AQ533" i="3" a="1"/>
  <c r="AQ533" i="3" s="1"/>
  <c r="AP533" i="3" a="1"/>
  <c r="AP533" i="3" s="1"/>
  <c r="AO533" i="3" a="1"/>
  <c r="AO533" i="3"/>
  <c r="AJ533" i="3" a="1"/>
  <c r="AJ533" i="3" s="1"/>
  <c r="AJ532" i="3" s="1"/>
  <c r="AI533" i="3" a="1"/>
  <c r="AI533" i="3"/>
  <c r="AH533" i="3" a="1"/>
  <c r="AH533" i="3"/>
  <c r="AH532" i="3" s="1"/>
  <c r="AG533" i="3" a="1"/>
  <c r="AG533" i="3"/>
  <c r="AG532" i="3" s="1"/>
  <c r="AF533" i="3" a="1"/>
  <c r="AF533" i="3" s="1"/>
  <c r="AE533" i="3" a="1"/>
  <c r="AE533" i="3" s="1"/>
  <c r="AE532" i="3" s="1"/>
  <c r="AD533" i="3" a="1"/>
  <c r="AD533" i="3"/>
  <c r="AC533" i="3" a="1"/>
  <c r="AC533" i="3" s="1"/>
  <c r="AB533" i="3" a="1"/>
  <c r="AB533" i="3"/>
  <c r="AA533" i="3" a="1"/>
  <c r="AA533" i="3"/>
  <c r="Z533" i="3" a="1"/>
  <c r="Z533" i="3" s="1"/>
  <c r="Z532" i="3" s="1"/>
  <c r="Y533" i="3" a="1"/>
  <c r="Y533" i="3" s="1"/>
  <c r="Y532" i="3" s="1"/>
  <c r="V533" i="3"/>
  <c r="A533" i="3"/>
  <c r="AX532" i="3"/>
  <c r="AD532" i="3"/>
  <c r="AC532" i="3"/>
  <c r="V532" i="3"/>
  <c r="A532" i="3"/>
  <c r="BP531" i="3" a="1"/>
  <c r="BP531" i="3" s="1"/>
  <c r="BO531" i="3" a="1"/>
  <c r="BO531" i="3" s="1"/>
  <c r="BN531" i="3" a="1"/>
  <c r="BN531" i="3"/>
  <c r="BM531" i="3" a="1"/>
  <c r="BM531" i="3"/>
  <c r="AZ531" i="3" a="1"/>
  <c r="AZ531" i="3" s="1"/>
  <c r="AY531" i="3" a="1"/>
  <c r="AY531" i="3" s="1"/>
  <c r="AX531" i="3" a="1"/>
  <c r="AX531" i="3" s="1"/>
  <c r="AW531" i="3" a="1"/>
  <c r="AW531" i="3"/>
  <c r="AV531" i="3" a="1"/>
  <c r="AV531" i="3"/>
  <c r="AU531" i="3" a="1"/>
  <c r="AU531" i="3"/>
  <c r="AT531" i="3" a="1"/>
  <c r="AT531" i="3" s="1"/>
  <c r="AS531" i="3" a="1"/>
  <c r="AS531" i="3" s="1"/>
  <c r="AR531" i="3" a="1"/>
  <c r="AR531" i="3" s="1"/>
  <c r="BB531" i="3" s="1"/>
  <c r="AQ531" i="3" a="1"/>
  <c r="AQ531" i="3"/>
  <c r="AP531" i="3" a="1"/>
  <c r="AP531" i="3"/>
  <c r="AO531" i="3" a="1"/>
  <c r="AO531" i="3" s="1"/>
  <c r="AJ531" i="3" a="1"/>
  <c r="AJ531" i="3"/>
  <c r="AI531" i="3" a="1"/>
  <c r="AI531" i="3"/>
  <c r="AH531" i="3" a="1"/>
  <c r="AH531" i="3" s="1"/>
  <c r="AG531" i="3" a="1"/>
  <c r="AG531" i="3" s="1"/>
  <c r="AF531" i="3" a="1"/>
  <c r="AF531" i="3" s="1"/>
  <c r="AE531" i="3" a="1"/>
  <c r="AE531" i="3"/>
  <c r="AD531" i="3" a="1"/>
  <c r="AD531" i="3"/>
  <c r="AC531" i="3" a="1"/>
  <c r="AC531" i="3"/>
  <c r="AB531" i="3" a="1"/>
  <c r="AB531" i="3" s="1"/>
  <c r="AA531" i="3" a="1"/>
  <c r="AA531" i="3" s="1"/>
  <c r="Z531" i="3" a="1"/>
  <c r="Z531" i="3"/>
  <c r="Y531" i="3" a="1"/>
  <c r="Y531" i="3"/>
  <c r="AL531" i="3" s="1"/>
  <c r="V531" i="3"/>
  <c r="A531" i="3"/>
  <c r="BP530" i="3" a="1"/>
  <c r="BP530" i="3" s="1"/>
  <c r="BO530" i="3" a="1"/>
  <c r="BO530" i="3"/>
  <c r="BN530" i="3" a="1"/>
  <c r="BN530" i="3"/>
  <c r="BM530" i="3" a="1"/>
  <c r="BM530" i="3" s="1"/>
  <c r="AZ530" i="3" a="1"/>
  <c r="AZ530" i="3" s="1"/>
  <c r="AY530" i="3" a="1"/>
  <c r="AY530" i="3" s="1"/>
  <c r="AX530" i="3" a="1"/>
  <c r="AX530" i="3" s="1"/>
  <c r="AW530" i="3" a="1"/>
  <c r="AW530" i="3" s="1"/>
  <c r="AV530" i="3" a="1"/>
  <c r="AV530" i="3"/>
  <c r="AU530" i="3" a="1"/>
  <c r="AU530" i="3"/>
  <c r="AT530" i="3" a="1"/>
  <c r="AT530" i="3"/>
  <c r="AS530" i="3" a="1"/>
  <c r="AS530" i="3" s="1"/>
  <c r="AR530" i="3" a="1"/>
  <c r="AR530" i="3" s="1"/>
  <c r="AQ530" i="3" a="1"/>
  <c r="AQ530" i="3" s="1"/>
  <c r="AP530" i="3" a="1"/>
  <c r="AP530" i="3"/>
  <c r="AO530" i="3" a="1"/>
  <c r="AO530" i="3"/>
  <c r="AJ530" i="3" a="1"/>
  <c r="AJ530" i="3" s="1"/>
  <c r="AI530" i="3" a="1"/>
  <c r="AI530" i="3"/>
  <c r="AH530" i="3" a="1"/>
  <c r="AH530" i="3"/>
  <c r="AG530" i="3" a="1"/>
  <c r="AG530" i="3" s="1"/>
  <c r="AF530" i="3" a="1"/>
  <c r="AF530" i="3"/>
  <c r="AE530" i="3" a="1"/>
  <c r="AE530" i="3" s="1"/>
  <c r="AD530" i="3" a="1"/>
  <c r="AD530" i="3" s="1"/>
  <c r="AC530" i="3" a="1"/>
  <c r="AC530" i="3"/>
  <c r="AB530" i="3" a="1"/>
  <c r="AB530" i="3"/>
  <c r="AA530" i="3" a="1"/>
  <c r="AA530" i="3" s="1"/>
  <c r="Z530" i="3" a="1"/>
  <c r="Z530" i="3" s="1"/>
  <c r="Y530" i="3" a="1"/>
  <c r="Y530" i="3"/>
  <c r="AL530" i="3" s="1"/>
  <c r="V530" i="3"/>
  <c r="A530" i="3"/>
  <c r="BB529" i="3"/>
  <c r="AL529" i="3"/>
  <c r="V529" i="3"/>
  <c r="W529" i="3" s="1"/>
  <c r="A529" i="3"/>
  <c r="BB528" i="3"/>
  <c r="BC528" i="3" s="1"/>
  <c r="AL528" i="3"/>
  <c r="AM528" i="3" s="1"/>
  <c r="V528" i="3"/>
  <c r="W528" i="3" s="1"/>
  <c r="A528" i="3"/>
  <c r="BC527" i="3"/>
  <c r="BB527" i="3"/>
  <c r="AL527" i="3"/>
  <c r="AM527" i="3" s="1"/>
  <c r="V527" i="3"/>
  <c r="W527" i="3" s="1"/>
  <c r="A527" i="3"/>
  <c r="BP526" i="3"/>
  <c r="BO526" i="3"/>
  <c r="BN526" i="3"/>
  <c r="BM526" i="3"/>
  <c r="AZ526" i="3"/>
  <c r="AY526" i="3"/>
  <c r="AX526" i="3"/>
  <c r="AW526" i="3"/>
  <c r="AV526" i="3"/>
  <c r="AU526" i="3"/>
  <c r="AT526" i="3"/>
  <c r="AS526" i="3"/>
  <c r="AR526" i="3"/>
  <c r="AQ526" i="3"/>
  <c r="AP526" i="3"/>
  <c r="AO526" i="3"/>
  <c r="AJ526" i="3"/>
  <c r="AI526" i="3"/>
  <c r="AH526" i="3"/>
  <c r="AG526" i="3"/>
  <c r="AF526" i="3"/>
  <c r="AE526" i="3"/>
  <c r="AD526" i="3"/>
  <c r="AC526" i="3"/>
  <c r="AB526" i="3"/>
  <c r="AA526" i="3"/>
  <c r="Z526" i="3"/>
  <c r="Y526" i="3"/>
  <c r="V526" i="3"/>
  <c r="W526" i="3" s="1"/>
  <c r="A526" i="3"/>
  <c r="BP525" i="3" a="1"/>
  <c r="BP525" i="3"/>
  <c r="BO525" i="3" a="1"/>
  <c r="BO525" i="3" s="1"/>
  <c r="BN525" i="3" a="1"/>
  <c r="BN525" i="3" s="1"/>
  <c r="BM525" i="3" a="1"/>
  <c r="BM525" i="3" s="1"/>
  <c r="AZ525" i="3" a="1"/>
  <c r="AZ525" i="3" s="1"/>
  <c r="AY525" i="3" a="1"/>
  <c r="AY525" i="3"/>
  <c r="AX525" i="3" a="1"/>
  <c r="AX525" i="3"/>
  <c r="AW525" i="3" a="1"/>
  <c r="AW525" i="3" s="1"/>
  <c r="AV525" i="3" a="1"/>
  <c r="AV525" i="3" s="1"/>
  <c r="AU525" i="3" a="1"/>
  <c r="AU525" i="3"/>
  <c r="AT525" i="3" a="1"/>
  <c r="AT525" i="3" s="1"/>
  <c r="AS525" i="3" a="1"/>
  <c r="AS525" i="3"/>
  <c r="AR525" i="3" a="1"/>
  <c r="AR525" i="3"/>
  <c r="AQ525" i="3" a="1"/>
  <c r="AQ525" i="3" s="1"/>
  <c r="AP525" i="3" a="1"/>
  <c r="AP525" i="3" s="1"/>
  <c r="BB525" i="3" s="1"/>
  <c r="AO525" i="3" a="1"/>
  <c r="AO525" i="3" s="1"/>
  <c r="AJ525" i="3" a="1"/>
  <c r="AJ525" i="3" s="1"/>
  <c r="AI525" i="3" a="1"/>
  <c r="AI525" i="3"/>
  <c r="AH525" i="3" a="1"/>
  <c r="AH525" i="3"/>
  <c r="AG525" i="3" a="1"/>
  <c r="AG525" i="3" s="1"/>
  <c r="AF525" i="3" a="1"/>
  <c r="AF525" i="3" s="1"/>
  <c r="AE525" i="3" a="1"/>
  <c r="AE525" i="3" s="1"/>
  <c r="AD525" i="3" a="1"/>
  <c r="AD525" i="3" s="1"/>
  <c r="AC525" i="3" a="1"/>
  <c r="AC525" i="3"/>
  <c r="AB525" i="3" a="1"/>
  <c r="AB525" i="3"/>
  <c r="AA525" i="3" a="1"/>
  <c r="AA525" i="3"/>
  <c r="Z525" i="3" a="1"/>
  <c r="Z525" i="3" s="1"/>
  <c r="Y525" i="3" a="1"/>
  <c r="Y525" i="3" s="1"/>
  <c r="V525" i="3"/>
  <c r="A525" i="3"/>
  <c r="BP524" i="3" a="1"/>
  <c r="BP524" i="3"/>
  <c r="BO524" i="3" a="1"/>
  <c r="BO524" i="3" s="1"/>
  <c r="BN524" i="3" a="1"/>
  <c r="BN524" i="3" s="1"/>
  <c r="BM524" i="3" a="1"/>
  <c r="BM524" i="3" s="1"/>
  <c r="AZ524" i="3" a="1"/>
  <c r="AZ524" i="3"/>
  <c r="AY524" i="3" a="1"/>
  <c r="AY524" i="3"/>
  <c r="AX524" i="3" a="1"/>
  <c r="AX524" i="3" s="1"/>
  <c r="AW524" i="3" a="1"/>
  <c r="AW524" i="3" s="1"/>
  <c r="AV524" i="3" a="1"/>
  <c r="AV524" i="3" s="1"/>
  <c r="AU524" i="3" a="1"/>
  <c r="AU524" i="3"/>
  <c r="AT524" i="3" a="1"/>
  <c r="AT524" i="3"/>
  <c r="AT521" i="3" s="1"/>
  <c r="AS524" i="3" a="1"/>
  <c r="AS524" i="3" s="1"/>
  <c r="AR524" i="3" a="1"/>
  <c r="AR524" i="3" s="1"/>
  <c r="AQ524" i="3" a="1"/>
  <c r="AQ524" i="3" s="1"/>
  <c r="AP524" i="3" a="1"/>
  <c r="AP524" i="3" s="1"/>
  <c r="AO524" i="3" a="1"/>
  <c r="AO524" i="3"/>
  <c r="AJ524" i="3" a="1"/>
  <c r="AJ524" i="3" s="1"/>
  <c r="AI524" i="3" a="1"/>
  <c r="AI524" i="3"/>
  <c r="AH524" i="3" a="1"/>
  <c r="AH524" i="3"/>
  <c r="AG524" i="3" a="1"/>
  <c r="AG524" i="3"/>
  <c r="AF524" i="3" a="1"/>
  <c r="AF524" i="3" s="1"/>
  <c r="AE524" i="3" a="1"/>
  <c r="AE524" i="3" s="1"/>
  <c r="AD524" i="3" a="1"/>
  <c r="AD524" i="3"/>
  <c r="AC524" i="3" a="1"/>
  <c r="AC524" i="3"/>
  <c r="AB524" i="3" a="1"/>
  <c r="AB524" i="3"/>
  <c r="AA524" i="3" a="1"/>
  <c r="AA524" i="3"/>
  <c r="Z524" i="3" a="1"/>
  <c r="Z524" i="3" s="1"/>
  <c r="Z521" i="3" s="1"/>
  <c r="Y524" i="3" a="1"/>
  <c r="Y524" i="3"/>
  <c r="V524" i="3"/>
  <c r="A524" i="3"/>
  <c r="BP523" i="3" a="1"/>
  <c r="BP523" i="3"/>
  <c r="BP521" i="3" s="1"/>
  <c r="BO523" i="3" a="1"/>
  <c r="BO523" i="3"/>
  <c r="BN523" i="3" a="1"/>
  <c r="BN523" i="3" s="1"/>
  <c r="BN521" i="3" s="1"/>
  <c r="BM523" i="3" a="1"/>
  <c r="BM523" i="3"/>
  <c r="BH523" i="3"/>
  <c r="AZ523" i="3" a="1"/>
  <c r="AZ523" i="3"/>
  <c r="AY523" i="3" a="1"/>
  <c r="AY523" i="3"/>
  <c r="AX523" i="3" a="1"/>
  <c r="AX523" i="3" s="1"/>
  <c r="AW523" i="3" a="1"/>
  <c r="AW523" i="3" s="1"/>
  <c r="AV523" i="3" a="1"/>
  <c r="AV523" i="3" s="1"/>
  <c r="AV521" i="3" s="1"/>
  <c r="AU523" i="3" a="1"/>
  <c r="AU523" i="3" s="1"/>
  <c r="AT523" i="3" a="1"/>
  <c r="AT523" i="3"/>
  <c r="AS523" i="3" a="1"/>
  <c r="AS523" i="3"/>
  <c r="AR523" i="3" a="1"/>
  <c r="AR523" i="3" s="1"/>
  <c r="AQ523" i="3" a="1"/>
  <c r="AQ523" i="3" s="1"/>
  <c r="AP523" i="3" a="1"/>
  <c r="AP523" i="3" s="1"/>
  <c r="AO523" i="3" a="1"/>
  <c r="AO523" i="3" s="1"/>
  <c r="AJ523" i="3" a="1"/>
  <c r="AJ523" i="3"/>
  <c r="AI523" i="3" a="1"/>
  <c r="AI523" i="3"/>
  <c r="AI521" i="3" s="1"/>
  <c r="AH523" i="3" a="1"/>
  <c r="AH523" i="3"/>
  <c r="AG523" i="3" a="1"/>
  <c r="AG523" i="3"/>
  <c r="AF523" i="3" a="1"/>
  <c r="AF523" i="3"/>
  <c r="AE523" i="3" a="1"/>
  <c r="AE523" i="3" s="1"/>
  <c r="AD523" i="3" a="1"/>
  <c r="AD523" i="3"/>
  <c r="AC523" i="3" a="1"/>
  <c r="AC523" i="3" s="1"/>
  <c r="AB523" i="3" a="1"/>
  <c r="AB523" i="3"/>
  <c r="AA523" i="3" a="1"/>
  <c r="AA523" i="3"/>
  <c r="Z523" i="3" a="1"/>
  <c r="Z523" i="3"/>
  <c r="Y523" i="3" a="1"/>
  <c r="Y523" i="3" s="1"/>
  <c r="V523" i="3"/>
  <c r="W523" i="3" s="1"/>
  <c r="A523" i="3"/>
  <c r="BP522" i="3" a="1"/>
  <c r="BP522" i="3"/>
  <c r="BO522" i="3" a="1"/>
  <c r="BO522" i="3"/>
  <c r="BN522" i="3" a="1"/>
  <c r="BN522" i="3"/>
  <c r="BM522" i="3" a="1"/>
  <c r="BM522" i="3" s="1"/>
  <c r="BM521" i="3" s="1"/>
  <c r="AZ522" i="3" a="1"/>
  <c r="AZ522" i="3" s="1"/>
  <c r="AZ521" i="3" s="1"/>
  <c r="AY522" i="3" a="1"/>
  <c r="AY522" i="3"/>
  <c r="AY521" i="3" s="1"/>
  <c r="AX522" i="3" a="1"/>
  <c r="AX522" i="3"/>
  <c r="AW522" i="3" a="1"/>
  <c r="AW522" i="3"/>
  <c r="AV522" i="3" a="1"/>
  <c r="AV522" i="3" s="1"/>
  <c r="AU522" i="3" a="1"/>
  <c r="AU522" i="3" s="1"/>
  <c r="AT522" i="3" a="1"/>
  <c r="AT522" i="3" s="1"/>
  <c r="AS522" i="3" a="1"/>
  <c r="AS522" i="3"/>
  <c r="AR522" i="3" a="1"/>
  <c r="AR522" i="3"/>
  <c r="AR521" i="3" s="1"/>
  <c r="AQ522" i="3" a="1"/>
  <c r="AQ522" i="3" s="1"/>
  <c r="AQ521" i="3" s="1"/>
  <c r="AP522" i="3" a="1"/>
  <c r="AP522" i="3" s="1"/>
  <c r="AO522" i="3" a="1"/>
  <c r="AO522" i="3" s="1"/>
  <c r="AJ522" i="3" a="1"/>
  <c r="AJ522" i="3" s="1"/>
  <c r="AI522" i="3" a="1"/>
  <c r="AI522" i="3"/>
  <c r="AH522" i="3" a="1"/>
  <c r="AH522" i="3" s="1"/>
  <c r="AH521" i="3" s="1"/>
  <c r="AG522" i="3" a="1"/>
  <c r="AG522" i="3"/>
  <c r="AG521" i="3" s="1"/>
  <c r="AF522" i="3" a="1"/>
  <c r="AF522" i="3"/>
  <c r="AE522" i="3" a="1"/>
  <c r="AE522" i="3"/>
  <c r="AD522" i="3" a="1"/>
  <c r="AD522" i="3" s="1"/>
  <c r="AD521" i="3" s="1"/>
  <c r="AC522" i="3" a="1"/>
  <c r="AC522" i="3" s="1"/>
  <c r="AC521" i="3" s="1"/>
  <c r="AB522" i="3" a="1"/>
  <c r="AB522" i="3"/>
  <c r="AA522" i="3" a="1"/>
  <c r="AA522" i="3" s="1"/>
  <c r="AA521" i="3" s="1"/>
  <c r="Z522" i="3" a="1"/>
  <c r="Z522" i="3"/>
  <c r="Y522" i="3" a="1"/>
  <c r="Y522" i="3"/>
  <c r="V522" i="3"/>
  <c r="A522" i="3"/>
  <c r="AX521" i="3"/>
  <c r="AW521" i="3"/>
  <c r="AB521" i="3"/>
  <c r="V521" i="3"/>
  <c r="A521" i="3"/>
  <c r="BP520" i="3" a="1"/>
  <c r="BP520" i="3"/>
  <c r="BO520" i="3" a="1"/>
  <c r="BO520" i="3" s="1"/>
  <c r="BO518" i="3" s="1"/>
  <c r="BN520" i="3" a="1"/>
  <c r="BN520" i="3" s="1"/>
  <c r="BM520" i="3" a="1"/>
  <c r="BM520" i="3"/>
  <c r="AZ520" i="3" a="1"/>
  <c r="AZ520" i="3"/>
  <c r="AZ518" i="3" s="1"/>
  <c r="AY520" i="3" a="1"/>
  <c r="AY520" i="3" s="1"/>
  <c r="AX520" i="3" a="1"/>
  <c r="AX520" i="3" s="1"/>
  <c r="AW520" i="3" a="1"/>
  <c r="AW520" i="3"/>
  <c r="AV520" i="3" a="1"/>
  <c r="AV520" i="3" s="1"/>
  <c r="AU520" i="3" a="1"/>
  <c r="AU520" i="3"/>
  <c r="AT520" i="3" a="1"/>
  <c r="AT520" i="3"/>
  <c r="AS520" i="3" a="1"/>
  <c r="AS520" i="3"/>
  <c r="AS518" i="3" s="1"/>
  <c r="AR520" i="3" a="1"/>
  <c r="AR520" i="3"/>
  <c r="AQ520" i="3" a="1"/>
  <c r="AQ520" i="3" s="1"/>
  <c r="AP520" i="3" a="1"/>
  <c r="AP520" i="3" s="1"/>
  <c r="AO520" i="3" a="1"/>
  <c r="AO520" i="3"/>
  <c r="AJ520" i="3" a="1"/>
  <c r="AJ520" i="3"/>
  <c r="AI520" i="3" a="1"/>
  <c r="AI520" i="3" s="1"/>
  <c r="AH520" i="3" a="1"/>
  <c r="AH520" i="3" s="1"/>
  <c r="AG520" i="3" a="1"/>
  <c r="AG520" i="3"/>
  <c r="AF520" i="3" a="1"/>
  <c r="AF520" i="3" s="1"/>
  <c r="AE520" i="3" a="1"/>
  <c r="AE520" i="3" s="1"/>
  <c r="AD520" i="3" a="1"/>
  <c r="AD520" i="3" s="1"/>
  <c r="AC520" i="3" a="1"/>
  <c r="AC520" i="3" s="1"/>
  <c r="AC518" i="3" s="1"/>
  <c r="AB520" i="3" a="1"/>
  <c r="AB520" i="3"/>
  <c r="AB518" i="3" s="1"/>
  <c r="AA520" i="3" a="1"/>
  <c r="AA520" i="3"/>
  <c r="Z520" i="3" a="1"/>
  <c r="Z520" i="3" s="1"/>
  <c r="Y520" i="3" a="1"/>
  <c r="Y520" i="3"/>
  <c r="V520" i="3"/>
  <c r="A520" i="3"/>
  <c r="BP519" i="3" a="1"/>
  <c r="BP519" i="3"/>
  <c r="BP518" i="3" s="1"/>
  <c r="BO519" i="3" a="1"/>
  <c r="BO519" i="3"/>
  <c r="BN519" i="3" a="1"/>
  <c r="BN519" i="3" s="1"/>
  <c r="BM519" i="3" a="1"/>
  <c r="BM519" i="3"/>
  <c r="AZ519" i="3" a="1"/>
  <c r="AZ519" i="3"/>
  <c r="AY519" i="3" a="1"/>
  <c r="AY519" i="3"/>
  <c r="AX519" i="3" a="1"/>
  <c r="AX519" i="3"/>
  <c r="AW519" i="3" a="1"/>
  <c r="AW519" i="3"/>
  <c r="AW518" i="3" s="1"/>
  <c r="AV519" i="3" a="1"/>
  <c r="AV519" i="3" s="1"/>
  <c r="AU519" i="3" a="1"/>
  <c r="AU519" i="3" s="1"/>
  <c r="AT519" i="3" a="1"/>
  <c r="AT519" i="3"/>
  <c r="AT518" i="3" s="1"/>
  <c r="AS519" i="3" a="1"/>
  <c r="AS519" i="3"/>
  <c r="AR519" i="3" a="1"/>
  <c r="AR519" i="3"/>
  <c r="AR518" i="3" s="1"/>
  <c r="AQ519" i="3" a="1"/>
  <c r="AQ519" i="3" s="1"/>
  <c r="AQ518" i="3" s="1"/>
  <c r="AP519" i="3" a="1"/>
  <c r="AP519" i="3" s="1"/>
  <c r="AP518" i="3" s="1"/>
  <c r="AO519" i="3" a="1"/>
  <c r="AO519" i="3" s="1"/>
  <c r="AJ519" i="3" a="1"/>
  <c r="AJ519" i="3"/>
  <c r="AI519" i="3" a="1"/>
  <c r="AI519" i="3" s="1"/>
  <c r="AH519" i="3" a="1"/>
  <c r="AH519" i="3"/>
  <c r="AH518" i="3" s="1"/>
  <c r="AG519" i="3" a="1"/>
  <c r="AG519" i="3" s="1"/>
  <c r="AG518" i="3" s="1"/>
  <c r="AF519" i="3" a="1"/>
  <c r="AF519" i="3"/>
  <c r="AE519" i="3" a="1"/>
  <c r="AE519" i="3" s="1"/>
  <c r="AD519" i="3" a="1"/>
  <c r="AD519" i="3" s="1"/>
  <c r="AD518" i="3" s="1"/>
  <c r="AC519" i="3" a="1"/>
  <c r="AC519" i="3" s="1"/>
  <c r="AB519" i="3" a="1"/>
  <c r="AB519" i="3"/>
  <c r="AA519" i="3" a="1"/>
  <c r="AA519" i="3"/>
  <c r="AA518" i="3" s="1"/>
  <c r="Z519" i="3" a="1"/>
  <c r="Z519" i="3"/>
  <c r="Y519" i="3" a="1"/>
  <c r="Y519" i="3" s="1"/>
  <c r="Y518" i="3" s="1"/>
  <c r="V519" i="3"/>
  <c r="A519" i="3"/>
  <c r="AY518" i="3"/>
  <c r="AX518" i="3"/>
  <c r="AV518" i="3"/>
  <c r="AI518" i="3"/>
  <c r="AF518" i="3"/>
  <c r="Z518" i="3"/>
  <c r="V518" i="3"/>
  <c r="A518" i="3"/>
  <c r="BP517" i="3" a="1"/>
  <c r="BP517" i="3" s="1"/>
  <c r="BO517" i="3" a="1"/>
  <c r="BO517" i="3" s="1"/>
  <c r="BN517" i="3" a="1"/>
  <c r="BN517" i="3" s="1"/>
  <c r="BM517" i="3" a="1"/>
  <c r="BM517" i="3" s="1"/>
  <c r="BB517" i="3"/>
  <c r="AZ517" i="3" a="1"/>
  <c r="AZ517" i="3" s="1"/>
  <c r="AY517" i="3" a="1"/>
  <c r="AY517" i="3" s="1"/>
  <c r="AX517" i="3" a="1"/>
  <c r="AX517" i="3" s="1"/>
  <c r="AW517" i="3" a="1"/>
  <c r="AW517" i="3" s="1"/>
  <c r="AV517" i="3" a="1"/>
  <c r="AV517" i="3"/>
  <c r="AU517" i="3" a="1"/>
  <c r="AU517" i="3"/>
  <c r="AT517" i="3" a="1"/>
  <c r="AT517" i="3" s="1"/>
  <c r="AS517" i="3" a="1"/>
  <c r="AS517" i="3"/>
  <c r="AR517" i="3" a="1"/>
  <c r="AR517" i="3"/>
  <c r="AQ517" i="3" a="1"/>
  <c r="AQ517" i="3" s="1"/>
  <c r="AP517" i="3" a="1"/>
  <c r="AP517" i="3"/>
  <c r="AO517" i="3" a="1"/>
  <c r="AO517" i="3"/>
  <c r="AJ517" i="3" a="1"/>
  <c r="AJ517" i="3"/>
  <c r="AI517" i="3" a="1"/>
  <c r="AI517" i="3"/>
  <c r="AH517" i="3" a="1"/>
  <c r="AH517" i="3"/>
  <c r="AG517" i="3" a="1"/>
  <c r="AG517" i="3" s="1"/>
  <c r="AF517" i="3" a="1"/>
  <c r="AF517" i="3" s="1"/>
  <c r="AE517" i="3" a="1"/>
  <c r="AE517" i="3"/>
  <c r="AD517" i="3" a="1"/>
  <c r="AD517" i="3" s="1"/>
  <c r="AC517" i="3" a="1"/>
  <c r="AC517" i="3" s="1"/>
  <c r="AB517" i="3" a="1"/>
  <c r="AB517" i="3"/>
  <c r="AA517" i="3" a="1"/>
  <c r="AA517" i="3" s="1"/>
  <c r="Z517" i="3" a="1"/>
  <c r="Z517" i="3"/>
  <c r="Y517" i="3" a="1"/>
  <c r="Y517" i="3" s="1"/>
  <c r="V517" i="3"/>
  <c r="A517" i="3"/>
  <c r="BP516" i="3" a="1"/>
  <c r="BP516" i="3"/>
  <c r="BO516" i="3" a="1"/>
  <c r="BO516" i="3" s="1"/>
  <c r="BN516" i="3" a="1"/>
  <c r="BN516" i="3" s="1"/>
  <c r="BM516" i="3" a="1"/>
  <c r="BM516" i="3" s="1"/>
  <c r="AZ516" i="3" a="1"/>
  <c r="AZ516" i="3"/>
  <c r="AY516" i="3" a="1"/>
  <c r="AY516" i="3" s="1"/>
  <c r="AX516" i="3" a="1"/>
  <c r="AX516" i="3"/>
  <c r="AW516" i="3" a="1"/>
  <c r="AW516" i="3"/>
  <c r="AV516" i="3" a="1"/>
  <c r="AV516" i="3" s="1"/>
  <c r="AU516" i="3" a="1"/>
  <c r="AU516" i="3"/>
  <c r="AT516" i="3" a="1"/>
  <c r="AT516" i="3"/>
  <c r="AS516" i="3" a="1"/>
  <c r="AS516" i="3"/>
  <c r="AR516" i="3" a="1"/>
  <c r="AR516" i="3" s="1"/>
  <c r="AQ516" i="3" a="1"/>
  <c r="AQ516" i="3" s="1"/>
  <c r="AP516" i="3" a="1"/>
  <c r="AP516" i="3" s="1"/>
  <c r="AO516" i="3" a="1"/>
  <c r="AO516" i="3"/>
  <c r="AJ516" i="3" a="1"/>
  <c r="AJ516" i="3" s="1"/>
  <c r="AI516" i="3" a="1"/>
  <c r="AI516" i="3" s="1"/>
  <c r="AH516" i="3" a="1"/>
  <c r="AH516" i="3"/>
  <c r="AG516" i="3" a="1"/>
  <c r="AG516" i="3"/>
  <c r="AF516" i="3" a="1"/>
  <c r="AF516" i="3" s="1"/>
  <c r="AE516" i="3" a="1"/>
  <c r="AE516" i="3" s="1"/>
  <c r="AD516" i="3" a="1"/>
  <c r="AD516" i="3"/>
  <c r="AC516" i="3" a="1"/>
  <c r="AC516" i="3"/>
  <c r="AB516" i="3" a="1"/>
  <c r="AB516" i="3" s="1"/>
  <c r="AA516" i="3" a="1"/>
  <c r="AA516" i="3"/>
  <c r="Z516" i="3" a="1"/>
  <c r="Z516" i="3" s="1"/>
  <c r="AL516" i="3" s="1"/>
  <c r="Y516" i="3" a="1"/>
  <c r="Y516" i="3"/>
  <c r="V516" i="3"/>
  <c r="A516" i="3"/>
  <c r="BP515" i="3" a="1"/>
  <c r="BP515" i="3"/>
  <c r="BO515" i="3" a="1"/>
  <c r="BO515" i="3"/>
  <c r="BN515" i="3" a="1"/>
  <c r="BN515" i="3" s="1"/>
  <c r="BM515" i="3" a="1"/>
  <c r="BM515" i="3"/>
  <c r="AZ515" i="3" a="1"/>
  <c r="AZ515" i="3"/>
  <c r="AY515" i="3" a="1"/>
  <c r="AY515" i="3"/>
  <c r="AX515" i="3" a="1"/>
  <c r="AX515" i="3"/>
  <c r="AW515" i="3" a="1"/>
  <c r="AW515" i="3" s="1"/>
  <c r="AV515" i="3" a="1"/>
  <c r="AV515" i="3" s="1"/>
  <c r="AU515" i="3" a="1"/>
  <c r="AU515" i="3" s="1"/>
  <c r="AT515" i="3" a="1"/>
  <c r="AT515" i="3"/>
  <c r="AS515" i="3" a="1"/>
  <c r="AS515" i="3"/>
  <c r="AR515" i="3" a="1"/>
  <c r="AR515" i="3" s="1"/>
  <c r="AQ515" i="3" a="1"/>
  <c r="AQ515" i="3" s="1"/>
  <c r="AP515" i="3" a="1"/>
  <c r="AP515" i="3"/>
  <c r="AO515" i="3" a="1"/>
  <c r="AO515" i="3" s="1"/>
  <c r="AJ515" i="3" a="1"/>
  <c r="AJ515" i="3"/>
  <c r="AI515" i="3" a="1"/>
  <c r="AI515" i="3"/>
  <c r="AH515" i="3" a="1"/>
  <c r="AH515" i="3" s="1"/>
  <c r="AG515" i="3" a="1"/>
  <c r="AG515" i="3" s="1"/>
  <c r="AF515" i="3" a="1"/>
  <c r="AF515" i="3"/>
  <c r="AE515" i="3" a="1"/>
  <c r="AE515" i="3" s="1"/>
  <c r="AD515" i="3" a="1"/>
  <c r="AD515" i="3" s="1"/>
  <c r="AC515" i="3" a="1"/>
  <c r="AC515" i="3" s="1"/>
  <c r="AB515" i="3" a="1"/>
  <c r="AB515" i="3" s="1"/>
  <c r="AA515" i="3" a="1"/>
  <c r="AA515" i="3"/>
  <c r="Z515" i="3" a="1"/>
  <c r="Z515" i="3"/>
  <c r="Y515" i="3" a="1"/>
  <c r="Y515" i="3" s="1"/>
  <c r="V515" i="3"/>
  <c r="A515" i="3"/>
  <c r="BP514" i="3" a="1"/>
  <c r="BP514" i="3"/>
  <c r="BO514" i="3" a="1"/>
  <c r="BO514" i="3"/>
  <c r="BN514" i="3" a="1"/>
  <c r="BN514" i="3"/>
  <c r="BM514" i="3" a="1"/>
  <c r="BM514" i="3" s="1"/>
  <c r="AZ514" i="3" a="1"/>
  <c r="AZ514" i="3" s="1"/>
  <c r="AY514" i="3" a="1"/>
  <c r="AY514" i="3"/>
  <c r="AX514" i="3" a="1"/>
  <c r="AX514" i="3"/>
  <c r="AW514" i="3" a="1"/>
  <c r="AW514" i="3" s="1"/>
  <c r="AV514" i="3" a="1"/>
  <c r="AV514" i="3"/>
  <c r="AU514" i="3" a="1"/>
  <c r="AU514" i="3" s="1"/>
  <c r="AT514" i="3" a="1"/>
  <c r="AT514" i="3" s="1"/>
  <c r="AS514" i="3" a="1"/>
  <c r="AS514" i="3"/>
  <c r="AR514" i="3" a="1"/>
  <c r="AR514" i="3"/>
  <c r="AQ514" i="3" a="1"/>
  <c r="AQ514" i="3"/>
  <c r="AP514" i="3" a="1"/>
  <c r="AP514" i="3" s="1"/>
  <c r="AO514" i="3" a="1"/>
  <c r="AO514" i="3" s="1"/>
  <c r="AJ514" i="3" a="1"/>
  <c r="AJ514" i="3" s="1"/>
  <c r="AI514" i="3" a="1"/>
  <c r="AI514" i="3"/>
  <c r="AH514" i="3" a="1"/>
  <c r="AH514" i="3"/>
  <c r="AG514" i="3" a="1"/>
  <c r="AG514" i="3"/>
  <c r="AF514" i="3" a="1"/>
  <c r="AF514" i="3" s="1"/>
  <c r="AE514" i="3" a="1"/>
  <c r="AE514" i="3"/>
  <c r="AD514" i="3" a="1"/>
  <c r="AD514" i="3" s="1"/>
  <c r="AC514" i="3" a="1"/>
  <c r="AC514" i="3" s="1"/>
  <c r="AB514" i="3" a="1"/>
  <c r="AB514" i="3" s="1"/>
  <c r="AA514" i="3" a="1"/>
  <c r="AA514" i="3" s="1"/>
  <c r="Z514" i="3" a="1"/>
  <c r="Z514" i="3"/>
  <c r="Y514" i="3" a="1"/>
  <c r="Y514" i="3"/>
  <c r="V514" i="3"/>
  <c r="A514" i="3"/>
  <c r="BP513" i="3" a="1"/>
  <c r="BP513" i="3"/>
  <c r="BO513" i="3" a="1"/>
  <c r="BO513" i="3" s="1"/>
  <c r="BN513" i="3" a="1"/>
  <c r="BN513" i="3" s="1"/>
  <c r="BM513" i="3" a="1"/>
  <c r="BM513" i="3"/>
  <c r="AZ513" i="3" a="1"/>
  <c r="AZ513" i="3" s="1"/>
  <c r="AY513" i="3" a="1"/>
  <c r="AY513" i="3" s="1"/>
  <c r="AX513" i="3" a="1"/>
  <c r="AX513" i="3"/>
  <c r="AW513" i="3" a="1"/>
  <c r="AW513" i="3"/>
  <c r="AV513" i="3" a="1"/>
  <c r="AV513" i="3"/>
  <c r="AV508" i="3" s="1"/>
  <c r="AU513" i="3" a="1"/>
  <c r="AU513" i="3" s="1"/>
  <c r="AT513" i="3" a="1"/>
  <c r="AT513" i="3" s="1"/>
  <c r="AS513" i="3" a="1"/>
  <c r="AS513" i="3" s="1"/>
  <c r="AR513" i="3" a="1"/>
  <c r="AR513" i="3"/>
  <c r="AQ513" i="3" a="1"/>
  <c r="AQ513" i="3"/>
  <c r="AP513" i="3" a="1"/>
  <c r="AP513" i="3" s="1"/>
  <c r="AO513" i="3" a="1"/>
  <c r="AO513" i="3" s="1"/>
  <c r="AJ513" i="3" a="1"/>
  <c r="AJ513" i="3"/>
  <c r="AI513" i="3" a="1"/>
  <c r="AI513" i="3" s="1"/>
  <c r="AH513" i="3" a="1"/>
  <c r="AH513" i="3" s="1"/>
  <c r="AG513" i="3" a="1"/>
  <c r="AG513" i="3" s="1"/>
  <c r="AF513" i="3" a="1"/>
  <c r="AF513" i="3"/>
  <c r="AE513" i="3" a="1"/>
  <c r="AE513" i="3"/>
  <c r="AD513" i="3" a="1"/>
  <c r="AD513" i="3"/>
  <c r="AC513" i="3" a="1"/>
  <c r="AC513" i="3" s="1"/>
  <c r="AB513" i="3" a="1"/>
  <c r="AB513" i="3"/>
  <c r="AA513" i="3" a="1"/>
  <c r="AA513" i="3"/>
  <c r="Z513" i="3" a="1"/>
  <c r="Z513" i="3"/>
  <c r="Y513" i="3" a="1"/>
  <c r="Y513" i="3" s="1"/>
  <c r="V513" i="3"/>
  <c r="A513" i="3"/>
  <c r="BP512" i="3" a="1"/>
  <c r="BP512" i="3"/>
  <c r="BO512" i="3" a="1"/>
  <c r="BO512" i="3"/>
  <c r="BO508" i="3" s="1"/>
  <c r="BN512" i="3" a="1"/>
  <c r="BN512" i="3" s="1"/>
  <c r="BM512" i="3" a="1"/>
  <c r="BM512" i="3" s="1"/>
  <c r="AZ512" i="3" a="1"/>
  <c r="AZ512" i="3" s="1"/>
  <c r="AY512" i="3" a="1"/>
  <c r="AY512" i="3"/>
  <c r="AX512" i="3" a="1"/>
  <c r="AX512" i="3" s="1"/>
  <c r="AW512" i="3" a="1"/>
  <c r="AW512" i="3"/>
  <c r="AV512" i="3" a="1"/>
  <c r="AV512" i="3"/>
  <c r="AU512" i="3" a="1"/>
  <c r="AU512" i="3"/>
  <c r="AT512" i="3" a="1"/>
  <c r="AT512" i="3"/>
  <c r="AS512" i="3" a="1"/>
  <c r="AS512" i="3" s="1"/>
  <c r="AR512" i="3" a="1"/>
  <c r="AR512" i="3" s="1"/>
  <c r="AQ512" i="3" a="1"/>
  <c r="AQ512" i="3"/>
  <c r="AP512" i="3" a="1"/>
  <c r="AP512" i="3"/>
  <c r="AO512" i="3" a="1"/>
  <c r="AO512" i="3" s="1"/>
  <c r="AJ512" i="3" a="1"/>
  <c r="AJ512" i="3" s="1"/>
  <c r="AI512" i="3" a="1"/>
  <c r="AI512" i="3"/>
  <c r="AH512" i="3" a="1"/>
  <c r="AH512" i="3" s="1"/>
  <c r="AG512" i="3" a="1"/>
  <c r="AG512" i="3" s="1"/>
  <c r="AF512" i="3" a="1"/>
  <c r="AF512" i="3" s="1"/>
  <c r="AE512" i="3" a="1"/>
  <c r="AE512" i="3" s="1"/>
  <c r="AD512" i="3" a="1"/>
  <c r="AD512" i="3" s="1"/>
  <c r="AL512" i="3" s="1"/>
  <c r="AC512" i="3" a="1"/>
  <c r="AC512" i="3"/>
  <c r="AB512" i="3" a="1"/>
  <c r="AB512" i="3" s="1"/>
  <c r="AA512" i="3" a="1"/>
  <c r="AA512" i="3"/>
  <c r="Z512" i="3" a="1"/>
  <c r="Z512" i="3"/>
  <c r="Y512" i="3" a="1"/>
  <c r="Y512" i="3"/>
  <c r="V512" i="3"/>
  <c r="A512" i="3"/>
  <c r="BP511" i="3" a="1"/>
  <c r="BP511" i="3" s="1"/>
  <c r="BO511" i="3" a="1"/>
  <c r="BO511" i="3"/>
  <c r="BN511" i="3" a="1"/>
  <c r="BN511" i="3"/>
  <c r="BM511" i="3" a="1"/>
  <c r="BM511" i="3" s="1"/>
  <c r="AZ511" i="3" a="1"/>
  <c r="AZ511" i="3"/>
  <c r="AY511" i="3" a="1"/>
  <c r="AY511" i="3"/>
  <c r="AX511" i="3" a="1"/>
  <c r="AX511" i="3"/>
  <c r="AW511" i="3" a="1"/>
  <c r="AW511" i="3" s="1"/>
  <c r="AV511" i="3" a="1"/>
  <c r="AV511" i="3"/>
  <c r="AU511" i="3" a="1"/>
  <c r="AU511" i="3"/>
  <c r="AT511" i="3" a="1"/>
  <c r="AT511" i="3" s="1"/>
  <c r="AS511" i="3" a="1"/>
  <c r="AS511" i="3" s="1"/>
  <c r="AR511" i="3" a="1"/>
  <c r="AR511" i="3" s="1"/>
  <c r="AQ511" i="3" a="1"/>
  <c r="AQ511" i="3" s="1"/>
  <c r="AP511" i="3" a="1"/>
  <c r="AP511" i="3"/>
  <c r="AO511" i="3" a="1"/>
  <c r="AO511" i="3"/>
  <c r="AJ511" i="3" a="1"/>
  <c r="AJ511" i="3" s="1"/>
  <c r="AI511" i="3" a="1"/>
  <c r="AI511" i="3" s="1"/>
  <c r="AH511" i="3" a="1"/>
  <c r="AH511" i="3"/>
  <c r="AG511" i="3" a="1"/>
  <c r="AG511" i="3" s="1"/>
  <c r="AF511" i="3" a="1"/>
  <c r="AF511" i="3" s="1"/>
  <c r="AE511" i="3" a="1"/>
  <c r="AE511" i="3"/>
  <c r="AD511" i="3" a="1"/>
  <c r="AD511" i="3"/>
  <c r="AC511" i="3" a="1"/>
  <c r="AC511" i="3"/>
  <c r="AB511" i="3" a="1"/>
  <c r="AB511" i="3"/>
  <c r="AA511" i="3" a="1"/>
  <c r="AA511" i="3" s="1"/>
  <c r="Z511" i="3" a="1"/>
  <c r="Z511" i="3"/>
  <c r="Z508" i="3" s="1"/>
  <c r="Y511" i="3" a="1"/>
  <c r="Y511" i="3" s="1"/>
  <c r="V511" i="3"/>
  <c r="A511" i="3"/>
  <c r="BP510" i="3" a="1"/>
  <c r="BP510" i="3"/>
  <c r="BO510" i="3" a="1"/>
  <c r="BO510" i="3" s="1"/>
  <c r="BN510" i="3" a="1"/>
  <c r="BN510" i="3"/>
  <c r="BM510" i="3" a="1"/>
  <c r="BM510" i="3"/>
  <c r="AZ510" i="3" a="1"/>
  <c r="AZ510" i="3"/>
  <c r="AY510" i="3" a="1"/>
  <c r="AY510" i="3" s="1"/>
  <c r="AX510" i="3" a="1"/>
  <c r="AX510" i="3" s="1"/>
  <c r="AX508" i="3" s="1"/>
  <c r="AW510" i="3" a="1"/>
  <c r="AW510" i="3" s="1"/>
  <c r="AV510" i="3" a="1"/>
  <c r="AV510" i="3" s="1"/>
  <c r="AU510" i="3" a="1"/>
  <c r="AU510" i="3"/>
  <c r="AT510" i="3" a="1"/>
  <c r="AT510" i="3"/>
  <c r="AS510" i="3" a="1"/>
  <c r="AS510" i="3"/>
  <c r="AR510" i="3" a="1"/>
  <c r="AR510" i="3"/>
  <c r="AQ510" i="3" a="1"/>
  <c r="AQ510" i="3"/>
  <c r="AP510" i="3" a="1"/>
  <c r="AP510" i="3" s="1"/>
  <c r="AO510" i="3" a="1"/>
  <c r="AO510" i="3"/>
  <c r="BB510" i="3" s="1"/>
  <c r="AJ510" i="3" a="1"/>
  <c r="AJ510" i="3" s="1"/>
  <c r="AI510" i="3" a="1"/>
  <c r="AI510" i="3" s="1"/>
  <c r="AH510" i="3" a="1"/>
  <c r="AH510" i="3" s="1"/>
  <c r="AG510" i="3" a="1"/>
  <c r="AG510" i="3"/>
  <c r="AF510" i="3" a="1"/>
  <c r="AF510" i="3" s="1"/>
  <c r="AE510" i="3" a="1"/>
  <c r="AE510" i="3" s="1"/>
  <c r="AD510" i="3" a="1"/>
  <c r="AD510" i="3" s="1"/>
  <c r="AC510" i="3" a="1"/>
  <c r="AC510" i="3"/>
  <c r="AB510" i="3" a="1"/>
  <c r="AB510" i="3"/>
  <c r="AL510" i="3" s="1"/>
  <c r="AA510" i="3" a="1"/>
  <c r="AA510" i="3"/>
  <c r="Z510" i="3" a="1"/>
  <c r="Z510" i="3" s="1"/>
  <c r="Y510" i="3" a="1"/>
  <c r="Y510" i="3"/>
  <c r="V510" i="3"/>
  <c r="A510" i="3"/>
  <c r="BP509" i="3" a="1"/>
  <c r="BP509" i="3" s="1"/>
  <c r="BP508" i="3" s="1"/>
  <c r="BO509" i="3" a="1"/>
  <c r="BO509" i="3"/>
  <c r="BN509" i="3" a="1"/>
  <c r="BN509" i="3" s="1"/>
  <c r="BM509" i="3" a="1"/>
  <c r="BM509" i="3"/>
  <c r="BF509" i="3"/>
  <c r="AZ509" i="3" a="1"/>
  <c r="AZ509" i="3"/>
  <c r="AY509" i="3" a="1"/>
  <c r="AY509" i="3"/>
  <c r="AX509" i="3" a="1"/>
  <c r="AX509" i="3"/>
  <c r="AW509" i="3" a="1"/>
  <c r="AW509" i="3"/>
  <c r="AV509" i="3" a="1"/>
  <c r="AV509" i="3"/>
  <c r="AU509" i="3" a="1"/>
  <c r="AU509" i="3" s="1"/>
  <c r="AT509" i="3" a="1"/>
  <c r="AT509" i="3"/>
  <c r="AS509" i="3" a="1"/>
  <c r="AS509" i="3"/>
  <c r="AS508" i="3" s="1"/>
  <c r="AR509" i="3" a="1"/>
  <c r="AR509" i="3" s="1"/>
  <c r="AQ509" i="3" a="1"/>
  <c r="AQ509" i="3" s="1"/>
  <c r="AP509" i="3" a="1"/>
  <c r="AP509" i="3" s="1"/>
  <c r="AO509" i="3" a="1"/>
  <c r="AO509" i="3" s="1"/>
  <c r="AJ509" i="3" a="1"/>
  <c r="AJ509" i="3" s="1"/>
  <c r="AJ508" i="3" s="1"/>
  <c r="AI509" i="3" a="1"/>
  <c r="AI509" i="3"/>
  <c r="AH509" i="3" a="1"/>
  <c r="AH509" i="3" s="1"/>
  <c r="AG509" i="3" a="1"/>
  <c r="AG509" i="3" s="1"/>
  <c r="AG508" i="3" s="1"/>
  <c r="AF509" i="3" a="1"/>
  <c r="AF509" i="3"/>
  <c r="AE509" i="3" a="1"/>
  <c r="AE509" i="3" s="1"/>
  <c r="AD509" i="3" a="1"/>
  <c r="AD509" i="3"/>
  <c r="AC509" i="3" a="1"/>
  <c r="AC509" i="3" s="1"/>
  <c r="AC508" i="3" s="1"/>
  <c r="AB509" i="3" a="1"/>
  <c r="AB509" i="3" s="1"/>
  <c r="AA509" i="3" a="1"/>
  <c r="AA509" i="3"/>
  <c r="Z509" i="3" a="1"/>
  <c r="Z509" i="3"/>
  <c r="Y509" i="3" a="1"/>
  <c r="Y509" i="3" s="1"/>
  <c r="V509" i="3"/>
  <c r="A509" i="3"/>
  <c r="V508" i="3"/>
  <c r="A508" i="3"/>
  <c r="V507" i="3"/>
  <c r="A507" i="3"/>
  <c r="V506" i="3"/>
  <c r="A506" i="3"/>
  <c r="BP505" i="3" a="1"/>
  <c r="BP505" i="3" s="1"/>
  <c r="BO505" i="3" a="1"/>
  <c r="BO505" i="3" s="1"/>
  <c r="BN505" i="3" a="1"/>
  <c r="BN505" i="3" s="1"/>
  <c r="BM505" i="3" a="1"/>
  <c r="BM505" i="3"/>
  <c r="AZ505" i="3" a="1"/>
  <c r="AZ505" i="3" s="1"/>
  <c r="AY505" i="3" a="1"/>
  <c r="AY505" i="3" s="1"/>
  <c r="AX505" i="3" a="1"/>
  <c r="AX505" i="3" s="1"/>
  <c r="AW505" i="3" a="1"/>
  <c r="AW505" i="3"/>
  <c r="AV505" i="3" a="1"/>
  <c r="AV505" i="3"/>
  <c r="AU505" i="3" a="1"/>
  <c r="AU505" i="3"/>
  <c r="AT505" i="3" a="1"/>
  <c r="AT505" i="3"/>
  <c r="AS505" i="3" a="1"/>
  <c r="AS505" i="3"/>
  <c r="AR505" i="3" a="1"/>
  <c r="AR505" i="3" s="1"/>
  <c r="AQ505" i="3" a="1"/>
  <c r="AQ505" i="3"/>
  <c r="AP505" i="3" a="1"/>
  <c r="AP505" i="3"/>
  <c r="AO505" i="3" a="1"/>
  <c r="AO505" i="3" s="1"/>
  <c r="AJ505" i="3" a="1"/>
  <c r="AJ505" i="3"/>
  <c r="AI505" i="3" a="1"/>
  <c r="AI505" i="3"/>
  <c r="AH505" i="3" a="1"/>
  <c r="AH505" i="3" s="1"/>
  <c r="AG505" i="3" a="1"/>
  <c r="AG505" i="3"/>
  <c r="AL505" i="3" s="1"/>
  <c r="AF505" i="3" a="1"/>
  <c r="AF505" i="3" s="1"/>
  <c r="AE505" i="3" a="1"/>
  <c r="AE505" i="3" s="1"/>
  <c r="AD505" i="3" a="1"/>
  <c r="AD505" i="3" s="1"/>
  <c r="AC505" i="3" a="1"/>
  <c r="AC505" i="3"/>
  <c r="AB505" i="3" a="1"/>
  <c r="AB505" i="3" s="1"/>
  <c r="AA505" i="3" a="1"/>
  <c r="AA505" i="3" s="1"/>
  <c r="Z505" i="3" a="1"/>
  <c r="Z505" i="3" s="1"/>
  <c r="Y505" i="3" a="1"/>
  <c r="Y505" i="3"/>
  <c r="A505" i="3"/>
  <c r="BP504" i="3" a="1"/>
  <c r="BP504" i="3" s="1"/>
  <c r="BP502" i="3" s="1"/>
  <c r="BP501" i="3" s="1"/>
  <c r="BO504" i="3" a="1"/>
  <c r="BO504" i="3"/>
  <c r="BO502" i="3" s="1"/>
  <c r="BO501" i="3" s="1"/>
  <c r="BN504" i="3" a="1"/>
  <c r="BN504" i="3" s="1"/>
  <c r="BM504" i="3" a="1"/>
  <c r="BM504" i="3" s="1"/>
  <c r="AZ504" i="3" a="1"/>
  <c r="AZ504" i="3"/>
  <c r="AZ502" i="3" s="1"/>
  <c r="AZ501" i="3" s="1"/>
  <c r="AY504" i="3" a="1"/>
  <c r="AY504" i="3"/>
  <c r="AX504" i="3" a="1"/>
  <c r="AX504" i="3" s="1"/>
  <c r="AW504" i="3" a="1"/>
  <c r="AW504" i="3" s="1"/>
  <c r="AV504" i="3" a="1"/>
  <c r="AV504" i="3"/>
  <c r="AU504" i="3" a="1"/>
  <c r="AU504" i="3"/>
  <c r="AT504" i="3" a="1"/>
  <c r="AT504" i="3"/>
  <c r="AS504" i="3" a="1"/>
  <c r="AS504" i="3" s="1"/>
  <c r="AR504" i="3" a="1"/>
  <c r="AR504" i="3" s="1"/>
  <c r="AQ504" i="3" a="1"/>
  <c r="AQ504" i="3" s="1"/>
  <c r="AP504" i="3" a="1"/>
  <c r="AP504" i="3"/>
  <c r="AO504" i="3" a="1"/>
  <c r="AO504" i="3"/>
  <c r="AL504" i="3"/>
  <c r="AJ504" i="3" a="1"/>
  <c r="AJ504" i="3" s="1"/>
  <c r="AI504" i="3" a="1"/>
  <c r="AI504" i="3" s="1"/>
  <c r="AH504" i="3" a="1"/>
  <c r="AH504" i="3"/>
  <c r="AG504" i="3" a="1"/>
  <c r="AG504" i="3" s="1"/>
  <c r="AF504" i="3" a="1"/>
  <c r="AF504" i="3" s="1"/>
  <c r="AE504" i="3" a="1"/>
  <c r="AE504" i="3" s="1"/>
  <c r="AD504" i="3" a="1"/>
  <c r="AD504" i="3" s="1"/>
  <c r="AC504" i="3" a="1"/>
  <c r="AC504" i="3"/>
  <c r="AB504" i="3" a="1"/>
  <c r="AB504" i="3"/>
  <c r="AA504" i="3" a="1"/>
  <c r="AA504" i="3" s="1"/>
  <c r="Z504" i="3" a="1"/>
  <c r="Z504" i="3"/>
  <c r="Y504" i="3" a="1"/>
  <c r="Y504" i="3"/>
  <c r="A504" i="3"/>
  <c r="BP503" i="3" a="1"/>
  <c r="BP503" i="3"/>
  <c r="BO503" i="3" a="1"/>
  <c r="BO503" i="3" s="1"/>
  <c r="BN503" i="3" a="1"/>
  <c r="BN503" i="3"/>
  <c r="BM503" i="3" a="1"/>
  <c r="BM503" i="3"/>
  <c r="AZ503" i="3" a="1"/>
  <c r="AZ503" i="3"/>
  <c r="AY503" i="3" a="1"/>
  <c r="AY503" i="3" s="1"/>
  <c r="AX503" i="3" a="1"/>
  <c r="AX503" i="3" s="1"/>
  <c r="AX502" i="3" s="1"/>
  <c r="AX501" i="3" s="1"/>
  <c r="AW503" i="3" a="1"/>
  <c r="AW503" i="3" s="1"/>
  <c r="AW502" i="3" s="1"/>
  <c r="AW501" i="3" s="1"/>
  <c r="AV503" i="3" a="1"/>
  <c r="AV503" i="3" s="1"/>
  <c r="AU503" i="3" a="1"/>
  <c r="AU503" i="3"/>
  <c r="AU502" i="3" s="1"/>
  <c r="AU501" i="3" s="1"/>
  <c r="AT503" i="3" a="1"/>
  <c r="AT503" i="3"/>
  <c r="AS503" i="3" a="1"/>
  <c r="AS503" i="3"/>
  <c r="AS502" i="3" s="1"/>
  <c r="AS501" i="3" s="1"/>
  <c r="AR503" i="3" a="1"/>
  <c r="AR503" i="3"/>
  <c r="AQ503" i="3" a="1"/>
  <c r="AQ503" i="3"/>
  <c r="AQ502" i="3" s="1"/>
  <c r="AQ501" i="3" s="1"/>
  <c r="AP503" i="3" a="1"/>
  <c r="AP503" i="3" s="1"/>
  <c r="AP502" i="3" s="1"/>
  <c r="AP501" i="3" s="1"/>
  <c r="AO503" i="3" a="1"/>
  <c r="AO503" i="3"/>
  <c r="AJ503" i="3" a="1"/>
  <c r="AJ503" i="3" s="1"/>
  <c r="AJ502" i="3" s="1"/>
  <c r="AJ501" i="3" s="1"/>
  <c r="AI503" i="3" a="1"/>
  <c r="AI503" i="3" s="1"/>
  <c r="AH503" i="3" a="1"/>
  <c r="AH503" i="3" s="1"/>
  <c r="AH502" i="3" s="1"/>
  <c r="AH501" i="3" s="1"/>
  <c r="AG503" i="3" a="1"/>
  <c r="AG503" i="3"/>
  <c r="AF503" i="3" a="1"/>
  <c r="AF503" i="3" s="1"/>
  <c r="AE503" i="3" a="1"/>
  <c r="AE503" i="3" s="1"/>
  <c r="AD503" i="3" a="1"/>
  <c r="AD503" i="3"/>
  <c r="AC503" i="3" a="1"/>
  <c r="AC503" i="3"/>
  <c r="AB503" i="3" a="1"/>
  <c r="AB503" i="3"/>
  <c r="AB502" i="3" s="1"/>
  <c r="AA503" i="3" a="1"/>
  <c r="AA503" i="3"/>
  <c r="Z503" i="3" a="1"/>
  <c r="Z503" i="3" s="1"/>
  <c r="Z502" i="3" s="1"/>
  <c r="Z501" i="3" s="1"/>
  <c r="Y503" i="3" a="1"/>
  <c r="Y503" i="3"/>
  <c r="A503" i="3"/>
  <c r="AY502" i="3"/>
  <c r="AT502" i="3"/>
  <c r="AT501" i="3" s="1"/>
  <c r="A502" i="3"/>
  <c r="AY501" i="3"/>
  <c r="AB501" i="3"/>
  <c r="A501" i="3"/>
  <c r="BP500" i="3" a="1"/>
  <c r="BP500" i="3" s="1"/>
  <c r="BP498" i="3" s="1"/>
  <c r="BO500" i="3" a="1"/>
  <c r="BO500" i="3" s="1"/>
  <c r="BN500" i="3" a="1"/>
  <c r="BN500" i="3"/>
  <c r="BM500" i="3" a="1"/>
  <c r="BM500" i="3"/>
  <c r="AZ500" i="3" a="1"/>
  <c r="AZ500" i="3" s="1"/>
  <c r="AY500" i="3" a="1"/>
  <c r="AY500" i="3" s="1"/>
  <c r="AY498" i="3" s="1"/>
  <c r="AX500" i="3" a="1"/>
  <c r="AX500" i="3"/>
  <c r="AW500" i="3" a="1"/>
  <c r="AW500" i="3" s="1"/>
  <c r="AV500" i="3" a="1"/>
  <c r="AV500" i="3"/>
  <c r="AU500" i="3" a="1"/>
  <c r="AU500" i="3"/>
  <c r="AT500" i="3" a="1"/>
  <c r="AT500" i="3" s="1"/>
  <c r="AS500" i="3" a="1"/>
  <c r="AS500" i="3"/>
  <c r="AR500" i="3" a="1"/>
  <c r="AR500" i="3" s="1"/>
  <c r="BB500" i="3" s="1"/>
  <c r="AQ500" i="3" a="1"/>
  <c r="AQ500" i="3" s="1"/>
  <c r="AP500" i="3" a="1"/>
  <c r="AP500" i="3"/>
  <c r="AO500" i="3" a="1"/>
  <c r="AO500" i="3"/>
  <c r="AJ500" i="3" a="1"/>
  <c r="AJ500" i="3"/>
  <c r="AI500" i="3" a="1"/>
  <c r="AI500" i="3" s="1"/>
  <c r="AH500" i="3" a="1"/>
  <c r="AH500" i="3"/>
  <c r="AG500" i="3" a="1"/>
  <c r="AG500" i="3" s="1"/>
  <c r="AF500" i="3" a="1"/>
  <c r="AF500" i="3"/>
  <c r="AE500" i="3" a="1"/>
  <c r="AE500" i="3"/>
  <c r="AD500" i="3" a="1"/>
  <c r="AD500" i="3"/>
  <c r="AD498" i="3" s="1"/>
  <c r="AD489" i="3" s="1"/>
  <c r="AC500" i="3" a="1"/>
  <c r="AC500" i="3" s="1"/>
  <c r="AB500" i="3" a="1"/>
  <c r="AB500" i="3"/>
  <c r="AA500" i="3" a="1"/>
  <c r="AA500" i="3" s="1"/>
  <c r="Z500" i="3" a="1"/>
  <c r="Z500" i="3" s="1"/>
  <c r="Y500" i="3" a="1"/>
  <c r="Y500" i="3" s="1"/>
  <c r="A500" i="3"/>
  <c r="BP499" i="3" a="1"/>
  <c r="BP499" i="3"/>
  <c r="BO499" i="3" a="1"/>
  <c r="BO499" i="3" s="1"/>
  <c r="BO498" i="3" s="1"/>
  <c r="BN499" i="3" a="1"/>
  <c r="BN499" i="3" s="1"/>
  <c r="BN498" i="3" s="1"/>
  <c r="BM499" i="3" a="1"/>
  <c r="BM499" i="3" s="1"/>
  <c r="AZ499" i="3" a="1"/>
  <c r="AZ499" i="3"/>
  <c r="AZ498" i="3" s="1"/>
  <c r="AY499" i="3" a="1"/>
  <c r="AY499" i="3"/>
  <c r="AX499" i="3" a="1"/>
  <c r="AX499" i="3"/>
  <c r="AW499" i="3" a="1"/>
  <c r="AW499" i="3"/>
  <c r="AV499" i="3" a="1"/>
  <c r="AV499" i="3" s="1"/>
  <c r="AV498" i="3" s="1"/>
  <c r="AU499" i="3" a="1"/>
  <c r="AU499" i="3"/>
  <c r="AT499" i="3" a="1"/>
  <c r="AT499" i="3"/>
  <c r="AS499" i="3" a="1"/>
  <c r="AS499" i="3" s="1"/>
  <c r="AS498" i="3" s="1"/>
  <c r="AR499" i="3" a="1"/>
  <c r="AR499" i="3" s="1"/>
  <c r="AR498" i="3" s="1"/>
  <c r="AQ499" i="3" a="1"/>
  <c r="AQ499" i="3" s="1"/>
  <c r="AQ498" i="3" s="1"/>
  <c r="AQ489" i="3" s="1"/>
  <c r="AQ488" i="3" s="1"/>
  <c r="AP499" i="3" a="1"/>
  <c r="AP499" i="3" s="1"/>
  <c r="AO499" i="3" a="1"/>
  <c r="AO499" i="3"/>
  <c r="AJ499" i="3" a="1"/>
  <c r="AJ499" i="3" s="1"/>
  <c r="AJ498" i="3" s="1"/>
  <c r="AI499" i="3" a="1"/>
  <c r="AI499" i="3" s="1"/>
  <c r="AH499" i="3" a="1"/>
  <c r="AH499" i="3" s="1"/>
  <c r="AH498" i="3" s="1"/>
  <c r="AG499" i="3" a="1"/>
  <c r="AG499" i="3" s="1"/>
  <c r="AF499" i="3" a="1"/>
  <c r="AF499" i="3" s="1"/>
  <c r="AF498" i="3" s="1"/>
  <c r="AE499" i="3" a="1"/>
  <c r="AE499" i="3"/>
  <c r="AD499" i="3" a="1"/>
  <c r="AD499" i="3"/>
  <c r="AC499" i="3" a="1"/>
  <c r="AC499" i="3"/>
  <c r="AB499" i="3" a="1"/>
  <c r="AB499" i="3"/>
  <c r="AB498" i="3" s="1"/>
  <c r="AA499" i="3" a="1"/>
  <c r="AA499" i="3" s="1"/>
  <c r="AA498" i="3" s="1"/>
  <c r="Z499" i="3" a="1"/>
  <c r="Z499" i="3"/>
  <c r="Z498" i="3" s="1"/>
  <c r="Y499" i="3" a="1"/>
  <c r="Y499" i="3" s="1"/>
  <c r="A499" i="3"/>
  <c r="AX498" i="3"/>
  <c r="AW498" i="3"/>
  <c r="AU498" i="3"/>
  <c r="AI498" i="3"/>
  <c r="AE498" i="3"/>
  <c r="A498" i="3"/>
  <c r="BP497" i="3" a="1"/>
  <c r="BP497" i="3" s="1"/>
  <c r="BO497" i="3" a="1"/>
  <c r="BO497" i="3"/>
  <c r="BN497" i="3" a="1"/>
  <c r="BN497" i="3"/>
  <c r="BM497" i="3" a="1"/>
  <c r="BM497" i="3"/>
  <c r="AZ497" i="3" a="1"/>
  <c r="AZ497" i="3"/>
  <c r="AY497" i="3" a="1"/>
  <c r="AY497" i="3" s="1"/>
  <c r="AX497" i="3" a="1"/>
  <c r="AX497" i="3" s="1"/>
  <c r="AW497" i="3" a="1"/>
  <c r="AW497" i="3" s="1"/>
  <c r="AV497" i="3" a="1"/>
  <c r="AV497" i="3"/>
  <c r="AU497" i="3" a="1"/>
  <c r="AU497" i="3" s="1"/>
  <c r="AT497" i="3" a="1"/>
  <c r="AT497" i="3"/>
  <c r="AS497" i="3" a="1"/>
  <c r="AS497" i="3"/>
  <c r="AR497" i="3" a="1"/>
  <c r="AR497" i="3"/>
  <c r="AQ497" i="3" a="1"/>
  <c r="AQ497" i="3"/>
  <c r="AP497" i="3" a="1"/>
  <c r="AP497" i="3"/>
  <c r="AO497" i="3" a="1"/>
  <c r="AO497" i="3" s="1"/>
  <c r="AJ497" i="3" a="1"/>
  <c r="AJ497" i="3"/>
  <c r="AI497" i="3" a="1"/>
  <c r="AI497" i="3"/>
  <c r="AH497" i="3" a="1"/>
  <c r="AH497" i="3" s="1"/>
  <c r="AG497" i="3" a="1"/>
  <c r="AG497" i="3"/>
  <c r="AF497" i="3" a="1"/>
  <c r="AF497" i="3" s="1"/>
  <c r="AE497" i="3" a="1"/>
  <c r="AE497" i="3"/>
  <c r="AD497" i="3" a="1"/>
  <c r="AD497" i="3" s="1"/>
  <c r="AC497" i="3" a="1"/>
  <c r="AC497" i="3" s="1"/>
  <c r="AB497" i="3" a="1"/>
  <c r="AB497" i="3" s="1"/>
  <c r="AA497" i="3" a="1"/>
  <c r="AA497" i="3" s="1"/>
  <c r="Z497" i="3" a="1"/>
  <c r="Z497" i="3" s="1"/>
  <c r="Y497" i="3" a="1"/>
  <c r="Y497" i="3"/>
  <c r="A497" i="3"/>
  <c r="BP496" i="3" a="1"/>
  <c r="BP496" i="3" s="1"/>
  <c r="BO496" i="3" a="1"/>
  <c r="BO496" i="3" s="1"/>
  <c r="BN496" i="3" a="1"/>
  <c r="BN496" i="3" s="1"/>
  <c r="BN493" i="3" s="1"/>
  <c r="BM496" i="3" a="1"/>
  <c r="BM496" i="3" s="1"/>
  <c r="AZ496" i="3" a="1"/>
  <c r="AZ496" i="3" s="1"/>
  <c r="AY496" i="3" a="1"/>
  <c r="AY496" i="3" s="1"/>
  <c r="AX496" i="3" a="1"/>
  <c r="AX496" i="3"/>
  <c r="AW496" i="3" a="1"/>
  <c r="AW496" i="3"/>
  <c r="AV496" i="3" a="1"/>
  <c r="AV496" i="3" s="1"/>
  <c r="AU496" i="3" a="1"/>
  <c r="AU496" i="3" s="1"/>
  <c r="AT496" i="3" a="1"/>
  <c r="AT496" i="3" s="1"/>
  <c r="AS496" i="3" a="1"/>
  <c r="AS496" i="3"/>
  <c r="AR496" i="3" a="1"/>
  <c r="AR496" i="3" s="1"/>
  <c r="AQ496" i="3" a="1"/>
  <c r="AQ496" i="3"/>
  <c r="AP496" i="3" a="1"/>
  <c r="AP496" i="3" s="1"/>
  <c r="AO496" i="3" a="1"/>
  <c r="AO496" i="3" s="1"/>
  <c r="AJ496" i="3" a="1"/>
  <c r="AJ496" i="3" s="1"/>
  <c r="AI496" i="3" a="1"/>
  <c r="AI496" i="3" s="1"/>
  <c r="AH496" i="3" a="1"/>
  <c r="AH496" i="3"/>
  <c r="AG496" i="3" a="1"/>
  <c r="AG496" i="3" s="1"/>
  <c r="AF496" i="3" a="1"/>
  <c r="AF496" i="3" s="1"/>
  <c r="AE496" i="3" a="1"/>
  <c r="AE496" i="3" s="1"/>
  <c r="AD496" i="3" a="1"/>
  <c r="AD496" i="3"/>
  <c r="AC496" i="3" a="1"/>
  <c r="AC496" i="3"/>
  <c r="AB496" i="3" a="1"/>
  <c r="AB496" i="3" s="1"/>
  <c r="AA496" i="3" a="1"/>
  <c r="AA496" i="3" s="1"/>
  <c r="Z496" i="3" a="1"/>
  <c r="Z496" i="3" s="1"/>
  <c r="Y496" i="3" a="1"/>
  <c r="Y496" i="3" s="1"/>
  <c r="A496" i="3"/>
  <c r="BP495" i="3" a="1"/>
  <c r="BP495" i="3"/>
  <c r="BO495" i="3" a="1"/>
  <c r="BO495" i="3" s="1"/>
  <c r="BO493" i="3" s="1"/>
  <c r="BO489" i="3" s="1"/>
  <c r="BN495" i="3" a="1"/>
  <c r="BN495" i="3"/>
  <c r="BM495" i="3" a="1"/>
  <c r="BM495" i="3"/>
  <c r="AZ495" i="3" a="1"/>
  <c r="AZ495" i="3" s="1"/>
  <c r="AY495" i="3" a="1"/>
  <c r="AY495" i="3"/>
  <c r="AX495" i="3" a="1"/>
  <c r="AX495" i="3"/>
  <c r="AW495" i="3" a="1"/>
  <c r="AW495" i="3"/>
  <c r="AV495" i="3" a="1"/>
  <c r="AV495" i="3"/>
  <c r="AU495" i="3" a="1"/>
  <c r="AU495" i="3"/>
  <c r="AT495" i="3" a="1"/>
  <c r="AT495" i="3" s="1"/>
  <c r="AS495" i="3" a="1"/>
  <c r="AS495" i="3"/>
  <c r="AR495" i="3" a="1"/>
  <c r="AR495" i="3"/>
  <c r="AQ495" i="3" a="1"/>
  <c r="AQ495" i="3"/>
  <c r="AP495" i="3" a="1"/>
  <c r="AP495" i="3"/>
  <c r="AO495" i="3" a="1"/>
  <c r="AO495" i="3"/>
  <c r="AJ495" i="3" a="1"/>
  <c r="AJ495" i="3"/>
  <c r="AI495" i="3" a="1"/>
  <c r="AI495" i="3"/>
  <c r="AH495" i="3" a="1"/>
  <c r="AH495" i="3"/>
  <c r="AG495" i="3" a="1"/>
  <c r="AG495" i="3"/>
  <c r="AF495" i="3" a="1"/>
  <c r="AF495" i="3" s="1"/>
  <c r="AE495" i="3" a="1"/>
  <c r="AE495" i="3" s="1"/>
  <c r="AD495" i="3" a="1"/>
  <c r="AD495" i="3"/>
  <c r="AC495" i="3" a="1"/>
  <c r="AC495" i="3"/>
  <c r="AB495" i="3" a="1"/>
  <c r="AB495" i="3" s="1"/>
  <c r="AA495" i="3" a="1"/>
  <c r="AA495" i="3"/>
  <c r="AA493" i="3" s="1"/>
  <c r="Z495" i="3" a="1"/>
  <c r="Z495" i="3" s="1"/>
  <c r="Z493" i="3" s="1"/>
  <c r="Y495" i="3" a="1"/>
  <c r="Y495" i="3" s="1"/>
  <c r="Y493" i="3" s="1"/>
  <c r="A495" i="3"/>
  <c r="BP494" i="3" a="1"/>
  <c r="BP494" i="3" s="1"/>
  <c r="BP493" i="3" s="1"/>
  <c r="BO494" i="3" a="1"/>
  <c r="BO494" i="3" s="1"/>
  <c r="BN494" i="3" a="1"/>
  <c r="BN494" i="3" s="1"/>
  <c r="BM494" i="3" a="1"/>
  <c r="BM494" i="3"/>
  <c r="BM493" i="3" s="1"/>
  <c r="AZ494" i="3" a="1"/>
  <c r="AZ494" i="3" s="1"/>
  <c r="AZ493" i="3" s="1"/>
  <c r="AY494" i="3" a="1"/>
  <c r="AY494" i="3" s="1"/>
  <c r="AX494" i="3" a="1"/>
  <c r="AX494" i="3"/>
  <c r="AX493" i="3" s="1"/>
  <c r="AW494" i="3" a="1"/>
  <c r="AW494" i="3" s="1"/>
  <c r="AW493" i="3" s="1"/>
  <c r="AV494" i="3" a="1"/>
  <c r="AV494" i="3" s="1"/>
  <c r="AU494" i="3" a="1"/>
  <c r="AU494" i="3" s="1"/>
  <c r="AT494" i="3" a="1"/>
  <c r="AT494" i="3" s="1"/>
  <c r="AS494" i="3" a="1"/>
  <c r="AS494" i="3" s="1"/>
  <c r="AS493" i="3" s="1"/>
  <c r="AR494" i="3" a="1"/>
  <c r="AR494" i="3" s="1"/>
  <c r="AR493" i="3" s="1"/>
  <c r="AQ494" i="3" a="1"/>
  <c r="AQ494" i="3" s="1"/>
  <c r="AQ493" i="3" s="1"/>
  <c r="AP494" i="3" a="1"/>
  <c r="AP494" i="3" s="1"/>
  <c r="AP493" i="3" s="1"/>
  <c r="AO494" i="3" a="1"/>
  <c r="AO494" i="3" s="1"/>
  <c r="AJ494" i="3" a="1"/>
  <c r="AJ494" i="3" s="1"/>
  <c r="AI494" i="3" a="1"/>
  <c r="AI494" i="3" s="1"/>
  <c r="AH494" i="3" a="1"/>
  <c r="AH494" i="3"/>
  <c r="AH493" i="3" s="1"/>
  <c r="AG494" i="3" a="1"/>
  <c r="AG494" i="3" s="1"/>
  <c r="AF494" i="3" a="1"/>
  <c r="AF494" i="3" s="1"/>
  <c r="AE494" i="3" a="1"/>
  <c r="AE494" i="3" s="1"/>
  <c r="AE493" i="3" s="1"/>
  <c r="AD494" i="3" a="1"/>
  <c r="AD494" i="3" s="1"/>
  <c r="AD493" i="3" s="1"/>
  <c r="AC494" i="3" a="1"/>
  <c r="AC494" i="3"/>
  <c r="AB494" i="3" a="1"/>
  <c r="AB494" i="3" s="1"/>
  <c r="AB493" i="3" s="1"/>
  <c r="AA494" i="3" a="1"/>
  <c r="AA494" i="3" s="1"/>
  <c r="Z494" i="3" a="1"/>
  <c r="Z494" i="3" s="1"/>
  <c r="Y494" i="3" a="1"/>
  <c r="Y494" i="3" s="1"/>
  <c r="A494" i="3"/>
  <c r="A493" i="3"/>
  <c r="BP492" i="3" a="1"/>
  <c r="BP492" i="3" s="1"/>
  <c r="BO492" i="3" a="1"/>
  <c r="BO492" i="3"/>
  <c r="BN492" i="3" a="1"/>
  <c r="BN492" i="3"/>
  <c r="BM492" i="3" a="1"/>
  <c r="BM492" i="3"/>
  <c r="AZ492" i="3" a="1"/>
  <c r="AZ492" i="3" s="1"/>
  <c r="AY492" i="3" a="1"/>
  <c r="AY492" i="3" s="1"/>
  <c r="AX492" i="3" a="1"/>
  <c r="AX492" i="3" s="1"/>
  <c r="AX489" i="3" s="1"/>
  <c r="AX488" i="3" s="1"/>
  <c r="AW492" i="3" a="1"/>
  <c r="AW492" i="3"/>
  <c r="AV492" i="3" a="1"/>
  <c r="AV492" i="3" s="1"/>
  <c r="AU492" i="3" a="1"/>
  <c r="AU492" i="3" s="1"/>
  <c r="AT492" i="3" a="1"/>
  <c r="AT492" i="3" s="1"/>
  <c r="AS492" i="3" a="1"/>
  <c r="AS492" i="3" s="1"/>
  <c r="AR492" i="3" a="1"/>
  <c r="AR492" i="3" s="1"/>
  <c r="AQ492" i="3" a="1"/>
  <c r="AQ492" i="3"/>
  <c r="AP492" i="3" a="1"/>
  <c r="AP492" i="3" s="1"/>
  <c r="AO492" i="3" a="1"/>
  <c r="AO492" i="3" s="1"/>
  <c r="AJ492" i="3" a="1"/>
  <c r="AJ492" i="3"/>
  <c r="AI492" i="3" a="1"/>
  <c r="AI492" i="3"/>
  <c r="AH492" i="3" a="1"/>
  <c r="AH492" i="3" s="1"/>
  <c r="AG492" i="3" a="1"/>
  <c r="AG492" i="3"/>
  <c r="AF492" i="3" a="1"/>
  <c r="AF492" i="3"/>
  <c r="AE492" i="3" a="1"/>
  <c r="AE492" i="3"/>
  <c r="AD492" i="3" a="1"/>
  <c r="AD492" i="3"/>
  <c r="AC492" i="3" a="1"/>
  <c r="AC492" i="3"/>
  <c r="AB492" i="3" a="1"/>
  <c r="AB492" i="3" s="1"/>
  <c r="AA492" i="3" a="1"/>
  <c r="AA492" i="3"/>
  <c r="Z492" i="3" a="1"/>
  <c r="Z492" i="3"/>
  <c r="Y492" i="3" a="1"/>
  <c r="Y492" i="3"/>
  <c r="V492" i="3"/>
  <c r="A492" i="3"/>
  <c r="BP491" i="3" a="1"/>
  <c r="BP491" i="3" s="1"/>
  <c r="BO491" i="3" a="1"/>
  <c r="BO491" i="3"/>
  <c r="BN491" i="3" a="1"/>
  <c r="BN491" i="3"/>
  <c r="BM491" i="3" a="1"/>
  <c r="BM491" i="3"/>
  <c r="BG491" i="3"/>
  <c r="AZ491" i="3" a="1"/>
  <c r="AZ491" i="3" s="1"/>
  <c r="AY491" i="3" a="1"/>
  <c r="AY491" i="3" s="1"/>
  <c r="AX491" i="3" a="1"/>
  <c r="AX491" i="3" s="1"/>
  <c r="AW491" i="3" a="1"/>
  <c r="AW491" i="3"/>
  <c r="AV491" i="3" a="1"/>
  <c r="AV491" i="3" s="1"/>
  <c r="AU491" i="3" a="1"/>
  <c r="AU491" i="3" s="1"/>
  <c r="AT491" i="3" a="1"/>
  <c r="AT491" i="3" s="1"/>
  <c r="AS491" i="3" a="1"/>
  <c r="AS491" i="3" s="1"/>
  <c r="AR491" i="3" a="1"/>
  <c r="AR491" i="3" s="1"/>
  <c r="AQ491" i="3" a="1"/>
  <c r="AQ491" i="3" s="1"/>
  <c r="AP491" i="3" a="1"/>
  <c r="AP491" i="3" s="1"/>
  <c r="AO491" i="3" a="1"/>
  <c r="AO491" i="3" s="1"/>
  <c r="AJ491" i="3" a="1"/>
  <c r="AJ491" i="3"/>
  <c r="AI491" i="3" a="1"/>
  <c r="AI491" i="3"/>
  <c r="AH491" i="3" a="1"/>
  <c r="AH491" i="3"/>
  <c r="AG491" i="3" a="1"/>
  <c r="AG491" i="3" s="1"/>
  <c r="AF491" i="3" a="1"/>
  <c r="AF491" i="3"/>
  <c r="AE491" i="3" a="1"/>
  <c r="AE491" i="3"/>
  <c r="AD491" i="3" a="1"/>
  <c r="AD491" i="3"/>
  <c r="AC491" i="3" a="1"/>
  <c r="AC491" i="3"/>
  <c r="AB491" i="3" a="1"/>
  <c r="AB491" i="3"/>
  <c r="AA491" i="3" a="1"/>
  <c r="AA491" i="3" s="1"/>
  <c r="Z491" i="3" a="1"/>
  <c r="Z491" i="3"/>
  <c r="Y491" i="3" a="1"/>
  <c r="Y491" i="3"/>
  <c r="A491" i="3"/>
  <c r="BP490" i="3" a="1"/>
  <c r="BP490" i="3" s="1"/>
  <c r="BO490" i="3" a="1"/>
  <c r="BO490" i="3"/>
  <c r="BN490" i="3" a="1"/>
  <c r="BN490" i="3"/>
  <c r="BM490" i="3" a="1"/>
  <c r="BM490" i="3"/>
  <c r="AZ490" i="3" a="1"/>
  <c r="AZ490" i="3"/>
  <c r="AY490" i="3" a="1"/>
  <c r="AY490" i="3"/>
  <c r="AX490" i="3" a="1"/>
  <c r="AX490" i="3" s="1"/>
  <c r="AW490" i="3" a="1"/>
  <c r="AW490" i="3"/>
  <c r="AV490" i="3" a="1"/>
  <c r="AV490" i="3" s="1"/>
  <c r="AU490" i="3" a="1"/>
  <c r="AU490" i="3"/>
  <c r="AT490" i="3" a="1"/>
  <c r="AT490" i="3"/>
  <c r="AS490" i="3" a="1"/>
  <c r="AS490" i="3"/>
  <c r="AR490" i="3" a="1"/>
  <c r="AR490" i="3" s="1"/>
  <c r="AQ490" i="3" a="1"/>
  <c r="AQ490" i="3"/>
  <c r="AP490" i="3" a="1"/>
  <c r="AP490" i="3"/>
  <c r="AO490" i="3" a="1"/>
  <c r="AO490" i="3"/>
  <c r="AJ490" i="3" a="1"/>
  <c r="AJ490" i="3" s="1"/>
  <c r="AI490" i="3" a="1"/>
  <c r="AI490" i="3"/>
  <c r="AH490" i="3" a="1"/>
  <c r="AH490" i="3"/>
  <c r="AG490" i="3" a="1"/>
  <c r="AG490" i="3"/>
  <c r="AF490" i="3" a="1"/>
  <c r="AF490" i="3" s="1"/>
  <c r="AE490" i="3" a="1"/>
  <c r="AE490" i="3" s="1"/>
  <c r="AD490" i="3" a="1"/>
  <c r="AD490" i="3" s="1"/>
  <c r="AC490" i="3" a="1"/>
  <c r="AC490" i="3" s="1"/>
  <c r="AB490" i="3" a="1"/>
  <c r="AB490" i="3"/>
  <c r="AA490" i="3" a="1"/>
  <c r="AA490" i="3" s="1"/>
  <c r="Z490" i="3" a="1"/>
  <c r="Z490" i="3" s="1"/>
  <c r="Y490" i="3" a="1"/>
  <c r="Y490" i="3" s="1"/>
  <c r="A490" i="3"/>
  <c r="A489" i="3"/>
  <c r="A488" i="3"/>
  <c r="A487" i="3"/>
  <c r="BP486" i="3" a="1"/>
  <c r="BP486" i="3"/>
  <c r="BO486" i="3" a="1"/>
  <c r="BO486" i="3"/>
  <c r="BN486" i="3" a="1"/>
  <c r="BN486" i="3"/>
  <c r="BM486" i="3" a="1"/>
  <c r="BM486" i="3" s="1"/>
  <c r="AZ486" i="3" a="1"/>
  <c r="AZ486" i="3" s="1"/>
  <c r="AY486" i="3" a="1"/>
  <c r="AY486" i="3" s="1"/>
  <c r="AX486" i="3" a="1"/>
  <c r="AX486" i="3"/>
  <c r="AW486" i="3" a="1"/>
  <c r="AW486" i="3"/>
  <c r="AV486" i="3" a="1"/>
  <c r="AV486" i="3"/>
  <c r="AU486" i="3" a="1"/>
  <c r="AU486" i="3" s="1"/>
  <c r="AT486" i="3" a="1"/>
  <c r="AT486" i="3" s="1"/>
  <c r="AS486" i="3" a="1"/>
  <c r="AS486" i="3" s="1"/>
  <c r="AR486" i="3" a="1"/>
  <c r="AR486" i="3" s="1"/>
  <c r="AQ486" i="3" a="1"/>
  <c r="AQ486" i="3"/>
  <c r="AP486" i="3" a="1"/>
  <c r="AP486" i="3" s="1"/>
  <c r="AO486" i="3" a="1"/>
  <c r="AO486" i="3" s="1"/>
  <c r="AJ486" i="3" a="1"/>
  <c r="AJ486" i="3" s="1"/>
  <c r="AI486" i="3" a="1"/>
  <c r="AI486" i="3"/>
  <c r="AH486" i="3" a="1"/>
  <c r="AH486" i="3" s="1"/>
  <c r="AG486" i="3" a="1"/>
  <c r="AG486" i="3" s="1"/>
  <c r="AF486" i="3" a="1"/>
  <c r="AF486" i="3"/>
  <c r="AE486" i="3" a="1"/>
  <c r="AE486" i="3"/>
  <c r="AD486" i="3" a="1"/>
  <c r="AD486" i="3" s="1"/>
  <c r="AC486" i="3" a="1"/>
  <c r="AC486" i="3"/>
  <c r="AB486" i="3" a="1"/>
  <c r="AB486" i="3" s="1"/>
  <c r="AA486" i="3" a="1"/>
  <c r="AA486" i="3" s="1"/>
  <c r="Z486" i="3" a="1"/>
  <c r="Z486" i="3"/>
  <c r="Y486" i="3" a="1"/>
  <c r="Y486" i="3"/>
  <c r="AL486" i="3" s="1"/>
  <c r="A486" i="3"/>
  <c r="BP485" i="3" a="1"/>
  <c r="BP485" i="3" s="1"/>
  <c r="BO485" i="3" a="1"/>
  <c r="BO485" i="3"/>
  <c r="BN485" i="3" a="1"/>
  <c r="BN485" i="3"/>
  <c r="BM485" i="3" a="1"/>
  <c r="BM485" i="3"/>
  <c r="AZ485" i="3" a="1"/>
  <c r="AZ485" i="3" s="1"/>
  <c r="AY485" i="3" a="1"/>
  <c r="AY485" i="3" s="1"/>
  <c r="AX485" i="3" a="1"/>
  <c r="AX485" i="3" s="1"/>
  <c r="AW485" i="3" a="1"/>
  <c r="AW485" i="3"/>
  <c r="AV485" i="3" a="1"/>
  <c r="AV485" i="3"/>
  <c r="AU485" i="3" a="1"/>
  <c r="AU485" i="3"/>
  <c r="AT485" i="3" a="1"/>
  <c r="AT485" i="3" s="1"/>
  <c r="AS485" i="3" a="1"/>
  <c r="AS485" i="3" s="1"/>
  <c r="AR485" i="3" a="1"/>
  <c r="AR485" i="3" s="1"/>
  <c r="AQ485" i="3" a="1"/>
  <c r="AQ485" i="3"/>
  <c r="AP485" i="3" a="1"/>
  <c r="AP485" i="3"/>
  <c r="AO485" i="3" a="1"/>
  <c r="AO485" i="3" s="1"/>
  <c r="AJ485" i="3" a="1"/>
  <c r="AJ485" i="3"/>
  <c r="AI485" i="3" a="1"/>
  <c r="AI485" i="3" s="1"/>
  <c r="AH485" i="3" a="1"/>
  <c r="AH485" i="3"/>
  <c r="AG485" i="3" a="1"/>
  <c r="AG485" i="3" s="1"/>
  <c r="AF485" i="3" a="1"/>
  <c r="AF485" i="3"/>
  <c r="AE485" i="3" a="1"/>
  <c r="AE485" i="3"/>
  <c r="AD485" i="3" a="1"/>
  <c r="AD485" i="3"/>
  <c r="AC485" i="3" a="1"/>
  <c r="AC485" i="3" s="1"/>
  <c r="AB485" i="3" a="1"/>
  <c r="AB485" i="3"/>
  <c r="AA485" i="3" a="1"/>
  <c r="AA485" i="3" s="1"/>
  <c r="Z485" i="3" a="1"/>
  <c r="Z485" i="3"/>
  <c r="Y485" i="3" a="1"/>
  <c r="Y485" i="3"/>
  <c r="A485" i="3"/>
  <c r="BB484" i="3"/>
  <c r="AL484" i="3"/>
  <c r="A484" i="3"/>
  <c r="A483" i="3"/>
  <c r="A482" i="3"/>
  <c r="AT481" i="3"/>
  <c r="A481" i="3"/>
  <c r="BP480" i="3" a="1"/>
  <c r="BP480" i="3" s="1"/>
  <c r="BO480" i="3" a="1"/>
  <c r="BO480" i="3"/>
  <c r="BN480" i="3" a="1"/>
  <c r="BN480" i="3"/>
  <c r="BM480" i="3" a="1"/>
  <c r="BM480" i="3" s="1"/>
  <c r="AZ480" i="3" a="1"/>
  <c r="AZ480" i="3"/>
  <c r="AY480" i="3" a="1"/>
  <c r="AY480" i="3" s="1"/>
  <c r="AX480" i="3" a="1"/>
  <c r="AX480" i="3"/>
  <c r="AW480" i="3" a="1"/>
  <c r="AW480" i="3" s="1"/>
  <c r="AV480" i="3" a="1"/>
  <c r="AV480" i="3"/>
  <c r="AU480" i="3" a="1"/>
  <c r="AU480" i="3"/>
  <c r="AT480" i="3" a="1"/>
  <c r="AT480" i="3"/>
  <c r="AS480" i="3" a="1"/>
  <c r="AS480" i="3" s="1"/>
  <c r="AR480" i="3" a="1"/>
  <c r="AR480" i="3"/>
  <c r="AQ480" i="3" a="1"/>
  <c r="AQ480" i="3" s="1"/>
  <c r="AP480" i="3" a="1"/>
  <c r="AP480" i="3" s="1"/>
  <c r="AO480" i="3" a="1"/>
  <c r="AO480" i="3"/>
  <c r="AJ480" i="3" a="1"/>
  <c r="AJ480" i="3"/>
  <c r="AI480" i="3" a="1"/>
  <c r="AI480" i="3" s="1"/>
  <c r="AI477" i="3" s="1"/>
  <c r="AH480" i="3" a="1"/>
  <c r="AH480" i="3"/>
  <c r="AG480" i="3" a="1"/>
  <c r="AG480" i="3" s="1"/>
  <c r="AF480" i="3" a="1"/>
  <c r="AF480" i="3" s="1"/>
  <c r="AE480" i="3" a="1"/>
  <c r="AE480" i="3" s="1"/>
  <c r="AD480" i="3" a="1"/>
  <c r="AD480" i="3"/>
  <c r="AC480" i="3" a="1"/>
  <c r="AC480" i="3" s="1"/>
  <c r="AB480" i="3" a="1"/>
  <c r="AB480" i="3"/>
  <c r="AA480" i="3" a="1"/>
  <c r="AA480" i="3" s="1"/>
  <c r="Z480" i="3" a="1"/>
  <c r="Z480" i="3" s="1"/>
  <c r="Y480" i="3" a="1"/>
  <c r="Y480" i="3" s="1"/>
  <c r="A480" i="3"/>
  <c r="BP479" i="3" a="1"/>
  <c r="BP479" i="3" s="1"/>
  <c r="BO479" i="3" a="1"/>
  <c r="BO479" i="3" s="1"/>
  <c r="BN479" i="3" a="1"/>
  <c r="BN479" i="3" s="1"/>
  <c r="BM479" i="3" a="1"/>
  <c r="BM479" i="3" s="1"/>
  <c r="AZ479" i="3" a="1"/>
  <c r="AZ479" i="3" s="1"/>
  <c r="AZ477" i="3" s="1"/>
  <c r="AY479" i="3" a="1"/>
  <c r="AY479" i="3"/>
  <c r="AX479" i="3" a="1"/>
  <c r="AX479" i="3" s="1"/>
  <c r="AW479" i="3" a="1"/>
  <c r="AW479" i="3" s="1"/>
  <c r="AV479" i="3" a="1"/>
  <c r="AV479" i="3" s="1"/>
  <c r="AU479" i="3" a="1"/>
  <c r="AU479" i="3"/>
  <c r="AT479" i="3" a="1"/>
  <c r="AT479" i="3"/>
  <c r="AT477" i="3" s="1"/>
  <c r="AS479" i="3" a="1"/>
  <c r="AS479" i="3" s="1"/>
  <c r="AS477" i="3" s="1"/>
  <c r="AR479" i="3" a="1"/>
  <c r="AR479" i="3" s="1"/>
  <c r="AQ479" i="3" a="1"/>
  <c r="AQ479" i="3" s="1"/>
  <c r="AP479" i="3" a="1"/>
  <c r="AP479" i="3" s="1"/>
  <c r="AO479" i="3" a="1"/>
  <c r="AO479" i="3"/>
  <c r="AJ479" i="3" a="1"/>
  <c r="AJ479" i="3"/>
  <c r="AJ477" i="3" s="1"/>
  <c r="AI479" i="3" a="1"/>
  <c r="AI479" i="3"/>
  <c r="AH479" i="3" a="1"/>
  <c r="AH479" i="3"/>
  <c r="AG479" i="3" a="1"/>
  <c r="AG479" i="3" s="1"/>
  <c r="AF479" i="3" a="1"/>
  <c r="AF479" i="3"/>
  <c r="AE479" i="3" a="1"/>
  <c r="AE479" i="3"/>
  <c r="AD479" i="3" a="1"/>
  <c r="AD479" i="3"/>
  <c r="AC479" i="3" a="1"/>
  <c r="AC479" i="3"/>
  <c r="AB479" i="3" a="1"/>
  <c r="AB479" i="3"/>
  <c r="AA479" i="3" a="1"/>
  <c r="AA479" i="3" s="1"/>
  <c r="Z479" i="3" a="1"/>
  <c r="Z479" i="3"/>
  <c r="Y479" i="3" a="1"/>
  <c r="Y479" i="3" s="1"/>
  <c r="AL479" i="3" s="1"/>
  <c r="A479" i="3"/>
  <c r="BP478" i="3" a="1"/>
  <c r="BP478" i="3"/>
  <c r="BO478" i="3" a="1"/>
  <c r="BO478" i="3" s="1"/>
  <c r="BO477" i="3" s="1"/>
  <c r="BN478" i="3" a="1"/>
  <c r="BN478" i="3"/>
  <c r="BM478" i="3" a="1"/>
  <c r="BM478" i="3"/>
  <c r="AZ478" i="3" a="1"/>
  <c r="AZ478" i="3"/>
  <c r="AY478" i="3" a="1"/>
  <c r="AY478" i="3" s="1"/>
  <c r="AX478" i="3" a="1"/>
  <c r="AX478" i="3"/>
  <c r="AX477" i="3" s="1"/>
  <c r="AX481" i="3" s="1"/>
  <c r="AW478" i="3" a="1"/>
  <c r="AW478" i="3"/>
  <c r="AV478" i="3" a="1"/>
  <c r="AV478" i="3"/>
  <c r="AV477" i="3" s="1"/>
  <c r="AU478" i="3" a="1"/>
  <c r="AU478" i="3"/>
  <c r="AT478" i="3" a="1"/>
  <c r="AT478" i="3"/>
  <c r="AS478" i="3" a="1"/>
  <c r="AS478" i="3" s="1"/>
  <c r="AR478" i="3" a="1"/>
  <c r="AR478" i="3"/>
  <c r="AR477" i="3" s="1"/>
  <c r="AR481" i="3" s="1"/>
  <c r="AQ478" i="3" a="1"/>
  <c r="AQ478" i="3" s="1"/>
  <c r="AQ477" i="3" s="1"/>
  <c r="AP478" i="3" a="1"/>
  <c r="AP478" i="3" s="1"/>
  <c r="AP477" i="3" s="1"/>
  <c r="AO478" i="3" a="1"/>
  <c r="AO478" i="3"/>
  <c r="AJ478" i="3" a="1"/>
  <c r="AJ478" i="3"/>
  <c r="AI478" i="3" a="1"/>
  <c r="AI478" i="3"/>
  <c r="AH478" i="3" a="1"/>
  <c r="AH478" i="3"/>
  <c r="AH477" i="3" s="1"/>
  <c r="AG478" i="3" a="1"/>
  <c r="AG478" i="3" s="1"/>
  <c r="AG477" i="3" s="1"/>
  <c r="AG481" i="3" s="1"/>
  <c r="AF478" i="3" a="1"/>
  <c r="AF478" i="3" s="1"/>
  <c r="AE478" i="3" a="1"/>
  <c r="AE478" i="3" s="1"/>
  <c r="AD478" i="3" a="1"/>
  <c r="AD478" i="3"/>
  <c r="AD477" i="3" s="1"/>
  <c r="AC478" i="3" a="1"/>
  <c r="AC478" i="3" s="1"/>
  <c r="AB478" i="3" a="1"/>
  <c r="AB478" i="3"/>
  <c r="AA478" i="3" a="1"/>
  <c r="AA478" i="3" s="1"/>
  <c r="Z478" i="3" a="1"/>
  <c r="Z478" i="3" s="1"/>
  <c r="Y478" i="3" a="1"/>
  <c r="Y478" i="3" s="1"/>
  <c r="A478" i="3"/>
  <c r="BN477" i="3"/>
  <c r="AU477" i="3"/>
  <c r="AE477" i="3"/>
  <c r="AA477" i="3"/>
  <c r="A477" i="3"/>
  <c r="BP476" i="3" a="1"/>
  <c r="BP476" i="3"/>
  <c r="BO476" i="3" a="1"/>
  <c r="BO476" i="3"/>
  <c r="BN476" i="3" a="1"/>
  <c r="BN476" i="3" s="1"/>
  <c r="BM476" i="3" a="1"/>
  <c r="BM476" i="3"/>
  <c r="AZ476" i="3" a="1"/>
  <c r="AZ476" i="3" s="1"/>
  <c r="AY476" i="3" a="1"/>
  <c r="AY476" i="3" s="1"/>
  <c r="AX476" i="3" a="1"/>
  <c r="AX476" i="3"/>
  <c r="AW476" i="3" a="1"/>
  <c r="AW476" i="3"/>
  <c r="AV476" i="3" a="1"/>
  <c r="AV476" i="3" s="1"/>
  <c r="AU476" i="3" a="1"/>
  <c r="AU476" i="3"/>
  <c r="AT476" i="3" a="1"/>
  <c r="AT476" i="3"/>
  <c r="AT546" i="3" s="1"/>
  <c r="AS476" i="3" a="1"/>
  <c r="AS476" i="3" s="1"/>
  <c r="AR476" i="3" a="1"/>
  <c r="AR476" i="3"/>
  <c r="AQ476" i="3" a="1"/>
  <c r="AQ476" i="3"/>
  <c r="AP476" i="3" a="1"/>
  <c r="AP476" i="3" s="1"/>
  <c r="AO476" i="3" a="1"/>
  <c r="AO476" i="3"/>
  <c r="AJ476" i="3" a="1"/>
  <c r="AJ476" i="3" s="1"/>
  <c r="AI476" i="3" a="1"/>
  <c r="AI476" i="3" s="1"/>
  <c r="AH476" i="3" a="1"/>
  <c r="AH476" i="3" s="1"/>
  <c r="AH544" i="3" s="1"/>
  <c r="AG476" i="3" a="1"/>
  <c r="AG476" i="3"/>
  <c r="AG546" i="3" s="1"/>
  <c r="AF476" i="3" a="1"/>
  <c r="AF476" i="3"/>
  <c r="AE476" i="3" a="1"/>
  <c r="AE476" i="3"/>
  <c r="AD476" i="3" a="1"/>
  <c r="AD476" i="3" s="1"/>
  <c r="AC476" i="3" a="1"/>
  <c r="AC476" i="3" s="1"/>
  <c r="AB476" i="3" a="1"/>
  <c r="AB476" i="3" s="1"/>
  <c r="AA476" i="3" a="1"/>
  <c r="AA476" i="3"/>
  <c r="Z476" i="3" a="1"/>
  <c r="Z476" i="3" s="1"/>
  <c r="Y476" i="3" a="1"/>
  <c r="Y476" i="3"/>
  <c r="A476" i="3"/>
  <c r="CN475" i="3"/>
  <c r="CM475" i="3"/>
  <c r="CL475" i="3"/>
  <c r="CL541" i="3" s="1"/>
  <c r="CK475" i="3"/>
  <c r="CJ475" i="3"/>
  <c r="CI475" i="3"/>
  <c r="CH475" i="3"/>
  <c r="CG475" i="3"/>
  <c r="CF475" i="3"/>
  <c r="CE475" i="3"/>
  <c r="CE541" i="3" s="1"/>
  <c r="CD475" i="3"/>
  <c r="CD541" i="3" s="1"/>
  <c r="CC475" i="3"/>
  <c r="BX475" i="3"/>
  <c r="BW475" i="3"/>
  <c r="BV475" i="3"/>
  <c r="BV541" i="3" s="1"/>
  <c r="BU475" i="3"/>
  <c r="BT475" i="3"/>
  <c r="BS475" i="3"/>
  <c r="BR475" i="3"/>
  <c r="BQ475" i="3"/>
  <c r="BP475" i="3"/>
  <c r="BO475" i="3"/>
  <c r="BN475" i="3"/>
  <c r="BM475" i="3"/>
  <c r="AZ475" i="3"/>
  <c r="AY475" i="3"/>
  <c r="AX475" i="3"/>
  <c r="AW475" i="3"/>
  <c r="AV475" i="3"/>
  <c r="AU475" i="3"/>
  <c r="AT475" i="3"/>
  <c r="AS475" i="3"/>
  <c r="AR475" i="3"/>
  <c r="AQ475" i="3"/>
  <c r="AP475" i="3"/>
  <c r="AO475" i="3"/>
  <c r="AJ475" i="3"/>
  <c r="AI475" i="3"/>
  <c r="AH475" i="3"/>
  <c r="AG475" i="3"/>
  <c r="AF475" i="3"/>
  <c r="AE475" i="3"/>
  <c r="AD475" i="3"/>
  <c r="AC475" i="3"/>
  <c r="AB475" i="3"/>
  <c r="AA475" i="3"/>
  <c r="Z475" i="3"/>
  <c r="Y475" i="3"/>
  <c r="D474" i="3"/>
  <c r="V472" i="3"/>
  <c r="A472" i="3"/>
  <c r="BP471" i="3" a="1"/>
  <c r="BP471" i="3" s="1"/>
  <c r="BO471" i="3" a="1"/>
  <c r="BO471" i="3" s="1"/>
  <c r="BN471" i="3" a="1"/>
  <c r="BN471" i="3"/>
  <c r="BM471" i="3" a="1"/>
  <c r="BM471" i="3" s="1"/>
  <c r="AZ471" i="3" a="1"/>
  <c r="AZ471" i="3" s="1"/>
  <c r="AY471" i="3" a="1"/>
  <c r="AY471" i="3" s="1"/>
  <c r="AX471" i="3" a="1"/>
  <c r="AX471" i="3"/>
  <c r="AX468" i="3" s="1"/>
  <c r="AW471" i="3" a="1"/>
  <c r="AW471" i="3" s="1"/>
  <c r="AV471" i="3" a="1"/>
  <c r="AV471" i="3" s="1"/>
  <c r="AU471" i="3" a="1"/>
  <c r="AU471" i="3"/>
  <c r="AT471" i="3" a="1"/>
  <c r="AT471" i="3" s="1"/>
  <c r="AS471" i="3" a="1"/>
  <c r="AS471" i="3" s="1"/>
  <c r="AR471" i="3" a="1"/>
  <c r="AR471" i="3" s="1"/>
  <c r="AQ471" i="3" a="1"/>
  <c r="AQ471" i="3"/>
  <c r="AQ468" i="3" s="1"/>
  <c r="AP471" i="3" a="1"/>
  <c r="AP471" i="3" s="1"/>
  <c r="AO471" i="3" a="1"/>
  <c r="AO471" i="3" s="1"/>
  <c r="AJ471" i="3" a="1"/>
  <c r="AJ471" i="3"/>
  <c r="AI471" i="3" a="1"/>
  <c r="AI471" i="3" s="1"/>
  <c r="AH471" i="3" a="1"/>
  <c r="AH471" i="3"/>
  <c r="AG471" i="3" a="1"/>
  <c r="AG471" i="3"/>
  <c r="AF471" i="3" a="1"/>
  <c r="AF471" i="3"/>
  <c r="AE471" i="3" a="1"/>
  <c r="AE471" i="3"/>
  <c r="AD471" i="3" a="1"/>
  <c r="AD471" i="3"/>
  <c r="AC471" i="3" a="1"/>
  <c r="AC471" i="3" s="1"/>
  <c r="AC468" i="3" s="1"/>
  <c r="AB471" i="3" a="1"/>
  <c r="AB471" i="3"/>
  <c r="AA471" i="3" a="1"/>
  <c r="AA471" i="3"/>
  <c r="Z471" i="3" a="1"/>
  <c r="Z471" i="3"/>
  <c r="Y471" i="3" a="1"/>
  <c r="Y471" i="3"/>
  <c r="V471" i="3"/>
  <c r="A471" i="3"/>
  <c r="BP470" i="3" a="1"/>
  <c r="BP470" i="3" s="1"/>
  <c r="BO470" i="3" a="1"/>
  <c r="BO470" i="3"/>
  <c r="BN470" i="3" a="1"/>
  <c r="BN470" i="3" s="1"/>
  <c r="BM470" i="3" a="1"/>
  <c r="BM470" i="3"/>
  <c r="AZ470" i="3" a="1"/>
  <c r="AZ470" i="3" s="1"/>
  <c r="AY470" i="3" a="1"/>
  <c r="AY470" i="3" s="1"/>
  <c r="AX470" i="3" a="1"/>
  <c r="AX470" i="3"/>
  <c r="AW470" i="3" a="1"/>
  <c r="AW470" i="3"/>
  <c r="AV470" i="3" a="1"/>
  <c r="AV470" i="3" s="1"/>
  <c r="AU470" i="3" a="1"/>
  <c r="AU470" i="3"/>
  <c r="AT470" i="3" a="1"/>
  <c r="AT470" i="3" s="1"/>
  <c r="AS470" i="3" a="1"/>
  <c r="AS470" i="3" s="1"/>
  <c r="AR470" i="3" a="1"/>
  <c r="AR470" i="3"/>
  <c r="AQ470" i="3" a="1"/>
  <c r="AQ470" i="3"/>
  <c r="AP470" i="3" a="1"/>
  <c r="AP470" i="3"/>
  <c r="AO470" i="3" a="1"/>
  <c r="AO470" i="3"/>
  <c r="AJ470" i="3" a="1"/>
  <c r="AJ470" i="3" s="1"/>
  <c r="AI470" i="3" a="1"/>
  <c r="AI470" i="3" s="1"/>
  <c r="AH470" i="3" a="1"/>
  <c r="AH470" i="3" s="1"/>
  <c r="AG470" i="3" a="1"/>
  <c r="AG470" i="3"/>
  <c r="AF470" i="3" a="1"/>
  <c r="AF470" i="3" s="1"/>
  <c r="AE470" i="3" a="1"/>
  <c r="AE470" i="3" s="1"/>
  <c r="AE468" i="3" s="1"/>
  <c r="AD470" i="3" a="1"/>
  <c r="AD470" i="3" s="1"/>
  <c r="AC470" i="3" a="1"/>
  <c r="AC470" i="3" s="1"/>
  <c r="AB470" i="3" a="1"/>
  <c r="AB470" i="3" s="1"/>
  <c r="AB468" i="3" s="1"/>
  <c r="AA470" i="3" a="1"/>
  <c r="AA470" i="3" s="1"/>
  <c r="Z470" i="3" a="1"/>
  <c r="Z470" i="3"/>
  <c r="Y470" i="3" a="1"/>
  <c r="Y470" i="3" s="1"/>
  <c r="V470" i="3"/>
  <c r="A470" i="3"/>
  <c r="BP469" i="3" a="1"/>
  <c r="BP469" i="3" s="1"/>
  <c r="BP468" i="3" s="1"/>
  <c r="BO469" i="3" a="1"/>
  <c r="BO469" i="3"/>
  <c r="BO468" i="3" s="1"/>
  <c r="BN469" i="3" a="1"/>
  <c r="BN469" i="3" s="1"/>
  <c r="BN468" i="3" s="1"/>
  <c r="BM469" i="3" a="1"/>
  <c r="BM469" i="3" s="1"/>
  <c r="AZ469" i="3" a="1"/>
  <c r="AZ469" i="3" s="1"/>
  <c r="AZ468" i="3" s="1"/>
  <c r="AY469" i="3" a="1"/>
  <c r="AY469" i="3" s="1"/>
  <c r="AX469" i="3" a="1"/>
  <c r="AX469" i="3" s="1"/>
  <c r="AW469" i="3" a="1"/>
  <c r="AW469" i="3" s="1"/>
  <c r="AV469" i="3" a="1"/>
  <c r="AV469" i="3" s="1"/>
  <c r="AU469" i="3" a="1"/>
  <c r="AU469" i="3" s="1"/>
  <c r="AU468" i="3" s="1"/>
  <c r="AT469" i="3" a="1"/>
  <c r="AT469" i="3"/>
  <c r="AT468" i="3" s="1"/>
  <c r="AS469" i="3" a="1"/>
  <c r="AS469" i="3" s="1"/>
  <c r="AS468" i="3" s="1"/>
  <c r="AR469" i="3" a="1"/>
  <c r="AR469" i="3" s="1"/>
  <c r="AR468" i="3" s="1"/>
  <c r="AQ469" i="3" a="1"/>
  <c r="AQ469" i="3" s="1"/>
  <c r="AP469" i="3" a="1"/>
  <c r="AP469" i="3"/>
  <c r="AO469" i="3" a="1"/>
  <c r="AO469" i="3" s="1"/>
  <c r="AO468" i="3" s="1"/>
  <c r="AJ469" i="3" a="1"/>
  <c r="AJ469" i="3"/>
  <c r="AJ468" i="3" s="1"/>
  <c r="AI469" i="3" a="1"/>
  <c r="AI469" i="3"/>
  <c r="AH469" i="3" a="1"/>
  <c r="AH469" i="3"/>
  <c r="AG469" i="3" a="1"/>
  <c r="AG469" i="3" s="1"/>
  <c r="AF469" i="3" a="1"/>
  <c r="AF469" i="3" s="1"/>
  <c r="AE469" i="3" a="1"/>
  <c r="AE469" i="3"/>
  <c r="AD469" i="3" a="1"/>
  <c r="AD469" i="3" s="1"/>
  <c r="AD468" i="3" s="1"/>
  <c r="AC469" i="3" a="1"/>
  <c r="AC469" i="3"/>
  <c r="AB469" i="3" a="1"/>
  <c r="AB469" i="3"/>
  <c r="AA469" i="3" a="1"/>
  <c r="AA469" i="3" s="1"/>
  <c r="Z469" i="3" a="1"/>
  <c r="Z469" i="3" s="1"/>
  <c r="Y469" i="3" a="1"/>
  <c r="Y469" i="3"/>
  <c r="Y468" i="3" s="1"/>
  <c r="V469" i="3"/>
  <c r="A469" i="3"/>
  <c r="V468" i="3"/>
  <c r="A468" i="3"/>
  <c r="V467" i="3"/>
  <c r="A467" i="3"/>
  <c r="AG466" i="3"/>
  <c r="V466" i="3"/>
  <c r="A466" i="3"/>
  <c r="BP465" i="3"/>
  <c r="AG465" i="3"/>
  <c r="AA465" i="3"/>
  <c r="V465" i="3"/>
  <c r="A465" i="3"/>
  <c r="BP464" i="3" a="1"/>
  <c r="BP464" i="3" s="1"/>
  <c r="BO464" i="3" a="1"/>
  <c r="BO464" i="3" s="1"/>
  <c r="BN464" i="3" a="1"/>
  <c r="BN464" i="3" s="1"/>
  <c r="BM464" i="3" a="1"/>
  <c r="BM464" i="3"/>
  <c r="AZ464" i="3" a="1"/>
  <c r="AZ464" i="3" s="1"/>
  <c r="AY464" i="3" a="1"/>
  <c r="AY464" i="3" s="1"/>
  <c r="AX464" i="3" a="1"/>
  <c r="AX464" i="3"/>
  <c r="AW464" i="3" a="1"/>
  <c r="AW464" i="3" s="1"/>
  <c r="AV464" i="3" a="1"/>
  <c r="AV464" i="3"/>
  <c r="AU464" i="3" a="1"/>
  <c r="AU464" i="3"/>
  <c r="AT464" i="3" a="1"/>
  <c r="AT464" i="3" s="1"/>
  <c r="AS464" i="3" a="1"/>
  <c r="AS464" i="3" s="1"/>
  <c r="AR464" i="3" a="1"/>
  <c r="AR464" i="3"/>
  <c r="AQ464" i="3" a="1"/>
  <c r="AQ464" i="3" s="1"/>
  <c r="AP464" i="3" a="1"/>
  <c r="AP464" i="3"/>
  <c r="AO464" i="3" a="1"/>
  <c r="AO464" i="3"/>
  <c r="AJ464" i="3" a="1"/>
  <c r="AJ464" i="3" s="1"/>
  <c r="AI464" i="3" a="1"/>
  <c r="AI464" i="3" s="1"/>
  <c r="AH464" i="3" a="1"/>
  <c r="AH464" i="3" s="1"/>
  <c r="AG464" i="3" a="1"/>
  <c r="AG464" i="3" s="1"/>
  <c r="AF464" i="3" a="1"/>
  <c r="AF464" i="3"/>
  <c r="AE464" i="3" a="1"/>
  <c r="AE464" i="3" s="1"/>
  <c r="AD464" i="3" a="1"/>
  <c r="AD464" i="3"/>
  <c r="AC464" i="3" a="1"/>
  <c r="AC464" i="3" s="1"/>
  <c r="AB464" i="3" a="1"/>
  <c r="AB464" i="3" s="1"/>
  <c r="AA464" i="3" a="1"/>
  <c r="AA464" i="3" s="1"/>
  <c r="Z464" i="3" a="1"/>
  <c r="Z464" i="3" s="1"/>
  <c r="Y464" i="3" a="1"/>
  <c r="Y464" i="3"/>
  <c r="V464" i="3"/>
  <c r="A464" i="3"/>
  <c r="BP463" i="3" a="1"/>
  <c r="BP463" i="3" s="1"/>
  <c r="BO463" i="3" a="1"/>
  <c r="BO463" i="3" s="1"/>
  <c r="BN463" i="3" a="1"/>
  <c r="BN463" i="3"/>
  <c r="BM463" i="3" a="1"/>
  <c r="BM463" i="3"/>
  <c r="AZ463" i="3" a="1"/>
  <c r="AZ463" i="3" s="1"/>
  <c r="AY463" i="3" a="1"/>
  <c r="AY463" i="3" s="1"/>
  <c r="AX463" i="3" a="1"/>
  <c r="AX463" i="3" s="1"/>
  <c r="AW463" i="3" a="1"/>
  <c r="AW463" i="3"/>
  <c r="AV463" i="3" a="1"/>
  <c r="AV463" i="3"/>
  <c r="AU463" i="3" a="1"/>
  <c r="AU463" i="3"/>
  <c r="AT463" i="3" a="1"/>
  <c r="AT463" i="3" s="1"/>
  <c r="AS463" i="3" a="1"/>
  <c r="AS463" i="3" s="1"/>
  <c r="AR463" i="3" a="1"/>
  <c r="AR463" i="3" s="1"/>
  <c r="AQ463" i="3" a="1"/>
  <c r="AQ463" i="3" s="1"/>
  <c r="AP463" i="3" a="1"/>
  <c r="AP463" i="3"/>
  <c r="AO463" i="3" a="1"/>
  <c r="AO463" i="3" s="1"/>
  <c r="BB463" i="3" s="1"/>
  <c r="AJ463" i="3" a="1"/>
  <c r="AJ463" i="3"/>
  <c r="AI463" i="3" a="1"/>
  <c r="AI463" i="3"/>
  <c r="AH463" i="3" a="1"/>
  <c r="AH463" i="3" s="1"/>
  <c r="AG463" i="3" a="1"/>
  <c r="AG463" i="3"/>
  <c r="AF463" i="3" a="1"/>
  <c r="AF463" i="3" s="1"/>
  <c r="AE463" i="3" a="1"/>
  <c r="AE463" i="3" s="1"/>
  <c r="AD463" i="3" a="1"/>
  <c r="AD463" i="3"/>
  <c r="AC463" i="3" a="1"/>
  <c r="AC463" i="3"/>
  <c r="AB463" i="3" a="1"/>
  <c r="AB463" i="3" s="1"/>
  <c r="AA463" i="3" a="1"/>
  <c r="AA463" i="3"/>
  <c r="Z463" i="3" a="1"/>
  <c r="Z463" i="3" s="1"/>
  <c r="Y463" i="3" a="1"/>
  <c r="Y463" i="3" s="1"/>
  <c r="V463" i="3"/>
  <c r="A463" i="3"/>
  <c r="CK462" i="3"/>
  <c r="CJ462" i="3"/>
  <c r="BP462" i="3" a="1"/>
  <c r="BP462" i="3" s="1"/>
  <c r="BO462" i="3" a="1"/>
  <c r="BO462" i="3" s="1"/>
  <c r="BN462" i="3" a="1"/>
  <c r="BN462" i="3"/>
  <c r="BM462" i="3" a="1"/>
  <c r="BM462" i="3" s="1"/>
  <c r="AZ462" i="3" a="1"/>
  <c r="AZ462" i="3"/>
  <c r="AY462" i="3" a="1"/>
  <c r="AY462" i="3"/>
  <c r="AX462" i="3" a="1"/>
  <c r="AX462" i="3" s="1"/>
  <c r="AX459" i="3" s="1"/>
  <c r="AW462" i="3" a="1"/>
  <c r="AW462" i="3" s="1"/>
  <c r="AV462" i="3" a="1"/>
  <c r="AV462" i="3"/>
  <c r="AU462" i="3" a="1"/>
  <c r="AU462" i="3"/>
  <c r="AT462" i="3" a="1"/>
  <c r="AT462" i="3"/>
  <c r="AS462" i="3" a="1"/>
  <c r="AS462" i="3"/>
  <c r="AR462" i="3" a="1"/>
  <c r="AR462" i="3" s="1"/>
  <c r="AQ462" i="3" a="1"/>
  <c r="AQ462" i="3" s="1"/>
  <c r="AQ459" i="3" s="1"/>
  <c r="AP462" i="3" a="1"/>
  <c r="AP462" i="3"/>
  <c r="AO462" i="3" a="1"/>
  <c r="AO462" i="3"/>
  <c r="AJ462" i="3" a="1"/>
  <c r="AJ462" i="3"/>
  <c r="AI462" i="3" a="1"/>
  <c r="AI462" i="3" s="1"/>
  <c r="AH462" i="3" a="1"/>
  <c r="AH462" i="3" s="1"/>
  <c r="AG462" i="3" a="1"/>
  <c r="AG462" i="3" s="1"/>
  <c r="AF462" i="3" a="1"/>
  <c r="AF462" i="3" s="1"/>
  <c r="AE462" i="3" a="1"/>
  <c r="AE462" i="3" s="1"/>
  <c r="AD462" i="3" a="1"/>
  <c r="AD462" i="3" s="1"/>
  <c r="AC462" i="3" a="1"/>
  <c r="AC462" i="3"/>
  <c r="AC459" i="3" s="1"/>
  <c r="AB462" i="3" a="1"/>
  <c r="AB462" i="3" s="1"/>
  <c r="AA462" i="3" a="1"/>
  <c r="AA462" i="3" s="1"/>
  <c r="Z462" i="3" a="1"/>
  <c r="Z462" i="3" s="1"/>
  <c r="Y462" i="3" a="1"/>
  <c r="Y462" i="3"/>
  <c r="V462" i="3"/>
  <c r="A462" i="3"/>
  <c r="BP461" i="3" a="1"/>
  <c r="BP461" i="3"/>
  <c r="BO461" i="3" a="1"/>
  <c r="BO461" i="3" s="1"/>
  <c r="BN461" i="3" a="1"/>
  <c r="BN461" i="3" s="1"/>
  <c r="BM461" i="3" a="1"/>
  <c r="BM461" i="3" s="1"/>
  <c r="AZ461" i="3" a="1"/>
  <c r="AZ461" i="3" s="1"/>
  <c r="AY461" i="3" a="1"/>
  <c r="AY461" i="3" s="1"/>
  <c r="AY459" i="3" s="1"/>
  <c r="AX461" i="3" a="1"/>
  <c r="AX461" i="3" s="1"/>
  <c r="AW461" i="3" a="1"/>
  <c r="AW461" i="3" s="1"/>
  <c r="AV461" i="3" a="1"/>
  <c r="AV461" i="3" s="1"/>
  <c r="AU461" i="3" a="1"/>
  <c r="AU461" i="3" s="1"/>
  <c r="AT461" i="3" a="1"/>
  <c r="AT461" i="3"/>
  <c r="AS461" i="3" a="1"/>
  <c r="AS461" i="3" s="1"/>
  <c r="AR461" i="3" a="1"/>
  <c r="AR461" i="3" s="1"/>
  <c r="AQ461" i="3" a="1"/>
  <c r="AQ461" i="3" s="1"/>
  <c r="AP461" i="3" a="1"/>
  <c r="AP461" i="3"/>
  <c r="AO461" i="3" a="1"/>
  <c r="AO461" i="3" s="1"/>
  <c r="BB461" i="3" s="1"/>
  <c r="AJ461" i="3" a="1"/>
  <c r="AJ461" i="3"/>
  <c r="AI461" i="3" a="1"/>
  <c r="AI461" i="3"/>
  <c r="AH461" i="3" a="1"/>
  <c r="AH461" i="3"/>
  <c r="AG461" i="3" a="1"/>
  <c r="AG461" i="3" s="1"/>
  <c r="AF461" i="3" a="1"/>
  <c r="AF461" i="3" s="1"/>
  <c r="AE461" i="3" a="1"/>
  <c r="AE461" i="3"/>
  <c r="AD461" i="3" a="1"/>
  <c r="AD461" i="3"/>
  <c r="AC461" i="3" a="1"/>
  <c r="AC461" i="3"/>
  <c r="AB461" i="3" a="1"/>
  <c r="AB461" i="3"/>
  <c r="AA461" i="3" a="1"/>
  <c r="AA461" i="3" s="1"/>
  <c r="Z461" i="3" a="1"/>
  <c r="Z461" i="3" s="1"/>
  <c r="Y461" i="3" a="1"/>
  <c r="Y461" i="3"/>
  <c r="V461" i="3"/>
  <c r="A461" i="3"/>
  <c r="BP460" i="3" a="1"/>
  <c r="BP460" i="3"/>
  <c r="BO460" i="3" a="1"/>
  <c r="BO460" i="3"/>
  <c r="BO459" i="3" s="1"/>
  <c r="BN460" i="3" a="1"/>
  <c r="BN460" i="3" s="1"/>
  <c r="BM460" i="3" a="1"/>
  <c r="BM460" i="3" s="1"/>
  <c r="AZ460" i="3" a="1"/>
  <c r="AZ460" i="3"/>
  <c r="AZ459" i="3" s="1"/>
  <c r="AY460" i="3" a="1"/>
  <c r="AY460" i="3"/>
  <c r="AX460" i="3" a="1"/>
  <c r="AX460" i="3"/>
  <c r="AW460" i="3" a="1"/>
  <c r="AW460" i="3"/>
  <c r="AV460" i="3" a="1"/>
  <c r="AV460" i="3" s="1"/>
  <c r="AU460" i="3" a="1"/>
  <c r="AU460" i="3"/>
  <c r="AT460" i="3" a="1"/>
  <c r="AT460" i="3"/>
  <c r="AS460" i="3" a="1"/>
  <c r="AS460" i="3"/>
  <c r="AR460" i="3" a="1"/>
  <c r="AR460" i="3"/>
  <c r="AQ460" i="3" a="1"/>
  <c r="AQ460" i="3"/>
  <c r="AP460" i="3" a="1"/>
  <c r="AP460" i="3" s="1"/>
  <c r="AP459" i="3" s="1"/>
  <c r="AO460" i="3" a="1"/>
  <c r="AO460" i="3"/>
  <c r="AJ460" i="3" a="1"/>
  <c r="AJ460" i="3" s="1"/>
  <c r="AI460" i="3" a="1"/>
  <c r="AI460" i="3" s="1"/>
  <c r="AH460" i="3" a="1"/>
  <c r="AH460" i="3"/>
  <c r="AG460" i="3" a="1"/>
  <c r="AG460" i="3" s="1"/>
  <c r="AF460" i="3" a="1"/>
  <c r="AF460" i="3" s="1"/>
  <c r="AF459" i="3" s="1"/>
  <c r="AE460" i="3" a="1"/>
  <c r="AE460" i="3"/>
  <c r="AD460" i="3" a="1"/>
  <c r="AD460" i="3" s="1"/>
  <c r="AD459" i="3" s="1"/>
  <c r="AC460" i="3" a="1"/>
  <c r="AC460" i="3" s="1"/>
  <c r="AB460" i="3" a="1"/>
  <c r="AB460" i="3" s="1"/>
  <c r="AA460" i="3" a="1"/>
  <c r="AA460" i="3"/>
  <c r="Z460" i="3" a="1"/>
  <c r="Z460" i="3" s="1"/>
  <c r="Z459" i="3" s="1"/>
  <c r="Y460" i="3" a="1"/>
  <c r="Y460" i="3" s="1"/>
  <c r="V460" i="3"/>
  <c r="A460" i="3"/>
  <c r="V459" i="3"/>
  <c r="A459" i="3"/>
  <c r="V458" i="3"/>
  <c r="A458" i="3"/>
  <c r="BP457" i="3" a="1"/>
  <c r="BP457" i="3" s="1"/>
  <c r="BO457" i="3" a="1"/>
  <c r="BO457" i="3" s="1"/>
  <c r="BN457" i="3" a="1"/>
  <c r="BN457" i="3"/>
  <c r="BM457" i="3" a="1"/>
  <c r="BM457" i="3" s="1"/>
  <c r="AZ457" i="3" a="1"/>
  <c r="AZ457" i="3" s="1"/>
  <c r="AY457" i="3" a="1"/>
  <c r="AY457" i="3"/>
  <c r="AX457" i="3" a="1"/>
  <c r="AX457" i="3"/>
  <c r="AW457" i="3" a="1"/>
  <c r="AW457" i="3"/>
  <c r="AV457" i="3" a="1"/>
  <c r="AV457" i="3"/>
  <c r="AU457" i="3" a="1"/>
  <c r="AU457" i="3" s="1"/>
  <c r="AT457" i="3" a="1"/>
  <c r="AT457" i="3" s="1"/>
  <c r="AS457" i="3" a="1"/>
  <c r="AS457" i="3"/>
  <c r="AR457" i="3" a="1"/>
  <c r="AR457" i="3"/>
  <c r="AQ457" i="3" a="1"/>
  <c r="AQ457" i="3"/>
  <c r="AP457" i="3" a="1"/>
  <c r="AP457" i="3"/>
  <c r="AO457" i="3" a="1"/>
  <c r="AO457" i="3" s="1"/>
  <c r="AJ457" i="3" a="1"/>
  <c r="AJ457" i="3" s="1"/>
  <c r="AI457" i="3" a="1"/>
  <c r="AI457" i="3"/>
  <c r="AH457" i="3" a="1"/>
  <c r="AH457" i="3" s="1"/>
  <c r="AG457" i="3" a="1"/>
  <c r="AG457" i="3" s="1"/>
  <c r="AF457" i="3" a="1"/>
  <c r="AF457" i="3"/>
  <c r="AE457" i="3" a="1"/>
  <c r="AE457" i="3" s="1"/>
  <c r="AD457" i="3" a="1"/>
  <c r="AD457" i="3" s="1"/>
  <c r="AC457" i="3" a="1"/>
  <c r="AC457" i="3" s="1"/>
  <c r="AB457" i="3" a="1"/>
  <c r="AB457" i="3"/>
  <c r="AA457" i="3" a="1"/>
  <c r="AA457" i="3" s="1"/>
  <c r="AA453" i="3" s="1"/>
  <c r="Z457" i="3" a="1"/>
  <c r="Z457" i="3" s="1"/>
  <c r="Y457" i="3" a="1"/>
  <c r="Y457" i="3" s="1"/>
  <c r="V457" i="3"/>
  <c r="A457" i="3"/>
  <c r="BP456" i="3" a="1"/>
  <c r="BP456" i="3" s="1"/>
  <c r="BO456" i="3" a="1"/>
  <c r="BO456" i="3"/>
  <c r="BN456" i="3" a="1"/>
  <c r="BN456" i="3" s="1"/>
  <c r="BM456" i="3" a="1"/>
  <c r="BM456" i="3" s="1"/>
  <c r="AZ456" i="3" a="1"/>
  <c r="AZ456" i="3"/>
  <c r="AY456" i="3" a="1"/>
  <c r="AY456" i="3"/>
  <c r="AX456" i="3" a="1"/>
  <c r="AX456" i="3"/>
  <c r="AW456" i="3" a="1"/>
  <c r="AW456" i="3"/>
  <c r="AV456" i="3" a="1"/>
  <c r="AV456" i="3" s="1"/>
  <c r="AV453" i="3" s="1"/>
  <c r="AU456" i="3" a="1"/>
  <c r="AU456" i="3" s="1"/>
  <c r="AT456" i="3" a="1"/>
  <c r="AT456" i="3"/>
  <c r="AS456" i="3" a="1"/>
  <c r="AS456" i="3"/>
  <c r="AR456" i="3" a="1"/>
  <c r="AR456" i="3"/>
  <c r="AQ456" i="3" a="1"/>
  <c r="AQ456" i="3"/>
  <c r="AP456" i="3" a="1"/>
  <c r="AP456" i="3" s="1"/>
  <c r="AO456" i="3" a="1"/>
  <c r="AO456" i="3" s="1"/>
  <c r="AJ456" i="3" a="1"/>
  <c r="AJ456" i="3" s="1"/>
  <c r="AI456" i="3" a="1"/>
  <c r="AI456" i="3" s="1"/>
  <c r="AH456" i="3" a="1"/>
  <c r="AH456" i="3"/>
  <c r="AG456" i="3" a="1"/>
  <c r="AG456" i="3" s="1"/>
  <c r="AF456" i="3" a="1"/>
  <c r="AF456" i="3"/>
  <c r="AE456" i="3" a="1"/>
  <c r="AE456" i="3" s="1"/>
  <c r="AD456" i="3" a="1"/>
  <c r="AD456" i="3" s="1"/>
  <c r="AC456" i="3" a="1"/>
  <c r="AC456" i="3" s="1"/>
  <c r="AB456" i="3" a="1"/>
  <c r="AB456" i="3" s="1"/>
  <c r="AA456" i="3" a="1"/>
  <c r="AA456" i="3"/>
  <c r="Z456" i="3" a="1"/>
  <c r="Z456" i="3" s="1"/>
  <c r="Y456" i="3" a="1"/>
  <c r="Y456" i="3" s="1"/>
  <c r="V456" i="3"/>
  <c r="A456" i="3"/>
  <c r="BP455" i="3" a="1"/>
  <c r="BP455" i="3" s="1"/>
  <c r="BO455" i="3" a="1"/>
  <c r="BO455" i="3"/>
  <c r="BN455" i="3" a="1"/>
  <c r="BN455" i="3"/>
  <c r="BM455" i="3" a="1"/>
  <c r="BM455" i="3" s="1"/>
  <c r="AZ455" i="3" a="1"/>
  <c r="AZ455" i="3"/>
  <c r="AY455" i="3" a="1"/>
  <c r="AY455" i="3"/>
  <c r="AX455" i="3" a="1"/>
  <c r="AX455" i="3"/>
  <c r="AX453" i="3" s="1"/>
  <c r="AW455" i="3" a="1"/>
  <c r="AW455" i="3" s="1"/>
  <c r="AV455" i="3" a="1"/>
  <c r="AV455" i="3"/>
  <c r="AU455" i="3" a="1"/>
  <c r="AU455" i="3"/>
  <c r="AT455" i="3" a="1"/>
  <c r="AT455" i="3"/>
  <c r="AS455" i="3" a="1"/>
  <c r="AS455" i="3"/>
  <c r="AR455" i="3" a="1"/>
  <c r="AR455" i="3"/>
  <c r="AQ455" i="3" a="1"/>
  <c r="AQ455" i="3" s="1"/>
  <c r="AP455" i="3" a="1"/>
  <c r="AP455" i="3"/>
  <c r="AO455" i="3" a="1"/>
  <c r="AO455" i="3" s="1"/>
  <c r="BB455" i="3" s="1"/>
  <c r="AJ455" i="3" a="1"/>
  <c r="AJ455" i="3" s="1"/>
  <c r="AI455" i="3" a="1"/>
  <c r="AI455" i="3"/>
  <c r="AH455" i="3" a="1"/>
  <c r="AH455" i="3"/>
  <c r="AG455" i="3" a="1"/>
  <c r="AG455" i="3" s="1"/>
  <c r="AF455" i="3" a="1"/>
  <c r="AF455" i="3"/>
  <c r="AE455" i="3" a="1"/>
  <c r="AE455" i="3" s="1"/>
  <c r="AD455" i="3" a="1"/>
  <c r="AD455" i="3" s="1"/>
  <c r="AC455" i="3" a="1"/>
  <c r="AC455" i="3" s="1"/>
  <c r="AB455" i="3" a="1"/>
  <c r="AB455" i="3"/>
  <c r="AA455" i="3" a="1"/>
  <c r="AA455" i="3"/>
  <c r="Z455" i="3" a="1"/>
  <c r="Z455" i="3" s="1"/>
  <c r="Y455" i="3" a="1"/>
  <c r="Y455" i="3" s="1"/>
  <c r="V455" i="3"/>
  <c r="A455" i="3"/>
  <c r="BP454" i="3" a="1"/>
  <c r="BP454" i="3" s="1"/>
  <c r="BO454" i="3" a="1"/>
  <c r="BO454" i="3"/>
  <c r="BO453" i="3" s="1"/>
  <c r="BN454" i="3" a="1"/>
  <c r="BN454" i="3" s="1"/>
  <c r="BN453" i="3" s="1"/>
  <c r="BM454" i="3" a="1"/>
  <c r="BM454" i="3" s="1"/>
  <c r="AZ454" i="3" a="1"/>
  <c r="AZ454" i="3"/>
  <c r="AY454" i="3" a="1"/>
  <c r="AY454" i="3"/>
  <c r="AX454" i="3" a="1"/>
  <c r="AX454" i="3"/>
  <c r="AW454" i="3" a="1"/>
  <c r="AW454" i="3"/>
  <c r="AW453" i="3" s="1"/>
  <c r="AV454" i="3" a="1"/>
  <c r="AV454" i="3"/>
  <c r="AU454" i="3" a="1"/>
  <c r="AU454" i="3" s="1"/>
  <c r="AT454" i="3" a="1"/>
  <c r="AT454" i="3"/>
  <c r="AS454" i="3" a="1"/>
  <c r="AS454" i="3"/>
  <c r="AR454" i="3" a="1"/>
  <c r="AR454" i="3"/>
  <c r="AQ454" i="3" a="1"/>
  <c r="AQ454" i="3"/>
  <c r="AP454" i="3" a="1"/>
  <c r="AP454" i="3"/>
  <c r="AO454" i="3" a="1"/>
  <c r="AO454" i="3" s="1"/>
  <c r="AJ454" i="3" a="1"/>
  <c r="AJ454" i="3" s="1"/>
  <c r="AJ453" i="3" s="1"/>
  <c r="AI454" i="3" a="1"/>
  <c r="AI454" i="3"/>
  <c r="AH454" i="3" a="1"/>
  <c r="AH454" i="3"/>
  <c r="AG454" i="3" a="1"/>
  <c r="AG454" i="3" s="1"/>
  <c r="AF454" i="3" a="1"/>
  <c r="AF454" i="3" s="1"/>
  <c r="AF453" i="3" s="1"/>
  <c r="AE454" i="3" a="1"/>
  <c r="AE454" i="3" s="1"/>
  <c r="AD454" i="3" a="1"/>
  <c r="AD454" i="3" s="1"/>
  <c r="AC454" i="3" a="1"/>
  <c r="AC454" i="3"/>
  <c r="AB454" i="3" a="1"/>
  <c r="AB454" i="3"/>
  <c r="AA454" i="3" a="1"/>
  <c r="AA454" i="3"/>
  <c r="Z454" i="3" a="1"/>
  <c r="Z454" i="3" s="1"/>
  <c r="Y454" i="3" a="1"/>
  <c r="Y454" i="3" s="1"/>
  <c r="Y453" i="3" s="1"/>
  <c r="V454" i="3"/>
  <c r="A454" i="3"/>
  <c r="AY453" i="3"/>
  <c r="AS453" i="3"/>
  <c r="V453" i="3"/>
  <c r="A453" i="3"/>
  <c r="BP452" i="3" a="1"/>
  <c r="BP452" i="3" s="1"/>
  <c r="BO452" i="3" a="1"/>
  <c r="BO452" i="3" s="1"/>
  <c r="BN452" i="3" a="1"/>
  <c r="BN452" i="3"/>
  <c r="BM452" i="3" a="1"/>
  <c r="BM452" i="3" s="1"/>
  <c r="AZ452" i="3" a="1"/>
  <c r="AZ452" i="3"/>
  <c r="AY452" i="3" a="1"/>
  <c r="AY452" i="3"/>
  <c r="AX452" i="3" a="1"/>
  <c r="AX452" i="3"/>
  <c r="AW452" i="3" a="1"/>
  <c r="AW452" i="3"/>
  <c r="AV452" i="3" a="1"/>
  <c r="AV452" i="3"/>
  <c r="AU452" i="3" a="1"/>
  <c r="AU452" i="3"/>
  <c r="AT452" i="3" a="1"/>
  <c r="AT452" i="3"/>
  <c r="AS452" i="3" a="1"/>
  <c r="AS452" i="3"/>
  <c r="AR452" i="3" a="1"/>
  <c r="AR452" i="3"/>
  <c r="AQ452" i="3" a="1"/>
  <c r="AQ452" i="3"/>
  <c r="AP452" i="3" a="1"/>
  <c r="AP452" i="3"/>
  <c r="AO452" i="3" a="1"/>
  <c r="AO452" i="3"/>
  <c r="AJ452" i="3" a="1"/>
  <c r="AJ452" i="3"/>
  <c r="AI452" i="3" a="1"/>
  <c r="AI452" i="3"/>
  <c r="AH452" i="3" a="1"/>
  <c r="AH452" i="3"/>
  <c r="AG452" i="3" a="1"/>
  <c r="AG452" i="3" s="1"/>
  <c r="AF452" i="3" a="1"/>
  <c r="AF452" i="3" s="1"/>
  <c r="AE452" i="3" a="1"/>
  <c r="AE452" i="3" s="1"/>
  <c r="AD452" i="3" a="1"/>
  <c r="AD452" i="3" s="1"/>
  <c r="AC452" i="3" a="1"/>
  <c r="AC452" i="3"/>
  <c r="AB452" i="3" a="1"/>
  <c r="AB452" i="3" s="1"/>
  <c r="AA452" i="3" a="1"/>
  <c r="AA452" i="3" s="1"/>
  <c r="Z452" i="3" a="1"/>
  <c r="Z452" i="3" s="1"/>
  <c r="Y452" i="3" a="1"/>
  <c r="Y452" i="3"/>
  <c r="V452" i="3"/>
  <c r="A452" i="3"/>
  <c r="BP451" i="3" a="1"/>
  <c r="BP451" i="3"/>
  <c r="BO451" i="3" a="1"/>
  <c r="BO451" i="3" s="1"/>
  <c r="BN451" i="3" a="1"/>
  <c r="BN451" i="3" s="1"/>
  <c r="BM451" i="3" a="1"/>
  <c r="BM451" i="3" s="1"/>
  <c r="AZ451" i="3" a="1"/>
  <c r="AZ451" i="3"/>
  <c r="AY451" i="3" a="1"/>
  <c r="AY451" i="3"/>
  <c r="AX451" i="3" a="1"/>
  <c r="AX451" i="3" s="1"/>
  <c r="AW451" i="3" a="1"/>
  <c r="AW451" i="3"/>
  <c r="AV451" i="3" a="1"/>
  <c r="AV451" i="3" s="1"/>
  <c r="AU451" i="3" a="1"/>
  <c r="AU451" i="3" s="1"/>
  <c r="AT451" i="3" a="1"/>
  <c r="AT451" i="3"/>
  <c r="AS451" i="3" a="1"/>
  <c r="AS451" i="3"/>
  <c r="AR451" i="3" a="1"/>
  <c r="AR451" i="3" s="1"/>
  <c r="AQ451" i="3" a="1"/>
  <c r="AQ451" i="3"/>
  <c r="AP451" i="3" a="1"/>
  <c r="AP451" i="3" s="1"/>
  <c r="AO451" i="3" a="1"/>
  <c r="AO451" i="3" s="1"/>
  <c r="BB451" i="3" s="1"/>
  <c r="AJ451" i="3" a="1"/>
  <c r="AJ451" i="3"/>
  <c r="AI451" i="3" a="1"/>
  <c r="AI451" i="3"/>
  <c r="AH451" i="3" a="1"/>
  <c r="AH451" i="3" s="1"/>
  <c r="AG451" i="3" a="1"/>
  <c r="AG451" i="3"/>
  <c r="AF451" i="3" a="1"/>
  <c r="AF451" i="3" s="1"/>
  <c r="AE451" i="3" a="1"/>
  <c r="AE451" i="3" s="1"/>
  <c r="AD451" i="3" a="1"/>
  <c r="AD451" i="3" s="1"/>
  <c r="AC451" i="3" a="1"/>
  <c r="AC451" i="3"/>
  <c r="AB451" i="3" a="1"/>
  <c r="AB451" i="3"/>
  <c r="AA451" i="3" a="1"/>
  <c r="AA451" i="3" s="1"/>
  <c r="Z451" i="3" a="1"/>
  <c r="Z451" i="3" s="1"/>
  <c r="Y451" i="3" a="1"/>
  <c r="Y451" i="3" s="1"/>
  <c r="AL451" i="3" s="1"/>
  <c r="V451" i="3"/>
  <c r="A451" i="3"/>
  <c r="BF450" i="3" a="1"/>
  <c r="BF450" i="3" s="1"/>
  <c r="BB450" i="3"/>
  <c r="AL450" i="3"/>
  <c r="W450" i="3"/>
  <c r="V450" i="3"/>
  <c r="A450" i="3"/>
  <c r="BC449" i="3"/>
  <c r="BB449" i="3"/>
  <c r="AM449" i="3"/>
  <c r="AL449" i="3"/>
  <c r="V449" i="3"/>
  <c r="W449" i="3" s="1"/>
  <c r="A449" i="3"/>
  <c r="BC448" i="3"/>
  <c r="BB448" i="3"/>
  <c r="AL448" i="3"/>
  <c r="AM448" i="3" s="1"/>
  <c r="V448" i="3"/>
  <c r="W448" i="3" s="1"/>
  <c r="A448" i="3"/>
  <c r="BP447" i="3"/>
  <c r="BO447" i="3"/>
  <c r="BN447" i="3"/>
  <c r="BM447" i="3"/>
  <c r="AZ447" i="3"/>
  <c r="AY447" i="3"/>
  <c r="AX447" i="3"/>
  <c r="AW447" i="3"/>
  <c r="AV447" i="3"/>
  <c r="AU447" i="3"/>
  <c r="AT447" i="3"/>
  <c r="AS447" i="3"/>
  <c r="AR447" i="3"/>
  <c r="AQ447" i="3"/>
  <c r="AP447" i="3"/>
  <c r="AO447" i="3"/>
  <c r="BB447" i="3" s="1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AL447" i="3" s="1"/>
  <c r="AM447" i="3" s="1"/>
  <c r="W447" i="3"/>
  <c r="V447" i="3"/>
  <c r="A447" i="3"/>
  <c r="BP446" i="3" a="1"/>
  <c r="BP446" i="3"/>
  <c r="BO446" i="3" a="1"/>
  <c r="BO446" i="3" s="1"/>
  <c r="BN446" i="3" a="1"/>
  <c r="BN446" i="3" s="1"/>
  <c r="BM446" i="3" a="1"/>
  <c r="BM446" i="3" s="1"/>
  <c r="AZ446" i="3" a="1"/>
  <c r="AZ446" i="3" s="1"/>
  <c r="AY446" i="3" a="1"/>
  <c r="AY446" i="3"/>
  <c r="AX446" i="3" a="1"/>
  <c r="AX446" i="3"/>
  <c r="AW446" i="3" a="1"/>
  <c r="AW446" i="3" s="1"/>
  <c r="AV446" i="3" a="1"/>
  <c r="AV446" i="3" s="1"/>
  <c r="AU446" i="3" a="1"/>
  <c r="AU446" i="3"/>
  <c r="AT446" i="3" a="1"/>
  <c r="AT446" i="3" s="1"/>
  <c r="AS446" i="3" a="1"/>
  <c r="AS446" i="3"/>
  <c r="AR446" i="3" a="1"/>
  <c r="AR446" i="3"/>
  <c r="AQ446" i="3" a="1"/>
  <c r="AQ446" i="3" s="1"/>
  <c r="AP446" i="3" a="1"/>
  <c r="AP446" i="3" s="1"/>
  <c r="AO446" i="3" a="1"/>
  <c r="AO446" i="3"/>
  <c r="AJ446" i="3" a="1"/>
  <c r="AJ446" i="3" s="1"/>
  <c r="AI446" i="3" a="1"/>
  <c r="AI446" i="3" s="1"/>
  <c r="AH446" i="3" a="1"/>
  <c r="AH446" i="3"/>
  <c r="AG446" i="3" a="1"/>
  <c r="AG446" i="3"/>
  <c r="AF446" i="3" a="1"/>
  <c r="AF446" i="3" s="1"/>
  <c r="AE446" i="3" a="1"/>
  <c r="AE446" i="3" s="1"/>
  <c r="AD446" i="3" a="1"/>
  <c r="AD446" i="3" s="1"/>
  <c r="AC446" i="3" a="1"/>
  <c r="AC446" i="3" s="1"/>
  <c r="AB446" i="3" a="1"/>
  <c r="AB446" i="3" s="1"/>
  <c r="AA446" i="3" a="1"/>
  <c r="AA446" i="3"/>
  <c r="Z446" i="3" a="1"/>
  <c r="Z446" i="3"/>
  <c r="Y446" i="3" a="1"/>
  <c r="Y446" i="3" s="1"/>
  <c r="V446" i="3"/>
  <c r="A446" i="3"/>
  <c r="BP445" i="3" a="1"/>
  <c r="BP445" i="3"/>
  <c r="BO445" i="3" a="1"/>
  <c r="BO445" i="3" s="1"/>
  <c r="BN445" i="3" a="1"/>
  <c r="BN445" i="3"/>
  <c r="BM445" i="3" a="1"/>
  <c r="BM445" i="3" s="1"/>
  <c r="AZ445" i="3" a="1"/>
  <c r="AZ445" i="3" s="1"/>
  <c r="AY445" i="3" a="1"/>
  <c r="AY445" i="3"/>
  <c r="AX445" i="3" a="1"/>
  <c r="AX445" i="3"/>
  <c r="AW445" i="3" a="1"/>
  <c r="AW445" i="3" s="1"/>
  <c r="AV445" i="3" a="1"/>
  <c r="AV445" i="3"/>
  <c r="AU445" i="3" a="1"/>
  <c r="AU445" i="3"/>
  <c r="AT445" i="3" a="1"/>
  <c r="AT445" i="3" s="1"/>
  <c r="AS445" i="3" a="1"/>
  <c r="AS445" i="3"/>
  <c r="AR445" i="3" a="1"/>
  <c r="AR445" i="3"/>
  <c r="AQ445" i="3" a="1"/>
  <c r="AQ445" i="3" s="1"/>
  <c r="AP445" i="3" a="1"/>
  <c r="AP445" i="3"/>
  <c r="AO445" i="3" a="1"/>
  <c r="AO445" i="3"/>
  <c r="AJ445" i="3" a="1"/>
  <c r="AJ445" i="3" s="1"/>
  <c r="AI445" i="3" a="1"/>
  <c r="AI445" i="3" s="1"/>
  <c r="AH445" i="3" a="1"/>
  <c r="AH445" i="3"/>
  <c r="AG445" i="3" a="1"/>
  <c r="AG445" i="3"/>
  <c r="AF445" i="3" a="1"/>
  <c r="AF445" i="3" s="1"/>
  <c r="AE445" i="3" a="1"/>
  <c r="AE445" i="3" s="1"/>
  <c r="AD445" i="3" a="1"/>
  <c r="AD445" i="3" s="1"/>
  <c r="AC445" i="3" a="1"/>
  <c r="AC445" i="3"/>
  <c r="AB445" i="3" a="1"/>
  <c r="AB445" i="3"/>
  <c r="AB442" i="3" s="1"/>
  <c r="AA445" i="3" a="1"/>
  <c r="AA445" i="3"/>
  <c r="Z445" i="3" a="1"/>
  <c r="Z445" i="3"/>
  <c r="Y445" i="3" a="1"/>
  <c r="Y445" i="3" s="1"/>
  <c r="V445" i="3"/>
  <c r="A445" i="3"/>
  <c r="BP444" i="3" a="1"/>
  <c r="BP444" i="3"/>
  <c r="BO444" i="3" a="1"/>
  <c r="BO444" i="3" s="1"/>
  <c r="BN444" i="3" a="1"/>
  <c r="BN444" i="3" s="1"/>
  <c r="BM444" i="3" a="1"/>
  <c r="BM444" i="3" s="1"/>
  <c r="BH444" i="3"/>
  <c r="AZ444" i="3" a="1"/>
  <c r="AZ444" i="3" s="1"/>
  <c r="AY444" i="3" a="1"/>
  <c r="AY444" i="3"/>
  <c r="AX444" i="3" a="1"/>
  <c r="AX444" i="3"/>
  <c r="AX442" i="3" s="1"/>
  <c r="AW444" i="3" a="1"/>
  <c r="AW444" i="3" s="1"/>
  <c r="AV444" i="3" a="1"/>
  <c r="AV444" i="3"/>
  <c r="AU444" i="3" a="1"/>
  <c r="AU444" i="3" s="1"/>
  <c r="AU442" i="3" s="1"/>
  <c r="AT444" i="3" a="1"/>
  <c r="AT444" i="3" s="1"/>
  <c r="AS444" i="3" a="1"/>
  <c r="AS444" i="3"/>
  <c r="AR444" i="3" a="1"/>
  <c r="AR444" i="3"/>
  <c r="AQ444" i="3" a="1"/>
  <c r="AQ444" i="3" s="1"/>
  <c r="AP444" i="3" a="1"/>
  <c r="AP444" i="3"/>
  <c r="AO444" i="3" a="1"/>
  <c r="AO444" i="3" s="1"/>
  <c r="AN444" i="3"/>
  <c r="AJ444" i="3" a="1"/>
  <c r="AJ444" i="3" s="1"/>
  <c r="AI444" i="3" a="1"/>
  <c r="AI444" i="3" s="1"/>
  <c r="AH444" i="3" a="1"/>
  <c r="AH444" i="3"/>
  <c r="AG444" i="3" a="1"/>
  <c r="AG444" i="3" s="1"/>
  <c r="AF444" i="3" a="1"/>
  <c r="AF444" i="3" s="1"/>
  <c r="AE444" i="3" a="1"/>
  <c r="AE444" i="3" s="1"/>
  <c r="AD444" i="3" a="1"/>
  <c r="AD444" i="3" s="1"/>
  <c r="AC444" i="3" a="1"/>
  <c r="AC444" i="3"/>
  <c r="AB444" i="3" a="1"/>
  <c r="AB444" i="3" s="1"/>
  <c r="AA444" i="3" a="1"/>
  <c r="AA444" i="3"/>
  <c r="Z444" i="3" a="1"/>
  <c r="Z444" i="3" s="1"/>
  <c r="Y444" i="3" a="1"/>
  <c r="Y444" i="3" s="1"/>
  <c r="W444" i="3"/>
  <c r="V444" i="3"/>
  <c r="A444" i="3"/>
  <c r="BP443" i="3" a="1"/>
  <c r="BP443" i="3"/>
  <c r="BP442" i="3" s="1"/>
  <c r="BO443" i="3" a="1"/>
  <c r="BO443" i="3" s="1"/>
  <c r="BN443" i="3" a="1"/>
  <c r="BN443" i="3" s="1"/>
  <c r="BN442" i="3" s="1"/>
  <c r="BM443" i="3" a="1"/>
  <c r="BM443" i="3" s="1"/>
  <c r="AZ443" i="3" a="1"/>
  <c r="AZ443" i="3" s="1"/>
  <c r="AY443" i="3" a="1"/>
  <c r="AY443" i="3"/>
  <c r="AX443" i="3" a="1"/>
  <c r="AX443" i="3"/>
  <c r="AW443" i="3" a="1"/>
  <c r="AW443" i="3"/>
  <c r="AV443" i="3" a="1"/>
  <c r="AV443" i="3"/>
  <c r="AV442" i="3" s="1"/>
  <c r="AU443" i="3" a="1"/>
  <c r="AU443" i="3"/>
  <c r="AT443" i="3" a="1"/>
  <c r="AT443" i="3" s="1"/>
  <c r="AT442" i="3" s="1"/>
  <c r="AS443" i="3" a="1"/>
  <c r="AS443" i="3"/>
  <c r="AR443" i="3" a="1"/>
  <c r="AR443" i="3"/>
  <c r="AQ443" i="3" a="1"/>
  <c r="AQ443" i="3"/>
  <c r="AP443" i="3" a="1"/>
  <c r="AP443" i="3"/>
  <c r="AO443" i="3" a="1"/>
  <c r="AO443" i="3"/>
  <c r="BB443" i="3" s="1"/>
  <c r="AJ443" i="3" a="1"/>
  <c r="AJ443" i="3" s="1"/>
  <c r="AJ442" i="3" s="1"/>
  <c r="AI443" i="3" a="1"/>
  <c r="AI443" i="3"/>
  <c r="AH443" i="3" a="1"/>
  <c r="AH443" i="3" s="1"/>
  <c r="AG443" i="3" a="1"/>
  <c r="AG443" i="3"/>
  <c r="AF443" i="3" a="1"/>
  <c r="AF443" i="3" s="1"/>
  <c r="AF442" i="3" s="1"/>
  <c r="AE443" i="3" a="1"/>
  <c r="AE443" i="3" s="1"/>
  <c r="AE442" i="3" s="1"/>
  <c r="AD443" i="3" a="1"/>
  <c r="AD443" i="3" s="1"/>
  <c r="AC443" i="3" a="1"/>
  <c r="AC443" i="3"/>
  <c r="AC442" i="3" s="1"/>
  <c r="AB443" i="3" a="1"/>
  <c r="AB443" i="3"/>
  <c r="AA443" i="3" a="1"/>
  <c r="AA443" i="3" s="1"/>
  <c r="AA442" i="3" s="1"/>
  <c r="Z443" i="3" a="1"/>
  <c r="Z443" i="3"/>
  <c r="Y443" i="3" a="1"/>
  <c r="Y443" i="3" s="1"/>
  <c r="V443" i="3"/>
  <c r="A443" i="3"/>
  <c r="BO442" i="3"/>
  <c r="AY442" i="3"/>
  <c r="AS442" i="3"/>
  <c r="V442" i="3"/>
  <c r="A442" i="3"/>
  <c r="BP441" i="3" a="1"/>
  <c r="BP441" i="3" s="1"/>
  <c r="BO441" i="3" a="1"/>
  <c r="BO441" i="3" s="1"/>
  <c r="BN441" i="3" a="1"/>
  <c r="BN441" i="3" s="1"/>
  <c r="BM441" i="3" a="1"/>
  <c r="BM441" i="3" s="1"/>
  <c r="AZ441" i="3" a="1"/>
  <c r="AZ441" i="3"/>
  <c r="AY441" i="3" a="1"/>
  <c r="AY441" i="3" s="1"/>
  <c r="AX441" i="3" a="1"/>
  <c r="AX441" i="3" s="1"/>
  <c r="AW441" i="3" a="1"/>
  <c r="AW441" i="3" s="1"/>
  <c r="AV441" i="3" a="1"/>
  <c r="AV441" i="3"/>
  <c r="AU441" i="3" a="1"/>
  <c r="AU441" i="3"/>
  <c r="AT441" i="3" a="1"/>
  <c r="AT441" i="3"/>
  <c r="AS441" i="3" a="1"/>
  <c r="AS441" i="3" s="1"/>
  <c r="AR441" i="3" a="1"/>
  <c r="AR441" i="3" s="1"/>
  <c r="BB441" i="3" s="1"/>
  <c r="AQ441" i="3" a="1"/>
  <c r="AQ441" i="3" s="1"/>
  <c r="AP441" i="3" a="1"/>
  <c r="AP441" i="3"/>
  <c r="AO441" i="3" a="1"/>
  <c r="AO441" i="3"/>
  <c r="AJ441" i="3" a="1"/>
  <c r="AJ441" i="3"/>
  <c r="AI441" i="3" a="1"/>
  <c r="AI441" i="3"/>
  <c r="AH441" i="3" a="1"/>
  <c r="AH441" i="3" s="1"/>
  <c r="AG441" i="3" a="1"/>
  <c r="AG441" i="3" s="1"/>
  <c r="AF441" i="3" a="1"/>
  <c r="AF441" i="3"/>
  <c r="AF439" i="3" s="1"/>
  <c r="AE441" i="3" a="1"/>
  <c r="AE441" i="3" s="1"/>
  <c r="AD441" i="3" a="1"/>
  <c r="AD441" i="3" s="1"/>
  <c r="AC441" i="3" a="1"/>
  <c r="AC441" i="3"/>
  <c r="AB441" i="3" a="1"/>
  <c r="AB441" i="3" s="1"/>
  <c r="AA441" i="3" a="1"/>
  <c r="AA441" i="3" s="1"/>
  <c r="Z441" i="3" a="1"/>
  <c r="Z441" i="3" s="1"/>
  <c r="Y441" i="3" a="1"/>
  <c r="Y441" i="3"/>
  <c r="V441" i="3"/>
  <c r="A441" i="3"/>
  <c r="BP440" i="3" a="1"/>
  <c r="BP440" i="3" s="1"/>
  <c r="BO440" i="3" a="1"/>
  <c r="BO440" i="3" s="1"/>
  <c r="BO439" i="3" s="1"/>
  <c r="BN440" i="3" a="1"/>
  <c r="BN440" i="3"/>
  <c r="BM440" i="3" a="1"/>
  <c r="BM440" i="3" s="1"/>
  <c r="AZ440" i="3" a="1"/>
  <c r="AZ440" i="3" s="1"/>
  <c r="AZ439" i="3" s="1"/>
  <c r="AY440" i="3" a="1"/>
  <c r="AY440" i="3" s="1"/>
  <c r="AY439" i="3" s="1"/>
  <c r="AX440" i="3" a="1"/>
  <c r="AX440" i="3"/>
  <c r="AW440" i="3" a="1"/>
  <c r="AW440" i="3"/>
  <c r="AW439" i="3" s="1"/>
  <c r="AV440" i="3" a="1"/>
  <c r="AV440" i="3"/>
  <c r="AV439" i="3" s="1"/>
  <c r="AU440" i="3" a="1"/>
  <c r="AU440" i="3"/>
  <c r="AT440" i="3" a="1"/>
  <c r="AT440" i="3" s="1"/>
  <c r="AT439" i="3" s="1"/>
  <c r="AS440" i="3" a="1"/>
  <c r="AS440" i="3" s="1"/>
  <c r="AS439" i="3" s="1"/>
  <c r="AR440" i="3" a="1"/>
  <c r="AR440" i="3"/>
  <c r="AQ440" i="3" a="1"/>
  <c r="AQ440" i="3"/>
  <c r="AP440" i="3" a="1"/>
  <c r="AP440" i="3"/>
  <c r="AO440" i="3" a="1"/>
  <c r="AO440" i="3"/>
  <c r="AJ440" i="3" a="1"/>
  <c r="AJ440" i="3" s="1"/>
  <c r="AI440" i="3" a="1"/>
  <c r="AI440" i="3" s="1"/>
  <c r="AI439" i="3" s="1"/>
  <c r="AH440" i="3" a="1"/>
  <c r="AH440" i="3" s="1"/>
  <c r="AH439" i="3" s="1"/>
  <c r="AG440" i="3" a="1"/>
  <c r="AG440" i="3" s="1"/>
  <c r="AF440" i="3" a="1"/>
  <c r="AF440" i="3"/>
  <c r="AE440" i="3" a="1"/>
  <c r="AE440" i="3" s="1"/>
  <c r="AE439" i="3" s="1"/>
  <c r="AD440" i="3" a="1"/>
  <c r="AD440" i="3"/>
  <c r="AD439" i="3" s="1"/>
  <c r="AC440" i="3" a="1"/>
  <c r="AC440" i="3" s="1"/>
  <c r="AC439" i="3" s="1"/>
  <c r="AB440" i="3" a="1"/>
  <c r="AB440" i="3" s="1"/>
  <c r="AB439" i="3" s="1"/>
  <c r="AA440" i="3" a="1"/>
  <c r="AA440" i="3" s="1"/>
  <c r="AA439" i="3" s="1"/>
  <c r="Z440" i="3" a="1"/>
  <c r="Z440" i="3" s="1"/>
  <c r="Y440" i="3" a="1"/>
  <c r="Y440" i="3"/>
  <c r="V440" i="3"/>
  <c r="A440" i="3"/>
  <c r="BP439" i="3"/>
  <c r="BN439" i="3"/>
  <c r="AU439" i="3"/>
  <c r="AP439" i="3"/>
  <c r="AO439" i="3"/>
  <c r="AG439" i="3"/>
  <c r="Z439" i="3"/>
  <c r="V439" i="3"/>
  <c r="A439" i="3"/>
  <c r="BP438" i="3" a="1"/>
  <c r="BP438" i="3"/>
  <c r="BO438" i="3" a="1"/>
  <c r="BO438" i="3" s="1"/>
  <c r="BN438" i="3" a="1"/>
  <c r="BN438" i="3"/>
  <c r="BM438" i="3" a="1"/>
  <c r="BM438" i="3" s="1"/>
  <c r="AZ438" i="3" a="1"/>
  <c r="AZ438" i="3" s="1"/>
  <c r="AY438" i="3" a="1"/>
  <c r="AY438" i="3"/>
  <c r="AX438" i="3" a="1"/>
  <c r="AX438" i="3"/>
  <c r="AW438" i="3" a="1"/>
  <c r="AW438" i="3"/>
  <c r="AV438" i="3" a="1"/>
  <c r="AV438" i="3" s="1"/>
  <c r="AU438" i="3" a="1"/>
  <c r="AU438" i="3" s="1"/>
  <c r="AT438" i="3" a="1"/>
  <c r="AT438" i="3" s="1"/>
  <c r="AS438" i="3" a="1"/>
  <c r="AS438" i="3"/>
  <c r="AR438" i="3" a="1"/>
  <c r="AR438" i="3"/>
  <c r="AQ438" i="3" a="1"/>
  <c r="AQ438" i="3"/>
  <c r="AP438" i="3" a="1"/>
  <c r="AP438" i="3" s="1"/>
  <c r="AO438" i="3" a="1"/>
  <c r="AO438" i="3" s="1"/>
  <c r="AJ438" i="3" a="1"/>
  <c r="AJ438" i="3" s="1"/>
  <c r="AI438" i="3" a="1"/>
  <c r="AI438" i="3" s="1"/>
  <c r="AH438" i="3" a="1"/>
  <c r="AH438" i="3" s="1"/>
  <c r="AG438" i="3" a="1"/>
  <c r="AG438" i="3" s="1"/>
  <c r="AF438" i="3" a="1"/>
  <c r="AF438" i="3"/>
  <c r="AE438" i="3" a="1"/>
  <c r="AE438" i="3"/>
  <c r="AD438" i="3" a="1"/>
  <c r="AD438" i="3" s="1"/>
  <c r="AC438" i="3" a="1"/>
  <c r="AC438" i="3" s="1"/>
  <c r="AB438" i="3" a="1"/>
  <c r="AB438" i="3"/>
  <c r="AA438" i="3" a="1"/>
  <c r="AA438" i="3" s="1"/>
  <c r="Z438" i="3" a="1"/>
  <c r="Z438" i="3" s="1"/>
  <c r="Y438" i="3" a="1"/>
  <c r="Y438" i="3"/>
  <c r="V438" i="3"/>
  <c r="A438" i="3"/>
  <c r="BP437" i="3" a="1"/>
  <c r="BP437" i="3"/>
  <c r="BO437" i="3" a="1"/>
  <c r="BO437" i="3" s="1"/>
  <c r="BN437" i="3" a="1"/>
  <c r="BN437" i="3"/>
  <c r="BM437" i="3" a="1"/>
  <c r="BM437" i="3" s="1"/>
  <c r="AZ437" i="3" a="1"/>
  <c r="AZ437" i="3"/>
  <c r="AY437" i="3" a="1"/>
  <c r="AY437" i="3" s="1"/>
  <c r="AX437" i="3" a="1"/>
  <c r="AX437" i="3"/>
  <c r="AW437" i="3" a="1"/>
  <c r="AW437" i="3"/>
  <c r="AV437" i="3" a="1"/>
  <c r="AV437" i="3" s="1"/>
  <c r="AU437" i="3" a="1"/>
  <c r="AU437" i="3" s="1"/>
  <c r="AT437" i="3" a="1"/>
  <c r="AT437" i="3"/>
  <c r="AS437" i="3" a="1"/>
  <c r="AS437" i="3" s="1"/>
  <c r="AR437" i="3" a="1"/>
  <c r="AR437" i="3"/>
  <c r="AQ437" i="3" a="1"/>
  <c r="AQ437" i="3"/>
  <c r="AP437" i="3" a="1"/>
  <c r="AP437" i="3" s="1"/>
  <c r="AO437" i="3" a="1"/>
  <c r="AO437" i="3" s="1"/>
  <c r="AJ437" i="3" a="1"/>
  <c r="AJ437" i="3" s="1"/>
  <c r="AI437" i="3" a="1"/>
  <c r="AI437" i="3" s="1"/>
  <c r="AH437" i="3" a="1"/>
  <c r="AH437" i="3" s="1"/>
  <c r="AG437" i="3" a="1"/>
  <c r="AG437" i="3"/>
  <c r="AF437" i="3" a="1"/>
  <c r="AF437" i="3"/>
  <c r="AE437" i="3" a="1"/>
  <c r="AE437" i="3" s="1"/>
  <c r="AD437" i="3" a="1"/>
  <c r="AD437" i="3" s="1"/>
  <c r="AC437" i="3" a="1"/>
  <c r="AC437" i="3" s="1"/>
  <c r="AB437" i="3" a="1"/>
  <c r="AB437" i="3" s="1"/>
  <c r="AA437" i="3" a="1"/>
  <c r="AA437" i="3" s="1"/>
  <c r="Z437" i="3" a="1"/>
  <c r="Z437" i="3"/>
  <c r="Y437" i="3" a="1"/>
  <c r="Y437" i="3"/>
  <c r="V437" i="3"/>
  <c r="A437" i="3"/>
  <c r="BP436" i="3" a="1"/>
  <c r="BP436" i="3" s="1"/>
  <c r="BO436" i="3" a="1"/>
  <c r="BO436" i="3"/>
  <c r="BN436" i="3" a="1"/>
  <c r="BN436" i="3" s="1"/>
  <c r="BM436" i="3" a="1"/>
  <c r="BM436" i="3" s="1"/>
  <c r="AZ436" i="3" a="1"/>
  <c r="AZ436" i="3" s="1"/>
  <c r="AY436" i="3" a="1"/>
  <c r="AY436" i="3"/>
  <c r="AX436" i="3" a="1"/>
  <c r="AX436" i="3"/>
  <c r="AW436" i="3" a="1"/>
  <c r="AW436" i="3"/>
  <c r="AV436" i="3" a="1"/>
  <c r="AV436" i="3" s="1"/>
  <c r="AU436" i="3" a="1"/>
  <c r="AU436" i="3"/>
  <c r="AT436" i="3" a="1"/>
  <c r="AT436" i="3"/>
  <c r="AS436" i="3" a="1"/>
  <c r="AS436" i="3"/>
  <c r="AR436" i="3" a="1"/>
  <c r="AR436" i="3"/>
  <c r="AQ436" i="3" a="1"/>
  <c r="AQ436" i="3"/>
  <c r="AP436" i="3" a="1"/>
  <c r="AP436" i="3" s="1"/>
  <c r="AO436" i="3" a="1"/>
  <c r="AO436" i="3"/>
  <c r="AJ436" i="3" a="1"/>
  <c r="AJ436" i="3" s="1"/>
  <c r="AI436" i="3" a="1"/>
  <c r="AI436" i="3" s="1"/>
  <c r="AH436" i="3" a="1"/>
  <c r="AH436" i="3"/>
  <c r="AG436" i="3" a="1"/>
  <c r="AG436" i="3"/>
  <c r="AF436" i="3" a="1"/>
  <c r="AF436" i="3" s="1"/>
  <c r="AE436" i="3" a="1"/>
  <c r="AE436" i="3"/>
  <c r="AD436" i="3" a="1"/>
  <c r="AD436" i="3" s="1"/>
  <c r="AC436" i="3" a="1"/>
  <c r="AC436" i="3" s="1"/>
  <c r="AB436" i="3" a="1"/>
  <c r="AB436" i="3" s="1"/>
  <c r="AA436" i="3" a="1"/>
  <c r="AA436" i="3"/>
  <c r="Z436" i="3" a="1"/>
  <c r="Z436" i="3"/>
  <c r="Y436" i="3" a="1"/>
  <c r="Y436" i="3" s="1"/>
  <c r="V436" i="3"/>
  <c r="A436" i="3"/>
  <c r="BP435" i="3" a="1"/>
  <c r="BP435" i="3"/>
  <c r="BO435" i="3" a="1"/>
  <c r="BO435" i="3" s="1"/>
  <c r="BN435" i="3" a="1"/>
  <c r="BN435" i="3" s="1"/>
  <c r="BM435" i="3" a="1"/>
  <c r="BM435" i="3"/>
  <c r="AZ435" i="3" a="1"/>
  <c r="AZ435" i="3"/>
  <c r="AY435" i="3" a="1"/>
  <c r="AY435" i="3" s="1"/>
  <c r="AX435" i="3" a="1"/>
  <c r="AX435" i="3"/>
  <c r="AW435" i="3" a="1"/>
  <c r="AW435" i="3"/>
  <c r="AV435" i="3" a="1"/>
  <c r="AV435" i="3"/>
  <c r="AU435" i="3" a="1"/>
  <c r="AU435" i="3" s="1"/>
  <c r="AT435" i="3" a="1"/>
  <c r="AT435" i="3"/>
  <c r="AS435" i="3" a="1"/>
  <c r="AS435" i="3" s="1"/>
  <c r="AR435" i="3" a="1"/>
  <c r="AR435" i="3"/>
  <c r="AQ435" i="3" a="1"/>
  <c r="AQ435" i="3"/>
  <c r="AP435" i="3" a="1"/>
  <c r="AP435" i="3"/>
  <c r="AO435" i="3" a="1"/>
  <c r="AO435" i="3"/>
  <c r="AJ435" i="3" a="1"/>
  <c r="AJ435" i="3" s="1"/>
  <c r="AI435" i="3" a="1"/>
  <c r="AI435" i="3" s="1"/>
  <c r="AH435" i="3" a="1"/>
  <c r="AH435" i="3"/>
  <c r="AG435" i="3" a="1"/>
  <c r="AG435" i="3" s="1"/>
  <c r="AF435" i="3" a="1"/>
  <c r="AF435" i="3"/>
  <c r="AE435" i="3" a="1"/>
  <c r="AE435" i="3" s="1"/>
  <c r="AD435" i="3" a="1"/>
  <c r="AD435" i="3" s="1"/>
  <c r="AC435" i="3" a="1"/>
  <c r="AC435" i="3" s="1"/>
  <c r="AB435" i="3" a="1"/>
  <c r="AB435" i="3"/>
  <c r="AA435" i="3" a="1"/>
  <c r="AA435" i="3"/>
  <c r="Z435" i="3" a="1"/>
  <c r="Z435" i="3" s="1"/>
  <c r="Y435" i="3" a="1"/>
  <c r="Y435" i="3"/>
  <c r="V435" i="3"/>
  <c r="A435" i="3"/>
  <c r="BP434" i="3" a="1"/>
  <c r="BP434" i="3" s="1"/>
  <c r="BO434" i="3" a="1"/>
  <c r="BO434" i="3" s="1"/>
  <c r="BN434" i="3" a="1"/>
  <c r="BN434" i="3"/>
  <c r="BM434" i="3" a="1"/>
  <c r="BM434" i="3"/>
  <c r="AZ434" i="3" a="1"/>
  <c r="AZ434" i="3" s="1"/>
  <c r="AY434" i="3" a="1"/>
  <c r="AY434" i="3" s="1"/>
  <c r="AX434" i="3" a="1"/>
  <c r="AX434" i="3"/>
  <c r="AW434" i="3" a="1"/>
  <c r="AW434" i="3"/>
  <c r="AV434" i="3" a="1"/>
  <c r="AV434" i="3"/>
  <c r="AU434" i="3" a="1"/>
  <c r="AU434" i="3"/>
  <c r="AT434" i="3" a="1"/>
  <c r="AT434" i="3" s="1"/>
  <c r="AS434" i="3" a="1"/>
  <c r="AS434" i="3" s="1"/>
  <c r="AR434" i="3" a="1"/>
  <c r="AR434" i="3"/>
  <c r="AQ434" i="3" a="1"/>
  <c r="AQ434" i="3"/>
  <c r="AP434" i="3" a="1"/>
  <c r="AP434" i="3"/>
  <c r="AO434" i="3" a="1"/>
  <c r="AO434" i="3"/>
  <c r="BB434" i="3" s="1"/>
  <c r="AJ434" i="3" a="1"/>
  <c r="AJ434" i="3" s="1"/>
  <c r="AI434" i="3" a="1"/>
  <c r="AI434" i="3" s="1"/>
  <c r="AH434" i="3" a="1"/>
  <c r="AH434" i="3" s="1"/>
  <c r="AG434" i="3" a="1"/>
  <c r="AG434" i="3"/>
  <c r="AF434" i="3" a="1"/>
  <c r="AF434" i="3" s="1"/>
  <c r="AF429" i="3" s="1"/>
  <c r="AE434" i="3" a="1"/>
  <c r="AE434" i="3" s="1"/>
  <c r="AD434" i="3" a="1"/>
  <c r="AD434" i="3" s="1"/>
  <c r="AC434" i="3" a="1"/>
  <c r="AC434" i="3" s="1"/>
  <c r="AB434" i="3" a="1"/>
  <c r="AB434" i="3"/>
  <c r="AA434" i="3" a="1"/>
  <c r="AA434" i="3" s="1"/>
  <c r="Z434" i="3" a="1"/>
  <c r="Z434" i="3"/>
  <c r="Y434" i="3" a="1"/>
  <c r="Y434" i="3" s="1"/>
  <c r="V434" i="3"/>
  <c r="A434" i="3"/>
  <c r="BP433" i="3" a="1"/>
  <c r="BP433" i="3" s="1"/>
  <c r="BO433" i="3" a="1"/>
  <c r="BO433" i="3"/>
  <c r="BN433" i="3" a="1"/>
  <c r="BN433" i="3"/>
  <c r="BM433" i="3" a="1"/>
  <c r="BM433" i="3" s="1"/>
  <c r="AZ433" i="3" a="1"/>
  <c r="AZ433" i="3" s="1"/>
  <c r="AY433" i="3" a="1"/>
  <c r="AY433" i="3" s="1"/>
  <c r="AX433" i="3" a="1"/>
  <c r="AX433" i="3"/>
  <c r="AW433" i="3" a="1"/>
  <c r="AW433" i="3"/>
  <c r="AV433" i="3" a="1"/>
  <c r="AV433" i="3"/>
  <c r="AU433" i="3" a="1"/>
  <c r="AU433" i="3" s="1"/>
  <c r="AT433" i="3" a="1"/>
  <c r="AT433" i="3" s="1"/>
  <c r="AS433" i="3" a="1"/>
  <c r="AS433" i="3" s="1"/>
  <c r="AR433" i="3" a="1"/>
  <c r="AR433" i="3"/>
  <c r="AQ433" i="3" a="1"/>
  <c r="AQ433" i="3"/>
  <c r="AP433" i="3" a="1"/>
  <c r="AP433" i="3"/>
  <c r="AO433" i="3" a="1"/>
  <c r="AO433" i="3" s="1"/>
  <c r="AJ433" i="3" a="1"/>
  <c r="AJ433" i="3" s="1"/>
  <c r="AI433" i="3" a="1"/>
  <c r="AI433" i="3" s="1"/>
  <c r="AH433" i="3" a="1"/>
  <c r="AH433" i="3"/>
  <c r="AG433" i="3" a="1"/>
  <c r="AG433" i="3" s="1"/>
  <c r="AF433" i="3" a="1"/>
  <c r="AF433" i="3" s="1"/>
  <c r="AE433" i="3" a="1"/>
  <c r="AE433" i="3"/>
  <c r="AD433" i="3" a="1"/>
  <c r="AD433" i="3" s="1"/>
  <c r="AC433" i="3" a="1"/>
  <c r="AC433" i="3" s="1"/>
  <c r="AB433" i="3" a="1"/>
  <c r="AB433" i="3" s="1"/>
  <c r="AA433" i="3" a="1"/>
  <c r="AA433" i="3"/>
  <c r="Z433" i="3" a="1"/>
  <c r="Z433" i="3" s="1"/>
  <c r="Y433" i="3" a="1"/>
  <c r="Y433" i="3" s="1"/>
  <c r="V433" i="3"/>
  <c r="A433" i="3"/>
  <c r="BP432" i="3" a="1"/>
  <c r="BP432" i="3"/>
  <c r="BO432" i="3" a="1"/>
  <c r="BO432" i="3"/>
  <c r="BN432" i="3" a="1"/>
  <c r="BN432" i="3" s="1"/>
  <c r="BM432" i="3" a="1"/>
  <c r="BM432" i="3"/>
  <c r="AZ432" i="3" a="1"/>
  <c r="AZ432" i="3" s="1"/>
  <c r="AY432" i="3" a="1"/>
  <c r="AY432" i="3"/>
  <c r="AX432" i="3" a="1"/>
  <c r="AX432" i="3"/>
  <c r="AW432" i="3" a="1"/>
  <c r="AW432" i="3"/>
  <c r="AV432" i="3" a="1"/>
  <c r="AV432" i="3" s="1"/>
  <c r="AU432" i="3" a="1"/>
  <c r="AU432" i="3" s="1"/>
  <c r="AT432" i="3" a="1"/>
  <c r="AT432" i="3" s="1"/>
  <c r="AS432" i="3" a="1"/>
  <c r="AS432" i="3"/>
  <c r="AR432" i="3" a="1"/>
  <c r="AR432" i="3"/>
  <c r="AQ432" i="3" a="1"/>
  <c r="AQ432" i="3"/>
  <c r="AP432" i="3" a="1"/>
  <c r="AP432" i="3" s="1"/>
  <c r="AO432" i="3" a="1"/>
  <c r="AO432" i="3" s="1"/>
  <c r="AO429" i="3" s="1"/>
  <c r="AJ432" i="3" a="1"/>
  <c r="AJ432" i="3" s="1"/>
  <c r="AI432" i="3" a="1"/>
  <c r="AI432" i="3" s="1"/>
  <c r="AH432" i="3" a="1"/>
  <c r="AH432" i="3" s="1"/>
  <c r="AG432" i="3" a="1"/>
  <c r="AG432" i="3" s="1"/>
  <c r="AF432" i="3" a="1"/>
  <c r="AF432" i="3"/>
  <c r="AE432" i="3" a="1"/>
  <c r="AE432" i="3"/>
  <c r="AD432" i="3" a="1"/>
  <c r="AD432" i="3" s="1"/>
  <c r="AC432" i="3" a="1"/>
  <c r="AC432" i="3" s="1"/>
  <c r="AB432" i="3" a="1"/>
  <c r="AB432" i="3"/>
  <c r="AA432" i="3" a="1"/>
  <c r="AA432" i="3" s="1"/>
  <c r="Z432" i="3" a="1"/>
  <c r="Z432" i="3" s="1"/>
  <c r="Y432" i="3" a="1"/>
  <c r="Y432" i="3"/>
  <c r="AL432" i="3" s="1"/>
  <c r="V432" i="3"/>
  <c r="A432" i="3"/>
  <c r="BP431" i="3" a="1"/>
  <c r="BP431" i="3"/>
  <c r="BO431" i="3" a="1"/>
  <c r="BO431" i="3" s="1"/>
  <c r="BN431" i="3" a="1"/>
  <c r="BN431" i="3"/>
  <c r="BM431" i="3" a="1"/>
  <c r="BM431" i="3" s="1"/>
  <c r="AZ431" i="3" a="1"/>
  <c r="AZ431" i="3"/>
  <c r="AY431" i="3" a="1"/>
  <c r="AY431" i="3"/>
  <c r="AX431" i="3" a="1"/>
  <c r="AX431" i="3"/>
  <c r="AW431" i="3" a="1"/>
  <c r="AW431" i="3"/>
  <c r="AV431" i="3" a="1"/>
  <c r="AV431" i="3" s="1"/>
  <c r="AU431" i="3" a="1"/>
  <c r="AU431" i="3" s="1"/>
  <c r="AT431" i="3" a="1"/>
  <c r="AT431" i="3"/>
  <c r="AS431" i="3" a="1"/>
  <c r="AS431" i="3"/>
  <c r="AR431" i="3" a="1"/>
  <c r="AR431" i="3"/>
  <c r="AQ431" i="3" a="1"/>
  <c r="AQ431" i="3"/>
  <c r="AP431" i="3" a="1"/>
  <c r="AP431" i="3" s="1"/>
  <c r="AO431" i="3" a="1"/>
  <c r="AO431" i="3" s="1"/>
  <c r="AJ431" i="3" a="1"/>
  <c r="AJ431" i="3" s="1"/>
  <c r="AI431" i="3" a="1"/>
  <c r="AI431" i="3" s="1"/>
  <c r="AH431" i="3" a="1"/>
  <c r="AH431" i="3" s="1"/>
  <c r="AG431" i="3" a="1"/>
  <c r="AG431" i="3"/>
  <c r="AF431" i="3" a="1"/>
  <c r="AF431" i="3"/>
  <c r="AE431" i="3" a="1"/>
  <c r="AE431" i="3" s="1"/>
  <c r="AD431" i="3" a="1"/>
  <c r="AD431" i="3" s="1"/>
  <c r="AC431" i="3" a="1"/>
  <c r="AC431" i="3" s="1"/>
  <c r="AB431" i="3" a="1"/>
  <c r="AB431" i="3" s="1"/>
  <c r="AA431" i="3" a="1"/>
  <c r="AA431" i="3" s="1"/>
  <c r="AL431" i="3" s="1"/>
  <c r="Z431" i="3" a="1"/>
  <c r="Z431" i="3"/>
  <c r="Y431" i="3" a="1"/>
  <c r="Y431" i="3"/>
  <c r="V431" i="3"/>
  <c r="A431" i="3"/>
  <c r="BP430" i="3" a="1"/>
  <c r="BP430" i="3" s="1"/>
  <c r="BP429" i="3" s="1"/>
  <c r="BO430" i="3" a="1"/>
  <c r="BO430" i="3"/>
  <c r="BN430" i="3" a="1"/>
  <c r="BN430" i="3" s="1"/>
  <c r="BN429" i="3" s="1"/>
  <c r="BM430" i="3" a="1"/>
  <c r="BM430" i="3" s="1"/>
  <c r="BK430" i="3"/>
  <c r="BF430" i="3"/>
  <c r="AZ430" i="3" a="1"/>
  <c r="AZ430" i="3" s="1"/>
  <c r="AZ429" i="3" s="1"/>
  <c r="AY430" i="3" a="1"/>
  <c r="AY430" i="3"/>
  <c r="AX430" i="3" a="1"/>
  <c r="AX430" i="3"/>
  <c r="AW430" i="3" a="1"/>
  <c r="AW430" i="3"/>
  <c r="AW429" i="3" s="1"/>
  <c r="AV430" i="3" a="1"/>
  <c r="AV430" i="3" s="1"/>
  <c r="AU430" i="3" a="1"/>
  <c r="AU430" i="3"/>
  <c r="AT430" i="3" a="1"/>
  <c r="AT430" i="3"/>
  <c r="AS430" i="3" a="1"/>
  <c r="AS430" i="3"/>
  <c r="AR430" i="3" a="1"/>
  <c r="AR430" i="3"/>
  <c r="AQ430" i="3" a="1"/>
  <c r="AQ430" i="3"/>
  <c r="AP430" i="3" a="1"/>
  <c r="AP430" i="3" s="1"/>
  <c r="AP429" i="3" s="1"/>
  <c r="AO430" i="3" a="1"/>
  <c r="AO430" i="3"/>
  <c r="AJ430" i="3" a="1"/>
  <c r="AJ430" i="3" s="1"/>
  <c r="AJ429" i="3" s="1"/>
  <c r="AI430" i="3" a="1"/>
  <c r="AI430" i="3" s="1"/>
  <c r="AH430" i="3" a="1"/>
  <c r="AH430" i="3"/>
  <c r="AG430" i="3" a="1"/>
  <c r="AG430" i="3"/>
  <c r="AF430" i="3" a="1"/>
  <c r="AF430" i="3" s="1"/>
  <c r="AE430" i="3" a="1"/>
  <c r="AE430" i="3"/>
  <c r="AE429" i="3" s="1"/>
  <c r="AD430" i="3" a="1"/>
  <c r="AD430" i="3" s="1"/>
  <c r="AD429" i="3" s="1"/>
  <c r="AC430" i="3" a="1"/>
  <c r="AC430" i="3" s="1"/>
  <c r="AB430" i="3" a="1"/>
  <c r="AB430" i="3" s="1"/>
  <c r="AA430" i="3" a="1"/>
  <c r="AA430" i="3"/>
  <c r="Z430" i="3" a="1"/>
  <c r="Z430" i="3"/>
  <c r="Y430" i="3" a="1"/>
  <c r="Y430" i="3" s="1"/>
  <c r="V430" i="3"/>
  <c r="A430" i="3"/>
  <c r="AU429" i="3"/>
  <c r="V429" i="3"/>
  <c r="A429" i="3"/>
  <c r="V428" i="3"/>
  <c r="A428" i="3"/>
  <c r="V427" i="3"/>
  <c r="A427" i="3"/>
  <c r="BP426" i="3" a="1"/>
  <c r="BP426" i="3" s="1"/>
  <c r="BO426" i="3" a="1"/>
  <c r="BO426" i="3" s="1"/>
  <c r="BN426" i="3" a="1"/>
  <c r="BN426" i="3" s="1"/>
  <c r="BM426" i="3" a="1"/>
  <c r="BM426" i="3"/>
  <c r="AZ426" i="3" a="1"/>
  <c r="AZ426" i="3"/>
  <c r="AY426" i="3" a="1"/>
  <c r="AY426" i="3"/>
  <c r="AX426" i="3" a="1"/>
  <c r="AX426" i="3" s="1"/>
  <c r="AW426" i="3" a="1"/>
  <c r="AW426" i="3" s="1"/>
  <c r="AV426" i="3" a="1"/>
  <c r="AV426" i="3"/>
  <c r="AU426" i="3" a="1"/>
  <c r="AU426" i="3"/>
  <c r="AT426" i="3" a="1"/>
  <c r="AT426" i="3"/>
  <c r="AS426" i="3" a="1"/>
  <c r="AS426" i="3"/>
  <c r="AR426" i="3" a="1"/>
  <c r="AR426" i="3" s="1"/>
  <c r="AQ426" i="3" a="1"/>
  <c r="AQ426" i="3" s="1"/>
  <c r="AP426" i="3" a="1"/>
  <c r="AP426" i="3"/>
  <c r="AO426" i="3" a="1"/>
  <c r="AO426" i="3"/>
  <c r="BB426" i="3" s="1"/>
  <c r="AJ426" i="3" a="1"/>
  <c r="AJ426" i="3"/>
  <c r="AI426" i="3" a="1"/>
  <c r="AI426" i="3"/>
  <c r="AH426" i="3" a="1"/>
  <c r="AH426" i="3" s="1"/>
  <c r="AG426" i="3" a="1"/>
  <c r="AG426" i="3" s="1"/>
  <c r="AF426" i="3" a="1"/>
  <c r="AF426" i="3"/>
  <c r="AE426" i="3" a="1"/>
  <c r="AE426" i="3" s="1"/>
  <c r="AD426" i="3" a="1"/>
  <c r="AD426" i="3" s="1"/>
  <c r="AC426" i="3" a="1"/>
  <c r="AC426" i="3"/>
  <c r="AB426" i="3" a="1"/>
  <c r="AB426" i="3" s="1"/>
  <c r="AA426" i="3" a="1"/>
  <c r="AA426" i="3" s="1"/>
  <c r="Z426" i="3" a="1"/>
  <c r="Z426" i="3" s="1"/>
  <c r="Y426" i="3" a="1"/>
  <c r="Y426" i="3"/>
  <c r="AL426" i="3" s="1"/>
  <c r="V426" i="3"/>
  <c r="A426" i="3"/>
  <c r="BP425" i="3" a="1"/>
  <c r="BP425" i="3" s="1"/>
  <c r="BO425" i="3" a="1"/>
  <c r="BO425" i="3" s="1"/>
  <c r="BN425" i="3" a="1"/>
  <c r="BN425" i="3" s="1"/>
  <c r="BM425" i="3" a="1"/>
  <c r="BM425" i="3"/>
  <c r="BB425" i="3"/>
  <c r="AZ425" i="3" a="1"/>
  <c r="AZ425" i="3"/>
  <c r="AY425" i="3" a="1"/>
  <c r="AY425" i="3"/>
  <c r="AX425" i="3" a="1"/>
  <c r="AX425" i="3" s="1"/>
  <c r="AW425" i="3" a="1"/>
  <c r="AW425" i="3" s="1"/>
  <c r="AV425" i="3" a="1"/>
  <c r="AV425" i="3"/>
  <c r="AU425" i="3" a="1"/>
  <c r="AU425" i="3"/>
  <c r="AT425" i="3" a="1"/>
  <c r="AT425" i="3"/>
  <c r="AS425" i="3" a="1"/>
  <c r="AS425" i="3"/>
  <c r="AR425" i="3" a="1"/>
  <c r="AR425" i="3" s="1"/>
  <c r="AQ425" i="3" a="1"/>
  <c r="AQ425" i="3" s="1"/>
  <c r="AQ423" i="3" s="1"/>
  <c r="AQ422" i="3" s="1"/>
  <c r="AP425" i="3" a="1"/>
  <c r="AP425" i="3"/>
  <c r="AO425" i="3" a="1"/>
  <c r="AO425" i="3"/>
  <c r="AJ425" i="3" a="1"/>
  <c r="AJ425" i="3"/>
  <c r="AI425" i="3" a="1"/>
  <c r="AI425" i="3"/>
  <c r="AH425" i="3" a="1"/>
  <c r="AH425" i="3" s="1"/>
  <c r="AG425" i="3" a="1"/>
  <c r="AG425" i="3" s="1"/>
  <c r="AF425" i="3" a="1"/>
  <c r="AF425" i="3"/>
  <c r="AE425" i="3" a="1"/>
  <c r="AE425" i="3" s="1"/>
  <c r="AD425" i="3" a="1"/>
  <c r="AD425" i="3" s="1"/>
  <c r="AC425" i="3" a="1"/>
  <c r="AC425" i="3"/>
  <c r="AB425" i="3" a="1"/>
  <c r="AB425" i="3" s="1"/>
  <c r="AA425" i="3" a="1"/>
  <c r="AA425" i="3" s="1"/>
  <c r="Z425" i="3" a="1"/>
  <c r="Z425" i="3" s="1"/>
  <c r="Y425" i="3" a="1"/>
  <c r="Y425" i="3"/>
  <c r="AL425" i="3" s="1"/>
  <c r="V425" i="3"/>
  <c r="A425" i="3"/>
  <c r="BP424" i="3" a="1"/>
  <c r="BP424" i="3" s="1"/>
  <c r="BP423" i="3" s="1"/>
  <c r="BP422" i="3" s="1"/>
  <c r="BO424" i="3" a="1"/>
  <c r="BO424" i="3" s="1"/>
  <c r="BO423" i="3" s="1"/>
  <c r="BO422" i="3" s="1"/>
  <c r="BN424" i="3" a="1"/>
  <c r="BN424" i="3" s="1"/>
  <c r="BN423" i="3" s="1"/>
  <c r="BN422" i="3" s="1"/>
  <c r="BM424" i="3" a="1"/>
  <c r="BM424" i="3"/>
  <c r="AZ424" i="3" a="1"/>
  <c r="AZ424" i="3"/>
  <c r="AY424" i="3" a="1"/>
  <c r="AY424" i="3"/>
  <c r="AY423" i="3" s="1"/>
  <c r="AY422" i="3" s="1"/>
  <c r="AX424" i="3" a="1"/>
  <c r="AX424" i="3" s="1"/>
  <c r="AX423" i="3" s="1"/>
  <c r="AX422" i="3" s="1"/>
  <c r="AW424" i="3" a="1"/>
  <c r="AW424" i="3" s="1"/>
  <c r="AW423" i="3" s="1"/>
  <c r="AW422" i="3" s="1"/>
  <c r="AV424" i="3" a="1"/>
  <c r="AV424" i="3"/>
  <c r="AU424" i="3" a="1"/>
  <c r="AU424" i="3"/>
  <c r="AU423" i="3" s="1"/>
  <c r="AU422" i="3" s="1"/>
  <c r="AT424" i="3" a="1"/>
  <c r="AT424" i="3"/>
  <c r="AT423" i="3" s="1"/>
  <c r="AS424" i="3" a="1"/>
  <c r="AS424" i="3"/>
  <c r="AS423" i="3" s="1"/>
  <c r="AR424" i="3" a="1"/>
  <c r="AR424" i="3" s="1"/>
  <c r="AQ424" i="3" a="1"/>
  <c r="AQ424" i="3" s="1"/>
  <c r="AP424" i="3" a="1"/>
  <c r="AP424" i="3"/>
  <c r="AO424" i="3" a="1"/>
  <c r="AO424" i="3"/>
  <c r="AO423" i="3" s="1"/>
  <c r="AJ424" i="3" a="1"/>
  <c r="AJ424" i="3"/>
  <c r="AJ423" i="3" s="1"/>
  <c r="AJ422" i="3" s="1"/>
  <c r="AI424" i="3" a="1"/>
  <c r="AI424" i="3"/>
  <c r="AH424" i="3" a="1"/>
  <c r="AH424" i="3" s="1"/>
  <c r="AH423" i="3" s="1"/>
  <c r="AH422" i="3" s="1"/>
  <c r="AG424" i="3" a="1"/>
  <c r="AG424" i="3"/>
  <c r="AF424" i="3" a="1"/>
  <c r="AF424" i="3" s="1"/>
  <c r="AE424" i="3" a="1"/>
  <c r="AE424" i="3" s="1"/>
  <c r="AD424" i="3" a="1"/>
  <c r="AD424" i="3"/>
  <c r="AC424" i="3" a="1"/>
  <c r="AC424" i="3"/>
  <c r="AB424" i="3" a="1"/>
  <c r="AB424" i="3" s="1"/>
  <c r="AB423" i="3" s="1"/>
  <c r="AB422" i="3" s="1"/>
  <c r="AA424" i="3" a="1"/>
  <c r="AA424" i="3"/>
  <c r="Z424" i="3" a="1"/>
  <c r="Z424" i="3" s="1"/>
  <c r="Z423" i="3" s="1"/>
  <c r="Z422" i="3" s="1"/>
  <c r="Y424" i="3" a="1"/>
  <c r="Y424" i="3" s="1"/>
  <c r="V424" i="3"/>
  <c r="A424" i="3"/>
  <c r="AZ423" i="3"/>
  <c r="AV423" i="3"/>
  <c r="AV422" i="3" s="1"/>
  <c r="AP423" i="3"/>
  <c r="AP422" i="3" s="1"/>
  <c r="AD423" i="3"/>
  <c r="AD422" i="3" s="1"/>
  <c r="V423" i="3"/>
  <c r="A423" i="3"/>
  <c r="AZ422" i="3"/>
  <c r="AT422" i="3"/>
  <c r="AS422" i="3"/>
  <c r="V422" i="3"/>
  <c r="A422" i="3"/>
  <c r="BP421" i="3" a="1"/>
  <c r="BP421" i="3" s="1"/>
  <c r="BO421" i="3" a="1"/>
  <c r="BO421" i="3" s="1"/>
  <c r="BN421" i="3" a="1"/>
  <c r="BN421" i="3"/>
  <c r="BM421" i="3" a="1"/>
  <c r="BM421" i="3"/>
  <c r="AZ421" i="3" a="1"/>
  <c r="AZ421" i="3" s="1"/>
  <c r="AY421" i="3" a="1"/>
  <c r="AY421" i="3" s="1"/>
  <c r="AY419" i="3" s="1"/>
  <c r="AX421" i="3" a="1"/>
  <c r="AX421" i="3"/>
  <c r="AW421" i="3" a="1"/>
  <c r="AW421" i="3"/>
  <c r="AV421" i="3" a="1"/>
  <c r="AV421" i="3"/>
  <c r="AU421" i="3" a="1"/>
  <c r="AU421" i="3"/>
  <c r="AT421" i="3" a="1"/>
  <c r="AT421" i="3" s="1"/>
  <c r="AS421" i="3" a="1"/>
  <c r="AS421" i="3" s="1"/>
  <c r="AR421" i="3" a="1"/>
  <c r="AR421" i="3"/>
  <c r="AQ421" i="3" a="1"/>
  <c r="AQ421" i="3"/>
  <c r="AP421" i="3" a="1"/>
  <c r="AP421" i="3"/>
  <c r="AO421" i="3" a="1"/>
  <c r="AO421" i="3"/>
  <c r="AJ421" i="3" a="1"/>
  <c r="AJ421" i="3" s="1"/>
  <c r="AI421" i="3" a="1"/>
  <c r="AI421" i="3"/>
  <c r="AH421" i="3" a="1"/>
  <c r="AH421" i="3" s="1"/>
  <c r="AG421" i="3" a="1"/>
  <c r="AG421" i="3" s="1"/>
  <c r="AF421" i="3" a="1"/>
  <c r="AF421" i="3"/>
  <c r="AE421" i="3" a="1"/>
  <c r="AE421" i="3"/>
  <c r="AD421" i="3" a="1"/>
  <c r="AD421" i="3" s="1"/>
  <c r="AC421" i="3" a="1"/>
  <c r="AC421" i="3"/>
  <c r="AB421" i="3" a="1"/>
  <c r="AB421" i="3" s="1"/>
  <c r="AA421" i="3" a="1"/>
  <c r="AA421" i="3" s="1"/>
  <c r="Z421" i="3" a="1"/>
  <c r="Z421" i="3"/>
  <c r="Z419" i="3" s="1"/>
  <c r="Y421" i="3" a="1"/>
  <c r="Y421" i="3"/>
  <c r="V421" i="3"/>
  <c r="A421" i="3"/>
  <c r="BP420" i="3" a="1"/>
  <c r="BP420" i="3" s="1"/>
  <c r="BO420" i="3" a="1"/>
  <c r="BO420" i="3" s="1"/>
  <c r="BN420" i="3" a="1"/>
  <c r="BN420" i="3"/>
  <c r="BN419" i="3" s="1"/>
  <c r="BM420" i="3" a="1"/>
  <c r="BM420" i="3"/>
  <c r="AZ420" i="3" a="1"/>
  <c r="AZ420" i="3" s="1"/>
  <c r="AY420" i="3" a="1"/>
  <c r="AY420" i="3" s="1"/>
  <c r="AX420" i="3" a="1"/>
  <c r="AX420" i="3"/>
  <c r="AW420" i="3" a="1"/>
  <c r="AW420" i="3"/>
  <c r="AV420" i="3" a="1"/>
  <c r="AV420" i="3"/>
  <c r="AU420" i="3" a="1"/>
  <c r="AU420" i="3"/>
  <c r="AU419" i="3" s="1"/>
  <c r="AT420" i="3" a="1"/>
  <c r="AT420" i="3" s="1"/>
  <c r="AS420" i="3" a="1"/>
  <c r="AS420" i="3" s="1"/>
  <c r="AS419" i="3" s="1"/>
  <c r="AS410" i="3" s="1"/>
  <c r="AS409" i="3" s="1"/>
  <c r="AR420" i="3" a="1"/>
  <c r="AR420" i="3"/>
  <c r="AQ420" i="3" a="1"/>
  <c r="AQ420" i="3"/>
  <c r="AQ419" i="3" s="1"/>
  <c r="AQ410" i="3" s="1"/>
  <c r="AQ409" i="3" s="1"/>
  <c r="AP420" i="3" a="1"/>
  <c r="AP420" i="3"/>
  <c r="AP419" i="3" s="1"/>
  <c r="AO420" i="3" a="1"/>
  <c r="AO420" i="3"/>
  <c r="AO419" i="3" s="1"/>
  <c r="AJ420" i="3" a="1"/>
  <c r="AJ420" i="3" s="1"/>
  <c r="AJ419" i="3" s="1"/>
  <c r="AI420" i="3" a="1"/>
  <c r="AI420" i="3"/>
  <c r="AI419" i="3" s="1"/>
  <c r="AH420" i="3" a="1"/>
  <c r="AH420" i="3" s="1"/>
  <c r="AG420" i="3" a="1"/>
  <c r="AG420" i="3" s="1"/>
  <c r="AF420" i="3" a="1"/>
  <c r="AF420" i="3"/>
  <c r="AF419" i="3" s="1"/>
  <c r="AE420" i="3" a="1"/>
  <c r="AE420" i="3"/>
  <c r="AE419" i="3" s="1"/>
  <c r="AD420" i="3" a="1"/>
  <c r="AD420" i="3" s="1"/>
  <c r="AD419" i="3" s="1"/>
  <c r="AC420" i="3" a="1"/>
  <c r="AC420" i="3"/>
  <c r="AC419" i="3" s="1"/>
  <c r="AB420" i="3" a="1"/>
  <c r="AB420" i="3" s="1"/>
  <c r="AB419" i="3" s="1"/>
  <c r="AA420" i="3" a="1"/>
  <c r="AA420" i="3" s="1"/>
  <c r="Z420" i="3" a="1"/>
  <c r="Z420" i="3"/>
  <c r="Y420" i="3" a="1"/>
  <c r="Y420" i="3"/>
  <c r="V420" i="3"/>
  <c r="A420" i="3"/>
  <c r="BP419" i="3"/>
  <c r="AX419" i="3"/>
  <c r="AV419" i="3"/>
  <c r="AR419" i="3"/>
  <c r="Y419" i="3"/>
  <c r="V419" i="3"/>
  <c r="A419" i="3"/>
  <c r="BP418" i="3" a="1"/>
  <c r="BP418" i="3"/>
  <c r="BO418" i="3" a="1"/>
  <c r="BO418" i="3" s="1"/>
  <c r="BN418" i="3" a="1"/>
  <c r="BN418" i="3" s="1"/>
  <c r="BM418" i="3" a="1"/>
  <c r="BM418" i="3"/>
  <c r="AZ418" i="3" a="1"/>
  <c r="AZ418" i="3" s="1"/>
  <c r="AY418" i="3" a="1"/>
  <c r="AY418" i="3"/>
  <c r="AX418" i="3" a="1"/>
  <c r="AX418" i="3"/>
  <c r="AX414" i="3" s="1"/>
  <c r="AW418" i="3" a="1"/>
  <c r="AW418" i="3"/>
  <c r="AV418" i="3" a="1"/>
  <c r="AV418" i="3"/>
  <c r="AU418" i="3" a="1"/>
  <c r="AU418" i="3" s="1"/>
  <c r="AT418" i="3" a="1"/>
  <c r="AT418" i="3" s="1"/>
  <c r="AS418" i="3" a="1"/>
  <c r="AS418" i="3"/>
  <c r="AR418" i="3" a="1"/>
  <c r="AR418" i="3"/>
  <c r="AQ418" i="3" a="1"/>
  <c r="AQ418" i="3"/>
  <c r="AP418" i="3" a="1"/>
  <c r="AP418" i="3"/>
  <c r="AO418" i="3" a="1"/>
  <c r="AO418" i="3" s="1"/>
  <c r="AJ418" i="3" a="1"/>
  <c r="AJ418" i="3"/>
  <c r="AI418" i="3" a="1"/>
  <c r="AI418" i="3"/>
  <c r="AH418" i="3" a="1"/>
  <c r="AH418" i="3"/>
  <c r="AG418" i="3" a="1"/>
  <c r="AG418" i="3"/>
  <c r="AF418" i="3" a="1"/>
  <c r="AF418" i="3" s="1"/>
  <c r="AE418" i="3" a="1"/>
  <c r="AE418" i="3" s="1"/>
  <c r="AD418" i="3" a="1"/>
  <c r="AD418" i="3"/>
  <c r="AC418" i="3" a="1"/>
  <c r="AC418" i="3" s="1"/>
  <c r="AB418" i="3" a="1"/>
  <c r="AB418" i="3"/>
  <c r="AA418" i="3" a="1"/>
  <c r="AA418" i="3"/>
  <c r="Z418" i="3" a="1"/>
  <c r="Z418" i="3" s="1"/>
  <c r="Y418" i="3" a="1"/>
  <c r="Y418" i="3" s="1"/>
  <c r="A418" i="3"/>
  <c r="BP417" i="3" a="1"/>
  <c r="BP417" i="3"/>
  <c r="BO417" i="3" a="1"/>
  <c r="BO417" i="3" s="1"/>
  <c r="BN417" i="3" a="1"/>
  <c r="BN417" i="3" s="1"/>
  <c r="BM417" i="3" a="1"/>
  <c r="BM417" i="3"/>
  <c r="BM414" i="3" s="1"/>
  <c r="AZ417" i="3" a="1"/>
  <c r="AZ417" i="3" s="1"/>
  <c r="AY417" i="3" a="1"/>
  <c r="AY417" i="3"/>
  <c r="AX417" i="3" a="1"/>
  <c r="AX417" i="3"/>
  <c r="AW417" i="3" a="1"/>
  <c r="AW417" i="3" s="1"/>
  <c r="AV417" i="3" a="1"/>
  <c r="AV417" i="3"/>
  <c r="AU417" i="3" a="1"/>
  <c r="AU417" i="3" s="1"/>
  <c r="AT417" i="3" a="1"/>
  <c r="AT417" i="3" s="1"/>
  <c r="AS417" i="3" a="1"/>
  <c r="AS417" i="3"/>
  <c r="AR417" i="3" a="1"/>
  <c r="AR417" i="3"/>
  <c r="AQ417" i="3" a="1"/>
  <c r="AQ417" i="3" s="1"/>
  <c r="AP417" i="3" a="1"/>
  <c r="AP417" i="3"/>
  <c r="AO417" i="3" a="1"/>
  <c r="AO417" i="3" s="1"/>
  <c r="AJ417" i="3" a="1"/>
  <c r="AJ417" i="3"/>
  <c r="AI417" i="3" a="1"/>
  <c r="AI417" i="3"/>
  <c r="AH417" i="3" a="1"/>
  <c r="AH417" i="3" s="1"/>
  <c r="AG417" i="3" a="1"/>
  <c r="AG417" i="3"/>
  <c r="AF417" i="3" a="1"/>
  <c r="AF417" i="3" s="1"/>
  <c r="AE417" i="3" a="1"/>
  <c r="AE417" i="3" s="1"/>
  <c r="AD417" i="3" a="1"/>
  <c r="AD417" i="3"/>
  <c r="AC417" i="3" a="1"/>
  <c r="AC417" i="3"/>
  <c r="AB417" i="3" a="1"/>
  <c r="AB417" i="3" s="1"/>
  <c r="AA417" i="3" a="1"/>
  <c r="AA417" i="3"/>
  <c r="Z417" i="3" a="1"/>
  <c r="Z417" i="3" s="1"/>
  <c r="Y417" i="3" a="1"/>
  <c r="Y417" i="3" s="1"/>
  <c r="A417" i="3"/>
  <c r="BP416" i="3" a="1"/>
  <c r="BP416" i="3" s="1"/>
  <c r="BO416" i="3" a="1"/>
  <c r="BO416" i="3" s="1"/>
  <c r="BN416" i="3" a="1"/>
  <c r="BN416" i="3"/>
  <c r="BM416" i="3" a="1"/>
  <c r="BM416" i="3"/>
  <c r="AZ416" i="3" a="1"/>
  <c r="AZ416" i="3"/>
  <c r="AY416" i="3" a="1"/>
  <c r="AY416" i="3"/>
  <c r="AY414" i="3" s="1"/>
  <c r="AX416" i="3" a="1"/>
  <c r="AX416" i="3"/>
  <c r="AW416" i="3" a="1"/>
  <c r="AW416" i="3"/>
  <c r="AV416" i="3" a="1"/>
  <c r="AV416" i="3" s="1"/>
  <c r="AU416" i="3" a="1"/>
  <c r="AU416" i="3" s="1"/>
  <c r="AT416" i="3" a="1"/>
  <c r="AT416" i="3"/>
  <c r="AS416" i="3" a="1"/>
  <c r="AS416" i="3" s="1"/>
  <c r="AS414" i="3" s="1"/>
  <c r="AR416" i="3" a="1"/>
  <c r="AR416" i="3"/>
  <c r="AQ416" i="3" a="1"/>
  <c r="AQ416" i="3"/>
  <c r="AP416" i="3" a="1"/>
  <c r="AP416" i="3" s="1"/>
  <c r="AO416" i="3" a="1"/>
  <c r="AO416" i="3" s="1"/>
  <c r="AJ416" i="3" a="1"/>
  <c r="AJ416" i="3" s="1"/>
  <c r="AI416" i="3" a="1"/>
  <c r="AI416" i="3"/>
  <c r="AH416" i="3" a="1"/>
  <c r="AH416" i="3"/>
  <c r="AG416" i="3" a="1"/>
  <c r="AG416" i="3" s="1"/>
  <c r="AF416" i="3" a="1"/>
  <c r="AF416" i="3" s="1"/>
  <c r="AE416" i="3" a="1"/>
  <c r="AE416" i="3"/>
  <c r="AD416" i="3" a="1"/>
  <c r="AD416" i="3"/>
  <c r="AD414" i="3" s="1"/>
  <c r="AD410" i="3" s="1"/>
  <c r="AD409" i="3" s="1"/>
  <c r="AC416" i="3" a="1"/>
  <c r="AC416" i="3"/>
  <c r="AB416" i="3" a="1"/>
  <c r="AB416" i="3"/>
  <c r="AA416" i="3" a="1"/>
  <c r="AA416" i="3" s="1"/>
  <c r="Z416" i="3" a="1"/>
  <c r="Z416" i="3" s="1"/>
  <c r="Y416" i="3" a="1"/>
  <c r="Y416" i="3"/>
  <c r="A416" i="3"/>
  <c r="BP415" i="3" a="1"/>
  <c r="BP415" i="3" s="1"/>
  <c r="BO415" i="3" a="1"/>
  <c r="BO415" i="3" s="1"/>
  <c r="BN415" i="3" a="1"/>
  <c r="BN415" i="3"/>
  <c r="BN414" i="3" s="1"/>
  <c r="BM415" i="3" a="1"/>
  <c r="BM415" i="3"/>
  <c r="AZ415" i="3" a="1"/>
  <c r="AZ415" i="3"/>
  <c r="AY415" i="3" a="1"/>
  <c r="AY415" i="3"/>
  <c r="AX415" i="3" a="1"/>
  <c r="AX415" i="3" s="1"/>
  <c r="AW415" i="3" a="1"/>
  <c r="AW415" i="3"/>
  <c r="AV415" i="3" a="1"/>
  <c r="AV415" i="3" s="1"/>
  <c r="AU415" i="3" a="1"/>
  <c r="AU415" i="3" s="1"/>
  <c r="AT415" i="3" a="1"/>
  <c r="AT415" i="3"/>
  <c r="AS415" i="3" a="1"/>
  <c r="AS415" i="3"/>
  <c r="AR415" i="3" a="1"/>
  <c r="AR415" i="3" s="1"/>
  <c r="AQ415" i="3" a="1"/>
  <c r="AQ415" i="3"/>
  <c r="AQ414" i="3" s="1"/>
  <c r="AP415" i="3" a="1"/>
  <c r="AP415" i="3" s="1"/>
  <c r="AO415" i="3" a="1"/>
  <c r="AO415" i="3" s="1"/>
  <c r="AJ415" i="3" a="1"/>
  <c r="AJ415" i="3"/>
  <c r="AI415" i="3" a="1"/>
  <c r="AI415" i="3" s="1"/>
  <c r="AH415" i="3" a="1"/>
  <c r="AH415" i="3"/>
  <c r="AG415" i="3" a="1"/>
  <c r="AG415" i="3" s="1"/>
  <c r="AG414" i="3" s="1"/>
  <c r="AF415" i="3" a="1"/>
  <c r="AF415" i="3" s="1"/>
  <c r="AE415" i="3" a="1"/>
  <c r="AE415" i="3"/>
  <c r="AE414" i="3" s="1"/>
  <c r="AD415" i="3" a="1"/>
  <c r="AD415" i="3"/>
  <c r="AC415" i="3" a="1"/>
  <c r="AC415" i="3" s="1"/>
  <c r="AB415" i="3" a="1"/>
  <c r="AB415" i="3"/>
  <c r="AA415" i="3" a="1"/>
  <c r="AA415" i="3" s="1"/>
  <c r="Z415" i="3" a="1"/>
  <c r="Z415" i="3" s="1"/>
  <c r="Z414" i="3" s="1"/>
  <c r="Y415" i="3" a="1"/>
  <c r="Y415" i="3"/>
  <c r="Y414" i="3" s="1"/>
  <c r="A415" i="3"/>
  <c r="V414" i="3"/>
  <c r="A414" i="3"/>
  <c r="BP413" i="3" a="1"/>
  <c r="BP413" i="3"/>
  <c r="BO413" i="3" a="1"/>
  <c r="BO413" i="3"/>
  <c r="BN413" i="3" a="1"/>
  <c r="BN413" i="3" s="1"/>
  <c r="BM413" i="3" a="1"/>
  <c r="BM413" i="3" s="1"/>
  <c r="AZ413" i="3" a="1"/>
  <c r="AZ413" i="3"/>
  <c r="AY413" i="3" a="1"/>
  <c r="AY413" i="3" s="1"/>
  <c r="AX413" i="3" a="1"/>
  <c r="AX413" i="3" s="1"/>
  <c r="AW413" i="3" a="1"/>
  <c r="AW413" i="3"/>
  <c r="AV413" i="3" a="1"/>
  <c r="AV413" i="3"/>
  <c r="AU413" i="3" a="1"/>
  <c r="AU413" i="3" s="1"/>
  <c r="AT413" i="3" a="1"/>
  <c r="AT413" i="3"/>
  <c r="AS413" i="3" a="1"/>
  <c r="AS413" i="3" s="1"/>
  <c r="AR413" i="3" a="1"/>
  <c r="AR413" i="3" s="1"/>
  <c r="AQ413" i="3" a="1"/>
  <c r="AQ413" i="3"/>
  <c r="AP413" i="3" a="1"/>
  <c r="AP413" i="3"/>
  <c r="AO413" i="3" a="1"/>
  <c r="AO413" i="3" s="1"/>
  <c r="AJ413" i="3" a="1"/>
  <c r="AJ413" i="3"/>
  <c r="AI413" i="3" a="1"/>
  <c r="AI413" i="3"/>
  <c r="AH413" i="3" a="1"/>
  <c r="AH413" i="3" s="1"/>
  <c r="AG413" i="3" a="1"/>
  <c r="AG413" i="3" s="1"/>
  <c r="AF413" i="3" a="1"/>
  <c r="AF413" i="3"/>
  <c r="AE413" i="3" a="1"/>
  <c r="AE413" i="3"/>
  <c r="AD413" i="3" a="1"/>
  <c r="AD413" i="3"/>
  <c r="AC413" i="3" a="1"/>
  <c r="AC413" i="3"/>
  <c r="AB413" i="3" a="1"/>
  <c r="AB413" i="3" s="1"/>
  <c r="AA413" i="3" a="1"/>
  <c r="AA413" i="3" s="1"/>
  <c r="Z413" i="3" a="1"/>
  <c r="Z413" i="3"/>
  <c r="Y413" i="3" a="1"/>
  <c r="Y413" i="3"/>
  <c r="V413" i="3"/>
  <c r="A413" i="3"/>
  <c r="BP412" i="3" a="1"/>
  <c r="BP412" i="3" s="1"/>
  <c r="BO412" i="3" a="1"/>
  <c r="BO412" i="3" s="1"/>
  <c r="BN412" i="3" a="1"/>
  <c r="BN412" i="3"/>
  <c r="BM412" i="3" a="1"/>
  <c r="BM412" i="3"/>
  <c r="BG412" i="3"/>
  <c r="AZ412" i="3" a="1"/>
  <c r="AZ412" i="3"/>
  <c r="AY412" i="3" a="1"/>
  <c r="AY412" i="3" s="1"/>
  <c r="AX412" i="3" a="1"/>
  <c r="AX412" i="3" s="1"/>
  <c r="AW412" i="3" a="1"/>
  <c r="AW412" i="3"/>
  <c r="AV412" i="3" a="1"/>
  <c r="AV412" i="3"/>
  <c r="AU412" i="3" a="1"/>
  <c r="AU412" i="3" s="1"/>
  <c r="AT412" i="3" a="1"/>
  <c r="AT412" i="3"/>
  <c r="AS412" i="3" a="1"/>
  <c r="AS412" i="3" s="1"/>
  <c r="AR412" i="3" a="1"/>
  <c r="AR412" i="3" s="1"/>
  <c r="AQ412" i="3" a="1"/>
  <c r="AQ412" i="3"/>
  <c r="AP412" i="3" a="1"/>
  <c r="AP412" i="3"/>
  <c r="AO412" i="3" a="1"/>
  <c r="AO412" i="3" s="1"/>
  <c r="AJ412" i="3" a="1"/>
  <c r="AJ412" i="3"/>
  <c r="AI412" i="3" a="1"/>
  <c r="AI412" i="3"/>
  <c r="AH412" i="3" a="1"/>
  <c r="AH412" i="3" s="1"/>
  <c r="AG412" i="3" a="1"/>
  <c r="AG412" i="3" s="1"/>
  <c r="AF412" i="3" a="1"/>
  <c r="AF412" i="3"/>
  <c r="AE412" i="3" a="1"/>
  <c r="AE412" i="3"/>
  <c r="AD412" i="3" a="1"/>
  <c r="AD412" i="3"/>
  <c r="AC412" i="3" a="1"/>
  <c r="AC412" i="3"/>
  <c r="AB412" i="3" a="1"/>
  <c r="AB412" i="3" s="1"/>
  <c r="AA412" i="3" a="1"/>
  <c r="AA412" i="3" s="1"/>
  <c r="Z412" i="3" a="1"/>
  <c r="Z412" i="3"/>
  <c r="Y412" i="3" a="1"/>
  <c r="Y412" i="3"/>
  <c r="V412" i="3"/>
  <c r="A412" i="3"/>
  <c r="BP411" i="3" a="1"/>
  <c r="BP411" i="3" s="1"/>
  <c r="BO411" i="3" a="1"/>
  <c r="BO411" i="3" s="1"/>
  <c r="BN411" i="3" a="1"/>
  <c r="BN411" i="3"/>
  <c r="BM411" i="3" a="1"/>
  <c r="BM411" i="3" s="1"/>
  <c r="AZ411" i="3" a="1"/>
  <c r="AZ411" i="3" s="1"/>
  <c r="AY411" i="3" a="1"/>
  <c r="AY411" i="3"/>
  <c r="AX411" i="3" a="1"/>
  <c r="AX411" i="3"/>
  <c r="AW411" i="3" a="1"/>
  <c r="AW411" i="3"/>
  <c r="AV411" i="3" a="1"/>
  <c r="AV411" i="3" s="1"/>
  <c r="AU411" i="3" a="1"/>
  <c r="AU411" i="3" s="1"/>
  <c r="AT411" i="3" a="1"/>
  <c r="AT411" i="3" s="1"/>
  <c r="AS411" i="3" a="1"/>
  <c r="AS411" i="3"/>
  <c r="AR411" i="3" a="1"/>
  <c r="AR411" i="3" s="1"/>
  <c r="AQ411" i="3" a="1"/>
  <c r="AQ411" i="3"/>
  <c r="AP411" i="3" a="1"/>
  <c r="AP411" i="3" s="1"/>
  <c r="AO411" i="3" a="1"/>
  <c r="AO411" i="3" s="1"/>
  <c r="AJ411" i="3" a="1"/>
  <c r="AJ411" i="3"/>
  <c r="AI411" i="3" a="1"/>
  <c r="AI411" i="3" s="1"/>
  <c r="AH411" i="3" a="1"/>
  <c r="AH411" i="3" s="1"/>
  <c r="AG411" i="3" a="1"/>
  <c r="AG411" i="3"/>
  <c r="AF411" i="3" a="1"/>
  <c r="AF411" i="3"/>
  <c r="AE411" i="3" a="1"/>
  <c r="AE411" i="3"/>
  <c r="AD411" i="3" a="1"/>
  <c r="AD411" i="3"/>
  <c r="AC411" i="3" a="1"/>
  <c r="AC411" i="3" s="1"/>
  <c r="AB411" i="3" a="1"/>
  <c r="AB411" i="3" s="1"/>
  <c r="AA411" i="3" a="1"/>
  <c r="AA411" i="3"/>
  <c r="Z411" i="3" a="1"/>
  <c r="Z411" i="3"/>
  <c r="Y411" i="3" a="1"/>
  <c r="Y411" i="3" s="1"/>
  <c r="V411" i="3"/>
  <c r="A411" i="3"/>
  <c r="V410" i="3"/>
  <c r="A410" i="3"/>
  <c r="V409" i="3"/>
  <c r="A409" i="3"/>
  <c r="A408" i="3"/>
  <c r="BP407" i="3" a="1"/>
  <c r="BP407" i="3" s="1"/>
  <c r="BO407" i="3" a="1"/>
  <c r="BO407" i="3" s="1"/>
  <c r="BN407" i="3" a="1"/>
  <c r="BN407" i="3"/>
  <c r="BM407" i="3" a="1"/>
  <c r="BM407" i="3"/>
  <c r="AZ407" i="3" a="1"/>
  <c r="AZ407" i="3"/>
  <c r="AY407" i="3" a="1"/>
  <c r="AY407" i="3" s="1"/>
  <c r="AX407" i="3" a="1"/>
  <c r="AX407" i="3" s="1"/>
  <c r="AW407" i="3" a="1"/>
  <c r="AW407" i="3"/>
  <c r="AV407" i="3" a="1"/>
  <c r="AV407" i="3"/>
  <c r="AU407" i="3" a="1"/>
  <c r="AU407" i="3"/>
  <c r="AT407" i="3" a="1"/>
  <c r="AT407" i="3"/>
  <c r="AS407" i="3" a="1"/>
  <c r="AS407" i="3" s="1"/>
  <c r="AR407" i="3" a="1"/>
  <c r="AR407" i="3" s="1"/>
  <c r="AQ407" i="3" a="1"/>
  <c r="AQ407" i="3"/>
  <c r="AP407" i="3" a="1"/>
  <c r="AP407" i="3"/>
  <c r="AO407" i="3" a="1"/>
  <c r="AO407" i="3" s="1"/>
  <c r="AJ407" i="3" a="1"/>
  <c r="AJ407" i="3"/>
  <c r="AI407" i="3" a="1"/>
  <c r="AI407" i="3" s="1"/>
  <c r="AH407" i="3" a="1"/>
  <c r="AH407" i="3" s="1"/>
  <c r="AG407" i="3" a="1"/>
  <c r="AG407" i="3" s="1"/>
  <c r="AF407" i="3" a="1"/>
  <c r="AF407" i="3"/>
  <c r="AE407" i="3" a="1"/>
  <c r="AE407" i="3"/>
  <c r="AD407" i="3" a="1"/>
  <c r="AD407" i="3"/>
  <c r="AC407" i="3" a="1"/>
  <c r="AC407" i="3" s="1"/>
  <c r="AL407" i="3" s="1"/>
  <c r="AB407" i="3" a="1"/>
  <c r="AB407" i="3" s="1"/>
  <c r="AA407" i="3" a="1"/>
  <c r="AA407" i="3" s="1"/>
  <c r="Z407" i="3" a="1"/>
  <c r="Z407" i="3"/>
  <c r="Y407" i="3" a="1"/>
  <c r="Y407" i="3"/>
  <c r="A407" i="3"/>
  <c r="BP406" i="3" a="1"/>
  <c r="BP406" i="3" s="1"/>
  <c r="BO406" i="3" a="1"/>
  <c r="BO406" i="3" s="1"/>
  <c r="BN406" i="3" a="1"/>
  <c r="BN406" i="3"/>
  <c r="BM406" i="3" a="1"/>
  <c r="BM406" i="3" s="1"/>
  <c r="AZ406" i="3" a="1"/>
  <c r="AZ406" i="3"/>
  <c r="AY406" i="3" a="1"/>
  <c r="AY406" i="3" s="1"/>
  <c r="AX406" i="3" a="1"/>
  <c r="AX406" i="3" s="1"/>
  <c r="AW406" i="3" a="1"/>
  <c r="AW406" i="3"/>
  <c r="AV406" i="3" a="1"/>
  <c r="AV406" i="3"/>
  <c r="AU406" i="3" a="1"/>
  <c r="AU406" i="3" s="1"/>
  <c r="AT406" i="3" a="1"/>
  <c r="AT406" i="3"/>
  <c r="AS406" i="3" a="1"/>
  <c r="AS406" i="3" s="1"/>
  <c r="AR406" i="3" a="1"/>
  <c r="AR406" i="3" s="1"/>
  <c r="AQ406" i="3" a="1"/>
  <c r="AQ406" i="3"/>
  <c r="AP406" i="3" a="1"/>
  <c r="AP406" i="3" s="1"/>
  <c r="AO406" i="3" a="1"/>
  <c r="AO406" i="3" s="1"/>
  <c r="AJ406" i="3" a="1"/>
  <c r="AJ406" i="3"/>
  <c r="AI406" i="3" a="1"/>
  <c r="AI406" i="3" s="1"/>
  <c r="AH406" i="3" a="1"/>
  <c r="AH406" i="3"/>
  <c r="AG406" i="3" a="1"/>
  <c r="AG406" i="3" s="1"/>
  <c r="AF406" i="3" a="1"/>
  <c r="AF406" i="3"/>
  <c r="AE406" i="3" a="1"/>
  <c r="AE406" i="3" s="1"/>
  <c r="AD406" i="3" a="1"/>
  <c r="AD406" i="3"/>
  <c r="AC406" i="3" a="1"/>
  <c r="AC406" i="3" s="1"/>
  <c r="AB406" i="3" a="1"/>
  <c r="AB406" i="3"/>
  <c r="AA406" i="3" a="1"/>
  <c r="AA406" i="3" s="1"/>
  <c r="Z406" i="3" a="1"/>
  <c r="Z406" i="3"/>
  <c r="Y406" i="3" a="1"/>
  <c r="Y406" i="3"/>
  <c r="E406" i="3"/>
  <c r="A406" i="3"/>
  <c r="BB405" i="3"/>
  <c r="AL405" i="3"/>
  <c r="A405" i="3"/>
  <c r="A404" i="3"/>
  <c r="A403" i="3"/>
  <c r="AU402" i="3"/>
  <c r="AJ402" i="3"/>
  <c r="AA402" i="3"/>
  <c r="A402" i="3"/>
  <c r="BP401" i="3" a="1"/>
  <c r="BP401" i="3" s="1"/>
  <c r="BO401" i="3" a="1"/>
  <c r="BO401" i="3"/>
  <c r="BN401" i="3" a="1"/>
  <c r="BN401" i="3"/>
  <c r="BM401" i="3" a="1"/>
  <c r="BM401" i="3" s="1"/>
  <c r="AZ401" i="3" a="1"/>
  <c r="AZ401" i="3" s="1"/>
  <c r="AY401" i="3" a="1"/>
  <c r="AY401" i="3" s="1"/>
  <c r="AX401" i="3" a="1"/>
  <c r="AX401" i="3"/>
  <c r="AW401" i="3" a="1"/>
  <c r="AW401" i="3" s="1"/>
  <c r="AV401" i="3" a="1"/>
  <c r="AV401" i="3"/>
  <c r="AU401" i="3" a="1"/>
  <c r="AU401" i="3" s="1"/>
  <c r="AT401" i="3" a="1"/>
  <c r="AT401" i="3"/>
  <c r="AS401" i="3" a="1"/>
  <c r="AS401" i="3" s="1"/>
  <c r="AR401" i="3" a="1"/>
  <c r="AR401" i="3"/>
  <c r="AQ401" i="3" a="1"/>
  <c r="AQ401" i="3"/>
  <c r="AP401" i="3" a="1"/>
  <c r="AP401" i="3"/>
  <c r="AO401" i="3" a="1"/>
  <c r="AO401" i="3" s="1"/>
  <c r="AO398" i="3" s="1"/>
  <c r="AJ401" i="3" a="1"/>
  <c r="AJ401" i="3"/>
  <c r="AI401" i="3" a="1"/>
  <c r="AI401" i="3"/>
  <c r="AH401" i="3" a="1"/>
  <c r="AH401" i="3" s="1"/>
  <c r="AG401" i="3" a="1"/>
  <c r="AG401" i="3"/>
  <c r="AF401" i="3" a="1"/>
  <c r="AF401" i="3" s="1"/>
  <c r="AE401" i="3" a="1"/>
  <c r="AE401" i="3"/>
  <c r="AD401" i="3" a="1"/>
  <c r="AD401" i="3"/>
  <c r="AC401" i="3" a="1"/>
  <c r="AC401" i="3"/>
  <c r="AC398" i="3" s="1"/>
  <c r="AB401" i="3" a="1"/>
  <c r="AB401" i="3" s="1"/>
  <c r="AA401" i="3" a="1"/>
  <c r="AA401" i="3"/>
  <c r="Z401" i="3" a="1"/>
  <c r="Z401" i="3" s="1"/>
  <c r="Y401" i="3" a="1"/>
  <c r="Y401" i="3"/>
  <c r="A401" i="3"/>
  <c r="BP400" i="3" a="1"/>
  <c r="BP400" i="3" s="1"/>
  <c r="BO400" i="3" a="1"/>
  <c r="BO400" i="3"/>
  <c r="BN400" i="3" a="1"/>
  <c r="BN400" i="3" s="1"/>
  <c r="BN398" i="3" s="1"/>
  <c r="BM400" i="3" a="1"/>
  <c r="BM400" i="3"/>
  <c r="AZ400" i="3" a="1"/>
  <c r="AZ400" i="3"/>
  <c r="AY400" i="3" a="1"/>
  <c r="AY400" i="3"/>
  <c r="AX400" i="3" a="1"/>
  <c r="AX400" i="3" s="1"/>
  <c r="AW400" i="3" a="1"/>
  <c r="AW400" i="3" s="1"/>
  <c r="AV400" i="3" a="1"/>
  <c r="AV400" i="3" s="1"/>
  <c r="AU400" i="3" a="1"/>
  <c r="AU400" i="3" s="1"/>
  <c r="AT400" i="3" a="1"/>
  <c r="AT400" i="3"/>
  <c r="AS400" i="3" a="1"/>
  <c r="AS400" i="3"/>
  <c r="AR400" i="3" a="1"/>
  <c r="AR400" i="3"/>
  <c r="AR398" i="3" s="1"/>
  <c r="AQ400" i="3" a="1"/>
  <c r="AQ400" i="3"/>
  <c r="AP400" i="3" a="1"/>
  <c r="AP400" i="3" s="1"/>
  <c r="AO400" i="3" a="1"/>
  <c r="AO400" i="3" s="1"/>
  <c r="AJ400" i="3" a="1"/>
  <c r="AJ400" i="3"/>
  <c r="AJ398" i="3" s="1"/>
  <c r="AI400" i="3" a="1"/>
  <c r="AI400" i="3"/>
  <c r="AH400" i="3" a="1"/>
  <c r="AH400" i="3" s="1"/>
  <c r="AG400" i="3" a="1"/>
  <c r="AG400" i="3" s="1"/>
  <c r="AF400" i="3" a="1"/>
  <c r="AF400" i="3"/>
  <c r="AE400" i="3" a="1"/>
  <c r="AE400" i="3"/>
  <c r="AD400" i="3" a="1"/>
  <c r="AD400" i="3" s="1"/>
  <c r="AD398" i="3" s="1"/>
  <c r="AC400" i="3" a="1"/>
  <c r="AC400" i="3"/>
  <c r="AB400" i="3" a="1"/>
  <c r="AB400" i="3"/>
  <c r="AA400" i="3" a="1"/>
  <c r="AA400" i="3" s="1"/>
  <c r="Z400" i="3" a="1"/>
  <c r="Z400" i="3"/>
  <c r="Y400" i="3" a="1"/>
  <c r="Y400" i="3" s="1"/>
  <c r="AL400" i="3" s="1"/>
  <c r="A400" i="3"/>
  <c r="BP399" i="3" a="1"/>
  <c r="BP399" i="3"/>
  <c r="BP398" i="3" s="1"/>
  <c r="BP402" i="3" s="1"/>
  <c r="BO399" i="3" a="1"/>
  <c r="BO399" i="3" s="1"/>
  <c r="BO398" i="3" s="1"/>
  <c r="BN399" i="3" a="1"/>
  <c r="BN399" i="3"/>
  <c r="BM399" i="3" a="1"/>
  <c r="BM399" i="3"/>
  <c r="AZ399" i="3" a="1"/>
  <c r="AZ399" i="3" s="1"/>
  <c r="AY399" i="3" a="1"/>
  <c r="AY399" i="3" s="1"/>
  <c r="AX399" i="3" a="1"/>
  <c r="AX399" i="3"/>
  <c r="AW399" i="3" a="1"/>
  <c r="AW399" i="3"/>
  <c r="AV399" i="3" a="1"/>
  <c r="AV399" i="3" s="1"/>
  <c r="AV398" i="3" s="1"/>
  <c r="AU399" i="3" a="1"/>
  <c r="AU399" i="3"/>
  <c r="AU398" i="3" s="1"/>
  <c r="AT399" i="3" a="1"/>
  <c r="AT399" i="3"/>
  <c r="AS399" i="3" a="1"/>
  <c r="AS399" i="3" s="1"/>
  <c r="AR399" i="3" a="1"/>
  <c r="AR399" i="3"/>
  <c r="AQ399" i="3" a="1"/>
  <c r="AQ399" i="3" s="1"/>
  <c r="AP399" i="3" a="1"/>
  <c r="AP399" i="3"/>
  <c r="AO399" i="3" a="1"/>
  <c r="AO399" i="3"/>
  <c r="AJ399" i="3" a="1"/>
  <c r="AJ399" i="3"/>
  <c r="AI399" i="3" a="1"/>
  <c r="AI399" i="3"/>
  <c r="AH399" i="3" a="1"/>
  <c r="AH399" i="3"/>
  <c r="AG399" i="3" a="1"/>
  <c r="AG399" i="3" s="1"/>
  <c r="AG398" i="3" s="1"/>
  <c r="AG402" i="3" s="1"/>
  <c r="AF399" i="3" a="1"/>
  <c r="AF399" i="3"/>
  <c r="AE399" i="3" a="1"/>
  <c r="AE399" i="3"/>
  <c r="AD399" i="3" a="1"/>
  <c r="AD399" i="3"/>
  <c r="AC399" i="3" a="1"/>
  <c r="AC399" i="3"/>
  <c r="AB399" i="3" a="1"/>
  <c r="AB399" i="3"/>
  <c r="AA399" i="3" a="1"/>
  <c r="AA399" i="3" s="1"/>
  <c r="AA398" i="3" s="1"/>
  <c r="Z399" i="3" a="1"/>
  <c r="Z399" i="3"/>
  <c r="Z398" i="3" s="1"/>
  <c r="Y399" i="3" a="1"/>
  <c r="Y399" i="3"/>
  <c r="A399" i="3"/>
  <c r="AY398" i="3"/>
  <c r="AY402" i="3" s="1"/>
  <c r="AS398" i="3"/>
  <c r="AF398" i="3"/>
  <c r="A398" i="3"/>
  <c r="BP397" i="3" a="1"/>
  <c r="BP397" i="3"/>
  <c r="BP466" i="3" s="1"/>
  <c r="BO397" i="3" a="1"/>
  <c r="BO397" i="3"/>
  <c r="BN397" i="3" a="1"/>
  <c r="BN397" i="3"/>
  <c r="BM397" i="3" a="1"/>
  <c r="BM397" i="3"/>
  <c r="BH397" i="3" a="1"/>
  <c r="BH397" i="3" s="1"/>
  <c r="AZ397" i="3" a="1"/>
  <c r="AZ397" i="3" s="1"/>
  <c r="AY397" i="3" a="1"/>
  <c r="AY397" i="3"/>
  <c r="AX397" i="3" a="1"/>
  <c r="AX397" i="3" s="1"/>
  <c r="AW397" i="3" a="1"/>
  <c r="AW397" i="3"/>
  <c r="AV397" i="3" a="1"/>
  <c r="AV397" i="3" s="1"/>
  <c r="AU397" i="3" a="1"/>
  <c r="AU397" i="3"/>
  <c r="AU467" i="3" s="1"/>
  <c r="AT397" i="3" a="1"/>
  <c r="AT397" i="3" s="1"/>
  <c r="AS397" i="3" a="1"/>
  <c r="AS397" i="3" s="1"/>
  <c r="AR397" i="3" a="1"/>
  <c r="AR397" i="3"/>
  <c r="AQ397" i="3" a="1"/>
  <c r="AQ397" i="3"/>
  <c r="AP397" i="3" a="1"/>
  <c r="AP397" i="3" s="1"/>
  <c r="AO397" i="3" a="1"/>
  <c r="AO397" i="3"/>
  <c r="AO465" i="3" s="1"/>
  <c r="AJ397" i="3" a="1"/>
  <c r="AJ397" i="3" s="1"/>
  <c r="AI397" i="3" a="1"/>
  <c r="AI397" i="3"/>
  <c r="AH397" i="3" a="1"/>
  <c r="AH397" i="3"/>
  <c r="AG397" i="3" a="1"/>
  <c r="AG397" i="3"/>
  <c r="AG467" i="3" s="1"/>
  <c r="AF397" i="3" a="1"/>
  <c r="AF397" i="3"/>
  <c r="AE397" i="3" a="1"/>
  <c r="AE397" i="3" s="1"/>
  <c r="AD397" i="3" a="1"/>
  <c r="AD397" i="3" s="1"/>
  <c r="AC397" i="3" a="1"/>
  <c r="AC397" i="3"/>
  <c r="AB397" i="3" a="1"/>
  <c r="AB397" i="3"/>
  <c r="AA397" i="3" a="1"/>
  <c r="AA397" i="3"/>
  <c r="AA466" i="3" s="1"/>
  <c r="Z397" i="3" a="1"/>
  <c r="Z397" i="3"/>
  <c r="Y397" i="3" a="1"/>
  <c r="Y397" i="3" s="1"/>
  <c r="E397" i="3"/>
  <c r="A397" i="3"/>
  <c r="CN396" i="3"/>
  <c r="CM396" i="3"/>
  <c r="CL396" i="3"/>
  <c r="CK396" i="3"/>
  <c r="CJ396" i="3"/>
  <c r="CI396" i="3"/>
  <c r="CH396" i="3"/>
  <c r="CG396" i="3"/>
  <c r="CF396" i="3"/>
  <c r="CE396" i="3"/>
  <c r="CD396" i="3"/>
  <c r="CC396" i="3"/>
  <c r="BX396" i="3"/>
  <c r="BW396" i="3"/>
  <c r="BV396" i="3"/>
  <c r="BV462" i="3" s="1"/>
  <c r="BU396" i="3"/>
  <c r="BU462" i="3" s="1"/>
  <c r="BT396" i="3"/>
  <c r="BS396" i="3"/>
  <c r="BR396" i="3"/>
  <c r="BQ396" i="3"/>
  <c r="BP396" i="3"/>
  <c r="BO396" i="3"/>
  <c r="BN396" i="3"/>
  <c r="BN395" i="3" s="1"/>
  <c r="BM396" i="3"/>
  <c r="AZ396" i="3"/>
  <c r="AZ395" i="3" s="1"/>
  <c r="AY396" i="3"/>
  <c r="AX396" i="3"/>
  <c r="AW396" i="3"/>
  <c r="AV396" i="3"/>
  <c r="AU396" i="3"/>
  <c r="AU395" i="3" s="1"/>
  <c r="AT396" i="3"/>
  <c r="AS396" i="3"/>
  <c r="AR396" i="3"/>
  <c r="AQ396" i="3"/>
  <c r="AP396" i="3"/>
  <c r="AP395" i="3" s="1"/>
  <c r="AO396" i="3"/>
  <c r="AO395" i="3" s="1"/>
  <c r="AJ396" i="3"/>
  <c r="AJ395" i="3" s="1"/>
  <c r="AI396" i="3"/>
  <c r="AH396" i="3"/>
  <c r="AG396" i="3"/>
  <c r="AF396" i="3"/>
  <c r="AE396" i="3"/>
  <c r="AE395" i="3" s="1"/>
  <c r="AD396" i="3"/>
  <c r="AC396" i="3"/>
  <c r="AB396" i="3"/>
  <c r="AA396" i="3"/>
  <c r="Z396" i="3"/>
  <c r="Z395" i="3" s="1"/>
  <c r="Y396" i="3"/>
  <c r="CF395" i="3"/>
  <c r="AF395" i="3"/>
  <c r="AA395" i="3"/>
  <c r="D395" i="3"/>
  <c r="AN393" i="3"/>
  <c r="V393" i="3"/>
  <c r="A393" i="3"/>
  <c r="BP392" i="3" a="1"/>
  <c r="BP392" i="3"/>
  <c r="BO392" i="3" a="1"/>
  <c r="BO392" i="3" s="1"/>
  <c r="BN392" i="3" a="1"/>
  <c r="BN392" i="3"/>
  <c r="BM392" i="3" a="1"/>
  <c r="BM392" i="3"/>
  <c r="AZ392" i="3" a="1"/>
  <c r="AZ392" i="3"/>
  <c r="AY392" i="3" a="1"/>
  <c r="AY392" i="3"/>
  <c r="AX392" i="3" a="1"/>
  <c r="AX392" i="3" s="1"/>
  <c r="AW392" i="3" a="1"/>
  <c r="AW392" i="3"/>
  <c r="AV392" i="3" a="1"/>
  <c r="AV392" i="3" s="1"/>
  <c r="AV389" i="3" s="1"/>
  <c r="AU392" i="3" a="1"/>
  <c r="AU392" i="3"/>
  <c r="AT392" i="3" a="1"/>
  <c r="AT392" i="3" s="1"/>
  <c r="AS392" i="3" a="1"/>
  <c r="AS392" i="3"/>
  <c r="AR392" i="3" a="1"/>
  <c r="AR392" i="3" s="1"/>
  <c r="AQ392" i="3" a="1"/>
  <c r="AQ392" i="3"/>
  <c r="AP392" i="3" a="1"/>
  <c r="AP392" i="3" s="1"/>
  <c r="AO392" i="3" a="1"/>
  <c r="AO392" i="3" s="1"/>
  <c r="AO389" i="3" s="1"/>
  <c r="AJ392" i="3" a="1"/>
  <c r="AJ392" i="3"/>
  <c r="AI392" i="3" a="1"/>
  <c r="AI392" i="3"/>
  <c r="AH392" i="3" a="1"/>
  <c r="AH392" i="3"/>
  <c r="AG392" i="3" a="1"/>
  <c r="AG392" i="3" s="1"/>
  <c r="AG389" i="3" s="1"/>
  <c r="AF392" i="3" a="1"/>
  <c r="AF392" i="3"/>
  <c r="AE392" i="3" a="1"/>
  <c r="AE392" i="3" s="1"/>
  <c r="AD392" i="3" a="1"/>
  <c r="AD392" i="3"/>
  <c r="AC392" i="3" a="1"/>
  <c r="AC392" i="3" s="1"/>
  <c r="AB392" i="3" a="1"/>
  <c r="AB392" i="3"/>
  <c r="AA392" i="3" a="1"/>
  <c r="AA392" i="3" s="1"/>
  <c r="Z392" i="3" a="1"/>
  <c r="Z392" i="3" s="1"/>
  <c r="Y392" i="3" a="1"/>
  <c r="Y392" i="3"/>
  <c r="AL392" i="3" s="1"/>
  <c r="A392" i="3"/>
  <c r="BP391" i="3" a="1"/>
  <c r="BP391" i="3"/>
  <c r="BO391" i="3" a="1"/>
  <c r="BO391" i="3" s="1"/>
  <c r="BN391" i="3" a="1"/>
  <c r="BN391" i="3"/>
  <c r="BM391" i="3" a="1"/>
  <c r="BM391" i="3"/>
  <c r="AZ391" i="3" a="1"/>
  <c r="AZ391" i="3"/>
  <c r="AY391" i="3" a="1"/>
  <c r="AY391" i="3" s="1"/>
  <c r="AY389" i="3" s="1"/>
  <c r="AX391" i="3" a="1"/>
  <c r="AX391" i="3"/>
  <c r="AW391" i="3" a="1"/>
  <c r="AW391" i="3" s="1"/>
  <c r="AV391" i="3" a="1"/>
  <c r="AV391" i="3" s="1"/>
  <c r="AU391" i="3" a="1"/>
  <c r="AU391" i="3"/>
  <c r="AT391" i="3" a="1"/>
  <c r="AT391" i="3" s="1"/>
  <c r="AS391" i="3" a="1"/>
  <c r="AS391" i="3" s="1"/>
  <c r="AR391" i="3" a="1"/>
  <c r="AR391" i="3" s="1"/>
  <c r="BB391" i="3" s="1"/>
  <c r="AQ391" i="3" a="1"/>
  <c r="AQ391" i="3"/>
  <c r="AP391" i="3" a="1"/>
  <c r="AP391" i="3" s="1"/>
  <c r="AO391" i="3" a="1"/>
  <c r="AO391" i="3"/>
  <c r="AJ391" i="3" a="1"/>
  <c r="AJ391" i="3" s="1"/>
  <c r="AI391" i="3" a="1"/>
  <c r="AI391" i="3" s="1"/>
  <c r="AH391" i="3" a="1"/>
  <c r="AH391" i="3" s="1"/>
  <c r="AG391" i="3" a="1"/>
  <c r="AG391" i="3"/>
  <c r="AF391" i="3" a="1"/>
  <c r="AF391" i="3"/>
  <c r="AE391" i="3" a="1"/>
  <c r="AE391" i="3"/>
  <c r="AD391" i="3" a="1"/>
  <c r="AD391" i="3"/>
  <c r="AC391" i="3" a="1"/>
  <c r="AC391" i="3" s="1"/>
  <c r="AB391" i="3" a="1"/>
  <c r="AB391" i="3" s="1"/>
  <c r="AA391" i="3" a="1"/>
  <c r="AA391" i="3"/>
  <c r="Z391" i="3" a="1"/>
  <c r="Z391" i="3"/>
  <c r="Z389" i="3" s="1"/>
  <c r="Y391" i="3" a="1"/>
  <c r="Y391" i="3"/>
  <c r="A391" i="3"/>
  <c r="BP390" i="3" a="1"/>
  <c r="BP390" i="3" s="1"/>
  <c r="BP389" i="3" s="1"/>
  <c r="BO390" i="3" a="1"/>
  <c r="BO390" i="3"/>
  <c r="BN390" i="3" a="1"/>
  <c r="BN390" i="3"/>
  <c r="BM390" i="3" a="1"/>
  <c r="BM390" i="3" s="1"/>
  <c r="AZ390" i="3" a="1"/>
  <c r="AZ390" i="3" s="1"/>
  <c r="AZ389" i="3" s="1"/>
  <c r="AY390" i="3" a="1"/>
  <c r="AY390" i="3"/>
  <c r="AX390" i="3" a="1"/>
  <c r="AX390" i="3"/>
  <c r="AX389" i="3" s="1"/>
  <c r="AW390" i="3" a="1"/>
  <c r="AW390" i="3"/>
  <c r="AV390" i="3" a="1"/>
  <c r="AV390" i="3" s="1"/>
  <c r="AU390" i="3" a="1"/>
  <c r="AU390" i="3"/>
  <c r="AT390" i="3" a="1"/>
  <c r="AT390" i="3"/>
  <c r="AS390" i="3" a="1"/>
  <c r="AS390" i="3"/>
  <c r="AR390" i="3" a="1"/>
  <c r="AR390" i="3"/>
  <c r="AQ390" i="3" a="1"/>
  <c r="AQ390" i="3" s="1"/>
  <c r="AQ389" i="3" s="1"/>
  <c r="AP390" i="3" a="1"/>
  <c r="AP390" i="3" s="1"/>
  <c r="AO390" i="3" a="1"/>
  <c r="AO390" i="3"/>
  <c r="AJ390" i="3" a="1"/>
  <c r="AJ390" i="3"/>
  <c r="AJ389" i="3" s="1"/>
  <c r="AI390" i="3" a="1"/>
  <c r="AI390" i="3"/>
  <c r="AH390" i="3" a="1"/>
  <c r="AH390" i="3" s="1"/>
  <c r="AH389" i="3" s="1"/>
  <c r="AG390" i="3" a="1"/>
  <c r="AG390" i="3"/>
  <c r="AF390" i="3" a="1"/>
  <c r="AF390" i="3"/>
  <c r="AE390" i="3" a="1"/>
  <c r="AE390" i="3"/>
  <c r="AE389" i="3" s="1"/>
  <c r="AD390" i="3" a="1"/>
  <c r="AD390" i="3"/>
  <c r="AC390" i="3" a="1"/>
  <c r="AC390" i="3"/>
  <c r="AB390" i="3" a="1"/>
  <c r="AB390" i="3" s="1"/>
  <c r="AB389" i="3" s="1"/>
  <c r="AA390" i="3" a="1"/>
  <c r="AA390" i="3"/>
  <c r="Z390" i="3" a="1"/>
  <c r="Z390" i="3"/>
  <c r="Y390" i="3" a="1"/>
  <c r="Y390" i="3"/>
  <c r="AL390" i="3" s="1"/>
  <c r="E390" i="3"/>
  <c r="A390" i="3"/>
  <c r="AU389" i="3"/>
  <c r="AT389" i="3"/>
  <c r="AI389" i="3"/>
  <c r="AF389" i="3"/>
  <c r="AA389" i="3"/>
  <c r="A389" i="3"/>
  <c r="AA388" i="3"/>
  <c r="V388" i="3"/>
  <c r="W388" i="3" s="1"/>
  <c r="E388" i="3"/>
  <c r="A388" i="3"/>
  <c r="V387" i="3"/>
  <c r="W387" i="3" s="1"/>
  <c r="A387" i="3"/>
  <c r="AN386" i="3"/>
  <c r="V386" i="3"/>
  <c r="A386" i="3"/>
  <c r="BP385" i="3" a="1"/>
  <c r="BP385" i="3"/>
  <c r="BO385" i="3" a="1"/>
  <c r="BO385" i="3"/>
  <c r="BN385" i="3" a="1"/>
  <c r="BN385" i="3"/>
  <c r="BM385" i="3" a="1"/>
  <c r="BM385" i="3"/>
  <c r="AZ385" i="3" a="1"/>
  <c r="AZ385" i="3" s="1"/>
  <c r="AY385" i="3" a="1"/>
  <c r="AY385" i="3"/>
  <c r="AX385" i="3" a="1"/>
  <c r="AX385" i="3"/>
  <c r="AW385" i="3" a="1"/>
  <c r="AW385" i="3" s="1"/>
  <c r="AV385" i="3" a="1"/>
  <c r="AV385" i="3"/>
  <c r="AU385" i="3" a="1"/>
  <c r="AU385" i="3"/>
  <c r="AT385" i="3" a="1"/>
  <c r="AT385" i="3" s="1"/>
  <c r="AS385" i="3" a="1"/>
  <c r="AS385" i="3"/>
  <c r="AR385" i="3" a="1"/>
  <c r="AR385" i="3" s="1"/>
  <c r="AQ385" i="3" a="1"/>
  <c r="AQ385" i="3"/>
  <c r="AP385" i="3" a="1"/>
  <c r="AP385" i="3"/>
  <c r="AO385" i="3" a="1"/>
  <c r="AO385" i="3"/>
  <c r="AJ385" i="3" a="1"/>
  <c r="AJ385" i="3" s="1"/>
  <c r="AI385" i="3" a="1"/>
  <c r="AI385" i="3" s="1"/>
  <c r="AH385" i="3" a="1"/>
  <c r="AH385" i="3" s="1"/>
  <c r="AG385" i="3" a="1"/>
  <c r="AG385" i="3"/>
  <c r="AF385" i="3" a="1"/>
  <c r="AF385" i="3" s="1"/>
  <c r="AE385" i="3" a="1"/>
  <c r="AE385" i="3"/>
  <c r="AD385" i="3" a="1"/>
  <c r="AD385" i="3"/>
  <c r="AC385" i="3" a="1"/>
  <c r="AC385" i="3"/>
  <c r="AB385" i="3" a="1"/>
  <c r="AB385" i="3" s="1"/>
  <c r="AA385" i="3" a="1"/>
  <c r="AA385" i="3"/>
  <c r="Z385" i="3" a="1"/>
  <c r="Z385" i="3" s="1"/>
  <c r="Y385" i="3" a="1"/>
  <c r="Y385" i="3"/>
  <c r="V385" i="3"/>
  <c r="W385" i="3" s="1"/>
  <c r="E385" i="3"/>
  <c r="A385" i="3"/>
  <c r="BP384" i="3" a="1"/>
  <c r="BP384" i="3"/>
  <c r="BO384" i="3" a="1"/>
  <c r="BO384" i="3"/>
  <c r="BN384" i="3" a="1"/>
  <c r="BN384" i="3" s="1"/>
  <c r="BM384" i="3" a="1"/>
  <c r="BM384" i="3"/>
  <c r="AZ384" i="3" a="1"/>
  <c r="AZ384" i="3"/>
  <c r="AY384" i="3" a="1"/>
  <c r="AY384" i="3" s="1"/>
  <c r="AX384" i="3" a="1"/>
  <c r="AX384" i="3"/>
  <c r="AW384" i="3" a="1"/>
  <c r="AW384" i="3" s="1"/>
  <c r="AV384" i="3" a="1"/>
  <c r="AV384" i="3"/>
  <c r="AU384" i="3" a="1"/>
  <c r="AU384" i="3" s="1"/>
  <c r="AT384" i="3" a="1"/>
  <c r="AT384" i="3" s="1"/>
  <c r="AS384" i="3" a="1"/>
  <c r="AS384" i="3"/>
  <c r="AR384" i="3" a="1"/>
  <c r="AR384" i="3"/>
  <c r="AQ384" i="3" a="1"/>
  <c r="AQ384" i="3" s="1"/>
  <c r="AP384" i="3" a="1"/>
  <c r="AP384" i="3"/>
  <c r="AO384" i="3" a="1"/>
  <c r="AO384" i="3"/>
  <c r="AO380" i="3" s="1"/>
  <c r="AJ384" i="3" a="1"/>
  <c r="AJ384" i="3"/>
  <c r="AI384" i="3" a="1"/>
  <c r="AI384" i="3"/>
  <c r="AH384" i="3" a="1"/>
  <c r="AH384" i="3"/>
  <c r="AG384" i="3" a="1"/>
  <c r="AG384" i="3"/>
  <c r="AF384" i="3" a="1"/>
  <c r="AF384" i="3" s="1"/>
  <c r="AE384" i="3" a="1"/>
  <c r="AE384" i="3" s="1"/>
  <c r="AD384" i="3" a="1"/>
  <c r="AD384" i="3"/>
  <c r="AC384" i="3" a="1"/>
  <c r="AC384" i="3"/>
  <c r="AB384" i="3" a="1"/>
  <c r="AB384" i="3"/>
  <c r="AA384" i="3" a="1"/>
  <c r="AA384" i="3"/>
  <c r="Z384" i="3" a="1"/>
  <c r="Z384" i="3" s="1"/>
  <c r="Y384" i="3" a="1"/>
  <c r="Y384" i="3" s="1"/>
  <c r="V384" i="3"/>
  <c r="W384" i="3" s="1"/>
  <c r="A384" i="3"/>
  <c r="CK383" i="3"/>
  <c r="BP383" i="3" a="1"/>
  <c r="BP383" i="3" s="1"/>
  <c r="BO383" i="3" a="1"/>
  <c r="BO383" i="3"/>
  <c r="BN383" i="3" a="1"/>
  <c r="BN383" i="3" s="1"/>
  <c r="BM383" i="3" a="1"/>
  <c r="BM383" i="3"/>
  <c r="AZ383" i="3" a="1"/>
  <c r="AZ383" i="3"/>
  <c r="AY383" i="3" a="1"/>
  <c r="AY383" i="3" s="1"/>
  <c r="AX383" i="3" a="1"/>
  <c r="AX383" i="3"/>
  <c r="AW383" i="3" a="1"/>
  <c r="AW383" i="3"/>
  <c r="AV383" i="3" a="1"/>
  <c r="AV383" i="3"/>
  <c r="AU383" i="3" a="1"/>
  <c r="AU383" i="3"/>
  <c r="AT383" i="3" a="1"/>
  <c r="AT383" i="3" s="1"/>
  <c r="BB383" i="3" s="1"/>
  <c r="AS383" i="3" a="1"/>
  <c r="AS383" i="3" s="1"/>
  <c r="AR383" i="3" a="1"/>
  <c r="AR383" i="3"/>
  <c r="AQ383" i="3" a="1"/>
  <c r="AQ383" i="3"/>
  <c r="AP383" i="3" a="1"/>
  <c r="AP383" i="3" s="1"/>
  <c r="AP380" i="3" s="1"/>
  <c r="AO383" i="3" a="1"/>
  <c r="AO383" i="3"/>
  <c r="AJ383" i="3" a="1"/>
  <c r="AJ383" i="3"/>
  <c r="AI383" i="3" a="1"/>
  <c r="AI383" i="3" s="1"/>
  <c r="AH383" i="3" a="1"/>
  <c r="AH383" i="3"/>
  <c r="AG383" i="3" a="1"/>
  <c r="AG383" i="3" s="1"/>
  <c r="AF383" i="3" a="1"/>
  <c r="AF383" i="3" s="1"/>
  <c r="AE383" i="3" a="1"/>
  <c r="AE383" i="3" s="1"/>
  <c r="AD383" i="3" a="1"/>
  <c r="AD383" i="3"/>
  <c r="AC383" i="3" a="1"/>
  <c r="AC383" i="3" s="1"/>
  <c r="AB383" i="3" a="1"/>
  <c r="AB383" i="3" s="1"/>
  <c r="AB380" i="3" s="1"/>
  <c r="AA383" i="3" a="1"/>
  <c r="AA383" i="3"/>
  <c r="AA380" i="3" s="1"/>
  <c r="Z383" i="3" a="1"/>
  <c r="Z383" i="3"/>
  <c r="Y383" i="3" a="1"/>
  <c r="Y383" i="3" s="1"/>
  <c r="V383" i="3"/>
  <c r="E383" i="3"/>
  <c r="A383" i="3"/>
  <c r="BP382" i="3" a="1"/>
  <c r="BP382" i="3"/>
  <c r="BO382" i="3" a="1"/>
  <c r="BO382" i="3"/>
  <c r="BN382" i="3" a="1"/>
  <c r="BN382" i="3" s="1"/>
  <c r="BM382" i="3" a="1"/>
  <c r="BM382" i="3" s="1"/>
  <c r="AZ382" i="3" a="1"/>
  <c r="AZ382" i="3" s="1"/>
  <c r="AZ380" i="3" s="1"/>
  <c r="AY382" i="3" a="1"/>
  <c r="AY382" i="3"/>
  <c r="AX382" i="3" a="1"/>
  <c r="AX382" i="3" s="1"/>
  <c r="AW382" i="3" a="1"/>
  <c r="AW382" i="3" s="1"/>
  <c r="AV382" i="3" a="1"/>
  <c r="AV382" i="3" s="1"/>
  <c r="AU382" i="3" a="1"/>
  <c r="AU382" i="3"/>
  <c r="AT382" i="3" a="1"/>
  <c r="AT382" i="3" s="1"/>
  <c r="AS382" i="3" a="1"/>
  <c r="AS382" i="3" s="1"/>
  <c r="AR382" i="3" a="1"/>
  <c r="AR382" i="3"/>
  <c r="AQ382" i="3" a="1"/>
  <c r="AQ382" i="3"/>
  <c r="AP382" i="3" a="1"/>
  <c r="AP382" i="3" s="1"/>
  <c r="AO382" i="3" a="1"/>
  <c r="AO382" i="3"/>
  <c r="BB382" i="3" s="1"/>
  <c r="AJ382" i="3" a="1"/>
  <c r="AJ382" i="3" s="1"/>
  <c r="AJ380" i="3" s="1"/>
  <c r="AI382" i="3" a="1"/>
  <c r="AI382" i="3"/>
  <c r="AH382" i="3" a="1"/>
  <c r="AH382" i="3"/>
  <c r="AG382" i="3" a="1"/>
  <c r="AG382" i="3"/>
  <c r="AF382" i="3" a="1"/>
  <c r="AF382" i="3"/>
  <c r="AE382" i="3" a="1"/>
  <c r="AE382" i="3" s="1"/>
  <c r="AD382" i="3" a="1"/>
  <c r="AD382" i="3" s="1"/>
  <c r="AC382" i="3" a="1"/>
  <c r="AC382" i="3"/>
  <c r="AB382" i="3" a="1"/>
  <c r="AB382" i="3"/>
  <c r="AA382" i="3" a="1"/>
  <c r="AA382" i="3"/>
  <c r="Z382" i="3" a="1"/>
  <c r="Z382" i="3"/>
  <c r="Y382" i="3" a="1"/>
  <c r="Y382" i="3" s="1"/>
  <c r="V382" i="3"/>
  <c r="A382" i="3"/>
  <c r="BP381" i="3" a="1"/>
  <c r="BP381" i="3" s="1"/>
  <c r="BP380" i="3" s="1"/>
  <c r="BO381" i="3" a="1"/>
  <c r="BO381" i="3"/>
  <c r="BN381" i="3" a="1"/>
  <c r="BN381" i="3"/>
  <c r="BM381" i="3" a="1"/>
  <c r="BM381" i="3"/>
  <c r="AZ381" i="3" a="1"/>
  <c r="AZ381" i="3"/>
  <c r="AY381" i="3" a="1"/>
  <c r="AY381" i="3" s="1"/>
  <c r="AY380" i="3" s="1"/>
  <c r="AX381" i="3" a="1"/>
  <c r="AX381" i="3" s="1"/>
  <c r="AX380" i="3" s="1"/>
  <c r="AW381" i="3" a="1"/>
  <c r="AW381" i="3"/>
  <c r="AV381" i="3" a="1"/>
  <c r="AV381" i="3"/>
  <c r="AU381" i="3" a="1"/>
  <c r="AU381" i="3"/>
  <c r="AT381" i="3" a="1"/>
  <c r="AT381" i="3"/>
  <c r="AS381" i="3" a="1"/>
  <c r="AS381" i="3" s="1"/>
  <c r="AR381" i="3" a="1"/>
  <c r="AR381" i="3" s="1"/>
  <c r="AQ381" i="3" a="1"/>
  <c r="AQ381" i="3"/>
  <c r="AQ380" i="3" s="1"/>
  <c r="AP381" i="3" a="1"/>
  <c r="AP381" i="3"/>
  <c r="AO381" i="3" a="1"/>
  <c r="AO381" i="3"/>
  <c r="AJ381" i="3" a="1"/>
  <c r="AJ381" i="3"/>
  <c r="AI381" i="3" a="1"/>
  <c r="AI381" i="3"/>
  <c r="AH381" i="3" a="1"/>
  <c r="AH381" i="3" s="1"/>
  <c r="AH380" i="3" s="1"/>
  <c r="AG381" i="3" a="1"/>
  <c r="AG381" i="3"/>
  <c r="AF381" i="3" a="1"/>
  <c r="AF381" i="3" s="1"/>
  <c r="AF380" i="3" s="1"/>
  <c r="AE381" i="3" a="1"/>
  <c r="AE381" i="3"/>
  <c r="AD381" i="3" a="1"/>
  <c r="AD381" i="3" s="1"/>
  <c r="AD380" i="3" s="1"/>
  <c r="AC381" i="3" a="1"/>
  <c r="AC381" i="3" s="1"/>
  <c r="AB381" i="3" a="1"/>
  <c r="AB381" i="3" s="1"/>
  <c r="AA381" i="3" a="1"/>
  <c r="AA381" i="3"/>
  <c r="Z381" i="3" a="1"/>
  <c r="Z381" i="3" s="1"/>
  <c r="Y381" i="3" a="1"/>
  <c r="Y381" i="3" s="1"/>
  <c r="V381" i="3"/>
  <c r="W381" i="3" s="1"/>
  <c r="A381" i="3"/>
  <c r="AV380" i="3"/>
  <c r="AU380" i="3"/>
  <c r="V380" i="3"/>
  <c r="A380" i="3"/>
  <c r="V379" i="3"/>
  <c r="A379" i="3"/>
  <c r="BP378" i="3" a="1"/>
  <c r="BP378" i="3"/>
  <c r="BO378" i="3" a="1"/>
  <c r="BO378" i="3" s="1"/>
  <c r="BN378" i="3" a="1"/>
  <c r="BN378" i="3" s="1"/>
  <c r="BM378" i="3" a="1"/>
  <c r="BM378" i="3"/>
  <c r="AZ378" i="3" a="1"/>
  <c r="AZ378" i="3" s="1"/>
  <c r="AY378" i="3" a="1"/>
  <c r="AY378" i="3" s="1"/>
  <c r="AX378" i="3" a="1"/>
  <c r="AX378" i="3"/>
  <c r="AW378" i="3" a="1"/>
  <c r="AW378" i="3"/>
  <c r="AV378" i="3" a="1"/>
  <c r="AV378" i="3"/>
  <c r="AU378" i="3" a="1"/>
  <c r="AU378" i="3" s="1"/>
  <c r="AT378" i="3" a="1"/>
  <c r="AT378" i="3" s="1"/>
  <c r="AS378" i="3" a="1"/>
  <c r="AS378" i="3" s="1"/>
  <c r="AR378" i="3" a="1"/>
  <c r="AR378" i="3"/>
  <c r="AQ378" i="3" a="1"/>
  <c r="AQ378" i="3"/>
  <c r="AP378" i="3" a="1"/>
  <c r="AP378" i="3"/>
  <c r="AO378" i="3" a="1"/>
  <c r="AO378" i="3" s="1"/>
  <c r="BB378" i="3" s="1"/>
  <c r="AJ378" i="3" a="1"/>
  <c r="AJ378" i="3"/>
  <c r="AI378" i="3" a="1"/>
  <c r="AI378" i="3" s="1"/>
  <c r="AH378" i="3" a="1"/>
  <c r="AH378" i="3"/>
  <c r="AG378" i="3" a="1"/>
  <c r="AG378" i="3"/>
  <c r="AF378" i="3" a="1"/>
  <c r="AF378" i="3" s="1"/>
  <c r="AE378" i="3" a="1"/>
  <c r="AE378" i="3" s="1"/>
  <c r="AD378" i="3" a="1"/>
  <c r="AD378" i="3" s="1"/>
  <c r="AC378" i="3" a="1"/>
  <c r="AC378" i="3" s="1"/>
  <c r="AB378" i="3" a="1"/>
  <c r="AB378" i="3"/>
  <c r="AA378" i="3" a="1"/>
  <c r="AA378" i="3" s="1"/>
  <c r="Z378" i="3" a="1"/>
  <c r="Z378" i="3"/>
  <c r="Y378" i="3" a="1"/>
  <c r="Y378" i="3"/>
  <c r="V378" i="3"/>
  <c r="A378" i="3"/>
  <c r="BP377" i="3" a="1"/>
  <c r="BP377" i="3"/>
  <c r="BO377" i="3" a="1"/>
  <c r="BO377" i="3" s="1"/>
  <c r="BN377" i="3" a="1"/>
  <c r="BN377" i="3"/>
  <c r="BM377" i="3" a="1"/>
  <c r="BM377" i="3" s="1"/>
  <c r="AZ377" i="3" a="1"/>
  <c r="AZ377" i="3" s="1"/>
  <c r="AY377" i="3" a="1"/>
  <c r="AY377" i="3"/>
  <c r="AX377" i="3" a="1"/>
  <c r="AX377" i="3" s="1"/>
  <c r="AW377" i="3" a="1"/>
  <c r="AW377" i="3"/>
  <c r="AV377" i="3" a="1"/>
  <c r="AV377" i="3"/>
  <c r="AU377" i="3" a="1"/>
  <c r="AU377" i="3"/>
  <c r="AT377" i="3" a="1"/>
  <c r="AT377" i="3" s="1"/>
  <c r="AS377" i="3" a="1"/>
  <c r="AS377" i="3"/>
  <c r="AR377" i="3" a="1"/>
  <c r="AR377" i="3" s="1"/>
  <c r="AQ377" i="3" a="1"/>
  <c r="AQ377" i="3"/>
  <c r="AP377" i="3" a="1"/>
  <c r="AP377" i="3"/>
  <c r="AO377" i="3" a="1"/>
  <c r="AO377" i="3"/>
  <c r="AJ377" i="3" a="1"/>
  <c r="AJ377" i="3"/>
  <c r="AI377" i="3" a="1"/>
  <c r="AI377" i="3" s="1"/>
  <c r="AH377" i="3" a="1"/>
  <c r="AH377" i="3"/>
  <c r="AG377" i="3" a="1"/>
  <c r="AG377" i="3"/>
  <c r="AF377" i="3" a="1"/>
  <c r="AF377" i="3"/>
  <c r="AE377" i="3" a="1"/>
  <c r="AE377" i="3" s="1"/>
  <c r="AD377" i="3" a="1"/>
  <c r="AD377" i="3"/>
  <c r="AC377" i="3" a="1"/>
  <c r="AC377" i="3" s="1"/>
  <c r="AB377" i="3" a="1"/>
  <c r="AB377" i="3"/>
  <c r="AA377" i="3" a="1"/>
  <c r="AA377" i="3"/>
  <c r="Z377" i="3" a="1"/>
  <c r="Z377" i="3" s="1"/>
  <c r="Y377" i="3" a="1"/>
  <c r="Y377" i="3" s="1"/>
  <c r="V377" i="3"/>
  <c r="A377" i="3"/>
  <c r="BP376" i="3" a="1"/>
  <c r="BP376" i="3"/>
  <c r="BO376" i="3" a="1"/>
  <c r="BO376" i="3" s="1"/>
  <c r="BN376" i="3" a="1"/>
  <c r="BN376" i="3"/>
  <c r="BM376" i="3" a="1"/>
  <c r="BM376" i="3"/>
  <c r="AZ376" i="3" a="1"/>
  <c r="AZ376" i="3" s="1"/>
  <c r="AY376" i="3" a="1"/>
  <c r="AY376" i="3"/>
  <c r="AX376" i="3" a="1"/>
  <c r="AX376" i="3"/>
  <c r="AW376" i="3" a="1"/>
  <c r="AW376" i="3"/>
  <c r="AV376" i="3" a="1"/>
  <c r="AV376" i="3"/>
  <c r="AU376" i="3" a="1"/>
  <c r="AU376" i="3" s="1"/>
  <c r="AT376" i="3" a="1"/>
  <c r="AT376" i="3" s="1"/>
  <c r="AS376" i="3" a="1"/>
  <c r="AS376" i="3"/>
  <c r="AR376" i="3" a="1"/>
  <c r="AR376" i="3"/>
  <c r="AQ376" i="3" a="1"/>
  <c r="AQ376" i="3"/>
  <c r="AP376" i="3" a="1"/>
  <c r="AP376" i="3"/>
  <c r="AO376" i="3" a="1"/>
  <c r="AO376" i="3" s="1"/>
  <c r="AJ376" i="3" a="1"/>
  <c r="AJ376" i="3" s="1"/>
  <c r="AI376" i="3" a="1"/>
  <c r="AI376" i="3" s="1"/>
  <c r="AH376" i="3" a="1"/>
  <c r="AH376" i="3"/>
  <c r="AG376" i="3" a="1"/>
  <c r="AG376" i="3" s="1"/>
  <c r="AF376" i="3" a="1"/>
  <c r="AF376" i="3" s="1"/>
  <c r="AE376" i="3" a="1"/>
  <c r="AE376" i="3" s="1"/>
  <c r="AD376" i="3" a="1"/>
  <c r="AD376" i="3"/>
  <c r="AC376" i="3" a="1"/>
  <c r="AC376" i="3" s="1"/>
  <c r="AB376" i="3" a="1"/>
  <c r="AB376" i="3"/>
  <c r="AA376" i="3" a="1"/>
  <c r="AA376" i="3"/>
  <c r="Z376" i="3" a="1"/>
  <c r="Z376" i="3"/>
  <c r="Y376" i="3" a="1"/>
  <c r="Y376" i="3" s="1"/>
  <c r="V376" i="3"/>
  <c r="W376" i="3" s="1"/>
  <c r="E376" i="3"/>
  <c r="A376" i="3"/>
  <c r="BP375" i="3" a="1"/>
  <c r="BP375" i="3"/>
  <c r="BP374" i="3" s="1"/>
  <c r="BO375" i="3" a="1"/>
  <c r="BO375" i="3"/>
  <c r="BN375" i="3" a="1"/>
  <c r="BN375" i="3" s="1"/>
  <c r="BM375" i="3" a="1"/>
  <c r="BM375" i="3" s="1"/>
  <c r="AZ375" i="3" a="1"/>
  <c r="AZ375" i="3"/>
  <c r="AY375" i="3" a="1"/>
  <c r="AY375" i="3" s="1"/>
  <c r="AX375" i="3" a="1"/>
  <c r="AX375" i="3" s="1"/>
  <c r="AX374" i="3" s="1"/>
  <c r="AW375" i="3" a="1"/>
  <c r="AW375" i="3"/>
  <c r="AV375" i="3" a="1"/>
  <c r="AV375" i="3"/>
  <c r="AU375" i="3" a="1"/>
  <c r="AU375" i="3" s="1"/>
  <c r="AT375" i="3" a="1"/>
  <c r="AT375" i="3"/>
  <c r="AS375" i="3" a="1"/>
  <c r="AS375" i="3" s="1"/>
  <c r="AS374" i="3" s="1"/>
  <c r="AR375" i="3" a="1"/>
  <c r="AR375" i="3" s="1"/>
  <c r="AR374" i="3" s="1"/>
  <c r="AQ375" i="3" a="1"/>
  <c r="AQ375" i="3"/>
  <c r="AP375" i="3" a="1"/>
  <c r="AP375" i="3"/>
  <c r="AO375" i="3" a="1"/>
  <c r="AO375" i="3" s="1"/>
  <c r="AJ375" i="3" a="1"/>
  <c r="AJ375" i="3"/>
  <c r="AI375" i="3" a="1"/>
  <c r="AI375" i="3" s="1"/>
  <c r="AH375" i="3" a="1"/>
  <c r="AH375" i="3"/>
  <c r="AG375" i="3" a="1"/>
  <c r="AG375" i="3"/>
  <c r="AF375" i="3" a="1"/>
  <c r="AF375" i="3" s="1"/>
  <c r="AE375" i="3" a="1"/>
  <c r="AE375" i="3"/>
  <c r="AD375" i="3" a="1"/>
  <c r="AD375" i="3" s="1"/>
  <c r="AD374" i="3" s="1"/>
  <c r="AC375" i="3" a="1"/>
  <c r="AC375" i="3" s="1"/>
  <c r="AB375" i="3" a="1"/>
  <c r="AB375" i="3"/>
  <c r="AB374" i="3" s="1"/>
  <c r="AA375" i="3" a="1"/>
  <c r="AA375" i="3" s="1"/>
  <c r="Z375" i="3" a="1"/>
  <c r="Z375" i="3" s="1"/>
  <c r="Z374" i="3" s="1"/>
  <c r="Y375" i="3" a="1"/>
  <c r="Y375" i="3" s="1"/>
  <c r="V375" i="3"/>
  <c r="W375" i="3" s="1"/>
  <c r="A375" i="3"/>
  <c r="AW374" i="3"/>
  <c r="AQ374" i="3"/>
  <c r="AJ374" i="3"/>
  <c r="AH374" i="3"/>
  <c r="V374" i="3"/>
  <c r="A374" i="3"/>
  <c r="BP373" i="3" a="1"/>
  <c r="BP373" i="3" s="1"/>
  <c r="BO373" i="3" a="1"/>
  <c r="BO373" i="3" s="1"/>
  <c r="BN373" i="3" a="1"/>
  <c r="BN373" i="3"/>
  <c r="BM373" i="3" a="1"/>
  <c r="BM373" i="3" s="1"/>
  <c r="AZ373" i="3" a="1"/>
  <c r="AZ373" i="3"/>
  <c r="AY373" i="3" a="1"/>
  <c r="AY373" i="3"/>
  <c r="AX373" i="3" a="1"/>
  <c r="AX373" i="3"/>
  <c r="AW373" i="3" a="1"/>
  <c r="AW373" i="3" s="1"/>
  <c r="AV373" i="3" a="1"/>
  <c r="AV373" i="3"/>
  <c r="AU373" i="3" a="1"/>
  <c r="AU373" i="3"/>
  <c r="AT373" i="3" a="1"/>
  <c r="AT373" i="3"/>
  <c r="AS373" i="3" a="1"/>
  <c r="AS373" i="3"/>
  <c r="AR373" i="3" a="1"/>
  <c r="AR373" i="3"/>
  <c r="AQ373" i="3" a="1"/>
  <c r="AQ373" i="3" s="1"/>
  <c r="AP373" i="3" a="1"/>
  <c r="AP373" i="3"/>
  <c r="AO373" i="3" a="1"/>
  <c r="AO373" i="3"/>
  <c r="AJ373" i="3" a="1"/>
  <c r="AJ373" i="3"/>
  <c r="AI373" i="3" a="1"/>
  <c r="AI373" i="3"/>
  <c r="AH373" i="3" a="1"/>
  <c r="AH373" i="3" s="1"/>
  <c r="AG373" i="3" a="1"/>
  <c r="AG373" i="3" s="1"/>
  <c r="AF373" i="3" a="1"/>
  <c r="AF373" i="3"/>
  <c r="AE373" i="3" a="1"/>
  <c r="AE373" i="3"/>
  <c r="AD373" i="3" a="1"/>
  <c r="AD373" i="3"/>
  <c r="AC373" i="3" a="1"/>
  <c r="AC373" i="3" s="1"/>
  <c r="AB373" i="3" a="1"/>
  <c r="AB373" i="3" s="1"/>
  <c r="AA373" i="3" a="1"/>
  <c r="AA373" i="3" s="1"/>
  <c r="Z373" i="3" a="1"/>
  <c r="Z373" i="3"/>
  <c r="Y373" i="3" a="1"/>
  <c r="Y373" i="3" s="1"/>
  <c r="V373" i="3"/>
  <c r="A373" i="3"/>
  <c r="BP372" i="3" a="1"/>
  <c r="BP372" i="3" s="1"/>
  <c r="BO372" i="3" a="1"/>
  <c r="BO372" i="3" s="1"/>
  <c r="BN372" i="3" a="1"/>
  <c r="BN372" i="3"/>
  <c r="BM372" i="3" a="1"/>
  <c r="BM372" i="3" s="1"/>
  <c r="AZ372" i="3" a="1"/>
  <c r="AZ372" i="3"/>
  <c r="AY372" i="3" a="1"/>
  <c r="AY372" i="3"/>
  <c r="AX372" i="3" a="1"/>
  <c r="AX372" i="3"/>
  <c r="AW372" i="3" a="1"/>
  <c r="AW372" i="3" s="1"/>
  <c r="AV372" i="3" a="1"/>
  <c r="AV372" i="3"/>
  <c r="AU372" i="3" a="1"/>
  <c r="AU372" i="3"/>
  <c r="AT372" i="3" a="1"/>
  <c r="AT372" i="3"/>
  <c r="AS372" i="3" a="1"/>
  <c r="AS372" i="3"/>
  <c r="AR372" i="3" a="1"/>
  <c r="AR372" i="3"/>
  <c r="AQ372" i="3" a="1"/>
  <c r="AQ372" i="3" s="1"/>
  <c r="AP372" i="3" a="1"/>
  <c r="AP372" i="3"/>
  <c r="AO372" i="3" a="1"/>
  <c r="AO372" i="3"/>
  <c r="AJ372" i="3" a="1"/>
  <c r="AJ372" i="3"/>
  <c r="AI372" i="3" a="1"/>
  <c r="AI372" i="3"/>
  <c r="AH372" i="3" a="1"/>
  <c r="AH372" i="3" s="1"/>
  <c r="AG372" i="3" a="1"/>
  <c r="AG372" i="3" s="1"/>
  <c r="AF372" i="3" a="1"/>
  <c r="AF372" i="3"/>
  <c r="AE372" i="3" a="1"/>
  <c r="AE372" i="3"/>
  <c r="AD372" i="3" a="1"/>
  <c r="AD372" i="3"/>
  <c r="AC372" i="3" a="1"/>
  <c r="AC372" i="3" s="1"/>
  <c r="AB372" i="3" a="1"/>
  <c r="AB372" i="3" s="1"/>
  <c r="AA372" i="3" a="1"/>
  <c r="AA372" i="3" s="1"/>
  <c r="Z372" i="3" a="1"/>
  <c r="Z372" i="3"/>
  <c r="Y372" i="3" a="1"/>
  <c r="Y372" i="3" s="1"/>
  <c r="V372" i="3"/>
  <c r="A372" i="3"/>
  <c r="BB371" i="3"/>
  <c r="AN371" i="3"/>
  <c r="AL371" i="3"/>
  <c r="W371" i="3"/>
  <c r="V371" i="3"/>
  <c r="A371" i="3"/>
  <c r="BB370" i="3"/>
  <c r="BC370" i="3" s="1"/>
  <c r="AM370" i="3"/>
  <c r="AL370" i="3"/>
  <c r="V370" i="3"/>
  <c r="W370" i="3" s="1"/>
  <c r="E370" i="3"/>
  <c r="A370" i="3"/>
  <c r="BK369" i="3"/>
  <c r="BC369" i="3"/>
  <c r="BB369" i="3"/>
  <c r="AL369" i="3"/>
  <c r="AM369" i="3" s="1"/>
  <c r="W369" i="3"/>
  <c r="V369" i="3"/>
  <c r="A369" i="3"/>
  <c r="BP368" i="3"/>
  <c r="BO368" i="3"/>
  <c r="BN368" i="3"/>
  <c r="BM368" i="3"/>
  <c r="AZ368" i="3"/>
  <c r="AY368" i="3"/>
  <c r="AX368" i="3"/>
  <c r="AW368" i="3"/>
  <c r="AV368" i="3"/>
  <c r="AU368" i="3"/>
  <c r="AT368" i="3"/>
  <c r="AS368" i="3"/>
  <c r="AR368" i="3"/>
  <c r="AQ368" i="3"/>
  <c r="AP368" i="3"/>
  <c r="AO368" i="3"/>
  <c r="AJ368" i="3"/>
  <c r="AI368" i="3"/>
  <c r="AH368" i="3"/>
  <c r="AG368" i="3"/>
  <c r="AF368" i="3"/>
  <c r="AE368" i="3"/>
  <c r="AD368" i="3"/>
  <c r="AC368" i="3"/>
  <c r="AB368" i="3"/>
  <c r="AA368" i="3"/>
  <c r="Z368" i="3"/>
  <c r="Y368" i="3"/>
  <c r="T368" i="3"/>
  <c r="S368" i="3"/>
  <c r="R368" i="3"/>
  <c r="Q368" i="3"/>
  <c r="P368" i="3"/>
  <c r="O368" i="3"/>
  <c r="N368" i="3"/>
  <c r="M368" i="3"/>
  <c r="L368" i="3"/>
  <c r="K368" i="3"/>
  <c r="J368" i="3"/>
  <c r="I368" i="3"/>
  <c r="A368" i="3"/>
  <c r="BP367" i="3" a="1"/>
  <c r="BP367" i="3"/>
  <c r="BO367" i="3" a="1"/>
  <c r="BO367" i="3" s="1"/>
  <c r="BN367" i="3" a="1"/>
  <c r="BN367" i="3"/>
  <c r="BM367" i="3" a="1"/>
  <c r="BM367" i="3" s="1"/>
  <c r="AZ367" i="3" a="1"/>
  <c r="AZ367" i="3" s="1"/>
  <c r="AY367" i="3" a="1"/>
  <c r="AY367" i="3" s="1"/>
  <c r="AX367" i="3" a="1"/>
  <c r="AX367" i="3"/>
  <c r="AW367" i="3" a="1"/>
  <c r="AW367" i="3"/>
  <c r="AV367" i="3" a="1"/>
  <c r="AV367" i="3"/>
  <c r="AU367" i="3" a="1"/>
  <c r="AU367" i="3" s="1"/>
  <c r="AT367" i="3" a="1"/>
  <c r="AT367" i="3" s="1"/>
  <c r="AS367" i="3" a="1"/>
  <c r="AS367" i="3" s="1"/>
  <c r="AR367" i="3" a="1"/>
  <c r="AR367" i="3"/>
  <c r="AQ367" i="3" a="1"/>
  <c r="AQ367" i="3" s="1"/>
  <c r="AP367" i="3" a="1"/>
  <c r="AP367" i="3" s="1"/>
  <c r="AO367" i="3" a="1"/>
  <c r="AO367" i="3"/>
  <c r="BB367" i="3" s="1"/>
  <c r="AJ367" i="3" a="1"/>
  <c r="AJ367" i="3"/>
  <c r="AI367" i="3" a="1"/>
  <c r="AI367" i="3"/>
  <c r="AH367" i="3" a="1"/>
  <c r="AH367" i="3"/>
  <c r="AG367" i="3" a="1"/>
  <c r="AG367" i="3"/>
  <c r="AF367" i="3" a="1"/>
  <c r="AF367" i="3" s="1"/>
  <c r="AE367" i="3" a="1"/>
  <c r="AE367" i="3" s="1"/>
  <c r="AD367" i="3" a="1"/>
  <c r="AD367" i="3"/>
  <c r="AC367" i="3" a="1"/>
  <c r="AC367" i="3"/>
  <c r="AB367" i="3" a="1"/>
  <c r="AB367" i="3"/>
  <c r="AA367" i="3" a="1"/>
  <c r="AA367" i="3"/>
  <c r="Z367" i="3" a="1"/>
  <c r="Z367" i="3" s="1"/>
  <c r="Y367" i="3" a="1"/>
  <c r="Y367" i="3" s="1"/>
  <c r="V367" i="3"/>
  <c r="A367" i="3"/>
  <c r="BP366" i="3" a="1"/>
  <c r="BP366" i="3" s="1"/>
  <c r="BO366" i="3" a="1"/>
  <c r="BO366" i="3" s="1"/>
  <c r="BN366" i="3" a="1"/>
  <c r="BN366" i="3" s="1"/>
  <c r="BM366" i="3" a="1"/>
  <c r="BM366" i="3"/>
  <c r="AZ366" i="3" a="1"/>
  <c r="AZ366" i="3" s="1"/>
  <c r="AY366" i="3" a="1"/>
  <c r="AY366" i="3" s="1"/>
  <c r="AX366" i="3" a="1"/>
  <c r="AX366" i="3"/>
  <c r="AW366" i="3" a="1"/>
  <c r="AW366" i="3" s="1"/>
  <c r="AV366" i="3" a="1"/>
  <c r="AV366" i="3" s="1"/>
  <c r="AU366" i="3" a="1"/>
  <c r="AU366" i="3"/>
  <c r="AT366" i="3" a="1"/>
  <c r="AT366" i="3"/>
  <c r="AS366" i="3" a="1"/>
  <c r="AS366" i="3" s="1"/>
  <c r="AR366" i="3" a="1"/>
  <c r="AR366" i="3"/>
  <c r="AQ366" i="3" a="1"/>
  <c r="AQ366" i="3"/>
  <c r="AP366" i="3" a="1"/>
  <c r="AP366" i="3"/>
  <c r="AO366" i="3" a="1"/>
  <c r="AO366" i="3"/>
  <c r="AN366" i="3"/>
  <c r="AJ366" i="3" a="1"/>
  <c r="AJ366" i="3"/>
  <c r="AI366" i="3" a="1"/>
  <c r="AI366" i="3"/>
  <c r="AH366" i="3" a="1"/>
  <c r="AH366" i="3" s="1"/>
  <c r="AG366" i="3" a="1"/>
  <c r="AG366" i="3" s="1"/>
  <c r="AF366" i="3" a="1"/>
  <c r="AF366" i="3"/>
  <c r="AE366" i="3" a="1"/>
  <c r="AE366" i="3"/>
  <c r="AD366" i="3" a="1"/>
  <c r="AD366" i="3"/>
  <c r="AC366" i="3" a="1"/>
  <c r="AC366" i="3"/>
  <c r="AB366" i="3" a="1"/>
  <c r="AB366" i="3" s="1"/>
  <c r="AA366" i="3" a="1"/>
  <c r="AA366" i="3" s="1"/>
  <c r="Z366" i="3" a="1"/>
  <c r="Z366" i="3"/>
  <c r="Z363" i="3" s="1"/>
  <c r="Y366" i="3" a="1"/>
  <c r="Y366" i="3"/>
  <c r="AL366" i="3" s="1"/>
  <c r="V366" i="3"/>
  <c r="A366" i="3"/>
  <c r="BP365" i="3" a="1"/>
  <c r="BP365" i="3"/>
  <c r="BO365" i="3" a="1"/>
  <c r="BO365" i="3"/>
  <c r="BN365" i="3" a="1"/>
  <c r="BN365" i="3" s="1"/>
  <c r="BM365" i="3" a="1"/>
  <c r="BM365" i="3"/>
  <c r="BH365" i="3"/>
  <c r="AZ365" i="3" a="1"/>
  <c r="AZ365" i="3"/>
  <c r="AY365" i="3" a="1"/>
  <c r="AY365" i="3" s="1"/>
  <c r="AX365" i="3" a="1"/>
  <c r="AX365" i="3"/>
  <c r="AW365" i="3" a="1"/>
  <c r="AW365" i="3"/>
  <c r="AV365" i="3" a="1"/>
  <c r="AV365" i="3"/>
  <c r="AU365" i="3" a="1"/>
  <c r="AU365" i="3"/>
  <c r="AU363" i="3" s="1"/>
  <c r="AT365" i="3" a="1"/>
  <c r="AT365" i="3" s="1"/>
  <c r="BB365" i="3" s="1"/>
  <c r="BC365" i="3" s="1"/>
  <c r="AS365" i="3" a="1"/>
  <c r="AS365" i="3" s="1"/>
  <c r="AR365" i="3" a="1"/>
  <c r="AR365" i="3"/>
  <c r="AQ365" i="3" a="1"/>
  <c r="AQ365" i="3"/>
  <c r="AP365" i="3" a="1"/>
  <c r="AP365" i="3" s="1"/>
  <c r="AO365" i="3" a="1"/>
  <c r="AO365" i="3" s="1"/>
  <c r="AJ365" i="3" a="1"/>
  <c r="AJ365" i="3"/>
  <c r="AI365" i="3" a="1"/>
  <c r="AI365" i="3"/>
  <c r="AH365" i="3" a="1"/>
  <c r="AH365" i="3"/>
  <c r="AG365" i="3" a="1"/>
  <c r="AG365" i="3"/>
  <c r="AF365" i="3" a="1"/>
  <c r="AF365" i="3"/>
  <c r="AE365" i="3" a="1"/>
  <c r="AE365" i="3" s="1"/>
  <c r="AD365" i="3" a="1"/>
  <c r="AD365" i="3"/>
  <c r="AC365" i="3" a="1"/>
  <c r="AC365" i="3"/>
  <c r="AB365" i="3" a="1"/>
  <c r="AB365" i="3"/>
  <c r="AA365" i="3" a="1"/>
  <c r="AA365" i="3"/>
  <c r="Z365" i="3" a="1"/>
  <c r="Z365" i="3"/>
  <c r="Y365" i="3" a="1"/>
  <c r="Y365" i="3" s="1"/>
  <c r="A365" i="3"/>
  <c r="BP364" i="3" a="1"/>
  <c r="BP364" i="3"/>
  <c r="BO364" i="3" a="1"/>
  <c r="BO364" i="3"/>
  <c r="BN364" i="3" a="1"/>
  <c r="BN364" i="3"/>
  <c r="BN363" i="3" s="1"/>
  <c r="BM364" i="3" a="1"/>
  <c r="BM364" i="3" s="1"/>
  <c r="AZ364" i="3" a="1"/>
  <c r="AZ364" i="3"/>
  <c r="AZ363" i="3" s="1"/>
  <c r="AY364" i="3" a="1"/>
  <c r="AY364" i="3" s="1"/>
  <c r="AY363" i="3" s="1"/>
  <c r="AX364" i="3" a="1"/>
  <c r="AX364" i="3"/>
  <c r="AW364" i="3" a="1"/>
  <c r="AW364" i="3"/>
  <c r="AV364" i="3" a="1"/>
  <c r="AV364" i="3" s="1"/>
  <c r="AU364" i="3" a="1"/>
  <c r="AU364" i="3"/>
  <c r="AT364" i="3" a="1"/>
  <c r="AT364" i="3" s="1"/>
  <c r="AS364" i="3" a="1"/>
  <c r="AS364" i="3" s="1"/>
  <c r="AR364" i="3" a="1"/>
  <c r="AR364" i="3"/>
  <c r="AR363" i="3" s="1"/>
  <c r="AQ364" i="3" a="1"/>
  <c r="AQ364" i="3" s="1"/>
  <c r="AQ363" i="3" s="1"/>
  <c r="AP364" i="3" a="1"/>
  <c r="AP364" i="3" s="1"/>
  <c r="AP363" i="3" s="1"/>
  <c r="AO364" i="3" a="1"/>
  <c r="AO364" i="3" s="1"/>
  <c r="AJ364" i="3" a="1"/>
  <c r="AJ364" i="3"/>
  <c r="AI364" i="3" a="1"/>
  <c r="AI364" i="3"/>
  <c r="AI363" i="3" s="1"/>
  <c r="AH364" i="3" a="1"/>
  <c r="AH364" i="3"/>
  <c r="AG364" i="3" a="1"/>
  <c r="AG364" i="3" s="1"/>
  <c r="AG363" i="3" s="1"/>
  <c r="AF364" i="3" a="1"/>
  <c r="AF364" i="3"/>
  <c r="AE364" i="3" a="1"/>
  <c r="AE364" i="3" s="1"/>
  <c r="AE363" i="3" s="1"/>
  <c r="AD364" i="3" a="1"/>
  <c r="AD364" i="3"/>
  <c r="AC364" i="3" a="1"/>
  <c r="AC364" i="3"/>
  <c r="AC363" i="3" s="1"/>
  <c r="AB364" i="3" a="1"/>
  <c r="AB364" i="3"/>
  <c r="AA364" i="3" a="1"/>
  <c r="AA364" i="3" s="1"/>
  <c r="AA363" i="3" s="1"/>
  <c r="Z364" i="3" a="1"/>
  <c r="Z364" i="3"/>
  <c r="Y364" i="3" a="1"/>
  <c r="Y364" i="3" s="1"/>
  <c r="V364" i="3"/>
  <c r="A364" i="3"/>
  <c r="BO363" i="3"/>
  <c r="AX363" i="3"/>
  <c r="AJ363" i="3"/>
  <c r="AD363" i="3"/>
  <c r="AB363" i="3"/>
  <c r="V363" i="3"/>
  <c r="A363" i="3"/>
  <c r="BP362" i="3" a="1"/>
  <c r="BP362" i="3"/>
  <c r="BO362" i="3" a="1"/>
  <c r="BO362" i="3"/>
  <c r="BN362" i="3" a="1"/>
  <c r="BN362" i="3"/>
  <c r="BM362" i="3" a="1"/>
  <c r="BM362" i="3"/>
  <c r="AZ362" i="3" a="1"/>
  <c r="AZ362" i="3" s="1"/>
  <c r="AY362" i="3" a="1"/>
  <c r="AY362" i="3"/>
  <c r="AX362" i="3" a="1"/>
  <c r="AX362" i="3"/>
  <c r="AW362" i="3" a="1"/>
  <c r="AW362" i="3" s="1"/>
  <c r="AV362" i="3" a="1"/>
  <c r="AV362" i="3"/>
  <c r="AU362" i="3" a="1"/>
  <c r="AU362" i="3" s="1"/>
  <c r="AU360" i="3" s="1"/>
  <c r="AT362" i="3" a="1"/>
  <c r="AT362" i="3"/>
  <c r="AS362" i="3" a="1"/>
  <c r="AS362" i="3"/>
  <c r="AR362" i="3" a="1"/>
  <c r="AR362" i="3"/>
  <c r="AQ362" i="3" a="1"/>
  <c r="AQ362" i="3" s="1"/>
  <c r="AP362" i="3" a="1"/>
  <c r="AP362" i="3"/>
  <c r="AO362" i="3" a="1"/>
  <c r="AO362" i="3" s="1"/>
  <c r="AJ362" i="3" a="1"/>
  <c r="AJ362" i="3"/>
  <c r="AI362" i="3" a="1"/>
  <c r="AI362" i="3"/>
  <c r="AH362" i="3" a="1"/>
  <c r="AH362" i="3"/>
  <c r="AG362" i="3" a="1"/>
  <c r="AG362" i="3" s="1"/>
  <c r="AF362" i="3" a="1"/>
  <c r="AF362" i="3" s="1"/>
  <c r="AF360" i="3" s="1"/>
  <c r="AE362" i="3" a="1"/>
  <c r="AE362" i="3"/>
  <c r="AD362" i="3" a="1"/>
  <c r="AD362" i="3"/>
  <c r="AC362" i="3" a="1"/>
  <c r="AC362" i="3"/>
  <c r="AB362" i="3" a="1"/>
  <c r="AB362" i="3"/>
  <c r="AA362" i="3" a="1"/>
  <c r="AA362" i="3" s="1"/>
  <c r="Z362" i="3" a="1"/>
  <c r="Z362" i="3" s="1"/>
  <c r="Y362" i="3" a="1"/>
  <c r="Y362" i="3"/>
  <c r="Y360" i="3" s="1"/>
  <c r="V362" i="3"/>
  <c r="W362" i="3" s="1"/>
  <c r="A362" i="3"/>
  <c r="BP361" i="3" a="1"/>
  <c r="BP361" i="3"/>
  <c r="BP360" i="3" s="1"/>
  <c r="BO361" i="3" a="1"/>
  <c r="BO361" i="3"/>
  <c r="BN361" i="3" a="1"/>
  <c r="BN361" i="3" s="1"/>
  <c r="BM361" i="3" a="1"/>
  <c r="BM361" i="3" s="1"/>
  <c r="AZ361" i="3" a="1"/>
  <c r="AZ361" i="3"/>
  <c r="AY361" i="3" a="1"/>
  <c r="AY361" i="3"/>
  <c r="AY360" i="3" s="1"/>
  <c r="AX361" i="3" a="1"/>
  <c r="AX361" i="3" s="1"/>
  <c r="AX360" i="3" s="1"/>
  <c r="AW361" i="3" a="1"/>
  <c r="AW361" i="3" s="1"/>
  <c r="AV361" i="3" a="1"/>
  <c r="AV361" i="3"/>
  <c r="AV360" i="3" s="1"/>
  <c r="AU361" i="3" a="1"/>
  <c r="AU361" i="3"/>
  <c r="AT361" i="3" a="1"/>
  <c r="AT361" i="3"/>
  <c r="AS361" i="3" a="1"/>
  <c r="AS361" i="3" s="1"/>
  <c r="AS360" i="3" s="1"/>
  <c r="AR361" i="3" a="1"/>
  <c r="AR361" i="3" s="1"/>
  <c r="AR360" i="3" s="1"/>
  <c r="AQ361" i="3" a="1"/>
  <c r="AQ361" i="3" s="1"/>
  <c r="AP361" i="3" a="1"/>
  <c r="AP361" i="3"/>
  <c r="AO361" i="3" a="1"/>
  <c r="AO361" i="3" s="1"/>
  <c r="AJ361" i="3" a="1"/>
  <c r="AJ361" i="3" s="1"/>
  <c r="AJ360" i="3" s="1"/>
  <c r="AI361" i="3" a="1"/>
  <c r="AI361" i="3" s="1"/>
  <c r="AI360" i="3" s="1"/>
  <c r="AH361" i="3" a="1"/>
  <c r="AH361" i="3"/>
  <c r="AG361" i="3" a="1"/>
  <c r="AG361" i="3"/>
  <c r="AG360" i="3" s="1"/>
  <c r="AF361" i="3" a="1"/>
  <c r="AF361" i="3"/>
  <c r="AE361" i="3" a="1"/>
  <c r="AE361" i="3"/>
  <c r="AD361" i="3" a="1"/>
  <c r="AD361" i="3" s="1"/>
  <c r="AD360" i="3" s="1"/>
  <c r="AC361" i="3" a="1"/>
  <c r="AC361" i="3" s="1"/>
  <c r="AC360" i="3" s="1"/>
  <c r="AB361" i="3" a="1"/>
  <c r="AB361" i="3"/>
  <c r="AB360" i="3" s="1"/>
  <c r="AA361" i="3" a="1"/>
  <c r="AA361" i="3"/>
  <c r="Z361" i="3" a="1"/>
  <c r="Z361" i="3"/>
  <c r="Z360" i="3" s="1"/>
  <c r="Y361" i="3" a="1"/>
  <c r="Y361" i="3"/>
  <c r="V361" i="3"/>
  <c r="A361" i="3"/>
  <c r="BN360" i="3"/>
  <c r="AW360" i="3"/>
  <c r="AP360" i="3"/>
  <c r="AH360" i="3"/>
  <c r="V360" i="3"/>
  <c r="A360" i="3"/>
  <c r="BP359" i="3" a="1"/>
  <c r="BP359" i="3"/>
  <c r="BO359" i="3" a="1"/>
  <c r="BO359" i="3"/>
  <c r="BN359" i="3" a="1"/>
  <c r="BN359" i="3"/>
  <c r="BM359" i="3" a="1"/>
  <c r="BM359" i="3" s="1"/>
  <c r="AZ359" i="3" a="1"/>
  <c r="AZ359" i="3"/>
  <c r="AY359" i="3" a="1"/>
  <c r="AY359" i="3" s="1"/>
  <c r="AX359" i="3" a="1"/>
  <c r="AX359" i="3" s="1"/>
  <c r="AW359" i="3" a="1"/>
  <c r="AW359" i="3"/>
  <c r="AV359" i="3" a="1"/>
  <c r="AV359" i="3"/>
  <c r="AU359" i="3" a="1"/>
  <c r="AU359" i="3" s="1"/>
  <c r="AT359" i="3" a="1"/>
  <c r="AT359" i="3"/>
  <c r="AS359" i="3" a="1"/>
  <c r="AS359" i="3"/>
  <c r="AR359" i="3" a="1"/>
  <c r="AR359" i="3" s="1"/>
  <c r="AQ359" i="3" a="1"/>
  <c r="AQ359" i="3"/>
  <c r="AP359" i="3" a="1"/>
  <c r="AP359" i="3" s="1"/>
  <c r="AO359" i="3" a="1"/>
  <c r="AO359" i="3" s="1"/>
  <c r="AJ359" i="3" a="1"/>
  <c r="AJ359" i="3"/>
  <c r="AI359" i="3" a="1"/>
  <c r="AI359" i="3" s="1"/>
  <c r="AH359" i="3" a="1"/>
  <c r="AH359" i="3"/>
  <c r="AG359" i="3" a="1"/>
  <c r="AG359" i="3" s="1"/>
  <c r="AF359" i="3" a="1"/>
  <c r="AF359" i="3"/>
  <c r="AE359" i="3" a="1"/>
  <c r="AE359" i="3"/>
  <c r="AD359" i="3" a="1"/>
  <c r="AD359" i="3"/>
  <c r="AC359" i="3" a="1"/>
  <c r="AC359" i="3" s="1"/>
  <c r="AB359" i="3" a="1"/>
  <c r="AB359" i="3"/>
  <c r="AA359" i="3" a="1"/>
  <c r="AA359" i="3" s="1"/>
  <c r="Z359" i="3" a="1"/>
  <c r="Z359" i="3"/>
  <c r="Y359" i="3" a="1"/>
  <c r="Y359" i="3"/>
  <c r="AL359" i="3" s="1"/>
  <c r="V359" i="3"/>
  <c r="W359" i="3" s="1"/>
  <c r="A359" i="3"/>
  <c r="BP358" i="3" a="1"/>
  <c r="BP358" i="3" s="1"/>
  <c r="BO358" i="3" a="1"/>
  <c r="BO358" i="3"/>
  <c r="BN358" i="3" a="1"/>
  <c r="BN358" i="3"/>
  <c r="BM358" i="3" a="1"/>
  <c r="BM358" i="3"/>
  <c r="AZ358" i="3" a="1"/>
  <c r="AZ358" i="3" s="1"/>
  <c r="AY358" i="3" a="1"/>
  <c r="AY358" i="3"/>
  <c r="AX358" i="3" a="1"/>
  <c r="AX358" i="3"/>
  <c r="AW358" i="3" a="1"/>
  <c r="AW358" i="3"/>
  <c r="AV358" i="3" a="1"/>
  <c r="AV358" i="3" s="1"/>
  <c r="AU358" i="3" a="1"/>
  <c r="AU358" i="3" s="1"/>
  <c r="AT358" i="3" a="1"/>
  <c r="AT358" i="3"/>
  <c r="AS358" i="3" a="1"/>
  <c r="AS358" i="3"/>
  <c r="AR358" i="3" a="1"/>
  <c r="AR358" i="3"/>
  <c r="AQ358" i="3" a="1"/>
  <c r="AQ358" i="3" s="1"/>
  <c r="AP358" i="3" a="1"/>
  <c r="AP358" i="3" s="1"/>
  <c r="AO358" i="3" a="1"/>
  <c r="AO358" i="3" s="1"/>
  <c r="AJ358" i="3" a="1"/>
  <c r="AJ358" i="3"/>
  <c r="AI358" i="3" a="1"/>
  <c r="AI358" i="3"/>
  <c r="AH358" i="3" a="1"/>
  <c r="AH358" i="3" s="1"/>
  <c r="AG358" i="3" a="1"/>
  <c r="AG358" i="3" s="1"/>
  <c r="AF358" i="3" a="1"/>
  <c r="AF358" i="3"/>
  <c r="AE358" i="3" a="1"/>
  <c r="AE358" i="3"/>
  <c r="AD358" i="3" a="1"/>
  <c r="AD358" i="3"/>
  <c r="AC358" i="3" a="1"/>
  <c r="AC358" i="3"/>
  <c r="AB358" i="3" a="1"/>
  <c r="AB358" i="3" s="1"/>
  <c r="AA358" i="3" a="1"/>
  <c r="AA358" i="3" s="1"/>
  <c r="Z358" i="3" a="1"/>
  <c r="Z358" i="3"/>
  <c r="Y358" i="3" a="1"/>
  <c r="Y358" i="3"/>
  <c r="AL358" i="3" s="1"/>
  <c r="V358" i="3"/>
  <c r="W358" i="3" s="1"/>
  <c r="A358" i="3"/>
  <c r="BP357" i="3" a="1"/>
  <c r="BP357" i="3"/>
  <c r="BO357" i="3" a="1"/>
  <c r="BO357" i="3" s="1"/>
  <c r="BN357" i="3" a="1"/>
  <c r="BN357" i="3"/>
  <c r="BM357" i="3" a="1"/>
  <c r="BM357" i="3" s="1"/>
  <c r="AZ357" i="3" a="1"/>
  <c r="AZ357" i="3" s="1"/>
  <c r="AY357" i="3" a="1"/>
  <c r="AY357" i="3" s="1"/>
  <c r="AX357" i="3" a="1"/>
  <c r="AX357" i="3"/>
  <c r="AW357" i="3" a="1"/>
  <c r="AW357" i="3"/>
  <c r="AV357" i="3" a="1"/>
  <c r="AV357" i="3" s="1"/>
  <c r="AU357" i="3" a="1"/>
  <c r="AU357" i="3" s="1"/>
  <c r="AT357" i="3" a="1"/>
  <c r="AT357" i="3"/>
  <c r="AS357" i="3" a="1"/>
  <c r="AS357" i="3" s="1"/>
  <c r="AR357" i="3" a="1"/>
  <c r="AR357" i="3"/>
  <c r="AQ357" i="3" a="1"/>
  <c r="AQ357" i="3" s="1"/>
  <c r="AP357" i="3" a="1"/>
  <c r="AP357" i="3"/>
  <c r="AO357" i="3" a="1"/>
  <c r="AO357" i="3" s="1"/>
  <c r="AN357" i="3"/>
  <c r="AJ357" i="3" a="1"/>
  <c r="AJ357" i="3" s="1"/>
  <c r="AI357" i="3" a="1"/>
  <c r="AI357" i="3"/>
  <c r="AH357" i="3" a="1"/>
  <c r="AH357" i="3" s="1"/>
  <c r="AG357" i="3" a="1"/>
  <c r="AG357" i="3"/>
  <c r="AF357" i="3" a="1"/>
  <c r="AF357" i="3"/>
  <c r="AE357" i="3" a="1"/>
  <c r="AE357" i="3"/>
  <c r="AD357" i="3" a="1"/>
  <c r="AD357" i="3" s="1"/>
  <c r="AC357" i="3" a="1"/>
  <c r="AC357" i="3"/>
  <c r="AB357" i="3" a="1"/>
  <c r="AB357" i="3" s="1"/>
  <c r="AA357" i="3" a="1"/>
  <c r="AA357" i="3"/>
  <c r="Z357" i="3" a="1"/>
  <c r="Z357" i="3"/>
  <c r="Y357" i="3" a="1"/>
  <c r="Y357" i="3"/>
  <c r="V357" i="3"/>
  <c r="A357" i="3"/>
  <c r="BP356" i="3" a="1"/>
  <c r="BP356" i="3"/>
  <c r="BO356" i="3" a="1"/>
  <c r="BO356" i="3" s="1"/>
  <c r="BN356" i="3" a="1"/>
  <c r="BN356" i="3"/>
  <c r="BM356" i="3" a="1"/>
  <c r="BM356" i="3"/>
  <c r="AZ356" i="3" a="1"/>
  <c r="AZ356" i="3"/>
  <c r="AY356" i="3" a="1"/>
  <c r="AY356" i="3"/>
  <c r="AX356" i="3" a="1"/>
  <c r="AX356" i="3"/>
  <c r="AW356" i="3" a="1"/>
  <c r="AW356" i="3" s="1"/>
  <c r="AV356" i="3" a="1"/>
  <c r="AV356" i="3"/>
  <c r="AU356" i="3" a="1"/>
  <c r="AU356" i="3" s="1"/>
  <c r="AT356" i="3" a="1"/>
  <c r="AT356" i="3"/>
  <c r="AS356" i="3" a="1"/>
  <c r="AS356" i="3"/>
  <c r="AR356" i="3" a="1"/>
  <c r="AR356" i="3" s="1"/>
  <c r="AQ356" i="3" a="1"/>
  <c r="AQ356" i="3" s="1"/>
  <c r="AP356" i="3" a="1"/>
  <c r="AP356" i="3" s="1"/>
  <c r="AO356" i="3" a="1"/>
  <c r="AO356" i="3" s="1"/>
  <c r="AN356" i="3"/>
  <c r="AJ356" i="3" a="1"/>
  <c r="AJ356" i="3"/>
  <c r="AI356" i="3" a="1"/>
  <c r="AI356" i="3" s="1"/>
  <c r="AH356" i="3" a="1"/>
  <c r="AH356" i="3" s="1"/>
  <c r="AG356" i="3" a="1"/>
  <c r="AG356" i="3" s="1"/>
  <c r="AF356" i="3" a="1"/>
  <c r="AF356" i="3"/>
  <c r="AE356" i="3" a="1"/>
  <c r="AE356" i="3"/>
  <c r="AD356" i="3" a="1"/>
  <c r="AD356" i="3"/>
  <c r="AC356" i="3" a="1"/>
  <c r="AC356" i="3" s="1"/>
  <c r="AB356" i="3" a="1"/>
  <c r="AB356" i="3" s="1"/>
  <c r="AA356" i="3" a="1"/>
  <c r="AA356" i="3" s="1"/>
  <c r="Z356" i="3" a="1"/>
  <c r="Z356" i="3"/>
  <c r="Y356" i="3" a="1"/>
  <c r="Y356" i="3"/>
  <c r="AL356" i="3" s="1"/>
  <c r="V356" i="3"/>
  <c r="W356" i="3" s="1"/>
  <c r="E356" i="3"/>
  <c r="A356" i="3"/>
  <c r="BP355" i="3" a="1"/>
  <c r="BP355" i="3" s="1"/>
  <c r="BO355" i="3" a="1"/>
  <c r="BO355" i="3" s="1"/>
  <c r="BN355" i="3" a="1"/>
  <c r="BN355" i="3"/>
  <c r="BM355" i="3" a="1"/>
  <c r="BM355" i="3"/>
  <c r="AZ355" i="3" a="1"/>
  <c r="AZ355" i="3" s="1"/>
  <c r="AY355" i="3" a="1"/>
  <c r="AY355" i="3"/>
  <c r="AX355" i="3" a="1"/>
  <c r="AX355" i="3"/>
  <c r="AW355" i="3" a="1"/>
  <c r="AW355" i="3" s="1"/>
  <c r="AV355" i="3" a="1"/>
  <c r="AV355" i="3" s="1"/>
  <c r="AU355" i="3" a="1"/>
  <c r="AU355" i="3" s="1"/>
  <c r="AT355" i="3" a="1"/>
  <c r="AT355" i="3" s="1"/>
  <c r="AT350" i="3" s="1"/>
  <c r="AS355" i="3" a="1"/>
  <c r="AS355" i="3"/>
  <c r="AR355" i="3" a="1"/>
  <c r="AR355" i="3" s="1"/>
  <c r="AQ355" i="3" a="1"/>
  <c r="AQ355" i="3"/>
  <c r="AP355" i="3" a="1"/>
  <c r="AP355" i="3"/>
  <c r="AO355" i="3" a="1"/>
  <c r="AO355" i="3" s="1"/>
  <c r="AJ355" i="3" a="1"/>
  <c r="AJ355" i="3"/>
  <c r="AI355" i="3" a="1"/>
  <c r="AI355" i="3" s="1"/>
  <c r="AH355" i="3" a="1"/>
  <c r="AH355" i="3"/>
  <c r="AG355" i="3" a="1"/>
  <c r="AG355" i="3"/>
  <c r="AF355" i="3" a="1"/>
  <c r="AF355" i="3"/>
  <c r="AE355" i="3" a="1"/>
  <c r="AE355" i="3" s="1"/>
  <c r="AD355" i="3" a="1"/>
  <c r="AD355" i="3"/>
  <c r="AC355" i="3" a="1"/>
  <c r="AC355" i="3" s="1"/>
  <c r="AB355" i="3" a="1"/>
  <c r="AB355" i="3"/>
  <c r="AA355" i="3" a="1"/>
  <c r="AA355" i="3"/>
  <c r="Z355" i="3" a="1"/>
  <c r="Z355" i="3"/>
  <c r="Y355" i="3" a="1"/>
  <c r="Y355" i="3" s="1"/>
  <c r="V355" i="3"/>
  <c r="W355" i="3" s="1"/>
  <c r="E355" i="3"/>
  <c r="A355" i="3"/>
  <c r="BP354" i="3" a="1"/>
  <c r="BP354" i="3" s="1"/>
  <c r="BO354" i="3" a="1"/>
  <c r="BO354" i="3"/>
  <c r="BO350" i="3" s="1"/>
  <c r="BN354" i="3" a="1"/>
  <c r="BN354" i="3"/>
  <c r="BM354" i="3" a="1"/>
  <c r="BM354" i="3"/>
  <c r="AZ354" i="3" a="1"/>
  <c r="AZ354" i="3"/>
  <c r="AY354" i="3" a="1"/>
  <c r="AY354" i="3"/>
  <c r="AX354" i="3" a="1"/>
  <c r="AX354" i="3" s="1"/>
  <c r="AW354" i="3" a="1"/>
  <c r="AW354" i="3"/>
  <c r="AV354" i="3" a="1"/>
  <c r="AV354" i="3" s="1"/>
  <c r="AU354" i="3" a="1"/>
  <c r="AU354" i="3" s="1"/>
  <c r="AT354" i="3" a="1"/>
  <c r="AT354" i="3"/>
  <c r="AS354" i="3" a="1"/>
  <c r="AS354" i="3" s="1"/>
  <c r="AR354" i="3" a="1"/>
  <c r="AR354" i="3" s="1"/>
  <c r="AQ354" i="3" a="1"/>
  <c r="AQ354" i="3" s="1"/>
  <c r="AP354" i="3" a="1"/>
  <c r="AP354" i="3"/>
  <c r="AO354" i="3" a="1"/>
  <c r="AO354" i="3" s="1"/>
  <c r="AJ354" i="3" a="1"/>
  <c r="AJ354" i="3" s="1"/>
  <c r="AI354" i="3" a="1"/>
  <c r="AI354" i="3" s="1"/>
  <c r="AH354" i="3" a="1"/>
  <c r="AH354" i="3" s="1"/>
  <c r="AG354" i="3" a="1"/>
  <c r="AG354" i="3"/>
  <c r="AF354" i="3" a="1"/>
  <c r="AF354" i="3"/>
  <c r="AE354" i="3" a="1"/>
  <c r="AE354" i="3" s="1"/>
  <c r="AE350" i="3" s="1"/>
  <c r="AD354" i="3" a="1"/>
  <c r="AD354" i="3" s="1"/>
  <c r="AC354" i="3" a="1"/>
  <c r="AC354" i="3" s="1"/>
  <c r="AB354" i="3" a="1"/>
  <c r="AB354" i="3" s="1"/>
  <c r="AA354" i="3" a="1"/>
  <c r="AA354" i="3"/>
  <c r="Z354" i="3" a="1"/>
  <c r="Z354" i="3"/>
  <c r="Y354" i="3" a="1"/>
  <c r="Y354" i="3" s="1"/>
  <c r="W354" i="3"/>
  <c r="V354" i="3"/>
  <c r="A354" i="3"/>
  <c r="BP353" i="3" a="1"/>
  <c r="BP353" i="3" s="1"/>
  <c r="BO353" i="3" a="1"/>
  <c r="BO353" i="3"/>
  <c r="BN353" i="3" a="1"/>
  <c r="BN353" i="3" s="1"/>
  <c r="BM353" i="3" a="1"/>
  <c r="BM353" i="3"/>
  <c r="AZ353" i="3" a="1"/>
  <c r="AZ353" i="3"/>
  <c r="AY353" i="3" a="1"/>
  <c r="AY353" i="3" s="1"/>
  <c r="AX353" i="3" a="1"/>
  <c r="AX353" i="3" s="1"/>
  <c r="AW353" i="3" a="1"/>
  <c r="AW353" i="3" s="1"/>
  <c r="AV353" i="3" a="1"/>
  <c r="AV353" i="3" s="1"/>
  <c r="AU353" i="3" a="1"/>
  <c r="AU353" i="3"/>
  <c r="AT353" i="3" a="1"/>
  <c r="AT353" i="3"/>
  <c r="AS353" i="3" a="1"/>
  <c r="AS353" i="3" s="1"/>
  <c r="AR353" i="3" a="1"/>
  <c r="AR353" i="3" s="1"/>
  <c r="AQ353" i="3" a="1"/>
  <c r="AQ353" i="3" s="1"/>
  <c r="AP353" i="3" a="1"/>
  <c r="AP353" i="3" s="1"/>
  <c r="AO353" i="3" a="1"/>
  <c r="AO353" i="3"/>
  <c r="AJ353" i="3" a="1"/>
  <c r="AJ353" i="3"/>
  <c r="AJ350" i="3" s="1"/>
  <c r="AJ349" i="3" s="1"/>
  <c r="AI353" i="3" a="1"/>
  <c r="AI353" i="3"/>
  <c r="AH353" i="3" a="1"/>
  <c r="AH353" i="3" s="1"/>
  <c r="AG353" i="3" a="1"/>
  <c r="AG353" i="3"/>
  <c r="AF353" i="3" a="1"/>
  <c r="AF353" i="3" s="1"/>
  <c r="AE353" i="3" a="1"/>
  <c r="AE353" i="3"/>
  <c r="AD353" i="3" a="1"/>
  <c r="AD353" i="3"/>
  <c r="AC353" i="3" a="1"/>
  <c r="AC353" i="3"/>
  <c r="AB353" i="3" a="1"/>
  <c r="AB353" i="3" s="1"/>
  <c r="AA353" i="3" a="1"/>
  <c r="AA353" i="3"/>
  <c r="Z353" i="3" a="1"/>
  <c r="Z353" i="3" s="1"/>
  <c r="Y353" i="3" a="1"/>
  <c r="Y353" i="3"/>
  <c r="V353" i="3"/>
  <c r="W353" i="3" s="1"/>
  <c r="A353" i="3"/>
  <c r="BP352" i="3" a="1"/>
  <c r="BP352" i="3" s="1"/>
  <c r="BO352" i="3" a="1"/>
  <c r="BO352" i="3"/>
  <c r="BN352" i="3" a="1"/>
  <c r="BN352" i="3" s="1"/>
  <c r="BM352" i="3" a="1"/>
  <c r="BM352" i="3"/>
  <c r="AZ352" i="3" a="1"/>
  <c r="AZ352" i="3"/>
  <c r="AY352" i="3" a="1"/>
  <c r="AY352" i="3"/>
  <c r="AX352" i="3" a="1"/>
  <c r="AX352" i="3" s="1"/>
  <c r="AW352" i="3" a="1"/>
  <c r="AW352" i="3" s="1"/>
  <c r="AW350" i="3" s="1"/>
  <c r="AV352" i="3" a="1"/>
  <c r="AV352" i="3" s="1"/>
  <c r="AU352" i="3" a="1"/>
  <c r="AU352" i="3"/>
  <c r="AT352" i="3" a="1"/>
  <c r="AT352" i="3"/>
  <c r="AS352" i="3" a="1"/>
  <c r="AS352" i="3"/>
  <c r="AR352" i="3" a="1"/>
  <c r="AR352" i="3" s="1"/>
  <c r="AQ352" i="3" a="1"/>
  <c r="AQ352" i="3" s="1"/>
  <c r="AP352" i="3" a="1"/>
  <c r="AP352" i="3" s="1"/>
  <c r="AO352" i="3" a="1"/>
  <c r="AO352" i="3"/>
  <c r="BB352" i="3" s="1"/>
  <c r="AJ352" i="3" a="1"/>
  <c r="AJ352" i="3"/>
  <c r="AI352" i="3" a="1"/>
  <c r="AI352" i="3"/>
  <c r="AH352" i="3" a="1"/>
  <c r="AH352" i="3" s="1"/>
  <c r="AG352" i="3" a="1"/>
  <c r="AG352" i="3"/>
  <c r="AF352" i="3" a="1"/>
  <c r="AF352" i="3" s="1"/>
  <c r="AE352" i="3" a="1"/>
  <c r="AE352" i="3"/>
  <c r="AD352" i="3" a="1"/>
  <c r="AD352" i="3"/>
  <c r="AC352" i="3" a="1"/>
  <c r="AC352" i="3"/>
  <c r="AB352" i="3" a="1"/>
  <c r="AB352" i="3" s="1"/>
  <c r="AA352" i="3" a="1"/>
  <c r="AA352" i="3"/>
  <c r="Z352" i="3" a="1"/>
  <c r="Z352" i="3" s="1"/>
  <c r="Y352" i="3" a="1"/>
  <c r="Y352" i="3"/>
  <c r="V352" i="3"/>
  <c r="A352" i="3"/>
  <c r="BP351" i="3" a="1"/>
  <c r="BP351" i="3" s="1"/>
  <c r="BO351" i="3" a="1"/>
  <c r="BO351" i="3"/>
  <c r="BN351" i="3" a="1"/>
  <c r="BN351" i="3" s="1"/>
  <c r="BM351" i="3" a="1"/>
  <c r="BM351" i="3"/>
  <c r="BK351" i="3"/>
  <c r="BF351" i="3"/>
  <c r="BB351" i="3"/>
  <c r="AZ351" i="3" a="1"/>
  <c r="AZ351" i="3"/>
  <c r="AY351" i="3" a="1"/>
  <c r="AY351" i="3"/>
  <c r="AY350" i="3" s="1"/>
  <c r="AX351" i="3" a="1"/>
  <c r="AX351" i="3" s="1"/>
  <c r="AW351" i="3" a="1"/>
  <c r="AW351" i="3" s="1"/>
  <c r="AV351" i="3" a="1"/>
  <c r="AV351" i="3" s="1"/>
  <c r="AU351" i="3" a="1"/>
  <c r="AU351" i="3"/>
  <c r="AT351" i="3" a="1"/>
  <c r="AT351" i="3"/>
  <c r="AS351" i="3" a="1"/>
  <c r="AS351" i="3"/>
  <c r="AR351" i="3" a="1"/>
  <c r="AR351" i="3" s="1"/>
  <c r="AQ351" i="3" a="1"/>
  <c r="AQ351" i="3" s="1"/>
  <c r="AP351" i="3" a="1"/>
  <c r="AP351" i="3" s="1"/>
  <c r="AO351" i="3" a="1"/>
  <c r="AO351" i="3"/>
  <c r="AJ351" i="3" a="1"/>
  <c r="AJ351" i="3"/>
  <c r="AI351" i="3" a="1"/>
  <c r="AI351" i="3"/>
  <c r="AI350" i="3" s="1"/>
  <c r="AH351" i="3" a="1"/>
  <c r="AH351" i="3" s="1"/>
  <c r="AG351" i="3" a="1"/>
  <c r="AG351" i="3"/>
  <c r="AF351" i="3" a="1"/>
  <c r="AF351" i="3" s="1"/>
  <c r="AE351" i="3" a="1"/>
  <c r="AE351" i="3"/>
  <c r="AD351" i="3" a="1"/>
  <c r="AD351" i="3"/>
  <c r="AC351" i="3" a="1"/>
  <c r="AC351" i="3"/>
  <c r="AB351" i="3" a="1"/>
  <c r="AB351" i="3" s="1"/>
  <c r="AA351" i="3" a="1"/>
  <c r="AA351" i="3"/>
  <c r="Z351" i="3" a="1"/>
  <c r="Z351" i="3" s="1"/>
  <c r="Z350" i="3" s="1"/>
  <c r="Y351" i="3" a="1"/>
  <c r="Y351" i="3"/>
  <c r="V351" i="3"/>
  <c r="W351" i="3" s="1"/>
  <c r="A351" i="3"/>
  <c r="AR350" i="3"/>
  <c r="W350" i="3"/>
  <c r="V350" i="3"/>
  <c r="A350" i="3"/>
  <c r="V349" i="3"/>
  <c r="W349" i="3" s="1"/>
  <c r="A349" i="3"/>
  <c r="V348" i="3"/>
  <c r="W348" i="3" s="1"/>
  <c r="E348" i="3"/>
  <c r="A348" i="3"/>
  <c r="BP347" i="3" a="1"/>
  <c r="BP347" i="3"/>
  <c r="BO347" i="3" a="1"/>
  <c r="BO347" i="3" s="1"/>
  <c r="BN347" i="3" a="1"/>
  <c r="BN347" i="3"/>
  <c r="BM347" i="3" a="1"/>
  <c r="BM347" i="3" s="1"/>
  <c r="AZ347" i="3" a="1"/>
  <c r="AZ347" i="3"/>
  <c r="AY347" i="3" a="1"/>
  <c r="AY347" i="3"/>
  <c r="AX347" i="3" a="1"/>
  <c r="AX347" i="3"/>
  <c r="AW347" i="3" a="1"/>
  <c r="AW347" i="3" s="1"/>
  <c r="AV347" i="3" a="1"/>
  <c r="AV347" i="3" s="1"/>
  <c r="AU347" i="3" a="1"/>
  <c r="AU347" i="3" s="1"/>
  <c r="AT347" i="3" a="1"/>
  <c r="AT347" i="3"/>
  <c r="AS347" i="3" a="1"/>
  <c r="AS347" i="3"/>
  <c r="AR347" i="3" a="1"/>
  <c r="AR347" i="3"/>
  <c r="AQ347" i="3" a="1"/>
  <c r="AQ347" i="3" s="1"/>
  <c r="AP347" i="3" a="1"/>
  <c r="AP347" i="3" s="1"/>
  <c r="AO347" i="3" a="1"/>
  <c r="AO347" i="3" s="1"/>
  <c r="AJ347" i="3" a="1"/>
  <c r="AJ347" i="3"/>
  <c r="AI347" i="3" a="1"/>
  <c r="AI347" i="3" s="1"/>
  <c r="AH347" i="3" a="1"/>
  <c r="AH347" i="3"/>
  <c r="AG347" i="3" a="1"/>
  <c r="AG347" i="3" s="1"/>
  <c r="AF347" i="3" a="1"/>
  <c r="AF347" i="3"/>
  <c r="AE347" i="3" a="1"/>
  <c r="AE347" i="3" s="1"/>
  <c r="AD347" i="3" a="1"/>
  <c r="AD347" i="3"/>
  <c r="AC347" i="3" a="1"/>
  <c r="AC347" i="3"/>
  <c r="AB347" i="3" a="1"/>
  <c r="AB347" i="3"/>
  <c r="AA347" i="3" a="1"/>
  <c r="AA347" i="3" s="1"/>
  <c r="Z347" i="3" a="1"/>
  <c r="Z347" i="3"/>
  <c r="Y347" i="3" a="1"/>
  <c r="Y347" i="3" s="1"/>
  <c r="V347" i="3"/>
  <c r="W347" i="3" s="1"/>
  <c r="E347" i="3"/>
  <c r="A347" i="3"/>
  <c r="BP346" i="3" a="1"/>
  <c r="BP346" i="3"/>
  <c r="BO346" i="3" a="1"/>
  <c r="BO346" i="3" s="1"/>
  <c r="BN346" i="3" a="1"/>
  <c r="BN346" i="3" s="1"/>
  <c r="BM346" i="3" a="1"/>
  <c r="BM346" i="3" s="1"/>
  <c r="AZ346" i="3" a="1"/>
  <c r="AZ346" i="3"/>
  <c r="AY346" i="3" a="1"/>
  <c r="AY346" i="3"/>
  <c r="AX346" i="3" a="1"/>
  <c r="AX346" i="3"/>
  <c r="AW346" i="3" a="1"/>
  <c r="AW346" i="3" s="1"/>
  <c r="AV346" i="3" a="1"/>
  <c r="AV346" i="3" s="1"/>
  <c r="AU346" i="3" a="1"/>
  <c r="AU346" i="3" s="1"/>
  <c r="AT346" i="3" a="1"/>
  <c r="AT346" i="3"/>
  <c r="AS346" i="3" a="1"/>
  <c r="AS346" i="3"/>
  <c r="AR346" i="3" a="1"/>
  <c r="AR346" i="3"/>
  <c r="AQ346" i="3" a="1"/>
  <c r="AQ346" i="3" s="1"/>
  <c r="AP346" i="3" a="1"/>
  <c r="AP346" i="3" s="1"/>
  <c r="AO346" i="3" a="1"/>
  <c r="AO346" i="3" s="1"/>
  <c r="AJ346" i="3" a="1"/>
  <c r="AJ346" i="3"/>
  <c r="AI346" i="3" a="1"/>
  <c r="AI346" i="3" s="1"/>
  <c r="AH346" i="3" a="1"/>
  <c r="AH346" i="3"/>
  <c r="AG346" i="3" a="1"/>
  <c r="AG346" i="3" s="1"/>
  <c r="AF346" i="3" a="1"/>
  <c r="AF346" i="3"/>
  <c r="AE346" i="3" a="1"/>
  <c r="AE346" i="3" s="1"/>
  <c r="AD346" i="3" a="1"/>
  <c r="AD346" i="3"/>
  <c r="AC346" i="3" a="1"/>
  <c r="AC346" i="3"/>
  <c r="AB346" i="3" a="1"/>
  <c r="AB346" i="3"/>
  <c r="AA346" i="3" a="1"/>
  <c r="AA346" i="3" s="1"/>
  <c r="Z346" i="3" a="1"/>
  <c r="Z346" i="3" s="1"/>
  <c r="Y346" i="3" a="1"/>
  <c r="Y346" i="3" s="1"/>
  <c r="V346" i="3"/>
  <c r="W346" i="3" s="1"/>
  <c r="E346" i="3"/>
  <c r="A346" i="3"/>
  <c r="BP345" i="3" a="1"/>
  <c r="BP345" i="3"/>
  <c r="BP344" i="3" s="1"/>
  <c r="BP343" i="3" s="1"/>
  <c r="BO345" i="3" a="1"/>
  <c r="BO345" i="3" s="1"/>
  <c r="BN345" i="3" a="1"/>
  <c r="BN345" i="3" s="1"/>
  <c r="BM345" i="3" a="1"/>
  <c r="BM345" i="3" s="1"/>
  <c r="AZ345" i="3" a="1"/>
  <c r="AZ345" i="3"/>
  <c r="AZ344" i="3" s="1"/>
  <c r="AZ343" i="3" s="1"/>
  <c r="AY345" i="3" a="1"/>
  <c r="AY345" i="3"/>
  <c r="AY344" i="3" s="1"/>
  <c r="AY343" i="3" s="1"/>
  <c r="AX345" i="3" a="1"/>
  <c r="AX345" i="3"/>
  <c r="AX344" i="3" s="1"/>
  <c r="AX343" i="3" s="1"/>
  <c r="AW345" i="3" a="1"/>
  <c r="AW345" i="3" s="1"/>
  <c r="AW344" i="3" s="1"/>
  <c r="AW343" i="3" s="1"/>
  <c r="AV345" i="3" a="1"/>
  <c r="AV345" i="3" s="1"/>
  <c r="AV344" i="3" s="1"/>
  <c r="AV343" i="3" s="1"/>
  <c r="AU345" i="3" a="1"/>
  <c r="AU345" i="3" s="1"/>
  <c r="AU344" i="3" s="1"/>
  <c r="AU343" i="3" s="1"/>
  <c r="AT345" i="3" a="1"/>
  <c r="AT345" i="3"/>
  <c r="AS345" i="3" a="1"/>
  <c r="AS345" i="3"/>
  <c r="AR345" i="3" a="1"/>
  <c r="AR345" i="3"/>
  <c r="AR344" i="3" s="1"/>
  <c r="AR343" i="3" s="1"/>
  <c r="AQ345" i="3" a="1"/>
  <c r="AQ345" i="3" s="1"/>
  <c r="AQ344" i="3" s="1"/>
  <c r="AQ343" i="3" s="1"/>
  <c r="AP345" i="3" a="1"/>
  <c r="AP345" i="3" s="1"/>
  <c r="AP344" i="3" s="1"/>
  <c r="AP343" i="3" s="1"/>
  <c r="AO345" i="3" a="1"/>
  <c r="AO345" i="3" s="1"/>
  <c r="AJ345" i="3" a="1"/>
  <c r="AJ345" i="3"/>
  <c r="AI345" i="3" a="1"/>
  <c r="AI345" i="3" s="1"/>
  <c r="AH345" i="3" a="1"/>
  <c r="AH345" i="3"/>
  <c r="AG345" i="3" a="1"/>
  <c r="AG345" i="3" s="1"/>
  <c r="AF345" i="3" a="1"/>
  <c r="AF345" i="3" s="1"/>
  <c r="AF344" i="3" s="1"/>
  <c r="AF343" i="3" s="1"/>
  <c r="AE345" i="3" a="1"/>
  <c r="AE345" i="3" s="1"/>
  <c r="AD345" i="3" a="1"/>
  <c r="AD345" i="3"/>
  <c r="AD344" i="3" s="1"/>
  <c r="AD343" i="3" s="1"/>
  <c r="AC345" i="3" a="1"/>
  <c r="AC345" i="3"/>
  <c r="AB345" i="3" a="1"/>
  <c r="AB345" i="3"/>
  <c r="AB344" i="3" s="1"/>
  <c r="AB343" i="3" s="1"/>
  <c r="AA345" i="3" a="1"/>
  <c r="AA345" i="3" s="1"/>
  <c r="Z345" i="3" a="1"/>
  <c r="Z345" i="3" s="1"/>
  <c r="Y345" i="3" a="1"/>
  <c r="Y345" i="3" s="1"/>
  <c r="V345" i="3"/>
  <c r="W345" i="3" s="1"/>
  <c r="E345" i="3"/>
  <c r="A345" i="3"/>
  <c r="AS344" i="3"/>
  <c r="AS343" i="3" s="1"/>
  <c r="AN344" i="3"/>
  <c r="AJ344" i="3"/>
  <c r="AJ343" i="3" s="1"/>
  <c r="AH344" i="3"/>
  <c r="AH343" i="3" s="1"/>
  <c r="V344" i="3"/>
  <c r="W344" i="3" s="1"/>
  <c r="E344" i="3"/>
  <c r="A344" i="3"/>
  <c r="AN343" i="3"/>
  <c r="V343" i="3"/>
  <c r="W343" i="3" s="1"/>
  <c r="E343" i="3"/>
  <c r="A343" i="3"/>
  <c r="BP342" i="3" a="1"/>
  <c r="BP342" i="3" s="1"/>
  <c r="BO342" i="3" a="1"/>
  <c r="BO342" i="3" s="1"/>
  <c r="BN342" i="3" a="1"/>
  <c r="BN342" i="3"/>
  <c r="BM342" i="3" a="1"/>
  <c r="BM342" i="3" s="1"/>
  <c r="AZ342" i="3" a="1"/>
  <c r="AZ342" i="3"/>
  <c r="AY342" i="3" a="1"/>
  <c r="AY342" i="3" s="1"/>
  <c r="AX342" i="3" a="1"/>
  <c r="AX342" i="3" s="1"/>
  <c r="AW342" i="3" a="1"/>
  <c r="AW342" i="3" s="1"/>
  <c r="AV342" i="3" a="1"/>
  <c r="AV342" i="3"/>
  <c r="AU342" i="3" a="1"/>
  <c r="AU342" i="3"/>
  <c r="AT342" i="3" a="1"/>
  <c r="AT342" i="3"/>
  <c r="AS342" i="3" a="1"/>
  <c r="AS342" i="3" s="1"/>
  <c r="AR342" i="3" a="1"/>
  <c r="AR342" i="3" s="1"/>
  <c r="AQ342" i="3" a="1"/>
  <c r="AQ342" i="3" s="1"/>
  <c r="AP342" i="3" a="1"/>
  <c r="AP342" i="3"/>
  <c r="AO342" i="3" a="1"/>
  <c r="AO342" i="3"/>
  <c r="AN342" i="3"/>
  <c r="AJ342" i="3" a="1"/>
  <c r="AJ342" i="3"/>
  <c r="AI342" i="3" a="1"/>
  <c r="AI342" i="3" s="1"/>
  <c r="AH342" i="3" a="1"/>
  <c r="AH342" i="3"/>
  <c r="AG342" i="3" a="1"/>
  <c r="AG342" i="3" s="1"/>
  <c r="AF342" i="3" a="1"/>
  <c r="AF342" i="3"/>
  <c r="AE342" i="3" a="1"/>
  <c r="AE342" i="3"/>
  <c r="AD342" i="3" a="1"/>
  <c r="AD342" i="3"/>
  <c r="AC342" i="3" a="1"/>
  <c r="AC342" i="3" s="1"/>
  <c r="AB342" i="3" a="1"/>
  <c r="AB342" i="3" s="1"/>
  <c r="AB340" i="3" s="1"/>
  <c r="AA342" i="3" a="1"/>
  <c r="AA342" i="3" s="1"/>
  <c r="Z342" i="3" a="1"/>
  <c r="Z342" i="3"/>
  <c r="Y342" i="3" a="1"/>
  <c r="Y342" i="3" s="1"/>
  <c r="AL342" i="3" s="1"/>
  <c r="V342" i="3"/>
  <c r="E342" i="3"/>
  <c r="A342" i="3"/>
  <c r="BP341" i="3" a="1"/>
  <c r="BP341" i="3" s="1"/>
  <c r="BP340" i="3" s="1"/>
  <c r="BO341" i="3" a="1"/>
  <c r="BO341" i="3" s="1"/>
  <c r="BO340" i="3" s="1"/>
  <c r="BN341" i="3" a="1"/>
  <c r="BN341" i="3"/>
  <c r="BM341" i="3" a="1"/>
  <c r="BM341" i="3"/>
  <c r="AZ341" i="3" a="1"/>
  <c r="AZ341" i="3"/>
  <c r="AZ340" i="3" s="1"/>
  <c r="AY341" i="3" a="1"/>
  <c r="AY341" i="3" s="1"/>
  <c r="AX341" i="3" a="1"/>
  <c r="AX341" i="3" s="1"/>
  <c r="AW341" i="3" a="1"/>
  <c r="AW341" i="3" s="1"/>
  <c r="AW340" i="3" s="1"/>
  <c r="AV341" i="3" a="1"/>
  <c r="AV341" i="3"/>
  <c r="AV340" i="3" s="1"/>
  <c r="AV331" i="3" s="1"/>
  <c r="AU341" i="3" a="1"/>
  <c r="AU341" i="3"/>
  <c r="AU340" i="3" s="1"/>
  <c r="AT341" i="3" a="1"/>
  <c r="AT341" i="3"/>
  <c r="AS341" i="3" a="1"/>
  <c r="AS341" i="3" s="1"/>
  <c r="AS340" i="3" s="1"/>
  <c r="AS331" i="3" s="1"/>
  <c r="AS330" i="3" s="1"/>
  <c r="AR341" i="3" a="1"/>
  <c r="AR341" i="3" s="1"/>
  <c r="AR340" i="3" s="1"/>
  <c r="AQ341" i="3" a="1"/>
  <c r="AQ341" i="3" s="1"/>
  <c r="AQ340" i="3" s="1"/>
  <c r="AP341" i="3" a="1"/>
  <c r="AP341" i="3"/>
  <c r="AO341" i="3" a="1"/>
  <c r="AO341" i="3"/>
  <c r="AN341" i="3"/>
  <c r="AJ341" i="3" a="1"/>
  <c r="AJ341" i="3"/>
  <c r="AJ340" i="3" s="1"/>
  <c r="AI341" i="3" a="1"/>
  <c r="AI341" i="3" s="1"/>
  <c r="AH341" i="3" a="1"/>
  <c r="AH341" i="3"/>
  <c r="AG341" i="3" a="1"/>
  <c r="AG341" i="3" s="1"/>
  <c r="AF341" i="3" a="1"/>
  <c r="AF341" i="3"/>
  <c r="AE341" i="3" a="1"/>
  <c r="AE341" i="3"/>
  <c r="AE340" i="3" s="1"/>
  <c r="AD341" i="3" a="1"/>
  <c r="AD341" i="3"/>
  <c r="AC341" i="3" a="1"/>
  <c r="AC341" i="3" s="1"/>
  <c r="AB341" i="3" a="1"/>
  <c r="AB341" i="3"/>
  <c r="AA341" i="3" a="1"/>
  <c r="AA341" i="3" s="1"/>
  <c r="AA340" i="3" s="1"/>
  <c r="Z341" i="3" a="1"/>
  <c r="Z341" i="3"/>
  <c r="Z340" i="3" s="1"/>
  <c r="Y341" i="3" a="1"/>
  <c r="Y341" i="3" s="1"/>
  <c r="V341" i="3"/>
  <c r="W341" i="3" s="1"/>
  <c r="E341" i="3"/>
  <c r="A341" i="3"/>
  <c r="BN340" i="3"/>
  <c r="AO340" i="3"/>
  <c r="AN340" i="3"/>
  <c r="AI340" i="3"/>
  <c r="AH340" i="3"/>
  <c r="AF340" i="3"/>
  <c r="AD340" i="3"/>
  <c r="V340" i="3"/>
  <c r="W340" i="3" s="1"/>
  <c r="A340" i="3"/>
  <c r="BP339" i="3" a="1"/>
  <c r="BP339" i="3"/>
  <c r="BO339" i="3" a="1"/>
  <c r="BO339" i="3"/>
  <c r="BN339" i="3" a="1"/>
  <c r="BN339" i="3" s="1"/>
  <c r="BM339" i="3" a="1"/>
  <c r="BM339" i="3" s="1"/>
  <c r="AZ339" i="3" a="1"/>
  <c r="AZ339" i="3" s="1"/>
  <c r="AY339" i="3" a="1"/>
  <c r="AY339" i="3" s="1"/>
  <c r="AX339" i="3" a="1"/>
  <c r="AX339" i="3" s="1"/>
  <c r="AW339" i="3" a="1"/>
  <c r="AW339" i="3"/>
  <c r="AV339" i="3" a="1"/>
  <c r="AV339" i="3"/>
  <c r="AU339" i="3" a="1"/>
  <c r="AU339" i="3" s="1"/>
  <c r="AT339" i="3" a="1"/>
  <c r="AT339" i="3" s="1"/>
  <c r="AS339" i="3" a="1"/>
  <c r="AS339" i="3" s="1"/>
  <c r="AR339" i="3" a="1"/>
  <c r="AR339" i="3" s="1"/>
  <c r="AQ339" i="3" a="1"/>
  <c r="AQ339" i="3"/>
  <c r="AP339" i="3" a="1"/>
  <c r="AP339" i="3"/>
  <c r="AO339" i="3" a="1"/>
  <c r="AO339" i="3" s="1"/>
  <c r="AN339" i="3"/>
  <c r="AJ339" i="3" a="1"/>
  <c r="AJ339" i="3" s="1"/>
  <c r="AI339" i="3" a="1"/>
  <c r="AI339" i="3" s="1"/>
  <c r="AH339" i="3" a="1"/>
  <c r="AH339" i="3"/>
  <c r="AG339" i="3" a="1"/>
  <c r="AG339" i="3"/>
  <c r="AF339" i="3" a="1"/>
  <c r="AF339" i="3" s="1"/>
  <c r="AE339" i="3" a="1"/>
  <c r="AE339" i="3" s="1"/>
  <c r="AD339" i="3" a="1"/>
  <c r="AD339" i="3" s="1"/>
  <c r="AC339" i="3" a="1"/>
  <c r="AC339" i="3" s="1"/>
  <c r="AB339" i="3" a="1"/>
  <c r="AB339" i="3"/>
  <c r="AA339" i="3" a="1"/>
  <c r="AA339" i="3"/>
  <c r="Z339" i="3" a="1"/>
  <c r="Z339" i="3"/>
  <c r="Y339" i="3" a="1"/>
  <c r="Y339" i="3" s="1"/>
  <c r="E339" i="3"/>
  <c r="A339" i="3"/>
  <c r="BP338" i="3" a="1"/>
  <c r="BP338" i="3" s="1"/>
  <c r="BO338" i="3" a="1"/>
  <c r="BO338" i="3"/>
  <c r="BN338" i="3" a="1"/>
  <c r="BN338" i="3" s="1"/>
  <c r="BM338" i="3" a="1"/>
  <c r="BM338" i="3"/>
  <c r="AZ338" i="3" a="1"/>
  <c r="AZ338" i="3" s="1"/>
  <c r="AY338" i="3" a="1"/>
  <c r="AY338" i="3"/>
  <c r="AX338" i="3" a="1"/>
  <c r="AX338" i="3"/>
  <c r="AW338" i="3" a="1"/>
  <c r="AW338" i="3"/>
  <c r="AV338" i="3" a="1"/>
  <c r="AV338" i="3" s="1"/>
  <c r="AU338" i="3" a="1"/>
  <c r="AU338" i="3"/>
  <c r="AT338" i="3" a="1"/>
  <c r="AT338" i="3" s="1"/>
  <c r="AS338" i="3" a="1"/>
  <c r="AS338" i="3"/>
  <c r="AR338" i="3" a="1"/>
  <c r="AR338" i="3" s="1"/>
  <c r="AQ338" i="3" a="1"/>
  <c r="AQ338" i="3"/>
  <c r="AP338" i="3" a="1"/>
  <c r="AP338" i="3" s="1"/>
  <c r="AO338" i="3" a="1"/>
  <c r="AO338" i="3" s="1"/>
  <c r="AN338" i="3"/>
  <c r="AJ338" i="3" a="1"/>
  <c r="AJ338" i="3"/>
  <c r="AI338" i="3" a="1"/>
  <c r="AI338" i="3"/>
  <c r="AH338" i="3" a="1"/>
  <c r="AH338" i="3"/>
  <c r="AG338" i="3" a="1"/>
  <c r="AG338" i="3" s="1"/>
  <c r="AF338" i="3" a="1"/>
  <c r="AF338" i="3" s="1"/>
  <c r="AE338" i="3" a="1"/>
  <c r="AE338" i="3" s="1"/>
  <c r="AD338" i="3" a="1"/>
  <c r="AD338" i="3"/>
  <c r="AC338" i="3" a="1"/>
  <c r="AC338" i="3" s="1"/>
  <c r="AB338" i="3" a="1"/>
  <c r="AB338" i="3"/>
  <c r="AA338" i="3" a="1"/>
  <c r="AA338" i="3" s="1"/>
  <c r="Z338" i="3" a="1"/>
  <c r="Z338" i="3" s="1"/>
  <c r="Y338" i="3" a="1"/>
  <c r="Y338" i="3" s="1"/>
  <c r="E338" i="3"/>
  <c r="A338" i="3"/>
  <c r="BP337" i="3" a="1"/>
  <c r="BP337" i="3"/>
  <c r="BO337" i="3" a="1"/>
  <c r="BO337" i="3" s="1"/>
  <c r="BN337" i="3" a="1"/>
  <c r="BN337" i="3"/>
  <c r="BM337" i="3" a="1"/>
  <c r="BM337" i="3" s="1"/>
  <c r="AZ337" i="3" a="1"/>
  <c r="AZ337" i="3" s="1"/>
  <c r="AY337" i="3" a="1"/>
  <c r="AY337" i="3" s="1"/>
  <c r="AX337" i="3" a="1"/>
  <c r="AX337" i="3"/>
  <c r="AW337" i="3" a="1"/>
  <c r="AW337" i="3"/>
  <c r="AV337" i="3" a="1"/>
  <c r="AV337" i="3"/>
  <c r="AU337" i="3" a="1"/>
  <c r="AU337" i="3" s="1"/>
  <c r="AT337" i="3" a="1"/>
  <c r="AT337" i="3" s="1"/>
  <c r="AS337" i="3" a="1"/>
  <c r="AS337" i="3" s="1"/>
  <c r="AR337" i="3" a="1"/>
  <c r="AR337" i="3"/>
  <c r="AQ337" i="3" a="1"/>
  <c r="AQ337" i="3"/>
  <c r="AP337" i="3" a="1"/>
  <c r="AP337" i="3"/>
  <c r="AO337" i="3" a="1"/>
  <c r="AO337" i="3" s="1"/>
  <c r="AN337" i="3"/>
  <c r="AJ337" i="3" a="1"/>
  <c r="AJ337" i="3" s="1"/>
  <c r="AI337" i="3" a="1"/>
  <c r="AI337" i="3"/>
  <c r="AH337" i="3" a="1"/>
  <c r="AH337" i="3"/>
  <c r="AG337" i="3" a="1"/>
  <c r="AG337" i="3" s="1"/>
  <c r="AF337" i="3" a="1"/>
  <c r="AF337" i="3" s="1"/>
  <c r="AE337" i="3" a="1"/>
  <c r="AE337" i="3" s="1"/>
  <c r="AD337" i="3" a="1"/>
  <c r="AD337" i="3" s="1"/>
  <c r="AC337" i="3" a="1"/>
  <c r="AC337" i="3"/>
  <c r="AB337" i="3" a="1"/>
  <c r="AB337" i="3"/>
  <c r="AA337" i="3" a="1"/>
  <c r="AA337" i="3"/>
  <c r="Z337" i="3" a="1"/>
  <c r="Z337" i="3" s="1"/>
  <c r="Y337" i="3" a="1"/>
  <c r="Y337" i="3" s="1"/>
  <c r="A337" i="3"/>
  <c r="BP336" i="3" a="1"/>
  <c r="BP336" i="3"/>
  <c r="BO336" i="3" a="1"/>
  <c r="BO336" i="3" s="1"/>
  <c r="BN336" i="3" a="1"/>
  <c r="BN336" i="3"/>
  <c r="BM336" i="3" a="1"/>
  <c r="BM336" i="3" s="1"/>
  <c r="BM335" i="3" s="1"/>
  <c r="AZ336" i="3" a="1"/>
  <c r="AZ336" i="3"/>
  <c r="AZ335" i="3" s="1"/>
  <c r="AY336" i="3" a="1"/>
  <c r="AY336" i="3" s="1"/>
  <c r="AY335" i="3" s="1"/>
  <c r="AX336" i="3" a="1"/>
  <c r="AX336" i="3"/>
  <c r="AW336" i="3" a="1"/>
  <c r="AW336" i="3" s="1"/>
  <c r="AW335" i="3" s="1"/>
  <c r="AV336" i="3" a="1"/>
  <c r="AV336" i="3"/>
  <c r="AU336" i="3" a="1"/>
  <c r="AU336" i="3" s="1"/>
  <c r="AT336" i="3" a="1"/>
  <c r="AT336" i="3"/>
  <c r="AS336" i="3" a="1"/>
  <c r="AS336" i="3"/>
  <c r="AS335" i="3" s="1"/>
  <c r="AR336" i="3" a="1"/>
  <c r="AR336" i="3"/>
  <c r="AQ336" i="3" a="1"/>
  <c r="AQ336" i="3" s="1"/>
  <c r="AQ335" i="3" s="1"/>
  <c r="AP336" i="3" a="1"/>
  <c r="AP336" i="3" s="1"/>
  <c r="AO336" i="3" a="1"/>
  <c r="AO336" i="3" s="1"/>
  <c r="AN336" i="3"/>
  <c r="AJ336" i="3" a="1"/>
  <c r="AJ336" i="3" s="1"/>
  <c r="AJ335" i="3" s="1"/>
  <c r="AI336" i="3" a="1"/>
  <c r="AI336" i="3"/>
  <c r="AI335" i="3" s="1"/>
  <c r="AH336" i="3" a="1"/>
  <c r="AH336" i="3" s="1"/>
  <c r="AH335" i="3" s="1"/>
  <c r="AG336" i="3" a="1"/>
  <c r="AG336" i="3" s="1"/>
  <c r="AF336" i="3" a="1"/>
  <c r="AF336" i="3" s="1"/>
  <c r="AE336" i="3" a="1"/>
  <c r="AE336" i="3"/>
  <c r="AE335" i="3" s="1"/>
  <c r="AD336" i="3" a="1"/>
  <c r="AD336" i="3"/>
  <c r="AD335" i="3" s="1"/>
  <c r="AC336" i="3" a="1"/>
  <c r="AC336" i="3"/>
  <c r="AB336" i="3" a="1"/>
  <c r="AB336" i="3" s="1"/>
  <c r="AA336" i="3" a="1"/>
  <c r="AA336" i="3" s="1"/>
  <c r="Z336" i="3" a="1"/>
  <c r="Z336" i="3" s="1"/>
  <c r="Z335" i="3" s="1"/>
  <c r="Y336" i="3" a="1"/>
  <c r="Y336" i="3"/>
  <c r="W336" i="3"/>
  <c r="E336" i="3"/>
  <c r="A336" i="3"/>
  <c r="BP335" i="3"/>
  <c r="BO335" i="3"/>
  <c r="AV335" i="3"/>
  <c r="AN335" i="3"/>
  <c r="AB335" i="3"/>
  <c r="AA335" i="3"/>
  <c r="V335" i="3"/>
  <c r="W335" i="3" s="1"/>
  <c r="E335" i="3"/>
  <c r="A335" i="3"/>
  <c r="BP334" i="3" a="1"/>
  <c r="BP334" i="3"/>
  <c r="BO334" i="3" a="1"/>
  <c r="BO334" i="3"/>
  <c r="BN334" i="3" a="1"/>
  <c r="BN334" i="3" s="1"/>
  <c r="BM334" i="3" a="1"/>
  <c r="BM334" i="3" s="1"/>
  <c r="BK334" i="3" a="1"/>
  <c r="BK334" i="3"/>
  <c r="BG334" i="3" a="1"/>
  <c r="BG334" i="3" s="1"/>
  <c r="BF334" i="3" a="1"/>
  <c r="BF334" i="3"/>
  <c r="BE334" i="3" a="1"/>
  <c r="BE334" i="3" s="1"/>
  <c r="AZ334" i="3" a="1"/>
  <c r="AZ334" i="3" s="1"/>
  <c r="AY334" i="3" a="1"/>
  <c r="AY334" i="3"/>
  <c r="AX334" i="3" a="1"/>
  <c r="AX334" i="3" s="1"/>
  <c r="AW334" i="3" a="1"/>
  <c r="AW334" i="3"/>
  <c r="AV334" i="3" a="1"/>
  <c r="AV334" i="3"/>
  <c r="AU334" i="3" a="1"/>
  <c r="AU334" i="3"/>
  <c r="AT334" i="3" a="1"/>
  <c r="AT334" i="3" s="1"/>
  <c r="AS334" i="3" a="1"/>
  <c r="AS334" i="3"/>
  <c r="AR334" i="3" a="1"/>
  <c r="AR334" i="3" s="1"/>
  <c r="AQ334" i="3" a="1"/>
  <c r="AQ334" i="3"/>
  <c r="AP334" i="3" a="1"/>
  <c r="AP334" i="3"/>
  <c r="AO334" i="3" a="1"/>
  <c r="AO334" i="3"/>
  <c r="AN334" i="3"/>
  <c r="AJ334" i="3" a="1"/>
  <c r="AJ334" i="3"/>
  <c r="AI334" i="3" a="1"/>
  <c r="AI334" i="3"/>
  <c r="AH334" i="3" a="1"/>
  <c r="AH334" i="3" s="1"/>
  <c r="AH331" i="3" s="1"/>
  <c r="AH330" i="3" s="1"/>
  <c r="AG334" i="3" a="1"/>
  <c r="AG334" i="3" s="1"/>
  <c r="AF334" i="3" a="1"/>
  <c r="AF334" i="3"/>
  <c r="AE334" i="3" a="1"/>
  <c r="AE334" i="3" s="1"/>
  <c r="AD334" i="3" a="1"/>
  <c r="AD334" i="3"/>
  <c r="AC334" i="3" a="1"/>
  <c r="AC334" i="3"/>
  <c r="AB334" i="3" a="1"/>
  <c r="AB334" i="3"/>
  <c r="AA334" i="3" a="1"/>
  <c r="AA334" i="3" s="1"/>
  <c r="Z334" i="3" a="1"/>
  <c r="Z334" i="3"/>
  <c r="Y334" i="3" a="1"/>
  <c r="Y334" i="3" s="1"/>
  <c r="V334" i="3"/>
  <c r="W334" i="3" s="1"/>
  <c r="E334" i="3"/>
  <c r="A334" i="3"/>
  <c r="BP333" i="3" a="1"/>
  <c r="BP333" i="3" s="1"/>
  <c r="BP331" i="3" s="1"/>
  <c r="BP330" i="3" s="1"/>
  <c r="BO333" i="3" a="1"/>
  <c r="BO333" i="3" s="1"/>
  <c r="BN333" i="3" a="1"/>
  <c r="BN333" i="3"/>
  <c r="BM333" i="3" a="1"/>
  <c r="BM333" i="3" s="1"/>
  <c r="BG333" i="3"/>
  <c r="AZ333" i="3" a="1"/>
  <c r="AZ333" i="3" s="1"/>
  <c r="AY333" i="3" a="1"/>
  <c r="AY333" i="3" s="1"/>
  <c r="AX333" i="3" a="1"/>
  <c r="AX333" i="3"/>
  <c r="AW333" i="3" a="1"/>
  <c r="AW333" i="3"/>
  <c r="AV333" i="3" a="1"/>
  <c r="AV333" i="3" s="1"/>
  <c r="AU333" i="3" a="1"/>
  <c r="AU333" i="3" s="1"/>
  <c r="AT333" i="3" a="1"/>
  <c r="AT333" i="3"/>
  <c r="AS333" i="3" a="1"/>
  <c r="AS333" i="3" s="1"/>
  <c r="AR333" i="3" a="1"/>
  <c r="AR333" i="3"/>
  <c r="AQ333" i="3" a="1"/>
  <c r="AQ333" i="3"/>
  <c r="AP333" i="3" a="1"/>
  <c r="AP333" i="3"/>
  <c r="AO333" i="3" a="1"/>
  <c r="AO333" i="3" s="1"/>
  <c r="AN333" i="3"/>
  <c r="AJ333" i="3" a="1"/>
  <c r="AJ333" i="3"/>
  <c r="AI333" i="3" a="1"/>
  <c r="AI333" i="3" s="1"/>
  <c r="AH333" i="3" a="1"/>
  <c r="AH333" i="3"/>
  <c r="AG333" i="3" a="1"/>
  <c r="AG333" i="3"/>
  <c r="AF333" i="3" a="1"/>
  <c r="AF333" i="3"/>
  <c r="AE333" i="3" a="1"/>
  <c r="AE333" i="3" s="1"/>
  <c r="AD333" i="3" a="1"/>
  <c r="AD333" i="3"/>
  <c r="AC333" i="3" a="1"/>
  <c r="AC333" i="3" s="1"/>
  <c r="AB333" i="3" a="1"/>
  <c r="AB333" i="3"/>
  <c r="AA333" i="3" a="1"/>
  <c r="AA333" i="3" s="1"/>
  <c r="Z333" i="3" a="1"/>
  <c r="Z333" i="3"/>
  <c r="Y333" i="3" a="1"/>
  <c r="Y333" i="3" s="1"/>
  <c r="V333" i="3"/>
  <c r="W333" i="3" s="1"/>
  <c r="E333" i="3"/>
  <c r="A333" i="3"/>
  <c r="BP332" i="3" a="1"/>
  <c r="BP332" i="3"/>
  <c r="BO332" i="3" a="1"/>
  <c r="BO332" i="3" s="1"/>
  <c r="BN332" i="3" a="1"/>
  <c r="BN332" i="3"/>
  <c r="BM332" i="3" a="1"/>
  <c r="BM332" i="3" s="1"/>
  <c r="BF332" i="3" a="1"/>
  <c r="BF332" i="3" s="1"/>
  <c r="AZ332" i="3" a="1"/>
  <c r="AZ332" i="3" s="1"/>
  <c r="AY332" i="3" a="1"/>
  <c r="AY332" i="3"/>
  <c r="AX332" i="3" a="1"/>
  <c r="AX332" i="3"/>
  <c r="AW332" i="3" a="1"/>
  <c r="AW332" i="3"/>
  <c r="AV332" i="3" a="1"/>
  <c r="AV332" i="3" s="1"/>
  <c r="AU332" i="3" a="1"/>
  <c r="AU332" i="3" s="1"/>
  <c r="AT332" i="3" a="1"/>
  <c r="AT332" i="3" s="1"/>
  <c r="AS332" i="3" a="1"/>
  <c r="AS332" i="3"/>
  <c r="AR332" i="3" a="1"/>
  <c r="AR332" i="3"/>
  <c r="AQ332" i="3" a="1"/>
  <c r="AQ332" i="3" s="1"/>
  <c r="AP332" i="3" a="1"/>
  <c r="AP332" i="3" s="1"/>
  <c r="AO332" i="3" a="1"/>
  <c r="AO332" i="3"/>
  <c r="BB332" i="3" s="1"/>
  <c r="AJ332" i="3" a="1"/>
  <c r="AJ332" i="3" s="1"/>
  <c r="AI332" i="3" a="1"/>
  <c r="AI332" i="3"/>
  <c r="AH332" i="3" a="1"/>
  <c r="AH332" i="3"/>
  <c r="AG332" i="3" a="1"/>
  <c r="AG332" i="3"/>
  <c r="AF332" i="3" a="1"/>
  <c r="AF332" i="3" s="1"/>
  <c r="AE332" i="3" a="1"/>
  <c r="AE332" i="3"/>
  <c r="AD332" i="3" a="1"/>
  <c r="AD332" i="3" s="1"/>
  <c r="AC332" i="3" a="1"/>
  <c r="AC332" i="3"/>
  <c r="AB332" i="3" a="1"/>
  <c r="AB332" i="3" s="1"/>
  <c r="AA332" i="3" a="1"/>
  <c r="AA332" i="3"/>
  <c r="Z332" i="3" a="1"/>
  <c r="Z332" i="3" s="1"/>
  <c r="Y332" i="3" a="1"/>
  <c r="Y332" i="3"/>
  <c r="AL332" i="3" s="1"/>
  <c r="W332" i="3"/>
  <c r="V332" i="3"/>
  <c r="E332" i="3"/>
  <c r="A332" i="3"/>
  <c r="V331" i="3"/>
  <c r="W331" i="3" s="1"/>
  <c r="E331" i="3"/>
  <c r="A331" i="3"/>
  <c r="V330" i="3"/>
  <c r="W330" i="3" s="1"/>
  <c r="E330" i="3"/>
  <c r="A330" i="3"/>
  <c r="AN329" i="3"/>
  <c r="W329" i="3"/>
  <c r="V329" i="3"/>
  <c r="E329" i="3"/>
  <c r="A329" i="3"/>
  <c r="BP328" i="3" a="1"/>
  <c r="BP328" i="3"/>
  <c r="BO328" i="3" a="1"/>
  <c r="BO328" i="3" s="1"/>
  <c r="BN328" i="3" a="1"/>
  <c r="BN328" i="3"/>
  <c r="BM328" i="3" a="1"/>
  <c r="BM328" i="3"/>
  <c r="AZ328" i="3" a="1"/>
  <c r="AZ328" i="3" s="1"/>
  <c r="AY328" i="3" a="1"/>
  <c r="AY328" i="3"/>
  <c r="AX328" i="3" a="1"/>
  <c r="AX328" i="3" s="1"/>
  <c r="AW328" i="3" a="1"/>
  <c r="AW328" i="3"/>
  <c r="AV328" i="3" a="1"/>
  <c r="AV328" i="3" s="1"/>
  <c r="AU328" i="3" a="1"/>
  <c r="AU328" i="3" s="1"/>
  <c r="AT328" i="3" a="1"/>
  <c r="AT328" i="3" s="1"/>
  <c r="AS328" i="3" a="1"/>
  <c r="AS328" i="3"/>
  <c r="AR328" i="3" a="1"/>
  <c r="AR328" i="3"/>
  <c r="AQ328" i="3" a="1"/>
  <c r="AQ328" i="3"/>
  <c r="AP328" i="3" a="1"/>
  <c r="AP328" i="3" s="1"/>
  <c r="AO328" i="3" a="1"/>
  <c r="AO328" i="3" s="1"/>
  <c r="AN328" i="3"/>
  <c r="AJ328" i="3" a="1"/>
  <c r="AJ328" i="3" s="1"/>
  <c r="AI328" i="3" a="1"/>
  <c r="AI328" i="3" s="1"/>
  <c r="AH328" i="3" a="1"/>
  <c r="AH328" i="3" s="1"/>
  <c r="AG328" i="3" a="1"/>
  <c r="AG328" i="3" s="1"/>
  <c r="AF328" i="3" a="1"/>
  <c r="AF328" i="3"/>
  <c r="AE328" i="3" a="1"/>
  <c r="AE328" i="3"/>
  <c r="AD328" i="3" a="1"/>
  <c r="AD328" i="3"/>
  <c r="AC328" i="3" a="1"/>
  <c r="AC328" i="3" s="1"/>
  <c r="AB328" i="3" a="1"/>
  <c r="AB328" i="3" s="1"/>
  <c r="AA328" i="3" a="1"/>
  <c r="AA328" i="3" s="1"/>
  <c r="Z328" i="3" a="1"/>
  <c r="Z328" i="3"/>
  <c r="Y328" i="3" a="1"/>
  <c r="Y328" i="3"/>
  <c r="W328" i="3"/>
  <c r="V328" i="3"/>
  <c r="E328" i="3"/>
  <c r="A328" i="3"/>
  <c r="BP327" i="3" a="1"/>
  <c r="BP327" i="3"/>
  <c r="BO327" i="3" a="1"/>
  <c r="BO327" i="3" s="1"/>
  <c r="BN327" i="3" a="1"/>
  <c r="BN327" i="3"/>
  <c r="BM327" i="3" a="1"/>
  <c r="BM327" i="3"/>
  <c r="AZ327" i="3" a="1"/>
  <c r="AZ327" i="3" s="1"/>
  <c r="AY327" i="3" a="1"/>
  <c r="AY327" i="3"/>
  <c r="AX327" i="3" a="1"/>
  <c r="AX327" i="3" s="1"/>
  <c r="AW327" i="3" a="1"/>
  <c r="AW327" i="3"/>
  <c r="AV327" i="3" a="1"/>
  <c r="AV327" i="3" s="1"/>
  <c r="AU327" i="3" a="1"/>
  <c r="AU327" i="3"/>
  <c r="AT327" i="3" a="1"/>
  <c r="AT327" i="3" s="1"/>
  <c r="AS327" i="3" a="1"/>
  <c r="AS327" i="3"/>
  <c r="AR327" i="3" a="1"/>
  <c r="AR327" i="3"/>
  <c r="AQ327" i="3" a="1"/>
  <c r="AQ327" i="3"/>
  <c r="AP327" i="3" a="1"/>
  <c r="AP327" i="3" s="1"/>
  <c r="AO327" i="3" a="1"/>
  <c r="AO327" i="3" s="1"/>
  <c r="AN327" i="3"/>
  <c r="AJ327" i="3" a="1"/>
  <c r="AJ327" i="3" s="1"/>
  <c r="AI327" i="3" a="1"/>
  <c r="AI327" i="3" s="1"/>
  <c r="AH327" i="3" a="1"/>
  <c r="AH327" i="3"/>
  <c r="AG327" i="3" a="1"/>
  <c r="AG327" i="3" s="1"/>
  <c r="AF327" i="3" a="1"/>
  <c r="AF327" i="3"/>
  <c r="AE327" i="3" a="1"/>
  <c r="AE327" i="3"/>
  <c r="AD327" i="3" a="1"/>
  <c r="AD327" i="3"/>
  <c r="AC327" i="3" a="1"/>
  <c r="AC327" i="3" s="1"/>
  <c r="AB327" i="3" a="1"/>
  <c r="AB327" i="3"/>
  <c r="AA327" i="3" a="1"/>
  <c r="AA327" i="3" s="1"/>
  <c r="Z327" i="3" a="1"/>
  <c r="Z327" i="3"/>
  <c r="Y327" i="3" a="1"/>
  <c r="Y327" i="3"/>
  <c r="V327" i="3"/>
  <c r="W327" i="3" s="1"/>
  <c r="E327" i="3"/>
  <c r="A327" i="3"/>
  <c r="BB326" i="3"/>
  <c r="AN326" i="3"/>
  <c r="AL326" i="3"/>
  <c r="W326" i="3"/>
  <c r="V326" i="3"/>
  <c r="A326" i="3"/>
  <c r="AN325" i="3"/>
  <c r="V325" i="3"/>
  <c r="W325" i="3" s="1"/>
  <c r="E325" i="3"/>
  <c r="A325" i="3"/>
  <c r="AN324" i="3"/>
  <c r="W324" i="3"/>
  <c r="V324" i="3"/>
  <c r="E324" i="3"/>
  <c r="A324" i="3"/>
  <c r="AN323" i="3"/>
  <c r="AJ323" i="3"/>
  <c r="V323" i="3"/>
  <c r="W323" i="3" s="1"/>
  <c r="E323" i="3"/>
  <c r="A323" i="3"/>
  <c r="BP322" i="3" a="1"/>
  <c r="BP322" i="3" s="1"/>
  <c r="BO322" i="3" a="1"/>
  <c r="BO322" i="3"/>
  <c r="BN322" i="3" a="1"/>
  <c r="BN322" i="3"/>
  <c r="BM322" i="3" a="1"/>
  <c r="BM322" i="3"/>
  <c r="AZ322" i="3" a="1"/>
  <c r="AZ322" i="3" s="1"/>
  <c r="AY322" i="3" a="1"/>
  <c r="AY322" i="3" s="1"/>
  <c r="AX322" i="3" a="1"/>
  <c r="AX322" i="3"/>
  <c r="AW322" i="3" a="1"/>
  <c r="AW322" i="3"/>
  <c r="AV322" i="3" a="1"/>
  <c r="AV322" i="3"/>
  <c r="AU322" i="3" a="1"/>
  <c r="AU322" i="3" s="1"/>
  <c r="AT322" i="3" a="1"/>
  <c r="AT322" i="3" s="1"/>
  <c r="AS322" i="3" a="1"/>
  <c r="AS322" i="3" s="1"/>
  <c r="AR322" i="3" a="1"/>
  <c r="AR322" i="3"/>
  <c r="AQ322" i="3" a="1"/>
  <c r="AQ322" i="3"/>
  <c r="AP322" i="3" a="1"/>
  <c r="AP322" i="3" s="1"/>
  <c r="AO322" i="3" a="1"/>
  <c r="AO322" i="3"/>
  <c r="BB322" i="3" s="1"/>
  <c r="AN322" i="3"/>
  <c r="AJ322" i="3" a="1"/>
  <c r="AJ322" i="3"/>
  <c r="AI322" i="3" a="1"/>
  <c r="AI322" i="3" s="1"/>
  <c r="AH322" i="3" a="1"/>
  <c r="AH322" i="3"/>
  <c r="AG322" i="3" a="1"/>
  <c r="AG322" i="3" s="1"/>
  <c r="AF322" i="3" a="1"/>
  <c r="AF322" i="3"/>
  <c r="AE322" i="3" a="1"/>
  <c r="AE322" i="3" s="1"/>
  <c r="AD322" i="3" a="1"/>
  <c r="AD322" i="3"/>
  <c r="AC322" i="3" a="1"/>
  <c r="AC322" i="3" s="1"/>
  <c r="AB322" i="3" a="1"/>
  <c r="AB322" i="3"/>
  <c r="AA322" i="3" a="1"/>
  <c r="AA322" i="3"/>
  <c r="Z322" i="3" a="1"/>
  <c r="Z322" i="3" s="1"/>
  <c r="Y322" i="3" a="1"/>
  <c r="Y322" i="3" s="1"/>
  <c r="V322" i="3"/>
  <c r="W322" i="3" s="1"/>
  <c r="E322" i="3"/>
  <c r="A322" i="3"/>
  <c r="BP321" i="3" a="1"/>
  <c r="BP321" i="3"/>
  <c r="BO321" i="3" a="1"/>
  <c r="BO321" i="3" s="1"/>
  <c r="BN321" i="3" a="1"/>
  <c r="BN321" i="3"/>
  <c r="BM321" i="3" a="1"/>
  <c r="BM321" i="3" s="1"/>
  <c r="AZ321" i="3" a="1"/>
  <c r="AZ321" i="3" s="1"/>
  <c r="AY321" i="3" a="1"/>
  <c r="AY321" i="3" s="1"/>
  <c r="AX321" i="3" a="1"/>
  <c r="AX321" i="3"/>
  <c r="AW321" i="3" a="1"/>
  <c r="AW321" i="3"/>
  <c r="AV321" i="3" a="1"/>
  <c r="AV321" i="3" s="1"/>
  <c r="AV319" i="3" s="1"/>
  <c r="AU321" i="3" a="1"/>
  <c r="AU321" i="3" s="1"/>
  <c r="AT321" i="3" a="1"/>
  <c r="AT321" i="3" s="1"/>
  <c r="AS321" i="3" a="1"/>
  <c r="AS321" i="3"/>
  <c r="AS319" i="3" s="1"/>
  <c r="AR321" i="3" a="1"/>
  <c r="AR321" i="3"/>
  <c r="AR319" i="3" s="1"/>
  <c r="AQ321" i="3" a="1"/>
  <c r="AQ321" i="3" s="1"/>
  <c r="AP321" i="3" a="1"/>
  <c r="AP321" i="3" s="1"/>
  <c r="AO321" i="3" a="1"/>
  <c r="AO321" i="3" s="1"/>
  <c r="AN321" i="3"/>
  <c r="AJ321" i="3" a="1"/>
  <c r="AJ321" i="3"/>
  <c r="AJ319" i="3" s="1"/>
  <c r="AI321" i="3" a="1"/>
  <c r="AI321" i="3"/>
  <c r="AI319" i="3" s="1"/>
  <c r="AH321" i="3" a="1"/>
  <c r="AH321" i="3" s="1"/>
  <c r="AH319" i="3" s="1"/>
  <c r="AG321" i="3" a="1"/>
  <c r="AG321" i="3" s="1"/>
  <c r="AF321" i="3" a="1"/>
  <c r="AF321" i="3"/>
  <c r="AE321" i="3" a="1"/>
  <c r="AE321" i="3"/>
  <c r="AD321" i="3" a="1"/>
  <c r="AD321" i="3" s="1"/>
  <c r="AD319" i="3" s="1"/>
  <c r="AC321" i="3" a="1"/>
  <c r="AC321" i="3"/>
  <c r="AB321" i="3" a="1"/>
  <c r="AB321" i="3"/>
  <c r="AA321" i="3" a="1"/>
  <c r="AA321" i="3" s="1"/>
  <c r="Z321" i="3" a="1"/>
  <c r="Z321" i="3"/>
  <c r="Y321" i="3" a="1"/>
  <c r="Y321" i="3"/>
  <c r="W321" i="3"/>
  <c r="V321" i="3"/>
  <c r="E321" i="3"/>
  <c r="A321" i="3"/>
  <c r="BP320" i="3" a="1"/>
  <c r="BP320" i="3" s="1"/>
  <c r="BP319" i="3" s="1"/>
  <c r="BP323" i="3" s="1"/>
  <c r="BO320" i="3" a="1"/>
  <c r="BO320" i="3" s="1"/>
  <c r="BN320" i="3" a="1"/>
  <c r="BN320" i="3"/>
  <c r="BN319" i="3" s="1"/>
  <c r="BM320" i="3" a="1"/>
  <c r="BM320" i="3"/>
  <c r="BG320" i="3" a="1"/>
  <c r="BG320" i="3"/>
  <c r="AZ320" i="3" a="1"/>
  <c r="AZ320" i="3" s="1"/>
  <c r="AY320" i="3" a="1"/>
  <c r="AY320" i="3" s="1"/>
  <c r="AX320" i="3" a="1"/>
  <c r="AX320" i="3"/>
  <c r="AW320" i="3" a="1"/>
  <c r="AW320" i="3"/>
  <c r="AV320" i="3" a="1"/>
  <c r="AV320" i="3"/>
  <c r="AU320" i="3" a="1"/>
  <c r="AU320" i="3"/>
  <c r="AT320" i="3" a="1"/>
  <c r="AT320" i="3" s="1"/>
  <c r="AS320" i="3" a="1"/>
  <c r="AS320" i="3" s="1"/>
  <c r="AR320" i="3" a="1"/>
  <c r="AR320" i="3"/>
  <c r="AQ320" i="3" a="1"/>
  <c r="AQ320" i="3"/>
  <c r="AP320" i="3" a="1"/>
  <c r="AP320" i="3" s="1"/>
  <c r="AO320" i="3" a="1"/>
  <c r="AO320" i="3"/>
  <c r="AN320" i="3"/>
  <c r="AJ320" i="3" a="1"/>
  <c r="AJ320" i="3"/>
  <c r="AI320" i="3" a="1"/>
  <c r="AI320" i="3"/>
  <c r="AH320" i="3" a="1"/>
  <c r="AH320" i="3"/>
  <c r="AG320" i="3" a="1"/>
  <c r="AG320" i="3" s="1"/>
  <c r="AG319" i="3" s="1"/>
  <c r="AG323" i="3" s="1"/>
  <c r="AF320" i="3" a="1"/>
  <c r="AF320" i="3"/>
  <c r="AE320" i="3" a="1"/>
  <c r="AE320" i="3" s="1"/>
  <c r="AD320" i="3" a="1"/>
  <c r="AD320" i="3"/>
  <c r="AC320" i="3" a="1"/>
  <c r="AC320" i="3" s="1"/>
  <c r="AC319" i="3" s="1"/>
  <c r="AB320" i="3" a="1"/>
  <c r="AB320" i="3"/>
  <c r="AA320" i="3" a="1"/>
  <c r="AA320" i="3" s="1"/>
  <c r="Z320" i="3" a="1"/>
  <c r="Z320" i="3"/>
  <c r="Y320" i="3" a="1"/>
  <c r="Y320" i="3" s="1"/>
  <c r="V320" i="3"/>
  <c r="W320" i="3" s="1"/>
  <c r="E320" i="3"/>
  <c r="A320" i="3"/>
  <c r="BM319" i="3"/>
  <c r="AN319" i="3"/>
  <c r="AF319" i="3"/>
  <c r="V319" i="3"/>
  <c r="W319" i="3" s="1"/>
  <c r="E319" i="3"/>
  <c r="A319" i="3"/>
  <c r="BP318" i="3" a="1"/>
  <c r="BP318" i="3"/>
  <c r="BO318" i="3" a="1"/>
  <c r="BO318" i="3"/>
  <c r="BN318" i="3" a="1"/>
  <c r="BN318" i="3" s="1"/>
  <c r="BM318" i="3" a="1"/>
  <c r="BM318" i="3"/>
  <c r="BH318" i="3" a="1"/>
  <c r="BH318" i="3"/>
  <c r="AZ318" i="3" a="1"/>
  <c r="AZ318" i="3"/>
  <c r="AY318" i="3" a="1"/>
  <c r="AY318" i="3"/>
  <c r="AX318" i="3" a="1"/>
  <c r="AX318" i="3" s="1"/>
  <c r="AW318" i="3" a="1"/>
  <c r="AW318" i="3" s="1"/>
  <c r="AV318" i="3" a="1"/>
  <c r="AV318" i="3" s="1"/>
  <c r="AU318" i="3" a="1"/>
  <c r="AU318" i="3"/>
  <c r="AT318" i="3" a="1"/>
  <c r="AT318" i="3" s="1"/>
  <c r="AS318" i="3" a="1"/>
  <c r="AS318" i="3"/>
  <c r="AR318" i="3" a="1"/>
  <c r="AR318" i="3" s="1"/>
  <c r="AQ318" i="3" a="1"/>
  <c r="AQ318" i="3" s="1"/>
  <c r="AP318" i="3" a="1"/>
  <c r="AP318" i="3" s="1"/>
  <c r="AO318" i="3" a="1"/>
  <c r="AO318" i="3"/>
  <c r="AN318" i="3"/>
  <c r="AJ318" i="3" a="1"/>
  <c r="AJ318" i="3"/>
  <c r="AI318" i="3" a="1"/>
  <c r="AI318" i="3" s="1"/>
  <c r="AH318" i="3" a="1"/>
  <c r="AH318" i="3" s="1"/>
  <c r="AG318" i="3" a="1"/>
  <c r="AG318" i="3"/>
  <c r="AF318" i="3" a="1"/>
  <c r="AF318" i="3"/>
  <c r="AE318" i="3" a="1"/>
  <c r="AE318" i="3" s="1"/>
  <c r="AD318" i="3" a="1"/>
  <c r="AD318" i="3"/>
  <c r="AC318" i="3" a="1"/>
  <c r="AC318" i="3"/>
  <c r="AB318" i="3" a="1"/>
  <c r="AB318" i="3" s="1"/>
  <c r="AA318" i="3" a="1"/>
  <c r="AA318" i="3"/>
  <c r="AA386" i="3" s="1"/>
  <c r="Z318" i="3" a="1"/>
  <c r="Z318" i="3"/>
  <c r="Y318" i="3" a="1"/>
  <c r="Y318" i="3"/>
  <c r="W318" i="3"/>
  <c r="V318" i="3"/>
  <c r="W361" i="3" s="1"/>
  <c r="E318" i="3"/>
  <c r="A318" i="3"/>
  <c r="CN317" i="3"/>
  <c r="CM317" i="3"/>
  <c r="CL317" i="3"/>
  <c r="CK317" i="3"/>
  <c r="CJ317" i="3"/>
  <c r="CI317" i="3"/>
  <c r="CH317" i="3"/>
  <c r="CG317" i="3"/>
  <c r="CF317" i="3"/>
  <c r="CE317" i="3"/>
  <c r="CD317" i="3"/>
  <c r="CC317" i="3"/>
  <c r="BX317" i="3"/>
  <c r="BW317" i="3"/>
  <c r="BW316" i="3" s="1"/>
  <c r="BV317" i="3"/>
  <c r="BU317" i="3"/>
  <c r="BT317" i="3"/>
  <c r="BS317" i="3"/>
  <c r="BR317" i="3"/>
  <c r="BQ317" i="3"/>
  <c r="BP317" i="3"/>
  <c r="BO317" i="3"/>
  <c r="BN317" i="3"/>
  <c r="BM317" i="3"/>
  <c r="AZ317" i="3"/>
  <c r="AZ316" i="3" s="1"/>
  <c r="AY317" i="3"/>
  <c r="AY316" i="3" s="1"/>
  <c r="AX317" i="3"/>
  <c r="AW317" i="3"/>
  <c r="AV317" i="3"/>
  <c r="AU317" i="3"/>
  <c r="AU316" i="3" s="1"/>
  <c r="AT317" i="3"/>
  <c r="AT316" i="3" s="1"/>
  <c r="AS317" i="3"/>
  <c r="AS316" i="3" s="1"/>
  <c r="AR317" i="3"/>
  <c r="AQ317" i="3"/>
  <c r="AP317" i="3"/>
  <c r="AO317" i="3"/>
  <c r="AJ317" i="3"/>
  <c r="AJ316" i="3" s="1"/>
  <c r="AI317" i="3"/>
  <c r="AI316" i="3" s="1"/>
  <c r="AH317" i="3"/>
  <c r="AG317" i="3"/>
  <c r="AF317" i="3"/>
  <c r="AE317" i="3"/>
  <c r="AD317" i="3"/>
  <c r="AC317" i="3"/>
  <c r="AC316" i="3" s="1"/>
  <c r="AB317" i="3"/>
  <c r="AB316" i="3" s="1"/>
  <c r="AA317" i="3"/>
  <c r="Z317" i="3"/>
  <c r="Y317" i="3"/>
  <c r="CN316" i="3"/>
  <c r="CJ316" i="3"/>
  <c r="CI316" i="3"/>
  <c r="CD316" i="3"/>
  <c r="BS316" i="3"/>
  <c r="BR316" i="3"/>
  <c r="BQ316" i="3"/>
  <c r="BQ382" i="3" s="1"/>
  <c r="AW316" i="3"/>
  <c r="AR316" i="3"/>
  <c r="AQ316" i="3"/>
  <c r="AP316" i="3"/>
  <c r="AD316" i="3"/>
  <c r="Y316" i="3"/>
  <c r="Q316" i="3"/>
  <c r="P316" i="3"/>
  <c r="K316" i="3"/>
  <c r="D316" i="3"/>
  <c r="AN390" i="3" s="1"/>
  <c r="V314" i="3"/>
  <c r="A314" i="3"/>
  <c r="BP313" i="3" a="1"/>
  <c r="BP313" i="3"/>
  <c r="BO313" i="3" a="1"/>
  <c r="BO313" i="3"/>
  <c r="BN313" i="3" a="1"/>
  <c r="BN313" i="3" s="1"/>
  <c r="BM313" i="3" a="1"/>
  <c r="BM313" i="3"/>
  <c r="AZ313" i="3" a="1"/>
  <c r="AZ313" i="3"/>
  <c r="AY313" i="3" a="1"/>
  <c r="AY313" i="3" s="1"/>
  <c r="AX313" i="3" a="1"/>
  <c r="AX313" i="3" s="1"/>
  <c r="AW313" i="3" a="1"/>
  <c r="AW313" i="3"/>
  <c r="AW310" i="3" s="1"/>
  <c r="AV313" i="3" a="1"/>
  <c r="AV313" i="3" s="1"/>
  <c r="AV310" i="3" s="1"/>
  <c r="AU313" i="3" a="1"/>
  <c r="AU313" i="3" s="1"/>
  <c r="AT313" i="3" a="1"/>
  <c r="AT313" i="3"/>
  <c r="AS313" i="3" a="1"/>
  <c r="AS313" i="3" s="1"/>
  <c r="AR313" i="3" a="1"/>
  <c r="AR313" i="3" s="1"/>
  <c r="AQ313" i="3" a="1"/>
  <c r="AQ313" i="3"/>
  <c r="AP313" i="3" a="1"/>
  <c r="AP313" i="3"/>
  <c r="AO313" i="3" a="1"/>
  <c r="AO313" i="3" s="1"/>
  <c r="AJ313" i="3" a="1"/>
  <c r="AJ313" i="3" s="1"/>
  <c r="AI313" i="3" a="1"/>
  <c r="AI313" i="3"/>
  <c r="AH313" i="3" a="1"/>
  <c r="AH313" i="3"/>
  <c r="AG313" i="3" a="1"/>
  <c r="AG313" i="3"/>
  <c r="AG310" i="3" s="1"/>
  <c r="AF313" i="3" a="1"/>
  <c r="AF313" i="3" s="1"/>
  <c r="AE313" i="3" a="1"/>
  <c r="AE313" i="3"/>
  <c r="AD313" i="3" a="1"/>
  <c r="AD313" i="3" s="1"/>
  <c r="AC313" i="3" a="1"/>
  <c r="AC313" i="3" s="1"/>
  <c r="AB313" i="3" a="1"/>
  <c r="AB313" i="3" s="1"/>
  <c r="AA313" i="3" a="1"/>
  <c r="AA313" i="3"/>
  <c r="Z313" i="3" a="1"/>
  <c r="Z313" i="3"/>
  <c r="Y313" i="3" a="1"/>
  <c r="Y313" i="3" s="1"/>
  <c r="A313" i="3"/>
  <c r="BP312" i="3" a="1"/>
  <c r="BP312" i="3"/>
  <c r="BO312" i="3" a="1"/>
  <c r="BO312" i="3"/>
  <c r="BN312" i="3" a="1"/>
  <c r="BN312" i="3"/>
  <c r="BM312" i="3" a="1"/>
  <c r="BM312" i="3" s="1"/>
  <c r="AZ312" i="3" a="1"/>
  <c r="AZ312" i="3" s="1"/>
  <c r="AY312" i="3" a="1"/>
  <c r="AY312" i="3"/>
  <c r="AX312" i="3" a="1"/>
  <c r="AX312" i="3"/>
  <c r="AW312" i="3" a="1"/>
  <c r="AW312" i="3" s="1"/>
  <c r="AV312" i="3" a="1"/>
  <c r="AV312" i="3" s="1"/>
  <c r="AU312" i="3" a="1"/>
  <c r="AU312" i="3"/>
  <c r="AT312" i="3" a="1"/>
  <c r="AT312" i="3"/>
  <c r="AS312" i="3" a="1"/>
  <c r="AS312" i="3" s="1"/>
  <c r="AR312" i="3" a="1"/>
  <c r="AR312" i="3"/>
  <c r="AQ312" i="3" a="1"/>
  <c r="AQ312" i="3" s="1"/>
  <c r="AP312" i="3" a="1"/>
  <c r="AP312" i="3" s="1"/>
  <c r="AO312" i="3" a="1"/>
  <c r="AO312" i="3" s="1"/>
  <c r="AJ312" i="3" a="1"/>
  <c r="AJ312" i="3" s="1"/>
  <c r="AI312" i="3" a="1"/>
  <c r="AI312" i="3"/>
  <c r="AH312" i="3" a="1"/>
  <c r="AH312" i="3" s="1"/>
  <c r="AG312" i="3" a="1"/>
  <c r="AG312" i="3"/>
  <c r="AF312" i="3" a="1"/>
  <c r="AF312" i="3" s="1"/>
  <c r="AE312" i="3" a="1"/>
  <c r="AE312" i="3" s="1"/>
  <c r="AD312" i="3" a="1"/>
  <c r="AD312" i="3"/>
  <c r="AC312" i="3" a="1"/>
  <c r="AC312" i="3" s="1"/>
  <c r="AB312" i="3" a="1"/>
  <c r="AB312" i="3" s="1"/>
  <c r="AA312" i="3" a="1"/>
  <c r="AA312" i="3"/>
  <c r="AA310" i="3" s="1"/>
  <c r="Z312" i="3" a="1"/>
  <c r="Z312" i="3" s="1"/>
  <c r="Y312" i="3" a="1"/>
  <c r="Y312" i="3" s="1"/>
  <c r="A312" i="3"/>
  <c r="BP311" i="3" a="1"/>
  <c r="BP311" i="3" s="1"/>
  <c r="BP310" i="3" s="1"/>
  <c r="BO311" i="3" a="1"/>
  <c r="BO311" i="3"/>
  <c r="BO310" i="3" s="1"/>
  <c r="BN311" i="3" a="1"/>
  <c r="BN311" i="3" s="1"/>
  <c r="BM311" i="3" a="1"/>
  <c r="BM311" i="3"/>
  <c r="AZ311" i="3" a="1"/>
  <c r="AZ311" i="3" s="1"/>
  <c r="AZ310" i="3" s="1"/>
  <c r="AY311" i="3" a="1"/>
  <c r="AY311" i="3" s="1"/>
  <c r="AY310" i="3" s="1"/>
  <c r="AX311" i="3" a="1"/>
  <c r="AX311" i="3"/>
  <c r="AW311" i="3" a="1"/>
  <c r="AW311" i="3"/>
  <c r="AV311" i="3" a="1"/>
  <c r="AV311" i="3" s="1"/>
  <c r="AU311" i="3" a="1"/>
  <c r="AU311" i="3"/>
  <c r="AT311" i="3" a="1"/>
  <c r="AT311" i="3"/>
  <c r="AT310" i="3" s="1"/>
  <c r="AS311" i="3" a="1"/>
  <c r="AS311" i="3" s="1"/>
  <c r="AS310" i="3" s="1"/>
  <c r="AR311" i="3" a="1"/>
  <c r="AR311" i="3" s="1"/>
  <c r="AR310" i="3" s="1"/>
  <c r="AQ311" i="3" a="1"/>
  <c r="AQ311" i="3"/>
  <c r="AP311" i="3" a="1"/>
  <c r="AP311" i="3" s="1"/>
  <c r="AO311" i="3" a="1"/>
  <c r="AO311" i="3"/>
  <c r="AJ311" i="3" a="1"/>
  <c r="AJ311" i="3"/>
  <c r="AI311" i="3" a="1"/>
  <c r="AI311" i="3" s="1"/>
  <c r="AI310" i="3" s="1"/>
  <c r="AH311" i="3" a="1"/>
  <c r="AH311" i="3" s="1"/>
  <c r="AH310" i="3" s="1"/>
  <c r="AG311" i="3" a="1"/>
  <c r="AG311" i="3"/>
  <c r="AF311" i="3" a="1"/>
  <c r="AF311" i="3" s="1"/>
  <c r="AE311" i="3" a="1"/>
  <c r="AE311" i="3"/>
  <c r="AD311" i="3" a="1"/>
  <c r="AD311" i="3" s="1"/>
  <c r="AD310" i="3" s="1"/>
  <c r="AC311" i="3" a="1"/>
  <c r="AC311" i="3" s="1"/>
  <c r="AB311" i="3" a="1"/>
  <c r="AB311" i="3" s="1"/>
  <c r="AA311" i="3" a="1"/>
  <c r="AA311" i="3"/>
  <c r="Z311" i="3" a="1"/>
  <c r="Z311" i="3" s="1"/>
  <c r="Y311" i="3" a="1"/>
  <c r="Y311" i="3"/>
  <c r="A311" i="3"/>
  <c r="AU310" i="3"/>
  <c r="AC310" i="3"/>
  <c r="AB310" i="3"/>
  <c r="A310" i="3"/>
  <c r="V309" i="3"/>
  <c r="W309" i="3" s="1"/>
  <c r="A309" i="3"/>
  <c r="V308" i="3"/>
  <c r="W308" i="3" s="1"/>
  <c r="A308" i="3"/>
  <c r="AZ307" i="3"/>
  <c r="V307" i="3"/>
  <c r="A307" i="3"/>
  <c r="BP306" i="3" a="1"/>
  <c r="BP306" i="3" s="1"/>
  <c r="BO306" i="3" a="1"/>
  <c r="BO306" i="3"/>
  <c r="BN306" i="3" a="1"/>
  <c r="BN306" i="3" s="1"/>
  <c r="BM306" i="3" a="1"/>
  <c r="BM306" i="3" s="1"/>
  <c r="AZ306" i="3" a="1"/>
  <c r="AZ306" i="3" s="1"/>
  <c r="AY306" i="3" a="1"/>
  <c r="AY306" i="3"/>
  <c r="AX306" i="3" a="1"/>
  <c r="AX306" i="3" s="1"/>
  <c r="AW306" i="3" a="1"/>
  <c r="AW306" i="3"/>
  <c r="AV306" i="3" a="1"/>
  <c r="AV306" i="3"/>
  <c r="AU306" i="3" a="1"/>
  <c r="AU306" i="3" s="1"/>
  <c r="AT306" i="3" a="1"/>
  <c r="AT306" i="3" s="1"/>
  <c r="AS306" i="3" a="1"/>
  <c r="AS306" i="3"/>
  <c r="AR306" i="3" a="1"/>
  <c r="AR306" i="3"/>
  <c r="AQ306" i="3" a="1"/>
  <c r="AQ306" i="3" s="1"/>
  <c r="AP306" i="3" a="1"/>
  <c r="AP306" i="3"/>
  <c r="AO306" i="3" a="1"/>
  <c r="AO306" i="3" s="1"/>
  <c r="AJ306" i="3" a="1"/>
  <c r="AJ306" i="3" s="1"/>
  <c r="AI306" i="3" a="1"/>
  <c r="AI306" i="3" s="1"/>
  <c r="AH306" i="3" a="1"/>
  <c r="AH306" i="3"/>
  <c r="AG306" i="3" a="1"/>
  <c r="AG306" i="3" s="1"/>
  <c r="AF306" i="3" a="1"/>
  <c r="AF306" i="3" s="1"/>
  <c r="AE306" i="3" a="1"/>
  <c r="AE306" i="3"/>
  <c r="AD306" i="3" a="1"/>
  <c r="AD306" i="3" s="1"/>
  <c r="AC306" i="3" a="1"/>
  <c r="AC306" i="3" s="1"/>
  <c r="AB306" i="3" a="1"/>
  <c r="AB306" i="3"/>
  <c r="AA306" i="3" a="1"/>
  <c r="AA306" i="3" s="1"/>
  <c r="AL306" i="3" s="1"/>
  <c r="Z306" i="3" a="1"/>
  <c r="Z306" i="3" s="1"/>
  <c r="Y306" i="3" a="1"/>
  <c r="Y306" i="3"/>
  <c r="V306" i="3"/>
  <c r="W306" i="3" s="1"/>
  <c r="A306" i="3"/>
  <c r="BP305" i="3" a="1"/>
  <c r="BP305" i="3"/>
  <c r="BO305" i="3" a="1"/>
  <c r="BO305" i="3" s="1"/>
  <c r="BN305" i="3" a="1"/>
  <c r="BN305" i="3" s="1"/>
  <c r="BM305" i="3" a="1"/>
  <c r="BM305" i="3"/>
  <c r="AZ305" i="3" a="1"/>
  <c r="AZ305" i="3" s="1"/>
  <c r="AY305" i="3" a="1"/>
  <c r="AY305" i="3"/>
  <c r="AX305" i="3" a="1"/>
  <c r="AX305" i="3"/>
  <c r="AW305" i="3" a="1"/>
  <c r="AW305" i="3" s="1"/>
  <c r="AV305" i="3" a="1"/>
  <c r="AV305" i="3"/>
  <c r="AU305" i="3" a="1"/>
  <c r="AU305" i="3" s="1"/>
  <c r="AT305" i="3" a="1"/>
  <c r="AT305" i="3"/>
  <c r="AS305" i="3" a="1"/>
  <c r="AS305" i="3" s="1"/>
  <c r="AR305" i="3" a="1"/>
  <c r="AR305" i="3"/>
  <c r="AQ305" i="3" a="1"/>
  <c r="AQ305" i="3" s="1"/>
  <c r="AP305" i="3" a="1"/>
  <c r="AP305" i="3"/>
  <c r="AO305" i="3" a="1"/>
  <c r="AO305" i="3" s="1"/>
  <c r="AJ305" i="3" a="1"/>
  <c r="AJ305" i="3" s="1"/>
  <c r="AI305" i="3" a="1"/>
  <c r="AI305" i="3" s="1"/>
  <c r="AH305" i="3" a="1"/>
  <c r="AH305" i="3"/>
  <c r="AG305" i="3" a="1"/>
  <c r="AG305" i="3"/>
  <c r="AF305" i="3" a="1"/>
  <c r="AF305" i="3" s="1"/>
  <c r="AE305" i="3" a="1"/>
  <c r="AE305" i="3"/>
  <c r="AD305" i="3" a="1"/>
  <c r="AD305" i="3" s="1"/>
  <c r="AC305" i="3" a="1"/>
  <c r="AC305" i="3" s="1"/>
  <c r="AB305" i="3" a="1"/>
  <c r="AB305" i="3" s="1"/>
  <c r="AA305" i="3" a="1"/>
  <c r="AA305" i="3"/>
  <c r="Z305" i="3" a="1"/>
  <c r="Z305" i="3" s="1"/>
  <c r="Y305" i="3" a="1"/>
  <c r="Y305" i="3" s="1"/>
  <c r="V305" i="3"/>
  <c r="A305" i="3"/>
  <c r="CK304" i="3"/>
  <c r="CJ304" i="3"/>
  <c r="CI304" i="3"/>
  <c r="BT304" i="3"/>
  <c r="BS304" i="3"/>
  <c r="BR304" i="3"/>
  <c r="BP304" i="3" a="1"/>
  <c r="BP304" i="3" s="1"/>
  <c r="BO304" i="3" a="1"/>
  <c r="BO304" i="3" s="1"/>
  <c r="BN304" i="3" a="1"/>
  <c r="BN304" i="3"/>
  <c r="BM304" i="3" a="1"/>
  <c r="BM304" i="3" s="1"/>
  <c r="AZ304" i="3" a="1"/>
  <c r="AZ304" i="3" s="1"/>
  <c r="AY304" i="3" a="1"/>
  <c r="AY304" i="3" s="1"/>
  <c r="AY301" i="3" s="1"/>
  <c r="AX304" i="3" a="1"/>
  <c r="AX304" i="3" s="1"/>
  <c r="AW304" i="3" a="1"/>
  <c r="AW304" i="3" s="1"/>
  <c r="AV304" i="3" a="1"/>
  <c r="AV304" i="3"/>
  <c r="AU304" i="3" a="1"/>
  <c r="AU304" i="3" s="1"/>
  <c r="AT304" i="3" a="1"/>
  <c r="AT304" i="3" s="1"/>
  <c r="AS304" i="3" a="1"/>
  <c r="AS304" i="3" s="1"/>
  <c r="AR304" i="3" a="1"/>
  <c r="AR304" i="3" s="1"/>
  <c r="AQ304" i="3" a="1"/>
  <c r="AQ304" i="3" s="1"/>
  <c r="AP304" i="3" a="1"/>
  <c r="AP304" i="3" s="1"/>
  <c r="AO304" i="3" a="1"/>
  <c r="AO304" i="3"/>
  <c r="AJ304" i="3" a="1"/>
  <c r="AJ304" i="3"/>
  <c r="AI304" i="3" a="1"/>
  <c r="AI304" i="3"/>
  <c r="AH304" i="3" a="1"/>
  <c r="AH304" i="3" s="1"/>
  <c r="AH301" i="3" s="1"/>
  <c r="AG304" i="3" a="1"/>
  <c r="AG304" i="3" s="1"/>
  <c r="AF304" i="3" a="1"/>
  <c r="AF304" i="3"/>
  <c r="AE304" i="3" a="1"/>
  <c r="AE304" i="3"/>
  <c r="AD304" i="3" a="1"/>
  <c r="AD304" i="3"/>
  <c r="AC304" i="3" a="1"/>
  <c r="AC304" i="3"/>
  <c r="AB304" i="3" a="1"/>
  <c r="AB304" i="3" s="1"/>
  <c r="AB301" i="3" s="1"/>
  <c r="AA304" i="3" a="1"/>
  <c r="AA304" i="3" s="1"/>
  <c r="Z304" i="3" a="1"/>
  <c r="Z304" i="3"/>
  <c r="Y304" i="3" a="1"/>
  <c r="Y304" i="3"/>
  <c r="V304" i="3"/>
  <c r="A304" i="3"/>
  <c r="BP303" i="3" a="1"/>
  <c r="BP303" i="3"/>
  <c r="BO303" i="3" a="1"/>
  <c r="BO303" i="3" s="1"/>
  <c r="BN303" i="3" a="1"/>
  <c r="BN303" i="3"/>
  <c r="BM303" i="3" a="1"/>
  <c r="BM303" i="3"/>
  <c r="AZ303" i="3" a="1"/>
  <c r="AZ303" i="3" s="1"/>
  <c r="AY303" i="3" a="1"/>
  <c r="AY303" i="3"/>
  <c r="AX303" i="3" a="1"/>
  <c r="AX303" i="3" s="1"/>
  <c r="AW303" i="3" a="1"/>
  <c r="AW303" i="3"/>
  <c r="AV303" i="3" a="1"/>
  <c r="AV303" i="3"/>
  <c r="AU303" i="3" a="1"/>
  <c r="AU303" i="3"/>
  <c r="AT303" i="3" a="1"/>
  <c r="AT303" i="3" s="1"/>
  <c r="AS303" i="3" a="1"/>
  <c r="AS303" i="3"/>
  <c r="AR303" i="3" a="1"/>
  <c r="AR303" i="3" s="1"/>
  <c r="BB303" i="3" s="1"/>
  <c r="AQ303" i="3" a="1"/>
  <c r="AQ303" i="3"/>
  <c r="AP303" i="3" a="1"/>
  <c r="AP303" i="3"/>
  <c r="AO303" i="3" a="1"/>
  <c r="AO303" i="3"/>
  <c r="AJ303" i="3" a="1"/>
  <c r="AJ303" i="3"/>
  <c r="AI303" i="3" a="1"/>
  <c r="AI303" i="3" s="1"/>
  <c r="AH303" i="3" a="1"/>
  <c r="AH303" i="3" s="1"/>
  <c r="AG303" i="3" a="1"/>
  <c r="AG303" i="3" s="1"/>
  <c r="AF303" i="3" a="1"/>
  <c r="AF303" i="3" s="1"/>
  <c r="AE303" i="3" a="1"/>
  <c r="AE303" i="3" s="1"/>
  <c r="AD303" i="3" a="1"/>
  <c r="AD303" i="3"/>
  <c r="AC303" i="3" a="1"/>
  <c r="AC303" i="3"/>
  <c r="AB303" i="3" a="1"/>
  <c r="AB303" i="3" s="1"/>
  <c r="AA303" i="3" a="1"/>
  <c r="AA303" i="3" s="1"/>
  <c r="Z303" i="3" a="1"/>
  <c r="Z303" i="3"/>
  <c r="Y303" i="3" a="1"/>
  <c r="Y303" i="3"/>
  <c r="V303" i="3"/>
  <c r="A303" i="3"/>
  <c r="BP302" i="3" a="1"/>
  <c r="BP302" i="3" s="1"/>
  <c r="BP301" i="3" s="1"/>
  <c r="BO302" i="3" a="1"/>
  <c r="BO302" i="3" s="1"/>
  <c r="BN302" i="3" a="1"/>
  <c r="BN302" i="3" s="1"/>
  <c r="BM302" i="3" a="1"/>
  <c r="BM302" i="3"/>
  <c r="AZ302" i="3" a="1"/>
  <c r="AZ302" i="3" s="1"/>
  <c r="AZ301" i="3" s="1"/>
  <c r="AY302" i="3" a="1"/>
  <c r="AY302" i="3" s="1"/>
  <c r="AX302" i="3" a="1"/>
  <c r="AX302" i="3"/>
  <c r="AW302" i="3" a="1"/>
  <c r="AW302" i="3" s="1"/>
  <c r="AV302" i="3" a="1"/>
  <c r="AV302" i="3" s="1"/>
  <c r="AV301" i="3" s="1"/>
  <c r="AU302" i="3" a="1"/>
  <c r="AU302" i="3"/>
  <c r="AT302" i="3" a="1"/>
  <c r="AT302" i="3"/>
  <c r="AT301" i="3" s="1"/>
  <c r="AS302" i="3" a="1"/>
  <c r="AS302" i="3" s="1"/>
  <c r="AR302" i="3" a="1"/>
  <c r="AR302" i="3" s="1"/>
  <c r="AQ302" i="3" a="1"/>
  <c r="AQ302" i="3" s="1"/>
  <c r="AP302" i="3" a="1"/>
  <c r="AP302" i="3" s="1"/>
  <c r="AO302" i="3" a="1"/>
  <c r="AO302" i="3" s="1"/>
  <c r="AJ302" i="3" a="1"/>
  <c r="AJ302" i="3"/>
  <c r="AJ301" i="3" s="1"/>
  <c r="AI302" i="3" a="1"/>
  <c r="AI302" i="3" s="1"/>
  <c r="AI301" i="3" s="1"/>
  <c r="AH302" i="3" a="1"/>
  <c r="AH302" i="3"/>
  <c r="AG302" i="3" a="1"/>
  <c r="AG302" i="3"/>
  <c r="AF302" i="3" a="1"/>
  <c r="AF302" i="3" s="1"/>
  <c r="AE302" i="3" a="1"/>
  <c r="AE302" i="3"/>
  <c r="AD302" i="3" a="1"/>
  <c r="AD302" i="3"/>
  <c r="AC302" i="3" a="1"/>
  <c r="AC302" i="3" s="1"/>
  <c r="AB302" i="3" a="1"/>
  <c r="AB302" i="3"/>
  <c r="AA302" i="3" a="1"/>
  <c r="AA302" i="3"/>
  <c r="Z302" i="3" a="1"/>
  <c r="Z302" i="3" s="1"/>
  <c r="Y302" i="3" a="1"/>
  <c r="Y302" i="3"/>
  <c r="V302" i="3"/>
  <c r="A302" i="3"/>
  <c r="V301" i="3"/>
  <c r="A301" i="3"/>
  <c r="V300" i="3"/>
  <c r="A300" i="3"/>
  <c r="BP299" i="3" a="1"/>
  <c r="BP299" i="3"/>
  <c r="BO299" i="3" a="1"/>
  <c r="BO299" i="3"/>
  <c r="BN299" i="3" a="1"/>
  <c r="BN299" i="3"/>
  <c r="BM299" i="3" a="1"/>
  <c r="BM299" i="3" s="1"/>
  <c r="AZ299" i="3" a="1"/>
  <c r="AZ299" i="3"/>
  <c r="AY299" i="3" a="1"/>
  <c r="AY299" i="3" s="1"/>
  <c r="AX299" i="3" a="1"/>
  <c r="AX299" i="3" s="1"/>
  <c r="AW299" i="3" a="1"/>
  <c r="AW299" i="3" s="1"/>
  <c r="AV299" i="3" a="1"/>
  <c r="AV299" i="3"/>
  <c r="AU299" i="3" a="1"/>
  <c r="AU299" i="3"/>
  <c r="AT299" i="3" a="1"/>
  <c r="AT299" i="3" s="1"/>
  <c r="AS299" i="3" a="1"/>
  <c r="AS299" i="3"/>
  <c r="AR299" i="3" a="1"/>
  <c r="AR299" i="3" s="1"/>
  <c r="AQ299" i="3" a="1"/>
  <c r="AQ299" i="3" s="1"/>
  <c r="AP299" i="3" a="1"/>
  <c r="AP299" i="3"/>
  <c r="AO299" i="3" a="1"/>
  <c r="AO299" i="3"/>
  <c r="AJ299" i="3" a="1"/>
  <c r="AJ299" i="3"/>
  <c r="AI299" i="3" a="1"/>
  <c r="AI299" i="3"/>
  <c r="AH299" i="3" a="1"/>
  <c r="AH299" i="3"/>
  <c r="AG299" i="3" a="1"/>
  <c r="AG299" i="3"/>
  <c r="AF299" i="3" a="1"/>
  <c r="AF299" i="3" s="1"/>
  <c r="AE299" i="3" a="1"/>
  <c r="AE299" i="3" s="1"/>
  <c r="AD299" i="3" a="1"/>
  <c r="AD299" i="3"/>
  <c r="AC299" i="3" a="1"/>
  <c r="AC299" i="3"/>
  <c r="AB299" i="3" a="1"/>
  <c r="AB299" i="3"/>
  <c r="AA299" i="3" a="1"/>
  <c r="AA299" i="3"/>
  <c r="Z299" i="3" a="1"/>
  <c r="Z299" i="3" s="1"/>
  <c r="Y299" i="3" a="1"/>
  <c r="Y299" i="3" s="1"/>
  <c r="V299" i="3"/>
  <c r="A299" i="3"/>
  <c r="BP298" i="3" a="1"/>
  <c r="BP298" i="3"/>
  <c r="BO298" i="3" a="1"/>
  <c r="BO298" i="3"/>
  <c r="BN298" i="3" a="1"/>
  <c r="BN298" i="3" s="1"/>
  <c r="BM298" i="3" a="1"/>
  <c r="BM298" i="3"/>
  <c r="AZ298" i="3" a="1"/>
  <c r="AZ298" i="3"/>
  <c r="AY298" i="3" a="1"/>
  <c r="AY298" i="3" s="1"/>
  <c r="AX298" i="3" a="1"/>
  <c r="AX298" i="3" s="1"/>
  <c r="AW298" i="3" a="1"/>
  <c r="AW298" i="3" s="1"/>
  <c r="AV298" i="3" a="1"/>
  <c r="AV298" i="3"/>
  <c r="AU298" i="3" a="1"/>
  <c r="AU298" i="3" s="1"/>
  <c r="AT298" i="3" a="1"/>
  <c r="AT298" i="3"/>
  <c r="AS298" i="3" a="1"/>
  <c r="AS298" i="3"/>
  <c r="AR298" i="3" a="1"/>
  <c r="AR298" i="3" s="1"/>
  <c r="AQ298" i="3" a="1"/>
  <c r="AQ298" i="3" s="1"/>
  <c r="AP298" i="3" a="1"/>
  <c r="AP298" i="3"/>
  <c r="AO298" i="3" a="1"/>
  <c r="AO298" i="3"/>
  <c r="AN298" i="3"/>
  <c r="AJ298" i="3" a="1"/>
  <c r="AJ298" i="3"/>
  <c r="AI298" i="3" a="1"/>
  <c r="AI298" i="3"/>
  <c r="AH298" i="3" a="1"/>
  <c r="AH298" i="3"/>
  <c r="AG298" i="3" a="1"/>
  <c r="AG298" i="3"/>
  <c r="AF298" i="3" a="1"/>
  <c r="AF298" i="3"/>
  <c r="AE298" i="3" a="1"/>
  <c r="AE298" i="3" s="1"/>
  <c r="AD298" i="3" a="1"/>
  <c r="AD298" i="3"/>
  <c r="AC298" i="3" a="1"/>
  <c r="AC298" i="3"/>
  <c r="AC295" i="3" s="1"/>
  <c r="AB298" i="3" a="1"/>
  <c r="AB298" i="3"/>
  <c r="AA298" i="3" a="1"/>
  <c r="AA298" i="3"/>
  <c r="Z298" i="3" a="1"/>
  <c r="Z298" i="3" s="1"/>
  <c r="Y298" i="3" a="1"/>
  <c r="Y298" i="3" s="1"/>
  <c r="V298" i="3"/>
  <c r="A298" i="3"/>
  <c r="BP297" i="3" a="1"/>
  <c r="BP297" i="3"/>
  <c r="BO297" i="3" a="1"/>
  <c r="BO297" i="3"/>
  <c r="BN297" i="3" a="1"/>
  <c r="BN297" i="3" s="1"/>
  <c r="BM297" i="3" a="1"/>
  <c r="BM297" i="3"/>
  <c r="AZ297" i="3" a="1"/>
  <c r="AZ297" i="3" s="1"/>
  <c r="AY297" i="3" a="1"/>
  <c r="AY297" i="3"/>
  <c r="AX297" i="3" a="1"/>
  <c r="AX297" i="3" s="1"/>
  <c r="AW297" i="3" a="1"/>
  <c r="AW297" i="3" s="1"/>
  <c r="AV297" i="3" a="1"/>
  <c r="AV297" i="3"/>
  <c r="AU297" i="3" a="1"/>
  <c r="AU297" i="3" s="1"/>
  <c r="AT297" i="3" a="1"/>
  <c r="AT297" i="3"/>
  <c r="AS297" i="3" a="1"/>
  <c r="AS297" i="3" s="1"/>
  <c r="AR297" i="3" a="1"/>
  <c r="AR297" i="3" s="1"/>
  <c r="AQ297" i="3" a="1"/>
  <c r="AQ297" i="3" s="1"/>
  <c r="AP297" i="3" a="1"/>
  <c r="AP297" i="3"/>
  <c r="AO297" i="3" a="1"/>
  <c r="AO297" i="3"/>
  <c r="AJ297" i="3" a="1"/>
  <c r="AJ297" i="3"/>
  <c r="AI297" i="3" a="1"/>
  <c r="AI297" i="3"/>
  <c r="AH297" i="3" a="1"/>
  <c r="AH297" i="3"/>
  <c r="AG297" i="3" a="1"/>
  <c r="AG297" i="3" s="1"/>
  <c r="AF297" i="3" a="1"/>
  <c r="AF297" i="3" s="1"/>
  <c r="AE297" i="3" a="1"/>
  <c r="AE297" i="3"/>
  <c r="AD297" i="3" a="1"/>
  <c r="AD297" i="3"/>
  <c r="AC297" i="3" a="1"/>
  <c r="AC297" i="3"/>
  <c r="AB297" i="3" a="1"/>
  <c r="AB297" i="3"/>
  <c r="AA297" i="3" a="1"/>
  <c r="AA297" i="3"/>
  <c r="AA295" i="3" s="1"/>
  <c r="Z297" i="3" a="1"/>
  <c r="Z297" i="3" s="1"/>
  <c r="Z295" i="3" s="1"/>
  <c r="Y297" i="3" a="1"/>
  <c r="Y297" i="3" s="1"/>
  <c r="V297" i="3"/>
  <c r="A297" i="3"/>
  <c r="BP296" i="3" a="1"/>
  <c r="BP296" i="3"/>
  <c r="BP295" i="3" s="1"/>
  <c r="BO296" i="3" a="1"/>
  <c r="BO296" i="3" s="1"/>
  <c r="BO295" i="3" s="1"/>
  <c r="BN296" i="3" a="1"/>
  <c r="BN296" i="3"/>
  <c r="BM296" i="3" a="1"/>
  <c r="BM296" i="3"/>
  <c r="AZ296" i="3" a="1"/>
  <c r="AZ296" i="3" s="1"/>
  <c r="AY296" i="3" a="1"/>
  <c r="AY296" i="3"/>
  <c r="AX296" i="3" a="1"/>
  <c r="AX296" i="3" s="1"/>
  <c r="AX295" i="3" s="1"/>
  <c r="AW296" i="3" a="1"/>
  <c r="AW296" i="3" s="1"/>
  <c r="AV296" i="3" a="1"/>
  <c r="AV296" i="3" s="1"/>
  <c r="AU296" i="3" a="1"/>
  <c r="AU296" i="3" s="1"/>
  <c r="AT296" i="3" a="1"/>
  <c r="AT296" i="3"/>
  <c r="AS296" i="3" a="1"/>
  <c r="AS296" i="3" s="1"/>
  <c r="AS295" i="3" s="1"/>
  <c r="AR296" i="3" a="1"/>
  <c r="AR296" i="3" s="1"/>
  <c r="AQ296" i="3" a="1"/>
  <c r="AQ296" i="3" s="1"/>
  <c r="AP296" i="3" a="1"/>
  <c r="AP296" i="3"/>
  <c r="AP295" i="3" s="1"/>
  <c r="AO296" i="3" a="1"/>
  <c r="AO296" i="3" s="1"/>
  <c r="AO295" i="3" s="1"/>
  <c r="AJ296" i="3" a="1"/>
  <c r="AJ296" i="3" s="1"/>
  <c r="AI296" i="3" a="1"/>
  <c r="AI296" i="3"/>
  <c r="AH296" i="3" a="1"/>
  <c r="AH296" i="3"/>
  <c r="AH295" i="3" s="1"/>
  <c r="AG296" i="3" a="1"/>
  <c r="AG296" i="3"/>
  <c r="AG295" i="3" s="1"/>
  <c r="AF296" i="3" a="1"/>
  <c r="AF296" i="3" s="1"/>
  <c r="AE296" i="3" a="1"/>
  <c r="AE296" i="3"/>
  <c r="AE295" i="3" s="1"/>
  <c r="AD296" i="3" a="1"/>
  <c r="AD296" i="3" s="1"/>
  <c r="AD295" i="3" s="1"/>
  <c r="AC296" i="3" a="1"/>
  <c r="AC296" i="3"/>
  <c r="AB296" i="3" a="1"/>
  <c r="AB296" i="3"/>
  <c r="AB295" i="3" s="1"/>
  <c r="AA296" i="3" a="1"/>
  <c r="AA296" i="3"/>
  <c r="Z296" i="3" a="1"/>
  <c r="Z296" i="3" s="1"/>
  <c r="Y296" i="3" a="1"/>
  <c r="Y296" i="3"/>
  <c r="V296" i="3"/>
  <c r="A296" i="3"/>
  <c r="AW295" i="3"/>
  <c r="AR295" i="3"/>
  <c r="AI295" i="3"/>
  <c r="Y295" i="3"/>
  <c r="V295" i="3"/>
  <c r="A295" i="3"/>
  <c r="BP294" i="3" a="1"/>
  <c r="BP294" i="3" s="1"/>
  <c r="BO294" i="3" a="1"/>
  <c r="BO294" i="3"/>
  <c r="BN294" i="3" a="1"/>
  <c r="BN294" i="3"/>
  <c r="BM294" i="3" a="1"/>
  <c r="BM294" i="3"/>
  <c r="AZ294" i="3" a="1"/>
  <c r="AZ294" i="3" s="1"/>
  <c r="AY294" i="3" a="1"/>
  <c r="AY294" i="3" s="1"/>
  <c r="AX294" i="3" a="1"/>
  <c r="AX294" i="3"/>
  <c r="AW294" i="3" a="1"/>
  <c r="AW294" i="3"/>
  <c r="AV294" i="3" a="1"/>
  <c r="AV294" i="3" s="1"/>
  <c r="AU294" i="3" a="1"/>
  <c r="AU294" i="3" s="1"/>
  <c r="AT294" i="3" a="1"/>
  <c r="AT294" i="3" s="1"/>
  <c r="AS294" i="3" a="1"/>
  <c r="AS294" i="3" s="1"/>
  <c r="AR294" i="3" a="1"/>
  <c r="AR294" i="3" s="1"/>
  <c r="AQ294" i="3" a="1"/>
  <c r="AQ294" i="3"/>
  <c r="AP294" i="3" a="1"/>
  <c r="AP294" i="3" s="1"/>
  <c r="AO294" i="3" a="1"/>
  <c r="AO294" i="3" s="1"/>
  <c r="AJ294" i="3" a="1"/>
  <c r="AJ294" i="3"/>
  <c r="AI294" i="3" a="1"/>
  <c r="AI294" i="3" s="1"/>
  <c r="AH294" i="3" a="1"/>
  <c r="AH294" i="3"/>
  <c r="AG294" i="3" a="1"/>
  <c r="AG294" i="3"/>
  <c r="AF294" i="3" a="1"/>
  <c r="AF294" i="3"/>
  <c r="AE294" i="3" a="1"/>
  <c r="AE294" i="3" s="1"/>
  <c r="AD294" i="3" a="1"/>
  <c r="AD294" i="3"/>
  <c r="AC294" i="3" a="1"/>
  <c r="AC294" i="3" s="1"/>
  <c r="AB294" i="3" a="1"/>
  <c r="AB294" i="3"/>
  <c r="AA294" i="3" a="1"/>
  <c r="AA294" i="3"/>
  <c r="Z294" i="3" a="1"/>
  <c r="Z294" i="3"/>
  <c r="Y294" i="3" a="1"/>
  <c r="Y294" i="3" s="1"/>
  <c r="V294" i="3"/>
  <c r="W294" i="3" s="1"/>
  <c r="A294" i="3"/>
  <c r="BP293" i="3" a="1"/>
  <c r="BP293" i="3"/>
  <c r="BO293" i="3" a="1"/>
  <c r="BO293" i="3"/>
  <c r="BN293" i="3" a="1"/>
  <c r="BN293" i="3"/>
  <c r="BM293" i="3" a="1"/>
  <c r="BM293" i="3"/>
  <c r="AZ293" i="3" a="1"/>
  <c r="AZ293" i="3" s="1"/>
  <c r="AY293" i="3" a="1"/>
  <c r="AY293" i="3"/>
  <c r="AX293" i="3" a="1"/>
  <c r="AX293" i="3"/>
  <c r="AW293" i="3" a="1"/>
  <c r="AW293" i="3" s="1"/>
  <c r="AV293" i="3" a="1"/>
  <c r="AV293" i="3" s="1"/>
  <c r="AU293" i="3" a="1"/>
  <c r="AU293" i="3" s="1"/>
  <c r="AT293" i="3" a="1"/>
  <c r="AT293" i="3" s="1"/>
  <c r="AS293" i="3" a="1"/>
  <c r="AS293" i="3" s="1"/>
  <c r="AR293" i="3" a="1"/>
  <c r="AR293" i="3"/>
  <c r="AQ293" i="3" a="1"/>
  <c r="AQ293" i="3" s="1"/>
  <c r="AP293" i="3" a="1"/>
  <c r="AP293" i="3" s="1"/>
  <c r="AO293" i="3" a="1"/>
  <c r="AO293" i="3" s="1"/>
  <c r="AJ293" i="3" a="1"/>
  <c r="AJ293" i="3" s="1"/>
  <c r="AI293" i="3" a="1"/>
  <c r="AI293" i="3"/>
  <c r="AH293" i="3" a="1"/>
  <c r="AH293" i="3"/>
  <c r="AG293" i="3" a="1"/>
  <c r="AG293" i="3"/>
  <c r="AF293" i="3" a="1"/>
  <c r="AF293" i="3"/>
  <c r="AE293" i="3" a="1"/>
  <c r="AE293" i="3"/>
  <c r="AD293" i="3" a="1"/>
  <c r="AD293" i="3" s="1"/>
  <c r="AL293" i="3" s="1"/>
  <c r="AC293" i="3" a="1"/>
  <c r="AC293" i="3"/>
  <c r="AB293" i="3" a="1"/>
  <c r="AB293" i="3"/>
  <c r="AA293" i="3" a="1"/>
  <c r="AA293" i="3"/>
  <c r="Z293" i="3" a="1"/>
  <c r="Z293" i="3"/>
  <c r="Y293" i="3" a="1"/>
  <c r="Y293" i="3"/>
  <c r="V293" i="3"/>
  <c r="A293" i="3"/>
  <c r="BB292" i="3"/>
  <c r="AN292" i="3"/>
  <c r="AL292" i="3"/>
  <c r="V292" i="3"/>
  <c r="W292" i="3" s="1"/>
  <c r="A292" i="3"/>
  <c r="BB291" i="3"/>
  <c r="BC291" i="3" s="1"/>
  <c r="AL291" i="3"/>
  <c r="AM291" i="3" s="1"/>
  <c r="V291" i="3"/>
  <c r="W291" i="3" s="1"/>
  <c r="A291" i="3"/>
  <c r="BC290" i="3"/>
  <c r="BB290" i="3"/>
  <c r="AL290" i="3"/>
  <c r="AM290" i="3" s="1"/>
  <c r="V290" i="3"/>
  <c r="W290" i="3" s="1"/>
  <c r="E290" i="3"/>
  <c r="A290" i="3"/>
  <c r="BP289" i="3"/>
  <c r="BO289" i="3"/>
  <c r="BN289" i="3"/>
  <c r="BM289" i="3"/>
  <c r="AZ289" i="3"/>
  <c r="AY289" i="3"/>
  <c r="AX289" i="3"/>
  <c r="AW289" i="3"/>
  <c r="AV289" i="3"/>
  <c r="AU289" i="3"/>
  <c r="AT289" i="3"/>
  <c r="AS289" i="3"/>
  <c r="AR289" i="3"/>
  <c r="AQ289" i="3"/>
  <c r="AP289" i="3"/>
  <c r="AO289" i="3"/>
  <c r="BB289" i="3" s="1"/>
  <c r="BC289" i="3" s="1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A289" i="3"/>
  <c r="BP288" i="3" a="1"/>
  <c r="BP288" i="3" s="1"/>
  <c r="BO288" i="3" a="1"/>
  <c r="BO288" i="3"/>
  <c r="BN288" i="3" a="1"/>
  <c r="BN288" i="3" s="1"/>
  <c r="BM288" i="3" a="1"/>
  <c r="BM288" i="3"/>
  <c r="AZ288" i="3" a="1"/>
  <c r="AZ288" i="3"/>
  <c r="AY288" i="3" a="1"/>
  <c r="AY288" i="3" s="1"/>
  <c r="AX288" i="3" a="1"/>
  <c r="AX288" i="3"/>
  <c r="AW288" i="3" a="1"/>
  <c r="AW288" i="3" s="1"/>
  <c r="AV288" i="3" a="1"/>
  <c r="AV288" i="3" s="1"/>
  <c r="AU288" i="3" a="1"/>
  <c r="AU288" i="3"/>
  <c r="AT288" i="3" a="1"/>
  <c r="AT288" i="3"/>
  <c r="AS288" i="3" a="1"/>
  <c r="AS288" i="3" s="1"/>
  <c r="AR288" i="3" a="1"/>
  <c r="AR288" i="3"/>
  <c r="AQ288" i="3" a="1"/>
  <c r="AQ288" i="3" s="1"/>
  <c r="AP288" i="3" a="1"/>
  <c r="AP288" i="3" s="1"/>
  <c r="AO288" i="3" a="1"/>
  <c r="AO288" i="3"/>
  <c r="AL288" i="3"/>
  <c r="AJ288" i="3" a="1"/>
  <c r="AJ288" i="3" s="1"/>
  <c r="AI288" i="3" a="1"/>
  <c r="AI288" i="3" s="1"/>
  <c r="AH288" i="3" a="1"/>
  <c r="AH288" i="3"/>
  <c r="AG288" i="3" a="1"/>
  <c r="AG288" i="3" s="1"/>
  <c r="AF288" i="3" a="1"/>
  <c r="AF288" i="3" s="1"/>
  <c r="AE288" i="3" a="1"/>
  <c r="AE288" i="3"/>
  <c r="AD288" i="3" a="1"/>
  <c r="AD288" i="3"/>
  <c r="AC288" i="3" a="1"/>
  <c r="AC288" i="3" s="1"/>
  <c r="AB288" i="3" a="1"/>
  <c r="AB288" i="3"/>
  <c r="AA288" i="3" a="1"/>
  <c r="AA288" i="3" s="1"/>
  <c r="Z288" i="3" a="1"/>
  <c r="Z288" i="3" s="1"/>
  <c r="Y288" i="3" a="1"/>
  <c r="Y288" i="3"/>
  <c r="V288" i="3"/>
  <c r="A288" i="3"/>
  <c r="BP287" i="3" a="1"/>
  <c r="BP287" i="3" s="1"/>
  <c r="BO287" i="3" a="1"/>
  <c r="BO287" i="3" s="1"/>
  <c r="BN287" i="3" a="1"/>
  <c r="BN287" i="3" s="1"/>
  <c r="BM287" i="3" a="1"/>
  <c r="BM287" i="3" s="1"/>
  <c r="AZ287" i="3" a="1"/>
  <c r="AZ287" i="3"/>
  <c r="AY287" i="3" a="1"/>
  <c r="AY287" i="3" s="1"/>
  <c r="AX287" i="3" a="1"/>
  <c r="AX287" i="3"/>
  <c r="AW287" i="3" a="1"/>
  <c r="AW287" i="3" s="1"/>
  <c r="AV287" i="3" a="1"/>
  <c r="AV287" i="3" s="1"/>
  <c r="AU287" i="3" a="1"/>
  <c r="AU287" i="3" s="1"/>
  <c r="AT287" i="3" a="1"/>
  <c r="AT287" i="3"/>
  <c r="AT284" i="3" s="1"/>
  <c r="AS287" i="3" a="1"/>
  <c r="AS287" i="3" s="1"/>
  <c r="AR287" i="3" a="1"/>
  <c r="AR287" i="3"/>
  <c r="AQ287" i="3" a="1"/>
  <c r="AQ287" i="3"/>
  <c r="AP287" i="3" a="1"/>
  <c r="AP287" i="3" s="1"/>
  <c r="AO287" i="3" a="1"/>
  <c r="AO287" i="3" s="1"/>
  <c r="AJ287" i="3" a="1"/>
  <c r="AJ287" i="3" s="1"/>
  <c r="AI287" i="3" a="1"/>
  <c r="AI287" i="3"/>
  <c r="AH287" i="3" a="1"/>
  <c r="AH287" i="3" s="1"/>
  <c r="AG287" i="3" a="1"/>
  <c r="AG287" i="3" s="1"/>
  <c r="AF287" i="3" a="1"/>
  <c r="AF287" i="3" s="1"/>
  <c r="AE287" i="3" a="1"/>
  <c r="AE287" i="3"/>
  <c r="AD287" i="3" a="1"/>
  <c r="AD287" i="3" s="1"/>
  <c r="AC287" i="3" a="1"/>
  <c r="AC287" i="3"/>
  <c r="AB287" i="3" a="1"/>
  <c r="AB287" i="3"/>
  <c r="AA287" i="3" a="1"/>
  <c r="AA287" i="3" s="1"/>
  <c r="Z287" i="3" a="1"/>
  <c r="Z287" i="3" s="1"/>
  <c r="Y287" i="3" a="1"/>
  <c r="Y287" i="3" s="1"/>
  <c r="V287" i="3"/>
  <c r="W287" i="3" s="1"/>
  <c r="A287" i="3"/>
  <c r="BP286" i="3" a="1"/>
  <c r="BP286" i="3" s="1"/>
  <c r="BO286" i="3" a="1"/>
  <c r="BO286" i="3"/>
  <c r="BN286" i="3" a="1"/>
  <c r="BN286" i="3" s="1"/>
  <c r="BN284" i="3" s="1"/>
  <c r="BM286" i="3" a="1"/>
  <c r="BM286" i="3" s="1"/>
  <c r="BH286" i="3"/>
  <c r="AZ286" i="3" a="1"/>
  <c r="AZ286" i="3"/>
  <c r="AY286" i="3" a="1"/>
  <c r="AY286" i="3" s="1"/>
  <c r="AX286" i="3" a="1"/>
  <c r="AX286" i="3" s="1"/>
  <c r="AX284" i="3" s="1"/>
  <c r="AW286" i="3" a="1"/>
  <c r="AW286" i="3" s="1"/>
  <c r="AV286" i="3" a="1"/>
  <c r="AV286" i="3" s="1"/>
  <c r="AU286" i="3" a="1"/>
  <c r="AU286" i="3"/>
  <c r="AT286" i="3" a="1"/>
  <c r="AT286" i="3"/>
  <c r="AS286" i="3" a="1"/>
  <c r="AS286" i="3" s="1"/>
  <c r="AS284" i="3" s="1"/>
  <c r="AR286" i="3" a="1"/>
  <c r="AR286" i="3" s="1"/>
  <c r="AR284" i="3" s="1"/>
  <c r="AQ286" i="3" a="1"/>
  <c r="AQ286" i="3"/>
  <c r="AP286" i="3" a="1"/>
  <c r="AP286" i="3" s="1"/>
  <c r="AO286" i="3" a="1"/>
  <c r="AO286" i="3"/>
  <c r="AJ286" i="3" a="1"/>
  <c r="AJ286" i="3" s="1"/>
  <c r="AI286" i="3" a="1"/>
  <c r="AI286" i="3" s="1"/>
  <c r="AI284" i="3" s="1"/>
  <c r="AH286" i="3" a="1"/>
  <c r="AH286" i="3"/>
  <c r="AG286" i="3" a="1"/>
  <c r="AG286" i="3" s="1"/>
  <c r="AF286" i="3" a="1"/>
  <c r="AF286" i="3" s="1"/>
  <c r="AE286" i="3" a="1"/>
  <c r="AE286" i="3"/>
  <c r="AD286" i="3" a="1"/>
  <c r="AD286" i="3" s="1"/>
  <c r="AC286" i="3" a="1"/>
  <c r="AC286" i="3" s="1"/>
  <c r="AB286" i="3" a="1"/>
  <c r="AB286" i="3"/>
  <c r="AA286" i="3" a="1"/>
  <c r="AA286" i="3" s="1"/>
  <c r="Z286" i="3" a="1"/>
  <c r="Z286" i="3" s="1"/>
  <c r="Y286" i="3" a="1"/>
  <c r="Y286" i="3"/>
  <c r="A286" i="3"/>
  <c r="BP285" i="3" a="1"/>
  <c r="BP285" i="3" s="1"/>
  <c r="BP284" i="3" s="1"/>
  <c r="BO285" i="3" a="1"/>
  <c r="BO285" i="3" s="1"/>
  <c r="BN285" i="3" a="1"/>
  <c r="BN285" i="3" s="1"/>
  <c r="BM285" i="3" a="1"/>
  <c r="BM285" i="3" s="1"/>
  <c r="AZ285" i="3" a="1"/>
  <c r="AZ285" i="3"/>
  <c r="AY285" i="3" a="1"/>
  <c r="AY285" i="3" s="1"/>
  <c r="AY284" i="3" s="1"/>
  <c r="AX285" i="3" a="1"/>
  <c r="AX285" i="3"/>
  <c r="AW285" i="3" a="1"/>
  <c r="AW285" i="3"/>
  <c r="AV285" i="3" a="1"/>
  <c r="AV285" i="3" s="1"/>
  <c r="AV284" i="3" s="1"/>
  <c r="AU285" i="3" a="1"/>
  <c r="AU285" i="3" s="1"/>
  <c r="AU284" i="3" s="1"/>
  <c r="AT285" i="3" a="1"/>
  <c r="AT285" i="3"/>
  <c r="AS285" i="3" a="1"/>
  <c r="AS285" i="3" s="1"/>
  <c r="AR285" i="3" a="1"/>
  <c r="AR285" i="3"/>
  <c r="AQ285" i="3" a="1"/>
  <c r="AQ285" i="3"/>
  <c r="AP285" i="3" a="1"/>
  <c r="AP285" i="3" s="1"/>
  <c r="AP284" i="3" s="1"/>
  <c r="AO285" i="3" a="1"/>
  <c r="AO285" i="3" s="1"/>
  <c r="AJ285" i="3" a="1"/>
  <c r="AJ285" i="3" s="1"/>
  <c r="AJ284" i="3" s="1"/>
  <c r="AI285" i="3" a="1"/>
  <c r="AI285" i="3"/>
  <c r="AH285" i="3" a="1"/>
  <c r="AH285" i="3"/>
  <c r="AG285" i="3" a="1"/>
  <c r="AG285" i="3" s="1"/>
  <c r="AG284" i="3" s="1"/>
  <c r="AF285" i="3" a="1"/>
  <c r="AF285" i="3" s="1"/>
  <c r="AF284" i="3" s="1"/>
  <c r="AE285" i="3" a="1"/>
  <c r="AE285" i="3"/>
  <c r="AD285" i="3" a="1"/>
  <c r="AD285" i="3" s="1"/>
  <c r="AC285" i="3" a="1"/>
  <c r="AC285" i="3" s="1"/>
  <c r="AB285" i="3" a="1"/>
  <c r="AB285" i="3"/>
  <c r="AB284" i="3" s="1"/>
  <c r="AA285" i="3" a="1"/>
  <c r="AA285" i="3"/>
  <c r="Z285" i="3" a="1"/>
  <c r="Z285" i="3" s="1"/>
  <c r="Y285" i="3" a="1"/>
  <c r="Y285" i="3"/>
  <c r="V285" i="3"/>
  <c r="A285" i="3"/>
  <c r="BO284" i="3"/>
  <c r="AZ284" i="3"/>
  <c r="Z284" i="3"/>
  <c r="Y284" i="3"/>
  <c r="V284" i="3"/>
  <c r="A284" i="3"/>
  <c r="BP283" i="3" a="1"/>
  <c r="BP283" i="3" s="1"/>
  <c r="BO283" i="3" a="1"/>
  <c r="BO283" i="3" s="1"/>
  <c r="BN283" i="3" a="1"/>
  <c r="BN283" i="3"/>
  <c r="BM283" i="3" a="1"/>
  <c r="BM283" i="3" s="1"/>
  <c r="AZ283" i="3" a="1"/>
  <c r="AZ283" i="3" s="1"/>
  <c r="AY283" i="3" a="1"/>
  <c r="AY283" i="3" s="1"/>
  <c r="AX283" i="3" a="1"/>
  <c r="AX283" i="3" s="1"/>
  <c r="AW283" i="3" a="1"/>
  <c r="AW283" i="3"/>
  <c r="AV283" i="3" a="1"/>
  <c r="AV283" i="3" s="1"/>
  <c r="AU283" i="3" a="1"/>
  <c r="AU283" i="3"/>
  <c r="AT283" i="3" a="1"/>
  <c r="AT283" i="3" s="1"/>
  <c r="AS283" i="3" a="1"/>
  <c r="AS283" i="3" s="1"/>
  <c r="AR283" i="3" a="1"/>
  <c r="AR283" i="3" s="1"/>
  <c r="AQ283" i="3" a="1"/>
  <c r="AQ283" i="3"/>
  <c r="AP283" i="3" a="1"/>
  <c r="AP283" i="3" s="1"/>
  <c r="AO283" i="3" a="1"/>
  <c r="AO283" i="3"/>
  <c r="AJ283" i="3" a="1"/>
  <c r="AJ283" i="3" s="1"/>
  <c r="AI283" i="3" a="1"/>
  <c r="AI283" i="3"/>
  <c r="AH283" i="3" a="1"/>
  <c r="AH283" i="3" s="1"/>
  <c r="AG283" i="3" a="1"/>
  <c r="AG283" i="3" s="1"/>
  <c r="AF283" i="3" a="1"/>
  <c r="AF283" i="3"/>
  <c r="AE283" i="3" a="1"/>
  <c r="AE283" i="3"/>
  <c r="AD283" i="3" a="1"/>
  <c r="AD283" i="3" s="1"/>
  <c r="AC283" i="3" a="1"/>
  <c r="AC283" i="3"/>
  <c r="AB283" i="3" a="1"/>
  <c r="AB283" i="3" s="1"/>
  <c r="AA283" i="3" a="1"/>
  <c r="AA283" i="3" s="1"/>
  <c r="Z283" i="3" a="1"/>
  <c r="Z283" i="3"/>
  <c r="Y283" i="3" a="1"/>
  <c r="Y283" i="3"/>
  <c r="AL283" i="3" s="1"/>
  <c r="V283" i="3"/>
  <c r="A283" i="3"/>
  <c r="BP282" i="3" a="1"/>
  <c r="BP282" i="3" s="1"/>
  <c r="BO282" i="3" a="1"/>
  <c r="BO282" i="3" s="1"/>
  <c r="BO281" i="3" s="1"/>
  <c r="BN282" i="3" a="1"/>
  <c r="BN282" i="3"/>
  <c r="BM282" i="3" a="1"/>
  <c r="BM282" i="3" s="1"/>
  <c r="AZ282" i="3" a="1"/>
  <c r="AZ282" i="3" s="1"/>
  <c r="AY282" i="3" a="1"/>
  <c r="AY282" i="3" s="1"/>
  <c r="AX282" i="3" a="1"/>
  <c r="AX282" i="3" s="1"/>
  <c r="AX281" i="3" s="1"/>
  <c r="AW282" i="3" a="1"/>
  <c r="AW282" i="3" s="1"/>
  <c r="AW281" i="3" s="1"/>
  <c r="AV282" i="3" a="1"/>
  <c r="AV282" i="3" s="1"/>
  <c r="AU282" i="3" a="1"/>
  <c r="AU282" i="3"/>
  <c r="AT282" i="3" a="1"/>
  <c r="AT282" i="3" s="1"/>
  <c r="AT281" i="3" s="1"/>
  <c r="AS282" i="3" a="1"/>
  <c r="AS282" i="3" s="1"/>
  <c r="AS281" i="3" s="1"/>
  <c r="AR282" i="3" a="1"/>
  <c r="AR282" i="3" s="1"/>
  <c r="AR281" i="3" s="1"/>
  <c r="AQ282" i="3" a="1"/>
  <c r="AQ282" i="3" s="1"/>
  <c r="AP282" i="3" a="1"/>
  <c r="AP282" i="3" s="1"/>
  <c r="AP281" i="3" s="1"/>
  <c r="AO282" i="3" a="1"/>
  <c r="AO282" i="3"/>
  <c r="AJ282" i="3" a="1"/>
  <c r="AJ282" i="3" s="1"/>
  <c r="AJ281" i="3" s="1"/>
  <c r="AI282" i="3" a="1"/>
  <c r="AI282" i="3"/>
  <c r="AI281" i="3" s="1"/>
  <c r="AH282" i="3" a="1"/>
  <c r="AH282" i="3" s="1"/>
  <c r="AG282" i="3" a="1"/>
  <c r="AG282" i="3" s="1"/>
  <c r="AF282" i="3" a="1"/>
  <c r="AF282" i="3"/>
  <c r="AF281" i="3" s="1"/>
  <c r="AE282" i="3" a="1"/>
  <c r="AE282" i="3" s="1"/>
  <c r="AE281" i="3" s="1"/>
  <c r="AD282" i="3" a="1"/>
  <c r="AD282" i="3" s="1"/>
  <c r="AC282" i="3" a="1"/>
  <c r="AC282" i="3"/>
  <c r="AC281" i="3" s="1"/>
  <c r="AB282" i="3" a="1"/>
  <c r="AB282" i="3" s="1"/>
  <c r="AB281" i="3" s="1"/>
  <c r="AA282" i="3" a="1"/>
  <c r="AA282" i="3" s="1"/>
  <c r="AA281" i="3" s="1"/>
  <c r="Z282" i="3" a="1"/>
  <c r="Z282" i="3"/>
  <c r="Z281" i="3" s="1"/>
  <c r="Y282" i="3" a="1"/>
  <c r="Y282" i="3" s="1"/>
  <c r="V282" i="3"/>
  <c r="A282" i="3"/>
  <c r="BP281" i="3"/>
  <c r="AV281" i="3"/>
  <c r="AU281" i="3"/>
  <c r="AO281" i="3"/>
  <c r="AH281" i="3"/>
  <c r="AG281" i="3"/>
  <c r="V281" i="3"/>
  <c r="E281" i="3"/>
  <c r="A281" i="3"/>
  <c r="BP280" i="3" a="1"/>
  <c r="BP280" i="3" s="1"/>
  <c r="BO280" i="3" a="1"/>
  <c r="BO280" i="3"/>
  <c r="BN280" i="3" a="1"/>
  <c r="BN280" i="3" s="1"/>
  <c r="BM280" i="3" a="1"/>
  <c r="BM280" i="3" s="1"/>
  <c r="AZ280" i="3" a="1"/>
  <c r="AZ280" i="3" s="1"/>
  <c r="AY280" i="3" a="1"/>
  <c r="AY280" i="3"/>
  <c r="AX280" i="3" a="1"/>
  <c r="AX280" i="3" s="1"/>
  <c r="AW280" i="3" a="1"/>
  <c r="AW280" i="3" s="1"/>
  <c r="AV280" i="3" a="1"/>
  <c r="AV280" i="3" s="1"/>
  <c r="AU280" i="3" a="1"/>
  <c r="AU280" i="3" s="1"/>
  <c r="AT280" i="3" a="1"/>
  <c r="AT280" i="3" s="1"/>
  <c r="AS280" i="3" a="1"/>
  <c r="AS280" i="3"/>
  <c r="AR280" i="3" a="1"/>
  <c r="AR280" i="3"/>
  <c r="AQ280" i="3" a="1"/>
  <c r="AQ280" i="3" s="1"/>
  <c r="AP280" i="3" a="1"/>
  <c r="AP280" i="3" s="1"/>
  <c r="AO280" i="3" a="1"/>
  <c r="AO280" i="3"/>
  <c r="AJ280" i="3" a="1"/>
  <c r="AJ280" i="3"/>
  <c r="AI280" i="3" a="1"/>
  <c r="AI280" i="3"/>
  <c r="AH280" i="3" a="1"/>
  <c r="AH280" i="3" s="1"/>
  <c r="AG280" i="3" a="1"/>
  <c r="AG280" i="3"/>
  <c r="AF280" i="3" a="1"/>
  <c r="AF280" i="3" s="1"/>
  <c r="AE280" i="3" a="1"/>
  <c r="AE280" i="3" s="1"/>
  <c r="AD280" i="3" a="1"/>
  <c r="AD280" i="3"/>
  <c r="AC280" i="3" a="1"/>
  <c r="AC280" i="3" s="1"/>
  <c r="AB280" i="3" a="1"/>
  <c r="AB280" i="3" s="1"/>
  <c r="AA280" i="3" a="1"/>
  <c r="AA280" i="3"/>
  <c r="Z280" i="3" a="1"/>
  <c r="Z280" i="3" s="1"/>
  <c r="Y280" i="3" a="1"/>
  <c r="Y280" i="3" s="1"/>
  <c r="V280" i="3"/>
  <c r="A280" i="3"/>
  <c r="BP279" i="3" a="1"/>
  <c r="BP279" i="3" s="1"/>
  <c r="BO279" i="3" a="1"/>
  <c r="BO279" i="3"/>
  <c r="BN279" i="3" a="1"/>
  <c r="BN279" i="3" s="1"/>
  <c r="BM279" i="3" a="1"/>
  <c r="BM279" i="3" s="1"/>
  <c r="AZ279" i="3" a="1"/>
  <c r="AZ279" i="3" s="1"/>
  <c r="AY279" i="3" a="1"/>
  <c r="AY279" i="3"/>
  <c r="AX279" i="3" a="1"/>
  <c r="AX279" i="3" s="1"/>
  <c r="AW279" i="3" a="1"/>
  <c r="AW279" i="3" s="1"/>
  <c r="AV279" i="3" a="1"/>
  <c r="AV279" i="3" s="1"/>
  <c r="AU279" i="3" a="1"/>
  <c r="AU279" i="3"/>
  <c r="AT279" i="3" a="1"/>
  <c r="AT279" i="3" s="1"/>
  <c r="AS279" i="3" a="1"/>
  <c r="AS279" i="3"/>
  <c r="AR279" i="3" a="1"/>
  <c r="AR279" i="3" s="1"/>
  <c r="AQ279" i="3" a="1"/>
  <c r="AQ279" i="3" s="1"/>
  <c r="AP279" i="3" a="1"/>
  <c r="AP279" i="3" s="1"/>
  <c r="AP271" i="3" s="1"/>
  <c r="AO279" i="3" a="1"/>
  <c r="AO279" i="3" s="1"/>
  <c r="AJ279" i="3" a="1"/>
  <c r="AJ279" i="3"/>
  <c r="AI279" i="3" a="1"/>
  <c r="AI279" i="3" s="1"/>
  <c r="AH279" i="3" a="1"/>
  <c r="AH279" i="3" s="1"/>
  <c r="AG279" i="3" a="1"/>
  <c r="AG279" i="3"/>
  <c r="AF279" i="3" a="1"/>
  <c r="AF279" i="3" s="1"/>
  <c r="AE279" i="3" a="1"/>
  <c r="AE279" i="3" s="1"/>
  <c r="AD279" i="3" a="1"/>
  <c r="AD279" i="3"/>
  <c r="AC279" i="3" a="1"/>
  <c r="AC279" i="3"/>
  <c r="AB279" i="3" a="1"/>
  <c r="AB279" i="3" s="1"/>
  <c r="AA279" i="3" a="1"/>
  <c r="AA279" i="3"/>
  <c r="Z279" i="3" a="1"/>
  <c r="Z279" i="3" s="1"/>
  <c r="Y279" i="3" a="1"/>
  <c r="Y279" i="3" s="1"/>
  <c r="V279" i="3"/>
  <c r="A279" i="3"/>
  <c r="BP278" i="3" a="1"/>
  <c r="BP278" i="3" s="1"/>
  <c r="BO278" i="3" a="1"/>
  <c r="BO278" i="3"/>
  <c r="BN278" i="3" a="1"/>
  <c r="BN278" i="3" s="1"/>
  <c r="BM278" i="3" a="1"/>
  <c r="BM278" i="3" s="1"/>
  <c r="AZ278" i="3" a="1"/>
  <c r="AZ278" i="3" s="1"/>
  <c r="AY278" i="3" a="1"/>
  <c r="AY278" i="3"/>
  <c r="AX278" i="3" a="1"/>
  <c r="AX278" i="3"/>
  <c r="AW278" i="3" a="1"/>
  <c r="AW278" i="3" s="1"/>
  <c r="AV278" i="3" a="1"/>
  <c r="AV278" i="3" s="1"/>
  <c r="AU278" i="3" a="1"/>
  <c r="AU278" i="3" s="1"/>
  <c r="AT278" i="3" a="1"/>
  <c r="AT278" i="3" s="1"/>
  <c r="AS278" i="3" a="1"/>
  <c r="AS278" i="3"/>
  <c r="AR278" i="3" a="1"/>
  <c r="AR278" i="3" s="1"/>
  <c r="AQ278" i="3" a="1"/>
  <c r="AQ278" i="3" s="1"/>
  <c r="AP278" i="3" a="1"/>
  <c r="AP278" i="3" s="1"/>
  <c r="AO278" i="3" a="1"/>
  <c r="AO278" i="3" s="1"/>
  <c r="BB278" i="3" s="1"/>
  <c r="AJ278" i="3" a="1"/>
  <c r="AJ278" i="3"/>
  <c r="AI278" i="3" a="1"/>
  <c r="AI278" i="3"/>
  <c r="AH278" i="3" a="1"/>
  <c r="AH278" i="3" s="1"/>
  <c r="AG278" i="3" a="1"/>
  <c r="AG278" i="3"/>
  <c r="AF278" i="3" a="1"/>
  <c r="AF278" i="3" s="1"/>
  <c r="AE278" i="3" a="1"/>
  <c r="AE278" i="3" s="1"/>
  <c r="AD278" i="3" a="1"/>
  <c r="AD278" i="3"/>
  <c r="AC278" i="3" a="1"/>
  <c r="AC278" i="3" s="1"/>
  <c r="AB278" i="3" a="1"/>
  <c r="AB278" i="3" s="1"/>
  <c r="AA278" i="3" a="1"/>
  <c r="AA278" i="3"/>
  <c r="Z278" i="3" a="1"/>
  <c r="Z278" i="3" s="1"/>
  <c r="Y278" i="3" a="1"/>
  <c r="Y278" i="3" s="1"/>
  <c r="AL278" i="3" s="1"/>
  <c r="V278" i="3"/>
  <c r="A278" i="3"/>
  <c r="BP277" i="3" a="1"/>
  <c r="BP277" i="3" s="1"/>
  <c r="BO277" i="3" a="1"/>
  <c r="BO277" i="3"/>
  <c r="BN277" i="3" a="1"/>
  <c r="BN277" i="3" s="1"/>
  <c r="BM277" i="3" a="1"/>
  <c r="BM277" i="3" s="1"/>
  <c r="AZ277" i="3" a="1"/>
  <c r="AZ277" i="3" s="1"/>
  <c r="AY277" i="3" a="1"/>
  <c r="AY277" i="3"/>
  <c r="AX277" i="3" a="1"/>
  <c r="AX277" i="3"/>
  <c r="AW277" i="3" a="1"/>
  <c r="AW277" i="3" s="1"/>
  <c r="AV277" i="3" a="1"/>
  <c r="AV277" i="3" s="1"/>
  <c r="AU277" i="3" a="1"/>
  <c r="AU277" i="3"/>
  <c r="AT277" i="3" a="1"/>
  <c r="AT277" i="3" s="1"/>
  <c r="AS277" i="3" a="1"/>
  <c r="AS277" i="3"/>
  <c r="AR277" i="3" a="1"/>
  <c r="AR277" i="3" s="1"/>
  <c r="AQ277" i="3" a="1"/>
  <c r="AQ277" i="3" s="1"/>
  <c r="AP277" i="3" a="1"/>
  <c r="AP277" i="3" s="1"/>
  <c r="AO277" i="3" a="1"/>
  <c r="AO277" i="3"/>
  <c r="AJ277" i="3" a="1"/>
  <c r="AJ277" i="3"/>
  <c r="AI277" i="3" a="1"/>
  <c r="AI277" i="3" s="1"/>
  <c r="AH277" i="3" a="1"/>
  <c r="AH277" i="3" s="1"/>
  <c r="AG277" i="3" a="1"/>
  <c r="AG277" i="3"/>
  <c r="AF277" i="3" a="1"/>
  <c r="AF277" i="3" s="1"/>
  <c r="AE277" i="3" a="1"/>
  <c r="AE277" i="3" s="1"/>
  <c r="AD277" i="3" a="1"/>
  <c r="AD277" i="3"/>
  <c r="AC277" i="3" a="1"/>
  <c r="AC277" i="3" s="1"/>
  <c r="AB277" i="3" a="1"/>
  <c r="AB277" i="3" s="1"/>
  <c r="AA277" i="3" a="1"/>
  <c r="AA277" i="3"/>
  <c r="Z277" i="3" a="1"/>
  <c r="Z277" i="3" s="1"/>
  <c r="Y277" i="3" a="1"/>
  <c r="Y277" i="3" s="1"/>
  <c r="V277" i="3"/>
  <c r="W277" i="3" s="1"/>
  <c r="E277" i="3"/>
  <c r="A277" i="3"/>
  <c r="BP276" i="3" a="1"/>
  <c r="BP276" i="3" s="1"/>
  <c r="BO276" i="3" a="1"/>
  <c r="BO276" i="3"/>
  <c r="BN276" i="3" a="1"/>
  <c r="BN276" i="3" s="1"/>
  <c r="BM276" i="3" a="1"/>
  <c r="BM276" i="3" s="1"/>
  <c r="AZ276" i="3" a="1"/>
  <c r="AZ276" i="3" s="1"/>
  <c r="AY276" i="3" a="1"/>
  <c r="AY276" i="3"/>
  <c r="AX276" i="3" a="1"/>
  <c r="AX276" i="3" s="1"/>
  <c r="AW276" i="3" a="1"/>
  <c r="AW276" i="3" s="1"/>
  <c r="AV276" i="3" a="1"/>
  <c r="AV276" i="3"/>
  <c r="AU276" i="3" a="1"/>
  <c r="AU276" i="3"/>
  <c r="AT276" i="3" a="1"/>
  <c r="AT276" i="3" s="1"/>
  <c r="AS276" i="3" a="1"/>
  <c r="AS276" i="3"/>
  <c r="AR276" i="3" a="1"/>
  <c r="AR276" i="3" s="1"/>
  <c r="AQ276" i="3" a="1"/>
  <c r="AQ276" i="3" s="1"/>
  <c r="AP276" i="3" a="1"/>
  <c r="AP276" i="3" s="1"/>
  <c r="AO276" i="3" a="1"/>
  <c r="AO276" i="3"/>
  <c r="AJ276" i="3" a="1"/>
  <c r="AJ276" i="3"/>
  <c r="AI276" i="3" a="1"/>
  <c r="AI276" i="3" s="1"/>
  <c r="AH276" i="3" a="1"/>
  <c r="AH276" i="3" s="1"/>
  <c r="AG276" i="3" a="1"/>
  <c r="AG276" i="3"/>
  <c r="AF276" i="3" a="1"/>
  <c r="AF276" i="3" s="1"/>
  <c r="AE276" i="3" a="1"/>
  <c r="AE276" i="3" s="1"/>
  <c r="AD276" i="3" a="1"/>
  <c r="AD276" i="3"/>
  <c r="AC276" i="3" a="1"/>
  <c r="AC276" i="3" s="1"/>
  <c r="AB276" i="3" a="1"/>
  <c r="AB276" i="3" s="1"/>
  <c r="AA276" i="3" a="1"/>
  <c r="AA276" i="3"/>
  <c r="Z276" i="3" a="1"/>
  <c r="Z276" i="3" s="1"/>
  <c r="Y276" i="3" a="1"/>
  <c r="Y276" i="3" s="1"/>
  <c r="V276" i="3"/>
  <c r="W276" i="3" s="1"/>
  <c r="E276" i="3"/>
  <c r="A276" i="3"/>
  <c r="BP275" i="3" a="1"/>
  <c r="BP275" i="3" s="1"/>
  <c r="BO275" i="3" a="1"/>
  <c r="BO275" i="3"/>
  <c r="BN275" i="3" a="1"/>
  <c r="BN275" i="3" s="1"/>
  <c r="BM275" i="3" a="1"/>
  <c r="BM275" i="3" s="1"/>
  <c r="AZ275" i="3" a="1"/>
  <c r="AZ275" i="3" s="1"/>
  <c r="AY275" i="3" a="1"/>
  <c r="AY275" i="3"/>
  <c r="AX275" i="3" a="1"/>
  <c r="AX275" i="3" s="1"/>
  <c r="AW275" i="3" a="1"/>
  <c r="AW275" i="3" s="1"/>
  <c r="AV275" i="3" a="1"/>
  <c r="AV275" i="3"/>
  <c r="AU275" i="3" a="1"/>
  <c r="AU275" i="3"/>
  <c r="AT275" i="3" a="1"/>
  <c r="AT275" i="3" s="1"/>
  <c r="AS275" i="3" a="1"/>
  <c r="AS275" i="3"/>
  <c r="AR275" i="3" a="1"/>
  <c r="AR275" i="3" s="1"/>
  <c r="AQ275" i="3" a="1"/>
  <c r="AQ275" i="3" s="1"/>
  <c r="AP275" i="3" a="1"/>
  <c r="AP275" i="3"/>
  <c r="AO275" i="3" a="1"/>
  <c r="AO275" i="3" s="1"/>
  <c r="AJ275" i="3" a="1"/>
  <c r="AJ275" i="3"/>
  <c r="AI275" i="3" a="1"/>
  <c r="AI275" i="3"/>
  <c r="AH275" i="3" a="1"/>
  <c r="AH275" i="3" s="1"/>
  <c r="AG275" i="3" a="1"/>
  <c r="AG275" i="3"/>
  <c r="AF275" i="3" a="1"/>
  <c r="AF275" i="3" s="1"/>
  <c r="AE275" i="3" a="1"/>
  <c r="AE275" i="3" s="1"/>
  <c r="AD275" i="3" a="1"/>
  <c r="AD275" i="3"/>
  <c r="AC275" i="3" a="1"/>
  <c r="AC275" i="3" s="1"/>
  <c r="AB275" i="3" a="1"/>
  <c r="AB275" i="3" s="1"/>
  <c r="AA275" i="3" a="1"/>
  <c r="AA275" i="3"/>
  <c r="Z275" i="3" a="1"/>
  <c r="Z275" i="3" s="1"/>
  <c r="Y275" i="3" a="1"/>
  <c r="Y275" i="3" s="1"/>
  <c r="AL275" i="3" s="1"/>
  <c r="V275" i="3"/>
  <c r="A275" i="3"/>
  <c r="BP274" i="3" a="1"/>
  <c r="BP274" i="3" s="1"/>
  <c r="BO274" i="3" a="1"/>
  <c r="BO274" i="3"/>
  <c r="BN274" i="3" a="1"/>
  <c r="BN274" i="3" s="1"/>
  <c r="BM274" i="3" a="1"/>
  <c r="BM274" i="3" s="1"/>
  <c r="AZ274" i="3" a="1"/>
  <c r="AZ274" i="3" s="1"/>
  <c r="AY274" i="3" a="1"/>
  <c r="AY274" i="3"/>
  <c r="AX274" i="3" a="1"/>
  <c r="AX274" i="3"/>
  <c r="AW274" i="3" a="1"/>
  <c r="AW274" i="3" s="1"/>
  <c r="AV274" i="3" a="1"/>
  <c r="AV274" i="3"/>
  <c r="AU274" i="3" a="1"/>
  <c r="AU274" i="3" s="1"/>
  <c r="AT274" i="3" a="1"/>
  <c r="AT274" i="3" s="1"/>
  <c r="AS274" i="3" a="1"/>
  <c r="AS274" i="3"/>
  <c r="AR274" i="3" a="1"/>
  <c r="AR274" i="3" s="1"/>
  <c r="AQ274" i="3" a="1"/>
  <c r="AQ274" i="3" s="1"/>
  <c r="AP274" i="3" a="1"/>
  <c r="AP274" i="3"/>
  <c r="AO274" i="3" a="1"/>
  <c r="AO274" i="3" s="1"/>
  <c r="AJ274" i="3" a="1"/>
  <c r="AJ274" i="3"/>
  <c r="AI274" i="3" a="1"/>
  <c r="AI274" i="3" s="1"/>
  <c r="AH274" i="3" a="1"/>
  <c r="AH274" i="3" s="1"/>
  <c r="AG274" i="3" a="1"/>
  <c r="AG274" i="3"/>
  <c r="AF274" i="3" a="1"/>
  <c r="AF274" i="3" s="1"/>
  <c r="AE274" i="3" a="1"/>
  <c r="AE274" i="3" s="1"/>
  <c r="AD274" i="3" a="1"/>
  <c r="AD274" i="3"/>
  <c r="AC274" i="3" a="1"/>
  <c r="AC274" i="3"/>
  <c r="AB274" i="3" a="1"/>
  <c r="AB274" i="3" s="1"/>
  <c r="AA274" i="3" a="1"/>
  <c r="AA274" i="3"/>
  <c r="Z274" i="3" a="1"/>
  <c r="Z274" i="3" s="1"/>
  <c r="Y274" i="3" a="1"/>
  <c r="Y274" i="3" s="1"/>
  <c r="V274" i="3"/>
  <c r="A274" i="3"/>
  <c r="BP273" i="3" a="1"/>
  <c r="BP273" i="3" s="1"/>
  <c r="BO273" i="3" a="1"/>
  <c r="BO273" i="3"/>
  <c r="BN273" i="3" a="1"/>
  <c r="BN273" i="3" s="1"/>
  <c r="BM273" i="3" a="1"/>
  <c r="BM273" i="3" s="1"/>
  <c r="BB273" i="3"/>
  <c r="AZ273" i="3" a="1"/>
  <c r="AZ273" i="3" s="1"/>
  <c r="AY273" i="3" a="1"/>
  <c r="AY273" i="3"/>
  <c r="AX273" i="3" a="1"/>
  <c r="AX273" i="3"/>
  <c r="AW273" i="3" a="1"/>
  <c r="AW273" i="3" s="1"/>
  <c r="AV273" i="3" a="1"/>
  <c r="AV273" i="3"/>
  <c r="AU273" i="3" a="1"/>
  <c r="AU273" i="3"/>
  <c r="AT273" i="3" a="1"/>
  <c r="AT273" i="3" s="1"/>
  <c r="AS273" i="3" a="1"/>
  <c r="AS273" i="3"/>
  <c r="AR273" i="3" a="1"/>
  <c r="AR273" i="3" s="1"/>
  <c r="AQ273" i="3" a="1"/>
  <c r="AQ273" i="3" s="1"/>
  <c r="AP273" i="3" a="1"/>
  <c r="AP273" i="3"/>
  <c r="AO273" i="3" a="1"/>
  <c r="AO273" i="3"/>
  <c r="AJ273" i="3" a="1"/>
  <c r="AJ273" i="3"/>
  <c r="AI273" i="3" a="1"/>
  <c r="AI273" i="3"/>
  <c r="AH273" i="3" a="1"/>
  <c r="AH273" i="3" s="1"/>
  <c r="AG273" i="3" a="1"/>
  <c r="AG273" i="3"/>
  <c r="AF273" i="3" a="1"/>
  <c r="AF273" i="3" s="1"/>
  <c r="AE273" i="3" a="1"/>
  <c r="AE273" i="3" s="1"/>
  <c r="AD273" i="3" a="1"/>
  <c r="AD273" i="3"/>
  <c r="AD271" i="3" s="1"/>
  <c r="AC273" i="3" a="1"/>
  <c r="AC273" i="3" s="1"/>
  <c r="AB273" i="3" a="1"/>
  <c r="AB273" i="3" s="1"/>
  <c r="AA273" i="3" a="1"/>
  <c r="AA273" i="3"/>
  <c r="Z273" i="3" a="1"/>
  <c r="Z273" i="3" s="1"/>
  <c r="Y273" i="3" a="1"/>
  <c r="Y273" i="3" s="1"/>
  <c r="V273" i="3"/>
  <c r="E273" i="3"/>
  <c r="A273" i="3"/>
  <c r="BP272" i="3" a="1"/>
  <c r="BP272" i="3" s="1"/>
  <c r="BO272" i="3" a="1"/>
  <c r="BO272" i="3"/>
  <c r="BN272" i="3" a="1"/>
  <c r="BN272" i="3" s="1"/>
  <c r="BM272" i="3" a="1"/>
  <c r="BM272" i="3" s="1"/>
  <c r="BM271" i="3" s="1"/>
  <c r="BK272" i="3"/>
  <c r="BH272" i="3"/>
  <c r="BF272" i="3"/>
  <c r="AZ272" i="3" a="1"/>
  <c r="AZ272" i="3" s="1"/>
  <c r="AY272" i="3" a="1"/>
  <c r="AY272" i="3"/>
  <c r="AX272" i="3" a="1"/>
  <c r="AX272" i="3"/>
  <c r="AW272" i="3" a="1"/>
  <c r="AW272" i="3" s="1"/>
  <c r="AV272" i="3" a="1"/>
  <c r="AV272" i="3"/>
  <c r="AU272" i="3" a="1"/>
  <c r="AU272" i="3" s="1"/>
  <c r="AT272" i="3" a="1"/>
  <c r="AT272" i="3" s="1"/>
  <c r="AT271" i="3" s="1"/>
  <c r="AS272" i="3" a="1"/>
  <c r="AS272" i="3"/>
  <c r="AR272" i="3" a="1"/>
  <c r="AR272" i="3" s="1"/>
  <c r="AQ272" i="3" a="1"/>
  <c r="AQ272" i="3" s="1"/>
  <c r="AP272" i="3" a="1"/>
  <c r="AP272" i="3"/>
  <c r="AO272" i="3" a="1"/>
  <c r="AO272" i="3" s="1"/>
  <c r="AJ272" i="3" a="1"/>
  <c r="AJ272" i="3"/>
  <c r="AJ271" i="3" s="1"/>
  <c r="AI272" i="3" a="1"/>
  <c r="AI272" i="3" s="1"/>
  <c r="AH272" i="3" a="1"/>
  <c r="AH272" i="3" s="1"/>
  <c r="AG272" i="3" a="1"/>
  <c r="AG272" i="3"/>
  <c r="AF272" i="3" a="1"/>
  <c r="AF272" i="3" s="1"/>
  <c r="AE272" i="3" a="1"/>
  <c r="AE272" i="3" s="1"/>
  <c r="AE271" i="3" s="1"/>
  <c r="AD272" i="3" a="1"/>
  <c r="AD272" i="3"/>
  <c r="AC272" i="3" a="1"/>
  <c r="AC272" i="3"/>
  <c r="AB272" i="3" a="1"/>
  <c r="AB272" i="3" s="1"/>
  <c r="AB271" i="3" s="1"/>
  <c r="AA272" i="3" a="1"/>
  <c r="AA272" i="3"/>
  <c r="Z272" i="3" a="1"/>
  <c r="Z272" i="3" s="1"/>
  <c r="Y272" i="3" a="1"/>
  <c r="Y272" i="3" s="1"/>
  <c r="V272" i="3"/>
  <c r="A272" i="3"/>
  <c r="AY271" i="3"/>
  <c r="AS271" i="3"/>
  <c r="AQ271" i="3"/>
  <c r="V271" i="3"/>
  <c r="A271" i="3"/>
  <c r="V270" i="3"/>
  <c r="A270" i="3"/>
  <c r="AN269" i="3"/>
  <c r="V269" i="3"/>
  <c r="A269" i="3"/>
  <c r="BP268" i="3" a="1"/>
  <c r="BP268" i="3" s="1"/>
  <c r="BO268" i="3" a="1"/>
  <c r="BO268" i="3" s="1"/>
  <c r="BN268" i="3" a="1"/>
  <c r="BN268" i="3"/>
  <c r="BM268" i="3" a="1"/>
  <c r="BM268" i="3" s="1"/>
  <c r="AZ268" i="3" a="1"/>
  <c r="AZ268" i="3" s="1"/>
  <c r="AY268" i="3" a="1"/>
  <c r="AY268" i="3" s="1"/>
  <c r="AX268" i="3" a="1"/>
  <c r="AX268" i="3"/>
  <c r="AW268" i="3" a="1"/>
  <c r="AW268" i="3" s="1"/>
  <c r="AV268" i="3" a="1"/>
  <c r="AV268" i="3" s="1"/>
  <c r="AU268" i="3" a="1"/>
  <c r="AU268" i="3"/>
  <c r="AT268" i="3" a="1"/>
  <c r="AT268" i="3"/>
  <c r="AS268" i="3" a="1"/>
  <c r="AS268" i="3" s="1"/>
  <c r="AR268" i="3" a="1"/>
  <c r="AR268" i="3"/>
  <c r="AQ268" i="3" a="1"/>
  <c r="AQ268" i="3" s="1"/>
  <c r="AP268" i="3" a="1"/>
  <c r="AP268" i="3" s="1"/>
  <c r="AO268" i="3" a="1"/>
  <c r="AO268" i="3"/>
  <c r="AN268" i="3"/>
  <c r="AJ268" i="3" a="1"/>
  <c r="AJ268" i="3"/>
  <c r="AI268" i="3" a="1"/>
  <c r="AI268" i="3"/>
  <c r="AH268" i="3" a="1"/>
  <c r="AH268" i="3"/>
  <c r="AG268" i="3" a="1"/>
  <c r="AG268" i="3" s="1"/>
  <c r="AF268" i="3" a="1"/>
  <c r="AF268" i="3"/>
  <c r="AE268" i="3" a="1"/>
  <c r="AE268" i="3" s="1"/>
  <c r="AD268" i="3" a="1"/>
  <c r="AD268" i="3" s="1"/>
  <c r="AC268" i="3" a="1"/>
  <c r="AC268" i="3"/>
  <c r="AB268" i="3" a="1"/>
  <c r="AB268" i="3"/>
  <c r="AA268" i="3" a="1"/>
  <c r="AA268" i="3" s="1"/>
  <c r="Z268" i="3" a="1"/>
  <c r="Z268" i="3"/>
  <c r="Y268" i="3" a="1"/>
  <c r="Y268" i="3" s="1"/>
  <c r="V268" i="3"/>
  <c r="A268" i="3"/>
  <c r="BP267" i="3" a="1"/>
  <c r="BP267" i="3" s="1"/>
  <c r="BO267" i="3" a="1"/>
  <c r="BO267" i="3" s="1"/>
  <c r="BO265" i="3" s="1"/>
  <c r="BO264" i="3" s="1"/>
  <c r="BN267" i="3" a="1"/>
  <c r="BN267" i="3"/>
  <c r="BM267" i="3" a="1"/>
  <c r="BM267" i="3" s="1"/>
  <c r="AZ267" i="3" a="1"/>
  <c r="AZ267" i="3"/>
  <c r="AZ265" i="3" s="1"/>
  <c r="AZ264" i="3" s="1"/>
  <c r="AY267" i="3" a="1"/>
  <c r="AY267" i="3" s="1"/>
  <c r="AX267" i="3" a="1"/>
  <c r="AX267" i="3"/>
  <c r="AW267" i="3" a="1"/>
  <c r="AW267" i="3" s="1"/>
  <c r="AV267" i="3" a="1"/>
  <c r="AV267" i="3" s="1"/>
  <c r="AU267" i="3" a="1"/>
  <c r="AU267" i="3"/>
  <c r="AT267" i="3" a="1"/>
  <c r="AT267" i="3" s="1"/>
  <c r="AT265" i="3" s="1"/>
  <c r="AT264" i="3" s="1"/>
  <c r="AS267" i="3" a="1"/>
  <c r="AS267" i="3" s="1"/>
  <c r="AR267" i="3" a="1"/>
  <c r="AR267" i="3"/>
  <c r="AQ267" i="3" a="1"/>
  <c r="AQ267" i="3" s="1"/>
  <c r="AP267" i="3" a="1"/>
  <c r="AP267" i="3" s="1"/>
  <c r="AO267" i="3" a="1"/>
  <c r="AO267" i="3"/>
  <c r="AJ267" i="3" a="1"/>
  <c r="AJ267" i="3"/>
  <c r="AI267" i="3" a="1"/>
  <c r="AI267" i="3"/>
  <c r="AH267" i="3" a="1"/>
  <c r="AH267" i="3"/>
  <c r="AG267" i="3" a="1"/>
  <c r="AG267" i="3" s="1"/>
  <c r="AF267" i="3" a="1"/>
  <c r="AF267" i="3"/>
  <c r="AE267" i="3" a="1"/>
  <c r="AE267" i="3" s="1"/>
  <c r="AD267" i="3" a="1"/>
  <c r="AD267" i="3" s="1"/>
  <c r="AC267" i="3" a="1"/>
  <c r="AC267" i="3"/>
  <c r="AB267" i="3" a="1"/>
  <c r="AB267" i="3" s="1"/>
  <c r="AA267" i="3" a="1"/>
  <c r="AA267" i="3" s="1"/>
  <c r="Z267" i="3" a="1"/>
  <c r="Z267" i="3"/>
  <c r="Y267" i="3" a="1"/>
  <c r="Y267" i="3" s="1"/>
  <c r="V267" i="3"/>
  <c r="A267" i="3"/>
  <c r="BP266" i="3" a="1"/>
  <c r="BP266" i="3" s="1"/>
  <c r="BO266" i="3" a="1"/>
  <c r="BO266" i="3" s="1"/>
  <c r="BN266" i="3" a="1"/>
  <c r="BN266" i="3"/>
  <c r="BN265" i="3" s="1"/>
  <c r="BN264" i="3" s="1"/>
  <c r="BM266" i="3" a="1"/>
  <c r="BM266" i="3" s="1"/>
  <c r="AZ266" i="3" a="1"/>
  <c r="AZ266" i="3"/>
  <c r="AY266" i="3" a="1"/>
  <c r="AY266" i="3" s="1"/>
  <c r="AX266" i="3" a="1"/>
  <c r="AX266" i="3"/>
  <c r="AX265" i="3" s="1"/>
  <c r="AX264" i="3" s="1"/>
  <c r="AW266" i="3" a="1"/>
  <c r="AW266" i="3" s="1"/>
  <c r="AW265" i="3" s="1"/>
  <c r="AW264" i="3" s="1"/>
  <c r="AV266" i="3" a="1"/>
  <c r="AV266" i="3"/>
  <c r="AV265" i="3" s="1"/>
  <c r="AV264" i="3" s="1"/>
  <c r="AU266" i="3" a="1"/>
  <c r="AU266" i="3"/>
  <c r="AT266" i="3" a="1"/>
  <c r="AT266" i="3" s="1"/>
  <c r="AS266" i="3" a="1"/>
  <c r="AS266" i="3" s="1"/>
  <c r="AR266" i="3" a="1"/>
  <c r="AR266" i="3"/>
  <c r="AQ266" i="3" a="1"/>
  <c r="AQ266" i="3" s="1"/>
  <c r="AQ265" i="3" s="1"/>
  <c r="AQ264" i="3" s="1"/>
  <c r="AP266" i="3" a="1"/>
  <c r="AP266" i="3"/>
  <c r="AO266" i="3" a="1"/>
  <c r="AO266" i="3"/>
  <c r="AJ266" i="3" a="1"/>
  <c r="AJ266" i="3"/>
  <c r="AI266" i="3" a="1"/>
  <c r="AI266" i="3"/>
  <c r="AH266" i="3" a="1"/>
  <c r="AH266" i="3" s="1"/>
  <c r="AH265" i="3" s="1"/>
  <c r="AH264" i="3" s="1"/>
  <c r="AG266" i="3" a="1"/>
  <c r="AG266" i="3" s="1"/>
  <c r="AF266" i="3" a="1"/>
  <c r="AF266" i="3"/>
  <c r="AF265" i="3" s="1"/>
  <c r="AF264" i="3" s="1"/>
  <c r="AE266" i="3" a="1"/>
  <c r="AE266" i="3" s="1"/>
  <c r="AD266" i="3" a="1"/>
  <c r="AD266" i="3" s="1"/>
  <c r="AD265" i="3" s="1"/>
  <c r="AC266" i="3" a="1"/>
  <c r="AC266" i="3"/>
  <c r="AB266" i="3" a="1"/>
  <c r="AB266" i="3" s="1"/>
  <c r="AA266" i="3" a="1"/>
  <c r="AA266" i="3" s="1"/>
  <c r="Z266" i="3" a="1"/>
  <c r="Z266" i="3"/>
  <c r="Z265" i="3" s="1"/>
  <c r="Z264" i="3" s="1"/>
  <c r="Y266" i="3" a="1"/>
  <c r="Y266" i="3" s="1"/>
  <c r="V266" i="3"/>
  <c r="A266" i="3"/>
  <c r="AU265" i="3"/>
  <c r="AS265" i="3"/>
  <c r="AS264" i="3" s="1"/>
  <c r="AR265" i="3"/>
  <c r="AR264" i="3" s="1"/>
  <c r="AO265" i="3"/>
  <c r="AO264" i="3" s="1"/>
  <c r="AN265" i="3"/>
  <c r="AJ265" i="3"/>
  <c r="V265" i="3"/>
  <c r="W265" i="3" s="1"/>
  <c r="E265" i="3"/>
  <c r="A265" i="3"/>
  <c r="AU264" i="3"/>
  <c r="AJ264" i="3"/>
  <c r="AD264" i="3"/>
  <c r="V264" i="3"/>
  <c r="A264" i="3"/>
  <c r="BP263" i="3" a="1"/>
  <c r="BP263" i="3"/>
  <c r="BO263" i="3" a="1"/>
  <c r="BO263" i="3" s="1"/>
  <c r="BO261" i="3" s="1"/>
  <c r="BO252" i="3" s="1"/>
  <c r="BN263" i="3" a="1"/>
  <c r="BN263" i="3" s="1"/>
  <c r="BM263" i="3" a="1"/>
  <c r="BM263" i="3"/>
  <c r="AZ263" i="3" a="1"/>
  <c r="AZ263" i="3"/>
  <c r="AY263" i="3" a="1"/>
  <c r="AY263" i="3" s="1"/>
  <c r="AX263" i="3" a="1"/>
  <c r="AX263" i="3"/>
  <c r="AW263" i="3" a="1"/>
  <c r="AW263" i="3"/>
  <c r="AV263" i="3" a="1"/>
  <c r="AV263" i="3" s="1"/>
  <c r="AU263" i="3" a="1"/>
  <c r="AU263" i="3" s="1"/>
  <c r="AT263" i="3" a="1"/>
  <c r="AT263" i="3"/>
  <c r="AS263" i="3" a="1"/>
  <c r="AS263" i="3" s="1"/>
  <c r="AR263" i="3" a="1"/>
  <c r="AR263" i="3"/>
  <c r="AQ263" i="3" a="1"/>
  <c r="AQ263" i="3"/>
  <c r="AP263" i="3" a="1"/>
  <c r="AP263" i="3"/>
  <c r="AO263" i="3" a="1"/>
  <c r="AO263" i="3" s="1"/>
  <c r="AJ263" i="3" a="1"/>
  <c r="AJ263" i="3" s="1"/>
  <c r="AI263" i="3" a="1"/>
  <c r="AI263" i="3" s="1"/>
  <c r="AH263" i="3" a="1"/>
  <c r="AH263" i="3"/>
  <c r="AG263" i="3" a="1"/>
  <c r="AG263" i="3" s="1"/>
  <c r="AF263" i="3" a="1"/>
  <c r="AF263" i="3" s="1"/>
  <c r="AF261" i="3" s="1"/>
  <c r="AE263" i="3" a="1"/>
  <c r="AE263" i="3"/>
  <c r="AD263" i="3" a="1"/>
  <c r="AD263" i="3" s="1"/>
  <c r="AC263" i="3" a="1"/>
  <c r="AC263" i="3" s="1"/>
  <c r="AB263" i="3" a="1"/>
  <c r="AB263" i="3"/>
  <c r="AA263" i="3" a="1"/>
  <c r="AA263" i="3" s="1"/>
  <c r="AA261" i="3" s="1"/>
  <c r="Z263" i="3" a="1"/>
  <c r="Z263" i="3" s="1"/>
  <c r="Y263" i="3" a="1"/>
  <c r="Y263" i="3"/>
  <c r="V263" i="3"/>
  <c r="W263" i="3" s="1"/>
  <c r="E263" i="3"/>
  <c r="A263" i="3"/>
  <c r="BP262" i="3" a="1"/>
  <c r="BP262" i="3" s="1"/>
  <c r="BP261" i="3" s="1"/>
  <c r="BP252" i="3" s="1"/>
  <c r="BO262" i="3" a="1"/>
  <c r="BO262" i="3" s="1"/>
  <c r="BN262" i="3" a="1"/>
  <c r="BN262" i="3" s="1"/>
  <c r="BN261" i="3" s="1"/>
  <c r="BM262" i="3" a="1"/>
  <c r="BM262" i="3"/>
  <c r="AZ262" i="3" a="1"/>
  <c r="AZ262" i="3"/>
  <c r="AY262" i="3" a="1"/>
  <c r="AY262" i="3"/>
  <c r="AX262" i="3" a="1"/>
  <c r="AX262" i="3" s="1"/>
  <c r="AX261" i="3" s="1"/>
  <c r="AW262" i="3" a="1"/>
  <c r="AW262" i="3"/>
  <c r="AW261" i="3" s="1"/>
  <c r="AV262" i="3" a="1"/>
  <c r="AV262" i="3" s="1"/>
  <c r="AV261" i="3" s="1"/>
  <c r="AU262" i="3" a="1"/>
  <c r="AU262" i="3" s="1"/>
  <c r="AU261" i="3" s="1"/>
  <c r="AT262" i="3" a="1"/>
  <c r="AT262" i="3"/>
  <c r="AS262" i="3" a="1"/>
  <c r="AS262" i="3" s="1"/>
  <c r="AS261" i="3" s="1"/>
  <c r="AR262" i="3" a="1"/>
  <c r="AR262" i="3" s="1"/>
  <c r="AR261" i="3" s="1"/>
  <c r="AQ262" i="3" a="1"/>
  <c r="AQ262" i="3"/>
  <c r="AQ261" i="3" s="1"/>
  <c r="AQ252" i="3" s="1"/>
  <c r="AP262" i="3" a="1"/>
  <c r="AP262" i="3"/>
  <c r="AP261" i="3" s="1"/>
  <c r="AO262" i="3" a="1"/>
  <c r="AO262" i="3" s="1"/>
  <c r="AJ262" i="3" a="1"/>
  <c r="AJ262" i="3" s="1"/>
  <c r="AJ261" i="3" s="1"/>
  <c r="AI262" i="3" a="1"/>
  <c r="AI262" i="3" s="1"/>
  <c r="AH262" i="3" a="1"/>
  <c r="AH262" i="3"/>
  <c r="AH261" i="3" s="1"/>
  <c r="AG262" i="3" a="1"/>
  <c r="AG262" i="3" s="1"/>
  <c r="AG261" i="3" s="1"/>
  <c r="AF262" i="3" a="1"/>
  <c r="AF262" i="3" s="1"/>
  <c r="AE262" i="3" a="1"/>
  <c r="AE262" i="3"/>
  <c r="AE261" i="3" s="1"/>
  <c r="AD262" i="3" a="1"/>
  <c r="AD262" i="3" s="1"/>
  <c r="AC262" i="3" a="1"/>
  <c r="AC262" i="3" s="1"/>
  <c r="AC261" i="3" s="1"/>
  <c r="AB262" i="3" a="1"/>
  <c r="AB262" i="3" s="1"/>
  <c r="AB261" i="3" s="1"/>
  <c r="AB252" i="3" s="1"/>
  <c r="AA262" i="3" a="1"/>
  <c r="AA262" i="3" s="1"/>
  <c r="Z262" i="3" a="1"/>
  <c r="Z262" i="3" s="1"/>
  <c r="Y262" i="3" a="1"/>
  <c r="Y262" i="3"/>
  <c r="Y261" i="3" s="1"/>
  <c r="V262" i="3"/>
  <c r="W262" i="3" s="1"/>
  <c r="E262" i="3"/>
  <c r="A262" i="3"/>
  <c r="AZ261" i="3"/>
  <c r="AT261" i="3"/>
  <c r="Z261" i="3"/>
  <c r="V261" i="3"/>
  <c r="A261" i="3"/>
  <c r="BP260" i="3" a="1"/>
  <c r="BP260" i="3"/>
  <c r="BO260" i="3" a="1"/>
  <c r="BO260" i="3"/>
  <c r="BN260" i="3" a="1"/>
  <c r="BN260" i="3" s="1"/>
  <c r="BM260" i="3" a="1"/>
  <c r="BM260" i="3"/>
  <c r="AZ260" i="3" a="1"/>
  <c r="AZ260" i="3" s="1"/>
  <c r="AY260" i="3" a="1"/>
  <c r="AY260" i="3"/>
  <c r="AX260" i="3" a="1"/>
  <c r="AX260" i="3" s="1"/>
  <c r="AW260" i="3" a="1"/>
  <c r="AW260" i="3" s="1"/>
  <c r="AV260" i="3" a="1"/>
  <c r="AV260" i="3"/>
  <c r="AU260" i="3" a="1"/>
  <c r="AU260" i="3" s="1"/>
  <c r="AT260" i="3" a="1"/>
  <c r="AT260" i="3" s="1"/>
  <c r="AS260" i="3" a="1"/>
  <c r="AS260" i="3"/>
  <c r="AR260" i="3" a="1"/>
  <c r="AR260" i="3"/>
  <c r="AQ260" i="3" a="1"/>
  <c r="AQ260" i="3" s="1"/>
  <c r="AP260" i="3" a="1"/>
  <c r="AP260" i="3"/>
  <c r="AO260" i="3" a="1"/>
  <c r="AO260" i="3" s="1"/>
  <c r="AO256" i="3" s="1"/>
  <c r="AJ260" i="3" a="1"/>
  <c r="AJ260" i="3" s="1"/>
  <c r="AI260" i="3" a="1"/>
  <c r="AI260" i="3"/>
  <c r="AH260" i="3" a="1"/>
  <c r="AH260" i="3" s="1"/>
  <c r="AG260" i="3" a="1"/>
  <c r="AG260" i="3"/>
  <c r="AF260" i="3" a="1"/>
  <c r="AF260" i="3" s="1"/>
  <c r="AE260" i="3" a="1"/>
  <c r="AE260" i="3" s="1"/>
  <c r="AE256" i="3" s="1"/>
  <c r="AD260" i="3" a="1"/>
  <c r="AD260" i="3" s="1"/>
  <c r="AC260" i="3" a="1"/>
  <c r="AC260" i="3"/>
  <c r="AB260" i="3" a="1"/>
  <c r="AB260" i="3" s="1"/>
  <c r="AA260" i="3" a="1"/>
  <c r="AA260" i="3"/>
  <c r="Z260" i="3" a="1"/>
  <c r="Z260" i="3" s="1"/>
  <c r="Y260" i="3" a="1"/>
  <c r="Y260" i="3" s="1"/>
  <c r="Y256" i="3" s="1"/>
  <c r="E260" i="3"/>
  <c r="A260" i="3"/>
  <c r="BP259" i="3" a="1"/>
  <c r="BP259" i="3"/>
  <c r="BO259" i="3" a="1"/>
  <c r="BO259" i="3" s="1"/>
  <c r="BN259" i="3" a="1"/>
  <c r="BN259" i="3"/>
  <c r="BM259" i="3" a="1"/>
  <c r="BM259" i="3"/>
  <c r="AZ259" i="3" a="1"/>
  <c r="AZ259" i="3"/>
  <c r="AY259" i="3" a="1"/>
  <c r="AY259" i="3"/>
  <c r="AX259" i="3" a="1"/>
  <c r="AX259" i="3" s="1"/>
  <c r="AW259" i="3" a="1"/>
  <c r="AW259" i="3" s="1"/>
  <c r="AV259" i="3" a="1"/>
  <c r="AV259" i="3"/>
  <c r="AU259" i="3" a="1"/>
  <c r="AU259" i="3" s="1"/>
  <c r="AT259" i="3" a="1"/>
  <c r="AT259" i="3"/>
  <c r="AS259" i="3" a="1"/>
  <c r="AS259" i="3"/>
  <c r="AR259" i="3" a="1"/>
  <c r="AR259" i="3" s="1"/>
  <c r="AQ259" i="3" a="1"/>
  <c r="AQ259" i="3"/>
  <c r="AP259" i="3" a="1"/>
  <c r="AP259" i="3" s="1"/>
  <c r="AO259" i="3" a="1"/>
  <c r="AO259" i="3" s="1"/>
  <c r="AJ259" i="3" a="1"/>
  <c r="AJ259" i="3"/>
  <c r="AI259" i="3" a="1"/>
  <c r="AI259" i="3"/>
  <c r="AH259" i="3" a="1"/>
  <c r="AH259" i="3" s="1"/>
  <c r="AG259" i="3" a="1"/>
  <c r="AG259" i="3" s="1"/>
  <c r="AF259" i="3" a="1"/>
  <c r="AF259" i="3" s="1"/>
  <c r="AE259" i="3" a="1"/>
  <c r="AE259" i="3" s="1"/>
  <c r="AD259" i="3" a="1"/>
  <c r="AD259" i="3"/>
  <c r="AC259" i="3" a="1"/>
  <c r="AC259" i="3"/>
  <c r="AB259" i="3" a="1"/>
  <c r="AB259" i="3"/>
  <c r="AA259" i="3" a="1"/>
  <c r="AA259" i="3" s="1"/>
  <c r="Z259" i="3" a="1"/>
  <c r="Z259" i="3" s="1"/>
  <c r="Y259" i="3" a="1"/>
  <c r="Y259" i="3" s="1"/>
  <c r="E259" i="3"/>
  <c r="A259" i="3"/>
  <c r="BP258" i="3" a="1"/>
  <c r="BP258" i="3" s="1"/>
  <c r="BO258" i="3" a="1"/>
  <c r="BO258" i="3" s="1"/>
  <c r="BO256" i="3" s="1"/>
  <c r="BN258" i="3" a="1"/>
  <c r="BN258" i="3" s="1"/>
  <c r="BM258" i="3" a="1"/>
  <c r="BM258" i="3"/>
  <c r="AZ258" i="3" a="1"/>
  <c r="AZ258" i="3"/>
  <c r="AY258" i="3" a="1"/>
  <c r="AY258" i="3" s="1"/>
  <c r="AY256" i="3" s="1"/>
  <c r="AX258" i="3" a="1"/>
  <c r="AX258" i="3" s="1"/>
  <c r="AW258" i="3" a="1"/>
  <c r="AW258" i="3"/>
  <c r="AV258" i="3" a="1"/>
  <c r="AV258" i="3" s="1"/>
  <c r="AU258" i="3" a="1"/>
  <c r="AU258" i="3"/>
  <c r="AT258" i="3" a="1"/>
  <c r="AT258" i="3" s="1"/>
  <c r="AS258" i="3" a="1"/>
  <c r="AS258" i="3" s="1"/>
  <c r="AR258" i="3" a="1"/>
  <c r="AR258" i="3" s="1"/>
  <c r="AQ258" i="3" a="1"/>
  <c r="AQ258" i="3"/>
  <c r="AP258" i="3" a="1"/>
  <c r="AP258" i="3" s="1"/>
  <c r="AO258" i="3" a="1"/>
  <c r="AO258" i="3"/>
  <c r="AN258" i="3"/>
  <c r="AJ258" i="3" a="1"/>
  <c r="AJ258" i="3"/>
  <c r="AI258" i="3" a="1"/>
  <c r="AI258" i="3" s="1"/>
  <c r="AH258" i="3" a="1"/>
  <c r="AH258" i="3"/>
  <c r="AG258" i="3" a="1"/>
  <c r="AG258" i="3"/>
  <c r="AF258" i="3" a="1"/>
  <c r="AF258" i="3" s="1"/>
  <c r="AE258" i="3" a="1"/>
  <c r="AE258" i="3"/>
  <c r="AD258" i="3" a="1"/>
  <c r="AD258" i="3" s="1"/>
  <c r="AC258" i="3" a="1"/>
  <c r="AC258" i="3" s="1"/>
  <c r="AB258" i="3" a="1"/>
  <c r="AB258" i="3"/>
  <c r="AA258" i="3" a="1"/>
  <c r="AA258" i="3" s="1"/>
  <c r="Z258" i="3" a="1"/>
  <c r="Z258" i="3" s="1"/>
  <c r="Y258" i="3" a="1"/>
  <c r="Y258" i="3"/>
  <c r="E258" i="3"/>
  <c r="A258" i="3"/>
  <c r="BP257" i="3" a="1"/>
  <c r="BP257" i="3"/>
  <c r="BO257" i="3" a="1"/>
  <c r="BO257" i="3"/>
  <c r="BN257" i="3" a="1"/>
  <c r="BN257" i="3"/>
  <c r="BM257" i="3" a="1"/>
  <c r="BM257" i="3" s="1"/>
  <c r="BM256" i="3" s="1"/>
  <c r="AZ257" i="3" a="1"/>
  <c r="AZ257" i="3"/>
  <c r="AY257" i="3" a="1"/>
  <c r="AY257" i="3"/>
  <c r="AX257" i="3" a="1"/>
  <c r="AX257" i="3" s="1"/>
  <c r="AW257" i="3" a="1"/>
  <c r="AW257" i="3" s="1"/>
  <c r="AV257" i="3" a="1"/>
  <c r="AV257" i="3" s="1"/>
  <c r="AU257" i="3" a="1"/>
  <c r="AU257" i="3" s="1"/>
  <c r="AT257" i="3" a="1"/>
  <c r="AT257" i="3"/>
  <c r="AS257" i="3" a="1"/>
  <c r="AS257" i="3"/>
  <c r="AS256" i="3" s="1"/>
  <c r="AR257" i="3" a="1"/>
  <c r="AR257" i="3"/>
  <c r="AQ257" i="3" a="1"/>
  <c r="AQ257" i="3"/>
  <c r="AQ256" i="3" s="1"/>
  <c r="AP257" i="3" a="1"/>
  <c r="AP257" i="3" s="1"/>
  <c r="AO257" i="3" a="1"/>
  <c r="AO257" i="3" s="1"/>
  <c r="AJ257" i="3" a="1"/>
  <c r="AJ257" i="3" s="1"/>
  <c r="AI257" i="3" a="1"/>
  <c r="AI257" i="3"/>
  <c r="AH257" i="3" a="1"/>
  <c r="AH257" i="3"/>
  <c r="AH256" i="3" s="1"/>
  <c r="AG257" i="3" a="1"/>
  <c r="AG257" i="3"/>
  <c r="AF257" i="3" a="1"/>
  <c r="AF257" i="3" s="1"/>
  <c r="AE257" i="3" a="1"/>
  <c r="AE257" i="3"/>
  <c r="AD257" i="3" a="1"/>
  <c r="AD257" i="3"/>
  <c r="AC257" i="3" a="1"/>
  <c r="AC257" i="3" s="1"/>
  <c r="AB257" i="3" a="1"/>
  <c r="AB257" i="3"/>
  <c r="AB256" i="3" s="1"/>
  <c r="AA257" i="3" a="1"/>
  <c r="AA257" i="3" s="1"/>
  <c r="AA256" i="3" s="1"/>
  <c r="Z257" i="3" a="1"/>
  <c r="Z257" i="3" s="1"/>
  <c r="Z256" i="3" s="1"/>
  <c r="Y257" i="3" a="1"/>
  <c r="Y257" i="3"/>
  <c r="A257" i="3"/>
  <c r="BP256" i="3"/>
  <c r="AX256" i="3"/>
  <c r="AP256" i="3"/>
  <c r="AP252" i="3" s="1"/>
  <c r="AJ256" i="3"/>
  <c r="V256" i="3"/>
  <c r="A256" i="3"/>
  <c r="BP255" i="3" a="1"/>
  <c r="BP255" i="3" s="1"/>
  <c r="BO255" i="3" a="1"/>
  <c r="BO255" i="3"/>
  <c r="BN255" i="3" a="1"/>
  <c r="BN255" i="3" s="1"/>
  <c r="BM255" i="3" a="1"/>
  <c r="BM255" i="3" s="1"/>
  <c r="BJ255" i="3" a="1"/>
  <c r="BJ255" i="3" s="1"/>
  <c r="BE255" i="3" a="1"/>
  <c r="BE255" i="3" s="1"/>
  <c r="AZ255" i="3" a="1"/>
  <c r="AZ255" i="3" s="1"/>
  <c r="AY255" i="3" a="1"/>
  <c r="AY255" i="3"/>
  <c r="AX255" i="3" a="1"/>
  <c r="AX255" i="3" s="1"/>
  <c r="AW255" i="3" a="1"/>
  <c r="AW255" i="3"/>
  <c r="AV255" i="3" a="1"/>
  <c r="AV255" i="3"/>
  <c r="AU255" i="3" a="1"/>
  <c r="AU255" i="3"/>
  <c r="AT255" i="3" a="1"/>
  <c r="AT255" i="3" s="1"/>
  <c r="AS255" i="3" a="1"/>
  <c r="AS255" i="3" s="1"/>
  <c r="AR255" i="3" a="1"/>
  <c r="AR255" i="3" s="1"/>
  <c r="AQ255" i="3" a="1"/>
  <c r="AQ255" i="3"/>
  <c r="AP255" i="3" a="1"/>
  <c r="AP255" i="3"/>
  <c r="AO255" i="3" a="1"/>
  <c r="AO255" i="3" s="1"/>
  <c r="AN255" i="3"/>
  <c r="AJ255" i="3" a="1"/>
  <c r="AJ255" i="3" s="1"/>
  <c r="AI255" i="3" a="1"/>
  <c r="AI255" i="3" s="1"/>
  <c r="AH255" i="3" a="1"/>
  <c r="AH255" i="3" s="1"/>
  <c r="AG255" i="3" a="1"/>
  <c r="AG255" i="3"/>
  <c r="AF255" i="3" a="1"/>
  <c r="AF255" i="3"/>
  <c r="AE255" i="3" a="1"/>
  <c r="AE255" i="3"/>
  <c r="AD255" i="3" a="1"/>
  <c r="AD255" i="3" s="1"/>
  <c r="AC255" i="3" a="1"/>
  <c r="AC255" i="3" s="1"/>
  <c r="AB255" i="3" a="1"/>
  <c r="AB255" i="3" s="1"/>
  <c r="AA255" i="3" a="1"/>
  <c r="AA255" i="3" s="1"/>
  <c r="Z255" i="3" a="1"/>
  <c r="Z255" i="3"/>
  <c r="Y255" i="3" a="1"/>
  <c r="Y255" i="3"/>
  <c r="AL255" i="3" s="1"/>
  <c r="W255" i="3"/>
  <c r="V255" i="3"/>
  <c r="A255" i="3"/>
  <c r="BP254" i="3" a="1"/>
  <c r="BP254" i="3"/>
  <c r="BO254" i="3" a="1"/>
  <c r="BO254" i="3" s="1"/>
  <c r="BN254" i="3" a="1"/>
  <c r="BN254" i="3" s="1"/>
  <c r="BM254" i="3" a="1"/>
  <c r="BM254" i="3" s="1"/>
  <c r="BG254" i="3"/>
  <c r="AZ254" i="3" a="1"/>
  <c r="AZ254" i="3"/>
  <c r="AY254" i="3" a="1"/>
  <c r="AY254" i="3"/>
  <c r="AX254" i="3" a="1"/>
  <c r="AX254" i="3" s="1"/>
  <c r="AW254" i="3" a="1"/>
  <c r="AW254" i="3" s="1"/>
  <c r="AV254" i="3" a="1"/>
  <c r="AV254" i="3" s="1"/>
  <c r="AU254" i="3" a="1"/>
  <c r="AU254" i="3" s="1"/>
  <c r="AT254" i="3" a="1"/>
  <c r="AT254" i="3"/>
  <c r="AS254" i="3" a="1"/>
  <c r="AS254" i="3"/>
  <c r="AR254" i="3" a="1"/>
  <c r="AR254" i="3" s="1"/>
  <c r="AQ254" i="3" a="1"/>
  <c r="AQ254" i="3" s="1"/>
  <c r="AP254" i="3" a="1"/>
  <c r="AP254" i="3" s="1"/>
  <c r="AO254" i="3" a="1"/>
  <c r="AO254" i="3" s="1"/>
  <c r="AN254" i="3"/>
  <c r="AJ254" i="3" a="1"/>
  <c r="AJ254" i="3"/>
  <c r="AI254" i="3" a="1"/>
  <c r="AI254" i="3"/>
  <c r="AH254" i="3" a="1"/>
  <c r="AH254" i="3"/>
  <c r="AG254" i="3" a="1"/>
  <c r="AG254" i="3" s="1"/>
  <c r="AF254" i="3" a="1"/>
  <c r="AF254" i="3"/>
  <c r="AE254" i="3" a="1"/>
  <c r="AE254" i="3" s="1"/>
  <c r="AD254" i="3" a="1"/>
  <c r="AD254" i="3"/>
  <c r="AC254" i="3" a="1"/>
  <c r="AC254" i="3"/>
  <c r="AB254" i="3" a="1"/>
  <c r="AB254" i="3"/>
  <c r="AA254" i="3" a="1"/>
  <c r="AA254" i="3" s="1"/>
  <c r="Z254" i="3" a="1"/>
  <c r="Z254" i="3"/>
  <c r="Y254" i="3" a="1"/>
  <c r="Y254" i="3" s="1"/>
  <c r="V254" i="3"/>
  <c r="W254" i="3" s="1"/>
  <c r="A254" i="3"/>
  <c r="BP253" i="3" a="1"/>
  <c r="BP253" i="3"/>
  <c r="BO253" i="3" a="1"/>
  <c r="BO253" i="3"/>
  <c r="BN253" i="3" a="1"/>
  <c r="BN253" i="3"/>
  <c r="BM253" i="3" a="1"/>
  <c r="BM253" i="3"/>
  <c r="AZ253" i="3" a="1"/>
  <c r="AZ253" i="3"/>
  <c r="AY253" i="3" a="1"/>
  <c r="AY253" i="3" s="1"/>
  <c r="AX253" i="3" a="1"/>
  <c r="AX253" i="3" s="1"/>
  <c r="AW253" i="3" a="1"/>
  <c r="AW253" i="3" s="1"/>
  <c r="AV253" i="3" a="1"/>
  <c r="AV253" i="3" s="1"/>
  <c r="AU253" i="3" a="1"/>
  <c r="AU253" i="3" s="1"/>
  <c r="AT253" i="3" a="1"/>
  <c r="AT253" i="3"/>
  <c r="AS253" i="3" a="1"/>
  <c r="AS253" i="3" s="1"/>
  <c r="AR253" i="3" a="1"/>
  <c r="AR253" i="3" s="1"/>
  <c r="AQ253" i="3" a="1"/>
  <c r="AQ253" i="3"/>
  <c r="AP253" i="3" a="1"/>
  <c r="AP253" i="3" s="1"/>
  <c r="AO253" i="3" a="1"/>
  <c r="AO253" i="3" s="1"/>
  <c r="AN253" i="3"/>
  <c r="AJ253" i="3" a="1"/>
  <c r="AJ253" i="3"/>
  <c r="AI253" i="3" a="1"/>
  <c r="AI253" i="3"/>
  <c r="AH253" i="3" a="1"/>
  <c r="AH253" i="3" s="1"/>
  <c r="AG253" i="3" a="1"/>
  <c r="AG253" i="3" s="1"/>
  <c r="AF253" i="3" a="1"/>
  <c r="AF253" i="3"/>
  <c r="AE253" i="3" a="1"/>
  <c r="AE253" i="3" s="1"/>
  <c r="AD253" i="3" a="1"/>
  <c r="AD253" i="3"/>
  <c r="AC253" i="3" a="1"/>
  <c r="AC253" i="3"/>
  <c r="AB253" i="3" a="1"/>
  <c r="AB253" i="3" s="1"/>
  <c r="AA253" i="3" a="1"/>
  <c r="AA253" i="3" s="1"/>
  <c r="Z253" i="3" a="1"/>
  <c r="Z253" i="3"/>
  <c r="Y253" i="3" a="1"/>
  <c r="Y253" i="3" s="1"/>
  <c r="V253" i="3"/>
  <c r="W253" i="3" s="1"/>
  <c r="A253" i="3"/>
  <c r="AN252" i="3"/>
  <c r="V252" i="3"/>
  <c r="E252" i="3"/>
  <c r="A252" i="3"/>
  <c r="AN251" i="3"/>
  <c r="V251" i="3"/>
  <c r="E251" i="3"/>
  <c r="A251" i="3"/>
  <c r="V250" i="3"/>
  <c r="A250" i="3"/>
  <c r="BP249" i="3" a="1"/>
  <c r="BP249" i="3"/>
  <c r="BO249" i="3" a="1"/>
  <c r="BO249" i="3" s="1"/>
  <c r="BN249" i="3" a="1"/>
  <c r="BN249" i="3" s="1"/>
  <c r="BM249" i="3" a="1"/>
  <c r="BM249" i="3" s="1"/>
  <c r="AZ249" i="3" a="1"/>
  <c r="AZ249" i="3"/>
  <c r="AY249" i="3" a="1"/>
  <c r="AY249" i="3"/>
  <c r="AX249" i="3" a="1"/>
  <c r="AX249" i="3" s="1"/>
  <c r="AW249" i="3" a="1"/>
  <c r="AW249" i="3"/>
  <c r="AV249" i="3" a="1"/>
  <c r="AV249" i="3" s="1"/>
  <c r="AU249" i="3" a="1"/>
  <c r="AU249" i="3" s="1"/>
  <c r="AT249" i="3" a="1"/>
  <c r="AT249" i="3"/>
  <c r="AS249" i="3" a="1"/>
  <c r="AS249" i="3"/>
  <c r="AR249" i="3" a="1"/>
  <c r="AR249" i="3" s="1"/>
  <c r="AQ249" i="3" a="1"/>
  <c r="AQ249" i="3"/>
  <c r="AP249" i="3" a="1"/>
  <c r="AP249" i="3" s="1"/>
  <c r="AO249" i="3" a="1"/>
  <c r="AO249" i="3" s="1"/>
  <c r="AJ249" i="3" a="1"/>
  <c r="AJ249" i="3" s="1"/>
  <c r="AI249" i="3" a="1"/>
  <c r="AI249" i="3"/>
  <c r="AH249" i="3" a="1"/>
  <c r="AH249" i="3" s="1"/>
  <c r="AG249" i="3" a="1"/>
  <c r="AG249" i="3"/>
  <c r="AF249" i="3" a="1"/>
  <c r="AF249" i="3" s="1"/>
  <c r="AE249" i="3" a="1"/>
  <c r="AE249" i="3" s="1"/>
  <c r="AD249" i="3" a="1"/>
  <c r="AD249" i="3" s="1"/>
  <c r="AC249" i="3" a="1"/>
  <c r="AC249" i="3" s="1"/>
  <c r="AB249" i="3" a="1"/>
  <c r="AB249" i="3"/>
  <c r="AA249" i="3" a="1"/>
  <c r="AA249" i="3" s="1"/>
  <c r="Z249" i="3" a="1"/>
  <c r="Z249" i="3" s="1"/>
  <c r="Y249" i="3" a="1"/>
  <c r="Y249" i="3" s="1"/>
  <c r="W249" i="3"/>
  <c r="V249" i="3"/>
  <c r="E249" i="3"/>
  <c r="A249" i="3"/>
  <c r="BP248" i="3" a="1"/>
  <c r="BP248" i="3"/>
  <c r="BO248" i="3" a="1"/>
  <c r="BO248" i="3" s="1"/>
  <c r="BN248" i="3" a="1"/>
  <c r="BN248" i="3" s="1"/>
  <c r="BM248" i="3" a="1"/>
  <c r="BM248" i="3" s="1"/>
  <c r="BH248" i="3"/>
  <c r="BB248" i="3"/>
  <c r="AZ248" i="3" a="1"/>
  <c r="AZ248" i="3"/>
  <c r="AY248" i="3" a="1"/>
  <c r="AY248" i="3"/>
  <c r="AX248" i="3" a="1"/>
  <c r="AX248" i="3" s="1"/>
  <c r="AW248" i="3" a="1"/>
  <c r="AW248" i="3" s="1"/>
  <c r="AV248" i="3" a="1"/>
  <c r="AV248" i="3"/>
  <c r="AU248" i="3" a="1"/>
  <c r="AU248" i="3"/>
  <c r="AT248" i="3" a="1"/>
  <c r="AT248" i="3"/>
  <c r="AS248" i="3" a="1"/>
  <c r="AS248" i="3"/>
  <c r="AR248" i="3" a="1"/>
  <c r="AR248" i="3" s="1"/>
  <c r="AQ248" i="3" a="1"/>
  <c r="AQ248" i="3" s="1"/>
  <c r="AP248" i="3" a="1"/>
  <c r="AP248" i="3"/>
  <c r="AO248" i="3" a="1"/>
  <c r="AO248" i="3"/>
  <c r="AJ248" i="3" a="1"/>
  <c r="AJ248" i="3"/>
  <c r="AI248" i="3" a="1"/>
  <c r="AI248" i="3" s="1"/>
  <c r="AH248" i="3" a="1"/>
  <c r="AH248" i="3" s="1"/>
  <c r="AG248" i="3" a="1"/>
  <c r="AG248" i="3" s="1"/>
  <c r="AF248" i="3" a="1"/>
  <c r="AF248" i="3" s="1"/>
  <c r="AE248" i="3" a="1"/>
  <c r="AE248" i="3" s="1"/>
  <c r="AD248" i="3" a="1"/>
  <c r="AD248" i="3"/>
  <c r="AC248" i="3" a="1"/>
  <c r="AC248" i="3"/>
  <c r="AB248" i="3" a="1"/>
  <c r="AB248" i="3" s="1"/>
  <c r="AA248" i="3" a="1"/>
  <c r="AA248" i="3" s="1"/>
  <c r="Z248" i="3" a="1"/>
  <c r="Z248" i="3" s="1"/>
  <c r="Y248" i="3" a="1"/>
  <c r="Y248" i="3" s="1"/>
  <c r="V248" i="3"/>
  <c r="W248" i="3" s="1"/>
  <c r="E248" i="3"/>
  <c r="A248" i="3"/>
  <c r="BB247" i="3"/>
  <c r="AN247" i="3"/>
  <c r="AL247" i="3"/>
  <c r="V247" i="3"/>
  <c r="A247" i="3"/>
  <c r="V246" i="3"/>
  <c r="W246" i="3" s="1"/>
  <c r="E246" i="3"/>
  <c r="A246" i="3"/>
  <c r="V245" i="3"/>
  <c r="A245" i="3"/>
  <c r="W244" i="3"/>
  <c r="V244" i="3"/>
  <c r="A244" i="3"/>
  <c r="BP243" i="3" a="1"/>
  <c r="BP243" i="3" s="1"/>
  <c r="BO243" i="3" a="1"/>
  <c r="BO243" i="3" s="1"/>
  <c r="BN243" i="3" a="1"/>
  <c r="BN243" i="3" s="1"/>
  <c r="BM243" i="3" a="1"/>
  <c r="BM243" i="3" s="1"/>
  <c r="AZ243" i="3" a="1"/>
  <c r="AZ243" i="3" s="1"/>
  <c r="AY243" i="3" a="1"/>
  <c r="AY243" i="3"/>
  <c r="AX243" i="3" a="1"/>
  <c r="AX243" i="3" s="1"/>
  <c r="AW243" i="3" a="1"/>
  <c r="AW243" i="3" s="1"/>
  <c r="AV243" i="3" a="1"/>
  <c r="AV243" i="3" s="1"/>
  <c r="AU243" i="3" a="1"/>
  <c r="AU243" i="3" s="1"/>
  <c r="AT243" i="3" a="1"/>
  <c r="AT243" i="3"/>
  <c r="AS243" i="3" a="1"/>
  <c r="AS243" i="3" s="1"/>
  <c r="AR243" i="3" a="1"/>
  <c r="AR243" i="3" s="1"/>
  <c r="AQ243" i="3" a="1"/>
  <c r="AQ243" i="3" s="1"/>
  <c r="AP243" i="3" a="1"/>
  <c r="AP243" i="3" s="1"/>
  <c r="AO243" i="3" a="1"/>
  <c r="AO243" i="3" s="1"/>
  <c r="BB243" i="3" s="1"/>
  <c r="AJ243" i="3" a="1"/>
  <c r="AJ243" i="3" s="1"/>
  <c r="AI243" i="3" a="1"/>
  <c r="AI243" i="3"/>
  <c r="AH243" i="3" a="1"/>
  <c r="AH243" i="3"/>
  <c r="AG243" i="3" a="1"/>
  <c r="AG243" i="3"/>
  <c r="AF243" i="3" a="1"/>
  <c r="AF243" i="3" s="1"/>
  <c r="AE243" i="3" a="1"/>
  <c r="AE243" i="3" s="1"/>
  <c r="AD243" i="3" a="1"/>
  <c r="AD243" i="3" s="1"/>
  <c r="AC243" i="3" a="1"/>
  <c r="AC243" i="3"/>
  <c r="AB243" i="3" a="1"/>
  <c r="AB243" i="3"/>
  <c r="AA243" i="3" a="1"/>
  <c r="AA243" i="3"/>
  <c r="Z243" i="3" a="1"/>
  <c r="Z243" i="3" s="1"/>
  <c r="Y243" i="3" a="1"/>
  <c r="Y243" i="3" s="1"/>
  <c r="W243" i="3"/>
  <c r="V243" i="3"/>
  <c r="A243" i="3"/>
  <c r="BP242" i="3" a="1"/>
  <c r="BP242" i="3"/>
  <c r="BO242" i="3" a="1"/>
  <c r="BO242" i="3"/>
  <c r="BO240" i="3" s="1"/>
  <c r="BN242" i="3" a="1"/>
  <c r="BN242" i="3" s="1"/>
  <c r="BM242" i="3" a="1"/>
  <c r="BM242" i="3"/>
  <c r="AZ242" i="3" a="1"/>
  <c r="AZ242" i="3"/>
  <c r="AY242" i="3" a="1"/>
  <c r="AY242" i="3"/>
  <c r="AX242" i="3" a="1"/>
  <c r="AX242" i="3"/>
  <c r="AW242" i="3" a="1"/>
  <c r="AW242" i="3" s="1"/>
  <c r="AV242" i="3" a="1"/>
  <c r="AV242" i="3"/>
  <c r="AU242" i="3" a="1"/>
  <c r="AU242" i="3" s="1"/>
  <c r="AT242" i="3" a="1"/>
  <c r="AT242" i="3"/>
  <c r="AS242" i="3" a="1"/>
  <c r="AS242" i="3"/>
  <c r="AR242" i="3" a="1"/>
  <c r="AR242" i="3"/>
  <c r="AQ242" i="3" a="1"/>
  <c r="AQ242" i="3" s="1"/>
  <c r="AQ240" i="3" s="1"/>
  <c r="AP242" i="3" a="1"/>
  <c r="AP242" i="3"/>
  <c r="AO242" i="3" a="1"/>
  <c r="AO242" i="3" s="1"/>
  <c r="BB242" i="3" s="1"/>
  <c r="AJ242" i="3" a="1"/>
  <c r="AJ242" i="3" s="1"/>
  <c r="AJ240" i="3" s="1"/>
  <c r="AI242" i="3" a="1"/>
  <c r="AI242" i="3" s="1"/>
  <c r="AH242" i="3" a="1"/>
  <c r="AH242" i="3"/>
  <c r="AG242" i="3" a="1"/>
  <c r="AG242" i="3" s="1"/>
  <c r="AF242" i="3" a="1"/>
  <c r="AF242" i="3" s="1"/>
  <c r="AE242" i="3" a="1"/>
  <c r="AE242" i="3" s="1"/>
  <c r="AD242" i="3" a="1"/>
  <c r="AD242" i="3" s="1"/>
  <c r="AC242" i="3" a="1"/>
  <c r="AC242" i="3" s="1"/>
  <c r="AC240" i="3" s="1"/>
  <c r="AB242" i="3" a="1"/>
  <c r="AB242" i="3" s="1"/>
  <c r="AA242" i="3" a="1"/>
  <c r="AA242" i="3"/>
  <c r="Z242" i="3" a="1"/>
  <c r="Z242" i="3" s="1"/>
  <c r="Y242" i="3" a="1"/>
  <c r="Y242" i="3" s="1"/>
  <c r="V242" i="3"/>
  <c r="W242" i="3" s="1"/>
  <c r="E242" i="3"/>
  <c r="A242" i="3"/>
  <c r="BP241" i="3" a="1"/>
  <c r="BP241" i="3" s="1"/>
  <c r="BO241" i="3" a="1"/>
  <c r="BO241" i="3"/>
  <c r="BN241" i="3" a="1"/>
  <c r="BN241" i="3" s="1"/>
  <c r="BM241" i="3" a="1"/>
  <c r="BM241" i="3" s="1"/>
  <c r="BM240" i="3" s="1"/>
  <c r="BG241" i="3" a="1"/>
  <c r="BG241" i="3" s="1"/>
  <c r="AZ241" i="3" a="1"/>
  <c r="AZ241" i="3"/>
  <c r="AY241" i="3" a="1"/>
  <c r="AY241" i="3" s="1"/>
  <c r="AY240" i="3" s="1"/>
  <c r="AX241" i="3" a="1"/>
  <c r="AX241" i="3" s="1"/>
  <c r="AW241" i="3" a="1"/>
  <c r="AW241" i="3" s="1"/>
  <c r="AW240" i="3" s="1"/>
  <c r="AW244" i="3" s="1"/>
  <c r="AV241" i="3" a="1"/>
  <c r="AV241" i="3" s="1"/>
  <c r="AV240" i="3" s="1"/>
  <c r="AU241" i="3" a="1"/>
  <c r="AU241" i="3" s="1"/>
  <c r="AT241" i="3" a="1"/>
  <c r="AT241" i="3" s="1"/>
  <c r="AT240" i="3" s="1"/>
  <c r="AT244" i="3" s="1"/>
  <c r="AS241" i="3" a="1"/>
  <c r="AS241" i="3"/>
  <c r="AS240" i="3" s="1"/>
  <c r="AS244" i="3" s="1"/>
  <c r="AR241" i="3" a="1"/>
  <c r="AR241" i="3" s="1"/>
  <c r="AQ241" i="3" a="1"/>
  <c r="AQ241" i="3" s="1"/>
  <c r="AP241" i="3" a="1"/>
  <c r="AP241" i="3"/>
  <c r="AO241" i="3" a="1"/>
  <c r="AO241" i="3" s="1"/>
  <c r="AN241" i="3"/>
  <c r="AJ241" i="3" a="1"/>
  <c r="AJ241" i="3" s="1"/>
  <c r="AI241" i="3" a="1"/>
  <c r="AI241" i="3"/>
  <c r="AH241" i="3" a="1"/>
  <c r="AH241" i="3"/>
  <c r="AG241" i="3" a="1"/>
  <c r="AG241" i="3"/>
  <c r="AF241" i="3" a="1"/>
  <c r="AF241" i="3"/>
  <c r="AE241" i="3" a="1"/>
  <c r="AE241" i="3" s="1"/>
  <c r="AD241" i="3" a="1"/>
  <c r="AD241" i="3" s="1"/>
  <c r="AC241" i="3" a="1"/>
  <c r="AC241" i="3"/>
  <c r="AB241" i="3" a="1"/>
  <c r="AB241" i="3"/>
  <c r="AA241" i="3" a="1"/>
  <c r="AA241" i="3"/>
  <c r="Z241" i="3" a="1"/>
  <c r="Z241" i="3"/>
  <c r="Z240" i="3" s="1"/>
  <c r="Z244" i="3" s="1"/>
  <c r="Y241" i="3" a="1"/>
  <c r="Y241" i="3" s="1"/>
  <c r="V241" i="3"/>
  <c r="A241" i="3"/>
  <c r="AZ240" i="3"/>
  <c r="AR240" i="3"/>
  <c r="AP240" i="3"/>
  <c r="AB240" i="3"/>
  <c r="V240" i="3"/>
  <c r="A240" i="3"/>
  <c r="BP239" i="3" a="1"/>
  <c r="BP239" i="3" s="1"/>
  <c r="BO239" i="3" a="1"/>
  <c r="BO239" i="3" s="1"/>
  <c r="BN239" i="3" a="1"/>
  <c r="BN239" i="3" s="1"/>
  <c r="BM239" i="3" a="1"/>
  <c r="BM239" i="3"/>
  <c r="BM307" i="3" s="1"/>
  <c r="BH239" i="3" a="1"/>
  <c r="BH239" i="3" s="1"/>
  <c r="BF239" i="3" a="1"/>
  <c r="BF239" i="3" s="1"/>
  <c r="AZ239" i="3" a="1"/>
  <c r="AZ239" i="3" s="1"/>
  <c r="AY239" i="3" a="1"/>
  <c r="AY239" i="3"/>
  <c r="AX239" i="3" a="1"/>
  <c r="AX239" i="3" s="1"/>
  <c r="AW239" i="3" a="1"/>
  <c r="AW239" i="3"/>
  <c r="AV239" i="3" a="1"/>
  <c r="AV239" i="3" s="1"/>
  <c r="AU239" i="3" a="1"/>
  <c r="AU239" i="3" s="1"/>
  <c r="AT239" i="3" a="1"/>
  <c r="AT239" i="3" s="1"/>
  <c r="AS239" i="3" a="1"/>
  <c r="AS239" i="3" s="1"/>
  <c r="AR239" i="3" a="1"/>
  <c r="AR239" i="3"/>
  <c r="AQ239" i="3" a="1"/>
  <c r="AQ239" i="3" s="1"/>
  <c r="AP239" i="3" a="1"/>
  <c r="AP239" i="3"/>
  <c r="AO239" i="3" a="1"/>
  <c r="AO239" i="3" s="1"/>
  <c r="AJ239" i="3" a="1"/>
  <c r="AJ239" i="3" s="1"/>
  <c r="AI239" i="3" a="1"/>
  <c r="AI239" i="3" s="1"/>
  <c r="AH239" i="3" a="1"/>
  <c r="AH239" i="3"/>
  <c r="AG239" i="3" a="1"/>
  <c r="AG239" i="3" s="1"/>
  <c r="AF239" i="3" a="1"/>
  <c r="AF239" i="3"/>
  <c r="AF307" i="3" s="1"/>
  <c r="AE239" i="3" a="1"/>
  <c r="AE239" i="3"/>
  <c r="AD239" i="3" a="1"/>
  <c r="AD239" i="3" s="1"/>
  <c r="AC239" i="3" a="1"/>
  <c r="AC239" i="3" s="1"/>
  <c r="AB239" i="3" a="1"/>
  <c r="AB239" i="3"/>
  <c r="AA239" i="3" a="1"/>
  <c r="AA239" i="3" s="1"/>
  <c r="Z239" i="3" a="1"/>
  <c r="Z239" i="3"/>
  <c r="Z307" i="3" s="1"/>
  <c r="Y239" i="3" a="1"/>
  <c r="Y239" i="3"/>
  <c r="Y309" i="3" s="1"/>
  <c r="W239" i="3"/>
  <c r="V239" i="3"/>
  <c r="W247" i="3" s="1"/>
  <c r="A239" i="3"/>
  <c r="CN238" i="3"/>
  <c r="CM238" i="3"/>
  <c r="CL238" i="3"/>
  <c r="CK238" i="3"/>
  <c r="CJ238" i="3"/>
  <c r="CI238" i="3"/>
  <c r="CH238" i="3"/>
  <c r="CH304" i="3" s="1"/>
  <c r="CG238" i="3"/>
  <c r="CG304" i="3" s="1"/>
  <c r="CF238" i="3"/>
  <c r="CE238" i="3"/>
  <c r="CD238" i="3"/>
  <c r="CC238" i="3"/>
  <c r="BX238" i="3"/>
  <c r="BW238" i="3"/>
  <c r="BV238" i="3"/>
  <c r="BU238" i="3"/>
  <c r="BT238" i="3"/>
  <c r="BS238" i="3"/>
  <c r="BR238" i="3"/>
  <c r="BQ238" i="3"/>
  <c r="BP238" i="3"/>
  <c r="BP237" i="3" s="1"/>
  <c r="BO238" i="3"/>
  <c r="BN238" i="3"/>
  <c r="BM238" i="3"/>
  <c r="AZ238" i="3"/>
  <c r="AY238" i="3"/>
  <c r="AY237" i="3" s="1"/>
  <c r="AX238" i="3"/>
  <c r="AX237" i="3" s="1"/>
  <c r="AW238" i="3"/>
  <c r="AV238" i="3"/>
  <c r="AU238" i="3"/>
  <c r="AT238" i="3"/>
  <c r="AS238" i="3"/>
  <c r="AR238" i="3"/>
  <c r="AR237" i="3" s="1"/>
  <c r="AQ238" i="3"/>
  <c r="AP238" i="3"/>
  <c r="AO238" i="3"/>
  <c r="AJ238" i="3"/>
  <c r="AI238" i="3"/>
  <c r="AI237" i="3" s="1"/>
  <c r="AH238" i="3"/>
  <c r="AG238" i="3"/>
  <c r="AF238" i="3"/>
  <c r="AE238" i="3"/>
  <c r="AD238" i="3"/>
  <c r="AC238" i="3"/>
  <c r="AB238" i="3"/>
  <c r="AB237" i="3" s="1"/>
  <c r="AA238" i="3"/>
  <c r="AA237" i="3" s="1"/>
  <c r="Z238" i="3"/>
  <c r="Z237" i="3" s="1"/>
  <c r="Y238" i="3"/>
  <c r="Y237" i="3" s="1"/>
  <c r="CM237" i="3"/>
  <c r="CE237" i="3"/>
  <c r="CC237" i="3"/>
  <c r="BR237" i="3"/>
  <c r="BM237" i="3"/>
  <c r="AC237" i="3"/>
  <c r="T237" i="3"/>
  <c r="L237" i="3"/>
  <c r="J237" i="3"/>
  <c r="D237" i="3"/>
  <c r="AN299" i="3" s="1"/>
  <c r="V235" i="3"/>
  <c r="A235" i="3"/>
  <c r="BP234" i="3" a="1"/>
  <c r="BP234" i="3" s="1"/>
  <c r="BO234" i="3" a="1"/>
  <c r="BO234" i="3" s="1"/>
  <c r="BN234" i="3" a="1"/>
  <c r="BN234" i="3"/>
  <c r="BM234" i="3" a="1"/>
  <c r="BM234" i="3"/>
  <c r="BF234" i="3" a="1"/>
  <c r="BF234" i="3" s="1"/>
  <c r="AZ234" i="3" a="1"/>
  <c r="AZ234" i="3"/>
  <c r="AY234" i="3" a="1"/>
  <c r="AY234" i="3" s="1"/>
  <c r="AX234" i="3" a="1"/>
  <c r="AX234" i="3" s="1"/>
  <c r="AW234" i="3" a="1"/>
  <c r="AW234" i="3" s="1"/>
  <c r="AV234" i="3" a="1"/>
  <c r="AV234" i="3" s="1"/>
  <c r="AU234" i="3" a="1"/>
  <c r="AU234" i="3"/>
  <c r="AT234" i="3" a="1"/>
  <c r="AT234" i="3" s="1"/>
  <c r="AS234" i="3" a="1"/>
  <c r="AS234" i="3"/>
  <c r="AR234" i="3" a="1"/>
  <c r="AR234" i="3" s="1"/>
  <c r="AQ234" i="3" a="1"/>
  <c r="AQ234" i="3" s="1"/>
  <c r="AQ231" i="3" s="1"/>
  <c r="AP234" i="3" a="1"/>
  <c r="AP234" i="3" s="1"/>
  <c r="AO234" i="3" a="1"/>
  <c r="AO234" i="3" s="1"/>
  <c r="AJ234" i="3" a="1"/>
  <c r="AJ234" i="3"/>
  <c r="AI234" i="3" a="1"/>
  <c r="AI234" i="3"/>
  <c r="AH234" i="3" a="1"/>
  <c r="AH234" i="3"/>
  <c r="AG234" i="3" a="1"/>
  <c r="AG234" i="3"/>
  <c r="AF234" i="3" a="1"/>
  <c r="AF234" i="3" s="1"/>
  <c r="AE234" i="3" a="1"/>
  <c r="AE234" i="3" s="1"/>
  <c r="AD234" i="3" a="1"/>
  <c r="AD234" i="3"/>
  <c r="AC234" i="3" a="1"/>
  <c r="AC234" i="3"/>
  <c r="AB234" i="3" a="1"/>
  <c r="AB234" i="3"/>
  <c r="AA234" i="3" a="1"/>
  <c r="AA234" i="3"/>
  <c r="Z234" i="3" a="1"/>
  <c r="Z234" i="3" s="1"/>
  <c r="Y234" i="3" a="1"/>
  <c r="Y234" i="3" s="1"/>
  <c r="A234" i="3"/>
  <c r="BP233" i="3" a="1"/>
  <c r="BP233" i="3"/>
  <c r="BO233" i="3" a="1"/>
  <c r="BO233" i="3"/>
  <c r="BN233" i="3" a="1"/>
  <c r="BN233" i="3" s="1"/>
  <c r="BM233" i="3" a="1"/>
  <c r="BM233" i="3"/>
  <c r="BK233" i="3"/>
  <c r="AZ233" i="3" a="1"/>
  <c r="AZ233" i="3" s="1"/>
  <c r="AY233" i="3" a="1"/>
  <c r="AY233" i="3" s="1"/>
  <c r="AX233" i="3" a="1"/>
  <c r="AX233" i="3" s="1"/>
  <c r="AW233" i="3" a="1"/>
  <c r="AW233" i="3"/>
  <c r="AV233" i="3" a="1"/>
  <c r="AV233" i="3"/>
  <c r="AU233" i="3" a="1"/>
  <c r="AU233" i="3" s="1"/>
  <c r="AT233" i="3" a="1"/>
  <c r="AT233" i="3" s="1"/>
  <c r="AT231" i="3" s="1"/>
  <c r="AS233" i="3" a="1"/>
  <c r="AS233" i="3" s="1"/>
  <c r="AR233" i="3" a="1"/>
  <c r="AR233" i="3" s="1"/>
  <c r="AQ233" i="3" a="1"/>
  <c r="AQ233" i="3" s="1"/>
  <c r="AP233" i="3" a="1"/>
  <c r="AP233" i="3"/>
  <c r="AO233" i="3" a="1"/>
  <c r="AO233" i="3" s="1"/>
  <c r="AJ233" i="3" a="1"/>
  <c r="AJ233" i="3"/>
  <c r="AI233" i="3" a="1"/>
  <c r="AI233" i="3" s="1"/>
  <c r="AH233" i="3" a="1"/>
  <c r="AH233" i="3" s="1"/>
  <c r="AG233" i="3" a="1"/>
  <c r="AG233" i="3" s="1"/>
  <c r="AF233" i="3" a="1"/>
  <c r="AF233" i="3"/>
  <c r="AE233" i="3" a="1"/>
  <c r="AE233" i="3"/>
  <c r="AD233" i="3" a="1"/>
  <c r="AD233" i="3"/>
  <c r="AD231" i="3" s="1"/>
  <c r="AC233" i="3" a="1"/>
  <c r="AC233" i="3" s="1"/>
  <c r="AC231" i="3" s="1"/>
  <c r="AB233" i="3" a="1"/>
  <c r="AB233" i="3" s="1"/>
  <c r="AA233" i="3" a="1"/>
  <c r="AA233" i="3" s="1"/>
  <c r="Z233" i="3" a="1"/>
  <c r="Z233" i="3"/>
  <c r="Y233" i="3" a="1"/>
  <c r="Y233" i="3"/>
  <c r="AL233" i="3" s="1"/>
  <c r="E233" i="3"/>
  <c r="A233" i="3"/>
  <c r="BP232" i="3" a="1"/>
  <c r="BP232" i="3" s="1"/>
  <c r="BP231" i="3" s="1"/>
  <c r="BO232" i="3" a="1"/>
  <c r="BO232" i="3"/>
  <c r="BN232" i="3" a="1"/>
  <c r="BN232" i="3"/>
  <c r="BM232" i="3" a="1"/>
  <c r="BM232" i="3"/>
  <c r="BE232" i="3" a="1"/>
  <c r="BE232" i="3" s="1"/>
  <c r="BK232" i="3" s="1"/>
  <c r="AZ232" i="3" a="1"/>
  <c r="AZ232" i="3" s="1"/>
  <c r="AZ231" i="3" s="1"/>
  <c r="AY232" i="3" a="1"/>
  <c r="AY232" i="3" s="1"/>
  <c r="AX232" i="3" a="1"/>
  <c r="AX232" i="3"/>
  <c r="AX231" i="3" s="1"/>
  <c r="AW232" i="3" a="1"/>
  <c r="AW232" i="3" s="1"/>
  <c r="AW231" i="3" s="1"/>
  <c r="AV232" i="3" a="1"/>
  <c r="AV232" i="3" s="1"/>
  <c r="AU232" i="3" a="1"/>
  <c r="AU232" i="3" s="1"/>
  <c r="AU231" i="3" s="1"/>
  <c r="AT232" i="3" a="1"/>
  <c r="AT232" i="3" s="1"/>
  <c r="AS232" i="3" a="1"/>
  <c r="AS232" i="3" s="1"/>
  <c r="AR232" i="3" a="1"/>
  <c r="AR232" i="3"/>
  <c r="AQ232" i="3" a="1"/>
  <c r="AQ232" i="3"/>
  <c r="AP232" i="3" a="1"/>
  <c r="AP232" i="3" s="1"/>
  <c r="AP231" i="3" s="1"/>
  <c r="AO232" i="3" a="1"/>
  <c r="AO232" i="3" s="1"/>
  <c r="AN232" i="3"/>
  <c r="AJ232" i="3" a="1"/>
  <c r="AJ232" i="3"/>
  <c r="AI232" i="3" a="1"/>
  <c r="AI232" i="3"/>
  <c r="AH232" i="3" a="1"/>
  <c r="AH232" i="3" s="1"/>
  <c r="AG232" i="3" a="1"/>
  <c r="AG232" i="3" s="1"/>
  <c r="AF232" i="3" a="1"/>
  <c r="AF232" i="3" s="1"/>
  <c r="AE232" i="3" a="1"/>
  <c r="AE232" i="3"/>
  <c r="AD232" i="3" a="1"/>
  <c r="AD232" i="3"/>
  <c r="AC232" i="3" a="1"/>
  <c r="AC232" i="3"/>
  <c r="AB232" i="3" a="1"/>
  <c r="AB232" i="3" s="1"/>
  <c r="AB231" i="3" s="1"/>
  <c r="AA232" i="3" a="1"/>
  <c r="AA232" i="3" s="1"/>
  <c r="Z232" i="3" a="1"/>
  <c r="Z232" i="3" s="1"/>
  <c r="Z231" i="3" s="1"/>
  <c r="Y232" i="3" a="1"/>
  <c r="Y232" i="3"/>
  <c r="A232" i="3"/>
  <c r="AS231" i="3"/>
  <c r="A231" i="3"/>
  <c r="V230" i="3"/>
  <c r="A230" i="3"/>
  <c r="V229" i="3"/>
  <c r="A229" i="3"/>
  <c r="AA228" i="3"/>
  <c r="V228" i="3"/>
  <c r="E228" i="3"/>
  <c r="A228" i="3"/>
  <c r="BP227" i="3" a="1"/>
  <c r="BP227" i="3" s="1"/>
  <c r="BO227" i="3" a="1"/>
  <c r="BO227" i="3"/>
  <c r="BN227" i="3" a="1"/>
  <c r="BN227" i="3"/>
  <c r="BM227" i="3" a="1"/>
  <c r="BM227" i="3"/>
  <c r="AZ227" i="3" a="1"/>
  <c r="AZ227" i="3"/>
  <c r="AY227" i="3" a="1"/>
  <c r="AY227" i="3" s="1"/>
  <c r="AX227" i="3" a="1"/>
  <c r="AX227" i="3"/>
  <c r="AW227" i="3" a="1"/>
  <c r="AW227" i="3"/>
  <c r="AV227" i="3" a="1"/>
  <c r="AV227" i="3"/>
  <c r="AU227" i="3" a="1"/>
  <c r="AU227" i="3"/>
  <c r="AT227" i="3" a="1"/>
  <c r="AT227" i="3"/>
  <c r="AS227" i="3" a="1"/>
  <c r="AS227" i="3" s="1"/>
  <c r="AR227" i="3" a="1"/>
  <c r="AR227" i="3"/>
  <c r="AQ227" i="3" a="1"/>
  <c r="AQ227" i="3"/>
  <c r="AP227" i="3" a="1"/>
  <c r="AP227" i="3"/>
  <c r="AO227" i="3" a="1"/>
  <c r="AO227" i="3"/>
  <c r="BB227" i="3" s="1"/>
  <c r="AJ227" i="3" a="1"/>
  <c r="AJ227" i="3" s="1"/>
  <c r="AI227" i="3" a="1"/>
  <c r="AI227" i="3" s="1"/>
  <c r="AH227" i="3" a="1"/>
  <c r="AH227" i="3"/>
  <c r="AG227" i="3" a="1"/>
  <c r="AG227" i="3" s="1"/>
  <c r="AF227" i="3" a="1"/>
  <c r="AF227" i="3"/>
  <c r="AE227" i="3" a="1"/>
  <c r="AE227" i="3" s="1"/>
  <c r="AD227" i="3" a="1"/>
  <c r="AD227" i="3" s="1"/>
  <c r="AC227" i="3" a="1"/>
  <c r="AC227" i="3" s="1"/>
  <c r="AB227" i="3" a="1"/>
  <c r="AB227" i="3" s="1"/>
  <c r="AA227" i="3" a="1"/>
  <c r="AA227" i="3"/>
  <c r="Z227" i="3" a="1"/>
  <c r="Z227" i="3" s="1"/>
  <c r="Y227" i="3" a="1"/>
  <c r="Y227" i="3"/>
  <c r="V227" i="3"/>
  <c r="A227" i="3"/>
  <c r="BP226" i="3" a="1"/>
  <c r="BP226" i="3"/>
  <c r="BO226" i="3" a="1"/>
  <c r="BO226" i="3"/>
  <c r="BN226" i="3" a="1"/>
  <c r="BN226" i="3"/>
  <c r="BM226" i="3" a="1"/>
  <c r="BM226" i="3" s="1"/>
  <c r="AZ226" i="3" a="1"/>
  <c r="AZ226" i="3" s="1"/>
  <c r="AY226" i="3" a="1"/>
  <c r="AY226" i="3" s="1"/>
  <c r="AX226" i="3" a="1"/>
  <c r="AX226" i="3"/>
  <c r="AW226" i="3" a="1"/>
  <c r="AW226" i="3"/>
  <c r="AV226" i="3" a="1"/>
  <c r="AV226" i="3"/>
  <c r="AU226" i="3" a="1"/>
  <c r="AU226" i="3" s="1"/>
  <c r="AT226" i="3" a="1"/>
  <c r="AT226" i="3" s="1"/>
  <c r="AS226" i="3" a="1"/>
  <c r="AS226" i="3" s="1"/>
  <c r="AR226" i="3" a="1"/>
  <c r="AR226" i="3" s="1"/>
  <c r="AQ226" i="3" a="1"/>
  <c r="AQ226" i="3"/>
  <c r="AP226" i="3" a="1"/>
  <c r="AP226" i="3"/>
  <c r="AO226" i="3" a="1"/>
  <c r="AO226" i="3" s="1"/>
  <c r="AJ226" i="3" a="1"/>
  <c r="AJ226" i="3" s="1"/>
  <c r="AI226" i="3" a="1"/>
  <c r="AI226" i="3" s="1"/>
  <c r="AH226" i="3" a="1"/>
  <c r="AH226" i="3" s="1"/>
  <c r="AG226" i="3" a="1"/>
  <c r="AG226" i="3"/>
  <c r="AF226" i="3" a="1"/>
  <c r="AF226" i="3"/>
  <c r="AE226" i="3" a="1"/>
  <c r="AE226" i="3"/>
  <c r="AD226" i="3" a="1"/>
  <c r="AD226" i="3" s="1"/>
  <c r="AC226" i="3" a="1"/>
  <c r="AC226" i="3" s="1"/>
  <c r="AB226" i="3" a="1"/>
  <c r="AB226" i="3" s="1"/>
  <c r="AA226" i="3" a="1"/>
  <c r="AA226" i="3"/>
  <c r="Z226" i="3" a="1"/>
  <c r="Z226" i="3"/>
  <c r="Y226" i="3" a="1"/>
  <c r="Y226" i="3"/>
  <c r="V226" i="3"/>
  <c r="A226" i="3"/>
  <c r="BP225" i="3" a="1"/>
  <c r="BP225" i="3"/>
  <c r="BO225" i="3" a="1"/>
  <c r="BO225" i="3" s="1"/>
  <c r="BN225" i="3" a="1"/>
  <c r="BN225" i="3"/>
  <c r="BM225" i="3" a="1"/>
  <c r="BM225" i="3"/>
  <c r="AZ225" i="3" a="1"/>
  <c r="AZ225" i="3"/>
  <c r="AY225" i="3" a="1"/>
  <c r="AY225" i="3"/>
  <c r="AX225" i="3" a="1"/>
  <c r="AX225" i="3" s="1"/>
  <c r="AW225" i="3" a="1"/>
  <c r="AW225" i="3"/>
  <c r="AV225" i="3" a="1"/>
  <c r="AV225" i="3"/>
  <c r="AU225" i="3" a="1"/>
  <c r="AU225" i="3"/>
  <c r="AT225" i="3" a="1"/>
  <c r="AT225" i="3"/>
  <c r="AT222" i="3" s="1"/>
  <c r="AS225" i="3" a="1"/>
  <c r="AS225" i="3"/>
  <c r="AR225" i="3" a="1"/>
  <c r="AR225" i="3" s="1"/>
  <c r="AQ225" i="3" a="1"/>
  <c r="AQ225" i="3"/>
  <c r="AP225" i="3" a="1"/>
  <c r="AP225" i="3"/>
  <c r="AO225" i="3" a="1"/>
  <c r="AO225" i="3"/>
  <c r="AJ225" i="3" a="1"/>
  <c r="AJ225" i="3" s="1"/>
  <c r="AI225" i="3" a="1"/>
  <c r="AI225" i="3" s="1"/>
  <c r="AH225" i="3" a="1"/>
  <c r="AH225" i="3" s="1"/>
  <c r="AG225" i="3" a="1"/>
  <c r="AG225" i="3"/>
  <c r="AF225" i="3" a="1"/>
  <c r="AF225" i="3" s="1"/>
  <c r="AE225" i="3" a="1"/>
  <c r="AE225" i="3"/>
  <c r="AD225" i="3" a="1"/>
  <c r="AD225" i="3" s="1"/>
  <c r="AC225" i="3" a="1"/>
  <c r="AC225" i="3" s="1"/>
  <c r="AB225" i="3" a="1"/>
  <c r="AB225" i="3" s="1"/>
  <c r="AA225" i="3" a="1"/>
  <c r="AA225" i="3" s="1"/>
  <c r="Z225" i="3" a="1"/>
  <c r="Z225" i="3"/>
  <c r="Y225" i="3" a="1"/>
  <c r="Y225" i="3" s="1"/>
  <c r="AL225" i="3" s="1"/>
  <c r="V225" i="3"/>
  <c r="E225" i="3"/>
  <c r="A225" i="3"/>
  <c r="BP224" i="3" a="1"/>
  <c r="BP224" i="3" s="1"/>
  <c r="BO224" i="3" a="1"/>
  <c r="BO224" i="3"/>
  <c r="BN224" i="3" a="1"/>
  <c r="BN224" i="3"/>
  <c r="BN222" i="3" s="1"/>
  <c r="BM224" i="3" a="1"/>
  <c r="BM224" i="3"/>
  <c r="AZ224" i="3" a="1"/>
  <c r="AZ224" i="3" s="1"/>
  <c r="AY224" i="3" a="1"/>
  <c r="AY224" i="3" s="1"/>
  <c r="AX224" i="3" a="1"/>
  <c r="AX224" i="3" s="1"/>
  <c r="AW224" i="3" a="1"/>
  <c r="AW224" i="3"/>
  <c r="AV224" i="3" a="1"/>
  <c r="AV224" i="3"/>
  <c r="AU224" i="3" a="1"/>
  <c r="AU224" i="3"/>
  <c r="AT224" i="3" a="1"/>
  <c r="AT224" i="3" s="1"/>
  <c r="AS224" i="3" a="1"/>
  <c r="AS224" i="3" s="1"/>
  <c r="AR224" i="3" a="1"/>
  <c r="AR224" i="3" s="1"/>
  <c r="AQ224" i="3" a="1"/>
  <c r="AQ224" i="3" s="1"/>
  <c r="AP224" i="3" a="1"/>
  <c r="AP224" i="3"/>
  <c r="AO224" i="3" a="1"/>
  <c r="AO224" i="3"/>
  <c r="AJ224" i="3" a="1"/>
  <c r="AJ224" i="3"/>
  <c r="AI224" i="3" a="1"/>
  <c r="AI224" i="3" s="1"/>
  <c r="AH224" i="3" a="1"/>
  <c r="AH224" i="3"/>
  <c r="AG224" i="3" a="1"/>
  <c r="AG224" i="3" s="1"/>
  <c r="AF224" i="3" a="1"/>
  <c r="AF224" i="3"/>
  <c r="AE224" i="3" a="1"/>
  <c r="AE224" i="3"/>
  <c r="AD224" i="3" a="1"/>
  <c r="AD224" i="3"/>
  <c r="AC224" i="3" a="1"/>
  <c r="AC224" i="3" s="1"/>
  <c r="AB224" i="3" a="1"/>
  <c r="AB224" i="3"/>
  <c r="AA224" i="3" a="1"/>
  <c r="AA224" i="3" s="1"/>
  <c r="Z224" i="3" a="1"/>
  <c r="Z224" i="3"/>
  <c r="Y224" i="3" a="1"/>
  <c r="Y224" i="3"/>
  <c r="V224" i="3"/>
  <c r="A224" i="3"/>
  <c r="BP223" i="3" a="1"/>
  <c r="BP223" i="3"/>
  <c r="BP222" i="3" s="1"/>
  <c r="BO223" i="3" a="1"/>
  <c r="BO223" i="3"/>
  <c r="BO222" i="3" s="1"/>
  <c r="BN223" i="3" a="1"/>
  <c r="BN223" i="3" s="1"/>
  <c r="BM223" i="3" a="1"/>
  <c r="BM223" i="3"/>
  <c r="AZ223" i="3" a="1"/>
  <c r="AZ223" i="3"/>
  <c r="AY223" i="3" a="1"/>
  <c r="AY223" i="3"/>
  <c r="AY222" i="3" s="1"/>
  <c r="AX223" i="3" a="1"/>
  <c r="AX223" i="3" s="1"/>
  <c r="AX222" i="3" s="1"/>
  <c r="AW223" i="3" a="1"/>
  <c r="AW223" i="3"/>
  <c r="AV223" i="3" a="1"/>
  <c r="AV223" i="3" s="1"/>
  <c r="AV222" i="3" s="1"/>
  <c r="AU223" i="3" a="1"/>
  <c r="AU223" i="3" s="1"/>
  <c r="AT223" i="3" a="1"/>
  <c r="AT223" i="3"/>
  <c r="AS223" i="3" a="1"/>
  <c r="AS223" i="3"/>
  <c r="AR223" i="3" a="1"/>
  <c r="AR223" i="3" s="1"/>
  <c r="AQ223" i="3" a="1"/>
  <c r="AQ223" i="3"/>
  <c r="AQ222" i="3" s="1"/>
  <c r="AP223" i="3" a="1"/>
  <c r="AP223" i="3" s="1"/>
  <c r="AP222" i="3" s="1"/>
  <c r="AO223" i="3" a="1"/>
  <c r="AO223" i="3" s="1"/>
  <c r="AJ223" i="3" a="1"/>
  <c r="AJ223" i="3" s="1"/>
  <c r="AJ222" i="3" s="1"/>
  <c r="AI223" i="3" a="1"/>
  <c r="AI223" i="3"/>
  <c r="AH223" i="3" a="1"/>
  <c r="AH223" i="3" s="1"/>
  <c r="AG223" i="3" a="1"/>
  <c r="AG223" i="3"/>
  <c r="AF223" i="3" a="1"/>
  <c r="AF223" i="3" s="1"/>
  <c r="AE223" i="3" a="1"/>
  <c r="AE223" i="3" s="1"/>
  <c r="AD223" i="3" a="1"/>
  <c r="AD223" i="3" s="1"/>
  <c r="AD222" i="3" s="1"/>
  <c r="AC223" i="3" a="1"/>
  <c r="AC223" i="3" s="1"/>
  <c r="AC222" i="3" s="1"/>
  <c r="AB223" i="3" a="1"/>
  <c r="AB223" i="3"/>
  <c r="AA223" i="3" a="1"/>
  <c r="AA223" i="3" s="1"/>
  <c r="Z223" i="3" a="1"/>
  <c r="Z223" i="3" s="1"/>
  <c r="Y223" i="3" a="1"/>
  <c r="Y223" i="3" s="1"/>
  <c r="V223" i="3"/>
  <c r="E223" i="3"/>
  <c r="A223" i="3"/>
  <c r="V222" i="3"/>
  <c r="E222" i="3"/>
  <c r="A222" i="3"/>
  <c r="V221" i="3"/>
  <c r="A221" i="3"/>
  <c r="BP220" i="3" a="1"/>
  <c r="BP220" i="3"/>
  <c r="BO220" i="3" a="1"/>
  <c r="BO220" i="3" s="1"/>
  <c r="BN220" i="3" a="1"/>
  <c r="BN220" i="3" s="1"/>
  <c r="BM220" i="3" a="1"/>
  <c r="BM220" i="3"/>
  <c r="AZ220" i="3" a="1"/>
  <c r="AZ220" i="3"/>
  <c r="AY220" i="3" a="1"/>
  <c r="AY220" i="3"/>
  <c r="AX220" i="3" a="1"/>
  <c r="AX220" i="3"/>
  <c r="AW220" i="3" a="1"/>
  <c r="AW220" i="3"/>
  <c r="AV220" i="3" a="1"/>
  <c r="AV220" i="3" s="1"/>
  <c r="AU220" i="3" a="1"/>
  <c r="AU220" i="3"/>
  <c r="AT220" i="3" a="1"/>
  <c r="AT220" i="3"/>
  <c r="AS220" i="3" a="1"/>
  <c r="AS220" i="3"/>
  <c r="AR220" i="3" a="1"/>
  <c r="AR220" i="3"/>
  <c r="AQ220" i="3" a="1"/>
  <c r="AQ220" i="3"/>
  <c r="AP220" i="3" a="1"/>
  <c r="AP220" i="3" s="1"/>
  <c r="AO220" i="3" a="1"/>
  <c r="AO220" i="3"/>
  <c r="AJ220" i="3" a="1"/>
  <c r="AJ220" i="3"/>
  <c r="AI220" i="3" a="1"/>
  <c r="AI220" i="3"/>
  <c r="AH220" i="3" a="1"/>
  <c r="AH220" i="3"/>
  <c r="AG220" i="3" a="1"/>
  <c r="AG220" i="3" s="1"/>
  <c r="AF220" i="3" a="1"/>
  <c r="AF220" i="3" s="1"/>
  <c r="AE220" i="3" a="1"/>
  <c r="AE220" i="3" s="1"/>
  <c r="AD220" i="3" a="1"/>
  <c r="AD220" i="3" s="1"/>
  <c r="AC220" i="3" a="1"/>
  <c r="AC220" i="3"/>
  <c r="AB220" i="3" a="1"/>
  <c r="AB220" i="3"/>
  <c r="AA220" i="3" a="1"/>
  <c r="AA220" i="3" s="1"/>
  <c r="Z220" i="3" a="1"/>
  <c r="Z220" i="3" s="1"/>
  <c r="Z216" i="3" s="1"/>
  <c r="Y220" i="3" a="1"/>
  <c r="Y220" i="3" s="1"/>
  <c r="V220" i="3"/>
  <c r="E220" i="3"/>
  <c r="A220" i="3"/>
  <c r="BP219" i="3" a="1"/>
  <c r="BP219" i="3" s="1"/>
  <c r="BO219" i="3" a="1"/>
  <c r="BO219" i="3" s="1"/>
  <c r="BN219" i="3" a="1"/>
  <c r="BN219" i="3" s="1"/>
  <c r="BM219" i="3" a="1"/>
  <c r="BM219" i="3" s="1"/>
  <c r="AZ219" i="3" a="1"/>
  <c r="AZ219" i="3"/>
  <c r="AY219" i="3" a="1"/>
  <c r="AY219" i="3"/>
  <c r="AX219" i="3" a="1"/>
  <c r="AX219" i="3" s="1"/>
  <c r="AW219" i="3" a="1"/>
  <c r="AW219" i="3"/>
  <c r="AV219" i="3" a="1"/>
  <c r="AV219" i="3" s="1"/>
  <c r="AU219" i="3" a="1"/>
  <c r="AU219" i="3"/>
  <c r="AT219" i="3" a="1"/>
  <c r="AT219" i="3"/>
  <c r="AS219" i="3" a="1"/>
  <c r="AS219" i="3"/>
  <c r="AR219" i="3" a="1"/>
  <c r="AR219" i="3" s="1"/>
  <c r="AQ219" i="3" a="1"/>
  <c r="AQ219" i="3"/>
  <c r="AP219" i="3" a="1"/>
  <c r="AP219" i="3" s="1"/>
  <c r="AO219" i="3" a="1"/>
  <c r="AO219" i="3"/>
  <c r="AJ219" i="3" a="1"/>
  <c r="AJ219" i="3"/>
  <c r="AI219" i="3" a="1"/>
  <c r="AI219" i="3" s="1"/>
  <c r="AH219" i="3" a="1"/>
  <c r="AH219" i="3"/>
  <c r="AG219" i="3" a="1"/>
  <c r="AG219" i="3" s="1"/>
  <c r="AG216" i="3" s="1"/>
  <c r="AF219" i="3" a="1"/>
  <c r="AF219" i="3" s="1"/>
  <c r="AE219" i="3" a="1"/>
  <c r="AE219" i="3" s="1"/>
  <c r="AD219" i="3" a="1"/>
  <c r="AD219" i="3" s="1"/>
  <c r="AC219" i="3" a="1"/>
  <c r="AC219" i="3"/>
  <c r="AB219" i="3" a="1"/>
  <c r="AB219" i="3" s="1"/>
  <c r="AA219" i="3" a="1"/>
  <c r="AA219" i="3" s="1"/>
  <c r="Z219" i="3" a="1"/>
  <c r="Z219" i="3" s="1"/>
  <c r="Y219" i="3" a="1"/>
  <c r="Y219" i="3" s="1"/>
  <c r="V219" i="3"/>
  <c r="A219" i="3"/>
  <c r="BP218" i="3" a="1"/>
  <c r="BP218" i="3" s="1"/>
  <c r="BO218" i="3" a="1"/>
  <c r="BO218" i="3" s="1"/>
  <c r="BO216" i="3" s="1"/>
  <c r="BN218" i="3" a="1"/>
  <c r="BN218" i="3" s="1"/>
  <c r="BM218" i="3" a="1"/>
  <c r="BM218" i="3" s="1"/>
  <c r="AZ218" i="3" a="1"/>
  <c r="AZ218" i="3"/>
  <c r="AY218" i="3" a="1"/>
  <c r="AY218" i="3" s="1"/>
  <c r="AX218" i="3" a="1"/>
  <c r="AX218" i="3" s="1"/>
  <c r="AW218" i="3" a="1"/>
  <c r="AW218" i="3" s="1"/>
  <c r="AV218" i="3" a="1"/>
  <c r="AV218" i="3"/>
  <c r="AU218" i="3" a="1"/>
  <c r="AU218" i="3"/>
  <c r="AT218" i="3" a="1"/>
  <c r="AT218" i="3"/>
  <c r="AS218" i="3" a="1"/>
  <c r="AS218" i="3" s="1"/>
  <c r="AR218" i="3" a="1"/>
  <c r="AR218" i="3" s="1"/>
  <c r="AQ218" i="3" a="1"/>
  <c r="AQ218" i="3" s="1"/>
  <c r="AP218" i="3" a="1"/>
  <c r="AP218" i="3"/>
  <c r="AO218" i="3" a="1"/>
  <c r="AO218" i="3"/>
  <c r="AJ218" i="3" a="1"/>
  <c r="AJ218" i="3" s="1"/>
  <c r="AI218" i="3" a="1"/>
  <c r="AI218" i="3" s="1"/>
  <c r="AH218" i="3" a="1"/>
  <c r="AH218" i="3" s="1"/>
  <c r="AG218" i="3" a="1"/>
  <c r="AG218" i="3" s="1"/>
  <c r="AF218" i="3" a="1"/>
  <c r="AF218" i="3" s="1"/>
  <c r="AE218" i="3" a="1"/>
  <c r="AE218" i="3"/>
  <c r="AD218" i="3" a="1"/>
  <c r="AD218" i="3"/>
  <c r="AC218" i="3" a="1"/>
  <c r="AC218" i="3" s="1"/>
  <c r="AB218" i="3" a="1"/>
  <c r="AB218" i="3" s="1"/>
  <c r="AB216" i="3" s="1"/>
  <c r="AA218" i="3" a="1"/>
  <c r="AA218" i="3" s="1"/>
  <c r="AA216" i="3" s="1"/>
  <c r="Z218" i="3" a="1"/>
  <c r="Z218" i="3" s="1"/>
  <c r="Y218" i="3" a="1"/>
  <c r="Y218" i="3"/>
  <c r="V218" i="3"/>
  <c r="A218" i="3"/>
  <c r="BP217" i="3" a="1"/>
  <c r="BP217" i="3"/>
  <c r="BO217" i="3" a="1"/>
  <c r="BO217" i="3" s="1"/>
  <c r="BN217" i="3" a="1"/>
  <c r="BN217" i="3" s="1"/>
  <c r="BN216" i="3" s="1"/>
  <c r="BM217" i="3" a="1"/>
  <c r="BM217" i="3"/>
  <c r="AZ217" i="3" a="1"/>
  <c r="AZ217" i="3"/>
  <c r="AY217" i="3" a="1"/>
  <c r="AY217" i="3" s="1"/>
  <c r="AY216" i="3" s="1"/>
  <c r="AX217" i="3" a="1"/>
  <c r="AX217" i="3" s="1"/>
  <c r="AW217" i="3" a="1"/>
  <c r="AW217" i="3" s="1"/>
  <c r="AV217" i="3" a="1"/>
  <c r="AV217" i="3"/>
  <c r="AV216" i="3" s="1"/>
  <c r="AU217" i="3" a="1"/>
  <c r="AU217" i="3"/>
  <c r="AT217" i="3" a="1"/>
  <c r="AT217" i="3"/>
  <c r="AT216" i="3" s="1"/>
  <c r="AS217" i="3" a="1"/>
  <c r="AS217" i="3" s="1"/>
  <c r="AR217" i="3" a="1"/>
  <c r="AR217" i="3" s="1"/>
  <c r="AQ217" i="3" a="1"/>
  <c r="AQ217" i="3" s="1"/>
  <c r="AP217" i="3" a="1"/>
  <c r="AP217" i="3"/>
  <c r="AO217" i="3" a="1"/>
  <c r="AO217" i="3"/>
  <c r="AJ217" i="3" a="1"/>
  <c r="AJ217" i="3" s="1"/>
  <c r="AJ216" i="3" s="1"/>
  <c r="AI217" i="3" a="1"/>
  <c r="AI217" i="3" s="1"/>
  <c r="AI216" i="3" s="1"/>
  <c r="AH217" i="3" a="1"/>
  <c r="AH217" i="3" s="1"/>
  <c r="AH216" i="3" s="1"/>
  <c r="AG217" i="3" a="1"/>
  <c r="AG217" i="3" s="1"/>
  <c r="AF217" i="3" a="1"/>
  <c r="AF217" i="3" s="1"/>
  <c r="AF216" i="3" s="1"/>
  <c r="AE217" i="3" a="1"/>
  <c r="AE217" i="3" s="1"/>
  <c r="AD217" i="3" a="1"/>
  <c r="AD217" i="3"/>
  <c r="AC217" i="3" a="1"/>
  <c r="AC217" i="3" s="1"/>
  <c r="AB217" i="3" a="1"/>
  <c r="AB217" i="3" s="1"/>
  <c r="AA217" i="3" a="1"/>
  <c r="AA217" i="3" s="1"/>
  <c r="Z217" i="3" a="1"/>
  <c r="Z217" i="3" s="1"/>
  <c r="Y217" i="3" a="1"/>
  <c r="Y217" i="3"/>
  <c r="V217" i="3"/>
  <c r="A217" i="3"/>
  <c r="AW216" i="3"/>
  <c r="AU216" i="3"/>
  <c r="AQ216" i="3"/>
  <c r="AO216" i="3"/>
  <c r="V216" i="3"/>
  <c r="A216" i="3"/>
  <c r="BP215" i="3" a="1"/>
  <c r="BP215" i="3" s="1"/>
  <c r="BO215" i="3" a="1"/>
  <c r="BO215" i="3" s="1"/>
  <c r="BN215" i="3" a="1"/>
  <c r="BN215" i="3" s="1"/>
  <c r="BM215" i="3" a="1"/>
  <c r="BM215" i="3" s="1"/>
  <c r="AZ215" i="3" a="1"/>
  <c r="AZ215" i="3"/>
  <c r="AY215" i="3" a="1"/>
  <c r="AY215" i="3"/>
  <c r="AX215" i="3" a="1"/>
  <c r="AX215" i="3"/>
  <c r="AW215" i="3" a="1"/>
  <c r="AW215" i="3" s="1"/>
  <c r="AV215" i="3" a="1"/>
  <c r="AV215" i="3" s="1"/>
  <c r="AU215" i="3" a="1"/>
  <c r="AU215" i="3" s="1"/>
  <c r="AT215" i="3" a="1"/>
  <c r="AT215" i="3"/>
  <c r="AS215" i="3" a="1"/>
  <c r="AS215" i="3"/>
  <c r="AR215" i="3" a="1"/>
  <c r="AR215" i="3"/>
  <c r="AQ215" i="3" a="1"/>
  <c r="AQ215" i="3" s="1"/>
  <c r="AP215" i="3" a="1"/>
  <c r="AP215" i="3" s="1"/>
  <c r="AO215" i="3" a="1"/>
  <c r="AO215" i="3" s="1"/>
  <c r="AJ215" i="3" a="1"/>
  <c r="AJ215" i="3" s="1"/>
  <c r="AI215" i="3" a="1"/>
  <c r="AI215" i="3"/>
  <c r="AH215" i="3" a="1"/>
  <c r="AH215" i="3"/>
  <c r="AG215" i="3" a="1"/>
  <c r="AG215" i="3"/>
  <c r="AF215" i="3" a="1"/>
  <c r="AF215" i="3" s="1"/>
  <c r="AE215" i="3" a="1"/>
  <c r="AE215" i="3" s="1"/>
  <c r="AD215" i="3" a="1"/>
  <c r="AD215" i="3" s="1"/>
  <c r="AC215" i="3" a="1"/>
  <c r="AC215" i="3" s="1"/>
  <c r="AB215" i="3" a="1"/>
  <c r="AB215" i="3"/>
  <c r="AA215" i="3" a="1"/>
  <c r="AA215" i="3"/>
  <c r="Z215" i="3" a="1"/>
  <c r="Z215" i="3"/>
  <c r="Y215" i="3" a="1"/>
  <c r="Y215" i="3" s="1"/>
  <c r="V215" i="3"/>
  <c r="A215" i="3"/>
  <c r="BP214" i="3" a="1"/>
  <c r="BP214" i="3"/>
  <c r="BO214" i="3" a="1"/>
  <c r="BO214" i="3" s="1"/>
  <c r="BN214" i="3" a="1"/>
  <c r="BN214" i="3"/>
  <c r="BM214" i="3" a="1"/>
  <c r="BM214" i="3" s="1"/>
  <c r="AZ214" i="3" a="1"/>
  <c r="AZ214" i="3"/>
  <c r="AY214" i="3" a="1"/>
  <c r="AY214" i="3"/>
  <c r="AX214" i="3" a="1"/>
  <c r="AX214" i="3"/>
  <c r="AW214" i="3" a="1"/>
  <c r="AW214" i="3" s="1"/>
  <c r="AV214" i="3" a="1"/>
  <c r="AV214" i="3" s="1"/>
  <c r="AU214" i="3" a="1"/>
  <c r="AU214" i="3" s="1"/>
  <c r="AT214" i="3" a="1"/>
  <c r="AT214" i="3"/>
  <c r="AS214" i="3" a="1"/>
  <c r="AS214" i="3"/>
  <c r="AR214" i="3" a="1"/>
  <c r="AR214" i="3"/>
  <c r="AQ214" i="3" a="1"/>
  <c r="AQ214" i="3" s="1"/>
  <c r="AP214" i="3" a="1"/>
  <c r="AP214" i="3" s="1"/>
  <c r="AO214" i="3" a="1"/>
  <c r="AO214" i="3" s="1"/>
  <c r="AJ214" i="3" a="1"/>
  <c r="AJ214" i="3"/>
  <c r="AI214" i="3" a="1"/>
  <c r="AI214" i="3"/>
  <c r="AH214" i="3" a="1"/>
  <c r="AH214" i="3" s="1"/>
  <c r="AG214" i="3" a="1"/>
  <c r="AG214" i="3" s="1"/>
  <c r="AF214" i="3" a="1"/>
  <c r="AF214" i="3" s="1"/>
  <c r="AE214" i="3" a="1"/>
  <c r="AE214" i="3" s="1"/>
  <c r="AD214" i="3" a="1"/>
  <c r="AD214" i="3"/>
  <c r="AC214" i="3" a="1"/>
  <c r="AC214" i="3" s="1"/>
  <c r="AB214" i="3" a="1"/>
  <c r="AB214" i="3" s="1"/>
  <c r="AA214" i="3" a="1"/>
  <c r="AA214" i="3" s="1"/>
  <c r="Z214" i="3" a="1"/>
  <c r="Z214" i="3"/>
  <c r="Y214" i="3" a="1"/>
  <c r="Y214" i="3" s="1"/>
  <c r="V214" i="3"/>
  <c r="A214" i="3"/>
  <c r="BB213" i="3"/>
  <c r="AN213" i="3"/>
  <c r="AL213" i="3"/>
  <c r="V213" i="3"/>
  <c r="W213" i="3" s="1"/>
  <c r="E213" i="3"/>
  <c r="A213" i="3"/>
  <c r="BK212" i="3"/>
  <c r="BC212" i="3"/>
  <c r="BB212" i="3"/>
  <c r="AL212" i="3"/>
  <c r="AM212" i="3" s="1"/>
  <c r="W212" i="3"/>
  <c r="V212" i="3"/>
  <c r="A212" i="3"/>
  <c r="BB211" i="3"/>
  <c r="BC211" i="3" s="1"/>
  <c r="AN211" i="3"/>
  <c r="AM211" i="3"/>
  <c r="AL211" i="3"/>
  <c r="V211" i="3"/>
  <c r="W211" i="3" s="1"/>
  <c r="E211" i="3"/>
  <c r="A211" i="3"/>
  <c r="BP210" i="3"/>
  <c r="BO210" i="3"/>
  <c r="BN210" i="3"/>
  <c r="BM210" i="3"/>
  <c r="AZ210" i="3"/>
  <c r="AY210" i="3"/>
  <c r="AX210" i="3"/>
  <c r="AW210" i="3"/>
  <c r="AV210" i="3"/>
  <c r="AU210" i="3"/>
  <c r="AT210" i="3"/>
  <c r="AS210" i="3"/>
  <c r="AR210" i="3"/>
  <c r="AQ210" i="3"/>
  <c r="AP210" i="3"/>
  <c r="AO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A210" i="3"/>
  <c r="BP209" i="3" a="1"/>
  <c r="BP209" i="3"/>
  <c r="BO209" i="3" a="1"/>
  <c r="BO209" i="3" s="1"/>
  <c r="BN209" i="3" a="1"/>
  <c r="BN209" i="3" s="1"/>
  <c r="BM209" i="3" a="1"/>
  <c r="BM209" i="3" s="1"/>
  <c r="AZ209" i="3" a="1"/>
  <c r="AZ209" i="3" s="1"/>
  <c r="AY209" i="3" a="1"/>
  <c r="AY209" i="3" s="1"/>
  <c r="AX209" i="3" a="1"/>
  <c r="AX209" i="3" s="1"/>
  <c r="AW209" i="3" a="1"/>
  <c r="AW209" i="3" s="1"/>
  <c r="AV209" i="3" a="1"/>
  <c r="AV209" i="3"/>
  <c r="AU209" i="3" a="1"/>
  <c r="AU209" i="3"/>
  <c r="AT209" i="3" a="1"/>
  <c r="AT209" i="3"/>
  <c r="AS209" i="3" a="1"/>
  <c r="AS209" i="3" s="1"/>
  <c r="AR209" i="3" a="1"/>
  <c r="AR209" i="3" s="1"/>
  <c r="AQ209" i="3" a="1"/>
  <c r="AQ209" i="3"/>
  <c r="AP209" i="3" a="1"/>
  <c r="AP209" i="3" s="1"/>
  <c r="AO209" i="3" a="1"/>
  <c r="AO209" i="3"/>
  <c r="BB209" i="3" s="1"/>
  <c r="AN209" i="3"/>
  <c r="AJ209" i="3" a="1"/>
  <c r="AJ209" i="3" s="1"/>
  <c r="AI209" i="3" a="1"/>
  <c r="AI209" i="3"/>
  <c r="AH209" i="3" a="1"/>
  <c r="AH209" i="3" s="1"/>
  <c r="AG209" i="3" a="1"/>
  <c r="AG209" i="3"/>
  <c r="AF209" i="3" a="1"/>
  <c r="AF209" i="3"/>
  <c r="AE209" i="3" a="1"/>
  <c r="AE209" i="3"/>
  <c r="AL209" i="3" s="1"/>
  <c r="AD209" i="3" a="1"/>
  <c r="AD209" i="3" s="1"/>
  <c r="AC209" i="3" a="1"/>
  <c r="AC209" i="3"/>
  <c r="AB209" i="3" a="1"/>
  <c r="AB209" i="3" s="1"/>
  <c r="AA209" i="3" a="1"/>
  <c r="AA209" i="3"/>
  <c r="Z209" i="3" a="1"/>
  <c r="Z209" i="3"/>
  <c r="Y209" i="3" a="1"/>
  <c r="Y209" i="3"/>
  <c r="V209" i="3"/>
  <c r="A209" i="3"/>
  <c r="BP208" i="3" a="1"/>
  <c r="BP208" i="3" s="1"/>
  <c r="BO208" i="3" a="1"/>
  <c r="BO208" i="3"/>
  <c r="BN208" i="3" a="1"/>
  <c r="BN208" i="3" s="1"/>
  <c r="BM208" i="3" a="1"/>
  <c r="BM208" i="3"/>
  <c r="AZ208" i="3" a="1"/>
  <c r="AZ208" i="3" s="1"/>
  <c r="AY208" i="3" a="1"/>
  <c r="AY208" i="3"/>
  <c r="AX208" i="3" a="1"/>
  <c r="AX208" i="3" s="1"/>
  <c r="AX205" i="3" s="1"/>
  <c r="AW208" i="3" a="1"/>
  <c r="AW208" i="3"/>
  <c r="AV208" i="3" a="1"/>
  <c r="AV208" i="3" s="1"/>
  <c r="AU208" i="3" a="1"/>
  <c r="AU208" i="3" s="1"/>
  <c r="AT208" i="3" a="1"/>
  <c r="AT208" i="3" s="1"/>
  <c r="BB208" i="3" s="1"/>
  <c r="AS208" i="3" a="1"/>
  <c r="AS208" i="3"/>
  <c r="AR208" i="3" a="1"/>
  <c r="AR208" i="3" s="1"/>
  <c r="AQ208" i="3" a="1"/>
  <c r="AQ208" i="3" s="1"/>
  <c r="AP208" i="3" a="1"/>
  <c r="AP208" i="3" s="1"/>
  <c r="AO208" i="3" a="1"/>
  <c r="AO208" i="3" s="1"/>
  <c r="AJ208" i="3" a="1"/>
  <c r="AJ208" i="3"/>
  <c r="AI208" i="3" a="1"/>
  <c r="AI208" i="3"/>
  <c r="AH208" i="3" a="1"/>
  <c r="AH208" i="3"/>
  <c r="AG208" i="3" a="1"/>
  <c r="AG208" i="3" s="1"/>
  <c r="AG205" i="3" s="1"/>
  <c r="AF208" i="3" a="1"/>
  <c r="AF208" i="3" s="1"/>
  <c r="AE208" i="3" a="1"/>
  <c r="AE208" i="3" s="1"/>
  <c r="AD208" i="3" a="1"/>
  <c r="AD208" i="3"/>
  <c r="AC208" i="3" a="1"/>
  <c r="AC208" i="3"/>
  <c r="AB208" i="3" a="1"/>
  <c r="AB208" i="3"/>
  <c r="AA208" i="3" a="1"/>
  <c r="AA208" i="3" s="1"/>
  <c r="Z208" i="3" a="1"/>
  <c r="Z208" i="3" s="1"/>
  <c r="Y208" i="3" a="1"/>
  <c r="Y208" i="3" s="1"/>
  <c r="V208" i="3"/>
  <c r="A208" i="3"/>
  <c r="BP207" i="3" a="1"/>
  <c r="BP207" i="3"/>
  <c r="BO207" i="3" a="1"/>
  <c r="BO207" i="3" s="1"/>
  <c r="BN207" i="3" a="1"/>
  <c r="BN207" i="3" s="1"/>
  <c r="BM207" i="3" a="1"/>
  <c r="BM207" i="3" s="1"/>
  <c r="BH207" i="3"/>
  <c r="AZ207" i="3" a="1"/>
  <c r="AZ207" i="3" s="1"/>
  <c r="AY207" i="3" a="1"/>
  <c r="AY207" i="3" s="1"/>
  <c r="AY205" i="3" s="1"/>
  <c r="AX207" i="3" a="1"/>
  <c r="AX207" i="3" s="1"/>
  <c r="AW207" i="3" a="1"/>
  <c r="AW207" i="3" s="1"/>
  <c r="AV207" i="3" a="1"/>
  <c r="AV207" i="3"/>
  <c r="AU207" i="3" a="1"/>
  <c r="AU207" i="3"/>
  <c r="AU205" i="3" s="1"/>
  <c r="AT207" i="3" a="1"/>
  <c r="AT207" i="3"/>
  <c r="AS207" i="3" a="1"/>
  <c r="AS207" i="3" s="1"/>
  <c r="AR207" i="3" a="1"/>
  <c r="AR207" i="3" s="1"/>
  <c r="AQ207" i="3" a="1"/>
  <c r="AQ207" i="3"/>
  <c r="AP207" i="3" a="1"/>
  <c r="AP207" i="3" s="1"/>
  <c r="AO207" i="3" a="1"/>
  <c r="AO207" i="3"/>
  <c r="AN207" i="3"/>
  <c r="AJ207" i="3" a="1"/>
  <c r="AJ207" i="3" s="1"/>
  <c r="AI207" i="3" a="1"/>
  <c r="AI207" i="3"/>
  <c r="AH207" i="3" a="1"/>
  <c r="AH207" i="3" s="1"/>
  <c r="AG207" i="3" a="1"/>
  <c r="AG207" i="3"/>
  <c r="AF207" i="3" a="1"/>
  <c r="AF207" i="3"/>
  <c r="AE207" i="3" a="1"/>
  <c r="AE207" i="3"/>
  <c r="AD207" i="3" a="1"/>
  <c r="AD207" i="3" s="1"/>
  <c r="AC207" i="3" a="1"/>
  <c r="AC207" i="3"/>
  <c r="AB207" i="3" a="1"/>
  <c r="AB207" i="3" s="1"/>
  <c r="AL207" i="3" s="1"/>
  <c r="AM207" i="3" s="1"/>
  <c r="AA207" i="3" a="1"/>
  <c r="AA207" i="3"/>
  <c r="Z207" i="3" a="1"/>
  <c r="Z207" i="3"/>
  <c r="Y207" i="3" a="1"/>
  <c r="Y207" i="3"/>
  <c r="A207" i="3"/>
  <c r="BP206" i="3" a="1"/>
  <c r="BP206" i="3" s="1"/>
  <c r="BP205" i="3" s="1"/>
  <c r="BO206" i="3" a="1"/>
  <c r="BO206" i="3" s="1"/>
  <c r="BN206" i="3" a="1"/>
  <c r="BN206" i="3" s="1"/>
  <c r="BM206" i="3" a="1"/>
  <c r="BM206" i="3"/>
  <c r="AZ206" i="3" a="1"/>
  <c r="AZ206" i="3" s="1"/>
  <c r="AZ205" i="3" s="1"/>
  <c r="AY206" i="3" a="1"/>
  <c r="AY206" i="3"/>
  <c r="AX206" i="3" a="1"/>
  <c r="AX206" i="3" s="1"/>
  <c r="AW206" i="3" a="1"/>
  <c r="AW206" i="3" s="1"/>
  <c r="AW205" i="3" s="1"/>
  <c r="AV206" i="3" a="1"/>
  <c r="AV206" i="3" s="1"/>
  <c r="AU206" i="3" a="1"/>
  <c r="AU206" i="3" s="1"/>
  <c r="AT206" i="3" a="1"/>
  <c r="AT206" i="3"/>
  <c r="AS206" i="3" a="1"/>
  <c r="AS206" i="3" s="1"/>
  <c r="AR206" i="3" a="1"/>
  <c r="AR206" i="3" s="1"/>
  <c r="AR205" i="3" s="1"/>
  <c r="AQ206" i="3" a="1"/>
  <c r="AQ206" i="3"/>
  <c r="AQ205" i="3" s="1"/>
  <c r="AP206" i="3" a="1"/>
  <c r="AP206" i="3"/>
  <c r="AP205" i="3" s="1"/>
  <c r="AO206" i="3" a="1"/>
  <c r="AO206" i="3" s="1"/>
  <c r="AJ206" i="3" a="1"/>
  <c r="AJ206" i="3" s="1"/>
  <c r="AI206" i="3" a="1"/>
  <c r="AI206" i="3"/>
  <c r="AH206" i="3" a="1"/>
  <c r="AH206" i="3" s="1"/>
  <c r="AG206" i="3" a="1"/>
  <c r="AG206" i="3" s="1"/>
  <c r="AF206" i="3" a="1"/>
  <c r="AF206" i="3" s="1"/>
  <c r="AF205" i="3" s="1"/>
  <c r="AE206" i="3" a="1"/>
  <c r="AE206" i="3"/>
  <c r="AE205" i="3" s="1"/>
  <c r="AD206" i="3" a="1"/>
  <c r="AD206" i="3" s="1"/>
  <c r="AD205" i="3" s="1"/>
  <c r="AC206" i="3" a="1"/>
  <c r="AC206" i="3"/>
  <c r="AC205" i="3" s="1"/>
  <c r="AB206" i="3" a="1"/>
  <c r="AB206" i="3" s="1"/>
  <c r="AA206" i="3" a="1"/>
  <c r="AA206" i="3" s="1"/>
  <c r="Z206" i="3" a="1"/>
  <c r="Z206" i="3" s="1"/>
  <c r="Y206" i="3" a="1"/>
  <c r="Y206" i="3"/>
  <c r="V206" i="3"/>
  <c r="A206" i="3"/>
  <c r="AO205" i="3"/>
  <c r="AN205" i="3"/>
  <c r="AI205" i="3"/>
  <c r="AA205" i="3"/>
  <c r="V205" i="3"/>
  <c r="E205" i="3"/>
  <c r="A205" i="3"/>
  <c r="BP204" i="3" a="1"/>
  <c r="BP204" i="3" s="1"/>
  <c r="BP202" i="3" s="1"/>
  <c r="BO204" i="3" a="1"/>
  <c r="BO204" i="3"/>
  <c r="BN204" i="3" a="1"/>
  <c r="BN204" i="3" s="1"/>
  <c r="BM204" i="3" a="1"/>
  <c r="BM204" i="3"/>
  <c r="AZ204" i="3" a="1"/>
  <c r="AZ204" i="3" s="1"/>
  <c r="AY204" i="3" a="1"/>
  <c r="AY204" i="3"/>
  <c r="AX204" i="3" a="1"/>
  <c r="AX204" i="3" s="1"/>
  <c r="AX202" i="3" s="1"/>
  <c r="AW204" i="3" a="1"/>
  <c r="AW204" i="3"/>
  <c r="AV204" i="3" a="1"/>
  <c r="AV204" i="3" s="1"/>
  <c r="AV202" i="3" s="1"/>
  <c r="AU204" i="3" a="1"/>
  <c r="AU204" i="3"/>
  <c r="AT204" i="3" a="1"/>
  <c r="AT204" i="3" s="1"/>
  <c r="AS204" i="3" a="1"/>
  <c r="AS204" i="3"/>
  <c r="AR204" i="3" a="1"/>
  <c r="AR204" i="3" s="1"/>
  <c r="AQ204" i="3" a="1"/>
  <c r="AQ204" i="3"/>
  <c r="AP204" i="3" a="1"/>
  <c r="AP204" i="3" s="1"/>
  <c r="AO204" i="3" a="1"/>
  <c r="AO204" i="3" s="1"/>
  <c r="BB204" i="3" s="1"/>
  <c r="AN204" i="3"/>
  <c r="AJ204" i="3" a="1"/>
  <c r="AJ204" i="3"/>
  <c r="AI204" i="3" a="1"/>
  <c r="AI204" i="3" s="1"/>
  <c r="AH204" i="3" a="1"/>
  <c r="AH204" i="3"/>
  <c r="AG204" i="3" a="1"/>
  <c r="AG204" i="3"/>
  <c r="AF204" i="3" a="1"/>
  <c r="AF204" i="3"/>
  <c r="AE204" i="3" a="1"/>
  <c r="AE204" i="3" s="1"/>
  <c r="AD204" i="3" a="1"/>
  <c r="AD204" i="3"/>
  <c r="AC204" i="3" a="1"/>
  <c r="AC204" i="3" s="1"/>
  <c r="AB204" i="3" a="1"/>
  <c r="AB204" i="3"/>
  <c r="AA204" i="3" a="1"/>
  <c r="AA204" i="3"/>
  <c r="Z204" i="3" a="1"/>
  <c r="Z204" i="3"/>
  <c r="Y204" i="3" a="1"/>
  <c r="Y204" i="3" s="1"/>
  <c r="V204" i="3"/>
  <c r="E204" i="3"/>
  <c r="A204" i="3"/>
  <c r="BP203" i="3" a="1"/>
  <c r="BP203" i="3"/>
  <c r="BO203" i="3" a="1"/>
  <c r="BO203" i="3"/>
  <c r="BO202" i="3" s="1"/>
  <c r="BN203" i="3" a="1"/>
  <c r="BN203" i="3"/>
  <c r="BN202" i="3" s="1"/>
  <c r="BM203" i="3" a="1"/>
  <c r="BM203" i="3" s="1"/>
  <c r="AZ203" i="3" a="1"/>
  <c r="AZ203" i="3" s="1"/>
  <c r="AY203" i="3" a="1"/>
  <c r="AY203" i="3" s="1"/>
  <c r="AY202" i="3" s="1"/>
  <c r="AX203" i="3" a="1"/>
  <c r="AX203" i="3"/>
  <c r="AW203" i="3" a="1"/>
  <c r="AW203" i="3" s="1"/>
  <c r="AW202" i="3" s="1"/>
  <c r="AV203" i="3" a="1"/>
  <c r="AV203" i="3"/>
  <c r="AU203" i="3" a="1"/>
  <c r="AU203" i="3" s="1"/>
  <c r="AU202" i="3" s="1"/>
  <c r="AT203" i="3" a="1"/>
  <c r="AT203" i="3" s="1"/>
  <c r="AT202" i="3" s="1"/>
  <c r="AS203" i="3" a="1"/>
  <c r="AS203" i="3" s="1"/>
  <c r="AS202" i="3" s="1"/>
  <c r="AR203" i="3" a="1"/>
  <c r="AR203" i="3"/>
  <c r="AR202" i="3" s="1"/>
  <c r="AQ203" i="3" a="1"/>
  <c r="AQ203" i="3" s="1"/>
  <c r="AQ202" i="3" s="1"/>
  <c r="AP203" i="3" a="1"/>
  <c r="AP203" i="3"/>
  <c r="AO203" i="3" a="1"/>
  <c r="AO203" i="3" s="1"/>
  <c r="AN203" i="3"/>
  <c r="AJ203" i="3" a="1"/>
  <c r="AJ203" i="3"/>
  <c r="AI203" i="3" a="1"/>
  <c r="AI203" i="3" s="1"/>
  <c r="AI202" i="3" s="1"/>
  <c r="AH203" i="3" a="1"/>
  <c r="AH203" i="3"/>
  <c r="AG203" i="3" a="1"/>
  <c r="AG203" i="3"/>
  <c r="AG202" i="3" s="1"/>
  <c r="AF203" i="3" a="1"/>
  <c r="AF203" i="3"/>
  <c r="AF202" i="3" s="1"/>
  <c r="AE203" i="3" a="1"/>
  <c r="AE203" i="3" s="1"/>
  <c r="AD203" i="3" a="1"/>
  <c r="AD203" i="3" s="1"/>
  <c r="AC203" i="3" a="1"/>
  <c r="AC203" i="3" s="1"/>
  <c r="AB203" i="3" a="1"/>
  <c r="AB203" i="3"/>
  <c r="AB202" i="3" s="1"/>
  <c r="AA203" i="3" a="1"/>
  <c r="AA203" i="3"/>
  <c r="AA202" i="3" s="1"/>
  <c r="Z203" i="3" a="1"/>
  <c r="Z203" i="3"/>
  <c r="Z202" i="3" s="1"/>
  <c r="Y203" i="3" a="1"/>
  <c r="Y203" i="3" s="1"/>
  <c r="V203" i="3"/>
  <c r="E203" i="3"/>
  <c r="A203" i="3"/>
  <c r="BM202" i="3"/>
  <c r="AP202" i="3"/>
  <c r="AJ202" i="3"/>
  <c r="AH202" i="3"/>
  <c r="AD202" i="3"/>
  <c r="Y202" i="3"/>
  <c r="V202" i="3"/>
  <c r="A202" i="3"/>
  <c r="BP201" i="3" a="1"/>
  <c r="BP201" i="3" s="1"/>
  <c r="BO201" i="3" a="1"/>
  <c r="BO201" i="3" s="1"/>
  <c r="BN201" i="3" a="1"/>
  <c r="BN201" i="3"/>
  <c r="BM201" i="3" a="1"/>
  <c r="BM201" i="3"/>
  <c r="AZ201" i="3" a="1"/>
  <c r="AZ201" i="3"/>
  <c r="AY201" i="3" a="1"/>
  <c r="AY201" i="3" s="1"/>
  <c r="AX201" i="3" a="1"/>
  <c r="AX201" i="3" s="1"/>
  <c r="AW201" i="3" a="1"/>
  <c r="AW201" i="3" s="1"/>
  <c r="AV201" i="3" a="1"/>
  <c r="AV201" i="3"/>
  <c r="AU201" i="3" a="1"/>
  <c r="AU201" i="3" s="1"/>
  <c r="AT201" i="3" a="1"/>
  <c r="AT201" i="3"/>
  <c r="AS201" i="3" a="1"/>
  <c r="AS201" i="3" s="1"/>
  <c r="AR201" i="3" a="1"/>
  <c r="AR201" i="3" s="1"/>
  <c r="AQ201" i="3" a="1"/>
  <c r="AQ201" i="3" s="1"/>
  <c r="AP201" i="3" a="1"/>
  <c r="AP201" i="3"/>
  <c r="AO201" i="3" a="1"/>
  <c r="AO201" i="3" s="1"/>
  <c r="AJ201" i="3" a="1"/>
  <c r="AJ201" i="3"/>
  <c r="AI201" i="3" a="1"/>
  <c r="AI201" i="3" s="1"/>
  <c r="AH201" i="3" a="1"/>
  <c r="AH201" i="3" s="1"/>
  <c r="AG201" i="3" a="1"/>
  <c r="AG201" i="3" s="1"/>
  <c r="AF201" i="3" a="1"/>
  <c r="AF201" i="3"/>
  <c r="AE201" i="3" a="1"/>
  <c r="AE201" i="3"/>
  <c r="AD201" i="3" a="1"/>
  <c r="AD201" i="3"/>
  <c r="AC201" i="3" a="1"/>
  <c r="AC201" i="3" s="1"/>
  <c r="AB201" i="3" a="1"/>
  <c r="AB201" i="3" s="1"/>
  <c r="AA201" i="3" a="1"/>
  <c r="AA201" i="3" s="1"/>
  <c r="Z201" i="3" a="1"/>
  <c r="Z201" i="3"/>
  <c r="Y201" i="3" a="1"/>
  <c r="Y201" i="3"/>
  <c r="AL201" i="3" s="1"/>
  <c r="V201" i="3"/>
  <c r="A201" i="3"/>
  <c r="BP200" i="3" a="1"/>
  <c r="BP200" i="3" s="1"/>
  <c r="BO200" i="3" a="1"/>
  <c r="BO200" i="3" s="1"/>
  <c r="BN200" i="3" a="1"/>
  <c r="BN200" i="3"/>
  <c r="BM200" i="3" a="1"/>
  <c r="BM200" i="3"/>
  <c r="AZ200" i="3" a="1"/>
  <c r="AZ200" i="3"/>
  <c r="AY200" i="3" a="1"/>
  <c r="AY200" i="3" s="1"/>
  <c r="AX200" i="3" a="1"/>
  <c r="AX200" i="3" s="1"/>
  <c r="AW200" i="3" a="1"/>
  <c r="AW200" i="3" s="1"/>
  <c r="AV200" i="3" a="1"/>
  <c r="AV200" i="3"/>
  <c r="AU200" i="3" a="1"/>
  <c r="AU200" i="3" s="1"/>
  <c r="AT200" i="3" a="1"/>
  <c r="AT200" i="3"/>
  <c r="AS200" i="3" a="1"/>
  <c r="AS200" i="3" s="1"/>
  <c r="AR200" i="3" a="1"/>
  <c r="AR200" i="3" s="1"/>
  <c r="AQ200" i="3" a="1"/>
  <c r="AQ200" i="3" s="1"/>
  <c r="AP200" i="3" a="1"/>
  <c r="AP200" i="3"/>
  <c r="AO200" i="3" a="1"/>
  <c r="AO200" i="3" s="1"/>
  <c r="BB200" i="3" s="1"/>
  <c r="AJ200" i="3" a="1"/>
  <c r="AJ200" i="3"/>
  <c r="AI200" i="3" a="1"/>
  <c r="AI200" i="3" s="1"/>
  <c r="AH200" i="3" a="1"/>
  <c r="AH200" i="3" s="1"/>
  <c r="AG200" i="3" a="1"/>
  <c r="AG200" i="3" s="1"/>
  <c r="AF200" i="3" a="1"/>
  <c r="AF200" i="3"/>
  <c r="AE200" i="3" a="1"/>
  <c r="AE200" i="3"/>
  <c r="AD200" i="3" a="1"/>
  <c r="AD200" i="3"/>
  <c r="AC200" i="3" a="1"/>
  <c r="AC200" i="3" s="1"/>
  <c r="AL200" i="3" s="1"/>
  <c r="AB200" i="3" a="1"/>
  <c r="AB200" i="3" s="1"/>
  <c r="AA200" i="3" a="1"/>
  <c r="AA200" i="3" s="1"/>
  <c r="Z200" i="3" a="1"/>
  <c r="Z200" i="3"/>
  <c r="Y200" i="3" a="1"/>
  <c r="Y200" i="3"/>
  <c r="V200" i="3"/>
  <c r="A200" i="3"/>
  <c r="BP199" i="3" a="1"/>
  <c r="BP199" i="3" s="1"/>
  <c r="BO199" i="3" a="1"/>
  <c r="BO199" i="3" s="1"/>
  <c r="BN199" i="3" a="1"/>
  <c r="BN199" i="3"/>
  <c r="BM199" i="3" a="1"/>
  <c r="BM199" i="3"/>
  <c r="AZ199" i="3" a="1"/>
  <c r="AZ199" i="3"/>
  <c r="AY199" i="3" a="1"/>
  <c r="AY199" i="3" s="1"/>
  <c r="AX199" i="3" a="1"/>
  <c r="AX199" i="3" s="1"/>
  <c r="AW199" i="3" a="1"/>
  <c r="AW199" i="3" s="1"/>
  <c r="AV199" i="3" a="1"/>
  <c r="AV199" i="3"/>
  <c r="AU199" i="3" a="1"/>
  <c r="AU199" i="3" s="1"/>
  <c r="AT199" i="3" a="1"/>
  <c r="AT199" i="3"/>
  <c r="AS199" i="3" a="1"/>
  <c r="AS199" i="3" s="1"/>
  <c r="AR199" i="3" a="1"/>
  <c r="AR199" i="3" s="1"/>
  <c r="AQ199" i="3" a="1"/>
  <c r="AQ199" i="3" s="1"/>
  <c r="AP199" i="3" a="1"/>
  <c r="AP199" i="3"/>
  <c r="AO199" i="3" a="1"/>
  <c r="AO199" i="3" s="1"/>
  <c r="AJ199" i="3" a="1"/>
  <c r="AJ199" i="3"/>
  <c r="AI199" i="3" a="1"/>
  <c r="AI199" i="3" s="1"/>
  <c r="AH199" i="3" a="1"/>
  <c r="AH199" i="3" s="1"/>
  <c r="AG199" i="3" a="1"/>
  <c r="AG199" i="3" s="1"/>
  <c r="AF199" i="3" a="1"/>
  <c r="AF199" i="3"/>
  <c r="AE199" i="3" a="1"/>
  <c r="AE199" i="3"/>
  <c r="AD199" i="3" a="1"/>
  <c r="AD199" i="3"/>
  <c r="AC199" i="3" a="1"/>
  <c r="AC199" i="3" s="1"/>
  <c r="AB199" i="3" a="1"/>
  <c r="AB199" i="3" s="1"/>
  <c r="AL199" i="3" s="1"/>
  <c r="AA199" i="3" a="1"/>
  <c r="AA199" i="3" s="1"/>
  <c r="Z199" i="3" a="1"/>
  <c r="Z199" i="3"/>
  <c r="Y199" i="3" a="1"/>
  <c r="Y199" i="3"/>
  <c r="V199" i="3"/>
  <c r="A199" i="3"/>
  <c r="BP198" i="3" a="1"/>
  <c r="BP198" i="3" s="1"/>
  <c r="BO198" i="3" a="1"/>
  <c r="BO198" i="3" s="1"/>
  <c r="BN198" i="3" a="1"/>
  <c r="BN198" i="3"/>
  <c r="BM198" i="3" a="1"/>
  <c r="BM198" i="3"/>
  <c r="AZ198" i="3" a="1"/>
  <c r="AZ198" i="3"/>
  <c r="AY198" i="3" a="1"/>
  <c r="AY198" i="3" s="1"/>
  <c r="AX198" i="3" a="1"/>
  <c r="AX198" i="3" s="1"/>
  <c r="AW198" i="3" a="1"/>
  <c r="AW198" i="3" s="1"/>
  <c r="AV198" i="3" a="1"/>
  <c r="AV198" i="3"/>
  <c r="AU198" i="3" a="1"/>
  <c r="AU198" i="3" s="1"/>
  <c r="AT198" i="3" a="1"/>
  <c r="AT198" i="3"/>
  <c r="AS198" i="3" a="1"/>
  <c r="AS198" i="3" s="1"/>
  <c r="AR198" i="3" a="1"/>
  <c r="AR198" i="3" s="1"/>
  <c r="AQ198" i="3" a="1"/>
  <c r="AQ198" i="3" s="1"/>
  <c r="AP198" i="3" a="1"/>
  <c r="AP198" i="3"/>
  <c r="AO198" i="3" a="1"/>
  <c r="AO198" i="3" s="1"/>
  <c r="AJ198" i="3" a="1"/>
  <c r="AJ198" i="3"/>
  <c r="AI198" i="3" a="1"/>
  <c r="AI198" i="3" s="1"/>
  <c r="AH198" i="3" a="1"/>
  <c r="AH198" i="3" s="1"/>
  <c r="AG198" i="3" a="1"/>
  <c r="AG198" i="3" s="1"/>
  <c r="AF198" i="3" a="1"/>
  <c r="AF198" i="3"/>
  <c r="AE198" i="3" a="1"/>
  <c r="AE198" i="3"/>
  <c r="AD198" i="3" a="1"/>
  <c r="AD198" i="3" s="1"/>
  <c r="AC198" i="3" a="1"/>
  <c r="AC198" i="3" s="1"/>
  <c r="AB198" i="3" a="1"/>
  <c r="AB198" i="3" s="1"/>
  <c r="AA198" i="3" a="1"/>
  <c r="AA198" i="3"/>
  <c r="Z198" i="3" a="1"/>
  <c r="Z198" i="3"/>
  <c r="Y198" i="3" a="1"/>
  <c r="Y198" i="3"/>
  <c r="V198" i="3"/>
  <c r="A198" i="3"/>
  <c r="BP197" i="3" a="1"/>
  <c r="BP197" i="3" s="1"/>
  <c r="BO197" i="3" a="1"/>
  <c r="BO197" i="3"/>
  <c r="BN197" i="3" a="1"/>
  <c r="BN197" i="3"/>
  <c r="BM197" i="3" a="1"/>
  <c r="BM197" i="3" s="1"/>
  <c r="AZ197" i="3" a="1"/>
  <c r="AZ197" i="3"/>
  <c r="AY197" i="3" a="1"/>
  <c r="AY197" i="3"/>
  <c r="AX197" i="3" a="1"/>
  <c r="AX197" i="3" s="1"/>
  <c r="AW197" i="3" a="1"/>
  <c r="AW197" i="3" s="1"/>
  <c r="AV197" i="3" a="1"/>
  <c r="AV197" i="3"/>
  <c r="AU197" i="3" a="1"/>
  <c r="AU197" i="3" s="1"/>
  <c r="AT197" i="3" a="1"/>
  <c r="AT197" i="3"/>
  <c r="AS197" i="3" a="1"/>
  <c r="AS197" i="3"/>
  <c r="AR197" i="3" a="1"/>
  <c r="AR197" i="3" s="1"/>
  <c r="AQ197" i="3" a="1"/>
  <c r="AQ197" i="3" s="1"/>
  <c r="AP197" i="3" a="1"/>
  <c r="AP197" i="3"/>
  <c r="AO197" i="3" a="1"/>
  <c r="AO197" i="3" s="1"/>
  <c r="BB197" i="3" s="1"/>
  <c r="AJ197" i="3" a="1"/>
  <c r="AJ197" i="3" s="1"/>
  <c r="AI197" i="3" a="1"/>
  <c r="AI197" i="3" s="1"/>
  <c r="AH197" i="3" a="1"/>
  <c r="AH197" i="3" s="1"/>
  <c r="AG197" i="3" a="1"/>
  <c r="AG197" i="3" s="1"/>
  <c r="AF197" i="3" a="1"/>
  <c r="AF197" i="3"/>
  <c r="AE197" i="3" a="1"/>
  <c r="AE197" i="3" s="1"/>
  <c r="AD197" i="3" a="1"/>
  <c r="AD197" i="3" s="1"/>
  <c r="AC197" i="3" a="1"/>
  <c r="AC197" i="3" s="1"/>
  <c r="AB197" i="3" a="1"/>
  <c r="AB197" i="3" s="1"/>
  <c r="AA197" i="3" a="1"/>
  <c r="AA197" i="3" s="1"/>
  <c r="Z197" i="3" a="1"/>
  <c r="Z197" i="3"/>
  <c r="Y197" i="3" a="1"/>
  <c r="Y197" i="3"/>
  <c r="V197" i="3"/>
  <c r="W197" i="3" s="1"/>
  <c r="E197" i="3"/>
  <c r="A197" i="3"/>
  <c r="BP196" i="3" a="1"/>
  <c r="BP196" i="3" s="1"/>
  <c r="BO196" i="3" a="1"/>
  <c r="BO196" i="3" s="1"/>
  <c r="BN196" i="3" a="1"/>
  <c r="BN196" i="3" s="1"/>
  <c r="BM196" i="3" a="1"/>
  <c r="BM196" i="3" s="1"/>
  <c r="AZ196" i="3" a="1"/>
  <c r="AZ196" i="3"/>
  <c r="AY196" i="3" a="1"/>
  <c r="AY196" i="3" s="1"/>
  <c r="AX196" i="3" a="1"/>
  <c r="AX196" i="3" s="1"/>
  <c r="AW196" i="3" a="1"/>
  <c r="AW196" i="3" s="1"/>
  <c r="AV196" i="3" a="1"/>
  <c r="AV196" i="3"/>
  <c r="AU196" i="3" a="1"/>
  <c r="AU196" i="3" s="1"/>
  <c r="AT196" i="3" a="1"/>
  <c r="AT196" i="3"/>
  <c r="AS196" i="3" a="1"/>
  <c r="AS196" i="3" s="1"/>
  <c r="AR196" i="3" a="1"/>
  <c r="AR196" i="3" s="1"/>
  <c r="AQ196" i="3" a="1"/>
  <c r="AQ196" i="3" s="1"/>
  <c r="AP196" i="3" a="1"/>
  <c r="AP196" i="3"/>
  <c r="AO196" i="3" a="1"/>
  <c r="AO196" i="3" s="1"/>
  <c r="AJ196" i="3" a="1"/>
  <c r="AJ196" i="3"/>
  <c r="AI196" i="3" a="1"/>
  <c r="AI196" i="3" s="1"/>
  <c r="AH196" i="3" a="1"/>
  <c r="AH196" i="3" s="1"/>
  <c r="AG196" i="3" a="1"/>
  <c r="AG196" i="3" s="1"/>
  <c r="AF196" i="3" a="1"/>
  <c r="AF196" i="3"/>
  <c r="AE196" i="3" a="1"/>
  <c r="AE196" i="3" s="1"/>
  <c r="AD196" i="3" a="1"/>
  <c r="AD196" i="3" s="1"/>
  <c r="AC196" i="3" a="1"/>
  <c r="AC196" i="3" s="1"/>
  <c r="AB196" i="3" a="1"/>
  <c r="AB196" i="3" s="1"/>
  <c r="AA196" i="3" a="1"/>
  <c r="AA196" i="3"/>
  <c r="Z196" i="3" a="1"/>
  <c r="Z196" i="3" s="1"/>
  <c r="Y196" i="3" a="1"/>
  <c r="Y196" i="3" s="1"/>
  <c r="V196" i="3"/>
  <c r="E196" i="3"/>
  <c r="A196" i="3"/>
  <c r="BP195" i="3" a="1"/>
  <c r="BP195" i="3" s="1"/>
  <c r="BO195" i="3" a="1"/>
  <c r="BO195" i="3"/>
  <c r="BN195" i="3" a="1"/>
  <c r="BN195" i="3" s="1"/>
  <c r="BM195" i="3" a="1"/>
  <c r="BM195" i="3" s="1"/>
  <c r="AZ195" i="3" a="1"/>
  <c r="AZ195" i="3"/>
  <c r="AY195" i="3" a="1"/>
  <c r="AY195" i="3"/>
  <c r="AX195" i="3" a="1"/>
  <c r="AX195" i="3" s="1"/>
  <c r="AW195" i="3" a="1"/>
  <c r="AW195" i="3" s="1"/>
  <c r="AW192" i="3" s="1"/>
  <c r="AW191" i="3" s="1"/>
  <c r="AV195" i="3" a="1"/>
  <c r="AV195" i="3"/>
  <c r="AU195" i="3" a="1"/>
  <c r="AU195" i="3" s="1"/>
  <c r="AT195" i="3" a="1"/>
  <c r="AT195" i="3"/>
  <c r="AS195" i="3" a="1"/>
  <c r="AS195" i="3" s="1"/>
  <c r="AR195" i="3" a="1"/>
  <c r="AR195" i="3" s="1"/>
  <c r="AQ195" i="3" a="1"/>
  <c r="AQ195" i="3" s="1"/>
  <c r="AP195" i="3" a="1"/>
  <c r="AP195" i="3"/>
  <c r="AO195" i="3" a="1"/>
  <c r="AO195" i="3" s="1"/>
  <c r="AJ195" i="3" a="1"/>
  <c r="AJ195" i="3" s="1"/>
  <c r="AI195" i="3" a="1"/>
  <c r="AI195" i="3" s="1"/>
  <c r="AH195" i="3" a="1"/>
  <c r="AH195" i="3" s="1"/>
  <c r="AG195" i="3" a="1"/>
  <c r="AG195" i="3"/>
  <c r="AF195" i="3" a="1"/>
  <c r="AF195" i="3"/>
  <c r="AE195" i="3" a="1"/>
  <c r="AE195" i="3"/>
  <c r="AE192" i="3" s="1"/>
  <c r="AD195" i="3" a="1"/>
  <c r="AD195" i="3" s="1"/>
  <c r="AC195" i="3" a="1"/>
  <c r="AC195" i="3" s="1"/>
  <c r="AB195" i="3" a="1"/>
  <c r="AB195" i="3" s="1"/>
  <c r="AA195" i="3" a="1"/>
  <c r="AA195" i="3" s="1"/>
  <c r="Z195" i="3" a="1"/>
  <c r="Z195" i="3" s="1"/>
  <c r="Y195" i="3" a="1"/>
  <c r="Y195" i="3" s="1"/>
  <c r="V195" i="3"/>
  <c r="E195" i="3"/>
  <c r="A195" i="3"/>
  <c r="BP194" i="3" a="1"/>
  <c r="BP194" i="3" s="1"/>
  <c r="BO194" i="3" a="1"/>
  <c r="BO194" i="3" s="1"/>
  <c r="BN194" i="3" a="1"/>
  <c r="BN194" i="3" s="1"/>
  <c r="BM194" i="3" a="1"/>
  <c r="BM194" i="3" s="1"/>
  <c r="AZ194" i="3" a="1"/>
  <c r="AZ194" i="3"/>
  <c r="AY194" i="3" a="1"/>
  <c r="AY194" i="3" s="1"/>
  <c r="AX194" i="3" a="1"/>
  <c r="AX194" i="3" s="1"/>
  <c r="AW194" i="3" a="1"/>
  <c r="AW194" i="3" s="1"/>
  <c r="AV194" i="3" a="1"/>
  <c r="AV194" i="3"/>
  <c r="AU194" i="3" a="1"/>
  <c r="AU194" i="3" s="1"/>
  <c r="AT194" i="3" a="1"/>
  <c r="AT194" i="3"/>
  <c r="AS194" i="3" a="1"/>
  <c r="AS194" i="3" s="1"/>
  <c r="AR194" i="3" a="1"/>
  <c r="AR194" i="3" s="1"/>
  <c r="AQ194" i="3" a="1"/>
  <c r="AQ194" i="3" s="1"/>
  <c r="AP194" i="3" a="1"/>
  <c r="AP194" i="3"/>
  <c r="AO194" i="3" a="1"/>
  <c r="AO194" i="3" s="1"/>
  <c r="AN194" i="3"/>
  <c r="AJ194" i="3" a="1"/>
  <c r="AJ194" i="3" s="1"/>
  <c r="AI194" i="3" a="1"/>
  <c r="AI194" i="3" s="1"/>
  <c r="AH194" i="3" a="1"/>
  <c r="AH194" i="3" s="1"/>
  <c r="AG194" i="3" a="1"/>
  <c r="AG194" i="3" s="1"/>
  <c r="AF194" i="3" a="1"/>
  <c r="AF194" i="3" s="1"/>
  <c r="AE194" i="3" a="1"/>
  <c r="AE194" i="3" s="1"/>
  <c r="AD194" i="3" a="1"/>
  <c r="AD194" i="3" s="1"/>
  <c r="AC194" i="3" a="1"/>
  <c r="AC194" i="3" s="1"/>
  <c r="AB194" i="3" a="1"/>
  <c r="AB194" i="3" s="1"/>
  <c r="AA194" i="3" a="1"/>
  <c r="AA194" i="3"/>
  <c r="Z194" i="3" a="1"/>
  <c r="Z194" i="3" s="1"/>
  <c r="Y194" i="3" a="1"/>
  <c r="Y194" i="3" s="1"/>
  <c r="V194" i="3"/>
  <c r="E194" i="3"/>
  <c r="A194" i="3"/>
  <c r="BP193" i="3" a="1"/>
  <c r="BP193" i="3" s="1"/>
  <c r="BO193" i="3" a="1"/>
  <c r="BO193" i="3" s="1"/>
  <c r="BN193" i="3" a="1"/>
  <c r="BN193" i="3" s="1"/>
  <c r="BM193" i="3" a="1"/>
  <c r="BM193" i="3"/>
  <c r="BK193" i="3"/>
  <c r="BF193" i="3"/>
  <c r="AZ193" i="3" a="1"/>
  <c r="AZ193" i="3" s="1"/>
  <c r="AY193" i="3" a="1"/>
  <c r="AY193" i="3"/>
  <c r="AX193" i="3" a="1"/>
  <c r="AX193" i="3" s="1"/>
  <c r="AW193" i="3" a="1"/>
  <c r="AW193" i="3" s="1"/>
  <c r="AV193" i="3" a="1"/>
  <c r="AV193" i="3" s="1"/>
  <c r="AV192" i="3" s="1"/>
  <c r="AU193" i="3" a="1"/>
  <c r="AU193" i="3"/>
  <c r="AU192" i="3" s="1"/>
  <c r="AU191" i="3" s="1"/>
  <c r="AT193" i="3" a="1"/>
  <c r="AT193" i="3" s="1"/>
  <c r="AS193" i="3" a="1"/>
  <c r="AS193" i="3"/>
  <c r="AR193" i="3" a="1"/>
  <c r="AR193" i="3" s="1"/>
  <c r="AR192" i="3" s="1"/>
  <c r="AQ193" i="3" a="1"/>
  <c r="AQ193" i="3" s="1"/>
  <c r="AP193" i="3" a="1"/>
  <c r="AP193" i="3" s="1"/>
  <c r="AO193" i="3" a="1"/>
  <c r="AO193" i="3"/>
  <c r="AN193" i="3"/>
  <c r="AJ193" i="3" a="1"/>
  <c r="AJ193" i="3" s="1"/>
  <c r="AJ192" i="3" s="1"/>
  <c r="AI193" i="3" a="1"/>
  <c r="AI193" i="3" s="1"/>
  <c r="AI192" i="3" s="1"/>
  <c r="AI191" i="3" s="1"/>
  <c r="AH193" i="3" a="1"/>
  <c r="AH193" i="3" s="1"/>
  <c r="AG193" i="3" a="1"/>
  <c r="AG193" i="3" s="1"/>
  <c r="AF193" i="3" a="1"/>
  <c r="AF193" i="3" s="1"/>
  <c r="AF192" i="3" s="1"/>
  <c r="AF191" i="3" s="1"/>
  <c r="AE193" i="3" a="1"/>
  <c r="AE193" i="3" s="1"/>
  <c r="AD193" i="3" a="1"/>
  <c r="AD193" i="3"/>
  <c r="AC193" i="3" a="1"/>
  <c r="AC193" i="3" s="1"/>
  <c r="AC192" i="3" s="1"/>
  <c r="AB193" i="3" a="1"/>
  <c r="AB193" i="3" s="1"/>
  <c r="AA193" i="3" a="1"/>
  <c r="AA193" i="3" s="1"/>
  <c r="Z193" i="3" a="1"/>
  <c r="Z193" i="3" s="1"/>
  <c r="Y193" i="3" a="1"/>
  <c r="Y193" i="3" s="1"/>
  <c r="V193" i="3"/>
  <c r="E193" i="3"/>
  <c r="A193" i="3"/>
  <c r="V192" i="3"/>
  <c r="E192" i="3"/>
  <c r="A192" i="3"/>
  <c r="V191" i="3"/>
  <c r="E191" i="3"/>
  <c r="A191" i="3"/>
  <c r="V190" i="3"/>
  <c r="E190" i="3"/>
  <c r="A190" i="3"/>
  <c r="BP189" i="3" a="1"/>
  <c r="BP189" i="3" s="1"/>
  <c r="BO189" i="3" a="1"/>
  <c r="BO189" i="3" s="1"/>
  <c r="BN189" i="3" a="1"/>
  <c r="BN189" i="3" s="1"/>
  <c r="BM189" i="3" a="1"/>
  <c r="BM189" i="3" s="1"/>
  <c r="AZ189" i="3" a="1"/>
  <c r="AZ189" i="3"/>
  <c r="AY189" i="3" a="1"/>
  <c r="AY189" i="3" s="1"/>
  <c r="AX189" i="3" a="1"/>
  <c r="AX189" i="3"/>
  <c r="AW189" i="3" a="1"/>
  <c r="AW189" i="3" s="1"/>
  <c r="AV189" i="3" a="1"/>
  <c r="AV189" i="3" s="1"/>
  <c r="AU189" i="3" a="1"/>
  <c r="AU189" i="3" s="1"/>
  <c r="AT189" i="3" a="1"/>
  <c r="AT189" i="3"/>
  <c r="AS189" i="3" a="1"/>
  <c r="AS189" i="3" s="1"/>
  <c r="AR189" i="3" a="1"/>
  <c r="AR189" i="3"/>
  <c r="AQ189" i="3" a="1"/>
  <c r="AQ189" i="3" s="1"/>
  <c r="AP189" i="3" a="1"/>
  <c r="AP189" i="3" s="1"/>
  <c r="AO189" i="3" a="1"/>
  <c r="AO189" i="3" s="1"/>
  <c r="AJ189" i="3" a="1"/>
  <c r="AJ189" i="3" s="1"/>
  <c r="AI189" i="3" a="1"/>
  <c r="AI189" i="3" s="1"/>
  <c r="AH189" i="3" a="1"/>
  <c r="AH189" i="3"/>
  <c r="AG189" i="3" a="1"/>
  <c r="AG189" i="3" s="1"/>
  <c r="AF189" i="3" a="1"/>
  <c r="AF189" i="3" s="1"/>
  <c r="AE189" i="3" a="1"/>
  <c r="AE189" i="3" s="1"/>
  <c r="AD189" i="3" a="1"/>
  <c r="AD189" i="3" s="1"/>
  <c r="AC189" i="3" a="1"/>
  <c r="AC189" i="3" s="1"/>
  <c r="AB189" i="3" a="1"/>
  <c r="AB189" i="3"/>
  <c r="AA189" i="3" a="1"/>
  <c r="AA189" i="3" s="1"/>
  <c r="Z189" i="3" a="1"/>
  <c r="Z189" i="3" s="1"/>
  <c r="Y189" i="3" a="1"/>
  <c r="Y189" i="3"/>
  <c r="V189" i="3"/>
  <c r="E189" i="3"/>
  <c r="A189" i="3"/>
  <c r="BP188" i="3" a="1"/>
  <c r="BP188" i="3" s="1"/>
  <c r="BO188" i="3" a="1"/>
  <c r="BO188" i="3" s="1"/>
  <c r="BN188" i="3" a="1"/>
  <c r="BN188" i="3" s="1"/>
  <c r="BM188" i="3" a="1"/>
  <c r="BM188" i="3" s="1"/>
  <c r="AZ188" i="3" a="1"/>
  <c r="AZ188" i="3"/>
  <c r="AY188" i="3" a="1"/>
  <c r="AY188" i="3" s="1"/>
  <c r="AX188" i="3" a="1"/>
  <c r="AX188" i="3"/>
  <c r="AW188" i="3" a="1"/>
  <c r="AW188" i="3"/>
  <c r="AV188" i="3" a="1"/>
  <c r="AV188" i="3" s="1"/>
  <c r="AU188" i="3" a="1"/>
  <c r="AU188" i="3" s="1"/>
  <c r="AT188" i="3" a="1"/>
  <c r="AT188" i="3"/>
  <c r="AT186" i="3" s="1"/>
  <c r="AT185" i="3" s="1"/>
  <c r="AS188" i="3" a="1"/>
  <c r="AS188" i="3" s="1"/>
  <c r="AS186" i="3" s="1"/>
  <c r="AS185" i="3" s="1"/>
  <c r="AR188" i="3" a="1"/>
  <c r="AR188" i="3"/>
  <c r="AQ188" i="3" a="1"/>
  <c r="AQ188" i="3" s="1"/>
  <c r="AP188" i="3" a="1"/>
  <c r="AP188" i="3" s="1"/>
  <c r="AO188" i="3" a="1"/>
  <c r="AO188" i="3" s="1"/>
  <c r="AJ188" i="3" a="1"/>
  <c r="AJ188" i="3"/>
  <c r="AI188" i="3" a="1"/>
  <c r="AI188" i="3"/>
  <c r="AH188" i="3" a="1"/>
  <c r="AH188" i="3" s="1"/>
  <c r="AG188" i="3" a="1"/>
  <c r="AG188" i="3" s="1"/>
  <c r="AF188" i="3" a="1"/>
  <c r="AF188" i="3" s="1"/>
  <c r="AE188" i="3" a="1"/>
  <c r="AE188" i="3" s="1"/>
  <c r="AD188" i="3" a="1"/>
  <c r="AD188" i="3" s="1"/>
  <c r="AC188" i="3" a="1"/>
  <c r="AC188" i="3"/>
  <c r="AB188" i="3" a="1"/>
  <c r="AB188" i="3"/>
  <c r="AA188" i="3" a="1"/>
  <c r="AA188" i="3" s="1"/>
  <c r="Z188" i="3" a="1"/>
  <c r="Z188" i="3" s="1"/>
  <c r="Y188" i="3" a="1"/>
  <c r="Y188" i="3" s="1"/>
  <c r="V188" i="3"/>
  <c r="E188" i="3"/>
  <c r="A188" i="3"/>
  <c r="BP187" i="3" a="1"/>
  <c r="BP187" i="3"/>
  <c r="BO187" i="3" a="1"/>
  <c r="BO187" i="3" s="1"/>
  <c r="BO186" i="3" s="1"/>
  <c r="BO185" i="3" s="1"/>
  <c r="BN187" i="3" a="1"/>
  <c r="BN187" i="3" s="1"/>
  <c r="BN186" i="3" s="1"/>
  <c r="BN185" i="3" s="1"/>
  <c r="BM187" i="3" a="1"/>
  <c r="BM187" i="3" s="1"/>
  <c r="AZ187" i="3" a="1"/>
  <c r="AZ187" i="3"/>
  <c r="AY187" i="3" a="1"/>
  <c r="AY187" i="3" s="1"/>
  <c r="AX187" i="3" a="1"/>
  <c r="AX187" i="3"/>
  <c r="AX186" i="3" s="1"/>
  <c r="AX185" i="3" s="1"/>
  <c r="AW187" i="3" a="1"/>
  <c r="AW187" i="3" s="1"/>
  <c r="AW186" i="3" s="1"/>
  <c r="AW185" i="3" s="1"/>
  <c r="AV187" i="3" a="1"/>
  <c r="AV187" i="3" s="1"/>
  <c r="AV186" i="3" s="1"/>
  <c r="AV185" i="3" s="1"/>
  <c r="AU187" i="3" a="1"/>
  <c r="AU187" i="3" s="1"/>
  <c r="AT187" i="3" a="1"/>
  <c r="AT187" i="3"/>
  <c r="AS187" i="3" a="1"/>
  <c r="AS187" i="3" s="1"/>
  <c r="AR187" i="3" a="1"/>
  <c r="AR187" i="3"/>
  <c r="AR186" i="3" s="1"/>
  <c r="AR185" i="3" s="1"/>
  <c r="AQ187" i="3" a="1"/>
  <c r="AQ187" i="3"/>
  <c r="AP187" i="3" a="1"/>
  <c r="AP187" i="3" s="1"/>
  <c r="AP186" i="3" s="1"/>
  <c r="AP185" i="3" s="1"/>
  <c r="AO187" i="3" a="1"/>
  <c r="AO187" i="3" s="1"/>
  <c r="AJ187" i="3" a="1"/>
  <c r="AJ187" i="3"/>
  <c r="AI187" i="3" a="1"/>
  <c r="AI187" i="3" s="1"/>
  <c r="AI186" i="3" s="1"/>
  <c r="AI185" i="3" s="1"/>
  <c r="AH187" i="3" a="1"/>
  <c r="AH187" i="3"/>
  <c r="AG187" i="3" a="1"/>
  <c r="AG187" i="3" s="1"/>
  <c r="AF187" i="3" a="1"/>
  <c r="AF187" i="3" s="1"/>
  <c r="AE187" i="3" a="1"/>
  <c r="AE187" i="3" s="1"/>
  <c r="AE186" i="3" s="1"/>
  <c r="AE185" i="3" s="1"/>
  <c r="AD187" i="3" a="1"/>
  <c r="AD187" i="3"/>
  <c r="AC187" i="3" a="1"/>
  <c r="AC187" i="3"/>
  <c r="AC186" i="3" s="1"/>
  <c r="AB187" i="3" a="1"/>
  <c r="AB187" i="3" s="1"/>
  <c r="AB186" i="3" s="1"/>
  <c r="AB185" i="3" s="1"/>
  <c r="AA187" i="3" a="1"/>
  <c r="AA187" i="3" s="1"/>
  <c r="AA186" i="3" s="1"/>
  <c r="AA185" i="3" s="1"/>
  <c r="Z187" i="3" a="1"/>
  <c r="Z187" i="3" s="1"/>
  <c r="Z186" i="3" s="1"/>
  <c r="Z185" i="3" s="1"/>
  <c r="Y187" i="3" a="1"/>
  <c r="Y187" i="3" s="1"/>
  <c r="V187" i="3"/>
  <c r="E187" i="3"/>
  <c r="A187" i="3"/>
  <c r="AZ186" i="3"/>
  <c r="AZ185" i="3" s="1"/>
  <c r="AY186" i="3"/>
  <c r="AY185" i="3" s="1"/>
  <c r="AU186" i="3"/>
  <c r="AU185" i="3" s="1"/>
  <c r="AN186" i="3"/>
  <c r="AJ186" i="3"/>
  <c r="AG186" i="3"/>
  <c r="AG185" i="3" s="1"/>
  <c r="AF186" i="3"/>
  <c r="AF185" i="3" s="1"/>
  <c r="V186" i="3"/>
  <c r="E186" i="3"/>
  <c r="A186" i="3"/>
  <c r="AN185" i="3"/>
  <c r="AJ185" i="3"/>
  <c r="AC185" i="3"/>
  <c r="V185" i="3"/>
  <c r="E185" i="3"/>
  <c r="A185" i="3"/>
  <c r="BP184" i="3" a="1"/>
  <c r="BP184" i="3" s="1"/>
  <c r="BO184" i="3" a="1"/>
  <c r="BO184" i="3" s="1"/>
  <c r="BN184" i="3" a="1"/>
  <c r="BN184" i="3" s="1"/>
  <c r="BM184" i="3" a="1"/>
  <c r="BM184" i="3" s="1"/>
  <c r="AZ184" i="3" a="1"/>
  <c r="AZ184" i="3"/>
  <c r="AY184" i="3" a="1"/>
  <c r="AY184" i="3" s="1"/>
  <c r="AX184" i="3" a="1"/>
  <c r="AX184" i="3" s="1"/>
  <c r="AW184" i="3" a="1"/>
  <c r="AW184" i="3" s="1"/>
  <c r="AV184" i="3" a="1"/>
  <c r="AV184" i="3"/>
  <c r="AU184" i="3" a="1"/>
  <c r="AU184" i="3" s="1"/>
  <c r="AT184" i="3" a="1"/>
  <c r="AT184" i="3"/>
  <c r="AS184" i="3" a="1"/>
  <c r="AS184" i="3"/>
  <c r="AR184" i="3" a="1"/>
  <c r="AR184" i="3" s="1"/>
  <c r="AQ184" i="3" a="1"/>
  <c r="AQ184" i="3" s="1"/>
  <c r="AP184" i="3" a="1"/>
  <c r="AP184" i="3"/>
  <c r="AO184" i="3" a="1"/>
  <c r="AO184" i="3" s="1"/>
  <c r="AN184" i="3"/>
  <c r="AJ184" i="3" a="1"/>
  <c r="AJ184" i="3"/>
  <c r="AI184" i="3" a="1"/>
  <c r="AI184" i="3" s="1"/>
  <c r="AH184" i="3" a="1"/>
  <c r="AH184" i="3" s="1"/>
  <c r="AG184" i="3" a="1"/>
  <c r="AG184" i="3" s="1"/>
  <c r="AF184" i="3" a="1"/>
  <c r="AF184" i="3"/>
  <c r="AE184" i="3" a="1"/>
  <c r="AE184" i="3" s="1"/>
  <c r="AD184" i="3" a="1"/>
  <c r="AD184" i="3" s="1"/>
  <c r="AC184" i="3" a="1"/>
  <c r="AC184" i="3" s="1"/>
  <c r="AB184" i="3" a="1"/>
  <c r="AB184" i="3" s="1"/>
  <c r="AA184" i="3" a="1"/>
  <c r="AA184" i="3" s="1"/>
  <c r="Z184" i="3" a="1"/>
  <c r="Z184" i="3"/>
  <c r="Y184" i="3" a="1"/>
  <c r="Y184" i="3" s="1"/>
  <c r="V184" i="3"/>
  <c r="E184" i="3"/>
  <c r="A184" i="3"/>
  <c r="BP183" i="3" a="1"/>
  <c r="BP183" i="3" s="1"/>
  <c r="BO183" i="3" a="1"/>
  <c r="BO183" i="3" s="1"/>
  <c r="BO182" i="3" s="1"/>
  <c r="BN183" i="3" a="1"/>
  <c r="BN183" i="3"/>
  <c r="BM183" i="3" a="1"/>
  <c r="BM183" i="3" s="1"/>
  <c r="AZ183" i="3" a="1"/>
  <c r="AZ183" i="3" s="1"/>
  <c r="AZ182" i="3" s="1"/>
  <c r="AY183" i="3" a="1"/>
  <c r="AY183" i="3"/>
  <c r="AX183" i="3" a="1"/>
  <c r="AX183" i="3" s="1"/>
  <c r="AW183" i="3" a="1"/>
  <c r="AW183" i="3" s="1"/>
  <c r="AW182" i="3" s="1"/>
  <c r="AV183" i="3" a="1"/>
  <c r="AV183" i="3"/>
  <c r="AV182" i="3" s="1"/>
  <c r="AU183" i="3" a="1"/>
  <c r="AU183" i="3" s="1"/>
  <c r="AU182" i="3" s="1"/>
  <c r="AT183" i="3" a="1"/>
  <c r="AT183" i="3" s="1"/>
  <c r="AT182" i="3" s="1"/>
  <c r="AS183" i="3" a="1"/>
  <c r="AS183" i="3" s="1"/>
  <c r="AS182" i="3" s="1"/>
  <c r="AR183" i="3" a="1"/>
  <c r="AR183" i="3" s="1"/>
  <c r="AR182" i="3" s="1"/>
  <c r="AR173" i="3" s="1"/>
  <c r="AR172" i="3" s="1"/>
  <c r="AQ183" i="3" a="1"/>
  <c r="AQ183" i="3" s="1"/>
  <c r="AP183" i="3" a="1"/>
  <c r="AP183" i="3"/>
  <c r="AP182" i="3" s="1"/>
  <c r="AO183" i="3" a="1"/>
  <c r="AO183" i="3" s="1"/>
  <c r="AN183" i="3"/>
  <c r="AJ183" i="3" a="1"/>
  <c r="AJ183" i="3" s="1"/>
  <c r="AJ182" i="3" s="1"/>
  <c r="AI183" i="3" a="1"/>
  <c r="AI183" i="3" s="1"/>
  <c r="AI182" i="3" s="1"/>
  <c r="AH183" i="3" a="1"/>
  <c r="AH183" i="3" s="1"/>
  <c r="AH182" i="3" s="1"/>
  <c r="AG183" i="3" a="1"/>
  <c r="AG183" i="3"/>
  <c r="AG182" i="3" s="1"/>
  <c r="AF183" i="3" a="1"/>
  <c r="AF183" i="3"/>
  <c r="AF182" i="3" s="1"/>
  <c r="AE183" i="3" a="1"/>
  <c r="AE183" i="3" s="1"/>
  <c r="AE182" i="3" s="1"/>
  <c r="AD183" i="3" a="1"/>
  <c r="AD183" i="3" s="1"/>
  <c r="AD182" i="3" s="1"/>
  <c r="AC183" i="3" a="1"/>
  <c r="AC183" i="3" s="1"/>
  <c r="AB183" i="3" a="1"/>
  <c r="AB183" i="3" s="1"/>
  <c r="AA183" i="3" a="1"/>
  <c r="AA183" i="3" s="1"/>
  <c r="Z183" i="3" a="1"/>
  <c r="Z183" i="3"/>
  <c r="Z182" i="3" s="1"/>
  <c r="Y183" i="3" a="1"/>
  <c r="Y183" i="3" s="1"/>
  <c r="V183" i="3"/>
  <c r="E183" i="3"/>
  <c r="A183" i="3"/>
  <c r="BN182" i="3"/>
  <c r="AQ182" i="3"/>
  <c r="AN182" i="3"/>
  <c r="AC182" i="3"/>
  <c r="AB182" i="3"/>
  <c r="V182" i="3"/>
  <c r="E182" i="3"/>
  <c r="A182" i="3"/>
  <c r="BP181" i="3" a="1"/>
  <c r="BP181" i="3"/>
  <c r="BO181" i="3" a="1"/>
  <c r="BO181" i="3"/>
  <c r="BN181" i="3" a="1"/>
  <c r="BN181" i="3" s="1"/>
  <c r="BM181" i="3" a="1"/>
  <c r="BM181" i="3" s="1"/>
  <c r="AZ181" i="3" a="1"/>
  <c r="AZ181" i="3"/>
  <c r="AY181" i="3" a="1"/>
  <c r="AY181" i="3" s="1"/>
  <c r="AX181" i="3" a="1"/>
  <c r="AX181" i="3" s="1"/>
  <c r="AW181" i="3" a="1"/>
  <c r="AW181" i="3"/>
  <c r="AV181" i="3" a="1"/>
  <c r="AV181" i="3" s="1"/>
  <c r="AU181" i="3" a="1"/>
  <c r="AU181" i="3" s="1"/>
  <c r="AT181" i="3" a="1"/>
  <c r="AT181" i="3"/>
  <c r="AS181" i="3" a="1"/>
  <c r="AS181" i="3" s="1"/>
  <c r="AR181" i="3" a="1"/>
  <c r="AR181" i="3" s="1"/>
  <c r="AQ181" i="3" a="1"/>
  <c r="AQ181" i="3"/>
  <c r="AP181" i="3" a="1"/>
  <c r="AP181" i="3" s="1"/>
  <c r="AO181" i="3" a="1"/>
  <c r="AO181" i="3"/>
  <c r="AN181" i="3"/>
  <c r="AJ181" i="3" a="1"/>
  <c r="AJ181" i="3"/>
  <c r="AI181" i="3" a="1"/>
  <c r="AI181" i="3" s="1"/>
  <c r="AH181" i="3" a="1"/>
  <c r="AH181" i="3"/>
  <c r="AG181" i="3" a="1"/>
  <c r="AG181" i="3" s="1"/>
  <c r="AF181" i="3" a="1"/>
  <c r="AF181" i="3" s="1"/>
  <c r="AE181" i="3" a="1"/>
  <c r="AE181" i="3" s="1"/>
  <c r="AD181" i="3" a="1"/>
  <c r="AD181" i="3"/>
  <c r="AC181" i="3" a="1"/>
  <c r="AC181" i="3" s="1"/>
  <c r="AB181" i="3" a="1"/>
  <c r="AB181" i="3"/>
  <c r="AA181" i="3" a="1"/>
  <c r="AA181" i="3" s="1"/>
  <c r="Z181" i="3" a="1"/>
  <c r="Z181" i="3" s="1"/>
  <c r="Y181" i="3" a="1"/>
  <c r="Y181" i="3"/>
  <c r="E181" i="3"/>
  <c r="A181" i="3"/>
  <c r="BP180" i="3" a="1"/>
  <c r="BP180" i="3" s="1"/>
  <c r="BO180" i="3" a="1"/>
  <c r="BO180" i="3" s="1"/>
  <c r="BN180" i="3" a="1"/>
  <c r="BN180" i="3"/>
  <c r="BM180" i="3" a="1"/>
  <c r="BM180" i="3" s="1"/>
  <c r="AZ180" i="3" a="1"/>
  <c r="AZ180" i="3" s="1"/>
  <c r="AY180" i="3" a="1"/>
  <c r="AY180" i="3" s="1"/>
  <c r="AX180" i="3" a="1"/>
  <c r="AX180" i="3" s="1"/>
  <c r="AW180" i="3" a="1"/>
  <c r="AW180" i="3"/>
  <c r="AV180" i="3" a="1"/>
  <c r="AV180" i="3" s="1"/>
  <c r="AU180" i="3" a="1"/>
  <c r="AU180" i="3" s="1"/>
  <c r="AT180" i="3" a="1"/>
  <c r="AT180" i="3" s="1"/>
  <c r="AS180" i="3" a="1"/>
  <c r="AS180" i="3" s="1"/>
  <c r="AR180" i="3" a="1"/>
  <c r="AR180" i="3" s="1"/>
  <c r="AQ180" i="3" a="1"/>
  <c r="AQ180" i="3" s="1"/>
  <c r="AP180" i="3" a="1"/>
  <c r="AP180" i="3" s="1"/>
  <c r="AO180" i="3" a="1"/>
  <c r="AO180" i="3" s="1"/>
  <c r="AN180" i="3"/>
  <c r="AJ180" i="3" a="1"/>
  <c r="AJ180" i="3" s="1"/>
  <c r="AI180" i="3" a="1"/>
  <c r="AI180" i="3" s="1"/>
  <c r="AH180" i="3" a="1"/>
  <c r="AH180" i="3" s="1"/>
  <c r="AG180" i="3" a="1"/>
  <c r="AG180" i="3" s="1"/>
  <c r="AF180" i="3" a="1"/>
  <c r="AF180" i="3" s="1"/>
  <c r="AE180" i="3" a="1"/>
  <c r="AE180" i="3"/>
  <c r="AD180" i="3" a="1"/>
  <c r="AD180" i="3" s="1"/>
  <c r="AC180" i="3" a="1"/>
  <c r="AC180" i="3"/>
  <c r="AB180" i="3" a="1"/>
  <c r="AB180" i="3" s="1"/>
  <c r="AA180" i="3" a="1"/>
  <c r="AA180" i="3" s="1"/>
  <c r="Z180" i="3" a="1"/>
  <c r="Z180" i="3" s="1"/>
  <c r="Y180" i="3" a="1"/>
  <c r="Y180" i="3" s="1"/>
  <c r="E180" i="3"/>
  <c r="A180" i="3"/>
  <c r="BP179" i="3" a="1"/>
  <c r="BP179" i="3" s="1"/>
  <c r="BO179" i="3" a="1"/>
  <c r="BO179" i="3"/>
  <c r="BN179" i="3" a="1"/>
  <c r="BN179" i="3"/>
  <c r="BM179" i="3" a="1"/>
  <c r="BM179" i="3" s="1"/>
  <c r="AZ179" i="3" a="1"/>
  <c r="AZ179" i="3"/>
  <c r="AY179" i="3" a="1"/>
  <c r="AY179" i="3" s="1"/>
  <c r="AX179" i="3" a="1"/>
  <c r="AX179" i="3"/>
  <c r="AW179" i="3" a="1"/>
  <c r="AW179" i="3" s="1"/>
  <c r="AV179" i="3" a="1"/>
  <c r="AV179" i="3" s="1"/>
  <c r="AV177" i="3" s="1"/>
  <c r="AU179" i="3" a="1"/>
  <c r="AU179" i="3" s="1"/>
  <c r="AT179" i="3" a="1"/>
  <c r="AT179" i="3" s="1"/>
  <c r="AS179" i="3" a="1"/>
  <c r="AS179" i="3" s="1"/>
  <c r="AR179" i="3" a="1"/>
  <c r="AR179" i="3"/>
  <c r="AQ179" i="3" a="1"/>
  <c r="AQ179" i="3" s="1"/>
  <c r="AP179" i="3" a="1"/>
  <c r="AP179" i="3"/>
  <c r="AP177" i="3" s="1"/>
  <c r="AO179" i="3" a="1"/>
  <c r="AO179" i="3" s="1"/>
  <c r="AN179" i="3"/>
  <c r="AJ179" i="3" a="1"/>
  <c r="AJ179" i="3" s="1"/>
  <c r="AI179" i="3" a="1"/>
  <c r="AI179" i="3"/>
  <c r="AH179" i="3" a="1"/>
  <c r="AH179" i="3"/>
  <c r="AG179" i="3" a="1"/>
  <c r="AG179" i="3"/>
  <c r="AF179" i="3" a="1"/>
  <c r="AF179" i="3"/>
  <c r="AE179" i="3" a="1"/>
  <c r="AE179" i="3" s="1"/>
  <c r="AD179" i="3" a="1"/>
  <c r="AD179" i="3" s="1"/>
  <c r="AC179" i="3" a="1"/>
  <c r="AC179" i="3"/>
  <c r="AB179" i="3" a="1"/>
  <c r="AB179" i="3"/>
  <c r="AA179" i="3" a="1"/>
  <c r="AA179" i="3" s="1"/>
  <c r="Z179" i="3" a="1"/>
  <c r="Z179" i="3"/>
  <c r="Y179" i="3" a="1"/>
  <c r="Y179" i="3" s="1"/>
  <c r="A179" i="3"/>
  <c r="BP178" i="3" a="1"/>
  <c r="BP178" i="3" s="1"/>
  <c r="BO178" i="3" a="1"/>
  <c r="BO178" i="3"/>
  <c r="BO177" i="3" s="1"/>
  <c r="BN178" i="3" a="1"/>
  <c r="BN178" i="3" s="1"/>
  <c r="BN177" i="3" s="1"/>
  <c r="BM178" i="3" a="1"/>
  <c r="BM178" i="3" s="1"/>
  <c r="AZ178" i="3" a="1"/>
  <c r="AZ178" i="3" s="1"/>
  <c r="AZ177" i="3" s="1"/>
  <c r="AY178" i="3" a="1"/>
  <c r="AY178" i="3" s="1"/>
  <c r="AX178" i="3" a="1"/>
  <c r="AX178" i="3" s="1"/>
  <c r="AW178" i="3" a="1"/>
  <c r="AW178" i="3" s="1"/>
  <c r="AV178" i="3" a="1"/>
  <c r="AV178" i="3" s="1"/>
  <c r="AU178" i="3" a="1"/>
  <c r="AU178" i="3" s="1"/>
  <c r="AU177" i="3" s="1"/>
  <c r="AT178" i="3" a="1"/>
  <c r="AT178" i="3"/>
  <c r="AT177" i="3" s="1"/>
  <c r="AS178" i="3" a="1"/>
  <c r="AS178" i="3"/>
  <c r="AR178" i="3" a="1"/>
  <c r="AR178" i="3" s="1"/>
  <c r="AR177" i="3" s="1"/>
  <c r="AQ178" i="3" a="1"/>
  <c r="AQ178" i="3" s="1"/>
  <c r="AP178" i="3" a="1"/>
  <c r="AP178" i="3" s="1"/>
  <c r="AO178" i="3" a="1"/>
  <c r="AO178" i="3" s="1"/>
  <c r="AN178" i="3"/>
  <c r="AJ178" i="3" a="1"/>
  <c r="AJ178" i="3"/>
  <c r="AI178" i="3" a="1"/>
  <c r="AI178" i="3"/>
  <c r="AI177" i="3" s="1"/>
  <c r="AH178" i="3" a="1"/>
  <c r="AH178" i="3" s="1"/>
  <c r="AH177" i="3" s="1"/>
  <c r="AG178" i="3" a="1"/>
  <c r="AG178" i="3" s="1"/>
  <c r="AF178" i="3" a="1"/>
  <c r="AF178" i="3" s="1"/>
  <c r="AE178" i="3" a="1"/>
  <c r="AE178" i="3" s="1"/>
  <c r="AD178" i="3" a="1"/>
  <c r="AD178" i="3" s="1"/>
  <c r="AC178" i="3" a="1"/>
  <c r="AC178" i="3"/>
  <c r="AB178" i="3" a="1"/>
  <c r="AB178" i="3" s="1"/>
  <c r="AA178" i="3" a="1"/>
  <c r="AA178" i="3" s="1"/>
  <c r="Z178" i="3" a="1"/>
  <c r="Z178" i="3" s="1"/>
  <c r="Z177" i="3" s="1"/>
  <c r="Y178" i="3" a="1"/>
  <c r="Y178" i="3" s="1"/>
  <c r="Y177" i="3" s="1"/>
  <c r="E178" i="3"/>
  <c r="A178" i="3"/>
  <c r="BP177" i="3"/>
  <c r="AN177" i="3"/>
  <c r="AF177" i="3"/>
  <c r="AE177" i="3"/>
  <c r="V177" i="3"/>
  <c r="E177" i="3"/>
  <c r="A177" i="3"/>
  <c r="BP176" i="3" a="1"/>
  <c r="BP176" i="3"/>
  <c r="BO176" i="3" a="1"/>
  <c r="BO176" i="3"/>
  <c r="BN176" i="3" a="1"/>
  <c r="BN176" i="3" s="1"/>
  <c r="BN173" i="3" s="1"/>
  <c r="BN172" i="3" s="1"/>
  <c r="BM176" i="3" a="1"/>
  <c r="BM176" i="3" s="1"/>
  <c r="BK176" i="3" a="1"/>
  <c r="BK176" i="3" s="1"/>
  <c r="BG176" i="3" a="1"/>
  <c r="BG176" i="3" s="1"/>
  <c r="BF176" i="3" a="1"/>
  <c r="BF176" i="3" s="1"/>
  <c r="BE176" i="3" a="1"/>
  <c r="BE176" i="3"/>
  <c r="AZ176" i="3" a="1"/>
  <c r="AZ176" i="3" s="1"/>
  <c r="AY176" i="3" a="1"/>
  <c r="AY176" i="3" s="1"/>
  <c r="AX176" i="3" a="1"/>
  <c r="AX176" i="3" s="1"/>
  <c r="AW176" i="3" a="1"/>
  <c r="AW176" i="3" s="1"/>
  <c r="AV176" i="3" a="1"/>
  <c r="AV176" i="3" s="1"/>
  <c r="AU176" i="3" a="1"/>
  <c r="AU176" i="3"/>
  <c r="AT176" i="3" a="1"/>
  <c r="AT176" i="3" s="1"/>
  <c r="AS176" i="3" a="1"/>
  <c r="AS176" i="3" s="1"/>
  <c r="AR176" i="3" a="1"/>
  <c r="AR176" i="3" s="1"/>
  <c r="AQ176" i="3" a="1"/>
  <c r="AQ176" i="3" s="1"/>
  <c r="AP176" i="3" a="1"/>
  <c r="AP176" i="3" s="1"/>
  <c r="AO176" i="3" a="1"/>
  <c r="AO176" i="3" s="1"/>
  <c r="AN176" i="3"/>
  <c r="AJ176" i="3" a="1"/>
  <c r="AJ176" i="3"/>
  <c r="AI176" i="3" a="1"/>
  <c r="AI176" i="3"/>
  <c r="AH176" i="3" a="1"/>
  <c r="AH176" i="3" s="1"/>
  <c r="AG176" i="3" a="1"/>
  <c r="AG176" i="3" s="1"/>
  <c r="AF176" i="3" a="1"/>
  <c r="AF176" i="3"/>
  <c r="AE176" i="3" a="1"/>
  <c r="AE176" i="3" s="1"/>
  <c r="AD176" i="3" a="1"/>
  <c r="AD176" i="3"/>
  <c r="AC176" i="3" a="1"/>
  <c r="AC176" i="3"/>
  <c r="AB176" i="3" a="1"/>
  <c r="AB176" i="3"/>
  <c r="AA176" i="3" a="1"/>
  <c r="AA176" i="3" s="1"/>
  <c r="Z176" i="3" a="1"/>
  <c r="Z176" i="3" s="1"/>
  <c r="Y176" i="3" a="1"/>
  <c r="Y176" i="3" s="1"/>
  <c r="V176" i="3"/>
  <c r="E176" i="3"/>
  <c r="A176" i="3"/>
  <c r="BP175" i="3" a="1"/>
  <c r="BP175" i="3" s="1"/>
  <c r="BO175" i="3" a="1"/>
  <c r="BO175" i="3" s="1"/>
  <c r="BN175" i="3" a="1"/>
  <c r="BN175" i="3"/>
  <c r="BM175" i="3" a="1"/>
  <c r="BM175" i="3" s="1"/>
  <c r="BG175" i="3"/>
  <c r="AZ175" i="3" a="1"/>
  <c r="AZ175" i="3" s="1"/>
  <c r="AY175" i="3" a="1"/>
  <c r="AY175" i="3" s="1"/>
  <c r="AX175" i="3" a="1"/>
  <c r="AX175" i="3"/>
  <c r="AW175" i="3" a="1"/>
  <c r="AW175" i="3"/>
  <c r="AV175" i="3" a="1"/>
  <c r="AV175" i="3" s="1"/>
  <c r="AU175" i="3" a="1"/>
  <c r="AU175" i="3" s="1"/>
  <c r="AT175" i="3" a="1"/>
  <c r="AT175" i="3"/>
  <c r="AS175" i="3" a="1"/>
  <c r="AS175" i="3" s="1"/>
  <c r="AR175" i="3" a="1"/>
  <c r="AR175" i="3"/>
  <c r="AQ175" i="3" a="1"/>
  <c r="AQ175" i="3"/>
  <c r="AP175" i="3" a="1"/>
  <c r="AP175" i="3" s="1"/>
  <c r="AO175" i="3" a="1"/>
  <c r="AO175" i="3" s="1"/>
  <c r="AN175" i="3"/>
  <c r="AJ175" i="3" a="1"/>
  <c r="AJ175" i="3" s="1"/>
  <c r="AI175" i="3" a="1"/>
  <c r="AI175" i="3"/>
  <c r="AH175" i="3" a="1"/>
  <c r="AH175" i="3"/>
  <c r="AH173" i="3" s="1"/>
  <c r="AG175" i="3" a="1"/>
  <c r="AG175" i="3" s="1"/>
  <c r="AF175" i="3" a="1"/>
  <c r="AF175" i="3" s="1"/>
  <c r="AE175" i="3" a="1"/>
  <c r="AE175" i="3" s="1"/>
  <c r="AD175" i="3" a="1"/>
  <c r="AD175" i="3" s="1"/>
  <c r="AC175" i="3" a="1"/>
  <c r="AC175" i="3"/>
  <c r="AB175" i="3" a="1"/>
  <c r="AB175" i="3"/>
  <c r="AA175" i="3" a="1"/>
  <c r="AA175" i="3" s="1"/>
  <c r="Z175" i="3" a="1"/>
  <c r="Z175" i="3"/>
  <c r="Y175" i="3" a="1"/>
  <c r="Y175" i="3" s="1"/>
  <c r="V175" i="3"/>
  <c r="E175" i="3"/>
  <c r="A175" i="3"/>
  <c r="BP174" i="3" a="1"/>
  <c r="BP174" i="3" s="1"/>
  <c r="BO174" i="3" a="1"/>
  <c r="BO174" i="3" s="1"/>
  <c r="BN174" i="3" a="1"/>
  <c r="BN174" i="3" s="1"/>
  <c r="BM174" i="3" a="1"/>
  <c r="BM174" i="3" s="1"/>
  <c r="BF174" i="3" a="1"/>
  <c r="BF174" i="3"/>
  <c r="AZ174" i="3" a="1"/>
  <c r="AZ174" i="3" s="1"/>
  <c r="AY174" i="3" a="1"/>
  <c r="AY174" i="3"/>
  <c r="AX174" i="3" a="1"/>
  <c r="AX174" i="3" s="1"/>
  <c r="AW174" i="3" a="1"/>
  <c r="AW174" i="3"/>
  <c r="AV174" i="3" a="1"/>
  <c r="AV174" i="3"/>
  <c r="AU174" i="3" a="1"/>
  <c r="AU174" i="3"/>
  <c r="AT174" i="3" a="1"/>
  <c r="AT174" i="3" s="1"/>
  <c r="AS174" i="3" a="1"/>
  <c r="AS174" i="3"/>
  <c r="AR174" i="3" a="1"/>
  <c r="AR174" i="3"/>
  <c r="AQ174" i="3" a="1"/>
  <c r="AQ174" i="3"/>
  <c r="AP174" i="3" a="1"/>
  <c r="AP174" i="3" s="1"/>
  <c r="AO174" i="3" a="1"/>
  <c r="AO174" i="3"/>
  <c r="AJ174" i="3" a="1"/>
  <c r="AJ174" i="3" s="1"/>
  <c r="AI174" i="3" a="1"/>
  <c r="AI174" i="3" s="1"/>
  <c r="AH174" i="3" a="1"/>
  <c r="AH174" i="3"/>
  <c r="AG174" i="3" a="1"/>
  <c r="AG174" i="3"/>
  <c r="AF174" i="3" a="1"/>
  <c r="AF174" i="3" s="1"/>
  <c r="AE174" i="3" a="1"/>
  <c r="AE174" i="3" s="1"/>
  <c r="AD174" i="3" a="1"/>
  <c r="AD174" i="3" s="1"/>
  <c r="AC174" i="3" a="1"/>
  <c r="AC174" i="3" s="1"/>
  <c r="AB174" i="3" a="1"/>
  <c r="AB174" i="3" s="1"/>
  <c r="AA174" i="3" a="1"/>
  <c r="AA174" i="3"/>
  <c r="Z174" i="3" a="1"/>
  <c r="Z174" i="3" s="1"/>
  <c r="Y174" i="3" a="1"/>
  <c r="Y174" i="3" s="1"/>
  <c r="V174" i="3"/>
  <c r="W174" i="3" s="1"/>
  <c r="E174" i="3"/>
  <c r="A174" i="3"/>
  <c r="V173" i="3"/>
  <c r="E173" i="3"/>
  <c r="A173" i="3"/>
  <c r="V172" i="3"/>
  <c r="E172" i="3"/>
  <c r="A172" i="3"/>
  <c r="AN171" i="3"/>
  <c r="V171" i="3"/>
  <c r="E171" i="3"/>
  <c r="A171" i="3"/>
  <c r="BP170" i="3" a="1"/>
  <c r="BP170" i="3" s="1"/>
  <c r="BO170" i="3" a="1"/>
  <c r="BO170" i="3" s="1"/>
  <c r="BN170" i="3" a="1"/>
  <c r="BN170" i="3"/>
  <c r="BM170" i="3" a="1"/>
  <c r="BM170" i="3" s="1"/>
  <c r="AZ170" i="3" a="1"/>
  <c r="AZ170" i="3"/>
  <c r="AY170" i="3" a="1"/>
  <c r="AY170" i="3" s="1"/>
  <c r="AX170" i="3" a="1"/>
  <c r="AX170" i="3" s="1"/>
  <c r="AW170" i="3" a="1"/>
  <c r="AW170" i="3"/>
  <c r="AV170" i="3" a="1"/>
  <c r="AV170" i="3" s="1"/>
  <c r="AU170" i="3" a="1"/>
  <c r="AU170" i="3" s="1"/>
  <c r="AT170" i="3" a="1"/>
  <c r="AT170" i="3"/>
  <c r="AS170" i="3" a="1"/>
  <c r="AS170" i="3"/>
  <c r="AR170" i="3" a="1"/>
  <c r="AR170" i="3" s="1"/>
  <c r="AQ170" i="3" a="1"/>
  <c r="AQ170" i="3" s="1"/>
  <c r="AP170" i="3" a="1"/>
  <c r="AP170" i="3" s="1"/>
  <c r="AO170" i="3" a="1"/>
  <c r="AO170" i="3" s="1"/>
  <c r="AN170" i="3"/>
  <c r="AJ170" i="3" a="1"/>
  <c r="AJ170" i="3" s="1"/>
  <c r="AI170" i="3" a="1"/>
  <c r="AI170" i="3" s="1"/>
  <c r="AH170" i="3" a="1"/>
  <c r="AH170" i="3"/>
  <c r="AG170" i="3" a="1"/>
  <c r="AG170" i="3" s="1"/>
  <c r="AF170" i="3" a="1"/>
  <c r="AF170" i="3"/>
  <c r="AE170" i="3" a="1"/>
  <c r="AE170" i="3"/>
  <c r="AD170" i="3" a="1"/>
  <c r="AD170" i="3"/>
  <c r="AC170" i="3" a="1"/>
  <c r="AC170" i="3"/>
  <c r="AB170" i="3" a="1"/>
  <c r="AB170" i="3" s="1"/>
  <c r="AA170" i="3" a="1"/>
  <c r="AA170" i="3" s="1"/>
  <c r="Z170" i="3" a="1"/>
  <c r="Z170" i="3"/>
  <c r="Y170" i="3" a="1"/>
  <c r="Y170" i="3" s="1"/>
  <c r="AL170" i="3" s="1"/>
  <c r="V170" i="3"/>
  <c r="W170" i="3" s="1"/>
  <c r="E170" i="3"/>
  <c r="A170" i="3"/>
  <c r="BP169" i="3" a="1"/>
  <c r="BP169" i="3"/>
  <c r="BO169" i="3" a="1"/>
  <c r="BO169" i="3" s="1"/>
  <c r="BN169" i="3" a="1"/>
  <c r="BN169" i="3"/>
  <c r="BM169" i="3" a="1"/>
  <c r="BM169" i="3" s="1"/>
  <c r="AZ169" i="3" a="1"/>
  <c r="AZ169" i="3"/>
  <c r="AY169" i="3" a="1"/>
  <c r="AY169" i="3"/>
  <c r="AX169" i="3" a="1"/>
  <c r="AX169" i="3" s="1"/>
  <c r="AW169" i="3" a="1"/>
  <c r="AW169" i="3" s="1"/>
  <c r="AV169" i="3" a="1"/>
  <c r="AV169" i="3" s="1"/>
  <c r="AU169" i="3" a="1"/>
  <c r="AU169" i="3"/>
  <c r="AT169" i="3" a="1"/>
  <c r="AT169" i="3"/>
  <c r="AS169" i="3" a="1"/>
  <c r="AS169" i="3"/>
  <c r="AR169" i="3" a="1"/>
  <c r="AR169" i="3" s="1"/>
  <c r="AQ169" i="3" a="1"/>
  <c r="AQ169" i="3" s="1"/>
  <c r="AP169" i="3" a="1"/>
  <c r="AP169" i="3" s="1"/>
  <c r="AO169" i="3" a="1"/>
  <c r="AO169" i="3" s="1"/>
  <c r="AN169" i="3"/>
  <c r="AJ169" i="3" a="1"/>
  <c r="AJ169" i="3" s="1"/>
  <c r="AI169" i="3" a="1"/>
  <c r="AI169" i="3"/>
  <c r="AH169" i="3" a="1"/>
  <c r="AH169" i="3" s="1"/>
  <c r="AG169" i="3" a="1"/>
  <c r="AG169" i="3" s="1"/>
  <c r="AF169" i="3" a="1"/>
  <c r="AF169" i="3"/>
  <c r="AE169" i="3" a="1"/>
  <c r="AE169" i="3"/>
  <c r="AD169" i="3" a="1"/>
  <c r="AD169" i="3"/>
  <c r="AC169" i="3" a="1"/>
  <c r="AC169" i="3" s="1"/>
  <c r="AB169" i="3" a="1"/>
  <c r="AB169" i="3" s="1"/>
  <c r="AA169" i="3" a="1"/>
  <c r="AA169" i="3" s="1"/>
  <c r="Z169" i="3" a="1"/>
  <c r="Z169" i="3"/>
  <c r="Y169" i="3" a="1"/>
  <c r="Y169" i="3" s="1"/>
  <c r="V169" i="3"/>
  <c r="E169" i="3"/>
  <c r="A169" i="3"/>
  <c r="BB168" i="3"/>
  <c r="AN168" i="3"/>
  <c r="AL168" i="3"/>
  <c r="V168" i="3"/>
  <c r="A168" i="3"/>
  <c r="AN167" i="3"/>
  <c r="V167" i="3"/>
  <c r="E167" i="3"/>
  <c r="A167" i="3"/>
  <c r="AN166" i="3"/>
  <c r="V166" i="3"/>
  <c r="E166" i="3"/>
  <c r="A166" i="3"/>
  <c r="AN165" i="3"/>
  <c r="V165" i="3"/>
  <c r="E165" i="3"/>
  <c r="A165" i="3"/>
  <c r="BP164" i="3" a="1"/>
  <c r="BP164" i="3" s="1"/>
  <c r="BO164" i="3" a="1"/>
  <c r="BO164" i="3"/>
  <c r="BN164" i="3" a="1"/>
  <c r="BN164" i="3" s="1"/>
  <c r="BM164" i="3" a="1"/>
  <c r="BM164" i="3"/>
  <c r="AZ164" i="3" a="1"/>
  <c r="AZ164" i="3"/>
  <c r="AY164" i="3" a="1"/>
  <c r="AY164" i="3" s="1"/>
  <c r="AX164" i="3" a="1"/>
  <c r="AX164" i="3"/>
  <c r="AW164" i="3" a="1"/>
  <c r="AW164" i="3"/>
  <c r="AV164" i="3" a="1"/>
  <c r="AV164" i="3" s="1"/>
  <c r="AU164" i="3" a="1"/>
  <c r="AU164" i="3" s="1"/>
  <c r="AT164" i="3" a="1"/>
  <c r="AT164" i="3"/>
  <c r="AS164" i="3" a="1"/>
  <c r="AS164" i="3" s="1"/>
  <c r="AR164" i="3" a="1"/>
  <c r="AR164" i="3"/>
  <c r="AQ164" i="3" a="1"/>
  <c r="AQ164" i="3" s="1"/>
  <c r="AP164" i="3" a="1"/>
  <c r="AP164" i="3" s="1"/>
  <c r="AO164" i="3" a="1"/>
  <c r="AO164" i="3"/>
  <c r="AN164" i="3"/>
  <c r="AJ164" i="3" a="1"/>
  <c r="AJ164" i="3"/>
  <c r="AI164" i="3" a="1"/>
  <c r="AI164" i="3" s="1"/>
  <c r="AH164" i="3" a="1"/>
  <c r="AH164" i="3" s="1"/>
  <c r="AG164" i="3" a="1"/>
  <c r="AG164" i="3" s="1"/>
  <c r="AF164" i="3" a="1"/>
  <c r="AF164" i="3"/>
  <c r="AE164" i="3" a="1"/>
  <c r="AE164" i="3" s="1"/>
  <c r="AD164" i="3" a="1"/>
  <c r="AD164" i="3"/>
  <c r="AC164" i="3" a="1"/>
  <c r="AC164" i="3"/>
  <c r="AB164" i="3" a="1"/>
  <c r="AB164" i="3"/>
  <c r="AA164" i="3" a="1"/>
  <c r="AA164" i="3"/>
  <c r="Z164" i="3" a="1"/>
  <c r="Z164" i="3"/>
  <c r="Y164" i="3" a="1"/>
  <c r="Y164" i="3" s="1"/>
  <c r="V164" i="3"/>
  <c r="E164" i="3"/>
  <c r="A164" i="3"/>
  <c r="BP163" i="3" a="1"/>
  <c r="BP163" i="3" s="1"/>
  <c r="BO163" i="3" a="1"/>
  <c r="BO163" i="3" s="1"/>
  <c r="BO161" i="3" s="1"/>
  <c r="BN163" i="3" a="1"/>
  <c r="BN163" i="3"/>
  <c r="BM163" i="3" a="1"/>
  <c r="BM163" i="3" s="1"/>
  <c r="AZ163" i="3" a="1"/>
  <c r="AZ163" i="3"/>
  <c r="AY163" i="3" a="1"/>
  <c r="AY163" i="3" s="1"/>
  <c r="AX163" i="3" a="1"/>
  <c r="AX163" i="3" s="1"/>
  <c r="AW163" i="3" a="1"/>
  <c r="AW163" i="3"/>
  <c r="AV163" i="3" a="1"/>
  <c r="AV163" i="3" s="1"/>
  <c r="AU163" i="3" a="1"/>
  <c r="AU163" i="3" s="1"/>
  <c r="AT163" i="3" a="1"/>
  <c r="AT163" i="3" s="1"/>
  <c r="AT161" i="3" s="1"/>
  <c r="AS163" i="3" a="1"/>
  <c r="AS163" i="3"/>
  <c r="AS161" i="3" s="1"/>
  <c r="AR163" i="3" a="1"/>
  <c r="AR163" i="3" s="1"/>
  <c r="AR161" i="3" s="1"/>
  <c r="AQ163" i="3" a="1"/>
  <c r="AQ163" i="3" s="1"/>
  <c r="AP163" i="3" a="1"/>
  <c r="AP163" i="3" s="1"/>
  <c r="AO163" i="3" a="1"/>
  <c r="AO163" i="3" s="1"/>
  <c r="AN163" i="3"/>
  <c r="AJ163" i="3" a="1"/>
  <c r="AJ163" i="3" s="1"/>
  <c r="AJ161" i="3" s="1"/>
  <c r="AI163" i="3" a="1"/>
  <c r="AI163" i="3" s="1"/>
  <c r="AH163" i="3" a="1"/>
  <c r="AH163" i="3"/>
  <c r="AG163" i="3" a="1"/>
  <c r="AG163" i="3" s="1"/>
  <c r="AF163" i="3" a="1"/>
  <c r="AF163" i="3"/>
  <c r="AE163" i="3" a="1"/>
  <c r="AE163" i="3"/>
  <c r="AD163" i="3" a="1"/>
  <c r="AD163" i="3"/>
  <c r="AC163" i="3" a="1"/>
  <c r="AC163" i="3"/>
  <c r="AB163" i="3" a="1"/>
  <c r="AB163" i="3" s="1"/>
  <c r="AL163" i="3" s="1"/>
  <c r="AA163" i="3" a="1"/>
  <c r="AA163" i="3" s="1"/>
  <c r="Z163" i="3" a="1"/>
  <c r="Z163" i="3"/>
  <c r="Y163" i="3" a="1"/>
  <c r="Y163" i="3" s="1"/>
  <c r="V163" i="3"/>
  <c r="E163" i="3"/>
  <c r="A163" i="3"/>
  <c r="BP162" i="3" a="1"/>
  <c r="BP162" i="3" s="1"/>
  <c r="BO162" i="3" a="1"/>
  <c r="BO162" i="3" s="1"/>
  <c r="BN162" i="3" a="1"/>
  <c r="BN162" i="3"/>
  <c r="BM162" i="3" a="1"/>
  <c r="BM162" i="3"/>
  <c r="BG162" i="3" a="1"/>
  <c r="BG162" i="3" s="1"/>
  <c r="AZ162" i="3" a="1"/>
  <c r="AZ162" i="3"/>
  <c r="AY162" i="3" a="1"/>
  <c r="AY162" i="3" s="1"/>
  <c r="AX162" i="3" a="1"/>
  <c r="AX162" i="3"/>
  <c r="AW162" i="3" a="1"/>
  <c r="AW162" i="3"/>
  <c r="AW161" i="3" s="1"/>
  <c r="AV162" i="3" a="1"/>
  <c r="AV162" i="3" s="1"/>
  <c r="AV161" i="3" s="1"/>
  <c r="AV165" i="3" s="1"/>
  <c r="AU162" i="3" a="1"/>
  <c r="AU162" i="3"/>
  <c r="AU161" i="3" s="1"/>
  <c r="AT162" i="3" a="1"/>
  <c r="AT162" i="3"/>
  <c r="AS162" i="3" a="1"/>
  <c r="AS162" i="3" s="1"/>
  <c r="AR162" i="3" a="1"/>
  <c r="AR162" i="3"/>
  <c r="AQ162" i="3" a="1"/>
  <c r="AQ162" i="3" s="1"/>
  <c r="AQ161" i="3" s="1"/>
  <c r="AP162" i="3" a="1"/>
  <c r="AP162" i="3" s="1"/>
  <c r="AP161" i="3" s="1"/>
  <c r="AP165" i="3" s="1"/>
  <c r="AO162" i="3" a="1"/>
  <c r="AO162" i="3" s="1"/>
  <c r="AN162" i="3"/>
  <c r="AJ162" i="3" a="1"/>
  <c r="AJ162" i="3"/>
  <c r="AI162" i="3" a="1"/>
  <c r="AI162" i="3" s="1"/>
  <c r="AH162" i="3" a="1"/>
  <c r="AH162" i="3" s="1"/>
  <c r="AH161" i="3" s="1"/>
  <c r="AG162" i="3" a="1"/>
  <c r="AG162" i="3"/>
  <c r="AG161" i="3" s="1"/>
  <c r="AG165" i="3" s="1"/>
  <c r="AF162" i="3" a="1"/>
  <c r="AF162" i="3" s="1"/>
  <c r="AF161" i="3" s="1"/>
  <c r="AE162" i="3" a="1"/>
  <c r="AE162" i="3" s="1"/>
  <c r="AE161" i="3" s="1"/>
  <c r="AD162" i="3" a="1"/>
  <c r="AD162" i="3"/>
  <c r="AC162" i="3" a="1"/>
  <c r="AC162" i="3" s="1"/>
  <c r="AB162" i="3" a="1"/>
  <c r="AB162" i="3"/>
  <c r="AB161" i="3" s="1"/>
  <c r="AB165" i="3" s="1"/>
  <c r="AA162" i="3" a="1"/>
  <c r="AA162" i="3"/>
  <c r="AA161" i="3" s="1"/>
  <c r="AA165" i="3" s="1"/>
  <c r="Z162" i="3" a="1"/>
  <c r="Z162" i="3"/>
  <c r="Z161" i="3" s="1"/>
  <c r="Z165" i="3" s="1"/>
  <c r="Y162" i="3" a="1"/>
  <c r="Y162" i="3" s="1"/>
  <c r="V162" i="3"/>
  <c r="W175" i="3" s="1"/>
  <c r="E162" i="3"/>
  <c r="A162" i="3"/>
  <c r="BP161" i="3"/>
  <c r="AN161" i="3"/>
  <c r="AD161" i="3"/>
  <c r="AC161" i="3"/>
  <c r="AC165" i="3" s="1"/>
  <c r="V161" i="3"/>
  <c r="E161" i="3"/>
  <c r="A161" i="3"/>
  <c r="BP160" i="3" a="1"/>
  <c r="BP160" i="3"/>
  <c r="BO160" i="3" a="1"/>
  <c r="BO160" i="3" s="1"/>
  <c r="BN160" i="3" a="1"/>
  <c r="BN160" i="3"/>
  <c r="BM160" i="3" a="1"/>
  <c r="BM160" i="3" s="1"/>
  <c r="BH160" i="3" a="1"/>
  <c r="BH160" i="3"/>
  <c r="CC158" i="3" s="1"/>
  <c r="AZ160" i="3" a="1"/>
  <c r="AZ160" i="3" s="1"/>
  <c r="AY160" i="3" a="1"/>
  <c r="AY160" i="3"/>
  <c r="AX160" i="3" a="1"/>
  <c r="AX160" i="3"/>
  <c r="AX228" i="3" s="1"/>
  <c r="AW160" i="3" a="1"/>
  <c r="AW160" i="3" s="1"/>
  <c r="AV160" i="3" a="1"/>
  <c r="AV160" i="3" s="1"/>
  <c r="AV230" i="3" s="1"/>
  <c r="AU160" i="3" a="1"/>
  <c r="AU160" i="3"/>
  <c r="AU165" i="3" s="1"/>
  <c r="AT160" i="3" a="1"/>
  <c r="AT160" i="3" s="1"/>
  <c r="AS160" i="3" a="1"/>
  <c r="AS160" i="3" s="1"/>
  <c r="AR160" i="3" a="1"/>
  <c r="AR160" i="3" s="1"/>
  <c r="AQ160" i="3" a="1"/>
  <c r="AQ160" i="3"/>
  <c r="AP160" i="3" a="1"/>
  <c r="AP160" i="3" s="1"/>
  <c r="AO160" i="3" a="1"/>
  <c r="AO160" i="3"/>
  <c r="AN160" i="3"/>
  <c r="AJ160" i="3" a="1"/>
  <c r="AJ160" i="3" s="1"/>
  <c r="AI160" i="3" a="1"/>
  <c r="AI160" i="3" s="1"/>
  <c r="AH160" i="3" a="1"/>
  <c r="AH160" i="3" s="1"/>
  <c r="AH228" i="3" s="1"/>
  <c r="AG160" i="3" a="1"/>
  <c r="AG160" i="3"/>
  <c r="AG229" i="3" s="1"/>
  <c r="AF160" i="3" a="1"/>
  <c r="AF160" i="3"/>
  <c r="AE160" i="3" a="1"/>
  <c r="AE160" i="3" s="1"/>
  <c r="AD160" i="3" a="1"/>
  <c r="AD160" i="3" s="1"/>
  <c r="AC160" i="3" a="1"/>
  <c r="AC160" i="3"/>
  <c r="AB160" i="3" a="1"/>
  <c r="AB160" i="3" s="1"/>
  <c r="AA160" i="3" a="1"/>
  <c r="AA160" i="3"/>
  <c r="Z160" i="3" a="1"/>
  <c r="Z160" i="3" s="1"/>
  <c r="Y160" i="3" a="1"/>
  <c r="Y160" i="3" s="1"/>
  <c r="W160" i="3"/>
  <c r="V160" i="3"/>
  <c r="E160" i="3"/>
  <c r="A160" i="3"/>
  <c r="CN159" i="3"/>
  <c r="CM159" i="3"/>
  <c r="CL159" i="3"/>
  <c r="CK159" i="3"/>
  <c r="CK225" i="3" s="1"/>
  <c r="CJ159" i="3"/>
  <c r="CI159" i="3"/>
  <c r="CH159" i="3"/>
  <c r="CG159" i="3"/>
  <c r="CF159" i="3"/>
  <c r="CE159" i="3"/>
  <c r="CD159" i="3"/>
  <c r="CC159" i="3"/>
  <c r="BX159" i="3"/>
  <c r="BW159" i="3"/>
  <c r="BW225" i="3" s="1"/>
  <c r="BV159" i="3"/>
  <c r="BV225" i="3" s="1"/>
  <c r="BU159" i="3"/>
  <c r="BU225" i="3" s="1"/>
  <c r="BT159" i="3"/>
  <c r="BS159" i="3"/>
  <c r="BR159" i="3"/>
  <c r="BQ159" i="3"/>
  <c r="BP159" i="3"/>
  <c r="BP158" i="3" s="1"/>
  <c r="BO159" i="3"/>
  <c r="BO158" i="3" s="1"/>
  <c r="BN159" i="3"/>
  <c r="BN158" i="3" s="1"/>
  <c r="BM159" i="3"/>
  <c r="AZ159" i="3"/>
  <c r="AY159" i="3"/>
  <c r="AX159" i="3"/>
  <c r="AW159" i="3"/>
  <c r="AV159" i="3"/>
  <c r="AU159" i="3"/>
  <c r="AT159" i="3"/>
  <c r="AS159" i="3"/>
  <c r="AR159" i="3"/>
  <c r="AR158" i="3" s="1"/>
  <c r="AQ159" i="3"/>
  <c r="AQ158" i="3" s="1"/>
  <c r="AP159" i="3"/>
  <c r="AP158" i="3" s="1"/>
  <c r="AO159" i="3"/>
  <c r="AJ159" i="3"/>
  <c r="AI159" i="3"/>
  <c r="AH159" i="3"/>
  <c r="AG159" i="3"/>
  <c r="AF159" i="3"/>
  <c r="AE159" i="3"/>
  <c r="AD159" i="3"/>
  <c r="AD158" i="3" s="1"/>
  <c r="AC159" i="3"/>
  <c r="AB159" i="3"/>
  <c r="AB158" i="3" s="1"/>
  <c r="AA159" i="3"/>
  <c r="AA158" i="3" s="1"/>
  <c r="Z159" i="3"/>
  <c r="Z158" i="3" s="1"/>
  <c r="Y159" i="3"/>
  <c r="AU158" i="3"/>
  <c r="AT158" i="3"/>
  <c r="AE158" i="3"/>
  <c r="AC158" i="3"/>
  <c r="D158" i="3"/>
  <c r="BF232" i="3" s="1" a="1"/>
  <c r="BF232" i="3" s="1"/>
  <c r="BK153" i="3" a="1"/>
  <c r="BK153" i="3" s="1"/>
  <c r="BJ153" i="3" a="1"/>
  <c r="BJ153" i="3" s="1"/>
  <c r="BG153" i="3" a="1"/>
  <c r="BG153" i="3"/>
  <c r="BF153" i="3" a="1"/>
  <c r="BF153" i="3" s="1"/>
  <c r="AJ153" i="3" a="1"/>
  <c r="AJ153" i="3" s="1"/>
  <c r="AI153" i="3" a="1"/>
  <c r="AI153" i="3" s="1"/>
  <c r="AH153" i="3" a="1"/>
  <c r="AH153" i="3"/>
  <c r="AG153" i="3" a="1"/>
  <c r="AG153" i="3" s="1"/>
  <c r="AF153" i="3" a="1"/>
  <c r="AF153" i="3" s="1"/>
  <c r="AE153" i="3" a="1"/>
  <c r="AE153" i="3" s="1"/>
  <c r="AD153" i="3" a="1"/>
  <c r="AD153" i="3"/>
  <c r="AC153" i="3" a="1"/>
  <c r="AC153" i="3" s="1"/>
  <c r="AB153" i="3" a="1"/>
  <c r="AB153" i="3" s="1"/>
  <c r="AA153" i="3" a="1"/>
  <c r="AA153" i="3" s="1"/>
  <c r="Z153" i="3" a="1"/>
  <c r="Z153" i="3" s="1"/>
  <c r="Y153" i="3" a="1"/>
  <c r="Y153" i="3" s="1"/>
  <c r="A153" i="3"/>
  <c r="BK152" i="3" a="1"/>
  <c r="BK152" i="3" s="1"/>
  <c r="BJ152" i="3" a="1"/>
  <c r="BJ152" i="3"/>
  <c r="BI152" i="3"/>
  <c r="BG152" i="3" a="1"/>
  <c r="BG152" i="3"/>
  <c r="BF152" i="3" a="1"/>
  <c r="BF152" i="3" s="1"/>
  <c r="AJ152" i="3" a="1"/>
  <c r="AJ152" i="3" s="1"/>
  <c r="AI152" i="3" a="1"/>
  <c r="AI152" i="3"/>
  <c r="AH152" i="3" a="1"/>
  <c r="AH152" i="3" s="1"/>
  <c r="AG152" i="3" a="1"/>
  <c r="AG152" i="3"/>
  <c r="AF152" i="3" a="1"/>
  <c r="AF152" i="3" s="1"/>
  <c r="AE152" i="3" a="1"/>
  <c r="AE152" i="3" s="1"/>
  <c r="AD152" i="3" a="1"/>
  <c r="AD152" i="3" s="1"/>
  <c r="AC152" i="3" a="1"/>
  <c r="AC152" i="3"/>
  <c r="AB152" i="3" a="1"/>
  <c r="AB152" i="3"/>
  <c r="AA152" i="3" a="1"/>
  <c r="AA152" i="3" s="1"/>
  <c r="Z152" i="3" a="1"/>
  <c r="Z152" i="3"/>
  <c r="Y152" i="3" a="1"/>
  <c r="Y152" i="3" s="1"/>
  <c r="A152" i="3"/>
  <c r="BK151" i="3" a="1"/>
  <c r="BK151" i="3" s="1"/>
  <c r="BJ151" i="3" a="1"/>
  <c r="BJ151" i="3"/>
  <c r="BI151" i="3"/>
  <c r="BG151" i="3" a="1"/>
  <c r="BG151" i="3" s="1"/>
  <c r="BF151" i="3" a="1"/>
  <c r="BF151" i="3" s="1"/>
  <c r="AJ151" i="3" a="1"/>
  <c r="AJ151" i="3" s="1"/>
  <c r="AL151" i="3" s="1"/>
  <c r="AI151" i="3" a="1"/>
  <c r="AI151" i="3" s="1"/>
  <c r="AH151" i="3" a="1"/>
  <c r="AH151" i="3" s="1"/>
  <c r="AG151" i="3" a="1"/>
  <c r="AG151" i="3"/>
  <c r="AF151" i="3" a="1"/>
  <c r="AF151" i="3"/>
  <c r="AE151" i="3" a="1"/>
  <c r="AE151" i="3"/>
  <c r="AD151" i="3" a="1"/>
  <c r="AD151" i="3"/>
  <c r="AC151" i="3" a="1"/>
  <c r="AC151" i="3" s="1"/>
  <c r="AB151" i="3" a="1"/>
  <c r="AB151" i="3" s="1"/>
  <c r="AA151" i="3" a="1"/>
  <c r="AA151" i="3" s="1"/>
  <c r="Z151" i="3" a="1"/>
  <c r="Z151" i="3"/>
  <c r="Y151" i="3" a="1"/>
  <c r="Y151" i="3" s="1"/>
  <c r="A151" i="3"/>
  <c r="BK150" i="3" a="1"/>
  <c r="BK150" i="3"/>
  <c r="BJ150" i="3" a="1"/>
  <c r="BJ150" i="3" s="1"/>
  <c r="BI150" i="3"/>
  <c r="BG150" i="3" a="1"/>
  <c r="BG150" i="3"/>
  <c r="BF150" i="3" a="1"/>
  <c r="BF150" i="3" s="1"/>
  <c r="AJ150" i="3" a="1"/>
  <c r="AJ150" i="3"/>
  <c r="AL150" i="3" s="1"/>
  <c r="AI150" i="3" a="1"/>
  <c r="AI150" i="3" s="1"/>
  <c r="AH150" i="3" a="1"/>
  <c r="AH150" i="3" s="1"/>
  <c r="AG150" i="3" a="1"/>
  <c r="AG150" i="3" s="1"/>
  <c r="AF150" i="3" a="1"/>
  <c r="AF150" i="3" s="1"/>
  <c r="AE150" i="3" a="1"/>
  <c r="AE150" i="3" s="1"/>
  <c r="AD150" i="3" a="1"/>
  <c r="AD150" i="3"/>
  <c r="AC150" i="3" a="1"/>
  <c r="AC150" i="3"/>
  <c r="AB150" i="3" a="1"/>
  <c r="AB150" i="3" s="1"/>
  <c r="AA150" i="3" a="1"/>
  <c r="AA150" i="3" s="1"/>
  <c r="Z150" i="3" a="1"/>
  <c r="Z150" i="3" s="1"/>
  <c r="Y150" i="3" a="1"/>
  <c r="Y150" i="3"/>
  <c r="A150" i="3"/>
  <c r="BK149" i="3" a="1"/>
  <c r="BK149" i="3" s="1"/>
  <c r="BJ149" i="3" a="1"/>
  <c r="BJ149" i="3"/>
  <c r="BI149" i="3"/>
  <c r="BG149" i="3" a="1"/>
  <c r="BG149" i="3"/>
  <c r="BF149" i="3" a="1"/>
  <c r="BF149" i="3"/>
  <c r="AJ149" i="3" a="1"/>
  <c r="AJ149" i="3" s="1"/>
  <c r="AI149" i="3" a="1"/>
  <c r="AI149" i="3"/>
  <c r="AH149" i="3" a="1"/>
  <c r="AH149" i="3"/>
  <c r="AG149" i="3" a="1"/>
  <c r="AG149" i="3" s="1"/>
  <c r="AF149" i="3" a="1"/>
  <c r="AF149" i="3" s="1"/>
  <c r="AE149" i="3" a="1"/>
  <c r="AE149" i="3" s="1"/>
  <c r="AD149" i="3" a="1"/>
  <c r="AD149" i="3" s="1"/>
  <c r="AC149" i="3" a="1"/>
  <c r="AC149" i="3" s="1"/>
  <c r="AB149" i="3" a="1"/>
  <c r="AB149" i="3"/>
  <c r="AA149" i="3" a="1"/>
  <c r="AA149" i="3" s="1"/>
  <c r="Z149" i="3" a="1"/>
  <c r="Z149" i="3"/>
  <c r="Y149" i="3" a="1"/>
  <c r="Y149" i="3" s="1"/>
  <c r="A149" i="3"/>
  <c r="BK148" i="3" a="1"/>
  <c r="BK148" i="3"/>
  <c r="BJ148" i="3" a="1"/>
  <c r="BJ148" i="3" s="1"/>
  <c r="BI148" i="3"/>
  <c r="BG148" i="3" a="1"/>
  <c r="BG148" i="3" s="1"/>
  <c r="BF148" i="3" a="1"/>
  <c r="BF148" i="3"/>
  <c r="AJ148" i="3" a="1"/>
  <c r="AJ148" i="3"/>
  <c r="AI148" i="3" a="1"/>
  <c r="AI148" i="3" s="1"/>
  <c r="AH148" i="3" a="1"/>
  <c r="AH148" i="3" s="1"/>
  <c r="AG148" i="3" a="1"/>
  <c r="AG148" i="3"/>
  <c r="AF148" i="3" a="1"/>
  <c r="AF148" i="3"/>
  <c r="AE148" i="3" a="1"/>
  <c r="AE148" i="3" s="1"/>
  <c r="AD148" i="3" a="1"/>
  <c r="AD148" i="3" s="1"/>
  <c r="AC148" i="3" a="1"/>
  <c r="AC148" i="3" s="1"/>
  <c r="AB148" i="3" a="1"/>
  <c r="AB148" i="3" s="1"/>
  <c r="AA148" i="3" a="1"/>
  <c r="AA148" i="3" s="1"/>
  <c r="Z148" i="3" a="1"/>
  <c r="Z148" i="3"/>
  <c r="Y148" i="3" a="1"/>
  <c r="Y148" i="3"/>
  <c r="A148" i="3"/>
  <c r="BK147" i="3" a="1"/>
  <c r="BK147" i="3"/>
  <c r="BJ147" i="3" a="1"/>
  <c r="BJ147" i="3"/>
  <c r="BI147" i="3"/>
  <c r="BG147" i="3" a="1"/>
  <c r="BG147" i="3" s="1"/>
  <c r="BF147" i="3" a="1"/>
  <c r="BF147" i="3" s="1"/>
  <c r="AJ147" i="3" a="1"/>
  <c r="AJ147" i="3" s="1"/>
  <c r="AI147" i="3" a="1"/>
  <c r="AI147" i="3"/>
  <c r="AH147" i="3" a="1"/>
  <c r="AH147" i="3" s="1"/>
  <c r="AG147" i="3" a="1"/>
  <c r="AG147" i="3" s="1"/>
  <c r="AF147" i="3" a="1"/>
  <c r="AF147" i="3" s="1"/>
  <c r="AE147" i="3" a="1"/>
  <c r="AE147" i="3"/>
  <c r="AD147" i="3" a="1"/>
  <c r="AD147" i="3"/>
  <c r="AC147" i="3" a="1"/>
  <c r="AC147" i="3" s="1"/>
  <c r="AB147" i="3" a="1"/>
  <c r="AB147" i="3"/>
  <c r="AA147" i="3" a="1"/>
  <c r="AA147" i="3" s="1"/>
  <c r="Z147" i="3" a="1"/>
  <c r="Z147" i="3" s="1"/>
  <c r="Y147" i="3" a="1"/>
  <c r="Y147" i="3"/>
  <c r="A147" i="3"/>
  <c r="BK146" i="3" a="1"/>
  <c r="BK146" i="3" s="1"/>
  <c r="BJ146" i="3" a="1"/>
  <c r="BJ146" i="3"/>
  <c r="BI146" i="3"/>
  <c r="BG146" i="3" a="1"/>
  <c r="BG146" i="3" s="1"/>
  <c r="BF146" i="3" a="1"/>
  <c r="BF146" i="3" s="1"/>
  <c r="AJ146" i="3" a="1"/>
  <c r="AJ146" i="3" s="1"/>
  <c r="AI146" i="3" a="1"/>
  <c r="AI146" i="3"/>
  <c r="AH146" i="3" a="1"/>
  <c r="AH146" i="3"/>
  <c r="AG146" i="3" a="1"/>
  <c r="AG146" i="3" s="1"/>
  <c r="AF146" i="3" a="1"/>
  <c r="AF146" i="3" s="1"/>
  <c r="AE146" i="3" a="1"/>
  <c r="AE146" i="3"/>
  <c r="AD146" i="3" a="1"/>
  <c r="AD146" i="3" s="1"/>
  <c r="AC146" i="3" a="1"/>
  <c r="AC146" i="3" s="1"/>
  <c r="AB146" i="3" a="1"/>
  <c r="AB146" i="3"/>
  <c r="AA146" i="3" a="1"/>
  <c r="AA146" i="3"/>
  <c r="Z146" i="3" a="1"/>
  <c r="Z146" i="3" s="1"/>
  <c r="Y146" i="3" a="1"/>
  <c r="Y146" i="3" s="1"/>
  <c r="A146" i="3"/>
  <c r="BK145" i="3" a="1"/>
  <c r="BK145" i="3"/>
  <c r="BJ145" i="3" a="1"/>
  <c r="BJ145" i="3" s="1"/>
  <c r="BI145" i="3"/>
  <c r="BG145" i="3" a="1"/>
  <c r="BG145" i="3" s="1"/>
  <c r="BF145" i="3" a="1"/>
  <c r="BF145" i="3"/>
  <c r="AJ145" i="3" a="1"/>
  <c r="AJ145" i="3"/>
  <c r="AI145" i="3" a="1"/>
  <c r="AI145" i="3" s="1"/>
  <c r="AH145" i="3" a="1"/>
  <c r="AH145" i="3" s="1"/>
  <c r="AH141" i="3" s="1"/>
  <c r="AG145" i="3" a="1"/>
  <c r="AG145" i="3" s="1"/>
  <c r="AF145" i="3" a="1"/>
  <c r="AF145" i="3"/>
  <c r="AE145" i="3" a="1"/>
  <c r="AE145" i="3" s="1"/>
  <c r="AE141" i="3" s="1"/>
  <c r="AD145" i="3" a="1"/>
  <c r="AD145" i="3" s="1"/>
  <c r="AC145" i="3" a="1"/>
  <c r="AC145" i="3" s="1"/>
  <c r="AB145" i="3" a="1"/>
  <c r="AB145" i="3" s="1"/>
  <c r="AA145" i="3" a="1"/>
  <c r="AA145" i="3" s="1"/>
  <c r="Z145" i="3" a="1"/>
  <c r="Z145" i="3"/>
  <c r="Y145" i="3" a="1"/>
  <c r="Y145" i="3"/>
  <c r="A145" i="3"/>
  <c r="BK144" i="3" a="1"/>
  <c r="BK144" i="3" s="1"/>
  <c r="BJ144" i="3" a="1"/>
  <c r="BJ144" i="3"/>
  <c r="BI144" i="3"/>
  <c r="BG144" i="3" a="1"/>
  <c r="BG144" i="3"/>
  <c r="BF144" i="3" a="1"/>
  <c r="BF144" i="3" s="1"/>
  <c r="AJ144" i="3" a="1"/>
  <c r="AJ144" i="3"/>
  <c r="AI144" i="3" a="1"/>
  <c r="AI144" i="3" s="1"/>
  <c r="AH144" i="3" a="1"/>
  <c r="AH144" i="3" s="1"/>
  <c r="AG144" i="3" a="1"/>
  <c r="AG144" i="3"/>
  <c r="AF144" i="3" a="1"/>
  <c r="AF144" i="3" s="1"/>
  <c r="AE144" i="3" a="1"/>
  <c r="AE144" i="3"/>
  <c r="AD144" i="3" a="1"/>
  <c r="AD144" i="3"/>
  <c r="AC144" i="3" a="1"/>
  <c r="AC144" i="3" s="1"/>
  <c r="AB144" i="3" a="1"/>
  <c r="AB144" i="3"/>
  <c r="AA144" i="3" a="1"/>
  <c r="AA144" i="3" s="1"/>
  <c r="Z144" i="3" a="1"/>
  <c r="Z144" i="3" s="1"/>
  <c r="Y144" i="3" a="1"/>
  <c r="Y144" i="3" s="1"/>
  <c r="AL144" i="3" s="1"/>
  <c r="A144" i="3"/>
  <c r="BK143" i="3" a="1"/>
  <c r="BK143" i="3" s="1"/>
  <c r="BJ143" i="3" a="1"/>
  <c r="BJ143" i="3"/>
  <c r="BG143" i="3" a="1"/>
  <c r="BG143" i="3"/>
  <c r="BF143" i="3" a="1"/>
  <c r="BF143" i="3" s="1"/>
  <c r="AJ143" i="3" a="1"/>
  <c r="AJ143" i="3" s="1"/>
  <c r="AJ141" i="3" s="1"/>
  <c r="AI143" i="3" a="1"/>
  <c r="AI143" i="3"/>
  <c r="AH143" i="3" a="1"/>
  <c r="AH143" i="3" s="1"/>
  <c r="AG143" i="3" a="1"/>
  <c r="AG143" i="3" s="1"/>
  <c r="AG141" i="3" s="1"/>
  <c r="AF143" i="3" a="1"/>
  <c r="AF143" i="3"/>
  <c r="AE143" i="3" a="1"/>
  <c r="AE143" i="3"/>
  <c r="AD143" i="3" a="1"/>
  <c r="AD143" i="3" s="1"/>
  <c r="AC143" i="3" a="1"/>
  <c r="AC143" i="3"/>
  <c r="AB143" i="3" a="1"/>
  <c r="AB143" i="3" s="1"/>
  <c r="AA143" i="3" a="1"/>
  <c r="AA143" i="3" s="1"/>
  <c r="Z143" i="3" a="1"/>
  <c r="Z143" i="3" s="1"/>
  <c r="Y143" i="3" a="1"/>
  <c r="Y143" i="3"/>
  <c r="AL143" i="3" s="1"/>
  <c r="A143" i="3"/>
  <c r="BK142" i="3" a="1"/>
  <c r="BK142" i="3" s="1"/>
  <c r="BJ142" i="3" a="1"/>
  <c r="BJ142" i="3"/>
  <c r="BG142" i="3" a="1"/>
  <c r="BG142" i="3" s="1"/>
  <c r="BF142" i="3" a="1"/>
  <c r="BF142" i="3" s="1"/>
  <c r="AJ142" i="3" a="1"/>
  <c r="AJ142" i="3"/>
  <c r="AI142" i="3" a="1"/>
  <c r="AI142" i="3" s="1"/>
  <c r="AH142" i="3" a="1"/>
  <c r="AH142" i="3"/>
  <c r="AG142" i="3" a="1"/>
  <c r="AG142" i="3" s="1"/>
  <c r="AF142" i="3" a="1"/>
  <c r="AF142" i="3"/>
  <c r="AE142" i="3" a="1"/>
  <c r="AE142" i="3" s="1"/>
  <c r="AD142" i="3" a="1"/>
  <c r="AD142" i="3" s="1"/>
  <c r="AD141" i="3" s="1"/>
  <c r="AC142" i="3" a="1"/>
  <c r="AC142" i="3" s="1"/>
  <c r="AC141" i="3" s="1"/>
  <c r="AB142" i="3" a="1"/>
  <c r="AB142" i="3"/>
  <c r="AA142" i="3" a="1"/>
  <c r="AA142" i="3" s="1"/>
  <c r="Z142" i="3" a="1"/>
  <c r="Z142" i="3"/>
  <c r="Y142" i="3" a="1"/>
  <c r="Y142" i="3"/>
  <c r="A142" i="3"/>
  <c r="A141" i="3"/>
  <c r="BI140" i="3"/>
  <c r="BF140" i="3" a="1"/>
  <c r="BF140" i="3"/>
  <c r="AJ140" i="3" a="1"/>
  <c r="AJ140" i="3" s="1"/>
  <c r="AI140" i="3" a="1"/>
  <c r="AI140" i="3" s="1"/>
  <c r="AH140" i="3" a="1"/>
  <c r="AH140" i="3"/>
  <c r="AG140" i="3" a="1"/>
  <c r="AG140" i="3" s="1"/>
  <c r="AF140" i="3" a="1"/>
  <c r="AF140" i="3" s="1"/>
  <c r="AE140" i="3" a="1"/>
  <c r="AE140" i="3"/>
  <c r="AD140" i="3" a="1"/>
  <c r="AD140" i="3" s="1"/>
  <c r="AC140" i="3" a="1"/>
  <c r="AC140" i="3"/>
  <c r="AB140" i="3" a="1"/>
  <c r="AB140" i="3"/>
  <c r="AA140" i="3" a="1"/>
  <c r="AA140" i="3"/>
  <c r="Z140" i="3" a="1"/>
  <c r="Z140" i="3" s="1"/>
  <c r="Y140" i="3" a="1"/>
  <c r="Y140" i="3"/>
  <c r="D140" i="3" a="1"/>
  <c r="D140" i="3"/>
  <c r="BI139" i="3"/>
  <c r="AJ139" i="3" a="1"/>
  <c r="AJ139" i="3" s="1"/>
  <c r="AI139" i="3" a="1"/>
  <c r="AI139" i="3" s="1"/>
  <c r="AH139" i="3" a="1"/>
  <c r="AH139" i="3"/>
  <c r="AG139" i="3" a="1"/>
  <c r="AG139" i="3"/>
  <c r="AF139" i="3" a="1"/>
  <c r="AF139" i="3" s="1"/>
  <c r="AE139" i="3" a="1"/>
  <c r="AE139" i="3"/>
  <c r="AD139" i="3" a="1"/>
  <c r="AD139" i="3"/>
  <c r="AC139" i="3" a="1"/>
  <c r="AC139" i="3" s="1"/>
  <c r="AB139" i="3" a="1"/>
  <c r="AB139" i="3" s="1"/>
  <c r="AA139" i="3" a="1"/>
  <c r="AA139" i="3" s="1"/>
  <c r="Z139" i="3" a="1"/>
  <c r="Z139" i="3" s="1"/>
  <c r="Y139" i="3" a="1"/>
  <c r="Y139" i="3"/>
  <c r="D139" i="3" a="1"/>
  <c r="D139" i="3"/>
  <c r="A139" i="3"/>
  <c r="BI138" i="3"/>
  <c r="AJ138" i="3" a="1"/>
  <c r="AJ138" i="3"/>
  <c r="AI138" i="3" a="1"/>
  <c r="AI138" i="3" s="1"/>
  <c r="AH138" i="3" a="1"/>
  <c r="AH138" i="3"/>
  <c r="AG138" i="3" a="1"/>
  <c r="AG138" i="3" s="1"/>
  <c r="AF138" i="3" a="1"/>
  <c r="AF138" i="3" s="1"/>
  <c r="AE138" i="3" a="1"/>
  <c r="AE138" i="3" s="1"/>
  <c r="AD138" i="3" a="1"/>
  <c r="AD138" i="3"/>
  <c r="AC138" i="3" a="1"/>
  <c r="AC138" i="3" s="1"/>
  <c r="AB138" i="3" a="1"/>
  <c r="AB138" i="3"/>
  <c r="AA138" i="3" a="1"/>
  <c r="AA138" i="3" s="1"/>
  <c r="Z138" i="3" a="1"/>
  <c r="Z138" i="3"/>
  <c r="Y138" i="3" a="1"/>
  <c r="Y138" i="3"/>
  <c r="D138" i="3" a="1"/>
  <c r="D138" i="3" s="1"/>
  <c r="BI137" i="3"/>
  <c r="AJ137" i="3" a="1"/>
  <c r="AJ137" i="3"/>
  <c r="AI137" i="3" a="1"/>
  <c r="AI137" i="3" s="1"/>
  <c r="AH137" i="3" a="1"/>
  <c r="AH137" i="3"/>
  <c r="AG137" i="3" a="1"/>
  <c r="AG137" i="3"/>
  <c r="AF137" i="3" a="1"/>
  <c r="AF137" i="3" s="1"/>
  <c r="AE137" i="3" a="1"/>
  <c r="AE137" i="3"/>
  <c r="AD137" i="3" a="1"/>
  <c r="AD137" i="3"/>
  <c r="AC137" i="3" a="1"/>
  <c r="AC137" i="3"/>
  <c r="AB137" i="3" a="1"/>
  <c r="AB137" i="3" s="1"/>
  <c r="AA137" i="3" a="1"/>
  <c r="AA137" i="3"/>
  <c r="Z137" i="3" a="1"/>
  <c r="Z137" i="3" s="1"/>
  <c r="Y137" i="3" a="1"/>
  <c r="Y137" i="3"/>
  <c r="D137" i="3" a="1"/>
  <c r="D137" i="3"/>
  <c r="A137" i="3"/>
  <c r="BI136" i="3"/>
  <c r="BG136" i="3" a="1"/>
  <c r="BG136" i="3"/>
  <c r="BF136" i="3" a="1"/>
  <c r="BF136" i="3"/>
  <c r="AJ136" i="3" a="1"/>
  <c r="AJ136" i="3"/>
  <c r="AI136" i="3" a="1"/>
  <c r="AI136" i="3" s="1"/>
  <c r="AH136" i="3" a="1"/>
  <c r="AH136" i="3"/>
  <c r="AG136" i="3" a="1"/>
  <c r="AG136" i="3" s="1"/>
  <c r="AF136" i="3" a="1"/>
  <c r="AF136" i="3" s="1"/>
  <c r="AE136" i="3" a="1"/>
  <c r="AE136" i="3"/>
  <c r="AD136" i="3" a="1"/>
  <c r="AD136" i="3"/>
  <c r="AC136" i="3" a="1"/>
  <c r="AC136" i="3" s="1"/>
  <c r="AB136" i="3" a="1"/>
  <c r="AB136" i="3"/>
  <c r="AA136" i="3" a="1"/>
  <c r="AA136" i="3" s="1"/>
  <c r="AL136" i="3" s="1"/>
  <c r="Z136" i="3" a="1"/>
  <c r="Z136" i="3"/>
  <c r="Y136" i="3" a="1"/>
  <c r="Y136" i="3"/>
  <c r="T136" i="3"/>
  <c r="Q136" i="3"/>
  <c r="P136" i="3"/>
  <c r="O136" i="3"/>
  <c r="N136" i="3"/>
  <c r="M136" i="3"/>
  <c r="L136" i="3"/>
  <c r="K136" i="3"/>
  <c r="A136" i="3"/>
  <c r="BI135" i="3"/>
  <c r="BG135" i="3" a="1"/>
  <c r="BG135" i="3"/>
  <c r="BF135" i="3" a="1"/>
  <c r="BF135" i="3"/>
  <c r="AJ135" i="3" a="1"/>
  <c r="AJ135" i="3"/>
  <c r="AI135" i="3" a="1"/>
  <c r="AI135" i="3" s="1"/>
  <c r="AH135" i="3" a="1"/>
  <c r="AH135" i="3" s="1"/>
  <c r="AG135" i="3" a="1"/>
  <c r="AG135" i="3"/>
  <c r="AF135" i="3" a="1"/>
  <c r="AF135" i="3"/>
  <c r="AE135" i="3" a="1"/>
  <c r="AE135" i="3" s="1"/>
  <c r="AD135" i="3" a="1"/>
  <c r="AD135" i="3"/>
  <c r="AC135" i="3" a="1"/>
  <c r="AC135" i="3" s="1"/>
  <c r="AB135" i="3" a="1"/>
  <c r="AB135" i="3"/>
  <c r="AA135" i="3" a="1"/>
  <c r="AA135" i="3"/>
  <c r="Z135" i="3" a="1"/>
  <c r="Z135" i="3"/>
  <c r="Y135" i="3" a="1"/>
  <c r="Y135" i="3" s="1"/>
  <c r="AL135" i="3" s="1"/>
  <c r="T135" i="3"/>
  <c r="S135" i="3"/>
  <c r="A135" i="3"/>
  <c r="BI134" i="3"/>
  <c r="BG134" i="3" a="1"/>
  <c r="BG134" i="3"/>
  <c r="BF134" i="3" a="1"/>
  <c r="BF134" i="3" s="1"/>
  <c r="AJ134" i="3" a="1"/>
  <c r="AJ134" i="3" s="1"/>
  <c r="AI134" i="3" a="1"/>
  <c r="AI134" i="3"/>
  <c r="AH134" i="3" a="1"/>
  <c r="AH134" i="3"/>
  <c r="AG134" i="3" a="1"/>
  <c r="AG134" i="3" s="1"/>
  <c r="AF134" i="3" a="1"/>
  <c r="AF134" i="3"/>
  <c r="AE134" i="3" a="1"/>
  <c r="AE134" i="3" s="1"/>
  <c r="AD134" i="3" a="1"/>
  <c r="AD134" i="3"/>
  <c r="AC134" i="3" a="1"/>
  <c r="AC134" i="3" s="1"/>
  <c r="AB134" i="3" a="1"/>
  <c r="AB134" i="3"/>
  <c r="AA134" i="3" a="1"/>
  <c r="AA134" i="3" s="1"/>
  <c r="Z134" i="3" a="1"/>
  <c r="Z134" i="3"/>
  <c r="Y134" i="3" a="1"/>
  <c r="Y134" i="3"/>
  <c r="T134" i="3"/>
  <c r="S134" i="3"/>
  <c r="Q134" i="3"/>
  <c r="P134" i="3"/>
  <c r="N134" i="3"/>
  <c r="M134" i="3"/>
  <c r="L134" i="3"/>
  <c r="K134" i="3"/>
  <c r="J134" i="3"/>
  <c r="I134" i="3"/>
  <c r="A134" i="3"/>
  <c r="BI133" i="3"/>
  <c r="BG133" i="3" a="1"/>
  <c r="BG133" i="3"/>
  <c r="BF133" i="3" a="1"/>
  <c r="BF133" i="3"/>
  <c r="AJ133" i="3" a="1"/>
  <c r="AJ133" i="3"/>
  <c r="AI133" i="3" a="1"/>
  <c r="AI133" i="3" s="1"/>
  <c r="AH133" i="3" a="1"/>
  <c r="AH133" i="3"/>
  <c r="AG133" i="3" a="1"/>
  <c r="AG133" i="3" s="1"/>
  <c r="AF133" i="3" a="1"/>
  <c r="AF133" i="3"/>
  <c r="AE133" i="3" a="1"/>
  <c r="AE133" i="3" s="1"/>
  <c r="AD133" i="3" a="1"/>
  <c r="AD133" i="3"/>
  <c r="AC133" i="3" a="1"/>
  <c r="AC133" i="3" s="1"/>
  <c r="AB133" i="3" a="1"/>
  <c r="AB133" i="3"/>
  <c r="AA133" i="3" a="1"/>
  <c r="AA133" i="3"/>
  <c r="Z133" i="3" a="1"/>
  <c r="Z133" i="3" s="1"/>
  <c r="Y133" i="3" a="1"/>
  <c r="Y133" i="3"/>
  <c r="A133" i="3"/>
  <c r="BG132" i="3" a="1"/>
  <c r="BG132" i="3"/>
  <c r="BF132" i="3" a="1"/>
  <c r="BF132" i="3"/>
  <c r="AJ132" i="3" a="1"/>
  <c r="AJ132" i="3"/>
  <c r="AI132" i="3" a="1"/>
  <c r="AI132" i="3"/>
  <c r="AH132" i="3" a="1"/>
  <c r="AH132" i="3"/>
  <c r="AG132" i="3" a="1"/>
  <c r="AG132" i="3" s="1"/>
  <c r="AF132" i="3" a="1"/>
  <c r="AF132" i="3" s="1"/>
  <c r="AE132" i="3" a="1"/>
  <c r="AE132" i="3"/>
  <c r="AD132" i="3" a="1"/>
  <c r="AD132" i="3"/>
  <c r="AC132" i="3" a="1"/>
  <c r="AC132" i="3"/>
  <c r="AB132" i="3" a="1"/>
  <c r="AB132" i="3"/>
  <c r="AA132" i="3" a="1"/>
  <c r="AA132" i="3"/>
  <c r="Z132" i="3" a="1"/>
  <c r="Z132" i="3" s="1"/>
  <c r="Y132" i="3" a="1"/>
  <c r="Y132" i="3"/>
  <c r="S132" i="3"/>
  <c r="K132" i="3"/>
  <c r="A132" i="3"/>
  <c r="BG131" i="3" a="1"/>
  <c r="BG131" i="3"/>
  <c r="BF131" i="3" a="1"/>
  <c r="BF131" i="3"/>
  <c r="AJ131" i="3" a="1"/>
  <c r="AJ131" i="3" s="1"/>
  <c r="AI131" i="3" a="1"/>
  <c r="AI131" i="3"/>
  <c r="AH131" i="3" a="1"/>
  <c r="AH131" i="3"/>
  <c r="AG131" i="3" a="1"/>
  <c r="AG131" i="3"/>
  <c r="AF131" i="3" a="1"/>
  <c r="AF131" i="3" s="1"/>
  <c r="AE131" i="3" a="1"/>
  <c r="AE131" i="3"/>
  <c r="AD131" i="3" a="1"/>
  <c r="AD131" i="3"/>
  <c r="AC131" i="3" a="1"/>
  <c r="AC131" i="3" s="1"/>
  <c r="AB131" i="3" a="1"/>
  <c r="AB131" i="3" s="1"/>
  <c r="AB127" i="3" s="1"/>
  <c r="AA131" i="3" a="1"/>
  <c r="AA131" i="3"/>
  <c r="Z131" i="3" a="1"/>
  <c r="Z131" i="3" s="1"/>
  <c r="Y131" i="3" a="1"/>
  <c r="Y131" i="3"/>
  <c r="A131" i="3"/>
  <c r="BG130" i="3" a="1"/>
  <c r="BG130" i="3"/>
  <c r="BF130" i="3" a="1"/>
  <c r="BF130" i="3"/>
  <c r="AJ130" i="3" a="1"/>
  <c r="AJ130" i="3"/>
  <c r="AI130" i="3" a="1"/>
  <c r="AI130" i="3" s="1"/>
  <c r="AH130" i="3" a="1"/>
  <c r="AH130" i="3"/>
  <c r="AG130" i="3" a="1"/>
  <c r="AG130" i="3"/>
  <c r="AF130" i="3" a="1"/>
  <c r="AF130" i="3" s="1"/>
  <c r="AE130" i="3" a="1"/>
  <c r="AE130" i="3"/>
  <c r="AD130" i="3" a="1"/>
  <c r="AD130" i="3"/>
  <c r="AL130" i="3" s="1"/>
  <c r="AC130" i="3" a="1"/>
  <c r="AC130" i="3" s="1"/>
  <c r="AB130" i="3" a="1"/>
  <c r="AB130" i="3"/>
  <c r="AA130" i="3" a="1"/>
  <c r="AA130" i="3"/>
  <c r="Z130" i="3" a="1"/>
  <c r="Z130" i="3"/>
  <c r="Y130" i="3" a="1"/>
  <c r="Y130" i="3"/>
  <c r="T130" i="3"/>
  <c r="Q130" i="3"/>
  <c r="N130" i="3"/>
  <c r="M130" i="3"/>
  <c r="L130" i="3"/>
  <c r="K130" i="3"/>
  <c r="I130" i="3"/>
  <c r="A130" i="3"/>
  <c r="BG129" i="3" a="1"/>
  <c r="BG129" i="3"/>
  <c r="BF129" i="3" a="1"/>
  <c r="BF129" i="3"/>
  <c r="AJ129" i="3" a="1"/>
  <c r="AJ129" i="3"/>
  <c r="AI129" i="3" a="1"/>
  <c r="AI129" i="3" s="1"/>
  <c r="AH129" i="3" a="1"/>
  <c r="AH129" i="3"/>
  <c r="AG129" i="3" a="1"/>
  <c r="AG129" i="3"/>
  <c r="AF129" i="3" a="1"/>
  <c r="AF129" i="3" s="1"/>
  <c r="AF127" i="3" s="1"/>
  <c r="AE129" i="3" a="1"/>
  <c r="AE129" i="3" s="1"/>
  <c r="AE127" i="3" s="1"/>
  <c r="AD129" i="3" a="1"/>
  <c r="AD129" i="3"/>
  <c r="AC129" i="3" a="1"/>
  <c r="AC129" i="3" s="1"/>
  <c r="AB129" i="3" a="1"/>
  <c r="AB129" i="3"/>
  <c r="AA129" i="3" a="1"/>
  <c r="AA129" i="3" s="1"/>
  <c r="Z129" i="3" a="1"/>
  <c r="Z129" i="3"/>
  <c r="Y129" i="3" a="1"/>
  <c r="Y129" i="3" s="1"/>
  <c r="K129" i="3"/>
  <c r="A129" i="3"/>
  <c r="BG128" i="3" a="1"/>
  <c r="BG128" i="3" s="1"/>
  <c r="BF128" i="3" a="1"/>
  <c r="BF128" i="3"/>
  <c r="AJ128" i="3" a="1"/>
  <c r="AJ128" i="3"/>
  <c r="AI128" i="3" a="1"/>
  <c r="AI128" i="3" s="1"/>
  <c r="AH128" i="3" a="1"/>
  <c r="AH128" i="3"/>
  <c r="AG128" i="3" a="1"/>
  <c r="AG128" i="3" s="1"/>
  <c r="AF128" i="3" a="1"/>
  <c r="AF128" i="3" s="1"/>
  <c r="AE128" i="3" a="1"/>
  <c r="AE128" i="3"/>
  <c r="AD128" i="3" a="1"/>
  <c r="AD128" i="3"/>
  <c r="AC128" i="3" a="1"/>
  <c r="AC128" i="3"/>
  <c r="AB128" i="3" a="1"/>
  <c r="AB128" i="3"/>
  <c r="AA128" i="3" a="1"/>
  <c r="AA128" i="3" s="1"/>
  <c r="Z128" i="3" a="1"/>
  <c r="Z128" i="3" s="1"/>
  <c r="Y128" i="3" a="1"/>
  <c r="Y128" i="3"/>
  <c r="K128" i="3"/>
  <c r="A128" i="3"/>
  <c r="AD127" i="3"/>
  <c r="A127" i="3"/>
  <c r="BK126" i="3" a="1"/>
  <c r="BK126" i="3"/>
  <c r="BJ126" i="3" a="1"/>
  <c r="BJ126" i="3" s="1"/>
  <c r="BI126" i="3"/>
  <c r="BG126" i="3" a="1"/>
  <c r="BG126" i="3" s="1"/>
  <c r="BF126" i="3" a="1"/>
  <c r="BF126" i="3"/>
  <c r="AJ126" i="3" a="1"/>
  <c r="AJ126" i="3" s="1"/>
  <c r="AI126" i="3" a="1"/>
  <c r="AI126" i="3"/>
  <c r="AH126" i="3" a="1"/>
  <c r="AH126" i="3" s="1"/>
  <c r="AG126" i="3" a="1"/>
  <c r="AG126" i="3"/>
  <c r="AF126" i="3" a="1"/>
  <c r="AF126" i="3"/>
  <c r="AE126" i="3" a="1"/>
  <c r="AE126" i="3" s="1"/>
  <c r="AD126" i="3" a="1"/>
  <c r="AD126" i="3"/>
  <c r="AC126" i="3" a="1"/>
  <c r="AC126" i="3"/>
  <c r="AB126" i="3" a="1"/>
  <c r="AB126" i="3" s="1"/>
  <c r="AA126" i="3" a="1"/>
  <c r="AA126" i="3"/>
  <c r="Z126" i="3" a="1"/>
  <c r="Z126" i="3"/>
  <c r="Y126" i="3" a="1"/>
  <c r="Y126" i="3"/>
  <c r="L126" i="3"/>
  <c r="A126" i="3"/>
  <c r="BK125" i="3" a="1"/>
  <c r="BK125" i="3"/>
  <c r="BJ125" i="3" a="1"/>
  <c r="BJ125" i="3" s="1"/>
  <c r="BI125" i="3"/>
  <c r="BG125" i="3" a="1"/>
  <c r="BG125" i="3"/>
  <c r="BF125" i="3" a="1"/>
  <c r="BF125" i="3"/>
  <c r="AJ125" i="3" a="1"/>
  <c r="AJ125" i="3"/>
  <c r="AI125" i="3" a="1"/>
  <c r="AI125" i="3"/>
  <c r="AH125" i="3" a="1"/>
  <c r="AH125" i="3"/>
  <c r="AG125" i="3" a="1"/>
  <c r="AG125" i="3"/>
  <c r="AF125" i="3" a="1"/>
  <c r="AF125" i="3" s="1"/>
  <c r="AE125" i="3" a="1"/>
  <c r="AE125" i="3"/>
  <c r="AD125" i="3" a="1"/>
  <c r="AD125" i="3" s="1"/>
  <c r="AC125" i="3" a="1"/>
  <c r="AC125" i="3" s="1"/>
  <c r="AB125" i="3" a="1"/>
  <c r="AB125" i="3" s="1"/>
  <c r="AA125" i="3" a="1"/>
  <c r="AA125" i="3"/>
  <c r="Z125" i="3" a="1"/>
  <c r="Z125" i="3" s="1"/>
  <c r="Y125" i="3" a="1"/>
  <c r="Y125" i="3"/>
  <c r="AL125" i="3" s="1"/>
  <c r="A125" i="3"/>
  <c r="BK124" i="3" a="1"/>
  <c r="BK124" i="3"/>
  <c r="BJ124" i="3" a="1"/>
  <c r="BJ124" i="3"/>
  <c r="BI124" i="3"/>
  <c r="BG124" i="3" a="1"/>
  <c r="BG124" i="3"/>
  <c r="BF124" i="3" a="1"/>
  <c r="BF124" i="3"/>
  <c r="AJ124" i="3" a="1"/>
  <c r="AJ124" i="3" s="1"/>
  <c r="AI124" i="3" a="1"/>
  <c r="AI124" i="3"/>
  <c r="AH124" i="3" a="1"/>
  <c r="AH124" i="3"/>
  <c r="AG124" i="3" a="1"/>
  <c r="AG124" i="3"/>
  <c r="AF124" i="3" a="1"/>
  <c r="AF124" i="3" s="1"/>
  <c r="AE124" i="3" a="1"/>
  <c r="AE124" i="3"/>
  <c r="AD124" i="3" a="1"/>
  <c r="AD124" i="3" s="1"/>
  <c r="AC124" i="3" a="1"/>
  <c r="AC124" i="3"/>
  <c r="AB124" i="3" a="1"/>
  <c r="AB124" i="3" s="1"/>
  <c r="AA124" i="3" a="1"/>
  <c r="AA124" i="3" s="1"/>
  <c r="Z124" i="3" a="1"/>
  <c r="Z124" i="3"/>
  <c r="Y124" i="3" a="1"/>
  <c r="Y124" i="3"/>
  <c r="S124" i="3"/>
  <c r="R124" i="3"/>
  <c r="A124" i="3"/>
  <c r="BK123" i="3" a="1"/>
  <c r="BK123" i="3" s="1"/>
  <c r="BJ123" i="3" a="1"/>
  <c r="BJ123" i="3" s="1"/>
  <c r="BI123" i="3"/>
  <c r="BG123" i="3" a="1"/>
  <c r="BG123" i="3" s="1"/>
  <c r="R123" i="3" s="1"/>
  <c r="BF123" i="3" a="1"/>
  <c r="BF123" i="3"/>
  <c r="AJ123" i="3" a="1"/>
  <c r="AJ123" i="3"/>
  <c r="AI123" i="3" a="1"/>
  <c r="AI123" i="3"/>
  <c r="AH123" i="3" a="1"/>
  <c r="AH123" i="3" s="1"/>
  <c r="AG123" i="3" a="1"/>
  <c r="AG123" i="3"/>
  <c r="AF123" i="3" a="1"/>
  <c r="AF123" i="3"/>
  <c r="AE123" i="3" a="1"/>
  <c r="AE123" i="3"/>
  <c r="AD123" i="3" a="1"/>
  <c r="AD123" i="3" s="1"/>
  <c r="AC123" i="3" a="1"/>
  <c r="AC123" i="3"/>
  <c r="AB123" i="3" a="1"/>
  <c r="AB123" i="3" s="1"/>
  <c r="AA123" i="3" a="1"/>
  <c r="AA123" i="3"/>
  <c r="Z123" i="3" a="1"/>
  <c r="Z123" i="3"/>
  <c r="Y123" i="3" a="1"/>
  <c r="Y123" i="3" s="1"/>
  <c r="A123" i="3"/>
  <c r="BK122" i="3" a="1"/>
  <c r="BK122" i="3"/>
  <c r="BJ122" i="3" a="1"/>
  <c r="BJ122" i="3"/>
  <c r="BI122" i="3"/>
  <c r="BG122" i="3" a="1"/>
  <c r="BG122" i="3"/>
  <c r="BF122" i="3" a="1"/>
  <c r="BF122" i="3"/>
  <c r="AJ122" i="3" a="1"/>
  <c r="AJ122" i="3"/>
  <c r="AI122" i="3" a="1"/>
  <c r="AI122" i="3"/>
  <c r="AH122" i="3" a="1"/>
  <c r="AH122" i="3" s="1"/>
  <c r="AG122" i="3" a="1"/>
  <c r="AG122" i="3"/>
  <c r="AF122" i="3" a="1"/>
  <c r="AF122" i="3" s="1"/>
  <c r="AE122" i="3" a="1"/>
  <c r="AE122" i="3"/>
  <c r="AD122" i="3" a="1"/>
  <c r="AD122" i="3"/>
  <c r="AC122" i="3" a="1"/>
  <c r="AC122" i="3" s="1"/>
  <c r="AB122" i="3" a="1"/>
  <c r="AB122" i="3"/>
  <c r="AA122" i="3" a="1"/>
  <c r="AA122" i="3"/>
  <c r="Z122" i="3" a="1"/>
  <c r="Z122" i="3" s="1"/>
  <c r="Y122" i="3" a="1"/>
  <c r="Y122" i="3"/>
  <c r="Q122" i="3"/>
  <c r="N122" i="3"/>
  <c r="I122" i="3"/>
  <c r="A122" i="3"/>
  <c r="BK121" i="3" a="1"/>
  <c r="BK121" i="3"/>
  <c r="BJ121" i="3" a="1"/>
  <c r="BJ121" i="3"/>
  <c r="BI121" i="3"/>
  <c r="BG121" i="3" a="1"/>
  <c r="BG121" i="3"/>
  <c r="BF121" i="3" a="1"/>
  <c r="BF121" i="3" s="1"/>
  <c r="AJ121" i="3" a="1"/>
  <c r="AJ121" i="3" s="1"/>
  <c r="AI121" i="3" a="1"/>
  <c r="AI121" i="3"/>
  <c r="AH121" i="3" a="1"/>
  <c r="AH121" i="3"/>
  <c r="AG121" i="3" a="1"/>
  <c r="AG121" i="3" s="1"/>
  <c r="AG118" i="3" s="1"/>
  <c r="AG117" i="3" s="1"/>
  <c r="AF121" i="3" a="1"/>
  <c r="AF121" i="3"/>
  <c r="AE121" i="3" a="1"/>
  <c r="AE121" i="3"/>
  <c r="AD121" i="3" a="1"/>
  <c r="AD121" i="3" s="1"/>
  <c r="AC121" i="3" a="1"/>
  <c r="AC121" i="3"/>
  <c r="AB121" i="3" a="1"/>
  <c r="AB121" i="3"/>
  <c r="AA121" i="3" a="1"/>
  <c r="AA121" i="3"/>
  <c r="AA118" i="3" s="1"/>
  <c r="Z121" i="3" a="1"/>
  <c r="Z121" i="3"/>
  <c r="Y121" i="3" a="1"/>
  <c r="Y121" i="3"/>
  <c r="A121" i="3"/>
  <c r="BK120" i="3" a="1"/>
  <c r="BK120" i="3" s="1"/>
  <c r="BJ120" i="3" a="1"/>
  <c r="BJ120" i="3" s="1"/>
  <c r="BI120" i="3"/>
  <c r="BG120" i="3" a="1"/>
  <c r="BG120" i="3" s="1"/>
  <c r="BF120" i="3" a="1"/>
  <c r="BF120" i="3"/>
  <c r="AJ120" i="3" a="1"/>
  <c r="AJ120" i="3"/>
  <c r="AI120" i="3" a="1"/>
  <c r="AI120" i="3"/>
  <c r="AH120" i="3" a="1"/>
  <c r="AH120" i="3" s="1"/>
  <c r="AG120" i="3" a="1"/>
  <c r="AG120" i="3"/>
  <c r="AF120" i="3" a="1"/>
  <c r="AF120" i="3"/>
  <c r="AE120" i="3" a="1"/>
  <c r="AE120" i="3"/>
  <c r="AD120" i="3" a="1"/>
  <c r="AD120" i="3"/>
  <c r="AC120" i="3" a="1"/>
  <c r="AC120" i="3"/>
  <c r="AB120" i="3" a="1"/>
  <c r="AB120" i="3" s="1"/>
  <c r="AA120" i="3" a="1"/>
  <c r="AA120" i="3"/>
  <c r="Z120" i="3" a="1"/>
  <c r="Z120" i="3" s="1"/>
  <c r="Y120" i="3" a="1"/>
  <c r="Y120" i="3"/>
  <c r="N120" i="3"/>
  <c r="A120" i="3"/>
  <c r="BK119" i="3" a="1"/>
  <c r="BK119" i="3"/>
  <c r="BJ119" i="3" a="1"/>
  <c r="BJ119" i="3" s="1"/>
  <c r="BI119" i="3"/>
  <c r="BG119" i="3" a="1"/>
  <c r="BG119" i="3" s="1"/>
  <c r="BF119" i="3" a="1"/>
  <c r="BF119" i="3"/>
  <c r="AJ119" i="3" a="1"/>
  <c r="AJ119" i="3" s="1"/>
  <c r="AJ118" i="3" s="1"/>
  <c r="AI119" i="3" a="1"/>
  <c r="AI119" i="3"/>
  <c r="AH119" i="3" a="1"/>
  <c r="AH119" i="3"/>
  <c r="AG119" i="3" a="1"/>
  <c r="AG119" i="3"/>
  <c r="AF119" i="3" a="1"/>
  <c r="AF119" i="3" s="1"/>
  <c r="AE119" i="3" a="1"/>
  <c r="AE119" i="3"/>
  <c r="AD119" i="3" a="1"/>
  <c r="AD119" i="3" s="1"/>
  <c r="AC119" i="3" a="1"/>
  <c r="AC119" i="3" s="1"/>
  <c r="AB119" i="3" a="1"/>
  <c r="AB119" i="3"/>
  <c r="AA119" i="3" a="1"/>
  <c r="AA119" i="3"/>
  <c r="Z119" i="3" a="1"/>
  <c r="Z119" i="3" s="1"/>
  <c r="Y119" i="3" a="1"/>
  <c r="Y119" i="3"/>
  <c r="A119" i="3"/>
  <c r="A118" i="3"/>
  <c r="A115" i="3"/>
  <c r="AF114" i="3"/>
  <c r="AE114" i="3"/>
  <c r="AD114" i="3"/>
  <c r="AC114" i="3"/>
  <c r="AB114" i="3"/>
  <c r="AA114" i="3"/>
  <c r="Z114" i="3"/>
  <c r="Y114" i="3"/>
  <c r="A114" i="3"/>
  <c r="AF113" i="3"/>
  <c r="Y113" i="3"/>
  <c r="A113" i="3"/>
  <c r="AE112" i="3"/>
  <c r="AD112" i="3"/>
  <c r="AC112" i="3"/>
  <c r="AB112" i="3"/>
  <c r="AA112" i="3"/>
  <c r="Z112" i="3"/>
  <c r="Y112" i="3"/>
  <c r="A112" i="3"/>
  <c r="A111" i="3"/>
  <c r="A110" i="3"/>
  <c r="A109" i="3"/>
  <c r="A108" i="3"/>
  <c r="T107" i="3"/>
  <c r="S107" i="3"/>
  <c r="R107" i="3"/>
  <c r="Q107" i="3"/>
  <c r="P107" i="3"/>
  <c r="O107" i="3"/>
  <c r="N107" i="3"/>
  <c r="L107" i="3"/>
  <c r="K107" i="3"/>
  <c r="A107" i="3"/>
  <c r="A106" i="3"/>
  <c r="S105" i="3"/>
  <c r="R105" i="3"/>
  <c r="Q105" i="3"/>
  <c r="P105" i="3"/>
  <c r="O105" i="3"/>
  <c r="N105" i="3"/>
  <c r="M105" i="3"/>
  <c r="L105" i="3"/>
  <c r="J105" i="3"/>
  <c r="I105" i="3"/>
  <c r="A105" i="3"/>
  <c r="T104" i="3"/>
  <c r="S104" i="3"/>
  <c r="R104" i="3"/>
  <c r="Q104" i="3"/>
  <c r="P104" i="3"/>
  <c r="O104" i="3"/>
  <c r="A104" i="3"/>
  <c r="BK103" i="3"/>
  <c r="BJ103" i="3"/>
  <c r="BG103" i="3"/>
  <c r="T103" i="3"/>
  <c r="S103" i="3"/>
  <c r="R103" i="3"/>
  <c r="Q103" i="3"/>
  <c r="P103" i="3"/>
  <c r="O103" i="3"/>
  <c r="N103" i="3"/>
  <c r="M103" i="3"/>
  <c r="K103" i="3"/>
  <c r="J103" i="3"/>
  <c r="I103" i="3"/>
  <c r="A103" i="3"/>
  <c r="A102" i="3"/>
  <c r="A101" i="3"/>
  <c r="T100" i="3"/>
  <c r="S100" i="3"/>
  <c r="R100" i="3"/>
  <c r="Q100" i="3"/>
  <c r="I100" i="3"/>
  <c r="A100" i="3"/>
  <c r="AD99" i="3"/>
  <c r="T99" i="3"/>
  <c r="S99" i="3"/>
  <c r="R99" i="3"/>
  <c r="Q99" i="3"/>
  <c r="P99" i="3"/>
  <c r="O99" i="3"/>
  <c r="N99" i="3"/>
  <c r="M99" i="3"/>
  <c r="A99" i="3"/>
  <c r="A98" i="3"/>
  <c r="AD97" i="3"/>
  <c r="AC97" i="3"/>
  <c r="AB97" i="3"/>
  <c r="AA97" i="3"/>
  <c r="Z97" i="3"/>
  <c r="Y97" i="3"/>
  <c r="T97" i="3"/>
  <c r="S97" i="3"/>
  <c r="R97" i="3"/>
  <c r="Q97" i="3"/>
  <c r="P97" i="3"/>
  <c r="O97" i="3"/>
  <c r="N97" i="3"/>
  <c r="M97" i="3"/>
  <c r="L97" i="3"/>
  <c r="K97" i="3"/>
  <c r="I97" i="3"/>
  <c r="A97" i="3"/>
  <c r="AC96" i="3"/>
  <c r="A96" i="3"/>
  <c r="A95" i="3"/>
  <c r="AA94" i="3"/>
  <c r="Z94" i="3"/>
  <c r="R94" i="3"/>
  <c r="Q94" i="3"/>
  <c r="L94" i="3"/>
  <c r="K94" i="3"/>
  <c r="J94" i="3"/>
  <c r="A94" i="3"/>
  <c r="AE93" i="3"/>
  <c r="AD93" i="3"/>
  <c r="AC93" i="3"/>
  <c r="AB93" i="3"/>
  <c r="AA93" i="3"/>
  <c r="Z93" i="3"/>
  <c r="Y93" i="3"/>
  <c r="S93" i="3"/>
  <c r="R93" i="3"/>
  <c r="Q93" i="3"/>
  <c r="P93" i="3"/>
  <c r="O93" i="3"/>
  <c r="N93" i="3"/>
  <c r="M93" i="3"/>
  <c r="L93" i="3"/>
  <c r="K93" i="3"/>
  <c r="J93" i="3"/>
  <c r="I93" i="3"/>
  <c r="A93" i="3"/>
  <c r="AE92" i="3"/>
  <c r="AA92" i="3"/>
  <c r="T92" i="3"/>
  <c r="R92" i="3"/>
  <c r="Q92" i="3"/>
  <c r="P92" i="3"/>
  <c r="L92" i="3"/>
  <c r="K92" i="3"/>
  <c r="J92" i="3"/>
  <c r="J90" i="3" s="1"/>
  <c r="I92" i="3"/>
  <c r="I90" i="3" s="1"/>
  <c r="A92" i="3"/>
  <c r="AE91" i="3"/>
  <c r="AD91" i="3"/>
  <c r="AC91" i="3"/>
  <c r="AB91" i="3"/>
  <c r="AA91" i="3"/>
  <c r="Z91" i="3"/>
  <c r="Y91" i="3"/>
  <c r="S91" i="3"/>
  <c r="Q91" i="3"/>
  <c r="Q90" i="3" s="1"/>
  <c r="P91" i="3"/>
  <c r="O91" i="3"/>
  <c r="N91" i="3"/>
  <c r="M91" i="3"/>
  <c r="L91" i="3"/>
  <c r="K91" i="3"/>
  <c r="J91" i="3"/>
  <c r="I91" i="3"/>
  <c r="A91" i="3"/>
  <c r="A90" i="3"/>
  <c r="Y89" i="3"/>
  <c r="A89" i="3"/>
  <c r="AB88" i="3"/>
  <c r="AA88" i="3"/>
  <c r="T88" i="3"/>
  <c r="R88" i="3"/>
  <c r="A88" i="3"/>
  <c r="Z87" i="3"/>
  <c r="Y87" i="3"/>
  <c r="A87" i="3"/>
  <c r="AD86" i="3"/>
  <c r="AC86" i="3"/>
  <c r="AB86" i="3"/>
  <c r="Z86" i="3"/>
  <c r="Y86" i="3"/>
  <c r="T86" i="3"/>
  <c r="S86" i="3"/>
  <c r="R86" i="3"/>
  <c r="Q86" i="3"/>
  <c r="P86" i="3"/>
  <c r="O86" i="3"/>
  <c r="N86" i="3"/>
  <c r="L86" i="3"/>
  <c r="K86" i="3"/>
  <c r="J86" i="3"/>
  <c r="I86" i="3"/>
  <c r="A86" i="3"/>
  <c r="A85" i="3"/>
  <c r="AD84" i="3"/>
  <c r="AC84" i="3"/>
  <c r="AB84" i="3"/>
  <c r="Q84" i="3"/>
  <c r="P84" i="3"/>
  <c r="O84" i="3"/>
  <c r="O82" i="3" s="1"/>
  <c r="N84" i="3"/>
  <c r="N82" i="3" s="1"/>
  <c r="M84" i="3"/>
  <c r="L84" i="3"/>
  <c r="J84" i="3"/>
  <c r="I84" i="3"/>
  <c r="A84" i="3"/>
  <c r="T83" i="3"/>
  <c r="S83" i="3"/>
  <c r="R83" i="3"/>
  <c r="Q83" i="3"/>
  <c r="Q82" i="3" s="1"/>
  <c r="P83" i="3"/>
  <c r="P82" i="3" s="1"/>
  <c r="O83" i="3"/>
  <c r="N83" i="3"/>
  <c r="I83" i="3"/>
  <c r="I82" i="3" s="1"/>
  <c r="A83" i="3"/>
  <c r="A82" i="3"/>
  <c r="AD81" i="3"/>
  <c r="AC81" i="3"/>
  <c r="AB81" i="3"/>
  <c r="AA81" i="3"/>
  <c r="Z81" i="3"/>
  <c r="Y81" i="3"/>
  <c r="S81" i="3"/>
  <c r="R81" i="3"/>
  <c r="Q81" i="3"/>
  <c r="P81" i="3"/>
  <c r="O81" i="3"/>
  <c r="N81" i="3"/>
  <c r="M81" i="3"/>
  <c r="L81" i="3"/>
  <c r="K81" i="3"/>
  <c r="J81" i="3"/>
  <c r="I81" i="3"/>
  <c r="A81" i="3"/>
  <c r="AC80" i="3"/>
  <c r="AB80" i="3"/>
  <c r="AA80" i="3"/>
  <c r="Y80" i="3"/>
  <c r="L80" i="3"/>
  <c r="K80" i="3"/>
  <c r="J80" i="3"/>
  <c r="I80" i="3"/>
  <c r="A80" i="3"/>
  <c r="AD79" i="3"/>
  <c r="AC79" i="3"/>
  <c r="AB79" i="3"/>
  <c r="AA79" i="3"/>
  <c r="Z79" i="3"/>
  <c r="T79" i="3"/>
  <c r="S79" i="3"/>
  <c r="Q79" i="3"/>
  <c r="P79" i="3"/>
  <c r="O79" i="3"/>
  <c r="N79" i="3"/>
  <c r="M79" i="3"/>
  <c r="L79" i="3"/>
  <c r="K79" i="3"/>
  <c r="A79" i="3"/>
  <c r="BF78" i="3"/>
  <c r="AB78" i="3"/>
  <c r="AA78" i="3"/>
  <c r="Y78" i="3"/>
  <c r="T78" i="3"/>
  <c r="S78" i="3"/>
  <c r="Q78" i="3"/>
  <c r="M78" i="3"/>
  <c r="L78" i="3"/>
  <c r="K78" i="3"/>
  <c r="J78" i="3"/>
  <c r="I78" i="3"/>
  <c r="A78" i="3"/>
  <c r="BF77" i="3"/>
  <c r="AD77" i="3"/>
  <c r="AC77" i="3"/>
  <c r="AB77" i="3"/>
  <c r="AA77" i="3"/>
  <c r="Z77" i="3"/>
  <c r="T77" i="3"/>
  <c r="S77" i="3"/>
  <c r="Q77" i="3"/>
  <c r="P77" i="3"/>
  <c r="O77" i="3"/>
  <c r="N77" i="3"/>
  <c r="M77" i="3"/>
  <c r="L77" i="3"/>
  <c r="K77" i="3"/>
  <c r="A77" i="3"/>
  <c r="BG76" i="3"/>
  <c r="Y76" i="3"/>
  <c r="T76" i="3"/>
  <c r="Q76" i="3"/>
  <c r="A76" i="3"/>
  <c r="BG75" i="3"/>
  <c r="AD75" i="3"/>
  <c r="AC75" i="3"/>
  <c r="AB75" i="3"/>
  <c r="AA75" i="3"/>
  <c r="Z75" i="3"/>
  <c r="T75" i="3"/>
  <c r="S75" i="3"/>
  <c r="Q75" i="3"/>
  <c r="P75" i="3"/>
  <c r="O75" i="3"/>
  <c r="N75" i="3"/>
  <c r="M75" i="3"/>
  <c r="L75" i="3"/>
  <c r="K75" i="3"/>
  <c r="A75" i="3"/>
  <c r="BG74" i="3"/>
  <c r="AB74" i="3"/>
  <c r="AA74" i="3"/>
  <c r="K74" i="3"/>
  <c r="I74" i="3"/>
  <c r="A74" i="3"/>
  <c r="A73" i="3"/>
  <c r="A72" i="3"/>
  <c r="A71" i="3"/>
  <c r="A70" i="3"/>
  <c r="BK69" i="3"/>
  <c r="BF69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T56" i="3"/>
  <c r="O56" i="3"/>
  <c r="A56" i="3"/>
  <c r="A55" i="3"/>
  <c r="A54" i="3"/>
  <c r="A53" i="3"/>
  <c r="A52" i="3"/>
  <c r="A51" i="3"/>
  <c r="A50" i="3"/>
  <c r="BF49" i="3"/>
  <c r="A49" i="3"/>
  <c r="A48" i="3"/>
  <c r="A47" i="3"/>
  <c r="A46" i="3"/>
  <c r="A45" i="3"/>
  <c r="A44" i="3"/>
  <c r="A43" i="3"/>
  <c r="A42" i="3"/>
  <c r="A41" i="3"/>
  <c r="BP40" i="3"/>
  <c r="BO40" i="3"/>
  <c r="BN40" i="3"/>
  <c r="BM40" i="3"/>
  <c r="BZ40" i="3" s="1"/>
  <c r="AZ40" i="3"/>
  <c r="AY40" i="3"/>
  <c r="AX40" i="3"/>
  <c r="AW40" i="3"/>
  <c r="AV40" i="3"/>
  <c r="AU40" i="3"/>
  <c r="AT40" i="3"/>
  <c r="AS40" i="3"/>
  <c r="AR40" i="3"/>
  <c r="AQ40" i="3"/>
  <c r="AP40" i="3"/>
  <c r="AO40" i="3"/>
  <c r="BB40" i="3" s="1"/>
  <c r="AJ40" i="3" a="1"/>
  <c r="AJ40" i="3" s="1"/>
  <c r="AI40" i="3" a="1"/>
  <c r="AI40" i="3"/>
  <c r="AH40" i="3" a="1"/>
  <c r="AH40" i="3" s="1"/>
  <c r="AG40" i="3" a="1"/>
  <c r="AG40" i="3" s="1"/>
  <c r="AF40" i="3" a="1"/>
  <c r="AF40" i="3"/>
  <c r="AE40" i="3" a="1"/>
  <c r="AE40" i="3"/>
  <c r="AD40" i="3" a="1"/>
  <c r="AD40" i="3" s="1"/>
  <c r="AC40" i="3" a="1"/>
  <c r="AC40" i="3" s="1"/>
  <c r="AB40" i="3" a="1"/>
  <c r="AB40" i="3"/>
  <c r="AA40" i="3" a="1"/>
  <c r="AA40" i="3"/>
  <c r="Z40" i="3" a="1"/>
  <c r="Z40" i="3" s="1"/>
  <c r="Y40" i="3" a="1"/>
  <c r="Y40" i="3" s="1"/>
  <c r="AL40" i="3" s="1"/>
  <c r="V40" i="3"/>
  <c r="A40" i="3"/>
  <c r="CL39" i="3"/>
  <c r="BW39" i="3"/>
  <c r="BV39" i="3"/>
  <c r="BQ39" i="3"/>
  <c r="BP39" i="3" a="1"/>
  <c r="BP39" i="3" s="1"/>
  <c r="BO39" i="3" a="1"/>
  <c r="BO39" i="3"/>
  <c r="BN39" i="3" a="1"/>
  <c r="BN39" i="3"/>
  <c r="BM39" i="3" a="1"/>
  <c r="BM39" i="3" s="1"/>
  <c r="BZ39" i="3" s="1"/>
  <c r="AZ39" i="3" a="1"/>
  <c r="AZ39" i="3"/>
  <c r="AY39" i="3" a="1"/>
  <c r="AY39" i="3"/>
  <c r="AX39" i="3" a="1"/>
  <c r="AX39" i="3"/>
  <c r="AW39" i="3" a="1"/>
  <c r="AW39" i="3"/>
  <c r="AV39" i="3" a="1"/>
  <c r="AV39" i="3"/>
  <c r="AU39" i="3" a="1"/>
  <c r="AU39" i="3" s="1"/>
  <c r="AT39" i="3" a="1"/>
  <c r="AT39" i="3"/>
  <c r="AS39" i="3" a="1"/>
  <c r="AS39" i="3"/>
  <c r="AR39" i="3" a="1"/>
  <c r="AR39" i="3" s="1"/>
  <c r="AQ39" i="3" a="1"/>
  <c r="AQ39" i="3"/>
  <c r="AP39" i="3" a="1"/>
  <c r="AP39" i="3" s="1"/>
  <c r="AO39" i="3" a="1"/>
  <c r="AO39" i="3" s="1"/>
  <c r="BB39" i="3" s="1"/>
  <c r="AL39" i="3"/>
  <c r="AJ39" i="3" a="1"/>
  <c r="AJ39" i="3"/>
  <c r="AI39" i="3" a="1"/>
  <c r="AI39" i="3" s="1"/>
  <c r="AH39" i="3" a="1"/>
  <c r="AH39" i="3" s="1"/>
  <c r="AG39" i="3" a="1"/>
  <c r="AG39" i="3"/>
  <c r="AF39" i="3" a="1"/>
  <c r="AF39" i="3" s="1"/>
  <c r="AE39" i="3" a="1"/>
  <c r="AE39" i="3"/>
  <c r="AD39" i="3" a="1"/>
  <c r="AD39" i="3"/>
  <c r="AC39" i="3" a="1"/>
  <c r="AC39" i="3"/>
  <c r="AB39" i="3" a="1"/>
  <c r="AB39" i="3" s="1"/>
  <c r="AA39" i="3" a="1"/>
  <c r="AA39" i="3"/>
  <c r="Z39" i="3" a="1"/>
  <c r="Z39" i="3" s="1"/>
  <c r="Y39" i="3" a="1"/>
  <c r="Y39" i="3"/>
  <c r="V39" i="3"/>
  <c r="A39" i="3"/>
  <c r="BX39" i="3" s="1"/>
  <c r="BP38" i="3" a="1"/>
  <c r="BP38" i="3"/>
  <c r="BO38" i="3" a="1"/>
  <c r="BO38" i="3" s="1"/>
  <c r="BN38" i="3" a="1"/>
  <c r="BN38" i="3"/>
  <c r="BM38" i="3" a="1"/>
  <c r="BM38" i="3"/>
  <c r="AZ38" i="3" a="1"/>
  <c r="AZ38" i="3" s="1"/>
  <c r="AY38" i="3" a="1"/>
  <c r="AY38" i="3" s="1"/>
  <c r="AX38" i="3" a="1"/>
  <c r="AX38" i="3"/>
  <c r="AW38" i="3" a="1"/>
  <c r="AW38" i="3" s="1"/>
  <c r="AV38" i="3" a="1"/>
  <c r="AV38" i="3"/>
  <c r="AU38" i="3" a="1"/>
  <c r="AU38" i="3"/>
  <c r="AT38" i="3" a="1"/>
  <c r="AT38" i="3" s="1"/>
  <c r="AS38" i="3" a="1"/>
  <c r="AS38" i="3"/>
  <c r="AR38" i="3" a="1"/>
  <c r="AR38" i="3" s="1"/>
  <c r="AQ38" i="3" a="1"/>
  <c r="AQ38" i="3"/>
  <c r="AP38" i="3" a="1"/>
  <c r="AP38" i="3"/>
  <c r="AO38" i="3" a="1"/>
  <c r="AO38" i="3"/>
  <c r="AJ38" i="3" a="1"/>
  <c r="AJ38" i="3"/>
  <c r="AI38" i="3" a="1"/>
  <c r="AI38" i="3"/>
  <c r="AH38" i="3" a="1"/>
  <c r="AH38" i="3" s="1"/>
  <c r="AG38" i="3" a="1"/>
  <c r="AG38" i="3"/>
  <c r="AF38" i="3" a="1"/>
  <c r="AF38" i="3"/>
  <c r="AE38" i="3" a="1"/>
  <c r="AE38" i="3" s="1"/>
  <c r="AD38" i="3" a="1"/>
  <c r="AD38" i="3"/>
  <c r="AC38" i="3" a="1"/>
  <c r="AC38" i="3" s="1"/>
  <c r="AB38" i="3" a="1"/>
  <c r="AB38" i="3"/>
  <c r="AA38" i="3" a="1"/>
  <c r="AA38" i="3"/>
  <c r="Z38" i="3" a="1"/>
  <c r="Z38" i="3" s="1"/>
  <c r="Y38" i="3" a="1"/>
  <c r="Y38" i="3" s="1"/>
  <c r="V38" i="3"/>
  <c r="A38" i="3"/>
  <c r="BP37" i="3" a="1"/>
  <c r="BP37" i="3"/>
  <c r="BO37" i="3" a="1"/>
  <c r="BO37" i="3"/>
  <c r="BN37" i="3" a="1"/>
  <c r="BN37" i="3" s="1"/>
  <c r="BM37" i="3" a="1"/>
  <c r="BM37" i="3"/>
  <c r="AZ37" i="3" a="1"/>
  <c r="AZ37" i="3" s="1"/>
  <c r="AY37" i="3" a="1"/>
  <c r="AY37" i="3"/>
  <c r="AX37" i="3" a="1"/>
  <c r="AX37" i="3"/>
  <c r="AW37" i="3" a="1"/>
  <c r="AW37" i="3"/>
  <c r="AV37" i="3" a="1"/>
  <c r="AV37" i="3" s="1"/>
  <c r="AU37" i="3" a="1"/>
  <c r="AU37" i="3"/>
  <c r="AT37" i="3" a="1"/>
  <c r="AT37" i="3" s="1"/>
  <c r="AS37" i="3" a="1"/>
  <c r="AS37" i="3"/>
  <c r="AR37" i="3" a="1"/>
  <c r="AR37" i="3" s="1"/>
  <c r="AQ37" i="3" a="1"/>
  <c r="AQ37" i="3"/>
  <c r="AP37" i="3" a="1"/>
  <c r="AP37" i="3"/>
  <c r="BB37" i="3" s="1"/>
  <c r="AO37" i="3" a="1"/>
  <c r="AO37" i="3"/>
  <c r="AJ37" i="3" a="1"/>
  <c r="AJ37" i="3"/>
  <c r="AI37" i="3" a="1"/>
  <c r="AI37" i="3"/>
  <c r="AH37" i="3" a="1"/>
  <c r="AH37" i="3" s="1"/>
  <c r="AG37" i="3" a="1"/>
  <c r="AG37" i="3"/>
  <c r="AF37" i="3" a="1"/>
  <c r="AF37" i="3" s="1"/>
  <c r="AE37" i="3" a="1"/>
  <c r="AE37" i="3" s="1"/>
  <c r="AD37" i="3" a="1"/>
  <c r="AD37" i="3"/>
  <c r="AC37" i="3" a="1"/>
  <c r="AC37" i="3" s="1"/>
  <c r="AB37" i="3" a="1"/>
  <c r="AB37" i="3"/>
  <c r="AA37" i="3" a="1"/>
  <c r="AA37" i="3" s="1"/>
  <c r="Z37" i="3" a="1"/>
  <c r="Z37" i="3"/>
  <c r="Y37" i="3" a="1"/>
  <c r="Y37" i="3" s="1"/>
  <c r="V37" i="3"/>
  <c r="A37" i="3"/>
  <c r="BP36" i="3" a="1"/>
  <c r="BP36" i="3" s="1"/>
  <c r="BO36" i="3" a="1"/>
  <c r="BO36" i="3"/>
  <c r="BN36" i="3" a="1"/>
  <c r="BN36" i="3" s="1"/>
  <c r="BM36" i="3" a="1"/>
  <c r="BM36" i="3"/>
  <c r="AZ36" i="3" a="1"/>
  <c r="AZ36" i="3"/>
  <c r="AY36" i="3" a="1"/>
  <c r="AY36" i="3" s="1"/>
  <c r="AX36" i="3" a="1"/>
  <c r="AX36" i="3"/>
  <c r="AW36" i="3" a="1"/>
  <c r="AW36" i="3" s="1"/>
  <c r="AV36" i="3" a="1"/>
  <c r="AV36" i="3"/>
  <c r="AU36" i="3" a="1"/>
  <c r="AU36" i="3" s="1"/>
  <c r="AT36" i="3" a="1"/>
  <c r="AT36" i="3"/>
  <c r="AS36" i="3" a="1"/>
  <c r="AS36" i="3" s="1"/>
  <c r="AR36" i="3" a="1"/>
  <c r="AR36" i="3" s="1"/>
  <c r="AQ36" i="3" a="1"/>
  <c r="AQ36" i="3"/>
  <c r="AP36" i="3" a="1"/>
  <c r="AP36" i="3" s="1"/>
  <c r="AO36" i="3" a="1"/>
  <c r="AO36" i="3"/>
  <c r="AJ36" i="3" a="1"/>
  <c r="AJ36" i="3" s="1"/>
  <c r="AI36" i="3" a="1"/>
  <c r="AI36" i="3"/>
  <c r="AH36" i="3" a="1"/>
  <c r="AH36" i="3"/>
  <c r="AG36" i="3" a="1"/>
  <c r="AG36" i="3" s="1"/>
  <c r="AF36" i="3" a="1"/>
  <c r="AF36" i="3"/>
  <c r="AE36" i="3" a="1"/>
  <c r="AE36" i="3" s="1"/>
  <c r="AD36" i="3" a="1"/>
  <c r="AD36" i="3" s="1"/>
  <c r="AC36" i="3" a="1"/>
  <c r="AC36" i="3"/>
  <c r="AB36" i="3" a="1"/>
  <c r="AB36" i="3"/>
  <c r="AA36" i="3" a="1"/>
  <c r="AA36" i="3"/>
  <c r="Z36" i="3" a="1"/>
  <c r="Z36" i="3" s="1"/>
  <c r="Y36" i="3" a="1"/>
  <c r="Y36" i="3"/>
  <c r="V36" i="3"/>
  <c r="A36" i="3"/>
  <c r="BP35" i="3" a="1"/>
  <c r="BP35" i="3" s="1"/>
  <c r="BO35" i="3" a="1"/>
  <c r="BO35" i="3"/>
  <c r="BN35" i="3" a="1"/>
  <c r="BN35" i="3"/>
  <c r="BM35" i="3" a="1"/>
  <c r="BM35" i="3" s="1"/>
  <c r="AZ35" i="3" a="1"/>
  <c r="AZ35" i="3"/>
  <c r="AY35" i="3" a="1"/>
  <c r="AY35" i="3" s="1"/>
  <c r="AX35" i="3" a="1"/>
  <c r="AX35" i="3"/>
  <c r="AW35" i="3" a="1"/>
  <c r="AW35" i="3" s="1"/>
  <c r="AV35" i="3" a="1"/>
  <c r="AV35" i="3"/>
  <c r="AU35" i="3" a="1"/>
  <c r="AU35" i="3" s="1"/>
  <c r="AT35" i="3" a="1"/>
  <c r="AT35" i="3"/>
  <c r="AS35" i="3" a="1"/>
  <c r="AS35" i="3" s="1"/>
  <c r="AR35" i="3" a="1"/>
  <c r="AR35" i="3"/>
  <c r="AQ35" i="3" a="1"/>
  <c r="AQ35" i="3"/>
  <c r="AP35" i="3" a="1"/>
  <c r="AP35" i="3" s="1"/>
  <c r="AO35" i="3" a="1"/>
  <c r="AO35" i="3"/>
  <c r="AJ35" i="3" a="1"/>
  <c r="AJ35" i="3" s="1"/>
  <c r="AI35" i="3" a="1"/>
  <c r="AI35" i="3"/>
  <c r="AH35" i="3" a="1"/>
  <c r="AH35" i="3"/>
  <c r="AG35" i="3" a="1"/>
  <c r="AG35" i="3"/>
  <c r="AF35" i="3" a="1"/>
  <c r="AF35" i="3" s="1"/>
  <c r="AE35" i="3" a="1"/>
  <c r="AE35" i="3"/>
  <c r="AD35" i="3" a="1"/>
  <c r="AD35" i="3" s="1"/>
  <c r="AC35" i="3" a="1"/>
  <c r="AC35" i="3"/>
  <c r="AB35" i="3" a="1"/>
  <c r="AB35" i="3"/>
  <c r="AA35" i="3" a="1"/>
  <c r="AA35" i="3" s="1"/>
  <c r="Z35" i="3" a="1"/>
  <c r="Z35" i="3" s="1"/>
  <c r="Y35" i="3" a="1"/>
  <c r="Y35" i="3"/>
  <c r="V35" i="3"/>
  <c r="A35" i="3"/>
  <c r="BP34" i="3"/>
  <c r="BO34" i="3"/>
  <c r="BN34" i="3"/>
  <c r="BM34" i="3"/>
  <c r="AZ34" i="3"/>
  <c r="AY34" i="3"/>
  <c r="AX34" i="3"/>
  <c r="AW34" i="3"/>
  <c r="AV34" i="3"/>
  <c r="AU34" i="3"/>
  <c r="AT34" i="3"/>
  <c r="AS34" i="3"/>
  <c r="AR34" i="3"/>
  <c r="AQ34" i="3"/>
  <c r="AP34" i="3"/>
  <c r="AO34" i="3" a="1"/>
  <c r="AO34" i="3" s="1"/>
  <c r="BB34" i="3" s="1"/>
  <c r="AJ34" i="3" a="1"/>
  <c r="AJ34" i="3"/>
  <c r="AI34" i="3" a="1"/>
  <c r="AI34" i="3"/>
  <c r="AH34" i="3" a="1"/>
  <c r="AH34" i="3" s="1"/>
  <c r="AG34" i="3" a="1"/>
  <c r="AG34" i="3"/>
  <c r="AF34" i="3" a="1"/>
  <c r="AF34" i="3"/>
  <c r="AE34" i="3" a="1"/>
  <c r="AE34" i="3" s="1"/>
  <c r="AD34" i="3" a="1"/>
  <c r="AD34" i="3"/>
  <c r="AC34" i="3" a="1"/>
  <c r="AC34" i="3"/>
  <c r="AB34" i="3" a="1"/>
  <c r="AB34" i="3" s="1"/>
  <c r="AA34" i="3" a="1"/>
  <c r="AA34" i="3"/>
  <c r="Z34" i="3" a="1"/>
  <c r="Z34" i="3" s="1"/>
  <c r="Y34" i="3" a="1"/>
  <c r="Y34" i="3"/>
  <c r="V34" i="3"/>
  <c r="A34" i="3"/>
  <c r="BP33" i="3" a="1"/>
  <c r="BP33" i="3"/>
  <c r="BO33" i="3" a="1"/>
  <c r="BO33" i="3" s="1"/>
  <c r="BN33" i="3" a="1"/>
  <c r="BN33" i="3"/>
  <c r="BM33" i="3" a="1"/>
  <c r="BM33" i="3" s="1"/>
  <c r="AZ33" i="3" a="1"/>
  <c r="AZ33" i="3" s="1"/>
  <c r="AY33" i="3" a="1"/>
  <c r="AY33" i="3"/>
  <c r="AX33" i="3" a="1"/>
  <c r="AX33" i="3"/>
  <c r="AW33" i="3" a="1"/>
  <c r="AW33" i="3" s="1"/>
  <c r="AV33" i="3" a="1"/>
  <c r="AV33" i="3" s="1"/>
  <c r="AU33" i="3" a="1"/>
  <c r="AU33" i="3" s="1"/>
  <c r="AT33" i="3" a="1"/>
  <c r="AT33" i="3"/>
  <c r="AS33" i="3" a="1"/>
  <c r="AS33" i="3"/>
  <c r="AR33" i="3" a="1"/>
  <c r="AR33" i="3"/>
  <c r="AQ33" i="3" a="1"/>
  <c r="AQ33" i="3" s="1"/>
  <c r="BB33" i="3" s="1"/>
  <c r="AP33" i="3" a="1"/>
  <c r="AP33" i="3" s="1"/>
  <c r="AO33" i="3" a="1"/>
  <c r="AO33" i="3"/>
  <c r="AJ33" i="3" a="1"/>
  <c r="AJ33" i="3" s="1"/>
  <c r="AI33" i="3" a="1"/>
  <c r="AI33" i="3"/>
  <c r="AH33" i="3" a="1"/>
  <c r="AH33" i="3" s="1"/>
  <c r="AG33" i="3" a="1"/>
  <c r="AG33" i="3" s="1"/>
  <c r="AF33" i="3" a="1"/>
  <c r="AF33" i="3" s="1"/>
  <c r="AE33" i="3" a="1"/>
  <c r="AE33" i="3"/>
  <c r="AD33" i="3" a="1"/>
  <c r="AD33" i="3"/>
  <c r="AC33" i="3" a="1"/>
  <c r="AC33" i="3"/>
  <c r="AB33" i="3" a="1"/>
  <c r="AB33" i="3"/>
  <c r="AA33" i="3" a="1"/>
  <c r="AA33" i="3" s="1"/>
  <c r="Z33" i="3" a="1"/>
  <c r="Z33" i="3" s="1"/>
  <c r="Y33" i="3" a="1"/>
  <c r="Y33" i="3"/>
  <c r="V33" i="3"/>
  <c r="A33" i="3"/>
  <c r="BP32" i="3" a="1"/>
  <c r="BP32" i="3"/>
  <c r="BO32" i="3" a="1"/>
  <c r="BO32" i="3"/>
  <c r="BN32" i="3" a="1"/>
  <c r="BN32" i="3"/>
  <c r="BM32" i="3" a="1"/>
  <c r="BM32" i="3" s="1"/>
  <c r="AZ32" i="3" a="1"/>
  <c r="AZ32" i="3"/>
  <c r="AY32" i="3" a="1"/>
  <c r="AY32" i="3"/>
  <c r="AX32" i="3" a="1"/>
  <c r="AX32" i="3"/>
  <c r="AW32" i="3" a="1"/>
  <c r="AW32" i="3"/>
  <c r="AV32" i="3" a="1"/>
  <c r="AV32" i="3" s="1"/>
  <c r="AU32" i="3" a="1"/>
  <c r="AU32" i="3"/>
  <c r="AT32" i="3" a="1"/>
  <c r="AT32" i="3"/>
  <c r="AS32" i="3" a="1"/>
  <c r="AS32" i="3" s="1"/>
  <c r="AR32" i="3" a="1"/>
  <c r="AR32" i="3" s="1"/>
  <c r="AQ32" i="3" a="1"/>
  <c r="AQ32" i="3"/>
  <c r="AP32" i="3" a="1"/>
  <c r="AP32" i="3" s="1"/>
  <c r="AO32" i="3" a="1"/>
  <c r="AO32" i="3"/>
  <c r="AJ32" i="3" a="1"/>
  <c r="AJ32" i="3"/>
  <c r="AI32" i="3" a="1"/>
  <c r="AI32" i="3" s="1"/>
  <c r="AH32" i="3" a="1"/>
  <c r="AH32" i="3"/>
  <c r="AG32" i="3" a="1"/>
  <c r="AG32" i="3" s="1"/>
  <c r="AF32" i="3" a="1"/>
  <c r="AF32" i="3"/>
  <c r="AE32" i="3" a="1"/>
  <c r="AE32" i="3"/>
  <c r="AD32" i="3" a="1"/>
  <c r="AD32" i="3" s="1"/>
  <c r="AC32" i="3" a="1"/>
  <c r="AC32" i="3"/>
  <c r="AB32" i="3" a="1"/>
  <c r="AB32" i="3" s="1"/>
  <c r="AA32" i="3" a="1"/>
  <c r="AA32" i="3" s="1"/>
  <c r="Z32" i="3" a="1"/>
  <c r="Z32" i="3"/>
  <c r="Y32" i="3" a="1"/>
  <c r="Y32" i="3" s="1"/>
  <c r="AL32" i="3" s="1"/>
  <c r="V32" i="3"/>
  <c r="A32" i="3"/>
  <c r="BP31" i="3" a="1"/>
  <c r="BP31" i="3"/>
  <c r="BO31" i="3" a="1"/>
  <c r="BO31" i="3" s="1"/>
  <c r="BN31" i="3" a="1"/>
  <c r="BN31" i="3"/>
  <c r="BM31" i="3" a="1"/>
  <c r="BM31" i="3" s="1"/>
  <c r="AZ31" i="3" a="1"/>
  <c r="AZ31" i="3"/>
  <c r="AY31" i="3" a="1"/>
  <c r="AY31" i="3"/>
  <c r="AX31" i="3" a="1"/>
  <c r="AX31" i="3" s="1"/>
  <c r="AW31" i="3" a="1"/>
  <c r="AW31" i="3" s="1"/>
  <c r="AV31" i="3" a="1"/>
  <c r="AV31" i="3"/>
  <c r="AU31" i="3" a="1"/>
  <c r="AU31" i="3" s="1"/>
  <c r="AT31" i="3" a="1"/>
  <c r="AT31" i="3" s="1"/>
  <c r="AS31" i="3" a="1"/>
  <c r="AS31" i="3"/>
  <c r="AR31" i="3" a="1"/>
  <c r="AR31" i="3"/>
  <c r="AQ31" i="3" a="1"/>
  <c r="AQ31" i="3" s="1"/>
  <c r="AP31" i="3" a="1"/>
  <c r="AP31" i="3"/>
  <c r="AO31" i="3" a="1"/>
  <c r="AO31" i="3" s="1"/>
  <c r="AJ31" i="3" a="1"/>
  <c r="AJ31" i="3"/>
  <c r="AI31" i="3" a="1"/>
  <c r="AI31" i="3" s="1"/>
  <c r="AH31" i="3" a="1"/>
  <c r="AH31" i="3"/>
  <c r="AG31" i="3" a="1"/>
  <c r="AG31" i="3" s="1"/>
  <c r="AF31" i="3" a="1"/>
  <c r="AF31" i="3" s="1"/>
  <c r="AE31" i="3" a="1"/>
  <c r="AE31" i="3"/>
  <c r="AD31" i="3" a="1"/>
  <c r="AD31" i="3" s="1"/>
  <c r="AC31" i="3" a="1"/>
  <c r="AC31" i="3"/>
  <c r="AB31" i="3" a="1"/>
  <c r="AB31" i="3" s="1"/>
  <c r="AA31" i="3" a="1"/>
  <c r="AA31" i="3"/>
  <c r="Z31" i="3" a="1"/>
  <c r="Z31" i="3" s="1"/>
  <c r="Y31" i="3" a="1"/>
  <c r="Y31" i="3"/>
  <c r="V31" i="3"/>
  <c r="A31" i="3"/>
  <c r="BP30" i="3" a="1"/>
  <c r="BP30" i="3"/>
  <c r="BO30" i="3" a="1"/>
  <c r="BO30" i="3" s="1"/>
  <c r="BN30" i="3" a="1"/>
  <c r="BN30" i="3"/>
  <c r="BM30" i="3" a="1"/>
  <c r="BM30" i="3"/>
  <c r="AZ30" i="3" a="1"/>
  <c r="AZ30" i="3"/>
  <c r="AY30" i="3" a="1"/>
  <c r="AY30" i="3"/>
  <c r="AX30" i="3" a="1"/>
  <c r="AX30" i="3"/>
  <c r="AW30" i="3" a="1"/>
  <c r="AW30" i="3" s="1"/>
  <c r="AV30" i="3" a="1"/>
  <c r="AV30" i="3" s="1"/>
  <c r="AU30" i="3" a="1"/>
  <c r="AU30" i="3" s="1"/>
  <c r="AT30" i="3" a="1"/>
  <c r="AT30" i="3"/>
  <c r="AT28" i="3" s="1"/>
  <c r="AS30" i="3" a="1"/>
  <c r="AS30" i="3" s="1"/>
  <c r="AR30" i="3" a="1"/>
  <c r="AR30" i="3"/>
  <c r="AQ30" i="3" a="1"/>
  <c r="AQ30" i="3"/>
  <c r="AP30" i="3" a="1"/>
  <c r="AP30" i="3" s="1"/>
  <c r="AO30" i="3" a="1"/>
  <c r="AO30" i="3" s="1"/>
  <c r="AJ30" i="3" a="1"/>
  <c r="AJ30" i="3"/>
  <c r="AI30" i="3" a="1"/>
  <c r="AI30" i="3" s="1"/>
  <c r="AH30" i="3" a="1"/>
  <c r="AH30" i="3"/>
  <c r="AG30" i="3" a="1"/>
  <c r="AG30" i="3" s="1"/>
  <c r="AF30" i="3" a="1"/>
  <c r="AF30" i="3" s="1"/>
  <c r="AE30" i="3" a="1"/>
  <c r="AE30" i="3"/>
  <c r="AD30" i="3" a="1"/>
  <c r="AD30" i="3"/>
  <c r="AC30" i="3" a="1"/>
  <c r="AC30" i="3"/>
  <c r="AB30" i="3" a="1"/>
  <c r="AB30" i="3" s="1"/>
  <c r="AA30" i="3" a="1"/>
  <c r="AA30" i="3"/>
  <c r="Z30" i="3" a="1"/>
  <c r="Z30" i="3" s="1"/>
  <c r="Y30" i="3" a="1"/>
  <c r="Y30" i="3"/>
  <c r="AL30" i="3" s="1"/>
  <c r="V30" i="3"/>
  <c r="A30" i="3"/>
  <c r="BP29" i="3" a="1"/>
  <c r="BP29" i="3" s="1"/>
  <c r="BO29" i="3" a="1"/>
  <c r="BO29" i="3"/>
  <c r="BN29" i="3" a="1"/>
  <c r="BN29" i="3"/>
  <c r="BM29" i="3" a="1"/>
  <c r="BM29" i="3" s="1"/>
  <c r="AZ29" i="3" a="1"/>
  <c r="AZ29" i="3" s="1"/>
  <c r="AY29" i="3" a="1"/>
  <c r="AY29" i="3"/>
  <c r="AX29" i="3" a="1"/>
  <c r="AX29" i="3" s="1"/>
  <c r="AX28" i="3" s="1"/>
  <c r="AW29" i="3" a="1"/>
  <c r="AW29" i="3"/>
  <c r="AV29" i="3" a="1"/>
  <c r="AV29" i="3"/>
  <c r="AU29" i="3" a="1"/>
  <c r="AU29" i="3" s="1"/>
  <c r="AT29" i="3" a="1"/>
  <c r="AT29" i="3" s="1"/>
  <c r="AS29" i="3" a="1"/>
  <c r="AS29" i="3"/>
  <c r="AR29" i="3" a="1"/>
  <c r="AR29" i="3" s="1"/>
  <c r="AQ29" i="3" a="1"/>
  <c r="AQ29" i="3"/>
  <c r="AP29" i="3" a="1"/>
  <c r="AP29" i="3" s="1"/>
  <c r="AP28" i="3" s="1"/>
  <c r="AO29" i="3" a="1"/>
  <c r="AO29" i="3"/>
  <c r="AJ29" i="3" a="1"/>
  <c r="AJ29" i="3" s="1"/>
  <c r="AI29" i="3" a="1"/>
  <c r="AI29" i="3"/>
  <c r="AH29" i="3" a="1"/>
  <c r="AH29" i="3"/>
  <c r="AG29" i="3" a="1"/>
  <c r="AG29" i="3" s="1"/>
  <c r="AG28" i="3" s="1"/>
  <c r="AF29" i="3" a="1"/>
  <c r="AF29" i="3"/>
  <c r="AF28" i="3" s="1"/>
  <c r="AE29" i="3" a="1"/>
  <c r="AE29" i="3" s="1"/>
  <c r="AE28" i="3" s="1"/>
  <c r="AD29" i="3" a="1"/>
  <c r="AD29" i="3"/>
  <c r="AD28" i="3" s="1"/>
  <c r="AC29" i="3" a="1"/>
  <c r="AC29" i="3"/>
  <c r="AB29" i="3" a="1"/>
  <c r="AB29" i="3"/>
  <c r="AA29" i="3" a="1"/>
  <c r="AA29" i="3" s="1"/>
  <c r="AA28" i="3" s="1"/>
  <c r="Z29" i="3" a="1"/>
  <c r="Z29" i="3"/>
  <c r="Y29" i="3" a="1"/>
  <c r="Y29" i="3" s="1"/>
  <c r="V29" i="3"/>
  <c r="A29" i="3"/>
  <c r="AR28" i="3"/>
  <c r="V28" i="3"/>
  <c r="A28" i="3"/>
  <c r="BP27" i="3" a="1"/>
  <c r="BP27" i="3" s="1"/>
  <c r="BO27" i="3" a="1"/>
  <c r="BO27" i="3" s="1"/>
  <c r="BN27" i="3" a="1"/>
  <c r="BN27" i="3"/>
  <c r="BM27" i="3" a="1"/>
  <c r="BM27" i="3"/>
  <c r="AZ27" i="3" a="1"/>
  <c r="AZ27" i="3"/>
  <c r="AY27" i="3" a="1"/>
  <c r="AY27" i="3" s="1"/>
  <c r="AX27" i="3" a="1"/>
  <c r="AX27" i="3" s="1"/>
  <c r="AW27" i="3" a="1"/>
  <c r="AW27" i="3"/>
  <c r="AV27" i="3" a="1"/>
  <c r="AV27" i="3" s="1"/>
  <c r="AU27" i="3" a="1"/>
  <c r="AU27" i="3"/>
  <c r="AT27" i="3" a="1"/>
  <c r="AT27" i="3" s="1"/>
  <c r="AS27" i="3" a="1"/>
  <c r="AS27" i="3" s="1"/>
  <c r="AR27" i="3" a="1"/>
  <c r="AR27" i="3"/>
  <c r="AQ27" i="3" a="1"/>
  <c r="AQ27" i="3" s="1"/>
  <c r="AP27" i="3" a="1"/>
  <c r="AP27" i="3"/>
  <c r="AO27" i="3" a="1"/>
  <c r="AO27" i="3" s="1"/>
  <c r="AJ27" i="3" a="1"/>
  <c r="AJ27" i="3" s="1"/>
  <c r="AI27" i="3" a="1"/>
  <c r="AI27" i="3"/>
  <c r="AH27" i="3" a="1"/>
  <c r="AH27" i="3"/>
  <c r="AG27" i="3" a="1"/>
  <c r="AG27" i="3" s="1"/>
  <c r="AF27" i="3" a="1"/>
  <c r="AF27" i="3"/>
  <c r="AE27" i="3" a="1"/>
  <c r="AE27" i="3"/>
  <c r="AD27" i="3" a="1"/>
  <c r="AD27" i="3" s="1"/>
  <c r="AC27" i="3" a="1"/>
  <c r="AC27" i="3"/>
  <c r="AB27" i="3" a="1"/>
  <c r="AB27" i="3"/>
  <c r="AA27" i="3" a="1"/>
  <c r="AA27" i="3" s="1"/>
  <c r="Z27" i="3" a="1"/>
  <c r="Z27" i="3"/>
  <c r="Y27" i="3" a="1"/>
  <c r="Y27" i="3" s="1"/>
  <c r="AL27" i="3" s="1"/>
  <c r="V27" i="3"/>
  <c r="D27" i="3"/>
  <c r="A27" i="3"/>
  <c r="BP26" i="3"/>
  <c r="BO26" i="3"/>
  <c r="BN26" i="3"/>
  <c r="BM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J26" i="3" a="1"/>
  <c r="AJ26" i="3" s="1"/>
  <c r="AI26" i="3" a="1"/>
  <c r="AI26" i="3" s="1"/>
  <c r="AH26" i="3" a="1"/>
  <c r="AH26" i="3" s="1"/>
  <c r="AG26" i="3" a="1"/>
  <c r="AG26" i="3"/>
  <c r="AF26" i="3" a="1"/>
  <c r="AF26" i="3"/>
  <c r="AE26" i="3" a="1"/>
  <c r="AE26" i="3"/>
  <c r="AD26" i="3" a="1"/>
  <c r="AD26" i="3"/>
  <c r="AC26" i="3" a="1"/>
  <c r="AC26" i="3"/>
  <c r="AB26" i="3" a="1"/>
  <c r="AB26" i="3" s="1"/>
  <c r="AA26" i="3" a="1"/>
  <c r="AA26" i="3"/>
  <c r="Z26" i="3" a="1"/>
  <c r="Z26" i="3" s="1"/>
  <c r="Y26" i="3" a="1"/>
  <c r="Y26" i="3" s="1"/>
  <c r="V26" i="3"/>
  <c r="D26" i="3"/>
  <c r="A26" i="3"/>
  <c r="BP25" i="3" a="1"/>
  <c r="BP25" i="3"/>
  <c r="BO25" i="3" a="1"/>
  <c r="BO25" i="3" s="1"/>
  <c r="BN25" i="3" a="1"/>
  <c r="BN25" i="3" s="1"/>
  <c r="BM25" i="3" a="1"/>
  <c r="BM25" i="3"/>
  <c r="AZ25" i="3" a="1"/>
  <c r="AZ25" i="3" s="1"/>
  <c r="AY25" i="3" a="1"/>
  <c r="AY25" i="3"/>
  <c r="AX25" i="3" a="1"/>
  <c r="AX25" i="3"/>
  <c r="AW25" i="3" a="1"/>
  <c r="AW25" i="3" s="1"/>
  <c r="AV25" i="3" a="1"/>
  <c r="AV25" i="3"/>
  <c r="AU25" i="3" a="1"/>
  <c r="AU25" i="3" s="1"/>
  <c r="AT25" i="3" a="1"/>
  <c r="AT25" i="3" s="1"/>
  <c r="AS25" i="3" a="1"/>
  <c r="AS25" i="3"/>
  <c r="AR25" i="3" a="1"/>
  <c r="AR25" i="3" s="1"/>
  <c r="AQ25" i="3" a="1"/>
  <c r="AQ25" i="3" s="1"/>
  <c r="AP25" i="3" a="1"/>
  <c r="AP25" i="3"/>
  <c r="AO25" i="3" a="1"/>
  <c r="AO25" i="3"/>
  <c r="AJ25" i="3" a="1"/>
  <c r="AJ25" i="3" s="1"/>
  <c r="AI25" i="3" a="1"/>
  <c r="AI25" i="3"/>
  <c r="AH25" i="3" a="1"/>
  <c r="AH25" i="3" s="1"/>
  <c r="AG25" i="3" a="1"/>
  <c r="AG25" i="3" s="1"/>
  <c r="AF25" i="3" a="1"/>
  <c r="AF25" i="3"/>
  <c r="AE25" i="3" a="1"/>
  <c r="AE25" i="3"/>
  <c r="AD25" i="3" a="1"/>
  <c r="AD25" i="3"/>
  <c r="AC25" i="3" a="1"/>
  <c r="AC25" i="3" s="1"/>
  <c r="AB25" i="3" a="1"/>
  <c r="AB25" i="3" s="1"/>
  <c r="AA25" i="3" a="1"/>
  <c r="AA25" i="3" s="1"/>
  <c r="Z25" i="3" a="1"/>
  <c r="Z25" i="3"/>
  <c r="Y25" i="3" a="1"/>
  <c r="Y25" i="3"/>
  <c r="V25" i="3"/>
  <c r="D25" i="3"/>
  <c r="A25" i="3" s="1"/>
  <c r="BP24" i="3" a="1"/>
  <c r="BP24" i="3"/>
  <c r="BO24" i="3" a="1"/>
  <c r="BO24" i="3"/>
  <c r="BN24" i="3" a="1"/>
  <c r="BN24" i="3" s="1"/>
  <c r="BM24" i="3" a="1"/>
  <c r="BM24" i="3"/>
  <c r="AZ24" i="3" a="1"/>
  <c r="AZ24" i="3"/>
  <c r="AY24" i="3" a="1"/>
  <c r="AY24" i="3" s="1"/>
  <c r="AX24" i="3" a="1"/>
  <c r="AX24" i="3"/>
  <c r="AW24" i="3" a="1"/>
  <c r="AW24" i="3" s="1"/>
  <c r="AV24" i="3" a="1"/>
  <c r="AV24" i="3" s="1"/>
  <c r="AU24" i="3" a="1"/>
  <c r="AU24" i="3"/>
  <c r="AT24" i="3" a="1"/>
  <c r="AT24" i="3" s="1"/>
  <c r="AS24" i="3" a="1"/>
  <c r="AS24" i="3"/>
  <c r="AR24" i="3" a="1"/>
  <c r="AR24" i="3"/>
  <c r="AQ24" i="3" a="1"/>
  <c r="AQ24" i="3" s="1"/>
  <c r="AP24" i="3" a="1"/>
  <c r="AP24" i="3"/>
  <c r="AO24" i="3" a="1"/>
  <c r="AO24" i="3" s="1"/>
  <c r="BB24" i="3" s="1"/>
  <c r="AJ24" i="3" a="1"/>
  <c r="AJ24" i="3"/>
  <c r="AI24" i="3" a="1"/>
  <c r="AI24" i="3" s="1"/>
  <c r="AH24" i="3" a="1"/>
  <c r="AH24" i="3" s="1"/>
  <c r="AG24" i="3" a="1"/>
  <c r="AG24" i="3"/>
  <c r="AF24" i="3" a="1"/>
  <c r="AF24" i="3"/>
  <c r="AE24" i="3" a="1"/>
  <c r="AE24" i="3" s="1"/>
  <c r="AD24" i="3" a="1"/>
  <c r="AD24" i="3"/>
  <c r="AC24" i="3" a="1"/>
  <c r="AC24" i="3"/>
  <c r="AB24" i="3" a="1"/>
  <c r="AB24" i="3" s="1"/>
  <c r="AA24" i="3" a="1"/>
  <c r="AA24" i="3"/>
  <c r="Z24" i="3" a="1"/>
  <c r="Z24" i="3" s="1"/>
  <c r="Y24" i="3" a="1"/>
  <c r="Y24" i="3" s="1"/>
  <c r="V24" i="3"/>
  <c r="A24" i="3"/>
  <c r="BP23" i="3" a="1"/>
  <c r="BP23" i="3"/>
  <c r="BP136" i="3" s="1"/>
  <c r="BO23" i="3" a="1"/>
  <c r="BO23" i="3" s="1"/>
  <c r="BN23" i="3" a="1"/>
  <c r="BN23" i="3"/>
  <c r="BM23" i="3" a="1"/>
  <c r="BM23" i="3"/>
  <c r="AZ23" i="3" a="1"/>
  <c r="AZ23" i="3"/>
  <c r="AZ136" i="3" s="1"/>
  <c r="AY23" i="3" a="1"/>
  <c r="AY23" i="3"/>
  <c r="AY136" i="3" s="1"/>
  <c r="AX23" i="3" a="1"/>
  <c r="AX23" i="3" s="1"/>
  <c r="AW23" i="3" a="1"/>
  <c r="AW23" i="3"/>
  <c r="AV23" i="3" a="1"/>
  <c r="AV23" i="3"/>
  <c r="AV136" i="3" s="1"/>
  <c r="AU23" i="3" a="1"/>
  <c r="AU23" i="3" s="1"/>
  <c r="AT23" i="3" a="1"/>
  <c r="AT23" i="3"/>
  <c r="AS23" i="3" a="1"/>
  <c r="AS23" i="3"/>
  <c r="AS136" i="3" s="1"/>
  <c r="AR23" i="3" a="1"/>
  <c r="AR23" i="3" s="1"/>
  <c r="AQ23" i="3" a="1"/>
  <c r="AQ23" i="3"/>
  <c r="AP23" i="3" a="1"/>
  <c r="AP23" i="3"/>
  <c r="AO23" i="3" a="1"/>
  <c r="AO23" i="3" s="1"/>
  <c r="AJ23" i="3" a="1"/>
  <c r="AJ23" i="3"/>
  <c r="AI23" i="3" a="1"/>
  <c r="AI23" i="3"/>
  <c r="AH23" i="3" a="1"/>
  <c r="AH23" i="3" s="1"/>
  <c r="AG23" i="3" a="1"/>
  <c r="AG23" i="3"/>
  <c r="AF23" i="3" a="1"/>
  <c r="AF23" i="3"/>
  <c r="AE23" i="3" a="1"/>
  <c r="AE23" i="3"/>
  <c r="AD23" i="3" a="1"/>
  <c r="AD23" i="3"/>
  <c r="AC23" i="3" a="1"/>
  <c r="AC23" i="3"/>
  <c r="AB23" i="3" a="1"/>
  <c r="AB23" i="3" s="1"/>
  <c r="AA23" i="3" a="1"/>
  <c r="AA23" i="3"/>
  <c r="Z23" i="3" a="1"/>
  <c r="Z23" i="3"/>
  <c r="Y23" i="3" a="1"/>
  <c r="Y23" i="3"/>
  <c r="V23" i="3"/>
  <c r="A23" i="3"/>
  <c r="BP22" i="3" a="1"/>
  <c r="BP22" i="3" s="1"/>
  <c r="BO22" i="3" a="1"/>
  <c r="BO22" i="3" s="1"/>
  <c r="BN22" i="3" a="1"/>
  <c r="BN22" i="3"/>
  <c r="BM22" i="3" a="1"/>
  <c r="BM22" i="3" s="1"/>
  <c r="AZ22" i="3" a="1"/>
  <c r="AZ22" i="3"/>
  <c r="AY22" i="3" a="1"/>
  <c r="AY22" i="3"/>
  <c r="AX22" i="3" a="1"/>
  <c r="AX22" i="3" s="1"/>
  <c r="AW22" i="3" a="1"/>
  <c r="AW22" i="3"/>
  <c r="AV22" i="3" a="1"/>
  <c r="AV22" i="3" s="1"/>
  <c r="AU22" i="3" a="1"/>
  <c r="AU22" i="3"/>
  <c r="AT22" i="3" a="1"/>
  <c r="AT22" i="3"/>
  <c r="AT135" i="3" s="1"/>
  <c r="AS22" i="3" a="1"/>
  <c r="AS22" i="3" s="1"/>
  <c r="AS135" i="3" s="1"/>
  <c r="AR22" i="3" a="1"/>
  <c r="AR22" i="3"/>
  <c r="AR135" i="3" s="1"/>
  <c r="AQ22" i="3" a="1"/>
  <c r="AQ22" i="3" s="1"/>
  <c r="AQ135" i="3" s="1"/>
  <c r="AP22" i="3" a="1"/>
  <c r="AP22" i="3" s="1"/>
  <c r="AO22" i="3" a="1"/>
  <c r="AO22" i="3" s="1"/>
  <c r="AJ22" i="3" a="1"/>
  <c r="AJ22" i="3"/>
  <c r="AI22" i="3" a="1"/>
  <c r="AI22" i="3" s="1"/>
  <c r="AH22" i="3" a="1"/>
  <c r="AH22" i="3"/>
  <c r="AG22" i="3" a="1"/>
  <c r="AG22" i="3" s="1"/>
  <c r="AF22" i="3" a="1"/>
  <c r="AF22" i="3"/>
  <c r="AE22" i="3" a="1"/>
  <c r="AE22" i="3"/>
  <c r="AD22" i="3" a="1"/>
  <c r="AD22" i="3" s="1"/>
  <c r="AC22" i="3" a="1"/>
  <c r="AC22" i="3"/>
  <c r="AB22" i="3" a="1"/>
  <c r="AB22" i="3"/>
  <c r="AA22" i="3" a="1"/>
  <c r="AA22" i="3" s="1"/>
  <c r="Z22" i="3" a="1"/>
  <c r="Z22" i="3"/>
  <c r="Y22" i="3" a="1"/>
  <c r="Y22" i="3" s="1"/>
  <c r="AL22" i="3" s="1"/>
  <c r="V22" i="3"/>
  <c r="A22" i="3"/>
  <c r="BP21" i="3" a="1"/>
  <c r="BP21" i="3" s="1"/>
  <c r="BP134" i="3" s="1"/>
  <c r="BO21" i="3" a="1"/>
  <c r="BO21" i="3"/>
  <c r="BO134" i="3" s="1"/>
  <c r="BN21" i="3" a="1"/>
  <c r="BN21" i="3" s="1"/>
  <c r="BN134" i="3" s="1"/>
  <c r="BM21" i="3" a="1"/>
  <c r="BM21" i="3"/>
  <c r="BM134" i="3" s="1"/>
  <c r="AZ21" i="3" a="1"/>
  <c r="AZ21" i="3" s="1"/>
  <c r="AZ134" i="3" s="1"/>
  <c r="AY21" i="3" a="1"/>
  <c r="AY21" i="3"/>
  <c r="AY134" i="3" s="1"/>
  <c r="AX21" i="3" a="1"/>
  <c r="AX21" i="3"/>
  <c r="AX134" i="3" s="1"/>
  <c r="AW21" i="3" a="1"/>
  <c r="AW21" i="3"/>
  <c r="AW134" i="3" s="1"/>
  <c r="AV21" i="3" a="1"/>
  <c r="AV21" i="3"/>
  <c r="AV134" i="3" s="1"/>
  <c r="AU21" i="3" a="1"/>
  <c r="AU21" i="3"/>
  <c r="AU134" i="3" s="1"/>
  <c r="AT21" i="3" a="1"/>
  <c r="AT21" i="3" s="1"/>
  <c r="AS21" i="3" a="1"/>
  <c r="AS21" i="3"/>
  <c r="AS134" i="3" s="1"/>
  <c r="AR21" i="3" a="1"/>
  <c r="AR21" i="3"/>
  <c r="AR134" i="3" s="1"/>
  <c r="AQ21" i="3" a="1"/>
  <c r="AQ21" i="3" s="1"/>
  <c r="AP21" i="3" a="1"/>
  <c r="AP21" i="3"/>
  <c r="AP134" i="3" s="1"/>
  <c r="AO21" i="3" a="1"/>
  <c r="AO21" i="3"/>
  <c r="AO134" i="3" s="1"/>
  <c r="AJ21" i="3" a="1"/>
  <c r="AJ21" i="3"/>
  <c r="AI21" i="3" a="1"/>
  <c r="AI21" i="3"/>
  <c r="AH21" i="3" a="1"/>
  <c r="AH21" i="3" s="1"/>
  <c r="AG21" i="3" a="1"/>
  <c r="AG21" i="3"/>
  <c r="AF21" i="3" a="1"/>
  <c r="AF21" i="3"/>
  <c r="AE21" i="3" a="1"/>
  <c r="AE21" i="3" s="1"/>
  <c r="AD21" i="3" a="1"/>
  <c r="AD21" i="3"/>
  <c r="AC21" i="3" a="1"/>
  <c r="AC21" i="3"/>
  <c r="AB21" i="3" a="1"/>
  <c r="AB21" i="3"/>
  <c r="AA21" i="3" a="1"/>
  <c r="AA21" i="3"/>
  <c r="Z21" i="3" a="1"/>
  <c r="Z21" i="3"/>
  <c r="Y21" i="3" a="1"/>
  <c r="Y21" i="3" s="1"/>
  <c r="V21" i="3"/>
  <c r="A21" i="3"/>
  <c r="BP20" i="3" a="1"/>
  <c r="BP20" i="3"/>
  <c r="BO20" i="3" a="1"/>
  <c r="BO20" i="3" s="1"/>
  <c r="BN20" i="3" a="1"/>
  <c r="BN20" i="3"/>
  <c r="BM20" i="3" a="1"/>
  <c r="BM20" i="3" s="1"/>
  <c r="AZ20" i="3" a="1"/>
  <c r="AZ20" i="3"/>
  <c r="AZ133" i="3" s="1"/>
  <c r="AY20" i="3" a="1"/>
  <c r="AY20" i="3"/>
  <c r="AY133" i="3" s="1"/>
  <c r="AX20" i="3" a="1"/>
  <c r="AX20" i="3" s="1"/>
  <c r="AW20" i="3" a="1"/>
  <c r="AW20" i="3"/>
  <c r="AV20" i="3" a="1"/>
  <c r="AV20" i="3"/>
  <c r="AV133" i="3" s="1"/>
  <c r="AU20" i="3" a="1"/>
  <c r="AU20" i="3" s="1"/>
  <c r="AT20" i="3" a="1"/>
  <c r="AT20" i="3"/>
  <c r="AS20" i="3" a="1"/>
  <c r="AS20" i="3" s="1"/>
  <c r="AS133" i="3" s="1"/>
  <c r="AR20" i="3" a="1"/>
  <c r="AR20" i="3" s="1"/>
  <c r="AR133" i="3" s="1"/>
  <c r="AQ20" i="3" a="1"/>
  <c r="AQ20" i="3"/>
  <c r="AP20" i="3" a="1"/>
  <c r="AP20" i="3" s="1"/>
  <c r="AO20" i="3" a="1"/>
  <c r="AO20" i="3" s="1"/>
  <c r="AJ20" i="3" a="1"/>
  <c r="AJ20" i="3" s="1"/>
  <c r="AI20" i="3" a="1"/>
  <c r="AI20" i="3"/>
  <c r="AH20" i="3" a="1"/>
  <c r="AH20" i="3"/>
  <c r="AG20" i="3" a="1"/>
  <c r="AG20" i="3" s="1"/>
  <c r="AF20" i="3" a="1"/>
  <c r="AF20" i="3" s="1"/>
  <c r="AE20" i="3" a="1"/>
  <c r="AE20" i="3" s="1"/>
  <c r="AD20" i="3" a="1"/>
  <c r="AD20" i="3"/>
  <c r="AC20" i="3" a="1"/>
  <c r="AC20" i="3" s="1"/>
  <c r="AB20" i="3" a="1"/>
  <c r="AB20" i="3"/>
  <c r="AA20" i="3" a="1"/>
  <c r="AA20" i="3"/>
  <c r="Z20" i="3" a="1"/>
  <c r="Z20" i="3" s="1"/>
  <c r="Y20" i="3" a="1"/>
  <c r="Y20" i="3"/>
  <c r="V20" i="3"/>
  <c r="A20" i="3"/>
  <c r="BP19" i="3" a="1"/>
  <c r="BP19" i="3" s="1"/>
  <c r="BO19" i="3" a="1"/>
  <c r="BO19" i="3"/>
  <c r="BN19" i="3" a="1"/>
  <c r="BN19" i="3" s="1"/>
  <c r="BM19" i="3" a="1"/>
  <c r="BM19" i="3"/>
  <c r="AZ19" i="3" a="1"/>
  <c r="AZ19" i="3"/>
  <c r="AY19" i="3" a="1"/>
  <c r="AY19" i="3"/>
  <c r="AY132" i="3" s="1"/>
  <c r="AX19" i="3" a="1"/>
  <c r="AX19" i="3"/>
  <c r="AW19" i="3" a="1"/>
  <c r="AW19" i="3" s="1"/>
  <c r="AV19" i="3" a="1"/>
  <c r="AV19" i="3"/>
  <c r="AV132" i="3" s="1"/>
  <c r="AU19" i="3" a="1"/>
  <c r="AU19" i="3" s="1"/>
  <c r="AU132" i="3" s="1"/>
  <c r="AT19" i="3" a="1"/>
  <c r="AT19" i="3"/>
  <c r="AS19" i="3" a="1"/>
  <c r="AS19" i="3"/>
  <c r="AR19" i="3" a="1"/>
  <c r="AR19" i="3" s="1"/>
  <c r="AQ19" i="3" a="1"/>
  <c r="AQ19" i="3" s="1"/>
  <c r="AP19" i="3" a="1"/>
  <c r="AP19" i="3"/>
  <c r="AO19" i="3" a="1"/>
  <c r="AO19" i="3"/>
  <c r="AJ19" i="3" a="1"/>
  <c r="AJ19" i="3" s="1"/>
  <c r="AI19" i="3" a="1"/>
  <c r="AI19" i="3"/>
  <c r="AH19" i="3" a="1"/>
  <c r="AH19" i="3" s="1"/>
  <c r="AG19" i="3" a="1"/>
  <c r="AG19" i="3"/>
  <c r="AF19" i="3" a="1"/>
  <c r="AF19" i="3"/>
  <c r="AE19" i="3" a="1"/>
  <c r="AE19" i="3"/>
  <c r="AD19" i="3" a="1"/>
  <c r="AD19" i="3" s="1"/>
  <c r="AC19" i="3" a="1"/>
  <c r="AC19" i="3"/>
  <c r="AB19" i="3" a="1"/>
  <c r="AB19" i="3" s="1"/>
  <c r="AA19" i="3" a="1"/>
  <c r="AA19" i="3"/>
  <c r="Z19" i="3" a="1"/>
  <c r="Z19" i="3"/>
  <c r="Y19" i="3" a="1"/>
  <c r="Y19" i="3"/>
  <c r="AL19" i="3" s="1"/>
  <c r="V19" i="3"/>
  <c r="A19" i="3"/>
  <c r="BP18" i="3" a="1"/>
  <c r="BP18" i="3"/>
  <c r="BO18" i="3" a="1"/>
  <c r="BO18" i="3"/>
  <c r="BN18" i="3" a="1"/>
  <c r="BN18" i="3" s="1"/>
  <c r="BM18" i="3" a="1"/>
  <c r="BM18" i="3"/>
  <c r="AZ18" i="3" a="1"/>
  <c r="AZ18" i="3" s="1"/>
  <c r="AY18" i="3" a="1"/>
  <c r="AY18" i="3"/>
  <c r="AX18" i="3" a="1"/>
  <c r="AX18" i="3" s="1"/>
  <c r="AW18" i="3" a="1"/>
  <c r="AW18" i="3"/>
  <c r="AV18" i="3" a="1"/>
  <c r="AV18" i="3"/>
  <c r="AU18" i="3" a="1"/>
  <c r="AU18" i="3" s="1"/>
  <c r="AT18" i="3" a="1"/>
  <c r="AT18" i="3" s="1"/>
  <c r="AS18" i="3" a="1"/>
  <c r="AS18" i="3" s="1"/>
  <c r="AR18" i="3" a="1"/>
  <c r="AR18" i="3"/>
  <c r="AQ18" i="3" a="1"/>
  <c r="AQ18" i="3" s="1"/>
  <c r="AP18" i="3" a="1"/>
  <c r="AP18" i="3"/>
  <c r="AO18" i="3" a="1"/>
  <c r="AO18" i="3"/>
  <c r="AJ18" i="3" a="1"/>
  <c r="AJ18" i="3"/>
  <c r="AI18" i="3" a="1"/>
  <c r="AI18" i="3"/>
  <c r="AH18" i="3" a="1"/>
  <c r="AH18" i="3" s="1"/>
  <c r="AG18" i="3" a="1"/>
  <c r="AG18" i="3"/>
  <c r="AF18" i="3" a="1"/>
  <c r="AF18" i="3" s="1"/>
  <c r="AE18" i="3" a="1"/>
  <c r="AE18" i="3" s="1"/>
  <c r="AD18" i="3" a="1"/>
  <c r="AD18" i="3" s="1"/>
  <c r="AC18" i="3" a="1"/>
  <c r="AC18" i="3" s="1"/>
  <c r="AB18" i="3" a="1"/>
  <c r="AB18" i="3"/>
  <c r="AA18" i="3" a="1"/>
  <c r="AA18" i="3" s="1"/>
  <c r="Z18" i="3" a="1"/>
  <c r="Z18" i="3"/>
  <c r="Y18" i="3" a="1"/>
  <c r="Y18" i="3" s="1"/>
  <c r="V18" i="3"/>
  <c r="A18" i="3"/>
  <c r="BP17" i="3" a="1"/>
  <c r="BP17" i="3"/>
  <c r="BO17" i="3" a="1"/>
  <c r="BO17" i="3" s="1"/>
  <c r="BN17" i="3" a="1"/>
  <c r="BN17" i="3"/>
  <c r="BN130" i="3" s="1"/>
  <c r="BM17" i="3" a="1"/>
  <c r="BM17" i="3"/>
  <c r="AZ17" i="3" a="1"/>
  <c r="AZ17" i="3" s="1"/>
  <c r="AZ130" i="3" s="1"/>
  <c r="AY17" i="3" a="1"/>
  <c r="AY17" i="3"/>
  <c r="AY130" i="3" s="1"/>
  <c r="AX17" i="3" a="1"/>
  <c r="AX17" i="3"/>
  <c r="AX130" i="3" s="1"/>
  <c r="AW17" i="3" a="1"/>
  <c r="AW17" i="3" s="1"/>
  <c r="AW130" i="3" s="1"/>
  <c r="AV17" i="3" a="1"/>
  <c r="AV17" i="3"/>
  <c r="AU17" i="3" a="1"/>
  <c r="AU17" i="3"/>
  <c r="AT17" i="3" a="1"/>
  <c r="AT17" i="3" s="1"/>
  <c r="AS17" i="3" a="1"/>
  <c r="AS17" i="3"/>
  <c r="AS130" i="3" s="1"/>
  <c r="AR17" i="3" a="1"/>
  <c r="AR17" i="3"/>
  <c r="AQ17" i="3" a="1"/>
  <c r="AQ17" i="3" s="1"/>
  <c r="AP17" i="3" a="1"/>
  <c r="AP17" i="3"/>
  <c r="AO17" i="3" a="1"/>
  <c r="AO17" i="3"/>
  <c r="AO130" i="3" s="1"/>
  <c r="AJ17" i="3" a="1"/>
  <c r="AJ17" i="3"/>
  <c r="AI17" i="3" a="1"/>
  <c r="AI17" i="3"/>
  <c r="AH17" i="3" a="1"/>
  <c r="AH17" i="3" s="1"/>
  <c r="AG17" i="3" a="1"/>
  <c r="AG17" i="3"/>
  <c r="AF17" i="3" a="1"/>
  <c r="AF17" i="3"/>
  <c r="AE17" i="3" a="1"/>
  <c r="AE17" i="3" s="1"/>
  <c r="AD17" i="3" a="1"/>
  <c r="AD17" i="3"/>
  <c r="AC17" i="3" a="1"/>
  <c r="AC17" i="3"/>
  <c r="AB17" i="3" a="1"/>
  <c r="AB17" i="3" s="1"/>
  <c r="AA17" i="3" a="1"/>
  <c r="AA17" i="3"/>
  <c r="Z17" i="3" a="1"/>
  <c r="Z17" i="3"/>
  <c r="Y17" i="3" a="1"/>
  <c r="Y17" i="3" s="1"/>
  <c r="V17" i="3"/>
  <c r="A17" i="3"/>
  <c r="BP16" i="3" a="1"/>
  <c r="BP16" i="3" s="1"/>
  <c r="BO16" i="3" a="1"/>
  <c r="BO16" i="3"/>
  <c r="BN16" i="3" a="1"/>
  <c r="BN16" i="3" s="1"/>
  <c r="BM16" i="3" a="1"/>
  <c r="BM16" i="3"/>
  <c r="AZ16" i="3" a="1"/>
  <c r="AZ16" i="3" s="1"/>
  <c r="AY16" i="3" a="1"/>
  <c r="AY16" i="3" s="1"/>
  <c r="AX16" i="3" a="1"/>
  <c r="AX16" i="3" s="1"/>
  <c r="AW16" i="3" a="1"/>
  <c r="AW16" i="3"/>
  <c r="AV16" i="3" a="1"/>
  <c r="AV16" i="3" s="1"/>
  <c r="AV129" i="3" s="1"/>
  <c r="AU16" i="3" a="1"/>
  <c r="AU16" i="3"/>
  <c r="AT16" i="3" a="1"/>
  <c r="AT16" i="3"/>
  <c r="AS16" i="3" a="1"/>
  <c r="AS16" i="3" s="1"/>
  <c r="AS129" i="3" s="1"/>
  <c r="AR16" i="3" a="1"/>
  <c r="AR16" i="3"/>
  <c r="AR129" i="3" s="1"/>
  <c r="AQ16" i="3" a="1"/>
  <c r="AQ16" i="3"/>
  <c r="AQ129" i="3" s="1"/>
  <c r="AP16" i="3" a="1"/>
  <c r="AP16" i="3"/>
  <c r="AO16" i="3" a="1"/>
  <c r="AO16" i="3"/>
  <c r="AJ16" i="3" a="1"/>
  <c r="AJ16" i="3" s="1"/>
  <c r="AI16" i="3" a="1"/>
  <c r="AI16" i="3" s="1"/>
  <c r="AH16" i="3" a="1"/>
  <c r="AH16" i="3" s="1"/>
  <c r="AG16" i="3" a="1"/>
  <c r="AG16" i="3"/>
  <c r="AF16" i="3" a="1"/>
  <c r="AF16" i="3" s="1"/>
  <c r="AE16" i="3" a="1"/>
  <c r="AE16" i="3"/>
  <c r="AD16" i="3" a="1"/>
  <c r="AD16" i="3" s="1"/>
  <c r="AC16" i="3" a="1"/>
  <c r="AC16" i="3"/>
  <c r="AB16" i="3" a="1"/>
  <c r="AB16" i="3" s="1"/>
  <c r="AA16" i="3" a="1"/>
  <c r="AA16" i="3"/>
  <c r="Z16" i="3" a="1"/>
  <c r="Z16" i="3"/>
  <c r="Y16" i="3" a="1"/>
  <c r="Y16" i="3" s="1"/>
  <c r="V16" i="3"/>
  <c r="A16" i="3"/>
  <c r="BP15" i="3" a="1"/>
  <c r="BP15" i="3"/>
  <c r="BO15" i="3" a="1"/>
  <c r="BO15" i="3"/>
  <c r="BN15" i="3" a="1"/>
  <c r="BN15" i="3" s="1"/>
  <c r="BM15" i="3" a="1"/>
  <c r="BM15" i="3"/>
  <c r="AZ15" i="3" a="1"/>
  <c r="AZ15" i="3"/>
  <c r="AY15" i="3" a="1"/>
  <c r="AY15" i="3"/>
  <c r="AX15" i="3" a="1"/>
  <c r="AX15" i="3"/>
  <c r="AW15" i="3" a="1"/>
  <c r="AW15" i="3" s="1"/>
  <c r="AV15" i="3" a="1"/>
  <c r="AV15" i="3"/>
  <c r="AU15" i="3" a="1"/>
  <c r="AU15" i="3"/>
  <c r="AT15" i="3" a="1"/>
  <c r="AT15" i="3"/>
  <c r="AS15" i="3" a="1"/>
  <c r="AS15" i="3"/>
  <c r="AR15" i="3" a="1"/>
  <c r="AR15" i="3"/>
  <c r="AQ15" i="3" a="1"/>
  <c r="AQ15" i="3" s="1"/>
  <c r="AP15" i="3" a="1"/>
  <c r="AP15" i="3"/>
  <c r="AO15" i="3" a="1"/>
  <c r="AO15" i="3"/>
  <c r="BB15" i="3" s="1"/>
  <c r="AJ15" i="3" a="1"/>
  <c r="AJ15" i="3" s="1"/>
  <c r="AI15" i="3" a="1"/>
  <c r="AI15" i="3"/>
  <c r="AH15" i="3" a="1"/>
  <c r="AH15" i="3"/>
  <c r="AG15" i="3" a="1"/>
  <c r="AG15" i="3" s="1"/>
  <c r="AF15" i="3" a="1"/>
  <c r="AF15" i="3"/>
  <c r="AE15" i="3" a="1"/>
  <c r="AE15" i="3"/>
  <c r="AD15" i="3" a="1"/>
  <c r="AD15" i="3" s="1"/>
  <c r="AC15" i="3" a="1"/>
  <c r="AC15" i="3"/>
  <c r="AB15" i="3" a="1"/>
  <c r="AB15" i="3"/>
  <c r="AA15" i="3" a="1"/>
  <c r="AA15" i="3" s="1"/>
  <c r="Z15" i="3" a="1"/>
  <c r="Z15" i="3"/>
  <c r="Y15" i="3" a="1"/>
  <c r="Y15" i="3"/>
  <c r="V15" i="3"/>
  <c r="A15" i="3"/>
  <c r="BP14" i="3" a="1"/>
  <c r="BP14" i="3"/>
  <c r="BO14" i="3" a="1"/>
  <c r="BO14" i="3" s="1"/>
  <c r="BN14" i="3" a="1"/>
  <c r="BN14" i="3"/>
  <c r="BM14" i="3" a="1"/>
  <c r="BM14" i="3"/>
  <c r="AZ14" i="3" a="1"/>
  <c r="AZ14" i="3" s="1"/>
  <c r="AY14" i="3" a="1"/>
  <c r="AY14" i="3"/>
  <c r="AX14" i="3" a="1"/>
  <c r="AX14" i="3" s="1"/>
  <c r="AW14" i="3" a="1"/>
  <c r="AW14" i="3"/>
  <c r="AV14" i="3" a="1"/>
  <c r="AV14" i="3" s="1"/>
  <c r="AU14" i="3" a="1"/>
  <c r="AU14" i="3"/>
  <c r="AT14" i="3" a="1"/>
  <c r="AT14" i="3"/>
  <c r="AS14" i="3" a="1"/>
  <c r="AS14" i="3" s="1"/>
  <c r="AR14" i="3" a="1"/>
  <c r="AR14" i="3" s="1"/>
  <c r="AQ14" i="3" a="1"/>
  <c r="AQ14" i="3" s="1"/>
  <c r="AP14" i="3" a="1"/>
  <c r="AP14" i="3"/>
  <c r="AO14" i="3" a="1"/>
  <c r="AO14" i="3" s="1"/>
  <c r="AJ14" i="3" a="1"/>
  <c r="AJ14" i="3"/>
  <c r="AI14" i="3" a="1"/>
  <c r="AI14" i="3" s="1"/>
  <c r="AH14" i="3" a="1"/>
  <c r="AH14" i="3"/>
  <c r="AG14" i="3" a="1"/>
  <c r="AG14" i="3"/>
  <c r="AF14" i="3" a="1"/>
  <c r="AF14" i="3" s="1"/>
  <c r="AE14" i="3" a="1"/>
  <c r="AE14" i="3"/>
  <c r="AD14" i="3" a="1"/>
  <c r="AD14" i="3" s="1"/>
  <c r="AC14" i="3" a="1"/>
  <c r="AC14" i="3" s="1"/>
  <c r="AB14" i="3" a="1"/>
  <c r="AB14" i="3" s="1"/>
  <c r="AA14" i="3" a="1"/>
  <c r="AA14" i="3" s="1"/>
  <c r="Z14" i="3" a="1"/>
  <c r="Z14" i="3"/>
  <c r="Y14" i="3" a="1"/>
  <c r="Y14" i="3" s="1"/>
  <c r="AL14" i="3" s="1"/>
  <c r="V14" i="3"/>
  <c r="A14" i="3"/>
  <c r="BP13" i="3" a="1"/>
  <c r="BP13" i="3"/>
  <c r="BO13" i="3" a="1"/>
  <c r="BO13" i="3"/>
  <c r="BN13" i="3" a="1"/>
  <c r="BN13" i="3"/>
  <c r="BM13" i="3" a="1"/>
  <c r="BM13" i="3"/>
  <c r="AZ13" i="3" a="1"/>
  <c r="AZ13" i="3" s="1"/>
  <c r="AY13" i="3" a="1"/>
  <c r="AY13" i="3"/>
  <c r="AX13" i="3" a="1"/>
  <c r="AX13" i="3"/>
  <c r="AW13" i="3" a="1"/>
  <c r="AW13" i="3"/>
  <c r="AV13" i="3" a="1"/>
  <c r="AV13" i="3"/>
  <c r="AU13" i="3" a="1"/>
  <c r="AU13" i="3"/>
  <c r="AT13" i="3" a="1"/>
  <c r="AT13" i="3" s="1"/>
  <c r="AS13" i="3" a="1"/>
  <c r="AS13" i="3"/>
  <c r="AR13" i="3" a="1"/>
  <c r="AR13" i="3"/>
  <c r="AQ13" i="3" a="1"/>
  <c r="AQ13" i="3"/>
  <c r="AP13" i="3" a="1"/>
  <c r="AP13" i="3"/>
  <c r="AO13" i="3" a="1"/>
  <c r="AO13" i="3"/>
  <c r="AJ13" i="3" a="1"/>
  <c r="AJ13" i="3"/>
  <c r="AI13" i="3" a="1"/>
  <c r="AI13" i="3"/>
  <c r="AH13" i="3" a="1"/>
  <c r="AH13" i="3"/>
  <c r="AG13" i="3" a="1"/>
  <c r="AG13" i="3"/>
  <c r="AF13" i="3" a="1"/>
  <c r="AF13" i="3"/>
  <c r="AE13" i="3" a="1"/>
  <c r="AE13" i="3" s="1"/>
  <c r="AD13" i="3" a="1"/>
  <c r="AD13" i="3"/>
  <c r="AC13" i="3" a="1"/>
  <c r="AC13" i="3"/>
  <c r="AB13" i="3" a="1"/>
  <c r="AB13" i="3"/>
  <c r="AA13" i="3" a="1"/>
  <c r="AA13" i="3"/>
  <c r="Z13" i="3" a="1"/>
  <c r="Z13" i="3"/>
  <c r="Y13" i="3" a="1"/>
  <c r="Y13" i="3" s="1"/>
  <c r="AL13" i="3" s="1"/>
  <c r="V13" i="3"/>
  <c r="A13" i="3"/>
  <c r="BP12" i="3" a="1"/>
  <c r="BP12" i="3"/>
  <c r="BP124" i="3" s="1"/>
  <c r="BO12" i="3" a="1"/>
  <c r="BO12" i="3"/>
  <c r="BN12" i="3" a="1"/>
  <c r="BN12" i="3" s="1"/>
  <c r="BM12" i="3" a="1"/>
  <c r="BM12" i="3"/>
  <c r="AZ12" i="3" a="1"/>
  <c r="AZ12" i="3" s="1"/>
  <c r="AY12" i="3" a="1"/>
  <c r="AY12" i="3"/>
  <c r="AX12" i="3" a="1"/>
  <c r="AX12" i="3" s="1"/>
  <c r="AX124" i="3" s="1"/>
  <c r="AW12" i="3" a="1"/>
  <c r="AW12" i="3" s="1"/>
  <c r="AV12" i="3" a="1"/>
  <c r="AV12" i="3" s="1"/>
  <c r="AU12" i="3" a="1"/>
  <c r="AU12" i="3"/>
  <c r="AT12" i="3" a="1"/>
  <c r="AT12" i="3" s="1"/>
  <c r="AS12" i="3" a="1"/>
  <c r="AS12" i="3" s="1"/>
  <c r="AS124" i="3" s="1"/>
  <c r="AR12" i="3" a="1"/>
  <c r="AR12" i="3"/>
  <c r="AR124" i="3" s="1"/>
  <c r="AQ12" i="3" a="1"/>
  <c r="AQ12" i="3" s="1"/>
  <c r="AQ124" i="3" s="1"/>
  <c r="AP12" i="3" a="1"/>
  <c r="AP12" i="3"/>
  <c r="AO12" i="3" a="1"/>
  <c r="AO12" i="3"/>
  <c r="AJ12" i="3" a="1"/>
  <c r="AJ12" i="3"/>
  <c r="AI12" i="3" a="1"/>
  <c r="AI12" i="3" s="1"/>
  <c r="AH12" i="3" a="1"/>
  <c r="AH12" i="3" s="1"/>
  <c r="AG12" i="3" a="1"/>
  <c r="AG12" i="3" s="1"/>
  <c r="AF12" i="3" a="1"/>
  <c r="AF12" i="3" s="1"/>
  <c r="AE12" i="3" a="1"/>
  <c r="AE12" i="3"/>
  <c r="AD12" i="3" a="1"/>
  <c r="AD12" i="3"/>
  <c r="AC12" i="3" a="1"/>
  <c r="AC12" i="3"/>
  <c r="AB12" i="3" a="1"/>
  <c r="AB12" i="3" s="1"/>
  <c r="AA12" i="3" a="1"/>
  <c r="AA12" i="3"/>
  <c r="Z12" i="3" a="1"/>
  <c r="Z12" i="3" s="1"/>
  <c r="Y12" i="3" a="1"/>
  <c r="Y12" i="3"/>
  <c r="V12" i="3"/>
  <c r="A12" i="3"/>
  <c r="BP11" i="3" a="1"/>
  <c r="BP11" i="3"/>
  <c r="BO11" i="3" a="1"/>
  <c r="BO11" i="3" s="1"/>
  <c r="BN11" i="3" a="1"/>
  <c r="BN11" i="3"/>
  <c r="BM11" i="3" a="1"/>
  <c r="BM11" i="3"/>
  <c r="AZ11" i="3" a="1"/>
  <c r="AZ11" i="3" s="1"/>
  <c r="AY11" i="3" a="1"/>
  <c r="AY11" i="3"/>
  <c r="AX11" i="3" a="1"/>
  <c r="AX11" i="3" s="1"/>
  <c r="AW11" i="3" a="1"/>
  <c r="AW11" i="3"/>
  <c r="AV11" i="3" a="1"/>
  <c r="AV11" i="3"/>
  <c r="AU11" i="3" a="1"/>
  <c r="AU11" i="3"/>
  <c r="AT11" i="3" a="1"/>
  <c r="AT11" i="3"/>
  <c r="AS11" i="3" a="1"/>
  <c r="AS11" i="3" s="1"/>
  <c r="AR11" i="3" a="1"/>
  <c r="AR11" i="3" s="1"/>
  <c r="AQ11" i="3" a="1"/>
  <c r="AQ11" i="3"/>
  <c r="AP11" i="3" a="1"/>
  <c r="AP11" i="3"/>
  <c r="AP123" i="3" s="1"/>
  <c r="AO11" i="3" a="1"/>
  <c r="AO11" i="3"/>
  <c r="AJ11" i="3" a="1"/>
  <c r="AJ11" i="3" s="1"/>
  <c r="AI11" i="3" a="1"/>
  <c r="AI11" i="3" s="1"/>
  <c r="AH11" i="3" a="1"/>
  <c r="AH11" i="3"/>
  <c r="AG11" i="3" a="1"/>
  <c r="AG11" i="3"/>
  <c r="AF11" i="3" a="1"/>
  <c r="AF11" i="3" s="1"/>
  <c r="AE11" i="3" a="1"/>
  <c r="AE11" i="3"/>
  <c r="AD11" i="3" a="1"/>
  <c r="AD11" i="3"/>
  <c r="AC11" i="3" a="1"/>
  <c r="AC11" i="3" s="1"/>
  <c r="AB11" i="3" a="1"/>
  <c r="AB11" i="3"/>
  <c r="AA11" i="3" a="1"/>
  <c r="AA11" i="3"/>
  <c r="Z11" i="3" a="1"/>
  <c r="Z11" i="3" s="1"/>
  <c r="Y11" i="3" a="1"/>
  <c r="Y11" i="3"/>
  <c r="V11" i="3"/>
  <c r="A11" i="3"/>
  <c r="BP10" i="3" a="1"/>
  <c r="BP10" i="3"/>
  <c r="BO10" i="3" a="1"/>
  <c r="BO10" i="3"/>
  <c r="BN10" i="3" a="1"/>
  <c r="BN10" i="3" s="1"/>
  <c r="BM10" i="3" a="1"/>
  <c r="BM10" i="3" s="1"/>
  <c r="AZ10" i="3" a="1"/>
  <c r="AZ10" i="3"/>
  <c r="AY10" i="3" a="1"/>
  <c r="AY10" i="3" s="1"/>
  <c r="AY122" i="3" s="1"/>
  <c r="AX10" i="3" a="1"/>
  <c r="AX10" i="3"/>
  <c r="AW10" i="3" a="1"/>
  <c r="AW10" i="3"/>
  <c r="AV10" i="3" a="1"/>
  <c r="AV10" i="3" s="1"/>
  <c r="AV122" i="3" s="1"/>
  <c r="AU10" i="3" a="1"/>
  <c r="AU10" i="3"/>
  <c r="AT10" i="3" a="1"/>
  <c r="AT10" i="3"/>
  <c r="AS10" i="3" a="1"/>
  <c r="AS10" i="3" s="1"/>
  <c r="AR10" i="3" a="1"/>
  <c r="AR10" i="3"/>
  <c r="AQ10" i="3" a="1"/>
  <c r="AQ10" i="3" s="1"/>
  <c r="AP10" i="3" a="1"/>
  <c r="AP10" i="3" s="1"/>
  <c r="AO10" i="3" a="1"/>
  <c r="AO10" i="3" s="1"/>
  <c r="AJ10" i="3" a="1"/>
  <c r="AJ10" i="3"/>
  <c r="AI10" i="3" a="1"/>
  <c r="AI10" i="3" s="1"/>
  <c r="AI6" i="3" s="1"/>
  <c r="AH10" i="3" a="1"/>
  <c r="AH10" i="3"/>
  <c r="AG10" i="3" a="1"/>
  <c r="AG10" i="3" s="1"/>
  <c r="AF10" i="3" a="1"/>
  <c r="AF10" i="3"/>
  <c r="AE10" i="3" a="1"/>
  <c r="AE10" i="3" s="1"/>
  <c r="AD10" i="3" a="1"/>
  <c r="AD10" i="3"/>
  <c r="AC10" i="3" a="1"/>
  <c r="AC10" i="3"/>
  <c r="AB10" i="3" a="1"/>
  <c r="AB10" i="3" s="1"/>
  <c r="AA10" i="3" a="1"/>
  <c r="AA10" i="3" s="1"/>
  <c r="Z10" i="3" a="1"/>
  <c r="Z10" i="3" s="1"/>
  <c r="Y10" i="3" a="1"/>
  <c r="Y10" i="3"/>
  <c r="AL10" i="3" s="1"/>
  <c r="V10" i="3"/>
  <c r="A10" i="3"/>
  <c r="BP9" i="3" a="1"/>
  <c r="BP9" i="3"/>
  <c r="BO9" i="3" a="1"/>
  <c r="BO9" i="3"/>
  <c r="BN9" i="3" a="1"/>
  <c r="BN9" i="3" s="1"/>
  <c r="BM9" i="3" a="1"/>
  <c r="BM9" i="3"/>
  <c r="AZ9" i="3" a="1"/>
  <c r="AZ9" i="3" s="1"/>
  <c r="AZ6" i="3" s="1"/>
  <c r="AY9" i="3" a="1"/>
  <c r="AY9" i="3"/>
  <c r="AX9" i="3" a="1"/>
  <c r="AX9" i="3" s="1"/>
  <c r="AW9" i="3" a="1"/>
  <c r="AW9" i="3" s="1"/>
  <c r="AV9" i="3" a="1"/>
  <c r="AV9" i="3" s="1"/>
  <c r="AU9" i="3" a="1"/>
  <c r="AU9" i="3"/>
  <c r="AT9" i="3" a="1"/>
  <c r="AT9" i="3"/>
  <c r="AT121" i="3" s="1"/>
  <c r="AS9" i="3" a="1"/>
  <c r="AS9" i="3" s="1"/>
  <c r="AS121" i="3" s="1"/>
  <c r="AR9" i="3" a="1"/>
  <c r="AR9" i="3"/>
  <c r="AQ9" i="3" a="1"/>
  <c r="AQ9" i="3"/>
  <c r="AP9" i="3" a="1"/>
  <c r="AP9" i="3" s="1"/>
  <c r="AO9" i="3" a="1"/>
  <c r="AO9" i="3"/>
  <c r="AJ9" i="3" a="1"/>
  <c r="AJ9" i="3"/>
  <c r="AI9" i="3" a="1"/>
  <c r="AI9" i="3"/>
  <c r="AH9" i="3" a="1"/>
  <c r="AH9" i="3" s="1"/>
  <c r="AG9" i="3" a="1"/>
  <c r="AG9" i="3" s="1"/>
  <c r="AF9" i="3" a="1"/>
  <c r="AF9" i="3"/>
  <c r="AE9" i="3" a="1"/>
  <c r="AE9" i="3"/>
  <c r="AD9" i="3" a="1"/>
  <c r="AD9" i="3"/>
  <c r="AC9" i="3" a="1"/>
  <c r="AC9" i="3" s="1"/>
  <c r="AB9" i="3" a="1"/>
  <c r="AB9" i="3"/>
  <c r="AA9" i="3" a="1"/>
  <c r="AA9" i="3" s="1"/>
  <c r="Z9" i="3" a="1"/>
  <c r="Z9" i="3"/>
  <c r="Y9" i="3" a="1"/>
  <c r="Y9" i="3"/>
  <c r="V9" i="3"/>
  <c r="A9" i="3"/>
  <c r="BP8" i="3"/>
  <c r="BO8" i="3"/>
  <c r="BN8" i="3"/>
  <c r="BM8" i="3"/>
  <c r="AZ8" i="3"/>
  <c r="AY8" i="3"/>
  <c r="AY6" i="3" s="1"/>
  <c r="AX8" i="3"/>
  <c r="AW8" i="3"/>
  <c r="AV8" i="3"/>
  <c r="AU8" i="3"/>
  <c r="AU6" i="3" s="1"/>
  <c r="AT8" i="3"/>
  <c r="AS8" i="3"/>
  <c r="AR8" i="3"/>
  <c r="AQ8" i="3"/>
  <c r="AP8" i="3"/>
  <c r="AO8" i="3"/>
  <c r="AJ8" i="3" a="1"/>
  <c r="AJ8" i="3" s="1"/>
  <c r="AI8" i="3" a="1"/>
  <c r="AI8" i="3"/>
  <c r="AH8" i="3" a="1"/>
  <c r="AH8" i="3" s="1"/>
  <c r="AG8" i="3" a="1"/>
  <c r="AG8" i="3"/>
  <c r="AG6" i="3" s="1"/>
  <c r="AG5" i="3" s="1"/>
  <c r="AG4" i="3" s="1"/>
  <c r="AF8" i="3" a="1"/>
  <c r="AF8" i="3" s="1"/>
  <c r="AF6" i="3" s="1"/>
  <c r="AF5" i="3" s="1"/>
  <c r="AF4" i="3" s="1"/>
  <c r="AE8" i="3" a="1"/>
  <c r="AE8" i="3"/>
  <c r="AD8" i="3" a="1"/>
  <c r="AD8" i="3" s="1"/>
  <c r="AC8" i="3" a="1"/>
  <c r="AC8" i="3" s="1"/>
  <c r="AB8" i="3" a="1"/>
  <c r="AB8" i="3"/>
  <c r="AA8" i="3" a="1"/>
  <c r="AA8" i="3"/>
  <c r="Z8" i="3" a="1"/>
  <c r="Z8" i="3" s="1"/>
  <c r="Y8" i="3" a="1"/>
  <c r="Y8" i="3"/>
  <c r="V8" i="3"/>
  <c r="A8" i="3"/>
  <c r="BP7" i="3"/>
  <c r="BO7" i="3"/>
  <c r="BN7" i="3"/>
  <c r="BM7" i="3"/>
  <c r="AZ7" i="3"/>
  <c r="AY7" i="3"/>
  <c r="AX7" i="3"/>
  <c r="AW7" i="3"/>
  <c r="AV7" i="3"/>
  <c r="AU7" i="3"/>
  <c r="AT7" i="3"/>
  <c r="AS7" i="3"/>
  <c r="AR7" i="3"/>
  <c r="AQ7" i="3"/>
  <c r="AP7" i="3"/>
  <c r="AO7" i="3"/>
  <c r="BB7" i="3" s="1"/>
  <c r="AJ7" i="3" a="1"/>
  <c r="AJ7" i="3" s="1"/>
  <c r="AI7" i="3" a="1"/>
  <c r="AI7" i="3"/>
  <c r="AH7" i="3" a="1"/>
  <c r="AH7" i="3" s="1"/>
  <c r="AG7" i="3" a="1"/>
  <c r="AG7" i="3"/>
  <c r="AF7" i="3" a="1"/>
  <c r="AF7" i="3"/>
  <c r="AE7" i="3" a="1"/>
  <c r="AE7" i="3" s="1"/>
  <c r="AE6" i="3" s="1"/>
  <c r="AE5" i="3" s="1"/>
  <c r="AE4" i="3" s="1"/>
  <c r="AD7" i="3" a="1"/>
  <c r="AD7" i="3"/>
  <c r="AD6" i="3" s="1"/>
  <c r="AD5" i="3" s="1"/>
  <c r="AD4" i="3" s="1"/>
  <c r="AC7" i="3" a="1"/>
  <c r="AC7" i="3"/>
  <c r="AB7" i="3" a="1"/>
  <c r="AB7" i="3" s="1"/>
  <c r="AA7" i="3" a="1"/>
  <c r="AA7" i="3"/>
  <c r="Z7" i="3" a="1"/>
  <c r="Z7" i="3"/>
  <c r="Y7" i="3" a="1"/>
  <c r="Y7" i="3" s="1"/>
  <c r="V7" i="3"/>
  <c r="A7" i="3"/>
  <c r="V6" i="3"/>
  <c r="A6" i="3"/>
  <c r="V5" i="3"/>
  <c r="A5" i="3"/>
  <c r="T4" i="3"/>
  <c r="S4" i="3"/>
  <c r="R4" i="3"/>
  <c r="Q4" i="3"/>
  <c r="P4" i="3"/>
  <c r="O4" i="3"/>
  <c r="N4" i="3"/>
  <c r="M4" i="3"/>
  <c r="L4" i="3"/>
  <c r="K4" i="3"/>
  <c r="J4" i="3"/>
  <c r="I4" i="3"/>
  <c r="V4" i="3" s="1"/>
  <c r="CN2" i="3" a="1"/>
  <c r="CN2" i="3" s="1"/>
  <c r="CM2" i="3" a="1"/>
  <c r="CM2" i="3"/>
  <c r="CL2" i="3" a="1"/>
  <c r="CL2" i="3" s="1"/>
  <c r="CK2" i="3" a="1"/>
  <c r="CK2" i="3" s="1"/>
  <c r="CJ2" i="3" a="1"/>
  <c r="CJ2" i="3"/>
  <c r="CI2" i="3" a="1"/>
  <c r="CI2" i="3"/>
  <c r="CH2" i="3" a="1"/>
  <c r="CH2" i="3"/>
  <c r="CG2" i="3" a="1"/>
  <c r="CG2" i="3" s="1"/>
  <c r="CF2" i="3" a="1"/>
  <c r="CF2" i="3"/>
  <c r="CE2" i="3" a="1"/>
  <c r="CE2" i="3" s="1"/>
  <c r="CD2" i="3" a="1"/>
  <c r="CD2" i="3"/>
  <c r="CC2" i="3" a="1"/>
  <c r="CC2" i="3"/>
  <c r="AQ2" i="3" a="1"/>
  <c r="AQ2" i="3" s="1"/>
  <c r="AP2" i="3" a="1"/>
  <c r="AP2" i="3" s="1"/>
  <c r="AO2" i="3" a="1"/>
  <c r="AO2" i="3"/>
  <c r="AK1" i="3"/>
  <c r="B21" i="2"/>
  <c r="B20" i="2"/>
  <c r="B19" i="2"/>
  <c r="B18" i="2"/>
  <c r="D15" i="2" a="1"/>
  <c r="D15" i="2" s="1"/>
  <c r="D21" i="2" s="1"/>
  <c r="D13" i="2" a="1"/>
  <c r="D13" i="2" s="1"/>
  <c r="D19" i="2" s="1"/>
  <c r="D9" i="2"/>
  <c r="D12" i="2" s="1" a="1"/>
  <c r="D12" i="2" s="1"/>
  <c r="D18" i="2" s="1"/>
  <c r="C9" i="2"/>
  <c r="C12" i="2" s="1" a="1"/>
  <c r="C12" i="2" s="1"/>
  <c r="C18" i="2" s="1"/>
  <c r="C8" i="2"/>
  <c r="C7" i="2"/>
  <c r="D6" i="2"/>
  <c r="D7" i="2" s="1"/>
  <c r="D4" i="2"/>
  <c r="D3" i="2"/>
  <c r="D2" i="2"/>
  <c r="AU278" i="1" a="1"/>
  <c r="AU278" i="1" s="1"/>
  <c r="AE278" i="1" a="1"/>
  <c r="AE278" i="1"/>
  <c r="AW277" i="1"/>
  <c r="AV276" i="1" a="1"/>
  <c r="AV276" i="1"/>
  <c r="AU276" i="1" a="1"/>
  <c r="AU276" i="1" s="1"/>
  <c r="AU275" i="1" s="1"/>
  <c r="AT276" i="1" a="1"/>
  <c r="AT276" i="1"/>
  <c r="AT275" i="1" s="1"/>
  <c r="AS276" i="1" a="1"/>
  <c r="AS276" i="1"/>
  <c r="AR276" i="1" a="1"/>
  <c r="AR276" i="1" s="1"/>
  <c r="AQ276" i="1" a="1"/>
  <c r="AQ276" i="1"/>
  <c r="AQ275" i="1" s="1"/>
  <c r="AP276" i="1" a="1"/>
  <c r="AP276" i="1"/>
  <c r="AO276" i="1" a="1"/>
  <c r="AO276" i="1" s="1"/>
  <c r="AO275" i="1" s="1"/>
  <c r="AN276" i="1" a="1"/>
  <c r="AN276" i="1"/>
  <c r="AN275" i="1" s="1"/>
  <c r="AM276" i="1" a="1"/>
  <c r="AM276" i="1"/>
  <c r="AL276" i="1" a="1"/>
  <c r="AL276" i="1" s="1"/>
  <c r="AL275" i="1" s="1"/>
  <c r="AK276" i="1" a="1"/>
  <c r="AK276" i="1"/>
  <c r="AK275" i="1" s="1"/>
  <c r="AJ276" i="1" a="1"/>
  <c r="AJ276" i="1"/>
  <c r="AJ275" i="1" s="1"/>
  <c r="AI276" i="1" a="1"/>
  <c r="AI276" i="1" s="1"/>
  <c r="AI275" i="1" s="1"/>
  <c r="AH276" i="1" a="1"/>
  <c r="AH276" i="1"/>
  <c r="AH275" i="1" s="1"/>
  <c r="AG276" i="1" a="1"/>
  <c r="AG276" i="1"/>
  <c r="AF276" i="1" a="1"/>
  <c r="AF276" i="1" s="1"/>
  <c r="AF275" i="1" s="1"/>
  <c r="AE276" i="1" a="1"/>
  <c r="AE276" i="1"/>
  <c r="AE275" i="1" s="1"/>
  <c r="AD276" i="1" a="1"/>
  <c r="AD276" i="1"/>
  <c r="AD275" i="1" s="1"/>
  <c r="AC276" i="1" a="1"/>
  <c r="AC276" i="1" s="1"/>
  <c r="AB276" i="1" a="1"/>
  <c r="AB276" i="1"/>
  <c r="AA276" i="1" a="1"/>
  <c r="AA276" i="1"/>
  <c r="Z276" i="1" a="1"/>
  <c r="Z276" i="1" s="1"/>
  <c r="Z275" i="1" s="1"/>
  <c r="Y276" i="1" a="1"/>
  <c r="Y276" i="1"/>
  <c r="X276" i="1" a="1"/>
  <c r="X276" i="1"/>
  <c r="X275" i="1" s="1"/>
  <c r="W276" i="1" a="1"/>
  <c r="W276" i="1" s="1"/>
  <c r="W275" i="1" s="1"/>
  <c r="V276" i="1" a="1"/>
  <c r="V276" i="1"/>
  <c r="V275" i="1" s="1"/>
  <c r="U276" i="1" a="1"/>
  <c r="U276" i="1"/>
  <c r="U275" i="1" s="1"/>
  <c r="T276" i="1" a="1"/>
  <c r="T276" i="1" s="1"/>
  <c r="T275" i="1" s="1"/>
  <c r="S276" i="1" a="1"/>
  <c r="S276" i="1"/>
  <c r="S275" i="1" s="1"/>
  <c r="R276" i="1" a="1"/>
  <c r="R276" i="1"/>
  <c r="R275" i="1" s="1"/>
  <c r="Q276" i="1" a="1"/>
  <c r="Q276" i="1" s="1"/>
  <c r="Q275" i="1" s="1"/>
  <c r="P276" i="1" a="1"/>
  <c r="P276" i="1"/>
  <c r="O276" i="1" a="1"/>
  <c r="O276" i="1"/>
  <c r="N276" i="1" a="1"/>
  <c r="N276" i="1" s="1"/>
  <c r="M276" i="1" a="1"/>
  <c r="M276" i="1"/>
  <c r="M275" i="1" s="1"/>
  <c r="L276" i="1" a="1"/>
  <c r="L276" i="1"/>
  <c r="L275" i="1" s="1"/>
  <c r="K276" i="1" a="1"/>
  <c r="K276" i="1" s="1"/>
  <c r="K275" i="1" s="1"/>
  <c r="J276" i="1" a="1"/>
  <c r="J276" i="1"/>
  <c r="J275" i="1" s="1"/>
  <c r="I276" i="1" a="1"/>
  <c r="I276" i="1"/>
  <c r="H276" i="1" a="1"/>
  <c r="H276" i="1" s="1"/>
  <c r="H275" i="1" s="1"/>
  <c r="G276" i="1" a="1"/>
  <c r="G276" i="1"/>
  <c r="G275" i="1" s="1"/>
  <c r="F276" i="1" a="1"/>
  <c r="F276" i="1"/>
  <c r="F275" i="1" s="1"/>
  <c r="E276" i="1" a="1"/>
  <c r="E276" i="1" s="1"/>
  <c r="AV275" i="1"/>
  <c r="AS275" i="1"/>
  <c r="AR275" i="1"/>
  <c r="AP275" i="1"/>
  <c r="AM275" i="1"/>
  <c r="AG275" i="1"/>
  <c r="AC275" i="1"/>
  <c r="AB275" i="1"/>
  <c r="AA275" i="1"/>
  <c r="Y275" i="1"/>
  <c r="P275" i="1"/>
  <c r="O275" i="1"/>
  <c r="N275" i="1"/>
  <c r="I275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S182" i="1"/>
  <c r="BJ182" i="1" s="1"/>
  <c r="AR182" i="1"/>
  <c r="AQ182" i="1"/>
  <c r="AP182" i="1"/>
  <c r="AO182" i="1"/>
  <c r="AN182" i="1"/>
  <c r="AM182" i="1"/>
  <c r="BD182" i="1" s="1"/>
  <c r="AL182" i="1"/>
  <c r="AK182" i="1"/>
  <c r="AJ182" i="1"/>
  <c r="AI182" i="1"/>
  <c r="AH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BJ181" i="1"/>
  <c r="BD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BD180" i="1"/>
  <c r="AS180" i="1"/>
  <c r="BJ180" i="1" s="1"/>
  <c r="AR180" i="1"/>
  <c r="AQ180" i="1"/>
  <c r="AP180" i="1"/>
  <c r="AO180" i="1"/>
  <c r="AN180" i="1"/>
  <c r="AM180" i="1"/>
  <c r="AL180" i="1"/>
  <c r="AK180" i="1"/>
  <c r="AJ180" i="1"/>
  <c r="AI180" i="1"/>
  <c r="AH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AD162" i="1" a="1"/>
  <c r="AD162" i="1" s="1"/>
  <c r="AC162" i="1" a="1"/>
  <c r="AC162" i="1"/>
  <c r="AB162" i="1" a="1"/>
  <c r="AB162" i="1" s="1"/>
  <c r="AA162" i="1" a="1"/>
  <c r="AA162" i="1"/>
  <c r="Z162" i="1" a="1"/>
  <c r="Z162" i="1"/>
  <c r="Y162" i="1" a="1"/>
  <c r="Y162" i="1" s="1"/>
  <c r="X162" i="1" a="1"/>
  <c r="X162" i="1" s="1"/>
  <c r="W162" i="1" a="1"/>
  <c r="W162" i="1"/>
  <c r="V162" i="1" a="1"/>
  <c r="V162" i="1" s="1"/>
  <c r="U162" i="1" a="1"/>
  <c r="U162" i="1"/>
  <c r="T162" i="1" a="1"/>
  <c r="T162" i="1"/>
  <c r="S162" i="1" a="1"/>
  <c r="S162" i="1"/>
  <c r="P162" i="1" a="1"/>
  <c r="P162" i="1" s="1"/>
  <c r="O162" i="1" a="1"/>
  <c r="O162" i="1"/>
  <c r="N162" i="1" a="1"/>
  <c r="N162" i="1"/>
  <c r="M162" i="1" a="1"/>
  <c r="M162" i="1" s="1"/>
  <c r="L162" i="1" a="1"/>
  <c r="L162" i="1" s="1"/>
  <c r="K162" i="1" a="1"/>
  <c r="K162" i="1"/>
  <c r="J162" i="1" a="1"/>
  <c r="J162" i="1"/>
  <c r="I162" i="1" a="1"/>
  <c r="I162" i="1" s="1"/>
  <c r="H162" i="1" a="1"/>
  <c r="H162" i="1" s="1"/>
  <c r="G162" i="1" a="1"/>
  <c r="G162" i="1" s="1"/>
  <c r="F162" i="1" a="1"/>
  <c r="F162" i="1"/>
  <c r="E162" i="1" a="1"/>
  <c r="E162" i="1" s="1"/>
  <c r="AW162" i="1" s="1"/>
  <c r="AD161" i="1" a="1"/>
  <c r="AD161" i="1"/>
  <c r="AC161" i="1" a="1"/>
  <c r="AC161" i="1" s="1"/>
  <c r="AB161" i="1" a="1"/>
  <c r="AB161" i="1" s="1"/>
  <c r="AA161" i="1" a="1"/>
  <c r="AA161" i="1" s="1"/>
  <c r="Z161" i="1" a="1"/>
  <c r="Z161" i="1"/>
  <c r="Y161" i="1" a="1"/>
  <c r="Y161" i="1"/>
  <c r="X161" i="1" a="1"/>
  <c r="X161" i="1" s="1"/>
  <c r="W161" i="1" a="1"/>
  <c r="W161" i="1"/>
  <c r="V161" i="1" a="1"/>
  <c r="V161" i="1" s="1"/>
  <c r="U161" i="1" a="1"/>
  <c r="U161" i="1"/>
  <c r="T161" i="1" a="1"/>
  <c r="T161" i="1" s="1"/>
  <c r="S161" i="1" a="1"/>
  <c r="S161" i="1"/>
  <c r="P161" i="1" a="1"/>
  <c r="P161" i="1" s="1"/>
  <c r="O161" i="1" a="1"/>
  <c r="O161" i="1"/>
  <c r="N161" i="1" a="1"/>
  <c r="N161" i="1"/>
  <c r="M161" i="1" a="1"/>
  <c r="M161" i="1"/>
  <c r="L161" i="1" a="1"/>
  <c r="L161" i="1"/>
  <c r="K161" i="1" a="1"/>
  <c r="K161" i="1" s="1"/>
  <c r="J161" i="1" a="1"/>
  <c r="J161" i="1" s="1"/>
  <c r="I161" i="1" a="1"/>
  <c r="I161" i="1"/>
  <c r="H161" i="1" a="1"/>
  <c r="H161" i="1"/>
  <c r="G161" i="1" a="1"/>
  <c r="G161" i="1" s="1"/>
  <c r="F161" i="1" a="1"/>
  <c r="F161" i="1"/>
  <c r="E161" i="1" a="1"/>
  <c r="E161" i="1" s="1"/>
  <c r="AW161" i="1" s="1"/>
  <c r="AD160" i="1" a="1"/>
  <c r="AD160" i="1"/>
  <c r="AE160" i="1" s="1"/>
  <c r="AC160" i="1" a="1"/>
  <c r="AC160" i="1"/>
  <c r="AB160" i="1" a="1"/>
  <c r="AB160" i="1"/>
  <c r="AA160" i="1" a="1"/>
  <c r="AA160" i="1"/>
  <c r="Z160" i="1" a="1"/>
  <c r="Z160" i="1" s="1"/>
  <c r="Y160" i="1" a="1"/>
  <c r="Y160" i="1"/>
  <c r="X160" i="1" a="1"/>
  <c r="X160" i="1" s="1"/>
  <c r="W160" i="1" a="1"/>
  <c r="W160" i="1"/>
  <c r="V160" i="1" a="1"/>
  <c r="V160" i="1"/>
  <c r="U160" i="1" a="1"/>
  <c r="U160" i="1" s="1"/>
  <c r="T160" i="1" a="1"/>
  <c r="T160" i="1" s="1"/>
  <c r="S160" i="1" a="1"/>
  <c r="S160" i="1"/>
  <c r="P160" i="1" a="1"/>
  <c r="P160" i="1" s="1"/>
  <c r="O160" i="1" a="1"/>
  <c r="O160" i="1"/>
  <c r="N160" i="1" a="1"/>
  <c r="N160" i="1" s="1"/>
  <c r="M160" i="1" a="1"/>
  <c r="M160" i="1" s="1"/>
  <c r="L160" i="1" a="1"/>
  <c r="L160" i="1" s="1"/>
  <c r="K160" i="1" a="1"/>
  <c r="K160" i="1"/>
  <c r="J160" i="1" a="1"/>
  <c r="J160" i="1" s="1"/>
  <c r="I160" i="1" a="1"/>
  <c r="I160" i="1"/>
  <c r="H160" i="1" a="1"/>
  <c r="H160" i="1"/>
  <c r="G160" i="1" a="1"/>
  <c r="G160" i="1" s="1"/>
  <c r="F160" i="1" a="1"/>
  <c r="F160" i="1"/>
  <c r="E160" i="1" a="1"/>
  <c r="E160" i="1"/>
  <c r="AW160" i="1" s="1"/>
  <c r="AW159" i="1"/>
  <c r="AW158" i="1" s="1"/>
  <c r="AF159" i="1"/>
  <c r="AD159" i="1" a="1"/>
  <c r="AD159" i="1"/>
  <c r="AC159" i="1" a="1"/>
  <c r="AC159" i="1" s="1"/>
  <c r="AC158" i="1" s="1"/>
  <c r="AB159" i="1" a="1"/>
  <c r="AB159" i="1"/>
  <c r="AB158" i="1" s="1"/>
  <c r="AA159" i="1" a="1"/>
  <c r="AA159" i="1" s="1"/>
  <c r="AA158" i="1" s="1"/>
  <c r="Z159" i="1" a="1"/>
  <c r="Z159" i="1"/>
  <c r="Z158" i="1" s="1"/>
  <c r="Y159" i="1" a="1"/>
  <c r="Y159" i="1" s="1"/>
  <c r="Y158" i="1" s="1"/>
  <c r="X159" i="1" a="1"/>
  <c r="X159" i="1" s="1"/>
  <c r="X158" i="1" s="1"/>
  <c r="W159" i="1" a="1"/>
  <c r="W159" i="1"/>
  <c r="V159" i="1" a="1"/>
  <c r="V159" i="1"/>
  <c r="V158" i="1" s="1"/>
  <c r="U159" i="1" a="1"/>
  <c r="U159" i="1"/>
  <c r="U158" i="1" s="1"/>
  <c r="T159" i="1" a="1"/>
  <c r="T159" i="1" s="1"/>
  <c r="S159" i="1" a="1"/>
  <c r="S159" i="1" s="1"/>
  <c r="P159" i="1" a="1"/>
  <c r="P159" i="1" s="1"/>
  <c r="O159" i="1" a="1"/>
  <c r="O159" i="1"/>
  <c r="O158" i="1" s="1"/>
  <c r="N159" i="1" a="1"/>
  <c r="N159" i="1"/>
  <c r="N158" i="1" s="1"/>
  <c r="M159" i="1" a="1"/>
  <c r="M159" i="1" s="1"/>
  <c r="M158" i="1" s="1"/>
  <c r="L159" i="1" a="1"/>
  <c r="L159" i="1" s="1"/>
  <c r="L158" i="1" s="1"/>
  <c r="K159" i="1" a="1"/>
  <c r="K159" i="1"/>
  <c r="J159" i="1" a="1"/>
  <c r="J159" i="1" s="1"/>
  <c r="J158" i="1" s="1"/>
  <c r="I159" i="1" a="1"/>
  <c r="I159" i="1"/>
  <c r="I158" i="1" s="1"/>
  <c r="H159" i="1" a="1"/>
  <c r="H159" i="1" s="1"/>
  <c r="H158" i="1" s="1"/>
  <c r="G159" i="1" a="1"/>
  <c r="G159" i="1" s="1"/>
  <c r="G158" i="1" s="1"/>
  <c r="F159" i="1" a="1"/>
  <c r="F159" i="1"/>
  <c r="E159" i="1" a="1"/>
  <c r="E159" i="1"/>
  <c r="AF158" i="1"/>
  <c r="AE158" i="1"/>
  <c r="AD158" i="1"/>
  <c r="W158" i="1"/>
  <c r="T158" i="1"/>
  <c r="S158" i="1"/>
  <c r="P158" i="1"/>
  <c r="K158" i="1"/>
  <c r="F158" i="1"/>
  <c r="E158" i="1"/>
  <c r="AF157" i="1"/>
  <c r="AE157" i="1"/>
  <c r="AD157" i="1" a="1"/>
  <c r="AD157" i="1"/>
  <c r="AC157" i="1" a="1"/>
  <c r="AC157" i="1" s="1"/>
  <c r="AB157" i="1" a="1"/>
  <c r="AB157" i="1" s="1"/>
  <c r="AA157" i="1" a="1"/>
  <c r="AA157" i="1"/>
  <c r="Z157" i="1" a="1"/>
  <c r="Z157" i="1"/>
  <c r="Y157" i="1" a="1"/>
  <c r="Y157" i="1" s="1"/>
  <c r="X157" i="1" a="1"/>
  <c r="X157" i="1"/>
  <c r="W157" i="1" a="1"/>
  <c r="W157" i="1"/>
  <c r="V157" i="1" a="1"/>
  <c r="V157" i="1" s="1"/>
  <c r="U157" i="1" a="1"/>
  <c r="U157" i="1"/>
  <c r="T157" i="1" a="1"/>
  <c r="T157" i="1" s="1"/>
  <c r="S157" i="1" a="1"/>
  <c r="S157" i="1" s="1"/>
  <c r="P157" i="1" a="1"/>
  <c r="P157" i="1"/>
  <c r="O157" i="1" a="1"/>
  <c r="O157" i="1"/>
  <c r="N157" i="1" a="1"/>
  <c r="N157" i="1"/>
  <c r="M157" i="1" a="1"/>
  <c r="M157" i="1"/>
  <c r="L157" i="1" a="1"/>
  <c r="L157" i="1"/>
  <c r="K157" i="1" a="1"/>
  <c r="K157" i="1" s="1"/>
  <c r="J157" i="1" a="1"/>
  <c r="J157" i="1"/>
  <c r="I157" i="1" a="1"/>
  <c r="I157" i="1"/>
  <c r="H157" i="1" a="1"/>
  <c r="H157" i="1"/>
  <c r="G157" i="1" a="1"/>
  <c r="G157" i="1"/>
  <c r="F157" i="1" a="1"/>
  <c r="F157" i="1"/>
  <c r="E157" i="1" a="1"/>
  <c r="E157" i="1" s="1"/>
  <c r="AW157" i="1" s="1"/>
  <c r="AF156" i="1"/>
  <c r="AD156" i="1" a="1"/>
  <c r="AD156" i="1"/>
  <c r="AC156" i="1" a="1"/>
  <c r="AC156" i="1"/>
  <c r="AB156" i="1" a="1"/>
  <c r="AB156" i="1" s="1"/>
  <c r="AA156" i="1" a="1"/>
  <c r="AA156" i="1"/>
  <c r="Z156" i="1" a="1"/>
  <c r="Z156" i="1"/>
  <c r="Y156" i="1" a="1"/>
  <c r="Y156" i="1"/>
  <c r="X156" i="1" a="1"/>
  <c r="X156" i="1" s="1"/>
  <c r="W156" i="1" a="1"/>
  <c r="W156" i="1"/>
  <c r="V156" i="1" a="1"/>
  <c r="V156" i="1" s="1"/>
  <c r="U156" i="1" a="1"/>
  <c r="U156" i="1"/>
  <c r="T156" i="1" a="1"/>
  <c r="T156" i="1"/>
  <c r="S156" i="1" a="1"/>
  <c r="S156" i="1" s="1"/>
  <c r="P156" i="1" a="1"/>
  <c r="P156" i="1" s="1"/>
  <c r="AE156" i="1" s="1"/>
  <c r="O156" i="1" a="1"/>
  <c r="O156" i="1"/>
  <c r="N156" i="1" a="1"/>
  <c r="N156" i="1" s="1"/>
  <c r="M156" i="1" a="1"/>
  <c r="M156" i="1"/>
  <c r="L156" i="1" a="1"/>
  <c r="L156" i="1" s="1"/>
  <c r="K156" i="1" a="1"/>
  <c r="K156" i="1" s="1"/>
  <c r="J156" i="1" a="1"/>
  <c r="J156" i="1" s="1"/>
  <c r="I156" i="1" a="1"/>
  <c r="I156" i="1" s="1"/>
  <c r="H156" i="1" a="1"/>
  <c r="H156" i="1"/>
  <c r="G156" i="1" a="1"/>
  <c r="G156" i="1"/>
  <c r="F156" i="1" a="1"/>
  <c r="F156" i="1" s="1"/>
  <c r="E156" i="1" a="1"/>
  <c r="E156" i="1"/>
  <c r="AW156" i="1" s="1"/>
  <c r="AD155" i="1" a="1"/>
  <c r="AD155" i="1"/>
  <c r="AF155" i="1" s="1"/>
  <c r="AC155" i="1" a="1"/>
  <c r="AC155" i="1" s="1"/>
  <c r="AB155" i="1" a="1"/>
  <c r="AB155" i="1" s="1"/>
  <c r="AA155" i="1" a="1"/>
  <c r="AA155" i="1"/>
  <c r="Z155" i="1" a="1"/>
  <c r="Z155" i="1"/>
  <c r="Y155" i="1" a="1"/>
  <c r="Y155" i="1" s="1"/>
  <c r="X155" i="1" a="1"/>
  <c r="X155" i="1" s="1"/>
  <c r="W155" i="1" a="1"/>
  <c r="W155" i="1"/>
  <c r="V155" i="1" a="1"/>
  <c r="V155" i="1"/>
  <c r="U155" i="1" a="1"/>
  <c r="U155" i="1" s="1"/>
  <c r="T155" i="1" a="1"/>
  <c r="T155" i="1" s="1"/>
  <c r="S155" i="1" a="1"/>
  <c r="S155" i="1" s="1"/>
  <c r="P155" i="1" a="1"/>
  <c r="P155" i="1"/>
  <c r="O155" i="1" a="1"/>
  <c r="O155" i="1"/>
  <c r="N155" i="1" a="1"/>
  <c r="N155" i="1" s="1"/>
  <c r="M155" i="1" a="1"/>
  <c r="M155" i="1"/>
  <c r="L155" i="1" a="1"/>
  <c r="L155" i="1" s="1"/>
  <c r="K155" i="1" a="1"/>
  <c r="K155" i="1"/>
  <c r="J155" i="1" a="1"/>
  <c r="J155" i="1"/>
  <c r="I155" i="1" a="1"/>
  <c r="I155" i="1" s="1"/>
  <c r="H155" i="1" a="1"/>
  <c r="H155" i="1" s="1"/>
  <c r="G155" i="1" a="1"/>
  <c r="G155" i="1"/>
  <c r="F155" i="1" a="1"/>
  <c r="F155" i="1" s="1"/>
  <c r="E155" i="1" a="1"/>
  <c r="E155" i="1"/>
  <c r="AW155" i="1" s="1"/>
  <c r="AD154" i="1" a="1"/>
  <c r="AD154" i="1" s="1"/>
  <c r="AC154" i="1" a="1"/>
  <c r="AC154" i="1"/>
  <c r="AB154" i="1" a="1"/>
  <c r="AB154" i="1" s="1"/>
  <c r="AA154" i="1" a="1"/>
  <c r="AA154" i="1"/>
  <c r="Z154" i="1" a="1"/>
  <c r="Z154" i="1"/>
  <c r="Y154" i="1" a="1"/>
  <c r="Y154" i="1"/>
  <c r="X154" i="1" a="1"/>
  <c r="X154" i="1" s="1"/>
  <c r="W154" i="1" a="1"/>
  <c r="W154" i="1"/>
  <c r="V154" i="1" a="1"/>
  <c r="V154" i="1" s="1"/>
  <c r="U154" i="1" a="1"/>
  <c r="U154" i="1"/>
  <c r="T154" i="1" a="1"/>
  <c r="T154" i="1"/>
  <c r="S154" i="1" a="1"/>
  <c r="S154" i="1"/>
  <c r="P154" i="1" a="1"/>
  <c r="P154" i="1" s="1"/>
  <c r="O154" i="1" a="1"/>
  <c r="O154" i="1" s="1"/>
  <c r="N154" i="1" a="1"/>
  <c r="N154" i="1"/>
  <c r="M154" i="1" a="1"/>
  <c r="M154" i="1" s="1"/>
  <c r="L154" i="1" a="1"/>
  <c r="L154" i="1"/>
  <c r="K154" i="1" a="1"/>
  <c r="K154" i="1"/>
  <c r="J154" i="1" a="1"/>
  <c r="J154" i="1"/>
  <c r="I154" i="1" a="1"/>
  <c r="I154" i="1"/>
  <c r="H154" i="1" a="1"/>
  <c r="H154" i="1" s="1"/>
  <c r="G154" i="1" a="1"/>
  <c r="G154" i="1" s="1"/>
  <c r="F154" i="1" a="1"/>
  <c r="F154" i="1" s="1"/>
  <c r="E154" i="1" a="1"/>
  <c r="E154" i="1" s="1"/>
  <c r="AW154" i="1" s="1"/>
  <c r="AD153" i="1" a="1"/>
  <c r="AD153" i="1"/>
  <c r="AC153" i="1" a="1"/>
  <c r="AC153" i="1"/>
  <c r="AB153" i="1" a="1"/>
  <c r="AB153" i="1" s="1"/>
  <c r="AA153" i="1" a="1"/>
  <c r="AA153" i="1"/>
  <c r="Z153" i="1" a="1"/>
  <c r="Z153" i="1" s="1"/>
  <c r="Y153" i="1" a="1"/>
  <c r="Y153" i="1"/>
  <c r="X153" i="1" a="1"/>
  <c r="X153" i="1"/>
  <c r="W153" i="1" a="1"/>
  <c r="W153" i="1" s="1"/>
  <c r="V153" i="1" a="1"/>
  <c r="V153" i="1" s="1"/>
  <c r="U153" i="1" a="1"/>
  <c r="U153" i="1" s="1"/>
  <c r="T153" i="1" a="1"/>
  <c r="T153" i="1" s="1"/>
  <c r="S153" i="1" a="1"/>
  <c r="S153" i="1"/>
  <c r="P153" i="1" a="1"/>
  <c r="P153" i="1"/>
  <c r="AF153" i="1" s="1"/>
  <c r="O153" i="1" a="1"/>
  <c r="O153" i="1" s="1"/>
  <c r="N153" i="1" a="1"/>
  <c r="N153" i="1"/>
  <c r="M153" i="1" a="1"/>
  <c r="M153" i="1"/>
  <c r="L153" i="1" a="1"/>
  <c r="L153" i="1" s="1"/>
  <c r="K153" i="1" a="1"/>
  <c r="K153" i="1"/>
  <c r="J153" i="1" a="1"/>
  <c r="J153" i="1"/>
  <c r="I153" i="1" a="1"/>
  <c r="I153" i="1" s="1"/>
  <c r="H153" i="1" a="1"/>
  <c r="H153" i="1"/>
  <c r="G153" i="1" a="1"/>
  <c r="G153" i="1"/>
  <c r="F153" i="1" a="1"/>
  <c r="F153" i="1" s="1"/>
  <c r="E153" i="1" a="1"/>
  <c r="E153" i="1"/>
  <c r="AW153" i="1" s="1"/>
  <c r="AD152" i="1" a="1"/>
  <c r="AD152" i="1" s="1"/>
  <c r="AE152" i="1" s="1"/>
  <c r="AC152" i="1" a="1"/>
  <c r="AC152" i="1"/>
  <c r="AB152" i="1" a="1"/>
  <c r="AB152" i="1"/>
  <c r="AA152" i="1" a="1"/>
  <c r="AA152" i="1" s="1"/>
  <c r="Z152" i="1" a="1"/>
  <c r="Z152" i="1" s="1"/>
  <c r="Y152" i="1" a="1"/>
  <c r="Y152" i="1"/>
  <c r="X152" i="1" a="1"/>
  <c r="X152" i="1" s="1"/>
  <c r="W152" i="1" a="1"/>
  <c r="W152" i="1"/>
  <c r="V152" i="1" a="1"/>
  <c r="V152" i="1"/>
  <c r="U152" i="1" a="1"/>
  <c r="U152" i="1" s="1"/>
  <c r="T152" i="1" a="1"/>
  <c r="T152" i="1" s="1"/>
  <c r="S152" i="1" a="1"/>
  <c r="S152" i="1"/>
  <c r="P152" i="1" a="1"/>
  <c r="P152" i="1" s="1"/>
  <c r="O152" i="1" a="1"/>
  <c r="O152" i="1"/>
  <c r="N152" i="1" a="1"/>
  <c r="N152" i="1"/>
  <c r="M152" i="1" a="1"/>
  <c r="M152" i="1" s="1"/>
  <c r="L152" i="1" a="1"/>
  <c r="L152" i="1" s="1"/>
  <c r="K152" i="1" a="1"/>
  <c r="K152" i="1"/>
  <c r="J152" i="1" a="1"/>
  <c r="J152" i="1" s="1"/>
  <c r="I152" i="1" a="1"/>
  <c r="I152" i="1"/>
  <c r="H152" i="1" a="1"/>
  <c r="H152" i="1" s="1"/>
  <c r="G152" i="1" a="1"/>
  <c r="G152" i="1"/>
  <c r="F152" i="1" a="1"/>
  <c r="F152" i="1"/>
  <c r="E152" i="1" a="1"/>
  <c r="E152" i="1" s="1"/>
  <c r="AW152" i="1" s="1"/>
  <c r="AD151" i="1" a="1"/>
  <c r="AD151" i="1" s="1"/>
  <c r="AC151" i="1" a="1"/>
  <c r="AC151" i="1"/>
  <c r="AB151" i="1" a="1"/>
  <c r="AB151" i="1"/>
  <c r="AA151" i="1" a="1"/>
  <c r="AA151" i="1" s="1"/>
  <c r="Z151" i="1" a="1"/>
  <c r="Z151" i="1"/>
  <c r="Y151" i="1" a="1"/>
  <c r="Y151" i="1" s="1"/>
  <c r="X151" i="1" a="1"/>
  <c r="X151" i="1" s="1"/>
  <c r="W151" i="1" a="1"/>
  <c r="W151" i="1"/>
  <c r="V151" i="1" a="1"/>
  <c r="V151" i="1" s="1"/>
  <c r="U151" i="1" a="1"/>
  <c r="U151" i="1" s="1"/>
  <c r="T151" i="1" a="1"/>
  <c r="T151" i="1"/>
  <c r="S151" i="1" a="1"/>
  <c r="S151" i="1" s="1"/>
  <c r="P151" i="1" a="1"/>
  <c r="P151" i="1" s="1"/>
  <c r="O151" i="1" a="1"/>
  <c r="O151" i="1"/>
  <c r="N151" i="1" a="1"/>
  <c r="N151" i="1" s="1"/>
  <c r="M151" i="1" a="1"/>
  <c r="M151" i="1"/>
  <c r="L151" i="1" a="1"/>
  <c r="L151" i="1"/>
  <c r="K151" i="1" a="1"/>
  <c r="K151" i="1"/>
  <c r="J151" i="1" a="1"/>
  <c r="J151" i="1" s="1"/>
  <c r="I151" i="1" a="1"/>
  <c r="I151" i="1"/>
  <c r="H151" i="1" a="1"/>
  <c r="H151" i="1" s="1"/>
  <c r="G151" i="1" a="1"/>
  <c r="G151" i="1" s="1"/>
  <c r="F151" i="1" a="1"/>
  <c r="F151" i="1"/>
  <c r="E151" i="1" a="1"/>
  <c r="E151" i="1"/>
  <c r="AW151" i="1" s="1"/>
  <c r="AE150" i="1"/>
  <c r="AD150" i="1" a="1"/>
  <c r="AD150" i="1"/>
  <c r="AC150" i="1" a="1"/>
  <c r="AC150" i="1" s="1"/>
  <c r="AC149" i="1" s="1"/>
  <c r="AB150" i="1" a="1"/>
  <c r="AB150" i="1"/>
  <c r="AB149" i="1" s="1"/>
  <c r="AA150" i="1" a="1"/>
  <c r="AA150" i="1"/>
  <c r="AA149" i="1" s="1"/>
  <c r="Z150" i="1" a="1"/>
  <c r="Z150" i="1"/>
  <c r="Z149" i="1" s="1"/>
  <c r="Y150" i="1" a="1"/>
  <c r="Y150" i="1"/>
  <c r="Y149" i="1" s="1"/>
  <c r="X150" i="1" a="1"/>
  <c r="X150" i="1"/>
  <c r="W150" i="1" a="1"/>
  <c r="W150" i="1" s="1"/>
  <c r="V150" i="1" a="1"/>
  <c r="V150" i="1"/>
  <c r="V149" i="1" s="1"/>
  <c r="U150" i="1" a="1"/>
  <c r="U150" i="1"/>
  <c r="T150" i="1" a="1"/>
  <c r="T150" i="1"/>
  <c r="S150" i="1" a="1"/>
  <c r="S150" i="1" s="1"/>
  <c r="S149" i="1" s="1"/>
  <c r="P150" i="1" a="1"/>
  <c r="P150" i="1" s="1"/>
  <c r="O150" i="1" a="1"/>
  <c r="O150" i="1"/>
  <c r="O149" i="1" s="1"/>
  <c r="N150" i="1" a="1"/>
  <c r="N150" i="1" s="1"/>
  <c r="N149" i="1" s="1"/>
  <c r="M150" i="1" a="1"/>
  <c r="M150" i="1" s="1"/>
  <c r="M149" i="1" s="1"/>
  <c r="L150" i="1" a="1"/>
  <c r="L150" i="1" s="1"/>
  <c r="L149" i="1" s="1"/>
  <c r="K150" i="1" a="1"/>
  <c r="K150" i="1" s="1"/>
  <c r="K149" i="1" s="1"/>
  <c r="J150" i="1" a="1"/>
  <c r="J150" i="1"/>
  <c r="I150" i="1" a="1"/>
  <c r="I150" i="1" s="1"/>
  <c r="I149" i="1" s="1"/>
  <c r="H150" i="1" a="1"/>
  <c r="H150" i="1"/>
  <c r="H149" i="1" s="1"/>
  <c r="G150" i="1" a="1"/>
  <c r="G150" i="1" s="1"/>
  <c r="F150" i="1" a="1"/>
  <c r="F150" i="1"/>
  <c r="F149" i="1" s="1"/>
  <c r="E150" i="1" a="1"/>
  <c r="E150" i="1"/>
  <c r="E149" i="1" s="1"/>
  <c r="AE149" i="1"/>
  <c r="AD149" i="1"/>
  <c r="X149" i="1"/>
  <c r="W149" i="1"/>
  <c r="U149" i="1"/>
  <c r="T149" i="1"/>
  <c r="P149" i="1"/>
  <c r="J149" i="1"/>
  <c r="G149" i="1"/>
  <c r="AD147" i="1" a="1"/>
  <c r="AD147" i="1"/>
  <c r="AC147" i="1" a="1"/>
  <c r="AC147" i="1"/>
  <c r="AB147" i="1" a="1"/>
  <c r="AB147" i="1" s="1"/>
  <c r="AA147" i="1" a="1"/>
  <c r="AA147" i="1" s="1"/>
  <c r="Z147" i="1" a="1"/>
  <c r="Z147" i="1"/>
  <c r="Y147" i="1" a="1"/>
  <c r="Y147" i="1" s="1"/>
  <c r="X147" i="1" a="1"/>
  <c r="X147" i="1"/>
  <c r="W147" i="1" a="1"/>
  <c r="W147" i="1"/>
  <c r="V147" i="1" a="1"/>
  <c r="V147" i="1" s="1"/>
  <c r="U147" i="1" a="1"/>
  <c r="U147" i="1" s="1"/>
  <c r="T147" i="1" a="1"/>
  <c r="T147" i="1"/>
  <c r="S147" i="1" a="1"/>
  <c r="S147" i="1" s="1"/>
  <c r="P147" i="1" a="1"/>
  <c r="P147" i="1" s="1"/>
  <c r="O147" i="1" a="1"/>
  <c r="O147" i="1"/>
  <c r="N147" i="1" a="1"/>
  <c r="N147" i="1" s="1"/>
  <c r="M147" i="1" a="1"/>
  <c r="M147" i="1" s="1"/>
  <c r="L147" i="1" a="1"/>
  <c r="L147" i="1"/>
  <c r="K147" i="1" a="1"/>
  <c r="K147" i="1" s="1"/>
  <c r="J147" i="1" a="1"/>
  <c r="J147" i="1"/>
  <c r="I147" i="1" a="1"/>
  <c r="I147" i="1" s="1"/>
  <c r="H147" i="1" a="1"/>
  <c r="H147" i="1" s="1"/>
  <c r="G147" i="1" a="1"/>
  <c r="G147" i="1"/>
  <c r="F147" i="1" a="1"/>
  <c r="F147" i="1" s="1"/>
  <c r="E147" i="1" a="1"/>
  <c r="E147" i="1" s="1"/>
  <c r="AW147" i="1" s="1"/>
  <c r="AD146" i="1" a="1"/>
  <c r="AD146" i="1"/>
  <c r="AC146" i="1" a="1"/>
  <c r="AC146" i="1"/>
  <c r="AB146" i="1" a="1"/>
  <c r="AB146" i="1" s="1"/>
  <c r="AA146" i="1" a="1"/>
  <c r="AA146" i="1" s="1"/>
  <c r="Z146" i="1" a="1"/>
  <c r="Z146" i="1" s="1"/>
  <c r="Y146" i="1" a="1"/>
  <c r="Y146" i="1" s="1"/>
  <c r="X146" i="1" a="1"/>
  <c r="X146" i="1"/>
  <c r="W146" i="1" a="1"/>
  <c r="W146" i="1" s="1"/>
  <c r="V146" i="1" a="1"/>
  <c r="V146" i="1" s="1"/>
  <c r="U146" i="1" a="1"/>
  <c r="U146" i="1"/>
  <c r="T146" i="1" a="1"/>
  <c r="T146" i="1" s="1"/>
  <c r="S146" i="1" a="1"/>
  <c r="S146" i="1"/>
  <c r="P146" i="1" a="1"/>
  <c r="P146" i="1"/>
  <c r="O146" i="1" a="1"/>
  <c r="O146" i="1" s="1"/>
  <c r="N146" i="1" a="1"/>
  <c r="N146" i="1"/>
  <c r="M146" i="1" a="1"/>
  <c r="M146" i="1"/>
  <c r="L146" i="1" a="1"/>
  <c r="L146" i="1"/>
  <c r="K146" i="1" a="1"/>
  <c r="K146" i="1" s="1"/>
  <c r="J146" i="1" a="1"/>
  <c r="J146" i="1"/>
  <c r="I146" i="1" a="1"/>
  <c r="I146" i="1" s="1"/>
  <c r="H146" i="1" a="1"/>
  <c r="H146" i="1"/>
  <c r="G146" i="1" a="1"/>
  <c r="G146" i="1"/>
  <c r="F146" i="1" a="1"/>
  <c r="F146" i="1"/>
  <c r="E146" i="1" a="1"/>
  <c r="E146" i="1" s="1"/>
  <c r="AW146" i="1" s="1"/>
  <c r="AD145" i="1" a="1"/>
  <c r="AD145" i="1" s="1"/>
  <c r="AC145" i="1" a="1"/>
  <c r="AC145" i="1"/>
  <c r="AB145" i="1" a="1"/>
  <c r="AB145" i="1"/>
  <c r="AA145" i="1" a="1"/>
  <c r="AA145" i="1"/>
  <c r="Z145" i="1" a="1"/>
  <c r="Z145" i="1"/>
  <c r="Y145" i="1" a="1"/>
  <c r="Y145" i="1"/>
  <c r="X145" i="1" a="1"/>
  <c r="X145" i="1" s="1"/>
  <c r="W145" i="1" a="1"/>
  <c r="W145" i="1"/>
  <c r="V145" i="1" a="1"/>
  <c r="V145" i="1"/>
  <c r="U145" i="1" a="1"/>
  <c r="U145" i="1"/>
  <c r="T145" i="1" a="1"/>
  <c r="T145" i="1" s="1"/>
  <c r="S145" i="1" a="1"/>
  <c r="S145" i="1"/>
  <c r="P145" i="1" a="1"/>
  <c r="P145" i="1"/>
  <c r="O145" i="1" a="1"/>
  <c r="O145" i="1" s="1"/>
  <c r="N145" i="1" a="1"/>
  <c r="N145" i="1" s="1"/>
  <c r="M145" i="1" a="1"/>
  <c r="M145" i="1" s="1"/>
  <c r="L145" i="1" a="1"/>
  <c r="L145" i="1" s="1"/>
  <c r="K145" i="1" a="1"/>
  <c r="K145" i="1"/>
  <c r="J145" i="1" a="1"/>
  <c r="J145" i="1" s="1"/>
  <c r="I145" i="1" a="1"/>
  <c r="I145" i="1" s="1"/>
  <c r="H145" i="1" a="1"/>
  <c r="H145" i="1" s="1"/>
  <c r="G145" i="1" a="1"/>
  <c r="G145" i="1"/>
  <c r="F145" i="1" a="1"/>
  <c r="F145" i="1"/>
  <c r="E145" i="1" a="1"/>
  <c r="E145" i="1" s="1"/>
  <c r="AW145" i="1" s="1"/>
  <c r="AD144" i="1" a="1"/>
  <c r="AD144" i="1"/>
  <c r="AC144" i="1" a="1"/>
  <c r="AC144" i="1" s="1"/>
  <c r="AB144" i="1" a="1"/>
  <c r="AB144" i="1"/>
  <c r="AA144" i="1" a="1"/>
  <c r="AA144" i="1" s="1"/>
  <c r="Z144" i="1" a="1"/>
  <c r="Z144" i="1"/>
  <c r="Y144" i="1" a="1"/>
  <c r="Y144" i="1"/>
  <c r="X144" i="1" a="1"/>
  <c r="X144" i="1" s="1"/>
  <c r="W144" i="1" a="1"/>
  <c r="W144" i="1" s="1"/>
  <c r="V144" i="1" a="1"/>
  <c r="V144" i="1" s="1"/>
  <c r="U144" i="1" a="1"/>
  <c r="U144" i="1"/>
  <c r="T144" i="1" a="1"/>
  <c r="T144" i="1"/>
  <c r="S144" i="1" a="1"/>
  <c r="S144" i="1" s="1"/>
  <c r="P144" i="1" a="1"/>
  <c r="P144" i="1" s="1"/>
  <c r="O144" i="1" a="1"/>
  <c r="O144" i="1"/>
  <c r="N144" i="1" a="1"/>
  <c r="N144" i="1"/>
  <c r="M144" i="1" a="1"/>
  <c r="M144" i="1" s="1"/>
  <c r="L144" i="1" a="1"/>
  <c r="L144" i="1"/>
  <c r="K144" i="1" a="1"/>
  <c r="K144" i="1"/>
  <c r="J144" i="1" a="1"/>
  <c r="J144" i="1" s="1"/>
  <c r="I144" i="1" a="1"/>
  <c r="I144" i="1"/>
  <c r="H144" i="1" a="1"/>
  <c r="H144" i="1"/>
  <c r="G144" i="1" a="1"/>
  <c r="G144" i="1" s="1"/>
  <c r="F144" i="1" a="1"/>
  <c r="F144" i="1" s="1"/>
  <c r="E144" i="1" a="1"/>
  <c r="E144" i="1"/>
  <c r="AW144" i="1" s="1"/>
  <c r="AF143" i="1"/>
  <c r="AD143" i="1" a="1"/>
  <c r="AD143" i="1"/>
  <c r="AC143" i="1" a="1"/>
  <c r="AC143" i="1"/>
  <c r="AB143" i="1" a="1"/>
  <c r="AB143" i="1" s="1"/>
  <c r="AA143" i="1" a="1"/>
  <c r="AA143" i="1"/>
  <c r="Z143" i="1" a="1"/>
  <c r="Z143" i="1"/>
  <c r="Y143" i="1" a="1"/>
  <c r="Y143" i="1" s="1"/>
  <c r="X143" i="1" a="1"/>
  <c r="X143" i="1"/>
  <c r="W143" i="1" a="1"/>
  <c r="W143" i="1"/>
  <c r="V143" i="1" a="1"/>
  <c r="V143" i="1" s="1"/>
  <c r="U143" i="1" a="1"/>
  <c r="U143" i="1" s="1"/>
  <c r="T143" i="1" a="1"/>
  <c r="T143" i="1"/>
  <c r="S143" i="1" a="1"/>
  <c r="S143" i="1" s="1"/>
  <c r="P143" i="1" a="1"/>
  <c r="P143" i="1"/>
  <c r="O143" i="1" a="1"/>
  <c r="O143" i="1"/>
  <c r="N143" i="1" a="1"/>
  <c r="N143" i="1" s="1"/>
  <c r="M143" i="1" a="1"/>
  <c r="M143" i="1"/>
  <c r="L143" i="1" a="1"/>
  <c r="L143" i="1"/>
  <c r="K143" i="1" a="1"/>
  <c r="K143" i="1" s="1"/>
  <c r="J143" i="1" a="1"/>
  <c r="J143" i="1"/>
  <c r="I143" i="1" a="1"/>
  <c r="I143" i="1" s="1"/>
  <c r="H143" i="1" a="1"/>
  <c r="H143" i="1" s="1"/>
  <c r="G143" i="1" a="1"/>
  <c r="G143" i="1"/>
  <c r="F143" i="1" a="1"/>
  <c r="F143" i="1" s="1"/>
  <c r="E143" i="1" a="1"/>
  <c r="E143" i="1" s="1"/>
  <c r="AW143" i="1" s="1"/>
  <c r="AD142" i="1" a="1"/>
  <c r="AD142" i="1"/>
  <c r="AF142" i="1" s="1"/>
  <c r="AC142" i="1" a="1"/>
  <c r="AC142" i="1"/>
  <c r="AB142" i="1" a="1"/>
  <c r="AB142" i="1" s="1"/>
  <c r="AA142" i="1" a="1"/>
  <c r="AA142" i="1" s="1"/>
  <c r="Z142" i="1" a="1"/>
  <c r="Z142" i="1" s="1"/>
  <c r="Y142" i="1" a="1"/>
  <c r="Y142" i="1" s="1"/>
  <c r="X142" i="1" a="1"/>
  <c r="X142" i="1"/>
  <c r="W142" i="1" a="1"/>
  <c r="W142" i="1" s="1"/>
  <c r="V142" i="1" a="1"/>
  <c r="V142" i="1"/>
  <c r="U142" i="1" a="1"/>
  <c r="U142" i="1"/>
  <c r="T142" i="1" a="1"/>
  <c r="T142" i="1" s="1"/>
  <c r="S142" i="1" a="1"/>
  <c r="S142" i="1"/>
  <c r="P142" i="1" a="1"/>
  <c r="P142" i="1"/>
  <c r="O142" i="1" a="1"/>
  <c r="O142" i="1" s="1"/>
  <c r="N142" i="1" a="1"/>
  <c r="N142" i="1" s="1"/>
  <c r="M142" i="1" a="1"/>
  <c r="M142" i="1"/>
  <c r="L142" i="1" a="1"/>
  <c r="L142" i="1"/>
  <c r="K142" i="1" a="1"/>
  <c r="K142" i="1" s="1"/>
  <c r="J142" i="1" a="1"/>
  <c r="J142" i="1"/>
  <c r="I142" i="1" a="1"/>
  <c r="I142" i="1" s="1"/>
  <c r="H142" i="1" a="1"/>
  <c r="H142" i="1"/>
  <c r="G142" i="1" a="1"/>
  <c r="G142" i="1"/>
  <c r="F142" i="1" a="1"/>
  <c r="F142" i="1"/>
  <c r="E142" i="1" a="1"/>
  <c r="E142" i="1" s="1"/>
  <c r="AW142" i="1" s="1"/>
  <c r="AE141" i="1"/>
  <c r="AD141" i="1" a="1"/>
  <c r="AD141" i="1" s="1"/>
  <c r="AD140" i="1" s="1"/>
  <c r="AC141" i="1" a="1"/>
  <c r="AC141" i="1"/>
  <c r="AC140" i="1" s="1"/>
  <c r="AB141" i="1" a="1"/>
  <c r="AB141" i="1"/>
  <c r="AB140" i="1" s="1"/>
  <c r="AA141" i="1" a="1"/>
  <c r="AA141" i="1"/>
  <c r="AA140" i="1" s="1"/>
  <c r="Z141" i="1" a="1"/>
  <c r="Z141" i="1" s="1"/>
  <c r="Z140" i="1" s="1"/>
  <c r="Y141" i="1" a="1"/>
  <c r="Y141" i="1"/>
  <c r="Y140" i="1" s="1"/>
  <c r="X141" i="1" a="1"/>
  <c r="X141" i="1" s="1"/>
  <c r="X140" i="1" s="1"/>
  <c r="W141" i="1" a="1"/>
  <c r="W141" i="1" s="1"/>
  <c r="W140" i="1" s="1"/>
  <c r="V141" i="1" a="1"/>
  <c r="V141" i="1"/>
  <c r="V140" i="1" s="1"/>
  <c r="U141" i="1" a="1"/>
  <c r="U141" i="1"/>
  <c r="T141" i="1" a="1"/>
  <c r="T141" i="1" s="1"/>
  <c r="S141" i="1" a="1"/>
  <c r="S141" i="1"/>
  <c r="S140" i="1" s="1"/>
  <c r="P141" i="1" a="1"/>
  <c r="P141" i="1"/>
  <c r="O141" i="1" a="1"/>
  <c r="O141" i="1" s="1"/>
  <c r="O140" i="1" s="1"/>
  <c r="N141" i="1" a="1"/>
  <c r="N141" i="1" s="1"/>
  <c r="N140" i="1" s="1"/>
  <c r="M141" i="1" a="1"/>
  <c r="M141" i="1" s="1"/>
  <c r="M140" i="1" s="1"/>
  <c r="L141" i="1" a="1"/>
  <c r="L141" i="1" s="1"/>
  <c r="K141" i="1" a="1"/>
  <c r="K141" i="1"/>
  <c r="J141" i="1" a="1"/>
  <c r="J141" i="1" s="1"/>
  <c r="J140" i="1" s="1"/>
  <c r="I141" i="1" a="1"/>
  <c r="I141" i="1"/>
  <c r="I140" i="1" s="1"/>
  <c r="H141" i="1" a="1"/>
  <c r="H141" i="1" s="1"/>
  <c r="G141" i="1" a="1"/>
  <c r="G141" i="1" s="1"/>
  <c r="G140" i="1" s="1"/>
  <c r="F141" i="1" a="1"/>
  <c r="F141" i="1"/>
  <c r="F140" i="1" s="1"/>
  <c r="E141" i="1" a="1"/>
  <c r="E141" i="1" s="1"/>
  <c r="U140" i="1"/>
  <c r="T140" i="1"/>
  <c r="P140" i="1"/>
  <c r="L140" i="1"/>
  <c r="K140" i="1"/>
  <c r="H140" i="1"/>
  <c r="AW139" i="1"/>
  <c r="AD139" i="1" a="1"/>
  <c r="AD139" i="1"/>
  <c r="AC139" i="1" a="1"/>
  <c r="AC139" i="1"/>
  <c r="AB139" i="1" a="1"/>
  <c r="AB139" i="1"/>
  <c r="AA139" i="1" a="1"/>
  <c r="AA139" i="1" s="1"/>
  <c r="Z139" i="1" a="1"/>
  <c r="Z139" i="1" s="1"/>
  <c r="Y139" i="1" a="1"/>
  <c r="Y139" i="1"/>
  <c r="X139" i="1" a="1"/>
  <c r="X139" i="1"/>
  <c r="W139" i="1" a="1"/>
  <c r="W139" i="1" s="1"/>
  <c r="V139" i="1" a="1"/>
  <c r="V139" i="1"/>
  <c r="U139" i="1" a="1"/>
  <c r="U139" i="1" s="1"/>
  <c r="T139" i="1" a="1"/>
  <c r="T139" i="1"/>
  <c r="S139" i="1" a="1"/>
  <c r="S139" i="1"/>
  <c r="P139" i="1" a="1"/>
  <c r="P139" i="1" s="1"/>
  <c r="AE139" i="1" s="1"/>
  <c r="O139" i="1" a="1"/>
  <c r="O139" i="1" s="1"/>
  <c r="N139" i="1" a="1"/>
  <c r="N139" i="1"/>
  <c r="M139" i="1" a="1"/>
  <c r="M139" i="1" s="1"/>
  <c r="L139" i="1" a="1"/>
  <c r="L139" i="1"/>
  <c r="K139" i="1" a="1"/>
  <c r="K139" i="1" s="1"/>
  <c r="J139" i="1" a="1"/>
  <c r="J139" i="1" s="1"/>
  <c r="I139" i="1" a="1"/>
  <c r="I139" i="1"/>
  <c r="H139" i="1" a="1"/>
  <c r="H139" i="1" s="1"/>
  <c r="G139" i="1" a="1"/>
  <c r="G139" i="1" s="1"/>
  <c r="F139" i="1" a="1"/>
  <c r="F139" i="1"/>
  <c r="E139" i="1" a="1"/>
  <c r="E139" i="1" s="1"/>
  <c r="AD138" i="1" a="1"/>
  <c r="AD138" i="1" s="1"/>
  <c r="AC138" i="1" a="1"/>
  <c r="AC138" i="1" s="1"/>
  <c r="AB138" i="1" a="1"/>
  <c r="AB138" i="1"/>
  <c r="AA138" i="1" a="1"/>
  <c r="AA138" i="1"/>
  <c r="Z138" i="1" a="1"/>
  <c r="Z138" i="1" s="1"/>
  <c r="Y138" i="1" a="1"/>
  <c r="Y138" i="1"/>
  <c r="X138" i="1" a="1"/>
  <c r="X138" i="1" s="1"/>
  <c r="W138" i="1" a="1"/>
  <c r="W138" i="1"/>
  <c r="V138" i="1" a="1"/>
  <c r="V138" i="1" s="1"/>
  <c r="U138" i="1" a="1"/>
  <c r="U138" i="1"/>
  <c r="T138" i="1" a="1"/>
  <c r="T138" i="1" s="1"/>
  <c r="S138" i="1" a="1"/>
  <c r="S138" i="1" s="1"/>
  <c r="P138" i="1" a="1"/>
  <c r="P138" i="1" s="1"/>
  <c r="O138" i="1" a="1"/>
  <c r="O138" i="1"/>
  <c r="N138" i="1" a="1"/>
  <c r="N138" i="1" s="1"/>
  <c r="M138" i="1" a="1"/>
  <c r="M138" i="1"/>
  <c r="L138" i="1" a="1"/>
  <c r="L138" i="1"/>
  <c r="K138" i="1" a="1"/>
  <c r="K138" i="1" s="1"/>
  <c r="J138" i="1" a="1"/>
  <c r="J138" i="1"/>
  <c r="I138" i="1" a="1"/>
  <c r="I138" i="1"/>
  <c r="H138" i="1" a="1"/>
  <c r="H138" i="1" s="1"/>
  <c r="G138" i="1" a="1"/>
  <c r="G138" i="1"/>
  <c r="F138" i="1" a="1"/>
  <c r="F138" i="1"/>
  <c r="E138" i="1" a="1"/>
  <c r="E138" i="1"/>
  <c r="AW138" i="1" s="1"/>
  <c r="AD137" i="1" a="1"/>
  <c r="AD137" i="1" s="1"/>
  <c r="AC137" i="1" a="1"/>
  <c r="AC137" i="1" s="1"/>
  <c r="AB137" i="1" a="1"/>
  <c r="AB137" i="1" s="1"/>
  <c r="AA137" i="1" a="1"/>
  <c r="AA137" i="1"/>
  <c r="Z137" i="1" a="1"/>
  <c r="Z137" i="1"/>
  <c r="Y137" i="1" a="1"/>
  <c r="Y137" i="1"/>
  <c r="X137" i="1" a="1"/>
  <c r="X137" i="1" s="1"/>
  <c r="X93" i="1" s="1"/>
  <c r="W137" i="1" a="1"/>
  <c r="W137" i="1" s="1"/>
  <c r="V137" i="1" a="1"/>
  <c r="V137" i="1" s="1"/>
  <c r="U137" i="1" a="1"/>
  <c r="U137" i="1"/>
  <c r="T137" i="1" a="1"/>
  <c r="T137" i="1"/>
  <c r="S137" i="1" a="1"/>
  <c r="S137" i="1"/>
  <c r="P137" i="1" a="1"/>
  <c r="P137" i="1" s="1"/>
  <c r="O137" i="1" a="1"/>
  <c r="O137" i="1"/>
  <c r="N137" i="1" a="1"/>
  <c r="N137" i="1" s="1"/>
  <c r="M137" i="1" a="1"/>
  <c r="M137" i="1"/>
  <c r="L137" i="1" a="1"/>
  <c r="L137" i="1"/>
  <c r="K137" i="1" a="1"/>
  <c r="K137" i="1"/>
  <c r="J137" i="1" a="1"/>
  <c r="J137" i="1"/>
  <c r="I137" i="1" a="1"/>
  <c r="I137" i="1" s="1"/>
  <c r="H137" i="1" a="1"/>
  <c r="H137" i="1" s="1"/>
  <c r="G137" i="1" a="1"/>
  <c r="G137" i="1" s="1"/>
  <c r="F137" i="1" a="1"/>
  <c r="F137" i="1" s="1"/>
  <c r="E137" i="1" a="1"/>
  <c r="E137" i="1" s="1"/>
  <c r="AW137" i="1" s="1"/>
  <c r="AW136" i="1"/>
  <c r="AD136" i="1" a="1"/>
  <c r="AD136" i="1"/>
  <c r="AC136" i="1" a="1"/>
  <c r="AC136" i="1" s="1"/>
  <c r="AB136" i="1" a="1"/>
  <c r="AB136" i="1" s="1"/>
  <c r="AA136" i="1" a="1"/>
  <c r="AA136" i="1"/>
  <c r="Z136" i="1" a="1"/>
  <c r="Z136" i="1" s="1"/>
  <c r="Y136" i="1" a="1"/>
  <c r="Y136" i="1" s="1"/>
  <c r="X136" i="1" a="1"/>
  <c r="X136" i="1"/>
  <c r="W136" i="1" a="1"/>
  <c r="W136" i="1" s="1"/>
  <c r="V136" i="1" a="1"/>
  <c r="V136" i="1"/>
  <c r="U136" i="1" a="1"/>
  <c r="U136" i="1" s="1"/>
  <c r="T136" i="1" a="1"/>
  <c r="T136" i="1" s="1"/>
  <c r="S136" i="1" a="1"/>
  <c r="S136" i="1"/>
  <c r="P136" i="1" a="1"/>
  <c r="P136" i="1" s="1"/>
  <c r="O136" i="1" a="1"/>
  <c r="O136" i="1"/>
  <c r="N136" i="1" a="1"/>
  <c r="N136" i="1" s="1"/>
  <c r="M136" i="1" a="1"/>
  <c r="M136" i="1"/>
  <c r="L136" i="1" a="1"/>
  <c r="L136" i="1" s="1"/>
  <c r="K136" i="1" a="1"/>
  <c r="K136" i="1" s="1"/>
  <c r="J136" i="1" a="1"/>
  <c r="J136" i="1" s="1"/>
  <c r="I136" i="1" a="1"/>
  <c r="I136" i="1"/>
  <c r="H136" i="1" a="1"/>
  <c r="H136" i="1"/>
  <c r="G136" i="1" a="1"/>
  <c r="G136" i="1"/>
  <c r="F136" i="1" a="1"/>
  <c r="F136" i="1" s="1"/>
  <c r="E136" i="1" a="1"/>
  <c r="E136" i="1"/>
  <c r="AD135" i="1" a="1"/>
  <c r="AD135" i="1"/>
  <c r="AC135" i="1" a="1"/>
  <c r="AC135" i="1"/>
  <c r="AB135" i="1" a="1"/>
  <c r="AB135" i="1" s="1"/>
  <c r="AA135" i="1" a="1"/>
  <c r="AA135" i="1" s="1"/>
  <c r="Z135" i="1" a="1"/>
  <c r="Z135" i="1" s="1"/>
  <c r="Y135" i="1" a="1"/>
  <c r="Y135" i="1"/>
  <c r="X135" i="1" a="1"/>
  <c r="X135" i="1"/>
  <c r="W135" i="1" a="1"/>
  <c r="W135" i="1" s="1"/>
  <c r="V135" i="1" a="1"/>
  <c r="V135" i="1"/>
  <c r="U135" i="1" a="1"/>
  <c r="U135" i="1" s="1"/>
  <c r="T135" i="1" a="1"/>
  <c r="T135" i="1" s="1"/>
  <c r="S135" i="1" a="1"/>
  <c r="S135" i="1"/>
  <c r="P135" i="1" a="1"/>
  <c r="P135" i="1"/>
  <c r="AE135" i="1" s="1"/>
  <c r="O135" i="1" a="1"/>
  <c r="O135" i="1" s="1"/>
  <c r="N135" i="1" a="1"/>
  <c r="N135" i="1" s="1"/>
  <c r="M135" i="1" a="1"/>
  <c r="M135" i="1" s="1"/>
  <c r="L135" i="1" a="1"/>
  <c r="L135" i="1" s="1"/>
  <c r="K135" i="1" a="1"/>
  <c r="K135" i="1" s="1"/>
  <c r="J135" i="1" a="1"/>
  <c r="J135" i="1"/>
  <c r="I135" i="1" a="1"/>
  <c r="I135" i="1" s="1"/>
  <c r="H135" i="1" a="1"/>
  <c r="H135" i="1" s="1"/>
  <c r="G135" i="1" a="1"/>
  <c r="G135" i="1" s="1"/>
  <c r="F135" i="1" a="1"/>
  <c r="F135" i="1"/>
  <c r="E135" i="1" a="1"/>
  <c r="E135" i="1" s="1"/>
  <c r="AW135" i="1" s="1"/>
  <c r="AE134" i="1"/>
  <c r="AD134" i="1" a="1"/>
  <c r="AD134" i="1" s="1"/>
  <c r="AC134" i="1" a="1"/>
  <c r="AC134" i="1"/>
  <c r="AB134" i="1" a="1"/>
  <c r="AB134" i="1" s="1"/>
  <c r="AA134" i="1" a="1"/>
  <c r="AA134" i="1" s="1"/>
  <c r="Z134" i="1" a="1"/>
  <c r="Z134" i="1" s="1"/>
  <c r="Y134" i="1" a="1"/>
  <c r="Y134" i="1" s="1"/>
  <c r="X134" i="1" a="1"/>
  <c r="X134" i="1" s="1"/>
  <c r="W134" i="1" a="1"/>
  <c r="W134" i="1"/>
  <c r="V134" i="1" a="1"/>
  <c r="V134" i="1" s="1"/>
  <c r="U134" i="1" a="1"/>
  <c r="U134" i="1" s="1"/>
  <c r="T134" i="1" a="1"/>
  <c r="T134" i="1" s="1"/>
  <c r="S134" i="1" a="1"/>
  <c r="S134" i="1" s="1"/>
  <c r="P134" i="1" a="1"/>
  <c r="P134" i="1" s="1"/>
  <c r="O134" i="1" a="1"/>
  <c r="O134" i="1"/>
  <c r="N134" i="1" a="1"/>
  <c r="N134" i="1"/>
  <c r="M134" i="1" a="1"/>
  <c r="M134" i="1" s="1"/>
  <c r="L134" i="1" a="1"/>
  <c r="L134" i="1"/>
  <c r="K134" i="1" a="1"/>
  <c r="K134" i="1" s="1"/>
  <c r="J134" i="1" a="1"/>
  <c r="J134" i="1" s="1"/>
  <c r="I134" i="1" a="1"/>
  <c r="I134" i="1"/>
  <c r="H134" i="1" a="1"/>
  <c r="H134" i="1"/>
  <c r="G134" i="1" a="1"/>
  <c r="G134" i="1"/>
  <c r="F134" i="1" a="1"/>
  <c r="F134" i="1"/>
  <c r="E134" i="1" a="1"/>
  <c r="E134" i="1" s="1"/>
  <c r="AW134" i="1" s="1"/>
  <c r="AD133" i="1" a="1"/>
  <c r="AD133" i="1"/>
  <c r="AC133" i="1" a="1"/>
  <c r="AC133" i="1" s="1"/>
  <c r="AB133" i="1" a="1"/>
  <c r="AB133" i="1"/>
  <c r="AA133" i="1" a="1"/>
  <c r="AA133" i="1"/>
  <c r="Z133" i="1" a="1"/>
  <c r="Z133" i="1"/>
  <c r="Y133" i="1" a="1"/>
  <c r="Y133" i="1" s="1"/>
  <c r="X133" i="1" a="1"/>
  <c r="X133" i="1"/>
  <c r="W133" i="1" a="1"/>
  <c r="W133" i="1" s="1"/>
  <c r="V133" i="1" a="1"/>
  <c r="V133" i="1"/>
  <c r="U133" i="1" a="1"/>
  <c r="U133" i="1"/>
  <c r="T133" i="1" a="1"/>
  <c r="T133" i="1" s="1"/>
  <c r="S133" i="1" a="1"/>
  <c r="S133" i="1" s="1"/>
  <c r="P133" i="1" a="1"/>
  <c r="P133" i="1" s="1"/>
  <c r="AE133" i="1" s="1"/>
  <c r="O133" i="1" a="1"/>
  <c r="O133" i="1"/>
  <c r="N133" i="1" a="1"/>
  <c r="N133" i="1" s="1"/>
  <c r="M133" i="1" a="1"/>
  <c r="M133" i="1"/>
  <c r="L133" i="1" a="1"/>
  <c r="L133" i="1"/>
  <c r="K133" i="1" a="1"/>
  <c r="K133" i="1" s="1"/>
  <c r="J133" i="1" a="1"/>
  <c r="J133" i="1"/>
  <c r="I133" i="1" a="1"/>
  <c r="I133" i="1" s="1"/>
  <c r="H133" i="1" a="1"/>
  <c r="H133" i="1" s="1"/>
  <c r="G133" i="1" a="1"/>
  <c r="G133" i="1"/>
  <c r="F133" i="1" a="1"/>
  <c r="F133" i="1"/>
  <c r="E133" i="1" a="1"/>
  <c r="E133" i="1"/>
  <c r="AW133" i="1" s="1"/>
  <c r="AD132" i="1" a="1"/>
  <c r="AD132" i="1" s="1"/>
  <c r="AC132" i="1" a="1"/>
  <c r="AC132" i="1" s="1"/>
  <c r="AB132" i="1" a="1"/>
  <c r="AB132" i="1" s="1"/>
  <c r="AA132" i="1" a="1"/>
  <c r="AA132" i="1"/>
  <c r="Z132" i="1" a="1"/>
  <c r="Z132" i="1"/>
  <c r="Y132" i="1" a="1"/>
  <c r="Y132" i="1"/>
  <c r="X132" i="1" a="1"/>
  <c r="X132" i="1" s="1"/>
  <c r="W132" i="1" a="1"/>
  <c r="W132" i="1" s="1"/>
  <c r="V132" i="1" a="1"/>
  <c r="V132" i="1"/>
  <c r="U132" i="1" a="1"/>
  <c r="U132" i="1" s="1"/>
  <c r="T132" i="1" a="1"/>
  <c r="T132" i="1"/>
  <c r="S132" i="1" a="1"/>
  <c r="S132" i="1"/>
  <c r="P132" i="1" a="1"/>
  <c r="P132" i="1" s="1"/>
  <c r="O132" i="1" a="1"/>
  <c r="O132" i="1"/>
  <c r="N132" i="1" a="1"/>
  <c r="N132" i="1" s="1"/>
  <c r="M132" i="1" a="1"/>
  <c r="M132" i="1"/>
  <c r="L132" i="1" a="1"/>
  <c r="L132" i="1"/>
  <c r="K132" i="1" a="1"/>
  <c r="K132" i="1"/>
  <c r="J132" i="1" a="1"/>
  <c r="J132" i="1"/>
  <c r="I132" i="1" a="1"/>
  <c r="I132" i="1"/>
  <c r="H132" i="1" a="1"/>
  <c r="H132" i="1" s="1"/>
  <c r="G132" i="1" a="1"/>
  <c r="G132" i="1"/>
  <c r="F132" i="1" a="1"/>
  <c r="F132" i="1" s="1"/>
  <c r="E132" i="1" a="1"/>
  <c r="E132" i="1"/>
  <c r="AW132" i="1" s="1"/>
  <c r="AW131" i="1"/>
  <c r="AD131" i="1" a="1"/>
  <c r="AD131" i="1"/>
  <c r="AC131" i="1" a="1"/>
  <c r="AC131" i="1"/>
  <c r="AB131" i="1" a="1"/>
  <c r="AB131" i="1"/>
  <c r="AA131" i="1" a="1"/>
  <c r="AA131" i="1" s="1"/>
  <c r="Z131" i="1" a="1"/>
  <c r="Z131" i="1"/>
  <c r="Y131" i="1" a="1"/>
  <c r="Y131" i="1"/>
  <c r="X131" i="1" a="1"/>
  <c r="X131" i="1"/>
  <c r="W131" i="1" a="1"/>
  <c r="W131" i="1" s="1"/>
  <c r="V131" i="1" a="1"/>
  <c r="V131" i="1"/>
  <c r="U131" i="1" a="1"/>
  <c r="U131" i="1" s="1"/>
  <c r="T131" i="1" a="1"/>
  <c r="T131" i="1" s="1"/>
  <c r="S131" i="1" a="1"/>
  <c r="S131" i="1"/>
  <c r="P131" i="1" a="1"/>
  <c r="P131" i="1"/>
  <c r="O131" i="1" a="1"/>
  <c r="O131" i="1" s="1"/>
  <c r="N131" i="1" a="1"/>
  <c r="N131" i="1"/>
  <c r="M131" i="1" a="1"/>
  <c r="M131" i="1" s="1"/>
  <c r="L131" i="1" a="1"/>
  <c r="L131" i="1" s="1"/>
  <c r="K131" i="1" a="1"/>
  <c r="K131" i="1" s="1"/>
  <c r="J131" i="1" a="1"/>
  <c r="J131" i="1"/>
  <c r="I131" i="1" a="1"/>
  <c r="I131" i="1"/>
  <c r="H131" i="1" a="1"/>
  <c r="H131" i="1" s="1"/>
  <c r="G131" i="1" a="1"/>
  <c r="G131" i="1" s="1"/>
  <c r="F131" i="1" a="1"/>
  <c r="F131" i="1"/>
  <c r="E131" i="1" a="1"/>
  <c r="E131" i="1" s="1"/>
  <c r="AD130" i="1" a="1"/>
  <c r="AD130" i="1"/>
  <c r="AC130" i="1" a="1"/>
  <c r="AC130" i="1"/>
  <c r="AB130" i="1" a="1"/>
  <c r="AB130" i="1"/>
  <c r="AA130" i="1" a="1"/>
  <c r="AA130" i="1" s="1"/>
  <c r="Z130" i="1" a="1"/>
  <c r="Z130" i="1" s="1"/>
  <c r="Y130" i="1" a="1"/>
  <c r="Y130" i="1" s="1"/>
  <c r="X130" i="1" a="1"/>
  <c r="X130" i="1" s="1"/>
  <c r="W130" i="1" a="1"/>
  <c r="W130" i="1" s="1"/>
  <c r="V130" i="1" a="1"/>
  <c r="V130" i="1"/>
  <c r="U130" i="1" a="1"/>
  <c r="U130" i="1"/>
  <c r="T130" i="1" a="1"/>
  <c r="T130" i="1" s="1"/>
  <c r="S130" i="1" a="1"/>
  <c r="S130" i="1" s="1"/>
  <c r="P130" i="1" a="1"/>
  <c r="P130" i="1"/>
  <c r="AE130" i="1" s="1"/>
  <c r="O130" i="1" a="1"/>
  <c r="O130" i="1" s="1"/>
  <c r="N130" i="1" a="1"/>
  <c r="N130" i="1" s="1"/>
  <c r="M130" i="1" a="1"/>
  <c r="M130" i="1"/>
  <c r="L130" i="1" a="1"/>
  <c r="L130" i="1"/>
  <c r="K130" i="1" a="1"/>
  <c r="K130" i="1" s="1"/>
  <c r="J130" i="1" a="1"/>
  <c r="J130" i="1" s="1"/>
  <c r="I130" i="1" a="1"/>
  <c r="I130" i="1" s="1"/>
  <c r="H130" i="1" a="1"/>
  <c r="H130" i="1" s="1"/>
  <c r="G130" i="1" a="1"/>
  <c r="G130" i="1"/>
  <c r="F130" i="1" a="1"/>
  <c r="F130" i="1"/>
  <c r="E130" i="1" a="1"/>
  <c r="E130" i="1" s="1"/>
  <c r="AW130" i="1" s="1"/>
  <c r="AD129" i="1" a="1"/>
  <c r="AD129" i="1"/>
  <c r="AC129" i="1" a="1"/>
  <c r="AC129" i="1" s="1"/>
  <c r="AB129" i="1" a="1"/>
  <c r="AB129" i="1"/>
  <c r="AA129" i="1" a="1"/>
  <c r="AA129" i="1"/>
  <c r="Z129" i="1" a="1"/>
  <c r="Z129" i="1" s="1"/>
  <c r="Y129" i="1" a="1"/>
  <c r="Y129" i="1" s="1"/>
  <c r="X129" i="1" a="1"/>
  <c r="X129" i="1"/>
  <c r="W129" i="1" a="1"/>
  <c r="W129" i="1" s="1"/>
  <c r="V129" i="1" a="1"/>
  <c r="V129" i="1" s="1"/>
  <c r="U129" i="1" a="1"/>
  <c r="U129" i="1"/>
  <c r="T129" i="1" a="1"/>
  <c r="T129" i="1" s="1"/>
  <c r="S129" i="1" a="1"/>
  <c r="S129" i="1" s="1"/>
  <c r="P129" i="1" a="1"/>
  <c r="P129" i="1"/>
  <c r="O129" i="1" a="1"/>
  <c r="O129" i="1" s="1"/>
  <c r="N129" i="1" a="1"/>
  <c r="N129" i="1" s="1"/>
  <c r="M129" i="1" a="1"/>
  <c r="M129" i="1" s="1"/>
  <c r="L129" i="1" a="1"/>
  <c r="L129" i="1" s="1"/>
  <c r="K129" i="1" a="1"/>
  <c r="K129" i="1" s="1"/>
  <c r="J129" i="1" a="1"/>
  <c r="J129" i="1"/>
  <c r="I129" i="1" a="1"/>
  <c r="I129" i="1"/>
  <c r="H129" i="1" a="1"/>
  <c r="H129" i="1" s="1"/>
  <c r="G129" i="1" a="1"/>
  <c r="G129" i="1" s="1"/>
  <c r="F129" i="1" a="1"/>
  <c r="F129" i="1" s="1"/>
  <c r="E129" i="1" a="1"/>
  <c r="E129" i="1"/>
  <c r="AW129" i="1" s="1"/>
  <c r="AD128" i="1" a="1"/>
  <c r="AD128" i="1" s="1"/>
  <c r="AC128" i="1" a="1"/>
  <c r="AC128" i="1" s="1"/>
  <c r="AB128" i="1" a="1"/>
  <c r="AB128" i="1"/>
  <c r="AA128" i="1" a="1"/>
  <c r="AA128" i="1" s="1"/>
  <c r="Z128" i="1" a="1"/>
  <c r="Z128" i="1" s="1"/>
  <c r="Y128" i="1" a="1"/>
  <c r="Y128" i="1" s="1"/>
  <c r="X128" i="1" a="1"/>
  <c r="X128" i="1"/>
  <c r="W128" i="1" a="1"/>
  <c r="W128" i="1" s="1"/>
  <c r="V128" i="1" a="1"/>
  <c r="V128" i="1"/>
  <c r="U128" i="1" a="1"/>
  <c r="U128" i="1" s="1"/>
  <c r="T128" i="1" a="1"/>
  <c r="T128" i="1"/>
  <c r="S128" i="1" a="1"/>
  <c r="S128" i="1" s="1"/>
  <c r="P128" i="1" a="1"/>
  <c r="P128" i="1"/>
  <c r="O128" i="1" a="1"/>
  <c r="O128" i="1"/>
  <c r="N128" i="1" a="1"/>
  <c r="N128" i="1"/>
  <c r="M128" i="1" a="1"/>
  <c r="M128" i="1" s="1"/>
  <c r="L128" i="1" a="1"/>
  <c r="L128" i="1" s="1"/>
  <c r="K128" i="1" a="1"/>
  <c r="K128" i="1" s="1"/>
  <c r="J128" i="1" a="1"/>
  <c r="J128" i="1"/>
  <c r="I128" i="1" a="1"/>
  <c r="I128" i="1"/>
  <c r="H128" i="1" a="1"/>
  <c r="H128" i="1"/>
  <c r="G128" i="1" a="1"/>
  <c r="G128" i="1" s="1"/>
  <c r="F128" i="1" a="1"/>
  <c r="F128" i="1" s="1"/>
  <c r="E128" i="1" a="1"/>
  <c r="E128" i="1" s="1"/>
  <c r="AW128" i="1" s="1"/>
  <c r="AW127" i="1"/>
  <c r="AE127" i="1"/>
  <c r="AD127" i="1" a="1"/>
  <c r="AD127" i="1"/>
  <c r="AC127" i="1" a="1"/>
  <c r="AC127" i="1" s="1"/>
  <c r="AB127" i="1" a="1"/>
  <c r="AB127" i="1"/>
  <c r="AA127" i="1" a="1"/>
  <c r="AA127" i="1"/>
  <c r="Z127" i="1" a="1"/>
  <c r="Z127" i="1" s="1"/>
  <c r="Y127" i="1" a="1"/>
  <c r="Y127" i="1" s="1"/>
  <c r="X127" i="1" a="1"/>
  <c r="X127" i="1"/>
  <c r="W127" i="1" a="1"/>
  <c r="W127" i="1" s="1"/>
  <c r="V127" i="1" a="1"/>
  <c r="V127" i="1"/>
  <c r="U127" i="1" a="1"/>
  <c r="U127" i="1" s="1"/>
  <c r="T127" i="1" a="1"/>
  <c r="T127" i="1" s="1"/>
  <c r="S127" i="1" a="1"/>
  <c r="S127" i="1" s="1"/>
  <c r="P127" i="1" a="1"/>
  <c r="P127" i="1" s="1"/>
  <c r="O127" i="1" a="1"/>
  <c r="O127" i="1" s="1"/>
  <c r="N127" i="1" a="1"/>
  <c r="N127" i="1"/>
  <c r="M127" i="1" a="1"/>
  <c r="M127" i="1"/>
  <c r="L127" i="1" a="1"/>
  <c r="L127" i="1" s="1"/>
  <c r="K127" i="1" a="1"/>
  <c r="K127" i="1" s="1"/>
  <c r="J127" i="1" a="1"/>
  <c r="J127" i="1" s="1"/>
  <c r="I127" i="1" a="1"/>
  <c r="I127" i="1"/>
  <c r="H127" i="1" a="1"/>
  <c r="H127" i="1" s="1"/>
  <c r="G127" i="1" a="1"/>
  <c r="G127" i="1"/>
  <c r="F127" i="1" a="1"/>
  <c r="F127" i="1"/>
  <c r="E127" i="1" a="1"/>
  <c r="E127" i="1" s="1"/>
  <c r="AD126" i="1" a="1"/>
  <c r="AD126" i="1" s="1"/>
  <c r="AC126" i="1" a="1"/>
  <c r="AC126" i="1" s="1"/>
  <c r="AB126" i="1" a="1"/>
  <c r="AB126" i="1"/>
  <c r="AA126" i="1" a="1"/>
  <c r="AA126" i="1" s="1"/>
  <c r="Z126" i="1" a="1"/>
  <c r="Z126" i="1" s="1"/>
  <c r="Y126" i="1" a="1"/>
  <c r="Y126" i="1" s="1"/>
  <c r="X126" i="1" a="1"/>
  <c r="X126" i="1"/>
  <c r="W126" i="1" a="1"/>
  <c r="W126" i="1" s="1"/>
  <c r="V126" i="1" a="1"/>
  <c r="V126" i="1" s="1"/>
  <c r="U126" i="1" a="1"/>
  <c r="U126" i="1" s="1"/>
  <c r="T126" i="1" a="1"/>
  <c r="T126" i="1" s="1"/>
  <c r="S126" i="1" a="1"/>
  <c r="S126" i="1"/>
  <c r="P126" i="1" a="1"/>
  <c r="P126" i="1" s="1"/>
  <c r="O126" i="1" a="1"/>
  <c r="O126" i="1"/>
  <c r="N126" i="1" a="1"/>
  <c r="N126" i="1" s="1"/>
  <c r="M126" i="1" a="1"/>
  <c r="M126" i="1" s="1"/>
  <c r="L126" i="1" a="1"/>
  <c r="L126" i="1"/>
  <c r="K126" i="1" a="1"/>
  <c r="K126" i="1"/>
  <c r="J126" i="1" a="1"/>
  <c r="J126" i="1"/>
  <c r="I126" i="1" a="1"/>
  <c r="I126" i="1" s="1"/>
  <c r="H126" i="1" a="1"/>
  <c r="H126" i="1" s="1"/>
  <c r="G126" i="1" a="1"/>
  <c r="G126" i="1" s="1"/>
  <c r="F126" i="1" a="1"/>
  <c r="F126" i="1"/>
  <c r="E126" i="1" a="1"/>
  <c r="E126" i="1" s="1"/>
  <c r="AW126" i="1" s="1"/>
  <c r="AD125" i="1" a="1"/>
  <c r="AD125" i="1"/>
  <c r="AC125" i="1" a="1"/>
  <c r="AC125" i="1" s="1"/>
  <c r="AB125" i="1" a="1"/>
  <c r="AB125" i="1"/>
  <c r="AA125" i="1" a="1"/>
  <c r="AA125" i="1"/>
  <c r="Z125" i="1" a="1"/>
  <c r="Z125" i="1" s="1"/>
  <c r="Y125" i="1" a="1"/>
  <c r="Y125" i="1"/>
  <c r="X125" i="1" a="1"/>
  <c r="X125" i="1"/>
  <c r="W125" i="1" a="1"/>
  <c r="W125" i="1"/>
  <c r="V125" i="1" a="1"/>
  <c r="V125" i="1" s="1"/>
  <c r="U125" i="1" a="1"/>
  <c r="U125" i="1"/>
  <c r="T125" i="1" a="1"/>
  <c r="T125" i="1" s="1"/>
  <c r="S125" i="1" a="1"/>
  <c r="S125" i="1" s="1"/>
  <c r="P125" i="1" a="1"/>
  <c r="P125" i="1"/>
  <c r="AF125" i="1" s="1"/>
  <c r="O125" i="1" a="1"/>
  <c r="O125" i="1"/>
  <c r="N125" i="1" a="1"/>
  <c r="N125" i="1" s="1"/>
  <c r="M125" i="1" a="1"/>
  <c r="M125" i="1"/>
  <c r="L125" i="1" a="1"/>
  <c r="L125" i="1" s="1"/>
  <c r="K125" i="1" a="1"/>
  <c r="K125" i="1" s="1"/>
  <c r="J125" i="1" a="1"/>
  <c r="J125" i="1"/>
  <c r="I125" i="1" a="1"/>
  <c r="I125" i="1"/>
  <c r="H125" i="1" a="1"/>
  <c r="H125" i="1" s="1"/>
  <c r="G125" i="1" a="1"/>
  <c r="G125" i="1" s="1"/>
  <c r="F125" i="1" a="1"/>
  <c r="F125" i="1" s="1"/>
  <c r="E125" i="1" a="1"/>
  <c r="E125" i="1"/>
  <c r="AW125" i="1" s="1"/>
  <c r="AW124" i="1"/>
  <c r="AD124" i="1" a="1"/>
  <c r="AD124" i="1" s="1"/>
  <c r="AC124" i="1" a="1"/>
  <c r="AC124" i="1" s="1"/>
  <c r="AB124" i="1" a="1"/>
  <c r="AB124" i="1"/>
  <c r="AA124" i="1" a="1"/>
  <c r="AA124" i="1"/>
  <c r="Z124" i="1" a="1"/>
  <c r="Z124" i="1" s="1"/>
  <c r="Y124" i="1" a="1"/>
  <c r="Y124" i="1" s="1"/>
  <c r="X124" i="1" a="1"/>
  <c r="X124" i="1"/>
  <c r="W124" i="1" a="1"/>
  <c r="W124" i="1" s="1"/>
  <c r="V124" i="1" a="1"/>
  <c r="V124" i="1" s="1"/>
  <c r="U124" i="1" a="1"/>
  <c r="U124" i="1"/>
  <c r="T124" i="1" a="1"/>
  <c r="T124" i="1"/>
  <c r="S124" i="1" a="1"/>
  <c r="S124" i="1"/>
  <c r="P124" i="1" a="1"/>
  <c r="P124" i="1"/>
  <c r="O124" i="1" a="1"/>
  <c r="O124" i="1"/>
  <c r="N124" i="1" a="1"/>
  <c r="N124" i="1" s="1"/>
  <c r="M124" i="1" a="1"/>
  <c r="M124" i="1"/>
  <c r="L124" i="1" a="1"/>
  <c r="L124" i="1" s="1"/>
  <c r="K124" i="1" a="1"/>
  <c r="K124" i="1" s="1"/>
  <c r="J124" i="1" a="1"/>
  <c r="J124" i="1"/>
  <c r="I124" i="1" a="1"/>
  <c r="I124" i="1"/>
  <c r="H124" i="1" a="1"/>
  <c r="H124" i="1" s="1"/>
  <c r="G124" i="1" a="1"/>
  <c r="G124" i="1" s="1"/>
  <c r="F124" i="1" a="1"/>
  <c r="F124" i="1" s="1"/>
  <c r="E124" i="1" a="1"/>
  <c r="E124" i="1" s="1"/>
  <c r="AE123" i="1"/>
  <c r="AD123" i="1" a="1"/>
  <c r="AD123" i="1"/>
  <c r="AC123" i="1" a="1"/>
  <c r="AC123" i="1" s="1"/>
  <c r="AB123" i="1" a="1"/>
  <c r="AB123" i="1" s="1"/>
  <c r="AA123" i="1" a="1"/>
  <c r="AA123" i="1"/>
  <c r="Z123" i="1" a="1"/>
  <c r="Z123" i="1"/>
  <c r="Y123" i="1" a="1"/>
  <c r="Y123" i="1"/>
  <c r="X123" i="1" a="1"/>
  <c r="X123" i="1"/>
  <c r="W123" i="1" a="1"/>
  <c r="W123" i="1" s="1"/>
  <c r="V123" i="1" a="1"/>
  <c r="V123" i="1" s="1"/>
  <c r="U123" i="1" a="1"/>
  <c r="U123" i="1"/>
  <c r="T123" i="1" a="1"/>
  <c r="T123" i="1"/>
  <c r="S123" i="1" a="1"/>
  <c r="S123" i="1"/>
  <c r="P123" i="1" a="1"/>
  <c r="P123" i="1" s="1"/>
  <c r="O123" i="1" a="1"/>
  <c r="O123" i="1"/>
  <c r="N123" i="1" a="1"/>
  <c r="N123" i="1" s="1"/>
  <c r="M123" i="1" a="1"/>
  <c r="M123" i="1" s="1"/>
  <c r="L123" i="1" a="1"/>
  <c r="L123" i="1"/>
  <c r="K123" i="1" a="1"/>
  <c r="K123" i="1" s="1"/>
  <c r="J123" i="1" a="1"/>
  <c r="J123" i="1" s="1"/>
  <c r="I123" i="1" a="1"/>
  <c r="I123" i="1"/>
  <c r="H123" i="1" a="1"/>
  <c r="H123" i="1"/>
  <c r="G123" i="1" a="1"/>
  <c r="G123" i="1" s="1"/>
  <c r="F123" i="1" a="1"/>
  <c r="F123" i="1" s="1"/>
  <c r="E123" i="1" a="1"/>
  <c r="E123" i="1" s="1"/>
  <c r="AW123" i="1" s="1"/>
  <c r="AD122" i="1" a="1"/>
  <c r="AD122" i="1" s="1"/>
  <c r="AF122" i="1" s="1"/>
  <c r="AC122" i="1" a="1"/>
  <c r="AC122" i="1" s="1"/>
  <c r="AB122" i="1" a="1"/>
  <c r="AB122" i="1"/>
  <c r="AA122" i="1" a="1"/>
  <c r="AA122" i="1" s="1"/>
  <c r="Z122" i="1" a="1"/>
  <c r="Z122" i="1" s="1"/>
  <c r="Y122" i="1" a="1"/>
  <c r="Y122" i="1" s="1"/>
  <c r="X122" i="1" a="1"/>
  <c r="X122" i="1"/>
  <c r="W122" i="1" a="1"/>
  <c r="W122" i="1"/>
  <c r="V122" i="1" a="1"/>
  <c r="V122" i="1" s="1"/>
  <c r="U122" i="1" a="1"/>
  <c r="U122" i="1" s="1"/>
  <c r="T122" i="1" a="1"/>
  <c r="T122" i="1" s="1"/>
  <c r="S122" i="1" a="1"/>
  <c r="S122" i="1" s="1"/>
  <c r="P122" i="1" a="1"/>
  <c r="P122" i="1"/>
  <c r="O122" i="1" a="1"/>
  <c r="O122" i="1"/>
  <c r="N122" i="1" a="1"/>
  <c r="N122" i="1" s="1"/>
  <c r="M122" i="1" a="1"/>
  <c r="M122" i="1" s="1"/>
  <c r="L122" i="1" a="1"/>
  <c r="L122" i="1"/>
  <c r="K122" i="1" a="1"/>
  <c r="K122" i="1" s="1"/>
  <c r="J122" i="1" a="1"/>
  <c r="J122" i="1" s="1"/>
  <c r="I122" i="1" a="1"/>
  <c r="I122" i="1"/>
  <c r="H122" i="1" a="1"/>
  <c r="H122" i="1" s="1"/>
  <c r="G122" i="1" a="1"/>
  <c r="G122" i="1"/>
  <c r="F122" i="1" a="1"/>
  <c r="F122" i="1"/>
  <c r="E122" i="1" a="1"/>
  <c r="E122" i="1" s="1"/>
  <c r="AW122" i="1" s="1"/>
  <c r="AD121" i="1" a="1"/>
  <c r="AD121" i="1"/>
  <c r="AC121" i="1" a="1"/>
  <c r="AC121" i="1" s="1"/>
  <c r="AB121" i="1" a="1"/>
  <c r="AB121" i="1" s="1"/>
  <c r="AA121" i="1" a="1"/>
  <c r="AA121" i="1"/>
  <c r="Z121" i="1" a="1"/>
  <c r="Z121" i="1" s="1"/>
  <c r="Y121" i="1" a="1"/>
  <c r="Y121" i="1" s="1"/>
  <c r="X121" i="1" a="1"/>
  <c r="X121" i="1" s="1"/>
  <c r="W121" i="1" a="1"/>
  <c r="W121" i="1" s="1"/>
  <c r="V121" i="1" a="1"/>
  <c r="V121" i="1" s="1"/>
  <c r="U121" i="1" a="1"/>
  <c r="U121" i="1"/>
  <c r="T121" i="1" a="1"/>
  <c r="T121" i="1"/>
  <c r="S121" i="1" a="1"/>
  <c r="S121" i="1" s="1"/>
  <c r="P121" i="1" a="1"/>
  <c r="P121" i="1" s="1"/>
  <c r="O121" i="1" a="1"/>
  <c r="O121" i="1"/>
  <c r="N121" i="1" a="1"/>
  <c r="N121" i="1" s="1"/>
  <c r="M121" i="1" a="1"/>
  <c r="M121" i="1"/>
  <c r="L121" i="1" a="1"/>
  <c r="L121" i="1"/>
  <c r="K121" i="1" a="1"/>
  <c r="K121" i="1" s="1"/>
  <c r="J121" i="1" a="1"/>
  <c r="J121" i="1" s="1"/>
  <c r="I121" i="1" a="1"/>
  <c r="I121" i="1" s="1"/>
  <c r="H121" i="1" a="1"/>
  <c r="H121" i="1" s="1"/>
  <c r="G121" i="1" a="1"/>
  <c r="G121" i="1" s="1"/>
  <c r="F121" i="1" a="1"/>
  <c r="F121" i="1"/>
  <c r="E121" i="1" a="1"/>
  <c r="E121" i="1"/>
  <c r="AW121" i="1" s="1"/>
  <c r="AF120" i="1"/>
  <c r="AD120" i="1" a="1"/>
  <c r="AD120" i="1"/>
  <c r="AC120" i="1" a="1"/>
  <c r="AC120" i="1" s="1"/>
  <c r="AB120" i="1" a="1"/>
  <c r="AB120" i="1" s="1"/>
  <c r="AA120" i="1" a="1"/>
  <c r="AA120" i="1"/>
  <c r="Z120" i="1" a="1"/>
  <c r="Z120" i="1" s="1"/>
  <c r="Y120" i="1" a="1"/>
  <c r="Y120" i="1"/>
  <c r="X120" i="1" a="1"/>
  <c r="X120" i="1" s="1"/>
  <c r="W120" i="1" a="1"/>
  <c r="W120" i="1" s="1"/>
  <c r="V120" i="1" a="1"/>
  <c r="V120" i="1" s="1"/>
  <c r="U120" i="1" a="1"/>
  <c r="U120" i="1" s="1"/>
  <c r="T120" i="1" a="1"/>
  <c r="T120" i="1" s="1"/>
  <c r="S120" i="1" a="1"/>
  <c r="S120" i="1"/>
  <c r="P120" i="1" a="1"/>
  <c r="P120" i="1"/>
  <c r="O120" i="1" a="1"/>
  <c r="O120" i="1"/>
  <c r="N120" i="1" a="1"/>
  <c r="N120" i="1"/>
  <c r="M120" i="1" a="1"/>
  <c r="M120" i="1"/>
  <c r="L120" i="1" a="1"/>
  <c r="L120" i="1" s="1"/>
  <c r="K120" i="1" a="1"/>
  <c r="K120" i="1"/>
  <c r="J120" i="1" a="1"/>
  <c r="J120" i="1"/>
  <c r="I120" i="1" a="1"/>
  <c r="I120" i="1"/>
  <c r="H120" i="1" a="1"/>
  <c r="H120" i="1" s="1"/>
  <c r="G120" i="1" a="1"/>
  <c r="G120" i="1"/>
  <c r="F120" i="1" a="1"/>
  <c r="F120" i="1" s="1"/>
  <c r="E120" i="1" a="1"/>
  <c r="E120" i="1" s="1"/>
  <c r="AW120" i="1" s="1"/>
  <c r="AD119" i="1" a="1"/>
  <c r="AD119" i="1"/>
  <c r="AD118" i="1" s="1"/>
  <c r="AC119" i="1" a="1"/>
  <c r="AC119" i="1" s="1"/>
  <c r="AC118" i="1" s="1"/>
  <c r="AB119" i="1" a="1"/>
  <c r="AB119" i="1"/>
  <c r="AB118" i="1" s="1"/>
  <c r="AA119" i="1" a="1"/>
  <c r="AA119" i="1" s="1"/>
  <c r="Z119" i="1" a="1"/>
  <c r="Z119" i="1" s="1"/>
  <c r="Y119" i="1" a="1"/>
  <c r="Y119" i="1"/>
  <c r="X119" i="1" a="1"/>
  <c r="X119" i="1"/>
  <c r="W119" i="1" a="1"/>
  <c r="W119" i="1"/>
  <c r="W118" i="1" s="1"/>
  <c r="V119" i="1" a="1"/>
  <c r="V119" i="1" s="1"/>
  <c r="V118" i="1" s="1"/>
  <c r="U119" i="1" a="1"/>
  <c r="U119" i="1" s="1"/>
  <c r="U118" i="1" s="1"/>
  <c r="T119" i="1" a="1"/>
  <c r="T119" i="1" s="1"/>
  <c r="T118" i="1" s="1"/>
  <c r="S119" i="1" a="1"/>
  <c r="S119" i="1"/>
  <c r="P119" i="1" a="1"/>
  <c r="P119" i="1" s="1"/>
  <c r="O119" i="1" a="1"/>
  <c r="O119" i="1"/>
  <c r="O118" i="1" s="1"/>
  <c r="N119" i="1" a="1"/>
  <c r="N119" i="1"/>
  <c r="N118" i="1" s="1"/>
  <c r="M119" i="1" a="1"/>
  <c r="M119" i="1" s="1"/>
  <c r="M118" i="1" s="1"/>
  <c r="L119" i="1" a="1"/>
  <c r="L119" i="1" s="1"/>
  <c r="L118" i="1" s="1"/>
  <c r="K119" i="1" a="1"/>
  <c r="K119" i="1" s="1"/>
  <c r="J119" i="1" a="1"/>
  <c r="J119" i="1" s="1"/>
  <c r="J118" i="1" s="1"/>
  <c r="I119" i="1" a="1"/>
  <c r="I119" i="1" s="1"/>
  <c r="I118" i="1" s="1"/>
  <c r="H119" i="1" a="1"/>
  <c r="H119" i="1"/>
  <c r="H118" i="1" s="1"/>
  <c r="G119" i="1" a="1"/>
  <c r="G119" i="1"/>
  <c r="F119" i="1" a="1"/>
  <c r="F119" i="1"/>
  <c r="F118" i="1" s="1"/>
  <c r="E119" i="1" a="1"/>
  <c r="E119" i="1" s="1"/>
  <c r="AW119" i="1" s="1"/>
  <c r="AW118" i="1" s="1"/>
  <c r="AA118" i="1"/>
  <c r="Z118" i="1"/>
  <c r="Y118" i="1"/>
  <c r="X118" i="1"/>
  <c r="S118" i="1"/>
  <c r="K118" i="1"/>
  <c r="G118" i="1"/>
  <c r="E118" i="1"/>
  <c r="AF117" i="1"/>
  <c r="AD117" i="1" a="1"/>
  <c r="AD117" i="1" s="1"/>
  <c r="AC117" i="1" a="1"/>
  <c r="AC117" i="1"/>
  <c r="AB117" i="1" a="1"/>
  <c r="AB117" i="1"/>
  <c r="AA117" i="1" a="1"/>
  <c r="AA117" i="1"/>
  <c r="Z117" i="1" a="1"/>
  <c r="Z117" i="1"/>
  <c r="Y117" i="1" a="1"/>
  <c r="Y117" i="1" s="1"/>
  <c r="X117" i="1" a="1"/>
  <c r="X117" i="1" s="1"/>
  <c r="W117" i="1" a="1"/>
  <c r="W117" i="1"/>
  <c r="V117" i="1" a="1"/>
  <c r="V117" i="1" s="1"/>
  <c r="U117" i="1" a="1"/>
  <c r="U117" i="1"/>
  <c r="T117" i="1" a="1"/>
  <c r="T117" i="1"/>
  <c r="S117" i="1" a="1"/>
  <c r="S117" i="1" s="1"/>
  <c r="P117" i="1" a="1"/>
  <c r="P117" i="1" s="1"/>
  <c r="O117" i="1" a="1"/>
  <c r="O117" i="1"/>
  <c r="N117" i="1" a="1"/>
  <c r="N117" i="1" s="1"/>
  <c r="M117" i="1" a="1"/>
  <c r="M117" i="1" s="1"/>
  <c r="L117" i="1" a="1"/>
  <c r="L117" i="1"/>
  <c r="K117" i="1" a="1"/>
  <c r="K117" i="1" s="1"/>
  <c r="J117" i="1" a="1"/>
  <c r="J117" i="1" s="1"/>
  <c r="I117" i="1" a="1"/>
  <c r="I117" i="1"/>
  <c r="H117" i="1" a="1"/>
  <c r="H117" i="1" s="1"/>
  <c r="G117" i="1" a="1"/>
  <c r="G117" i="1"/>
  <c r="F117" i="1" a="1"/>
  <c r="F117" i="1" s="1"/>
  <c r="E117" i="1" a="1"/>
  <c r="E117" i="1" s="1"/>
  <c r="AW117" i="1" s="1"/>
  <c r="AD116" i="1" a="1"/>
  <c r="AD116" i="1" s="1"/>
  <c r="AE116" i="1" s="1"/>
  <c r="AC116" i="1" a="1"/>
  <c r="AC116" i="1" s="1"/>
  <c r="AB116" i="1" a="1"/>
  <c r="AB116" i="1"/>
  <c r="AA116" i="1" a="1"/>
  <c r="AA116" i="1"/>
  <c r="Z116" i="1" a="1"/>
  <c r="Z116" i="1" s="1"/>
  <c r="Y116" i="1" a="1"/>
  <c r="Y116" i="1" s="1"/>
  <c r="X116" i="1" a="1"/>
  <c r="X116" i="1"/>
  <c r="W116" i="1" a="1"/>
  <c r="W116" i="1" s="1"/>
  <c r="V116" i="1" a="1"/>
  <c r="V116" i="1" s="1"/>
  <c r="U116" i="1" a="1"/>
  <c r="U116" i="1"/>
  <c r="T116" i="1" a="1"/>
  <c r="T116" i="1"/>
  <c r="S116" i="1" a="1"/>
  <c r="S116" i="1" s="1"/>
  <c r="P116" i="1" a="1"/>
  <c r="P116" i="1"/>
  <c r="AF116" i="1" s="1"/>
  <c r="O116" i="1" a="1"/>
  <c r="O116" i="1"/>
  <c r="N116" i="1" a="1"/>
  <c r="N116" i="1"/>
  <c r="M116" i="1" a="1"/>
  <c r="M116" i="1" s="1"/>
  <c r="L116" i="1" a="1"/>
  <c r="L116" i="1" s="1"/>
  <c r="K116" i="1" a="1"/>
  <c r="K116" i="1" s="1"/>
  <c r="J116" i="1" a="1"/>
  <c r="J116" i="1"/>
  <c r="I116" i="1" a="1"/>
  <c r="I116" i="1"/>
  <c r="H116" i="1" a="1"/>
  <c r="H116" i="1" s="1"/>
  <c r="G116" i="1" a="1"/>
  <c r="G116" i="1" s="1"/>
  <c r="F116" i="1" a="1"/>
  <c r="F116" i="1"/>
  <c r="E116" i="1" a="1"/>
  <c r="E116" i="1" s="1"/>
  <c r="AW116" i="1" s="1"/>
  <c r="AD115" i="1" a="1"/>
  <c r="AD115" i="1"/>
  <c r="AC115" i="1" a="1"/>
  <c r="AC115" i="1" s="1"/>
  <c r="AB115" i="1" a="1"/>
  <c r="AB115" i="1" s="1"/>
  <c r="AA115" i="1" a="1"/>
  <c r="AA115" i="1"/>
  <c r="Z115" i="1" a="1"/>
  <c r="Z115" i="1"/>
  <c r="Y115" i="1" a="1"/>
  <c r="Y115" i="1" s="1"/>
  <c r="X115" i="1" a="1"/>
  <c r="X115" i="1"/>
  <c r="W115" i="1" a="1"/>
  <c r="W115" i="1" s="1"/>
  <c r="V115" i="1" a="1"/>
  <c r="V115" i="1" s="1"/>
  <c r="U115" i="1" a="1"/>
  <c r="U115" i="1"/>
  <c r="T115" i="1" a="1"/>
  <c r="T115" i="1" s="1"/>
  <c r="S115" i="1" a="1"/>
  <c r="S115" i="1"/>
  <c r="P115" i="1" a="1"/>
  <c r="P115" i="1" s="1"/>
  <c r="O115" i="1" a="1"/>
  <c r="O115" i="1" s="1"/>
  <c r="N115" i="1" a="1"/>
  <c r="N115" i="1" s="1"/>
  <c r="M115" i="1" a="1"/>
  <c r="M115" i="1"/>
  <c r="L115" i="1" a="1"/>
  <c r="L115" i="1"/>
  <c r="K115" i="1" a="1"/>
  <c r="K115" i="1" s="1"/>
  <c r="J115" i="1" a="1"/>
  <c r="J115" i="1" s="1"/>
  <c r="I115" i="1" a="1"/>
  <c r="I115" i="1" s="1"/>
  <c r="H115" i="1" a="1"/>
  <c r="H115" i="1"/>
  <c r="G115" i="1" a="1"/>
  <c r="G115" i="1"/>
  <c r="F115" i="1" a="1"/>
  <c r="F115" i="1"/>
  <c r="E115" i="1" a="1"/>
  <c r="E115" i="1" s="1"/>
  <c r="AW115" i="1" s="1"/>
  <c r="AD114" i="1" a="1"/>
  <c r="AD114" i="1"/>
  <c r="AC114" i="1" a="1"/>
  <c r="AC114" i="1" s="1"/>
  <c r="AB114" i="1" a="1"/>
  <c r="AB114" i="1" s="1"/>
  <c r="AA114" i="1" a="1"/>
  <c r="AA114" i="1"/>
  <c r="Z114" i="1" a="1"/>
  <c r="Z114" i="1" s="1"/>
  <c r="Y114" i="1" a="1"/>
  <c r="Y114" i="1"/>
  <c r="X114" i="1" a="1"/>
  <c r="X114" i="1" s="1"/>
  <c r="W114" i="1" a="1"/>
  <c r="W114" i="1" s="1"/>
  <c r="V114" i="1" a="1"/>
  <c r="V114" i="1" s="1"/>
  <c r="U114" i="1" a="1"/>
  <c r="U114" i="1" s="1"/>
  <c r="T114" i="1" a="1"/>
  <c r="T114" i="1" s="1"/>
  <c r="S114" i="1" a="1"/>
  <c r="S114" i="1"/>
  <c r="P114" i="1" a="1"/>
  <c r="P114" i="1" s="1"/>
  <c r="O114" i="1" a="1"/>
  <c r="O114" i="1"/>
  <c r="N114" i="1" a="1"/>
  <c r="N114" i="1" s="1"/>
  <c r="M114" i="1" a="1"/>
  <c r="M114" i="1" s="1"/>
  <c r="L114" i="1" a="1"/>
  <c r="L114" i="1"/>
  <c r="K114" i="1" a="1"/>
  <c r="K114" i="1"/>
  <c r="J114" i="1" a="1"/>
  <c r="J114" i="1"/>
  <c r="I114" i="1" a="1"/>
  <c r="I114" i="1" s="1"/>
  <c r="H114" i="1" a="1"/>
  <c r="H114" i="1" s="1"/>
  <c r="G114" i="1" a="1"/>
  <c r="G114" i="1" s="1"/>
  <c r="F114" i="1" a="1"/>
  <c r="F114" i="1"/>
  <c r="E114" i="1" a="1"/>
  <c r="E114" i="1"/>
  <c r="AW114" i="1" s="1"/>
  <c r="AW113" i="1"/>
  <c r="AD113" i="1" a="1"/>
  <c r="AD113" i="1" s="1"/>
  <c r="AC113" i="1" a="1"/>
  <c r="AC113" i="1"/>
  <c r="AB113" i="1" a="1"/>
  <c r="AB113" i="1" s="1"/>
  <c r="AA113" i="1" a="1"/>
  <c r="AA113" i="1"/>
  <c r="Z113" i="1" a="1"/>
  <c r="Z113" i="1"/>
  <c r="Y113" i="1" a="1"/>
  <c r="Y113" i="1"/>
  <c r="X113" i="1" a="1"/>
  <c r="X113" i="1" s="1"/>
  <c r="W113" i="1" a="1"/>
  <c r="W113" i="1"/>
  <c r="V113" i="1" a="1"/>
  <c r="V113" i="1" s="1"/>
  <c r="U113" i="1" a="1"/>
  <c r="U113" i="1"/>
  <c r="T113" i="1" a="1"/>
  <c r="T113" i="1"/>
  <c r="S113" i="1" a="1"/>
  <c r="S113" i="1"/>
  <c r="P113" i="1" a="1"/>
  <c r="P113" i="1" s="1"/>
  <c r="O113" i="1" a="1"/>
  <c r="O113" i="1" s="1"/>
  <c r="N113" i="1" a="1"/>
  <c r="N113" i="1" s="1"/>
  <c r="M113" i="1" a="1"/>
  <c r="M113" i="1" s="1"/>
  <c r="L113" i="1" a="1"/>
  <c r="L113" i="1"/>
  <c r="K113" i="1" a="1"/>
  <c r="K113" i="1"/>
  <c r="J113" i="1" a="1"/>
  <c r="J113" i="1" s="1"/>
  <c r="I113" i="1" a="1"/>
  <c r="I113" i="1"/>
  <c r="H113" i="1" a="1"/>
  <c r="H113" i="1" s="1"/>
  <c r="G113" i="1" a="1"/>
  <c r="G113" i="1" s="1"/>
  <c r="F113" i="1" a="1"/>
  <c r="F113" i="1" s="1"/>
  <c r="E113" i="1" a="1"/>
  <c r="E113" i="1" s="1"/>
  <c r="AE112" i="1"/>
  <c r="AD112" i="1" a="1"/>
  <c r="AD112" i="1"/>
  <c r="AC112" i="1" a="1"/>
  <c r="AC112" i="1" s="1"/>
  <c r="AB112" i="1" a="1"/>
  <c r="AB112" i="1" s="1"/>
  <c r="AA112" i="1" a="1"/>
  <c r="AA112" i="1" s="1"/>
  <c r="Z112" i="1" a="1"/>
  <c r="Z112" i="1"/>
  <c r="Y112" i="1" a="1"/>
  <c r="Y112" i="1" s="1"/>
  <c r="X112" i="1" a="1"/>
  <c r="X112" i="1" s="1"/>
  <c r="W112" i="1" a="1"/>
  <c r="W112" i="1" s="1"/>
  <c r="V112" i="1" a="1"/>
  <c r="V112" i="1" s="1"/>
  <c r="U112" i="1" a="1"/>
  <c r="U112" i="1"/>
  <c r="T112" i="1" a="1"/>
  <c r="T112" i="1" s="1"/>
  <c r="S112" i="1" a="1"/>
  <c r="S112" i="1" s="1"/>
  <c r="P112" i="1" a="1"/>
  <c r="P112" i="1" s="1"/>
  <c r="O112" i="1" a="1"/>
  <c r="O112" i="1"/>
  <c r="N112" i="1" a="1"/>
  <c r="N112" i="1"/>
  <c r="M112" i="1" a="1"/>
  <c r="M112" i="1" s="1"/>
  <c r="L112" i="1" a="1"/>
  <c r="L112" i="1" s="1"/>
  <c r="K112" i="1" a="1"/>
  <c r="K112" i="1" s="1"/>
  <c r="J112" i="1" a="1"/>
  <c r="J112" i="1" s="1"/>
  <c r="I112" i="1" a="1"/>
  <c r="I112" i="1"/>
  <c r="H112" i="1" a="1"/>
  <c r="H112" i="1"/>
  <c r="G112" i="1" a="1"/>
  <c r="G112" i="1"/>
  <c r="F112" i="1" a="1"/>
  <c r="F112" i="1" s="1"/>
  <c r="E112" i="1" a="1"/>
  <c r="E112" i="1" s="1"/>
  <c r="AW112" i="1" s="1"/>
  <c r="AF111" i="1"/>
  <c r="AD111" i="1" a="1"/>
  <c r="AD111" i="1"/>
  <c r="AC111" i="1" a="1"/>
  <c r="AC111" i="1" s="1"/>
  <c r="AB111" i="1" a="1"/>
  <c r="AB111" i="1"/>
  <c r="AA111" i="1" a="1"/>
  <c r="AA111" i="1" s="1"/>
  <c r="Z111" i="1" a="1"/>
  <c r="Z111" i="1"/>
  <c r="Y111" i="1" a="1"/>
  <c r="Y111" i="1" s="1"/>
  <c r="X111" i="1" a="1"/>
  <c r="X111" i="1"/>
  <c r="W111" i="1" a="1"/>
  <c r="W111" i="1" s="1"/>
  <c r="V111" i="1" a="1"/>
  <c r="V111" i="1"/>
  <c r="U111" i="1" a="1"/>
  <c r="U111" i="1"/>
  <c r="T111" i="1" a="1"/>
  <c r="T111" i="1" s="1"/>
  <c r="S111" i="1" a="1"/>
  <c r="S111" i="1" s="1"/>
  <c r="P111" i="1" a="1"/>
  <c r="P111" i="1"/>
  <c r="O111" i="1" a="1"/>
  <c r="O111" i="1" s="1"/>
  <c r="N111" i="1" a="1"/>
  <c r="N111" i="1"/>
  <c r="M111" i="1" a="1"/>
  <c r="M111" i="1"/>
  <c r="L111" i="1" a="1"/>
  <c r="L111" i="1" s="1"/>
  <c r="K111" i="1" a="1"/>
  <c r="K111" i="1" s="1"/>
  <c r="J111" i="1" a="1"/>
  <c r="J111" i="1" s="1"/>
  <c r="I111" i="1" a="1"/>
  <c r="I111" i="1" s="1"/>
  <c r="H111" i="1" a="1"/>
  <c r="H111" i="1"/>
  <c r="G111" i="1" a="1"/>
  <c r="G111" i="1"/>
  <c r="F111" i="1" a="1"/>
  <c r="F111" i="1"/>
  <c r="E111" i="1" a="1"/>
  <c r="E111" i="1" s="1"/>
  <c r="AW111" i="1" s="1"/>
  <c r="AF110" i="1"/>
  <c r="AD110" i="1" a="1"/>
  <c r="AD110" i="1"/>
  <c r="AD109" i="1" s="1"/>
  <c r="AC110" i="1" a="1"/>
  <c r="AC110" i="1" s="1"/>
  <c r="AB110" i="1" a="1"/>
  <c r="AB110" i="1" s="1"/>
  <c r="AA110" i="1" a="1"/>
  <c r="AA110" i="1"/>
  <c r="Z110" i="1" a="1"/>
  <c r="Z110" i="1" s="1"/>
  <c r="Z109" i="1" s="1"/>
  <c r="Y110" i="1" a="1"/>
  <c r="Y110" i="1"/>
  <c r="Y109" i="1" s="1"/>
  <c r="Y93" i="1" s="1"/>
  <c r="X110" i="1" a="1"/>
  <c r="X110" i="1"/>
  <c r="X109" i="1" s="1"/>
  <c r="W110" i="1" a="1"/>
  <c r="W110" i="1" s="1"/>
  <c r="W109" i="1" s="1"/>
  <c r="W93" i="1" s="1"/>
  <c r="V110" i="1" a="1"/>
  <c r="V110" i="1"/>
  <c r="V109" i="1" s="1"/>
  <c r="V93" i="1" s="1"/>
  <c r="U110" i="1" a="1"/>
  <c r="U110" i="1" s="1"/>
  <c r="U109" i="1" s="1"/>
  <c r="U93" i="1" s="1"/>
  <c r="T110" i="1" a="1"/>
  <c r="T110" i="1" s="1"/>
  <c r="T109" i="1" s="1"/>
  <c r="S110" i="1" a="1"/>
  <c r="S110" i="1"/>
  <c r="P110" i="1" a="1"/>
  <c r="P110" i="1"/>
  <c r="AE110" i="1" s="1"/>
  <c r="O110" i="1" a="1"/>
  <c r="O110" i="1" s="1"/>
  <c r="O109" i="1" s="1"/>
  <c r="O93" i="1" s="1"/>
  <c r="N110" i="1" a="1"/>
  <c r="N110" i="1"/>
  <c r="M110" i="1" a="1"/>
  <c r="M110" i="1" s="1"/>
  <c r="L110" i="1" a="1"/>
  <c r="L110" i="1"/>
  <c r="L109" i="1" s="1"/>
  <c r="K110" i="1" a="1"/>
  <c r="K110" i="1"/>
  <c r="K109" i="1" s="1"/>
  <c r="J110" i="1" a="1"/>
  <c r="J110" i="1"/>
  <c r="I110" i="1" a="1"/>
  <c r="I110" i="1"/>
  <c r="I109" i="1" s="1"/>
  <c r="H110" i="1" a="1"/>
  <c r="H110" i="1"/>
  <c r="H109" i="1" s="1"/>
  <c r="G110" i="1" a="1"/>
  <c r="G110" i="1" s="1"/>
  <c r="G109" i="1" s="1"/>
  <c r="F110" i="1" a="1"/>
  <c r="F110" i="1"/>
  <c r="E110" i="1" a="1"/>
  <c r="E110" i="1" s="1"/>
  <c r="AC109" i="1"/>
  <c r="AB109" i="1"/>
  <c r="AA109" i="1"/>
  <c r="S109" i="1"/>
  <c r="P109" i="1"/>
  <c r="N109" i="1"/>
  <c r="M109" i="1"/>
  <c r="J109" i="1"/>
  <c r="F109" i="1"/>
  <c r="AD108" i="1" a="1"/>
  <c r="AD108" i="1"/>
  <c r="AC108" i="1" a="1"/>
  <c r="AC108" i="1" s="1"/>
  <c r="AB108" i="1" a="1"/>
  <c r="AB108" i="1" s="1"/>
  <c r="AA108" i="1" a="1"/>
  <c r="AA108" i="1" s="1"/>
  <c r="Z108" i="1" a="1"/>
  <c r="Z108" i="1" s="1"/>
  <c r="Y108" i="1" a="1"/>
  <c r="Y108" i="1"/>
  <c r="X108" i="1" a="1"/>
  <c r="X108" i="1" s="1"/>
  <c r="W108" i="1" a="1"/>
  <c r="W108" i="1" s="1"/>
  <c r="V108" i="1" a="1"/>
  <c r="V108" i="1"/>
  <c r="U108" i="1" a="1"/>
  <c r="U108" i="1"/>
  <c r="T108" i="1" a="1"/>
  <c r="T108" i="1"/>
  <c r="S108" i="1" a="1"/>
  <c r="S108" i="1" s="1"/>
  <c r="P108" i="1" a="1"/>
  <c r="P108" i="1" s="1"/>
  <c r="O108" i="1" a="1"/>
  <c r="O108" i="1"/>
  <c r="N108" i="1" a="1"/>
  <c r="N108" i="1"/>
  <c r="M108" i="1" a="1"/>
  <c r="M108" i="1" s="1"/>
  <c r="L108" i="1" a="1"/>
  <c r="L108" i="1" s="1"/>
  <c r="K108" i="1" a="1"/>
  <c r="K108" i="1"/>
  <c r="J108" i="1" a="1"/>
  <c r="J108" i="1" s="1"/>
  <c r="I108" i="1" a="1"/>
  <c r="I108" i="1"/>
  <c r="H108" i="1" a="1"/>
  <c r="H108" i="1"/>
  <c r="G108" i="1" a="1"/>
  <c r="G108" i="1" s="1"/>
  <c r="F108" i="1" a="1"/>
  <c r="F108" i="1" s="1"/>
  <c r="E108" i="1" a="1"/>
  <c r="E108" i="1"/>
  <c r="AW108" i="1" s="1"/>
  <c r="AD107" i="1" a="1"/>
  <c r="AD107" i="1"/>
  <c r="AC107" i="1" a="1"/>
  <c r="AC107" i="1" s="1"/>
  <c r="AB107" i="1" a="1"/>
  <c r="AB107" i="1"/>
  <c r="AA107" i="1" a="1"/>
  <c r="AA107" i="1"/>
  <c r="Z107" i="1" a="1"/>
  <c r="Z107" i="1"/>
  <c r="Y107" i="1" a="1"/>
  <c r="Y107" i="1" s="1"/>
  <c r="X107" i="1" a="1"/>
  <c r="X107" i="1"/>
  <c r="W107" i="1" a="1"/>
  <c r="W107" i="1" s="1"/>
  <c r="V107" i="1" a="1"/>
  <c r="V107" i="1" s="1"/>
  <c r="U107" i="1" a="1"/>
  <c r="U107" i="1"/>
  <c r="T107" i="1" a="1"/>
  <c r="T107" i="1"/>
  <c r="S107" i="1" a="1"/>
  <c r="S107" i="1" s="1"/>
  <c r="P107" i="1" a="1"/>
  <c r="P107" i="1" s="1"/>
  <c r="O107" i="1" a="1"/>
  <c r="O107" i="1" s="1"/>
  <c r="N107" i="1" a="1"/>
  <c r="N107" i="1" s="1"/>
  <c r="M107" i="1" a="1"/>
  <c r="M107" i="1"/>
  <c r="L107" i="1" a="1"/>
  <c r="L107" i="1"/>
  <c r="K107" i="1" a="1"/>
  <c r="K107" i="1" s="1"/>
  <c r="J107" i="1" a="1"/>
  <c r="J107" i="1"/>
  <c r="I107" i="1" a="1"/>
  <c r="I107" i="1"/>
  <c r="H107" i="1" a="1"/>
  <c r="H107" i="1" s="1"/>
  <c r="G107" i="1" a="1"/>
  <c r="G107" i="1" s="1"/>
  <c r="F107" i="1" a="1"/>
  <c r="F107" i="1" s="1"/>
  <c r="E107" i="1" a="1"/>
  <c r="E107" i="1" s="1"/>
  <c r="AW107" i="1" s="1"/>
  <c r="AD106" i="1" a="1"/>
  <c r="AD106" i="1" s="1"/>
  <c r="AD105" i="1" s="1"/>
  <c r="AC106" i="1" a="1"/>
  <c r="AC106" i="1"/>
  <c r="AB106" i="1" a="1"/>
  <c r="AB106" i="1" s="1"/>
  <c r="AB105" i="1" s="1"/>
  <c r="AB93" i="1" s="1"/>
  <c r="AA106" i="1" a="1"/>
  <c r="AA106" i="1" s="1"/>
  <c r="AA105" i="1" s="1"/>
  <c r="AA93" i="1" s="1"/>
  <c r="Z106" i="1" a="1"/>
  <c r="Z106" i="1" s="1"/>
  <c r="Y106" i="1" a="1"/>
  <c r="Y106" i="1"/>
  <c r="X106" i="1" a="1"/>
  <c r="X106" i="1"/>
  <c r="X105" i="1" s="1"/>
  <c r="W106" i="1" a="1"/>
  <c r="W106" i="1" s="1"/>
  <c r="W105" i="1" s="1"/>
  <c r="V106" i="1" a="1"/>
  <c r="V106" i="1" s="1"/>
  <c r="V105" i="1" s="1"/>
  <c r="U106" i="1" a="1"/>
  <c r="U106" i="1" s="1"/>
  <c r="U105" i="1" s="1"/>
  <c r="T106" i="1" a="1"/>
  <c r="T106" i="1" s="1"/>
  <c r="T105" i="1" s="1"/>
  <c r="S106" i="1" a="1"/>
  <c r="S106" i="1" s="1"/>
  <c r="S105" i="1" s="1"/>
  <c r="P106" i="1" a="1"/>
  <c r="P106" i="1"/>
  <c r="O106" i="1" a="1"/>
  <c r="O106" i="1" s="1"/>
  <c r="O105" i="1" s="1"/>
  <c r="N106" i="1" a="1"/>
  <c r="N106" i="1" s="1"/>
  <c r="N105" i="1" s="1"/>
  <c r="M106" i="1" a="1"/>
  <c r="M106" i="1"/>
  <c r="M105" i="1" s="1"/>
  <c r="L106" i="1" a="1"/>
  <c r="L106" i="1"/>
  <c r="K106" i="1" a="1"/>
  <c r="K106" i="1" s="1"/>
  <c r="K105" i="1" s="1"/>
  <c r="J106" i="1" a="1"/>
  <c r="J106" i="1"/>
  <c r="I106" i="1" a="1"/>
  <c r="I106" i="1" s="1"/>
  <c r="H106" i="1" a="1"/>
  <c r="H106" i="1"/>
  <c r="H105" i="1" s="1"/>
  <c r="G106" i="1" a="1"/>
  <c r="G106" i="1" s="1"/>
  <c r="G105" i="1" s="1"/>
  <c r="F106" i="1" a="1"/>
  <c r="F106" i="1"/>
  <c r="E106" i="1" a="1"/>
  <c r="E106" i="1" s="1"/>
  <c r="AC105" i="1"/>
  <c r="Z105" i="1"/>
  <c r="Y105" i="1"/>
  <c r="L105" i="1"/>
  <c r="J105" i="1"/>
  <c r="I105" i="1"/>
  <c r="F105" i="1"/>
  <c r="P104" i="1" a="1"/>
  <c r="P104" i="1" s="1"/>
  <c r="AF104" i="1" s="1"/>
  <c r="O104" i="1" a="1"/>
  <c r="O104" i="1"/>
  <c r="N104" i="1" a="1"/>
  <c r="N104" i="1"/>
  <c r="M104" i="1" a="1"/>
  <c r="M104" i="1"/>
  <c r="L104" i="1" a="1"/>
  <c r="L104" i="1" s="1"/>
  <c r="K104" i="1" a="1"/>
  <c r="K104" i="1" s="1"/>
  <c r="J104" i="1" a="1"/>
  <c r="J104" i="1" s="1"/>
  <c r="I104" i="1" a="1"/>
  <c r="I104" i="1"/>
  <c r="H104" i="1" a="1"/>
  <c r="H104" i="1"/>
  <c r="G104" i="1" a="1"/>
  <c r="G104" i="1" s="1"/>
  <c r="F104" i="1" a="1"/>
  <c r="F104" i="1" s="1"/>
  <c r="E104" i="1" a="1"/>
  <c r="E104" i="1" s="1"/>
  <c r="AW104" i="1" s="1"/>
  <c r="AW103" i="1"/>
  <c r="AD103" i="1" a="1"/>
  <c r="AD103" i="1"/>
  <c r="AC103" i="1" a="1"/>
  <c r="AC103" i="1"/>
  <c r="AB103" i="1" a="1"/>
  <c r="AB103" i="1" s="1"/>
  <c r="AA103" i="1" a="1"/>
  <c r="AA103" i="1"/>
  <c r="Z103" i="1" a="1"/>
  <c r="Z103" i="1" s="1"/>
  <c r="Y103" i="1" a="1"/>
  <c r="Y103" i="1" s="1"/>
  <c r="X103" i="1" a="1"/>
  <c r="X103" i="1"/>
  <c r="W103" i="1" a="1"/>
  <c r="W103" i="1"/>
  <c r="V103" i="1" a="1"/>
  <c r="V103" i="1" s="1"/>
  <c r="U103" i="1" a="1"/>
  <c r="U103" i="1" s="1"/>
  <c r="T103" i="1" a="1"/>
  <c r="T103" i="1" s="1"/>
  <c r="S103" i="1" a="1"/>
  <c r="S103" i="1" s="1"/>
  <c r="P103" i="1" a="1"/>
  <c r="P103" i="1"/>
  <c r="O103" i="1" a="1"/>
  <c r="O103" i="1"/>
  <c r="N103" i="1" a="1"/>
  <c r="N103" i="1" s="1"/>
  <c r="M103" i="1" a="1"/>
  <c r="M103" i="1" s="1"/>
  <c r="L103" i="1" a="1"/>
  <c r="L103" i="1"/>
  <c r="K103" i="1" a="1"/>
  <c r="K103" i="1" s="1"/>
  <c r="J103" i="1" a="1"/>
  <c r="J103" i="1" s="1"/>
  <c r="I103" i="1" a="1"/>
  <c r="I103" i="1" s="1"/>
  <c r="H103" i="1" a="1"/>
  <c r="H103" i="1" s="1"/>
  <c r="G103" i="1" a="1"/>
  <c r="G103" i="1"/>
  <c r="F103" i="1" a="1"/>
  <c r="F103" i="1"/>
  <c r="E103" i="1" a="1"/>
  <c r="E103" i="1" s="1"/>
  <c r="AD102" i="1" a="1"/>
  <c r="AD102" i="1" s="1"/>
  <c r="AC102" i="1" a="1"/>
  <c r="AC102" i="1" s="1"/>
  <c r="AB102" i="1" a="1"/>
  <c r="AB102" i="1" s="1"/>
  <c r="AA102" i="1" a="1"/>
  <c r="AA102" i="1" s="1"/>
  <c r="Z102" i="1" a="1"/>
  <c r="Z102" i="1" s="1"/>
  <c r="Y102" i="1" a="1"/>
  <c r="Y102" i="1"/>
  <c r="X102" i="1" a="1"/>
  <c r="X102" i="1" s="1"/>
  <c r="W102" i="1" a="1"/>
  <c r="W102" i="1" s="1"/>
  <c r="V102" i="1" a="1"/>
  <c r="V102" i="1" s="1"/>
  <c r="U102" i="1" a="1"/>
  <c r="U102" i="1"/>
  <c r="T102" i="1" a="1"/>
  <c r="T102" i="1" s="1"/>
  <c r="S102" i="1" a="1"/>
  <c r="S102" i="1"/>
  <c r="P102" i="1" a="1"/>
  <c r="P102" i="1" s="1"/>
  <c r="O102" i="1" a="1"/>
  <c r="O102" i="1" s="1"/>
  <c r="N102" i="1" a="1"/>
  <c r="N102" i="1" s="1"/>
  <c r="M102" i="1" a="1"/>
  <c r="M102" i="1"/>
  <c r="L102" i="1" a="1"/>
  <c r="L102" i="1"/>
  <c r="K102" i="1" a="1"/>
  <c r="K102" i="1"/>
  <c r="J102" i="1" a="1"/>
  <c r="J102" i="1" s="1"/>
  <c r="I102" i="1" a="1"/>
  <c r="I102" i="1" s="1"/>
  <c r="H102" i="1" a="1"/>
  <c r="H102" i="1" s="1"/>
  <c r="G102" i="1" a="1"/>
  <c r="G102" i="1"/>
  <c r="F102" i="1" a="1"/>
  <c r="F102" i="1"/>
  <c r="E102" i="1" a="1"/>
  <c r="E102" i="1"/>
  <c r="AW102" i="1" s="1"/>
  <c r="AD101" i="1" a="1"/>
  <c r="AD101" i="1" s="1"/>
  <c r="AC101" i="1" a="1"/>
  <c r="AC101" i="1" s="1"/>
  <c r="AB101" i="1" a="1"/>
  <c r="AB101" i="1"/>
  <c r="AA101" i="1" a="1"/>
  <c r="AA101" i="1"/>
  <c r="Z101" i="1" a="1"/>
  <c r="Z101" i="1" s="1"/>
  <c r="Y101" i="1" a="1"/>
  <c r="Y101" i="1"/>
  <c r="X101" i="1" a="1"/>
  <c r="X101" i="1"/>
  <c r="W101" i="1" a="1"/>
  <c r="W101" i="1" s="1"/>
  <c r="V101" i="1" a="1"/>
  <c r="V101" i="1" s="1"/>
  <c r="U101" i="1" a="1"/>
  <c r="U101" i="1"/>
  <c r="T101" i="1" a="1"/>
  <c r="T101" i="1" s="1"/>
  <c r="S101" i="1" a="1"/>
  <c r="S101" i="1"/>
  <c r="P101" i="1" a="1"/>
  <c r="P101" i="1"/>
  <c r="O101" i="1" a="1"/>
  <c r="O101" i="1" s="1"/>
  <c r="N101" i="1" a="1"/>
  <c r="N101" i="1" s="1"/>
  <c r="M101" i="1" a="1"/>
  <c r="M101" i="1" s="1"/>
  <c r="L101" i="1" a="1"/>
  <c r="L101" i="1" s="1"/>
  <c r="K101" i="1" a="1"/>
  <c r="K101" i="1"/>
  <c r="J101" i="1" a="1"/>
  <c r="J101" i="1"/>
  <c r="I101" i="1" a="1"/>
  <c r="I101" i="1" s="1"/>
  <c r="H101" i="1" a="1"/>
  <c r="H101" i="1" s="1"/>
  <c r="G101" i="1" a="1"/>
  <c r="G101" i="1" s="1"/>
  <c r="F101" i="1" a="1"/>
  <c r="F101" i="1"/>
  <c r="E101" i="1" a="1"/>
  <c r="E101" i="1" s="1"/>
  <c r="AW101" i="1" s="1"/>
  <c r="AF100" i="1"/>
  <c r="AD100" i="1" a="1"/>
  <c r="AD100" i="1"/>
  <c r="AC100" i="1" a="1"/>
  <c r="AC100" i="1" s="1"/>
  <c r="AB100" i="1" a="1"/>
  <c r="AB100" i="1" s="1"/>
  <c r="AA100" i="1" a="1"/>
  <c r="AA100" i="1" s="1"/>
  <c r="Z100" i="1" a="1"/>
  <c r="Z100" i="1"/>
  <c r="Y100" i="1" a="1"/>
  <c r="Y100" i="1"/>
  <c r="X100" i="1" a="1"/>
  <c r="X100" i="1" s="1"/>
  <c r="W100" i="1" a="1"/>
  <c r="W100" i="1" s="1"/>
  <c r="V100" i="1" a="1"/>
  <c r="V100" i="1" s="1"/>
  <c r="U100" i="1" a="1"/>
  <c r="U100" i="1" s="1"/>
  <c r="T100" i="1" a="1"/>
  <c r="T100" i="1" s="1"/>
  <c r="S100" i="1" a="1"/>
  <c r="S100" i="1" s="1"/>
  <c r="P100" i="1" a="1"/>
  <c r="P100" i="1" s="1"/>
  <c r="O100" i="1" a="1"/>
  <c r="O100" i="1"/>
  <c r="N100" i="1" a="1"/>
  <c r="N100" i="1" s="1"/>
  <c r="M100" i="1" a="1"/>
  <c r="M100" i="1"/>
  <c r="L100" i="1" a="1"/>
  <c r="L100" i="1" s="1"/>
  <c r="K100" i="1" a="1"/>
  <c r="K100" i="1"/>
  <c r="J100" i="1" a="1"/>
  <c r="J100" i="1" s="1"/>
  <c r="I100" i="1" a="1"/>
  <c r="I100" i="1"/>
  <c r="H100" i="1" a="1"/>
  <c r="H100" i="1"/>
  <c r="G100" i="1" a="1"/>
  <c r="G100" i="1" s="1"/>
  <c r="F100" i="1" a="1"/>
  <c r="F100" i="1" s="1"/>
  <c r="E100" i="1" a="1"/>
  <c r="E100" i="1"/>
  <c r="AW100" i="1" s="1"/>
  <c r="AW99" i="1"/>
  <c r="AF99" i="1"/>
  <c r="AD99" i="1" a="1"/>
  <c r="AD99" i="1"/>
  <c r="AC99" i="1" a="1"/>
  <c r="AC99" i="1"/>
  <c r="AB99" i="1" a="1"/>
  <c r="AB99" i="1" s="1"/>
  <c r="AA99" i="1" a="1"/>
  <c r="AA99" i="1" s="1"/>
  <c r="Z99" i="1" a="1"/>
  <c r="Z99" i="1" s="1"/>
  <c r="Y99" i="1" a="1"/>
  <c r="Y99" i="1" s="1"/>
  <c r="X99" i="1" a="1"/>
  <c r="X99" i="1"/>
  <c r="W99" i="1" a="1"/>
  <c r="W99" i="1"/>
  <c r="V99" i="1" a="1"/>
  <c r="V99" i="1" s="1"/>
  <c r="U99" i="1" a="1"/>
  <c r="U99" i="1"/>
  <c r="T99" i="1" a="1"/>
  <c r="T99" i="1" s="1"/>
  <c r="S99" i="1" a="1"/>
  <c r="S99" i="1" s="1"/>
  <c r="P99" i="1" a="1"/>
  <c r="P99" i="1" s="1"/>
  <c r="O99" i="1" a="1"/>
  <c r="O99" i="1"/>
  <c r="N99" i="1" a="1"/>
  <c r="N99" i="1"/>
  <c r="M99" i="1" a="1"/>
  <c r="M99" i="1" s="1"/>
  <c r="L99" i="1" a="1"/>
  <c r="L99" i="1"/>
  <c r="K99" i="1" a="1"/>
  <c r="K99" i="1" s="1"/>
  <c r="J99" i="1" a="1"/>
  <c r="J99" i="1"/>
  <c r="I99" i="1" a="1"/>
  <c r="I99" i="1" s="1"/>
  <c r="H99" i="1" a="1"/>
  <c r="H99" i="1"/>
  <c r="G99" i="1" a="1"/>
  <c r="G99" i="1"/>
  <c r="F99" i="1" a="1"/>
  <c r="F99" i="1" s="1"/>
  <c r="E99" i="1" a="1"/>
  <c r="E99" i="1" s="1"/>
  <c r="AW98" i="1"/>
  <c r="AD98" i="1" a="1"/>
  <c r="AD98" i="1" s="1"/>
  <c r="AC98" i="1" a="1"/>
  <c r="AC98" i="1"/>
  <c r="AB98" i="1" a="1"/>
  <c r="AB98" i="1" s="1"/>
  <c r="AA98" i="1" a="1"/>
  <c r="AA98" i="1"/>
  <c r="Z98" i="1" a="1"/>
  <c r="Z98" i="1" s="1"/>
  <c r="Y98" i="1" a="1"/>
  <c r="Y98" i="1" s="1"/>
  <c r="X98" i="1" a="1"/>
  <c r="X98" i="1" s="1"/>
  <c r="W98" i="1" a="1"/>
  <c r="W98" i="1" s="1"/>
  <c r="V98" i="1" a="1"/>
  <c r="V98" i="1" s="1"/>
  <c r="U98" i="1" a="1"/>
  <c r="U98" i="1"/>
  <c r="T98" i="1" a="1"/>
  <c r="T98" i="1" s="1"/>
  <c r="S98" i="1" a="1"/>
  <c r="S98" i="1"/>
  <c r="P98" i="1" a="1"/>
  <c r="P98" i="1" s="1"/>
  <c r="O98" i="1" a="1"/>
  <c r="O98" i="1" s="1"/>
  <c r="N98" i="1" a="1"/>
  <c r="N98" i="1" s="1"/>
  <c r="M98" i="1" a="1"/>
  <c r="M98" i="1"/>
  <c r="L98" i="1" a="1"/>
  <c r="L98" i="1"/>
  <c r="K98" i="1" a="1"/>
  <c r="K98" i="1"/>
  <c r="J98" i="1" a="1"/>
  <c r="J98" i="1"/>
  <c r="I98" i="1" a="1"/>
  <c r="I98" i="1" s="1"/>
  <c r="H98" i="1" a="1"/>
  <c r="H98" i="1" s="1"/>
  <c r="G98" i="1" a="1"/>
  <c r="G98" i="1"/>
  <c r="F98" i="1" a="1"/>
  <c r="F98" i="1"/>
  <c r="E98" i="1" a="1"/>
  <c r="E98" i="1"/>
  <c r="AD97" i="1" a="1"/>
  <c r="AD97" i="1"/>
  <c r="AC97" i="1" a="1"/>
  <c r="AC97" i="1" s="1"/>
  <c r="AB97" i="1" a="1"/>
  <c r="AB97" i="1"/>
  <c r="AA97" i="1" a="1"/>
  <c r="AA97" i="1"/>
  <c r="Z97" i="1" a="1"/>
  <c r="Z97" i="1"/>
  <c r="Y97" i="1" a="1"/>
  <c r="Y97" i="1"/>
  <c r="X97" i="1" a="1"/>
  <c r="X97" i="1"/>
  <c r="W97" i="1" a="1"/>
  <c r="W97" i="1" s="1"/>
  <c r="V97" i="1" a="1"/>
  <c r="V97" i="1"/>
  <c r="U97" i="1" a="1"/>
  <c r="U97" i="1"/>
  <c r="T97" i="1" a="1"/>
  <c r="T97" i="1"/>
  <c r="S97" i="1" a="1"/>
  <c r="S97" i="1"/>
  <c r="P97" i="1" a="1"/>
  <c r="P97" i="1" s="1"/>
  <c r="O97" i="1" a="1"/>
  <c r="O97" i="1" s="1"/>
  <c r="N97" i="1" a="1"/>
  <c r="N97" i="1" s="1"/>
  <c r="M97" i="1" a="1"/>
  <c r="M97" i="1"/>
  <c r="L97" i="1" a="1"/>
  <c r="L97" i="1" s="1"/>
  <c r="K97" i="1" a="1"/>
  <c r="K97" i="1"/>
  <c r="J97" i="1" a="1"/>
  <c r="J97" i="1"/>
  <c r="I97" i="1" a="1"/>
  <c r="I97" i="1" s="1"/>
  <c r="H97" i="1" a="1"/>
  <c r="H97" i="1" s="1"/>
  <c r="G97" i="1" a="1"/>
  <c r="G97" i="1" s="1"/>
  <c r="F97" i="1" a="1"/>
  <c r="F97" i="1"/>
  <c r="E97" i="1" a="1"/>
  <c r="E97" i="1" s="1"/>
  <c r="AW97" i="1" s="1"/>
  <c r="AD96" i="1" a="1"/>
  <c r="AD96" i="1"/>
  <c r="AE96" i="1" s="1"/>
  <c r="AC96" i="1" a="1"/>
  <c r="AC96" i="1" s="1"/>
  <c r="AB96" i="1" a="1"/>
  <c r="AB96" i="1" s="1"/>
  <c r="AA96" i="1" a="1"/>
  <c r="AA96" i="1" s="1"/>
  <c r="Z96" i="1" a="1"/>
  <c r="Z96" i="1" s="1"/>
  <c r="Y96" i="1" a="1"/>
  <c r="Y96" i="1"/>
  <c r="X96" i="1" a="1"/>
  <c r="X96" i="1"/>
  <c r="W96" i="1" a="1"/>
  <c r="W96" i="1" s="1"/>
  <c r="V96" i="1" a="1"/>
  <c r="V96" i="1"/>
  <c r="U96" i="1" a="1"/>
  <c r="U96" i="1" s="1"/>
  <c r="T96" i="1" a="1"/>
  <c r="T96" i="1"/>
  <c r="S96" i="1" a="1"/>
  <c r="S96" i="1"/>
  <c r="P96" i="1" a="1"/>
  <c r="P96" i="1"/>
  <c r="AF96" i="1" s="1"/>
  <c r="O96" i="1" a="1"/>
  <c r="O96" i="1"/>
  <c r="N96" i="1" a="1"/>
  <c r="N96" i="1"/>
  <c r="M96" i="1" a="1"/>
  <c r="M96" i="1" s="1"/>
  <c r="L96" i="1" a="1"/>
  <c r="L96" i="1" s="1"/>
  <c r="K96" i="1" a="1"/>
  <c r="K96" i="1"/>
  <c r="J96" i="1" a="1"/>
  <c r="J96" i="1" s="1"/>
  <c r="I96" i="1" a="1"/>
  <c r="I96" i="1"/>
  <c r="H96" i="1" a="1"/>
  <c r="H96" i="1"/>
  <c r="G96" i="1" a="1"/>
  <c r="G96" i="1" s="1"/>
  <c r="F96" i="1" a="1"/>
  <c r="F96" i="1" s="1"/>
  <c r="E96" i="1" a="1"/>
  <c r="E96" i="1"/>
  <c r="AW96" i="1" s="1"/>
  <c r="AD95" i="1" a="1"/>
  <c r="AD95" i="1"/>
  <c r="AC95" i="1" a="1"/>
  <c r="AC95" i="1"/>
  <c r="AB95" i="1" a="1"/>
  <c r="AB95" i="1"/>
  <c r="AA95" i="1" a="1"/>
  <c r="AA95" i="1"/>
  <c r="Z95" i="1" a="1"/>
  <c r="Z95" i="1"/>
  <c r="Y95" i="1" a="1"/>
  <c r="Y95" i="1"/>
  <c r="X95" i="1" a="1"/>
  <c r="X95" i="1"/>
  <c r="W95" i="1" a="1"/>
  <c r="W95" i="1"/>
  <c r="V95" i="1" a="1"/>
  <c r="V95" i="1"/>
  <c r="U95" i="1" a="1"/>
  <c r="U95" i="1"/>
  <c r="T95" i="1" a="1"/>
  <c r="T95" i="1"/>
  <c r="S95" i="1" a="1"/>
  <c r="S95" i="1"/>
  <c r="P95" i="1" a="1"/>
  <c r="P95" i="1" s="1"/>
  <c r="O95" i="1" a="1"/>
  <c r="O95" i="1"/>
  <c r="N95" i="1" a="1"/>
  <c r="N95" i="1"/>
  <c r="N94" i="1" s="1"/>
  <c r="N93" i="1" s="1"/>
  <c r="M95" i="1" a="1"/>
  <c r="M95" i="1"/>
  <c r="M94" i="1" s="1"/>
  <c r="L95" i="1" a="1"/>
  <c r="L95" i="1"/>
  <c r="K95" i="1" a="1"/>
  <c r="K95" i="1" s="1"/>
  <c r="J95" i="1" a="1"/>
  <c r="J95" i="1"/>
  <c r="I95" i="1" a="1"/>
  <c r="I95" i="1" s="1"/>
  <c r="I94" i="1" s="1"/>
  <c r="I93" i="1" s="1"/>
  <c r="H95" i="1" a="1"/>
  <c r="H95" i="1"/>
  <c r="H94" i="1" s="1"/>
  <c r="G95" i="1" a="1"/>
  <c r="G95" i="1"/>
  <c r="G94" i="1" s="1"/>
  <c r="F95" i="1" a="1"/>
  <c r="F95" i="1" s="1"/>
  <c r="F94" i="1" s="1"/>
  <c r="E95" i="1" a="1"/>
  <c r="E95" i="1" s="1"/>
  <c r="E94" i="1" s="1"/>
  <c r="O94" i="1"/>
  <c r="L94" i="1"/>
  <c r="K94" i="1"/>
  <c r="K93" i="1" s="1"/>
  <c r="J94" i="1"/>
  <c r="AC93" i="1"/>
  <c r="Z93" i="1"/>
  <c r="J93" i="1"/>
  <c r="H93" i="1"/>
  <c r="BJ91" i="1"/>
  <c r="BD91" i="1"/>
  <c r="AD89" i="1" a="1"/>
  <c r="AD89" i="1" s="1"/>
  <c r="AE89" i="1" s="1"/>
  <c r="AC89" i="1" a="1"/>
  <c r="AC89" i="1" s="1"/>
  <c r="AB89" i="1" a="1"/>
  <c r="AB89" i="1"/>
  <c r="AA89" i="1" a="1"/>
  <c r="AA89" i="1" s="1"/>
  <c r="Z89" i="1" a="1"/>
  <c r="Z89" i="1"/>
  <c r="Y89" i="1" a="1"/>
  <c r="Y89" i="1"/>
  <c r="X89" i="1" a="1"/>
  <c r="X89" i="1" s="1"/>
  <c r="W89" i="1" a="1"/>
  <c r="W89" i="1" s="1"/>
  <c r="V89" i="1" a="1"/>
  <c r="V89" i="1"/>
  <c r="U89" i="1" a="1"/>
  <c r="U89" i="1" s="1"/>
  <c r="T89" i="1" a="1"/>
  <c r="T89" i="1"/>
  <c r="S89" i="1" a="1"/>
  <c r="S89" i="1" s="1"/>
  <c r="P89" i="1" a="1"/>
  <c r="P89" i="1"/>
  <c r="O89" i="1" a="1"/>
  <c r="O89" i="1"/>
  <c r="N89" i="1" a="1"/>
  <c r="N89" i="1" s="1"/>
  <c r="M89" i="1" a="1"/>
  <c r="M89" i="1" s="1"/>
  <c r="L89" i="1" a="1"/>
  <c r="L89" i="1" s="1"/>
  <c r="K89" i="1" a="1"/>
  <c r="K89" i="1" s="1"/>
  <c r="J89" i="1" a="1"/>
  <c r="J89" i="1" s="1"/>
  <c r="I89" i="1" a="1"/>
  <c r="I89" i="1" s="1"/>
  <c r="H89" i="1" a="1"/>
  <c r="H89" i="1"/>
  <c r="G89" i="1" a="1"/>
  <c r="G89" i="1" s="1"/>
  <c r="F89" i="1" a="1"/>
  <c r="F89" i="1" s="1"/>
  <c r="E89" i="1" a="1"/>
  <c r="E89" i="1"/>
  <c r="AW89" i="1" s="1"/>
  <c r="AD88" i="1" a="1"/>
  <c r="AD88" i="1" s="1"/>
  <c r="AC88" i="1" a="1"/>
  <c r="AC88" i="1" s="1"/>
  <c r="AB88" i="1" a="1"/>
  <c r="AB88" i="1" s="1"/>
  <c r="AA88" i="1" a="1"/>
  <c r="AA88" i="1"/>
  <c r="Z88" i="1" a="1"/>
  <c r="Z88" i="1" s="1"/>
  <c r="Y88" i="1" a="1"/>
  <c r="Y88" i="1"/>
  <c r="X88" i="1" a="1"/>
  <c r="X88" i="1" s="1"/>
  <c r="W88" i="1" a="1"/>
  <c r="W88" i="1" s="1"/>
  <c r="V88" i="1" a="1"/>
  <c r="V88" i="1" s="1"/>
  <c r="U88" i="1" a="1"/>
  <c r="U88" i="1" s="1"/>
  <c r="T88" i="1" a="1"/>
  <c r="T88" i="1"/>
  <c r="S88" i="1" a="1"/>
  <c r="S88" i="1" s="1"/>
  <c r="P88" i="1" a="1"/>
  <c r="P88" i="1" s="1"/>
  <c r="O88" i="1" a="1"/>
  <c r="O88" i="1" s="1"/>
  <c r="N88" i="1" a="1"/>
  <c r="N88" i="1"/>
  <c r="M88" i="1" a="1"/>
  <c r="M88" i="1"/>
  <c r="L88" i="1" a="1"/>
  <c r="L88" i="1"/>
  <c r="K88" i="1" a="1"/>
  <c r="K88" i="1" s="1"/>
  <c r="J88" i="1" a="1"/>
  <c r="J88" i="1" s="1"/>
  <c r="I88" i="1" a="1"/>
  <c r="I88" i="1" s="1"/>
  <c r="H88" i="1" a="1"/>
  <c r="H88" i="1"/>
  <c r="G88" i="1" a="1"/>
  <c r="G88" i="1"/>
  <c r="F88" i="1" a="1"/>
  <c r="F88" i="1"/>
  <c r="E88" i="1" a="1"/>
  <c r="E88" i="1" s="1"/>
  <c r="AW88" i="1" s="1"/>
  <c r="AD87" i="1" a="1"/>
  <c r="AD87" i="1" s="1"/>
  <c r="AF87" i="1" s="1"/>
  <c r="AC87" i="1" a="1"/>
  <c r="AC87" i="1"/>
  <c r="AB87" i="1" a="1"/>
  <c r="AB87" i="1" s="1"/>
  <c r="AA87" i="1" a="1"/>
  <c r="AA87" i="1" s="1"/>
  <c r="Z87" i="1" a="1"/>
  <c r="Z87" i="1"/>
  <c r="Y87" i="1" a="1"/>
  <c r="Y87" i="1" s="1"/>
  <c r="X87" i="1" a="1"/>
  <c r="X87" i="1" s="1"/>
  <c r="W87" i="1" a="1"/>
  <c r="W87" i="1"/>
  <c r="V87" i="1" a="1"/>
  <c r="V87" i="1" s="1"/>
  <c r="U87" i="1" a="1"/>
  <c r="U87" i="1" s="1"/>
  <c r="T87" i="1" a="1"/>
  <c r="T87" i="1"/>
  <c r="S87" i="1" a="1"/>
  <c r="S87" i="1"/>
  <c r="P87" i="1" a="1"/>
  <c r="P87" i="1" s="1"/>
  <c r="AE87" i="1" s="1"/>
  <c r="O87" i="1" a="1"/>
  <c r="O87" i="1" s="1"/>
  <c r="N87" i="1" a="1"/>
  <c r="N87" i="1" s="1"/>
  <c r="M87" i="1" a="1"/>
  <c r="M87" i="1" s="1"/>
  <c r="L87" i="1" a="1"/>
  <c r="L87" i="1"/>
  <c r="K87" i="1" a="1"/>
  <c r="K87" i="1"/>
  <c r="J87" i="1" a="1"/>
  <c r="J87" i="1" s="1"/>
  <c r="I87" i="1" a="1"/>
  <c r="I87" i="1" s="1"/>
  <c r="H87" i="1" a="1"/>
  <c r="H87" i="1"/>
  <c r="G87" i="1" a="1"/>
  <c r="G87" i="1"/>
  <c r="F87" i="1" a="1"/>
  <c r="F87" i="1"/>
  <c r="E87" i="1" a="1"/>
  <c r="E87" i="1"/>
  <c r="AW87" i="1" s="1"/>
  <c r="AD86" i="1" a="1"/>
  <c r="AD86" i="1"/>
  <c r="AC86" i="1" a="1"/>
  <c r="AC86" i="1" s="1"/>
  <c r="AB86" i="1" a="1"/>
  <c r="AB86" i="1" s="1"/>
  <c r="AA86" i="1" a="1"/>
  <c r="AA86" i="1" s="1"/>
  <c r="Z86" i="1" a="1"/>
  <c r="Z86" i="1"/>
  <c r="Y86" i="1" a="1"/>
  <c r="Y86" i="1" s="1"/>
  <c r="X86" i="1" a="1"/>
  <c r="X86" i="1"/>
  <c r="W86" i="1" a="1"/>
  <c r="W86" i="1" s="1"/>
  <c r="V86" i="1" a="1"/>
  <c r="V86" i="1"/>
  <c r="U86" i="1" a="1"/>
  <c r="U86" i="1" s="1"/>
  <c r="T86" i="1" a="1"/>
  <c r="T86" i="1" s="1"/>
  <c r="S86" i="1" a="1"/>
  <c r="S86" i="1" s="1"/>
  <c r="P86" i="1" a="1"/>
  <c r="P86" i="1"/>
  <c r="O86" i="1" a="1"/>
  <c r="O86" i="1"/>
  <c r="N86" i="1" a="1"/>
  <c r="N86" i="1" s="1"/>
  <c r="M86" i="1" a="1"/>
  <c r="M86" i="1"/>
  <c r="L86" i="1" a="1"/>
  <c r="L86" i="1" s="1"/>
  <c r="K86" i="1" a="1"/>
  <c r="K86" i="1"/>
  <c r="J86" i="1" a="1"/>
  <c r="J86" i="1"/>
  <c r="I86" i="1" a="1"/>
  <c r="I86" i="1"/>
  <c r="H86" i="1" a="1"/>
  <c r="H86" i="1"/>
  <c r="G86" i="1" a="1"/>
  <c r="G86" i="1" s="1"/>
  <c r="F86" i="1" a="1"/>
  <c r="F86" i="1" s="1"/>
  <c r="E86" i="1" a="1"/>
  <c r="E86" i="1"/>
  <c r="AW86" i="1" s="1"/>
  <c r="AD85" i="1" a="1"/>
  <c r="AD85" i="1"/>
  <c r="AC85" i="1" a="1"/>
  <c r="AC85" i="1"/>
  <c r="AB85" i="1" a="1"/>
  <c r="AB85" i="1" s="1"/>
  <c r="AA85" i="1" a="1"/>
  <c r="AA85" i="1" s="1"/>
  <c r="Z85" i="1" a="1"/>
  <c r="Z85" i="1"/>
  <c r="Y85" i="1" a="1"/>
  <c r="Y85" i="1"/>
  <c r="X85" i="1" a="1"/>
  <c r="X85" i="1"/>
  <c r="W85" i="1" a="1"/>
  <c r="W85" i="1"/>
  <c r="V85" i="1" a="1"/>
  <c r="V85" i="1" s="1"/>
  <c r="U85" i="1" a="1"/>
  <c r="U85" i="1" s="1"/>
  <c r="T85" i="1" a="1"/>
  <c r="T85" i="1"/>
  <c r="S85" i="1" a="1"/>
  <c r="S85" i="1"/>
  <c r="P85" i="1" a="1"/>
  <c r="P85" i="1"/>
  <c r="O85" i="1" a="1"/>
  <c r="O85" i="1"/>
  <c r="N85" i="1" a="1"/>
  <c r="N85" i="1" s="1"/>
  <c r="M85" i="1" a="1"/>
  <c r="M85" i="1" s="1"/>
  <c r="L85" i="1" a="1"/>
  <c r="L85" i="1" s="1"/>
  <c r="K85" i="1" a="1"/>
  <c r="K85" i="1"/>
  <c r="J85" i="1" a="1"/>
  <c r="J85" i="1"/>
  <c r="I85" i="1" a="1"/>
  <c r="I85" i="1"/>
  <c r="H85" i="1" a="1"/>
  <c r="H85" i="1" s="1"/>
  <c r="G85" i="1" a="1"/>
  <c r="G85" i="1" s="1"/>
  <c r="F85" i="1" a="1"/>
  <c r="F85" i="1" s="1"/>
  <c r="E85" i="1" a="1"/>
  <c r="E85" i="1" s="1"/>
  <c r="AW85" i="1" s="1"/>
  <c r="AD84" i="1" a="1"/>
  <c r="AD84" i="1"/>
  <c r="AC84" i="1" a="1"/>
  <c r="AC84" i="1"/>
  <c r="AB84" i="1" a="1"/>
  <c r="AB84" i="1" s="1"/>
  <c r="AA84" i="1" a="1"/>
  <c r="AA84" i="1"/>
  <c r="Z84" i="1" a="1"/>
  <c r="Z84" i="1" s="1"/>
  <c r="Y84" i="1" a="1"/>
  <c r="Y84" i="1" s="1"/>
  <c r="X84" i="1" a="1"/>
  <c r="X84" i="1" s="1"/>
  <c r="W84" i="1" a="1"/>
  <c r="W84" i="1" s="1"/>
  <c r="V84" i="1" a="1"/>
  <c r="V84" i="1" s="1"/>
  <c r="U84" i="1" a="1"/>
  <c r="U84" i="1"/>
  <c r="T84" i="1" a="1"/>
  <c r="T84" i="1" s="1"/>
  <c r="S84" i="1" a="1"/>
  <c r="S84" i="1" s="1"/>
  <c r="P84" i="1" a="1"/>
  <c r="P84" i="1" s="1"/>
  <c r="AF84" i="1" s="1"/>
  <c r="O84" i="1" a="1"/>
  <c r="O84" i="1" s="1"/>
  <c r="N84" i="1" a="1"/>
  <c r="N84" i="1"/>
  <c r="M84" i="1" a="1"/>
  <c r="M84" i="1"/>
  <c r="L84" i="1" a="1"/>
  <c r="L84" i="1" s="1"/>
  <c r="K84" i="1" a="1"/>
  <c r="K84" i="1"/>
  <c r="J84" i="1" a="1"/>
  <c r="J84" i="1" s="1"/>
  <c r="I84" i="1" a="1"/>
  <c r="I84" i="1" s="1"/>
  <c r="H84" i="1" a="1"/>
  <c r="H84" i="1"/>
  <c r="G84" i="1" a="1"/>
  <c r="G84" i="1"/>
  <c r="F84" i="1" a="1"/>
  <c r="F84" i="1"/>
  <c r="E84" i="1" a="1"/>
  <c r="E84" i="1" s="1"/>
  <c r="AW84" i="1" s="1"/>
  <c r="AD83" i="1" a="1"/>
  <c r="AD83" i="1" s="1"/>
  <c r="AC83" i="1" a="1"/>
  <c r="AC83" i="1"/>
  <c r="AB83" i="1" a="1"/>
  <c r="AB83" i="1"/>
  <c r="AA83" i="1" a="1"/>
  <c r="AA83" i="1"/>
  <c r="AA82" i="1" s="1"/>
  <c r="Z83" i="1" a="1"/>
  <c r="Z83" i="1" s="1"/>
  <c r="Z82" i="1" s="1"/>
  <c r="Y83" i="1" a="1"/>
  <c r="Y83" i="1"/>
  <c r="Y82" i="1" s="1"/>
  <c r="X83" i="1" a="1"/>
  <c r="X83" i="1" s="1"/>
  <c r="X82" i="1" s="1"/>
  <c r="W83" i="1" a="1"/>
  <c r="W83" i="1"/>
  <c r="V83" i="1" a="1"/>
  <c r="V83" i="1"/>
  <c r="U83" i="1" a="1"/>
  <c r="U83" i="1"/>
  <c r="T83" i="1" a="1"/>
  <c r="T83" i="1" s="1"/>
  <c r="T82" i="1" s="1"/>
  <c r="S83" i="1" a="1"/>
  <c r="S83" i="1"/>
  <c r="S82" i="1" s="1"/>
  <c r="P83" i="1" a="1"/>
  <c r="P83" i="1" s="1"/>
  <c r="O83" i="1" a="1"/>
  <c r="O83" i="1"/>
  <c r="N83" i="1" a="1"/>
  <c r="N83" i="1"/>
  <c r="M83" i="1" a="1"/>
  <c r="M83" i="1"/>
  <c r="M82" i="1" s="1"/>
  <c r="L83" i="1" a="1"/>
  <c r="L83" i="1" s="1"/>
  <c r="L82" i="1" s="1"/>
  <c r="K83" i="1" a="1"/>
  <c r="K83" i="1"/>
  <c r="K82" i="1" s="1"/>
  <c r="J83" i="1" a="1"/>
  <c r="J83" i="1" s="1"/>
  <c r="J82" i="1" s="1"/>
  <c r="I83" i="1" a="1"/>
  <c r="I83" i="1" s="1"/>
  <c r="I82" i="1" s="1"/>
  <c r="H83" i="1" a="1"/>
  <c r="H83" i="1" s="1"/>
  <c r="G83" i="1" a="1"/>
  <c r="G83" i="1"/>
  <c r="G82" i="1" s="1"/>
  <c r="F83" i="1" a="1"/>
  <c r="F83" i="1"/>
  <c r="E83" i="1" a="1"/>
  <c r="E83" i="1"/>
  <c r="AW83" i="1" s="1"/>
  <c r="AC82" i="1"/>
  <c r="AB82" i="1"/>
  <c r="W82" i="1"/>
  <c r="V82" i="1"/>
  <c r="U82" i="1"/>
  <c r="P82" i="1"/>
  <c r="O82" i="1"/>
  <c r="N82" i="1"/>
  <c r="H82" i="1"/>
  <c r="F82" i="1"/>
  <c r="AD81" i="1" a="1"/>
  <c r="AD81" i="1"/>
  <c r="AC81" i="1" a="1"/>
  <c r="AC81" i="1" s="1"/>
  <c r="AB81" i="1" a="1"/>
  <c r="AB81" i="1" s="1"/>
  <c r="AA81" i="1" a="1"/>
  <c r="AA81" i="1" s="1"/>
  <c r="Z81" i="1" a="1"/>
  <c r="Z81" i="1"/>
  <c r="Y81" i="1" a="1"/>
  <c r="Y81" i="1"/>
  <c r="X81" i="1" a="1"/>
  <c r="X81" i="1" s="1"/>
  <c r="W81" i="1" a="1"/>
  <c r="W81" i="1"/>
  <c r="V81" i="1" a="1"/>
  <c r="V81" i="1" s="1"/>
  <c r="U81" i="1" a="1"/>
  <c r="U81" i="1" s="1"/>
  <c r="T81" i="1" a="1"/>
  <c r="T81" i="1" s="1"/>
  <c r="S81" i="1" a="1"/>
  <c r="S81" i="1"/>
  <c r="P81" i="1" a="1"/>
  <c r="P81" i="1"/>
  <c r="O81" i="1" a="1"/>
  <c r="O81" i="1" s="1"/>
  <c r="N81" i="1" a="1"/>
  <c r="N81" i="1" s="1"/>
  <c r="M81" i="1" a="1"/>
  <c r="M81" i="1"/>
  <c r="L81" i="1" a="1"/>
  <c r="L81" i="1"/>
  <c r="K81" i="1" a="1"/>
  <c r="K81" i="1"/>
  <c r="J81" i="1" a="1"/>
  <c r="J81" i="1"/>
  <c r="I81" i="1" a="1"/>
  <c r="I81" i="1" s="1"/>
  <c r="H81" i="1" a="1"/>
  <c r="H81" i="1" s="1"/>
  <c r="G81" i="1" a="1"/>
  <c r="G81" i="1"/>
  <c r="F81" i="1" a="1"/>
  <c r="F81" i="1"/>
  <c r="E81" i="1" a="1"/>
  <c r="E81" i="1"/>
  <c r="AW81" i="1" s="1"/>
  <c r="AD80" i="1" a="1"/>
  <c r="AD80" i="1" s="1"/>
  <c r="AE80" i="1" s="1"/>
  <c r="AC80" i="1" a="1"/>
  <c r="AC80" i="1" s="1"/>
  <c r="AB80" i="1" a="1"/>
  <c r="AB80" i="1"/>
  <c r="AA80" i="1" a="1"/>
  <c r="AA80" i="1" s="1"/>
  <c r="Z80" i="1" a="1"/>
  <c r="Z80" i="1" s="1"/>
  <c r="Y80" i="1" a="1"/>
  <c r="Y80" i="1"/>
  <c r="X80" i="1" a="1"/>
  <c r="X80" i="1"/>
  <c r="W80" i="1" a="1"/>
  <c r="W80" i="1" s="1"/>
  <c r="V80" i="1" a="1"/>
  <c r="V80" i="1"/>
  <c r="U80" i="1" a="1"/>
  <c r="U80" i="1" s="1"/>
  <c r="T80" i="1" a="1"/>
  <c r="T80" i="1" s="1"/>
  <c r="S80" i="1" a="1"/>
  <c r="S80" i="1"/>
  <c r="P80" i="1" a="1"/>
  <c r="P80" i="1"/>
  <c r="O80" i="1" a="1"/>
  <c r="O80" i="1" s="1"/>
  <c r="N80" i="1" a="1"/>
  <c r="N80" i="1" s="1"/>
  <c r="M80" i="1" a="1"/>
  <c r="M80" i="1" s="1"/>
  <c r="L80" i="1" a="1"/>
  <c r="L80" i="1" s="1"/>
  <c r="K80" i="1" a="1"/>
  <c r="K80" i="1"/>
  <c r="J80" i="1" a="1"/>
  <c r="J80" i="1"/>
  <c r="I80" i="1" a="1"/>
  <c r="I80" i="1" s="1"/>
  <c r="H80" i="1" a="1"/>
  <c r="H80" i="1"/>
  <c r="G80" i="1" a="1"/>
  <c r="G80" i="1" s="1"/>
  <c r="F80" i="1" a="1"/>
  <c r="F80" i="1"/>
  <c r="E80" i="1" a="1"/>
  <c r="E80" i="1"/>
  <c r="AW80" i="1" s="1"/>
  <c r="AF79" i="1"/>
  <c r="AD79" i="1" a="1"/>
  <c r="AD79" i="1" s="1"/>
  <c r="AC79" i="1" a="1"/>
  <c r="AC79" i="1"/>
  <c r="AC78" i="1" s="1"/>
  <c r="AB79" i="1" a="1"/>
  <c r="AB79" i="1" s="1"/>
  <c r="AB78" i="1" s="1"/>
  <c r="AA79" i="1" a="1"/>
  <c r="AA79" i="1"/>
  <c r="Z79" i="1" a="1"/>
  <c r="Z79" i="1" s="1"/>
  <c r="Z78" i="1" s="1"/>
  <c r="Y79" i="1" a="1"/>
  <c r="Y79" i="1"/>
  <c r="X79" i="1" a="1"/>
  <c r="X79" i="1" s="1"/>
  <c r="W79" i="1" a="1"/>
  <c r="W79" i="1"/>
  <c r="W78" i="1" s="1"/>
  <c r="V79" i="1" a="1"/>
  <c r="V79" i="1"/>
  <c r="V78" i="1" s="1"/>
  <c r="U79" i="1" a="1"/>
  <c r="U79" i="1" s="1"/>
  <c r="U78" i="1" s="1"/>
  <c r="T79" i="1" a="1"/>
  <c r="T79" i="1" s="1"/>
  <c r="T78" i="1" s="1"/>
  <c r="S79" i="1" a="1"/>
  <c r="S79" i="1" s="1"/>
  <c r="S78" i="1" s="1"/>
  <c r="P79" i="1" a="1"/>
  <c r="P79" i="1"/>
  <c r="O79" i="1" a="1"/>
  <c r="O79" i="1"/>
  <c r="O78" i="1" s="1"/>
  <c r="N79" i="1" a="1"/>
  <c r="N79" i="1"/>
  <c r="N78" i="1" s="1"/>
  <c r="M79" i="1" a="1"/>
  <c r="M79" i="1" s="1"/>
  <c r="M78" i="1" s="1"/>
  <c r="L79" i="1" a="1"/>
  <c r="L79" i="1" s="1"/>
  <c r="L78" i="1" s="1"/>
  <c r="K79" i="1" a="1"/>
  <c r="K79" i="1"/>
  <c r="J79" i="1" a="1"/>
  <c r="J79" i="1"/>
  <c r="I79" i="1" a="1"/>
  <c r="I79" i="1"/>
  <c r="H79" i="1" a="1"/>
  <c r="H79" i="1"/>
  <c r="H78" i="1" s="1"/>
  <c r="G79" i="1" a="1"/>
  <c r="G79" i="1" s="1"/>
  <c r="G78" i="1" s="1"/>
  <c r="F79" i="1" a="1"/>
  <c r="F79" i="1" s="1"/>
  <c r="F78" i="1" s="1"/>
  <c r="E79" i="1" a="1"/>
  <c r="E79" i="1"/>
  <c r="AW79" i="1" s="1"/>
  <c r="AW78" i="1"/>
  <c r="AD78" i="1"/>
  <c r="AA78" i="1"/>
  <c r="Y78" i="1"/>
  <c r="X78" i="1"/>
  <c r="P78" i="1"/>
  <c r="K78" i="1"/>
  <c r="J78" i="1"/>
  <c r="I78" i="1"/>
  <c r="E78" i="1"/>
  <c r="AD77" i="1" a="1"/>
  <c r="AD77" i="1" s="1"/>
  <c r="AC77" i="1" a="1"/>
  <c r="AC77" i="1" s="1"/>
  <c r="AB77" i="1" a="1"/>
  <c r="AB77" i="1"/>
  <c r="AA77" i="1" a="1"/>
  <c r="AA77" i="1" s="1"/>
  <c r="Z77" i="1" a="1"/>
  <c r="Z77" i="1" s="1"/>
  <c r="Y77" i="1" a="1"/>
  <c r="Y77" i="1" s="1"/>
  <c r="X77" i="1" a="1"/>
  <c r="X77" i="1" s="1"/>
  <c r="W77" i="1" a="1"/>
  <c r="W77" i="1"/>
  <c r="V77" i="1" a="1"/>
  <c r="V77" i="1"/>
  <c r="U77" i="1" a="1"/>
  <c r="U77" i="1" s="1"/>
  <c r="T77" i="1" a="1"/>
  <c r="T77" i="1" s="1"/>
  <c r="S77" i="1" a="1"/>
  <c r="S77" i="1"/>
  <c r="P77" i="1" a="1"/>
  <c r="P77" i="1" s="1"/>
  <c r="O77" i="1" a="1"/>
  <c r="O77" i="1"/>
  <c r="N77" i="1" a="1"/>
  <c r="N77" i="1"/>
  <c r="M77" i="1" a="1"/>
  <c r="M77" i="1"/>
  <c r="L77" i="1" a="1"/>
  <c r="L77" i="1" s="1"/>
  <c r="K77" i="1" a="1"/>
  <c r="K77" i="1" s="1"/>
  <c r="J77" i="1" a="1"/>
  <c r="J77" i="1" s="1"/>
  <c r="I77" i="1" a="1"/>
  <c r="I77" i="1"/>
  <c r="H77" i="1" a="1"/>
  <c r="H77" i="1"/>
  <c r="G77" i="1" a="1"/>
  <c r="G77" i="1"/>
  <c r="F77" i="1" a="1"/>
  <c r="F77" i="1" s="1"/>
  <c r="E77" i="1" a="1"/>
  <c r="E77" i="1" s="1"/>
  <c r="AW77" i="1" s="1"/>
  <c r="AD76" i="1" a="1"/>
  <c r="AD76" i="1" s="1"/>
  <c r="AC76" i="1" a="1"/>
  <c r="AC76" i="1" s="1"/>
  <c r="AB76" i="1" a="1"/>
  <c r="AB76" i="1"/>
  <c r="AA76" i="1" a="1"/>
  <c r="AA76" i="1"/>
  <c r="Z76" i="1" a="1"/>
  <c r="Z76" i="1"/>
  <c r="Y76" i="1" a="1"/>
  <c r="Y76" i="1" s="1"/>
  <c r="X76" i="1" a="1"/>
  <c r="X76" i="1" s="1"/>
  <c r="W76" i="1" a="1"/>
  <c r="W76" i="1" s="1"/>
  <c r="V76" i="1" a="1"/>
  <c r="V76" i="1"/>
  <c r="U76" i="1" a="1"/>
  <c r="U76" i="1"/>
  <c r="T76" i="1" a="1"/>
  <c r="T76" i="1" s="1"/>
  <c r="S76" i="1" a="1"/>
  <c r="S76" i="1" s="1"/>
  <c r="P76" i="1" a="1"/>
  <c r="P76" i="1" s="1"/>
  <c r="O76" i="1" a="1"/>
  <c r="O76" i="1" s="1"/>
  <c r="N76" i="1" a="1"/>
  <c r="N76" i="1" s="1"/>
  <c r="M76" i="1" a="1"/>
  <c r="M76" i="1"/>
  <c r="L76" i="1" a="1"/>
  <c r="L76" i="1" s="1"/>
  <c r="K76" i="1" a="1"/>
  <c r="K76" i="1"/>
  <c r="J76" i="1" a="1"/>
  <c r="J76" i="1" s="1"/>
  <c r="I76" i="1" a="1"/>
  <c r="I76" i="1" s="1"/>
  <c r="H76" i="1" a="1"/>
  <c r="H76" i="1"/>
  <c r="G76" i="1" a="1"/>
  <c r="G76" i="1"/>
  <c r="F76" i="1" a="1"/>
  <c r="F76" i="1"/>
  <c r="E76" i="1" a="1"/>
  <c r="E76" i="1" s="1"/>
  <c r="AW76" i="1" s="1"/>
  <c r="AD75" i="1" a="1"/>
  <c r="AD75" i="1" s="1"/>
  <c r="AC75" i="1" a="1"/>
  <c r="AC75" i="1" s="1"/>
  <c r="AB75" i="1" a="1"/>
  <c r="AB75" i="1"/>
  <c r="AA75" i="1" a="1"/>
  <c r="AA75" i="1"/>
  <c r="Z75" i="1" a="1"/>
  <c r="Z75" i="1"/>
  <c r="Y75" i="1" a="1"/>
  <c r="Y75" i="1"/>
  <c r="X75" i="1" a="1"/>
  <c r="X75" i="1" s="1"/>
  <c r="W75" i="1" a="1"/>
  <c r="W75" i="1" s="1"/>
  <c r="V75" i="1" a="1"/>
  <c r="V75" i="1"/>
  <c r="U75" i="1" a="1"/>
  <c r="U75" i="1" s="1"/>
  <c r="T75" i="1" a="1"/>
  <c r="T75" i="1" s="1"/>
  <c r="S75" i="1" a="1"/>
  <c r="S75" i="1"/>
  <c r="P75" i="1" a="1"/>
  <c r="P75" i="1"/>
  <c r="AF75" i="1" s="1"/>
  <c r="O75" i="1" a="1"/>
  <c r="O75" i="1" s="1"/>
  <c r="N75" i="1" a="1"/>
  <c r="N75" i="1" s="1"/>
  <c r="M75" i="1" a="1"/>
  <c r="M75" i="1"/>
  <c r="L75" i="1" a="1"/>
  <c r="L75" i="1"/>
  <c r="K75" i="1" a="1"/>
  <c r="K75" i="1" s="1"/>
  <c r="J75" i="1" a="1"/>
  <c r="J75" i="1"/>
  <c r="I75" i="1" a="1"/>
  <c r="I75" i="1" s="1"/>
  <c r="H75" i="1" a="1"/>
  <c r="H75" i="1" s="1"/>
  <c r="G75" i="1" a="1"/>
  <c r="G75" i="1"/>
  <c r="F75" i="1" a="1"/>
  <c r="F75" i="1"/>
  <c r="E75" i="1" a="1"/>
  <c r="E75" i="1" s="1"/>
  <c r="AW75" i="1" s="1"/>
  <c r="AD74" i="1" a="1"/>
  <c r="AD74" i="1" s="1"/>
  <c r="AD73" i="1" s="1"/>
  <c r="AC74" i="1" a="1"/>
  <c r="AC74" i="1" s="1"/>
  <c r="AC73" i="1" s="1"/>
  <c r="AB74" i="1" a="1"/>
  <c r="AB74" i="1" s="1"/>
  <c r="AB73" i="1" s="1"/>
  <c r="AA74" i="1" a="1"/>
  <c r="AA74" i="1"/>
  <c r="AA73" i="1" s="1"/>
  <c r="AA59" i="1" s="1"/>
  <c r="Z74" i="1" a="1"/>
  <c r="Z74" i="1"/>
  <c r="Z73" i="1" s="1"/>
  <c r="Y74" i="1" a="1"/>
  <c r="Y74" i="1"/>
  <c r="X74" i="1" a="1"/>
  <c r="X74" i="1" s="1"/>
  <c r="X73" i="1" s="1"/>
  <c r="W74" i="1" a="1"/>
  <c r="W74" i="1" s="1"/>
  <c r="W73" i="1" s="1"/>
  <c r="V74" i="1" a="1"/>
  <c r="V74" i="1" s="1"/>
  <c r="V73" i="1" s="1"/>
  <c r="U74" i="1" a="1"/>
  <c r="U74" i="1"/>
  <c r="T74" i="1" a="1"/>
  <c r="T74" i="1"/>
  <c r="T73" i="1" s="1"/>
  <c r="S74" i="1" a="1"/>
  <c r="S74" i="1"/>
  <c r="P74" i="1" a="1"/>
  <c r="P74" i="1" s="1"/>
  <c r="O74" i="1" a="1"/>
  <c r="O74" i="1" s="1"/>
  <c r="O73" i="1" s="1"/>
  <c r="N74" i="1" a="1"/>
  <c r="N74" i="1"/>
  <c r="N73" i="1" s="1"/>
  <c r="M74" i="1" a="1"/>
  <c r="M74" i="1" s="1"/>
  <c r="M73" i="1" s="1"/>
  <c r="M59" i="1" s="1"/>
  <c r="L74" i="1" a="1"/>
  <c r="L74" i="1" s="1"/>
  <c r="L73" i="1" s="1"/>
  <c r="K74" i="1" a="1"/>
  <c r="K74" i="1"/>
  <c r="J74" i="1" a="1"/>
  <c r="J74" i="1"/>
  <c r="J73" i="1" s="1"/>
  <c r="I74" i="1" a="1"/>
  <c r="I74" i="1" s="1"/>
  <c r="I73" i="1" s="1"/>
  <c r="H74" i="1" a="1"/>
  <c r="H74" i="1" s="1"/>
  <c r="H73" i="1" s="1"/>
  <c r="G74" i="1" a="1"/>
  <c r="G74" i="1"/>
  <c r="F74" i="1" a="1"/>
  <c r="F74" i="1" s="1"/>
  <c r="E74" i="1" a="1"/>
  <c r="E74" i="1" s="1"/>
  <c r="AW74" i="1" s="1"/>
  <c r="AW73" i="1" s="1"/>
  <c r="Y73" i="1"/>
  <c r="U73" i="1"/>
  <c r="S73" i="1"/>
  <c r="K73" i="1"/>
  <c r="G73" i="1"/>
  <c r="F73" i="1"/>
  <c r="E73" i="1"/>
  <c r="AD72" i="1" a="1"/>
  <c r="AD72" i="1" s="1"/>
  <c r="AF72" i="1" s="1"/>
  <c r="AC72" i="1" a="1"/>
  <c r="AC72" i="1"/>
  <c r="AB72" i="1" a="1"/>
  <c r="AB72" i="1"/>
  <c r="AA72" i="1" a="1"/>
  <c r="AA72" i="1"/>
  <c r="Z72" i="1" a="1"/>
  <c r="Z72" i="1"/>
  <c r="Y72" i="1" a="1"/>
  <c r="Y72" i="1" s="1"/>
  <c r="X72" i="1" a="1"/>
  <c r="X72" i="1" s="1"/>
  <c r="W72" i="1" a="1"/>
  <c r="W72" i="1"/>
  <c r="V72" i="1" a="1"/>
  <c r="V72" i="1"/>
  <c r="U72" i="1" a="1"/>
  <c r="U72" i="1"/>
  <c r="T72" i="1" a="1"/>
  <c r="T72" i="1"/>
  <c r="S72" i="1" a="1"/>
  <c r="S72" i="1" s="1"/>
  <c r="P72" i="1" a="1"/>
  <c r="P72" i="1"/>
  <c r="O72" i="1" a="1"/>
  <c r="O72" i="1" s="1"/>
  <c r="N72" i="1" a="1"/>
  <c r="N72" i="1" s="1"/>
  <c r="M72" i="1" a="1"/>
  <c r="M72" i="1" s="1"/>
  <c r="L72" i="1" a="1"/>
  <c r="L72" i="1"/>
  <c r="K72" i="1" a="1"/>
  <c r="K72" i="1" s="1"/>
  <c r="J72" i="1" a="1"/>
  <c r="J72" i="1" s="1"/>
  <c r="I72" i="1" a="1"/>
  <c r="I72" i="1" s="1"/>
  <c r="H72" i="1" a="1"/>
  <c r="H72" i="1" s="1"/>
  <c r="G72" i="1" a="1"/>
  <c r="G72" i="1"/>
  <c r="F72" i="1" a="1"/>
  <c r="F72" i="1" s="1"/>
  <c r="E72" i="1" a="1"/>
  <c r="E72" i="1"/>
  <c r="AW72" i="1" s="1"/>
  <c r="AD71" i="1" a="1"/>
  <c r="AD71" i="1" s="1"/>
  <c r="AE71" i="1" s="1"/>
  <c r="AC71" i="1" a="1"/>
  <c r="AC71" i="1"/>
  <c r="AB71" i="1" a="1"/>
  <c r="AB71" i="1"/>
  <c r="AA71" i="1" a="1"/>
  <c r="AA71" i="1" s="1"/>
  <c r="Z71" i="1" a="1"/>
  <c r="Z71" i="1" s="1"/>
  <c r="Y71" i="1" a="1"/>
  <c r="Y71" i="1"/>
  <c r="X71" i="1" a="1"/>
  <c r="X71" i="1" s="1"/>
  <c r="W71" i="1" a="1"/>
  <c r="W71" i="1" s="1"/>
  <c r="V71" i="1" a="1"/>
  <c r="V71" i="1" s="1"/>
  <c r="U71" i="1" a="1"/>
  <c r="U71" i="1"/>
  <c r="T71" i="1" a="1"/>
  <c r="T71" i="1"/>
  <c r="S71" i="1" a="1"/>
  <c r="S71" i="1" s="1"/>
  <c r="P71" i="1" a="1"/>
  <c r="P71" i="1"/>
  <c r="O71" i="1" a="1"/>
  <c r="O71" i="1"/>
  <c r="N71" i="1" a="1"/>
  <c r="N71" i="1"/>
  <c r="M71" i="1" a="1"/>
  <c r="M71" i="1" s="1"/>
  <c r="L71" i="1" a="1"/>
  <c r="L71" i="1" s="1"/>
  <c r="K71" i="1" a="1"/>
  <c r="K71" i="1" s="1"/>
  <c r="J71" i="1" a="1"/>
  <c r="J71" i="1"/>
  <c r="I71" i="1" a="1"/>
  <c r="I71" i="1"/>
  <c r="H71" i="1" a="1"/>
  <c r="H71" i="1" s="1"/>
  <c r="G71" i="1" a="1"/>
  <c r="G71" i="1"/>
  <c r="F71" i="1" a="1"/>
  <c r="F71" i="1"/>
  <c r="E71" i="1" a="1"/>
  <c r="E71" i="1" s="1"/>
  <c r="AW71" i="1" s="1"/>
  <c r="AD70" i="1" a="1"/>
  <c r="AD70" i="1" s="1"/>
  <c r="AC70" i="1" a="1"/>
  <c r="AC70" i="1"/>
  <c r="AB70" i="1" a="1"/>
  <c r="AB70" i="1"/>
  <c r="AA70" i="1" a="1"/>
  <c r="AA70" i="1" s="1"/>
  <c r="Z70" i="1" a="1"/>
  <c r="Z70" i="1"/>
  <c r="Y70" i="1" a="1"/>
  <c r="Y70" i="1"/>
  <c r="X70" i="1" a="1"/>
  <c r="X70" i="1" s="1"/>
  <c r="W70" i="1" a="1"/>
  <c r="W70" i="1"/>
  <c r="V70" i="1" a="1"/>
  <c r="V70" i="1"/>
  <c r="U70" i="1" a="1"/>
  <c r="U70" i="1" s="1"/>
  <c r="T70" i="1" a="1"/>
  <c r="T70" i="1" s="1"/>
  <c r="S70" i="1" a="1"/>
  <c r="S70" i="1"/>
  <c r="P70" i="1" a="1"/>
  <c r="P70" i="1" s="1"/>
  <c r="O70" i="1" a="1"/>
  <c r="O70" i="1" s="1"/>
  <c r="N70" i="1" a="1"/>
  <c r="N70" i="1" s="1"/>
  <c r="M70" i="1" a="1"/>
  <c r="M70" i="1"/>
  <c r="L70" i="1" a="1"/>
  <c r="L70" i="1" s="1"/>
  <c r="K70" i="1" a="1"/>
  <c r="K70" i="1" s="1"/>
  <c r="J70" i="1" a="1"/>
  <c r="J70" i="1" s="1"/>
  <c r="I70" i="1" a="1"/>
  <c r="I70" i="1" s="1"/>
  <c r="H70" i="1" a="1"/>
  <c r="H70" i="1"/>
  <c r="G70" i="1" a="1"/>
  <c r="G70" i="1" s="1"/>
  <c r="F70" i="1" a="1"/>
  <c r="F70" i="1" s="1"/>
  <c r="E70" i="1" a="1"/>
  <c r="E70" i="1"/>
  <c r="AW70" i="1" s="1"/>
  <c r="AD69" i="1" a="1"/>
  <c r="AD69" i="1" s="1"/>
  <c r="AD68" i="1" s="1"/>
  <c r="AC69" i="1" a="1"/>
  <c r="AC69" i="1" s="1"/>
  <c r="AC68" i="1" s="1"/>
  <c r="AB69" i="1" a="1"/>
  <c r="AB69" i="1" s="1"/>
  <c r="AB68" i="1" s="1"/>
  <c r="AA69" i="1" a="1"/>
  <c r="AA69" i="1" s="1"/>
  <c r="Z69" i="1" a="1"/>
  <c r="Z69" i="1" s="1"/>
  <c r="Z68" i="1" s="1"/>
  <c r="Y69" i="1" a="1"/>
  <c r="Y69" i="1"/>
  <c r="Y68" i="1" s="1"/>
  <c r="X69" i="1" a="1"/>
  <c r="X69" i="1" s="1"/>
  <c r="X68" i="1" s="1"/>
  <c r="W69" i="1" a="1"/>
  <c r="W69" i="1" s="1"/>
  <c r="W68" i="1" s="1"/>
  <c r="V69" i="1" a="1"/>
  <c r="V69" i="1" s="1"/>
  <c r="V68" i="1" s="1"/>
  <c r="U69" i="1" a="1"/>
  <c r="U69" i="1" s="1"/>
  <c r="T69" i="1" a="1"/>
  <c r="T69" i="1"/>
  <c r="T68" i="1" s="1"/>
  <c r="S69" i="1" a="1"/>
  <c r="S69" i="1" s="1"/>
  <c r="S68" i="1" s="1"/>
  <c r="P69" i="1" a="1"/>
  <c r="P69" i="1"/>
  <c r="AE69" i="1" s="1"/>
  <c r="O69" i="1" a="1"/>
  <c r="O69" i="1"/>
  <c r="O68" i="1" s="1"/>
  <c r="N69" i="1" a="1"/>
  <c r="N69" i="1" s="1"/>
  <c r="N68" i="1" s="1"/>
  <c r="M69" i="1" a="1"/>
  <c r="M69" i="1"/>
  <c r="M68" i="1" s="1"/>
  <c r="L69" i="1" a="1"/>
  <c r="L69" i="1" s="1"/>
  <c r="K69" i="1" a="1"/>
  <c r="K69" i="1"/>
  <c r="K68" i="1" s="1"/>
  <c r="J69" i="1" a="1"/>
  <c r="J69" i="1"/>
  <c r="J68" i="1" s="1"/>
  <c r="I69" i="1" a="1"/>
  <c r="I69" i="1" s="1"/>
  <c r="I68" i="1" s="1"/>
  <c r="H69" i="1" a="1"/>
  <c r="H69" i="1" s="1"/>
  <c r="H68" i="1" s="1"/>
  <c r="G69" i="1" a="1"/>
  <c r="G69" i="1"/>
  <c r="F69" i="1" a="1"/>
  <c r="F69" i="1" s="1"/>
  <c r="F68" i="1" s="1"/>
  <c r="E69" i="1" a="1"/>
  <c r="E69" i="1"/>
  <c r="AA68" i="1"/>
  <c r="U68" i="1"/>
  <c r="P68" i="1"/>
  <c r="L68" i="1"/>
  <c r="G68" i="1"/>
  <c r="AF67" i="1"/>
  <c r="AD67" i="1" a="1"/>
  <c r="AD67" i="1" s="1"/>
  <c r="AC67" i="1" a="1"/>
  <c r="AC67" i="1" s="1"/>
  <c r="AB67" i="1" a="1"/>
  <c r="AB67" i="1" s="1"/>
  <c r="AA67" i="1" a="1"/>
  <c r="AA67" i="1" s="1"/>
  <c r="Z67" i="1" a="1"/>
  <c r="Z67" i="1" s="1"/>
  <c r="Y67" i="1" a="1"/>
  <c r="Y67" i="1"/>
  <c r="X67" i="1" a="1"/>
  <c r="X67" i="1" s="1"/>
  <c r="W67" i="1" a="1"/>
  <c r="W67" i="1"/>
  <c r="V67" i="1" a="1"/>
  <c r="V67" i="1"/>
  <c r="U67" i="1" a="1"/>
  <c r="U67" i="1" s="1"/>
  <c r="T67" i="1" a="1"/>
  <c r="T67" i="1"/>
  <c r="S67" i="1" a="1"/>
  <c r="S67" i="1" s="1"/>
  <c r="P67" i="1" a="1"/>
  <c r="P67" i="1"/>
  <c r="O67" i="1" a="1"/>
  <c r="O67" i="1"/>
  <c r="N67" i="1" a="1"/>
  <c r="N67" i="1"/>
  <c r="M67" i="1" a="1"/>
  <c r="M67" i="1" s="1"/>
  <c r="L67" i="1" a="1"/>
  <c r="L67" i="1"/>
  <c r="K67" i="1" a="1"/>
  <c r="K67" i="1"/>
  <c r="J67" i="1" a="1"/>
  <c r="J67" i="1"/>
  <c r="I67" i="1" a="1"/>
  <c r="I67" i="1"/>
  <c r="H67" i="1" a="1"/>
  <c r="H67" i="1"/>
  <c r="G67" i="1" a="1"/>
  <c r="G67" i="1" s="1"/>
  <c r="F67" i="1" a="1"/>
  <c r="F67" i="1"/>
  <c r="E67" i="1" a="1"/>
  <c r="E67" i="1"/>
  <c r="AW67" i="1" s="1"/>
  <c r="AD66" i="1" a="1"/>
  <c r="AD66" i="1"/>
  <c r="AC66" i="1" a="1"/>
  <c r="AC66" i="1"/>
  <c r="AB66" i="1" a="1"/>
  <c r="AB66" i="1" s="1"/>
  <c r="AA66" i="1" a="1"/>
  <c r="AA66" i="1"/>
  <c r="Z66" i="1" a="1"/>
  <c r="Z66" i="1"/>
  <c r="Y66" i="1" a="1"/>
  <c r="Y66" i="1"/>
  <c r="X66" i="1" a="1"/>
  <c r="X66" i="1"/>
  <c r="W66" i="1" a="1"/>
  <c r="W66" i="1"/>
  <c r="V66" i="1" a="1"/>
  <c r="V66" i="1" s="1"/>
  <c r="U66" i="1" a="1"/>
  <c r="U66" i="1"/>
  <c r="T66" i="1" a="1"/>
  <c r="T66" i="1"/>
  <c r="S66" i="1" a="1"/>
  <c r="S66" i="1"/>
  <c r="P66" i="1" a="1"/>
  <c r="P66" i="1" s="1"/>
  <c r="O66" i="1" a="1"/>
  <c r="O66" i="1"/>
  <c r="N66" i="1" a="1"/>
  <c r="N66" i="1" s="1"/>
  <c r="M66" i="1" a="1"/>
  <c r="M66" i="1" s="1"/>
  <c r="L66" i="1" a="1"/>
  <c r="L66" i="1" s="1"/>
  <c r="K66" i="1" a="1"/>
  <c r="K66" i="1"/>
  <c r="J66" i="1" a="1"/>
  <c r="J66" i="1"/>
  <c r="I66" i="1" a="1"/>
  <c r="I66" i="1"/>
  <c r="H66" i="1" a="1"/>
  <c r="H66" i="1"/>
  <c r="G66" i="1" a="1"/>
  <c r="G66" i="1" s="1"/>
  <c r="F66" i="1" a="1"/>
  <c r="F66" i="1" s="1"/>
  <c r="E66" i="1" a="1"/>
  <c r="E66" i="1" s="1"/>
  <c r="AW66" i="1" s="1"/>
  <c r="AD65" i="1" a="1"/>
  <c r="AD65" i="1" s="1"/>
  <c r="AD64" i="1" s="1"/>
  <c r="AC65" i="1" a="1"/>
  <c r="AC65" i="1"/>
  <c r="AB65" i="1" a="1"/>
  <c r="AB65" i="1" s="1"/>
  <c r="AB64" i="1" s="1"/>
  <c r="AA65" i="1" a="1"/>
  <c r="AA65" i="1" s="1"/>
  <c r="Z65" i="1" a="1"/>
  <c r="Z65" i="1" s="1"/>
  <c r="Z64" i="1" s="1"/>
  <c r="Y65" i="1" a="1"/>
  <c r="Y65" i="1" s="1"/>
  <c r="Y64" i="1" s="1"/>
  <c r="Y59" i="1" s="1"/>
  <c r="X65" i="1" a="1"/>
  <c r="X65" i="1"/>
  <c r="X64" i="1" s="1"/>
  <c r="W65" i="1" a="1"/>
  <c r="W65" i="1" s="1"/>
  <c r="W64" i="1" s="1"/>
  <c r="V65" i="1" a="1"/>
  <c r="V65" i="1" s="1"/>
  <c r="U65" i="1" a="1"/>
  <c r="U65" i="1" s="1"/>
  <c r="T65" i="1" a="1"/>
  <c r="T65" i="1"/>
  <c r="T64" i="1" s="1"/>
  <c r="T59" i="1" s="1"/>
  <c r="S65" i="1" a="1"/>
  <c r="S65" i="1" s="1"/>
  <c r="S64" i="1" s="1"/>
  <c r="P65" i="1" a="1"/>
  <c r="P65" i="1" s="1"/>
  <c r="O65" i="1" a="1"/>
  <c r="O65" i="1" s="1"/>
  <c r="N65" i="1" a="1"/>
  <c r="N65" i="1" s="1"/>
  <c r="M65" i="1" a="1"/>
  <c r="M65" i="1"/>
  <c r="M64" i="1" s="1"/>
  <c r="L65" i="1" a="1"/>
  <c r="L65" i="1" s="1"/>
  <c r="L64" i="1" s="1"/>
  <c r="K65" i="1" a="1"/>
  <c r="K65" i="1" s="1"/>
  <c r="K64" i="1" s="1"/>
  <c r="J65" i="1" a="1"/>
  <c r="J65" i="1" s="1"/>
  <c r="J64" i="1" s="1"/>
  <c r="I65" i="1" a="1"/>
  <c r="I65" i="1" s="1"/>
  <c r="I64" i="1" s="1"/>
  <c r="H65" i="1" a="1"/>
  <c r="H65" i="1" s="1"/>
  <c r="G65" i="1" a="1"/>
  <c r="G65" i="1"/>
  <c r="F65" i="1" a="1"/>
  <c r="F65" i="1" s="1"/>
  <c r="F64" i="1" s="1"/>
  <c r="E65" i="1" a="1"/>
  <c r="E65" i="1" s="1"/>
  <c r="AC64" i="1"/>
  <c r="AA64" i="1"/>
  <c r="V64" i="1"/>
  <c r="U64" i="1"/>
  <c r="O64" i="1"/>
  <c r="N64" i="1"/>
  <c r="H64" i="1"/>
  <c r="G64" i="1"/>
  <c r="AF63" i="1"/>
  <c r="AE63" i="1"/>
  <c r="AD63" i="1" a="1"/>
  <c r="AD63" i="1" s="1"/>
  <c r="AC63" i="1" a="1"/>
  <c r="AC63" i="1"/>
  <c r="AB63" i="1" a="1"/>
  <c r="AB63" i="1"/>
  <c r="AA63" i="1" a="1"/>
  <c r="AA63" i="1"/>
  <c r="Z63" i="1" a="1"/>
  <c r="Z63" i="1"/>
  <c r="Y63" i="1" a="1"/>
  <c r="Y63" i="1"/>
  <c r="X63" i="1" a="1"/>
  <c r="X63" i="1" s="1"/>
  <c r="W63" i="1" a="1"/>
  <c r="W63" i="1" s="1"/>
  <c r="V63" i="1" a="1"/>
  <c r="V63" i="1" s="1"/>
  <c r="U63" i="1" a="1"/>
  <c r="U63" i="1"/>
  <c r="T63" i="1" a="1"/>
  <c r="T63" i="1" s="1"/>
  <c r="S63" i="1" a="1"/>
  <c r="S63" i="1" s="1"/>
  <c r="P63" i="1" a="1"/>
  <c r="P63" i="1"/>
  <c r="O63" i="1" a="1"/>
  <c r="O63" i="1"/>
  <c r="N63" i="1" a="1"/>
  <c r="N63" i="1"/>
  <c r="M63" i="1" a="1"/>
  <c r="M63" i="1"/>
  <c r="L63" i="1" a="1"/>
  <c r="L63" i="1"/>
  <c r="K63" i="1" a="1"/>
  <c r="K63" i="1"/>
  <c r="J63" i="1" a="1"/>
  <c r="J63" i="1"/>
  <c r="I63" i="1" a="1"/>
  <c r="I63" i="1"/>
  <c r="H63" i="1" a="1"/>
  <c r="H63" i="1"/>
  <c r="G63" i="1" a="1"/>
  <c r="G63" i="1"/>
  <c r="F63" i="1" a="1"/>
  <c r="F63" i="1"/>
  <c r="E63" i="1" a="1"/>
  <c r="E63" i="1"/>
  <c r="AW63" i="1" s="1"/>
  <c r="AN62" i="1" a="1"/>
  <c r="AN62" i="1"/>
  <c r="AL62" i="1" a="1"/>
  <c r="AL62" i="1" s="1"/>
  <c r="AD62" i="1" a="1"/>
  <c r="AD62" i="1"/>
  <c r="AC62" i="1" a="1"/>
  <c r="AC62" i="1" s="1"/>
  <c r="AB62" i="1" a="1"/>
  <c r="AB62" i="1"/>
  <c r="AA62" i="1" a="1"/>
  <c r="AA62" i="1"/>
  <c r="Z62" i="1" a="1"/>
  <c r="Z62" i="1"/>
  <c r="Y62" i="1" a="1"/>
  <c r="Y62" i="1"/>
  <c r="X62" i="1" a="1"/>
  <c r="X62" i="1"/>
  <c r="W62" i="1" a="1"/>
  <c r="W62" i="1" s="1"/>
  <c r="V62" i="1" a="1"/>
  <c r="V62" i="1"/>
  <c r="U62" i="1" a="1"/>
  <c r="U62" i="1"/>
  <c r="T62" i="1" a="1"/>
  <c r="T62" i="1"/>
  <c r="S62" i="1" a="1"/>
  <c r="S62" i="1"/>
  <c r="P62" i="1" a="1"/>
  <c r="P62" i="1" s="1"/>
  <c r="O62" i="1" a="1"/>
  <c r="O62" i="1" s="1"/>
  <c r="N62" i="1" a="1"/>
  <c r="N62" i="1" s="1"/>
  <c r="M62" i="1" a="1"/>
  <c r="M62" i="1"/>
  <c r="L62" i="1" a="1"/>
  <c r="L62" i="1" s="1"/>
  <c r="K62" i="1" a="1"/>
  <c r="K62" i="1"/>
  <c r="J62" i="1" a="1"/>
  <c r="J62" i="1"/>
  <c r="I62" i="1" a="1"/>
  <c r="I62" i="1" s="1"/>
  <c r="H62" i="1" a="1"/>
  <c r="H62" i="1"/>
  <c r="G62" i="1" a="1"/>
  <c r="G62" i="1"/>
  <c r="F62" i="1" a="1"/>
  <c r="F62" i="1" s="1"/>
  <c r="E62" i="1" a="1"/>
  <c r="E62" i="1"/>
  <c r="AW62" i="1" s="1"/>
  <c r="AM61" i="1" a="1"/>
  <c r="AM61" i="1" s="1"/>
  <c r="AM60" i="1" s="1"/>
  <c r="AL61" i="1" a="1"/>
  <c r="AL61" i="1" s="1"/>
  <c r="AL60" i="1" s="1"/>
  <c r="AK61" i="1" a="1"/>
  <c r="AK61" i="1" s="1"/>
  <c r="AK60" i="1" s="1"/>
  <c r="AD61" i="1" a="1"/>
  <c r="AD61" i="1"/>
  <c r="AC61" i="1" a="1"/>
  <c r="AC61" i="1"/>
  <c r="AC60" i="1" s="1"/>
  <c r="AC59" i="1" s="1"/>
  <c r="AB61" i="1" a="1"/>
  <c r="AB61" i="1" s="1"/>
  <c r="AB60" i="1" s="1"/>
  <c r="AA61" i="1" a="1"/>
  <c r="AA61" i="1" s="1"/>
  <c r="Z61" i="1" a="1"/>
  <c r="Z61" i="1" s="1"/>
  <c r="Z60" i="1" s="1"/>
  <c r="Y61" i="1" a="1"/>
  <c r="Y61" i="1"/>
  <c r="X61" i="1" a="1"/>
  <c r="X61" i="1" s="1"/>
  <c r="X60" i="1" s="1"/>
  <c r="X59" i="1" s="1"/>
  <c r="W61" i="1" a="1"/>
  <c r="W61" i="1" s="1"/>
  <c r="W60" i="1" s="1"/>
  <c r="W59" i="1" s="1"/>
  <c r="V61" i="1" a="1"/>
  <c r="V61" i="1" s="1"/>
  <c r="V60" i="1" s="1"/>
  <c r="V59" i="1" s="1"/>
  <c r="U61" i="1" a="1"/>
  <c r="U61" i="1" s="1"/>
  <c r="U60" i="1" s="1"/>
  <c r="U59" i="1" s="1"/>
  <c r="T61" i="1" a="1"/>
  <c r="T61" i="1"/>
  <c r="S61" i="1" a="1"/>
  <c r="S61" i="1"/>
  <c r="P61" i="1" a="1"/>
  <c r="P61" i="1" s="1"/>
  <c r="O61" i="1" a="1"/>
  <c r="O61" i="1" s="1"/>
  <c r="O60" i="1" s="1"/>
  <c r="N61" i="1" a="1"/>
  <c r="N61" i="1" s="1"/>
  <c r="N60" i="1" s="1"/>
  <c r="M61" i="1" a="1"/>
  <c r="M61" i="1"/>
  <c r="M60" i="1" s="1"/>
  <c r="L61" i="1" a="1"/>
  <c r="L61" i="1" s="1"/>
  <c r="L60" i="1" s="1"/>
  <c r="L59" i="1" s="1"/>
  <c r="K61" i="1" a="1"/>
  <c r="K61" i="1"/>
  <c r="J61" i="1" a="1"/>
  <c r="J61" i="1" s="1"/>
  <c r="J60" i="1" s="1"/>
  <c r="J59" i="1" s="1"/>
  <c r="I61" i="1" a="1"/>
  <c r="I61" i="1" s="1"/>
  <c r="I60" i="1" s="1"/>
  <c r="H61" i="1" a="1"/>
  <c r="H61" i="1" s="1"/>
  <c r="H60" i="1" s="1"/>
  <c r="H59" i="1" s="1"/>
  <c r="G61" i="1" a="1"/>
  <c r="G61" i="1"/>
  <c r="F61" i="1" a="1"/>
  <c r="F61" i="1" s="1"/>
  <c r="F60" i="1" s="1"/>
  <c r="E61" i="1" a="1"/>
  <c r="E61" i="1"/>
  <c r="AW61" i="1" s="1"/>
  <c r="AD60" i="1"/>
  <c r="AA60" i="1"/>
  <c r="Y60" i="1"/>
  <c r="T60" i="1"/>
  <c r="S60" i="1"/>
  <c r="K60" i="1"/>
  <c r="G60" i="1"/>
  <c r="AK58" i="1" a="1"/>
  <c r="AK58" i="1" s="1"/>
  <c r="AD58" i="1" a="1"/>
  <c r="AD58" i="1"/>
  <c r="AC58" i="1" a="1"/>
  <c r="AC58" i="1"/>
  <c r="AB58" i="1" a="1"/>
  <c r="AB58" i="1"/>
  <c r="AA58" i="1" a="1"/>
  <c r="AA58" i="1"/>
  <c r="Z58" i="1" a="1"/>
  <c r="Z58" i="1" s="1"/>
  <c r="Y58" i="1" a="1"/>
  <c r="Y58" i="1" s="1"/>
  <c r="X58" i="1" a="1"/>
  <c r="X58" i="1" s="1"/>
  <c r="W58" i="1" a="1"/>
  <c r="W58" i="1"/>
  <c r="V58" i="1" a="1"/>
  <c r="V58" i="1" s="1"/>
  <c r="U58" i="1" a="1"/>
  <c r="U58" i="1" s="1"/>
  <c r="T58" i="1" a="1"/>
  <c r="T58" i="1" s="1"/>
  <c r="S58" i="1" a="1"/>
  <c r="S58" i="1" s="1"/>
  <c r="P58" i="1" a="1"/>
  <c r="P58" i="1" s="1"/>
  <c r="O58" i="1" a="1"/>
  <c r="O58" i="1"/>
  <c r="N58" i="1" a="1"/>
  <c r="N58" i="1" s="1"/>
  <c r="M58" i="1" a="1"/>
  <c r="M58" i="1" s="1"/>
  <c r="L58" i="1" a="1"/>
  <c r="L58" i="1"/>
  <c r="K58" i="1" a="1"/>
  <c r="K58" i="1" s="1"/>
  <c r="J58" i="1" a="1"/>
  <c r="J58" i="1" s="1"/>
  <c r="I58" i="1" a="1"/>
  <c r="I58" i="1"/>
  <c r="H58" i="1" a="1"/>
  <c r="H58" i="1" s="1"/>
  <c r="G58" i="1" a="1"/>
  <c r="G58" i="1" s="1"/>
  <c r="F58" i="1" a="1"/>
  <c r="F58" i="1"/>
  <c r="E58" i="1" a="1"/>
  <c r="E58" i="1" s="1"/>
  <c r="AW58" i="1" s="1"/>
  <c r="AN57" i="1" a="1"/>
  <c r="AN57" i="1" s="1"/>
  <c r="AN56" i="1" s="1"/>
  <c r="AD57" i="1" a="1"/>
  <c r="AD57" i="1"/>
  <c r="AC57" i="1" a="1"/>
  <c r="AC57" i="1"/>
  <c r="AC56" i="1" s="1"/>
  <c r="AB57" i="1" a="1"/>
  <c r="AB57" i="1"/>
  <c r="AB56" i="1" s="1"/>
  <c r="AA57" i="1" a="1"/>
  <c r="AA57" i="1"/>
  <c r="AA56" i="1" s="1"/>
  <c r="Z57" i="1" a="1"/>
  <c r="Z57" i="1"/>
  <c r="Z56" i="1" s="1"/>
  <c r="Y57" i="1" a="1"/>
  <c r="Y57" i="1" s="1"/>
  <c r="Y56" i="1" s="1"/>
  <c r="X57" i="1" a="1"/>
  <c r="X57" i="1"/>
  <c r="W57" i="1" a="1"/>
  <c r="W57" i="1"/>
  <c r="V57" i="1" a="1"/>
  <c r="V57" i="1"/>
  <c r="V56" i="1" s="1"/>
  <c r="U57" i="1" a="1"/>
  <c r="U57" i="1"/>
  <c r="T57" i="1" a="1"/>
  <c r="T57" i="1"/>
  <c r="T56" i="1" s="1"/>
  <c r="S57" i="1" a="1"/>
  <c r="S57" i="1" s="1"/>
  <c r="S56" i="1" s="1"/>
  <c r="P57" i="1" a="1"/>
  <c r="P57" i="1" s="1"/>
  <c r="O57" i="1" a="1"/>
  <c r="O57" i="1"/>
  <c r="O56" i="1" s="1"/>
  <c r="N57" i="1" a="1"/>
  <c r="N57" i="1" s="1"/>
  <c r="N56" i="1" s="1"/>
  <c r="M57" i="1" a="1"/>
  <c r="M57" i="1"/>
  <c r="M56" i="1" s="1"/>
  <c r="L57" i="1" a="1"/>
  <c r="L57" i="1"/>
  <c r="L56" i="1" s="1"/>
  <c r="K57" i="1" a="1"/>
  <c r="K57" i="1" s="1"/>
  <c r="K56" i="1" s="1"/>
  <c r="J57" i="1" a="1"/>
  <c r="J57" i="1"/>
  <c r="I57" i="1" a="1"/>
  <c r="I57" i="1"/>
  <c r="H57" i="1" a="1"/>
  <c r="H57" i="1" s="1"/>
  <c r="G57" i="1" a="1"/>
  <c r="G57" i="1" s="1"/>
  <c r="G56" i="1" s="1"/>
  <c r="F57" i="1" a="1"/>
  <c r="F57" i="1" s="1"/>
  <c r="F56" i="1" s="1"/>
  <c r="E57" i="1" a="1"/>
  <c r="E57" i="1" s="1"/>
  <c r="AD56" i="1"/>
  <c r="X56" i="1"/>
  <c r="W56" i="1"/>
  <c r="U56" i="1"/>
  <c r="J56" i="1"/>
  <c r="I56" i="1"/>
  <c r="H56" i="1"/>
  <c r="AN55" i="1" a="1"/>
  <c r="AN55" i="1"/>
  <c r="AM55" i="1" a="1"/>
  <c r="AM55" i="1"/>
  <c r="AD55" i="1" a="1"/>
  <c r="AD55" i="1"/>
  <c r="AC55" i="1" a="1"/>
  <c r="AC55" i="1" s="1"/>
  <c r="AB55" i="1" a="1"/>
  <c r="AB55" i="1" s="1"/>
  <c r="AA55" i="1" a="1"/>
  <c r="AA55" i="1"/>
  <c r="Z55" i="1" a="1"/>
  <c r="Z55" i="1" s="1"/>
  <c r="Y55" i="1" a="1"/>
  <c r="Y55" i="1" s="1"/>
  <c r="X55" i="1" a="1"/>
  <c r="X55" i="1"/>
  <c r="W55" i="1" a="1"/>
  <c r="W55" i="1" s="1"/>
  <c r="V55" i="1" a="1"/>
  <c r="V55" i="1" s="1"/>
  <c r="U55" i="1" a="1"/>
  <c r="U55" i="1"/>
  <c r="T55" i="1" a="1"/>
  <c r="T55" i="1" s="1"/>
  <c r="S55" i="1" a="1"/>
  <c r="S55" i="1" s="1"/>
  <c r="P55" i="1" a="1"/>
  <c r="P55" i="1" s="1"/>
  <c r="O55" i="1" a="1"/>
  <c r="O55" i="1" s="1"/>
  <c r="N55" i="1" a="1"/>
  <c r="N55" i="1" s="1"/>
  <c r="M55" i="1" a="1"/>
  <c r="M55" i="1"/>
  <c r="L55" i="1" a="1"/>
  <c r="L55" i="1" s="1"/>
  <c r="K55" i="1" a="1"/>
  <c r="K55" i="1" s="1"/>
  <c r="J55" i="1" a="1"/>
  <c r="J55" i="1"/>
  <c r="I55" i="1" a="1"/>
  <c r="I55" i="1" s="1"/>
  <c r="H55" i="1" a="1"/>
  <c r="H55" i="1"/>
  <c r="G55" i="1" a="1"/>
  <c r="G55" i="1"/>
  <c r="F55" i="1" a="1"/>
  <c r="F55" i="1"/>
  <c r="E55" i="1" a="1"/>
  <c r="E55" i="1" s="1"/>
  <c r="AW55" i="1" s="1"/>
  <c r="AM54" i="1" a="1"/>
  <c r="AM54" i="1" s="1"/>
  <c r="AL54" i="1" a="1"/>
  <c r="AL54" i="1" s="1"/>
  <c r="AK54" i="1" a="1"/>
  <c r="AK54" i="1" s="1"/>
  <c r="AD54" i="1" a="1"/>
  <c r="AD54" i="1"/>
  <c r="AC54" i="1" a="1"/>
  <c r="AC54" i="1"/>
  <c r="AB54" i="1" a="1"/>
  <c r="AB54" i="1" s="1"/>
  <c r="AA54" i="1" a="1"/>
  <c r="AA54" i="1"/>
  <c r="Z54" i="1" a="1"/>
  <c r="Z54" i="1" s="1"/>
  <c r="Y54" i="1" a="1"/>
  <c r="Y54" i="1"/>
  <c r="X54" i="1" a="1"/>
  <c r="X54" i="1" s="1"/>
  <c r="W54" i="1" a="1"/>
  <c r="W54" i="1" s="1"/>
  <c r="V54" i="1" a="1"/>
  <c r="V54" i="1" s="1"/>
  <c r="U54" i="1" a="1"/>
  <c r="U54" i="1" s="1"/>
  <c r="T54" i="1" a="1"/>
  <c r="T54" i="1" s="1"/>
  <c r="S54" i="1" a="1"/>
  <c r="S54" i="1"/>
  <c r="P54" i="1" a="1"/>
  <c r="P54" i="1" s="1"/>
  <c r="O54" i="1" a="1"/>
  <c r="O54" i="1" s="1"/>
  <c r="N54" i="1" a="1"/>
  <c r="N54" i="1" s="1"/>
  <c r="M54" i="1" a="1"/>
  <c r="M54" i="1" s="1"/>
  <c r="L54" i="1" a="1"/>
  <c r="L54" i="1"/>
  <c r="K54" i="1" a="1"/>
  <c r="K54" i="1"/>
  <c r="J54" i="1" a="1"/>
  <c r="J54" i="1" s="1"/>
  <c r="I54" i="1" a="1"/>
  <c r="I54" i="1" s="1"/>
  <c r="H54" i="1" a="1"/>
  <c r="H54" i="1" s="1"/>
  <c r="G54" i="1" a="1"/>
  <c r="G54" i="1" s="1"/>
  <c r="F54" i="1" a="1"/>
  <c r="F54" i="1"/>
  <c r="E54" i="1" a="1"/>
  <c r="E54" i="1"/>
  <c r="AW54" i="1" s="1"/>
  <c r="AL53" i="1" a="1"/>
  <c r="AL53" i="1" s="1"/>
  <c r="AK53" i="1" a="1"/>
  <c r="AK53" i="1" s="1"/>
  <c r="AD53" i="1" a="1"/>
  <c r="AD53" i="1"/>
  <c r="AC53" i="1" a="1"/>
  <c r="AC53" i="1"/>
  <c r="AB53" i="1" a="1"/>
  <c r="AB53" i="1"/>
  <c r="AA53" i="1" a="1"/>
  <c r="AA53" i="1"/>
  <c r="Z53" i="1" a="1"/>
  <c r="Z53" i="1"/>
  <c r="Y53" i="1" a="1"/>
  <c r="Y53" i="1"/>
  <c r="X53" i="1" a="1"/>
  <c r="X53" i="1"/>
  <c r="W53" i="1" a="1"/>
  <c r="W53" i="1"/>
  <c r="V53" i="1" a="1"/>
  <c r="V53" i="1"/>
  <c r="U53" i="1" a="1"/>
  <c r="U53" i="1"/>
  <c r="T53" i="1" a="1"/>
  <c r="T53" i="1"/>
  <c r="S53" i="1" a="1"/>
  <c r="S53" i="1"/>
  <c r="P53" i="1" a="1"/>
  <c r="P53" i="1" s="1"/>
  <c r="O53" i="1" a="1"/>
  <c r="O53" i="1" s="1"/>
  <c r="N53" i="1" a="1"/>
  <c r="N53" i="1" s="1"/>
  <c r="M53" i="1" a="1"/>
  <c r="M53" i="1" s="1"/>
  <c r="L53" i="1" a="1"/>
  <c r="L53" i="1"/>
  <c r="K53" i="1" a="1"/>
  <c r="K53" i="1"/>
  <c r="J53" i="1" a="1"/>
  <c r="J53" i="1"/>
  <c r="I53" i="1" a="1"/>
  <c r="I53" i="1"/>
  <c r="H53" i="1" a="1"/>
  <c r="H53" i="1" s="1"/>
  <c r="G53" i="1" a="1"/>
  <c r="G53" i="1" s="1"/>
  <c r="F53" i="1" a="1"/>
  <c r="F53" i="1" s="1"/>
  <c r="E53" i="1" a="1"/>
  <c r="E53" i="1" s="1"/>
  <c r="AW53" i="1" s="1"/>
  <c r="AK52" i="1" a="1"/>
  <c r="AK52" i="1" s="1"/>
  <c r="AK51" i="1" s="1"/>
  <c r="AD52" i="1" a="1"/>
  <c r="AD52" i="1"/>
  <c r="AD51" i="1" s="1"/>
  <c r="AC52" i="1" a="1"/>
  <c r="AC52" i="1" s="1"/>
  <c r="AC51" i="1" s="1"/>
  <c r="AC50" i="1" s="1"/>
  <c r="AB52" i="1" a="1"/>
  <c r="AB52" i="1" s="1"/>
  <c r="AB51" i="1" s="1"/>
  <c r="AA52" i="1" a="1"/>
  <c r="AA52" i="1" s="1"/>
  <c r="AA51" i="1" s="1"/>
  <c r="AA50" i="1" s="1"/>
  <c r="Z52" i="1" a="1"/>
  <c r="Z52" i="1" s="1"/>
  <c r="Z51" i="1" s="1"/>
  <c r="Y52" i="1" a="1"/>
  <c r="Y52" i="1" s="1"/>
  <c r="Y51" i="1" s="1"/>
  <c r="Y50" i="1" s="1"/>
  <c r="X52" i="1" a="1"/>
  <c r="X52" i="1" s="1"/>
  <c r="X51" i="1" s="1"/>
  <c r="X50" i="1" s="1"/>
  <c r="W52" i="1" a="1"/>
  <c r="W52" i="1" s="1"/>
  <c r="V52" i="1" a="1"/>
  <c r="V52" i="1"/>
  <c r="V51" i="1" s="1"/>
  <c r="U52" i="1" a="1"/>
  <c r="U52" i="1"/>
  <c r="T52" i="1" a="1"/>
  <c r="T52" i="1"/>
  <c r="T51" i="1" s="1"/>
  <c r="T50" i="1" s="1"/>
  <c r="S52" i="1" a="1"/>
  <c r="S52" i="1" s="1"/>
  <c r="S51" i="1" s="1"/>
  <c r="P52" i="1" a="1"/>
  <c r="P52" i="1" s="1"/>
  <c r="O52" i="1" a="1"/>
  <c r="O52" i="1"/>
  <c r="O51" i="1" s="1"/>
  <c r="N52" i="1" a="1"/>
  <c r="N52" i="1" s="1"/>
  <c r="N51" i="1" s="1"/>
  <c r="M52" i="1" a="1"/>
  <c r="M52" i="1" s="1"/>
  <c r="M51" i="1" s="1"/>
  <c r="L52" i="1" a="1"/>
  <c r="L52" i="1" s="1"/>
  <c r="L51" i="1" s="1"/>
  <c r="K52" i="1" a="1"/>
  <c r="K52" i="1" s="1"/>
  <c r="K51" i="1" s="1"/>
  <c r="J52" i="1" a="1"/>
  <c r="J52" i="1" s="1"/>
  <c r="J51" i="1" s="1"/>
  <c r="J50" i="1" s="1"/>
  <c r="I52" i="1" a="1"/>
  <c r="I52" i="1"/>
  <c r="H52" i="1" a="1"/>
  <c r="H52" i="1" s="1"/>
  <c r="H51" i="1" s="1"/>
  <c r="H50" i="1" s="1"/>
  <c r="G52" i="1" a="1"/>
  <c r="G52" i="1" s="1"/>
  <c r="G51" i="1" s="1"/>
  <c r="F52" i="1" a="1"/>
  <c r="F52" i="1" s="1"/>
  <c r="F51" i="1" s="1"/>
  <c r="E52" i="1" a="1"/>
  <c r="E52" i="1" s="1"/>
  <c r="W51" i="1"/>
  <c r="W50" i="1" s="1"/>
  <c r="U51" i="1"/>
  <c r="I51" i="1"/>
  <c r="AN48" i="1" a="1"/>
  <c r="AN48" i="1" s="1"/>
  <c r="AM48" i="1" a="1"/>
  <c r="AM48" i="1" s="1"/>
  <c r="AL48" i="1" a="1"/>
  <c r="AL48" i="1" s="1"/>
  <c r="AD48" i="1" a="1"/>
  <c r="AD48" i="1"/>
  <c r="AC48" i="1" a="1"/>
  <c r="AC48" i="1" s="1"/>
  <c r="AB48" i="1" a="1"/>
  <c r="AB48" i="1" s="1"/>
  <c r="AA48" i="1" a="1"/>
  <c r="AA48" i="1" s="1"/>
  <c r="Z48" i="1" a="1"/>
  <c r="Z48" i="1"/>
  <c r="Y48" i="1" a="1"/>
  <c r="Y48" i="1" s="1"/>
  <c r="X48" i="1" a="1"/>
  <c r="X48" i="1" s="1"/>
  <c r="W48" i="1" a="1"/>
  <c r="W48" i="1" s="1"/>
  <c r="V48" i="1" a="1"/>
  <c r="V48" i="1" s="1"/>
  <c r="U48" i="1" a="1"/>
  <c r="U48" i="1"/>
  <c r="T48" i="1" a="1"/>
  <c r="T48" i="1"/>
  <c r="S48" i="1" a="1"/>
  <c r="S48" i="1"/>
  <c r="P48" i="1" a="1"/>
  <c r="P48" i="1" s="1"/>
  <c r="O48" i="1" a="1"/>
  <c r="O48" i="1"/>
  <c r="N48" i="1" a="1"/>
  <c r="N48" i="1" s="1"/>
  <c r="M48" i="1" a="1"/>
  <c r="M48" i="1" s="1"/>
  <c r="L48" i="1" a="1"/>
  <c r="L48" i="1"/>
  <c r="K48" i="1" a="1"/>
  <c r="K48" i="1" s="1"/>
  <c r="J48" i="1" a="1"/>
  <c r="J48" i="1" s="1"/>
  <c r="I48" i="1" a="1"/>
  <c r="I48" i="1"/>
  <c r="H48" i="1" a="1"/>
  <c r="H48" i="1" s="1"/>
  <c r="G48" i="1" a="1"/>
  <c r="G48" i="1" s="1"/>
  <c r="F48" i="1" a="1"/>
  <c r="F48" i="1"/>
  <c r="E48" i="1" a="1"/>
  <c r="E48" i="1" s="1"/>
  <c r="AW48" i="1" s="1"/>
  <c r="AM47" i="1" a="1"/>
  <c r="AM47" i="1" s="1"/>
  <c r="AK47" i="1" a="1"/>
  <c r="AK47" i="1"/>
  <c r="AE47" i="1"/>
  <c r="AD47" i="1" a="1"/>
  <c r="AD47" i="1"/>
  <c r="AC47" i="1" a="1"/>
  <c r="AC47" i="1"/>
  <c r="AB47" i="1" a="1"/>
  <c r="AB47" i="1" s="1"/>
  <c r="AA47" i="1" a="1"/>
  <c r="AA47" i="1"/>
  <c r="Z47" i="1" a="1"/>
  <c r="Z47" i="1"/>
  <c r="Y47" i="1" a="1"/>
  <c r="Y47" i="1"/>
  <c r="X47" i="1" a="1"/>
  <c r="X47" i="1"/>
  <c r="W47" i="1" a="1"/>
  <c r="W47" i="1"/>
  <c r="V47" i="1" a="1"/>
  <c r="V47" i="1" s="1"/>
  <c r="U47" i="1" a="1"/>
  <c r="U47" i="1"/>
  <c r="T47" i="1" a="1"/>
  <c r="T47" i="1"/>
  <c r="S47" i="1" a="1"/>
  <c r="S47" i="1"/>
  <c r="P47" i="1" a="1"/>
  <c r="P47" i="1"/>
  <c r="O47" i="1" a="1"/>
  <c r="O47" i="1"/>
  <c r="N47" i="1" a="1"/>
  <c r="N47" i="1" s="1"/>
  <c r="M47" i="1" a="1"/>
  <c r="M47" i="1"/>
  <c r="L47" i="1" a="1"/>
  <c r="L47" i="1"/>
  <c r="K47" i="1" a="1"/>
  <c r="K47" i="1" s="1"/>
  <c r="J47" i="1" a="1"/>
  <c r="J47" i="1" s="1"/>
  <c r="I47" i="1" a="1"/>
  <c r="I47" i="1" s="1"/>
  <c r="H47" i="1" a="1"/>
  <c r="H47" i="1" s="1"/>
  <c r="G47" i="1" a="1"/>
  <c r="G47" i="1" s="1"/>
  <c r="F47" i="1" a="1"/>
  <c r="F47" i="1" s="1"/>
  <c r="E47" i="1" a="1"/>
  <c r="E47" i="1" s="1"/>
  <c r="AW47" i="1" s="1"/>
  <c r="AL46" i="1" a="1"/>
  <c r="AL46" i="1"/>
  <c r="AK46" i="1" a="1"/>
  <c r="AK46" i="1"/>
  <c r="AD46" i="1" a="1"/>
  <c r="AD46" i="1"/>
  <c r="AC46" i="1" a="1"/>
  <c r="AC46" i="1" s="1"/>
  <c r="AB46" i="1" a="1"/>
  <c r="AB46" i="1" s="1"/>
  <c r="AA46" i="1" a="1"/>
  <c r="AA46" i="1" s="1"/>
  <c r="Z46" i="1" a="1"/>
  <c r="Z46" i="1" s="1"/>
  <c r="Y46" i="1" a="1"/>
  <c r="Y46" i="1"/>
  <c r="X46" i="1" a="1"/>
  <c r="X46" i="1"/>
  <c r="W46" i="1" a="1"/>
  <c r="W46" i="1"/>
  <c r="V46" i="1" a="1"/>
  <c r="V46" i="1"/>
  <c r="U46" i="1" a="1"/>
  <c r="U46" i="1"/>
  <c r="T46" i="1" a="1"/>
  <c r="T46" i="1" s="1"/>
  <c r="S46" i="1" a="1"/>
  <c r="S46" i="1" s="1"/>
  <c r="P46" i="1" a="1"/>
  <c r="P46" i="1"/>
  <c r="O46" i="1" a="1"/>
  <c r="O46" i="1"/>
  <c r="N46" i="1" a="1"/>
  <c r="N46" i="1"/>
  <c r="M46" i="1" a="1"/>
  <c r="M46" i="1"/>
  <c r="L46" i="1" a="1"/>
  <c r="L46" i="1"/>
  <c r="K46" i="1" a="1"/>
  <c r="K46" i="1"/>
  <c r="J46" i="1" a="1"/>
  <c r="J46" i="1"/>
  <c r="I46" i="1" a="1"/>
  <c r="I46" i="1"/>
  <c r="H46" i="1" a="1"/>
  <c r="H46" i="1"/>
  <c r="G46" i="1" a="1"/>
  <c r="G46" i="1"/>
  <c r="F46" i="1" a="1"/>
  <c r="F46" i="1"/>
  <c r="E46" i="1" a="1"/>
  <c r="E46" i="1"/>
  <c r="AW46" i="1" s="1"/>
  <c r="AK45" i="1" a="1"/>
  <c r="AK45" i="1"/>
  <c r="AK44" i="1" s="1"/>
  <c r="AD45" i="1" a="1"/>
  <c r="AD45" i="1" s="1"/>
  <c r="AD44" i="1" s="1"/>
  <c r="AC45" i="1" a="1"/>
  <c r="AC45" i="1"/>
  <c r="AC44" i="1" s="1"/>
  <c r="AB45" i="1" a="1"/>
  <c r="AB45" i="1" s="1"/>
  <c r="AB44" i="1" s="1"/>
  <c r="AA45" i="1" a="1"/>
  <c r="AA45" i="1"/>
  <c r="AA44" i="1" s="1"/>
  <c r="Z45" i="1" a="1"/>
  <c r="Z45" i="1" s="1"/>
  <c r="Z44" i="1" s="1"/>
  <c r="Y45" i="1" a="1"/>
  <c r="Y45" i="1" s="1"/>
  <c r="Y44" i="1" s="1"/>
  <c r="X45" i="1" a="1"/>
  <c r="X45" i="1" s="1"/>
  <c r="W45" i="1" a="1"/>
  <c r="W45" i="1"/>
  <c r="V45" i="1" a="1"/>
  <c r="V45" i="1" s="1"/>
  <c r="V44" i="1" s="1"/>
  <c r="U45" i="1" a="1"/>
  <c r="U45" i="1"/>
  <c r="T45" i="1" a="1"/>
  <c r="T45" i="1" s="1"/>
  <c r="T44" i="1" s="1"/>
  <c r="S45" i="1" a="1"/>
  <c r="S45" i="1" s="1"/>
  <c r="S44" i="1" s="1"/>
  <c r="P45" i="1" a="1"/>
  <c r="P45" i="1"/>
  <c r="O45" i="1" a="1"/>
  <c r="O45" i="1"/>
  <c r="O44" i="1" s="1"/>
  <c r="N45" i="1" a="1"/>
  <c r="N45" i="1" s="1"/>
  <c r="N44" i="1" s="1"/>
  <c r="M45" i="1" a="1"/>
  <c r="M45" i="1" s="1"/>
  <c r="M44" i="1" s="1"/>
  <c r="L45" i="1" a="1"/>
  <c r="L45" i="1" s="1"/>
  <c r="L44" i="1" s="1"/>
  <c r="K45" i="1" a="1"/>
  <c r="K45" i="1" s="1"/>
  <c r="K44" i="1" s="1"/>
  <c r="J45" i="1" a="1"/>
  <c r="J45" i="1" s="1"/>
  <c r="I45" i="1" a="1"/>
  <c r="I45" i="1"/>
  <c r="H45" i="1" a="1"/>
  <c r="H45" i="1" s="1"/>
  <c r="H44" i="1" s="1"/>
  <c r="G45" i="1" a="1"/>
  <c r="G45" i="1"/>
  <c r="G44" i="1" s="1"/>
  <c r="F45" i="1" a="1"/>
  <c r="F45" i="1"/>
  <c r="E45" i="1" a="1"/>
  <c r="E45" i="1" s="1"/>
  <c r="X44" i="1"/>
  <c r="W44" i="1"/>
  <c r="U44" i="1"/>
  <c r="J44" i="1"/>
  <c r="I44" i="1"/>
  <c r="F44" i="1"/>
  <c r="AK43" i="1"/>
  <c r="AK49" i="1" s="1"/>
  <c r="AN42" i="1" a="1"/>
  <c r="AN42" i="1" s="1"/>
  <c r="AM42" i="1" a="1"/>
  <c r="AM42" i="1" s="1"/>
  <c r="AL42" i="1" a="1"/>
  <c r="AL42" i="1" s="1"/>
  <c r="AH42" i="1" a="1"/>
  <c r="AH42" i="1" s="1"/>
  <c r="AE42" i="1"/>
  <c r="AD42" i="1" a="1"/>
  <c r="AD42" i="1"/>
  <c r="AC42" i="1" a="1"/>
  <c r="AC42" i="1" s="1"/>
  <c r="AB42" i="1" a="1"/>
  <c r="AB42" i="1"/>
  <c r="AA42" i="1" a="1"/>
  <c r="AA42" i="1"/>
  <c r="Z42" i="1" a="1"/>
  <c r="Z42" i="1" s="1"/>
  <c r="Y42" i="1" a="1"/>
  <c r="Y42" i="1" s="1"/>
  <c r="X42" i="1" a="1"/>
  <c r="X42" i="1" s="1"/>
  <c r="W42" i="1" a="1"/>
  <c r="W42" i="1" s="1"/>
  <c r="V42" i="1" a="1"/>
  <c r="V42" i="1" s="1"/>
  <c r="U42" i="1" a="1"/>
  <c r="U42" i="1" s="1"/>
  <c r="T42" i="1" a="1"/>
  <c r="T42" i="1"/>
  <c r="S42" i="1" a="1"/>
  <c r="S42" i="1" s="1"/>
  <c r="P42" i="1" a="1"/>
  <c r="P42" i="1"/>
  <c r="O42" i="1" a="1"/>
  <c r="O42" i="1" s="1"/>
  <c r="N42" i="1" a="1"/>
  <c r="N42" i="1"/>
  <c r="M42" i="1" a="1"/>
  <c r="M42" i="1"/>
  <c r="L42" i="1" a="1"/>
  <c r="L42" i="1"/>
  <c r="K42" i="1" a="1"/>
  <c r="K42" i="1"/>
  <c r="J42" i="1" a="1"/>
  <c r="J42" i="1"/>
  <c r="I42" i="1" a="1"/>
  <c r="I42" i="1" s="1"/>
  <c r="H42" i="1" a="1"/>
  <c r="H42" i="1"/>
  <c r="G42" i="1" a="1"/>
  <c r="G42" i="1"/>
  <c r="F42" i="1" a="1"/>
  <c r="F42" i="1"/>
  <c r="E42" i="1" a="1"/>
  <c r="E42" i="1"/>
  <c r="AW42" i="1" s="1"/>
  <c r="AN41" i="1" a="1"/>
  <c r="AN41" i="1"/>
  <c r="AM41" i="1" a="1"/>
  <c r="AM41" i="1"/>
  <c r="AL41" i="1" a="1"/>
  <c r="AL41" i="1" s="1"/>
  <c r="AE41" i="1"/>
  <c r="AD41" i="1" a="1"/>
  <c r="AD41" i="1" s="1"/>
  <c r="AC41" i="1" a="1"/>
  <c r="AC41" i="1"/>
  <c r="AB41" i="1" a="1"/>
  <c r="AB41" i="1"/>
  <c r="AA41" i="1" a="1"/>
  <c r="AA41" i="1"/>
  <c r="Z41" i="1" a="1"/>
  <c r="Z41" i="1"/>
  <c r="Y41" i="1" a="1"/>
  <c r="Y41" i="1"/>
  <c r="X41" i="1" a="1"/>
  <c r="X41" i="1" s="1"/>
  <c r="W41" i="1" a="1"/>
  <c r="W41" i="1"/>
  <c r="V41" i="1" a="1"/>
  <c r="V41" i="1"/>
  <c r="U41" i="1" a="1"/>
  <c r="U41" i="1"/>
  <c r="T41" i="1" a="1"/>
  <c r="T41" i="1"/>
  <c r="S41" i="1" a="1"/>
  <c r="S41" i="1"/>
  <c r="P41" i="1" a="1"/>
  <c r="P41" i="1" s="1"/>
  <c r="O41" i="1" a="1"/>
  <c r="O41" i="1" s="1"/>
  <c r="N41" i="1" a="1"/>
  <c r="N41" i="1"/>
  <c r="M41" i="1" a="1"/>
  <c r="M41" i="1" s="1"/>
  <c r="L41" i="1" a="1"/>
  <c r="L41" i="1" s="1"/>
  <c r="K41" i="1" a="1"/>
  <c r="K41" i="1" s="1"/>
  <c r="J41" i="1" a="1"/>
  <c r="J41" i="1" s="1"/>
  <c r="I41" i="1" a="1"/>
  <c r="I41" i="1" s="1"/>
  <c r="H41" i="1" a="1"/>
  <c r="H41" i="1"/>
  <c r="G41" i="1" a="1"/>
  <c r="G41" i="1" s="1"/>
  <c r="F41" i="1" a="1"/>
  <c r="F41" i="1" s="1"/>
  <c r="E41" i="1" a="1"/>
  <c r="E41" i="1" s="1"/>
  <c r="AW41" i="1" s="1"/>
  <c r="AW40" i="1"/>
  <c r="AW39" i="1" s="1"/>
  <c r="AN40" i="1" a="1"/>
  <c r="AN40" i="1" s="1"/>
  <c r="AN39" i="1" s="1"/>
  <c r="AN43" i="1" s="1"/>
  <c r="AK40" i="1" a="1"/>
  <c r="AK40" i="1"/>
  <c r="AK39" i="1" s="1"/>
  <c r="AJ40" i="1" a="1"/>
  <c r="AJ40" i="1" s="1"/>
  <c r="AJ39" i="1" s="1"/>
  <c r="AJ43" i="1" s="1"/>
  <c r="AD40" i="1" a="1"/>
  <c r="AD40" i="1" s="1"/>
  <c r="AD39" i="1" s="1"/>
  <c r="AC40" i="1" a="1"/>
  <c r="AC40" i="1"/>
  <c r="AB40" i="1" a="1"/>
  <c r="AB40" i="1" s="1"/>
  <c r="AA40" i="1" a="1"/>
  <c r="AA40" i="1" s="1"/>
  <c r="Z40" i="1" a="1"/>
  <c r="Z40" i="1" s="1"/>
  <c r="Z39" i="1" s="1"/>
  <c r="Y40" i="1" a="1"/>
  <c r="Y40" i="1" s="1"/>
  <c r="Y39" i="1" s="1"/>
  <c r="X40" i="1" a="1"/>
  <c r="X40" i="1" s="1"/>
  <c r="X39" i="1" s="1"/>
  <c r="W40" i="1" a="1"/>
  <c r="W40" i="1"/>
  <c r="W39" i="1" s="1"/>
  <c r="V40" i="1" a="1"/>
  <c r="V40" i="1"/>
  <c r="V39" i="1" s="1"/>
  <c r="U40" i="1" a="1"/>
  <c r="U40" i="1" s="1"/>
  <c r="U39" i="1" s="1"/>
  <c r="T40" i="1" a="1"/>
  <c r="T40" i="1" s="1"/>
  <c r="T39" i="1" s="1"/>
  <c r="S40" i="1" a="1"/>
  <c r="S40" i="1" s="1"/>
  <c r="S39" i="1" s="1"/>
  <c r="P40" i="1" a="1"/>
  <c r="P40" i="1"/>
  <c r="O40" i="1" a="1"/>
  <c r="O40" i="1"/>
  <c r="O39" i="1" s="1"/>
  <c r="N40" i="1" a="1"/>
  <c r="N40" i="1" s="1"/>
  <c r="N39" i="1" s="1"/>
  <c r="M40" i="1" a="1"/>
  <c r="M40" i="1"/>
  <c r="M39" i="1" s="1"/>
  <c r="L40" i="1" a="1"/>
  <c r="L40" i="1" s="1"/>
  <c r="L39" i="1" s="1"/>
  <c r="K40" i="1" a="1"/>
  <c r="K40" i="1"/>
  <c r="J40" i="1" a="1"/>
  <c r="J40" i="1"/>
  <c r="J39" i="1" s="1"/>
  <c r="I40" i="1" a="1"/>
  <c r="I40" i="1"/>
  <c r="I39" i="1" s="1"/>
  <c r="H40" i="1" a="1"/>
  <c r="H40" i="1" s="1"/>
  <c r="H39" i="1" s="1"/>
  <c r="G40" i="1" a="1"/>
  <c r="G40" i="1"/>
  <c r="G39" i="1" s="1"/>
  <c r="F40" i="1" a="1"/>
  <c r="F40" i="1" s="1"/>
  <c r="F39" i="1" s="1"/>
  <c r="E40" i="1" a="1"/>
  <c r="E40" i="1"/>
  <c r="AC39" i="1"/>
  <c r="AB39" i="1"/>
  <c r="AA39" i="1"/>
  <c r="P39" i="1"/>
  <c r="K39" i="1"/>
  <c r="E39" i="1"/>
  <c r="AN37" i="1" a="1"/>
  <c r="AN37" i="1"/>
  <c r="AM37" i="1" a="1"/>
  <c r="AM37" i="1"/>
  <c r="AL37" i="1" a="1"/>
  <c r="AL37" i="1" s="1"/>
  <c r="AK37" i="1" a="1"/>
  <c r="AK37" i="1" s="1"/>
  <c r="AD37" i="1" a="1"/>
  <c r="AD37" i="1" s="1"/>
  <c r="AF37" i="1" s="1"/>
  <c r="AC37" i="1" a="1"/>
  <c r="AC37" i="1" s="1"/>
  <c r="AB37" i="1" a="1"/>
  <c r="AB37" i="1" s="1"/>
  <c r="AA37" i="1" a="1"/>
  <c r="AA37" i="1" s="1"/>
  <c r="Z37" i="1" a="1"/>
  <c r="Z37" i="1"/>
  <c r="Y37" i="1" a="1"/>
  <c r="Y37" i="1"/>
  <c r="X37" i="1" a="1"/>
  <c r="X37" i="1" s="1"/>
  <c r="W37" i="1" a="1"/>
  <c r="W37" i="1" s="1"/>
  <c r="V37" i="1" a="1"/>
  <c r="V37" i="1" s="1"/>
  <c r="U37" i="1" a="1"/>
  <c r="U37" i="1" s="1"/>
  <c r="T37" i="1" a="1"/>
  <c r="T37" i="1"/>
  <c r="S37" i="1" a="1"/>
  <c r="S37" i="1"/>
  <c r="P37" i="1" a="1"/>
  <c r="P37" i="1" s="1"/>
  <c r="O37" i="1" a="1"/>
  <c r="O37" i="1" s="1"/>
  <c r="N37" i="1" a="1"/>
  <c r="N37" i="1" s="1"/>
  <c r="M37" i="1" a="1"/>
  <c r="M37" i="1" s="1"/>
  <c r="L37" i="1" a="1"/>
  <c r="L37" i="1"/>
  <c r="K37" i="1" a="1"/>
  <c r="K37" i="1" s="1"/>
  <c r="J37" i="1" a="1"/>
  <c r="J37" i="1" s="1"/>
  <c r="I37" i="1" a="1"/>
  <c r="I37" i="1" s="1"/>
  <c r="H37" i="1" a="1"/>
  <c r="H37" i="1" s="1"/>
  <c r="G37" i="1" a="1"/>
  <c r="G37" i="1" s="1"/>
  <c r="F37" i="1" a="1"/>
  <c r="F37" i="1"/>
  <c r="E37" i="1" a="1"/>
  <c r="E37" i="1"/>
  <c r="AW37" i="1" s="1"/>
  <c r="AM36" i="1" a="1"/>
  <c r="AM36" i="1"/>
  <c r="AL36" i="1" a="1"/>
  <c r="AL36" i="1" s="1"/>
  <c r="AL35" i="1" s="1"/>
  <c r="AK36" i="1" a="1"/>
  <c r="AK36" i="1"/>
  <c r="AK35" i="1" s="1"/>
  <c r="AD36" i="1" a="1"/>
  <c r="AD36" i="1"/>
  <c r="AC36" i="1" a="1"/>
  <c r="AC36" i="1"/>
  <c r="AC35" i="1" s="1"/>
  <c r="AB36" i="1" a="1"/>
  <c r="AB36" i="1" s="1"/>
  <c r="AA36" i="1" a="1"/>
  <c r="AA36" i="1"/>
  <c r="Z36" i="1" a="1"/>
  <c r="Z36" i="1"/>
  <c r="Y36" i="1" a="1"/>
  <c r="Y36" i="1"/>
  <c r="Y35" i="1" s="1"/>
  <c r="Y4" i="1" s="1"/>
  <c r="Y38" i="1" s="1"/>
  <c r="X36" i="1" a="1"/>
  <c r="X36" i="1" s="1"/>
  <c r="X35" i="1" s="1"/>
  <c r="W36" i="1" a="1"/>
  <c r="W36" i="1"/>
  <c r="W35" i="1" s="1"/>
  <c r="V36" i="1" a="1"/>
  <c r="V36" i="1" s="1"/>
  <c r="V35" i="1" s="1"/>
  <c r="U36" i="1" a="1"/>
  <c r="U36" i="1"/>
  <c r="U35" i="1" s="1"/>
  <c r="T36" i="1" a="1"/>
  <c r="T36" i="1"/>
  <c r="S36" i="1" a="1"/>
  <c r="S36" i="1"/>
  <c r="S35" i="1" s="1"/>
  <c r="P36" i="1" a="1"/>
  <c r="P36" i="1" s="1"/>
  <c r="O36" i="1" a="1"/>
  <c r="O36" i="1"/>
  <c r="N36" i="1" a="1"/>
  <c r="N36" i="1" s="1"/>
  <c r="M36" i="1" a="1"/>
  <c r="M36" i="1"/>
  <c r="L36" i="1" a="1"/>
  <c r="L36" i="1"/>
  <c r="K36" i="1" a="1"/>
  <c r="K36" i="1"/>
  <c r="K35" i="1" s="1"/>
  <c r="J36" i="1" a="1"/>
  <c r="J36" i="1"/>
  <c r="J35" i="1" s="1"/>
  <c r="I36" i="1" a="1"/>
  <c r="I36" i="1"/>
  <c r="I35" i="1" s="1"/>
  <c r="H36" i="1" a="1"/>
  <c r="H36" i="1" s="1"/>
  <c r="H35" i="1" s="1"/>
  <c r="G36" i="1" a="1"/>
  <c r="G36" i="1"/>
  <c r="G35" i="1" s="1"/>
  <c r="F36" i="1" a="1"/>
  <c r="F36" i="1"/>
  <c r="E36" i="1" a="1"/>
  <c r="E36" i="1"/>
  <c r="AM35" i="1"/>
  <c r="AD35" i="1"/>
  <c r="AB35" i="1"/>
  <c r="AA35" i="1"/>
  <c r="Z35" i="1"/>
  <c r="T35" i="1"/>
  <c r="O35" i="1"/>
  <c r="N35" i="1"/>
  <c r="M35" i="1"/>
  <c r="L35" i="1"/>
  <c r="F35" i="1"/>
  <c r="AL34" i="1" a="1"/>
  <c r="AL34" i="1"/>
  <c r="AK34" i="1" a="1"/>
  <c r="AK34" i="1" s="1"/>
  <c r="AJ34" i="1" a="1"/>
  <c r="AJ34" i="1" s="1"/>
  <c r="AD34" i="1" a="1"/>
  <c r="AD34" i="1"/>
  <c r="AC34" i="1" a="1"/>
  <c r="AC34" i="1"/>
  <c r="AB34" i="1" a="1"/>
  <c r="AB34" i="1" s="1"/>
  <c r="AA34" i="1" a="1"/>
  <c r="AA34" i="1" s="1"/>
  <c r="Z34" i="1" a="1"/>
  <c r="Z34" i="1"/>
  <c r="Y34" i="1" a="1"/>
  <c r="Y34" i="1"/>
  <c r="X34" i="1" a="1"/>
  <c r="X34" i="1"/>
  <c r="W34" i="1" a="1"/>
  <c r="W34" i="1"/>
  <c r="V34" i="1" a="1"/>
  <c r="V34" i="1" s="1"/>
  <c r="U34" i="1" a="1"/>
  <c r="U34" i="1" s="1"/>
  <c r="T34" i="1" a="1"/>
  <c r="T34" i="1"/>
  <c r="S34" i="1" a="1"/>
  <c r="S34" i="1"/>
  <c r="P34" i="1" a="1"/>
  <c r="P34" i="1"/>
  <c r="O34" i="1" a="1"/>
  <c r="O34" i="1" s="1"/>
  <c r="N34" i="1" a="1"/>
  <c r="N34" i="1"/>
  <c r="M34" i="1" a="1"/>
  <c r="M34" i="1" s="1"/>
  <c r="L34" i="1" a="1"/>
  <c r="L34" i="1"/>
  <c r="K34" i="1" a="1"/>
  <c r="K34" i="1"/>
  <c r="J34" i="1" a="1"/>
  <c r="J34" i="1"/>
  <c r="I34" i="1" a="1"/>
  <c r="I34" i="1" s="1"/>
  <c r="H34" i="1" a="1"/>
  <c r="H34" i="1"/>
  <c r="G34" i="1" a="1"/>
  <c r="G34" i="1" s="1"/>
  <c r="F34" i="1" a="1"/>
  <c r="F34" i="1"/>
  <c r="E34" i="1" a="1"/>
  <c r="E34" i="1"/>
  <c r="AW34" i="1" s="1"/>
  <c r="AP33" i="1" a="1"/>
  <c r="AP33" i="1" s="1"/>
  <c r="AL33" i="1" a="1"/>
  <c r="AL33" i="1"/>
  <c r="AK33" i="1" a="1"/>
  <c r="AK33" i="1" s="1"/>
  <c r="AJ33" i="1" a="1"/>
  <c r="AJ33" i="1" s="1"/>
  <c r="AD33" i="1" a="1"/>
  <c r="AD33" i="1"/>
  <c r="AC33" i="1" a="1"/>
  <c r="AC33" i="1" s="1"/>
  <c r="AB33" i="1" a="1"/>
  <c r="AB33" i="1"/>
  <c r="AA33" i="1" a="1"/>
  <c r="AA33" i="1" s="1"/>
  <c r="Z33" i="1" a="1"/>
  <c r="Z33" i="1" s="1"/>
  <c r="Y33" i="1" a="1"/>
  <c r="Y33" i="1" s="1"/>
  <c r="X33" i="1" a="1"/>
  <c r="X33" i="1"/>
  <c r="W33" i="1" a="1"/>
  <c r="W33" i="1" s="1"/>
  <c r="V33" i="1" a="1"/>
  <c r="V33" i="1"/>
  <c r="U33" i="1" a="1"/>
  <c r="U33" i="1" s="1"/>
  <c r="T33" i="1" a="1"/>
  <c r="T33" i="1" s="1"/>
  <c r="S33" i="1" a="1"/>
  <c r="S33" i="1" s="1"/>
  <c r="P33" i="1" a="1"/>
  <c r="P33" i="1"/>
  <c r="O33" i="1" a="1"/>
  <c r="O33" i="1"/>
  <c r="N33" i="1" a="1"/>
  <c r="N33" i="1" s="1"/>
  <c r="M33" i="1" a="1"/>
  <c r="M33" i="1" s="1"/>
  <c r="L33" i="1" a="1"/>
  <c r="L33" i="1" s="1"/>
  <c r="K33" i="1" a="1"/>
  <c r="K33" i="1" s="1"/>
  <c r="J33" i="1" a="1"/>
  <c r="J33" i="1"/>
  <c r="I33" i="1" a="1"/>
  <c r="I33" i="1" s="1"/>
  <c r="H33" i="1" a="1"/>
  <c r="H33" i="1" s="1"/>
  <c r="G33" i="1" a="1"/>
  <c r="G33" i="1" s="1"/>
  <c r="F33" i="1" a="1"/>
  <c r="F33" i="1" s="1"/>
  <c r="E33" i="1" a="1"/>
  <c r="E33" i="1" s="1"/>
  <c r="AW33" i="1" s="1"/>
  <c r="AW32" i="1"/>
  <c r="AN32" i="1" a="1"/>
  <c r="AN32" i="1" s="1"/>
  <c r="AK32" i="1" a="1"/>
  <c r="AK32" i="1"/>
  <c r="AJ32" i="1" a="1"/>
  <c r="AJ32" i="1"/>
  <c r="AD32" i="1" a="1"/>
  <c r="AD32" i="1"/>
  <c r="AC32" i="1" a="1"/>
  <c r="AC32" i="1"/>
  <c r="AB32" i="1" a="1"/>
  <c r="AB32" i="1" s="1"/>
  <c r="AA32" i="1" a="1"/>
  <c r="AA32" i="1" s="1"/>
  <c r="Z32" i="1" a="1"/>
  <c r="Z32" i="1" s="1"/>
  <c r="Y32" i="1" a="1"/>
  <c r="Y32" i="1"/>
  <c r="X32" i="1" a="1"/>
  <c r="X32" i="1"/>
  <c r="W32" i="1" a="1"/>
  <c r="W32" i="1"/>
  <c r="V32" i="1" a="1"/>
  <c r="V32" i="1"/>
  <c r="U32" i="1" a="1"/>
  <c r="U32" i="1" s="1"/>
  <c r="T32" i="1" a="1"/>
  <c r="T32" i="1" s="1"/>
  <c r="S32" i="1" a="1"/>
  <c r="S32" i="1"/>
  <c r="P32" i="1" a="1"/>
  <c r="P32" i="1"/>
  <c r="O32" i="1" a="1"/>
  <c r="O32" i="1" s="1"/>
  <c r="N32" i="1" a="1"/>
  <c r="N32" i="1" s="1"/>
  <c r="M32" i="1" a="1"/>
  <c r="M32" i="1" s="1"/>
  <c r="L32" i="1" a="1"/>
  <c r="L32" i="1" s="1"/>
  <c r="K32" i="1" a="1"/>
  <c r="K32" i="1"/>
  <c r="J32" i="1" a="1"/>
  <c r="J32" i="1"/>
  <c r="I32" i="1" a="1"/>
  <c r="I32" i="1"/>
  <c r="H32" i="1" a="1"/>
  <c r="H32" i="1"/>
  <c r="G32" i="1" a="1"/>
  <c r="G32" i="1"/>
  <c r="F32" i="1" a="1"/>
  <c r="F32" i="1" s="1"/>
  <c r="E32" i="1" a="1"/>
  <c r="E32" i="1"/>
  <c r="AN31" i="1" a="1"/>
  <c r="AN31" i="1" s="1"/>
  <c r="AK31" i="1" a="1"/>
  <c r="AK31" i="1"/>
  <c r="AJ31" i="1" a="1"/>
  <c r="AJ31" i="1"/>
  <c r="AD31" i="1" a="1"/>
  <c r="AD31" i="1" s="1"/>
  <c r="AC31" i="1" a="1"/>
  <c r="AC31" i="1"/>
  <c r="AB31" i="1" a="1"/>
  <c r="AB31" i="1" s="1"/>
  <c r="AA31" i="1" a="1"/>
  <c r="AA31" i="1" s="1"/>
  <c r="Z31" i="1" a="1"/>
  <c r="Z31" i="1" s="1"/>
  <c r="Y31" i="1" a="1"/>
  <c r="Y31" i="1" s="1"/>
  <c r="X31" i="1" a="1"/>
  <c r="X31" i="1" s="1"/>
  <c r="W31" i="1" a="1"/>
  <c r="W31" i="1"/>
  <c r="V31" i="1" a="1"/>
  <c r="V31" i="1"/>
  <c r="U31" i="1" a="1"/>
  <c r="U31" i="1"/>
  <c r="T31" i="1" a="1"/>
  <c r="T31" i="1" s="1"/>
  <c r="S31" i="1" a="1"/>
  <c r="S31" i="1" s="1"/>
  <c r="P31" i="1" a="1"/>
  <c r="P31" i="1" s="1"/>
  <c r="O31" i="1" a="1"/>
  <c r="O31" i="1"/>
  <c r="N31" i="1" a="1"/>
  <c r="N31" i="1"/>
  <c r="M31" i="1" a="1"/>
  <c r="M31" i="1" s="1"/>
  <c r="L31" i="1" a="1"/>
  <c r="L31" i="1" s="1"/>
  <c r="K31" i="1" a="1"/>
  <c r="K31" i="1" s="1"/>
  <c r="J31" i="1" a="1"/>
  <c r="J31" i="1" s="1"/>
  <c r="I31" i="1" a="1"/>
  <c r="I31" i="1"/>
  <c r="H31" i="1" a="1"/>
  <c r="H31" i="1"/>
  <c r="G31" i="1" a="1"/>
  <c r="G31" i="1" s="1"/>
  <c r="F31" i="1" a="1"/>
  <c r="F31" i="1" s="1"/>
  <c r="E31" i="1" a="1"/>
  <c r="E31" i="1" s="1"/>
  <c r="AW31" i="1" s="1"/>
  <c r="AN30" i="1" a="1"/>
  <c r="AN30" i="1" s="1"/>
  <c r="AM30" i="1" a="1"/>
  <c r="AM30" i="1" s="1"/>
  <c r="AJ30" i="1" a="1"/>
  <c r="AJ30" i="1"/>
  <c r="AF30" i="1"/>
  <c r="AE30" i="1"/>
  <c r="AD30" i="1" a="1"/>
  <c r="AD30" i="1"/>
  <c r="AC30" i="1" a="1"/>
  <c r="AC30" i="1"/>
  <c r="AB30" i="1" a="1"/>
  <c r="AB30" i="1"/>
  <c r="AA30" i="1" a="1"/>
  <c r="AA30" i="1" s="1"/>
  <c r="Z30" i="1" a="1"/>
  <c r="Z30" i="1" s="1"/>
  <c r="Y30" i="1" a="1"/>
  <c r="Y30" i="1" s="1"/>
  <c r="X30" i="1" a="1"/>
  <c r="X30" i="1"/>
  <c r="W30" i="1" a="1"/>
  <c r="W30" i="1"/>
  <c r="V30" i="1" a="1"/>
  <c r="V30" i="1"/>
  <c r="U30" i="1" a="1"/>
  <c r="U30" i="1"/>
  <c r="T30" i="1" a="1"/>
  <c r="T30" i="1"/>
  <c r="S30" i="1" a="1"/>
  <c r="S30" i="1" s="1"/>
  <c r="P30" i="1" a="1"/>
  <c r="P30" i="1"/>
  <c r="O30" i="1" a="1"/>
  <c r="O30" i="1"/>
  <c r="N30" i="1" a="1"/>
  <c r="N30" i="1"/>
  <c r="M30" i="1" a="1"/>
  <c r="M30" i="1" s="1"/>
  <c r="L30" i="1" a="1"/>
  <c r="L30" i="1" s="1"/>
  <c r="K30" i="1" a="1"/>
  <c r="K30" i="1" s="1"/>
  <c r="J30" i="1" a="1"/>
  <c r="J30" i="1"/>
  <c r="I30" i="1" a="1"/>
  <c r="I30" i="1"/>
  <c r="H30" i="1" a="1"/>
  <c r="H30" i="1"/>
  <c r="G30" i="1" a="1"/>
  <c r="G30" i="1" s="1"/>
  <c r="F30" i="1" a="1"/>
  <c r="F30" i="1"/>
  <c r="E30" i="1" a="1"/>
  <c r="E30" i="1" s="1"/>
  <c r="AW30" i="1" s="1"/>
  <c r="AW29" i="1"/>
  <c r="AO29" i="1" a="1"/>
  <c r="AO29" i="1" s="1"/>
  <c r="AN29" i="1" a="1"/>
  <c r="AN29" i="1" s="1"/>
  <c r="AM29" i="1" a="1"/>
  <c r="AM29" i="1" s="1"/>
  <c r="AD29" i="1" a="1"/>
  <c r="AD29" i="1" s="1"/>
  <c r="AC29" i="1" a="1"/>
  <c r="AC29" i="1" s="1"/>
  <c r="AB29" i="1" a="1"/>
  <c r="AB29" i="1"/>
  <c r="AA29" i="1" a="1"/>
  <c r="AA29" i="1" s="1"/>
  <c r="Z29" i="1" a="1"/>
  <c r="Z29" i="1"/>
  <c r="Y29" i="1" a="1"/>
  <c r="Y29" i="1" s="1"/>
  <c r="X29" i="1" a="1"/>
  <c r="X29" i="1" s="1"/>
  <c r="W29" i="1" a="1"/>
  <c r="W29" i="1" s="1"/>
  <c r="V29" i="1" a="1"/>
  <c r="V29" i="1"/>
  <c r="U29" i="1" a="1"/>
  <c r="U29" i="1"/>
  <c r="T29" i="1" a="1"/>
  <c r="T29" i="1"/>
  <c r="S29" i="1" a="1"/>
  <c r="S29" i="1" s="1"/>
  <c r="P29" i="1" a="1"/>
  <c r="P29" i="1" s="1"/>
  <c r="AE29" i="1" s="1"/>
  <c r="O29" i="1" a="1"/>
  <c r="O29" i="1" s="1"/>
  <c r="N29" i="1" a="1"/>
  <c r="N29" i="1"/>
  <c r="M29" i="1" a="1"/>
  <c r="M29" i="1" s="1"/>
  <c r="L29" i="1" a="1"/>
  <c r="L29" i="1" s="1"/>
  <c r="K29" i="1" a="1"/>
  <c r="K29" i="1" s="1"/>
  <c r="J29" i="1" a="1"/>
  <c r="J29" i="1" s="1"/>
  <c r="I29" i="1" a="1"/>
  <c r="I29" i="1" s="1"/>
  <c r="H29" i="1" a="1"/>
  <c r="H29" i="1"/>
  <c r="G29" i="1" a="1"/>
  <c r="G29" i="1" s="1"/>
  <c r="F29" i="1" a="1"/>
  <c r="F29" i="1" s="1"/>
  <c r="E29" i="1" a="1"/>
  <c r="E29" i="1" s="1"/>
  <c r="AN28" i="1" a="1"/>
  <c r="AN28" i="1"/>
  <c r="AM28" i="1" a="1"/>
  <c r="AM28" i="1"/>
  <c r="AL28" i="1" a="1"/>
  <c r="AL28" i="1" s="1"/>
  <c r="AF28" i="1"/>
  <c r="AD28" i="1" a="1"/>
  <c r="AD28" i="1" s="1"/>
  <c r="AC28" i="1" a="1"/>
  <c r="AC28" i="1"/>
  <c r="AB28" i="1" a="1"/>
  <c r="AB28" i="1"/>
  <c r="AA28" i="1" a="1"/>
  <c r="AA28" i="1"/>
  <c r="Z28" i="1" a="1"/>
  <c r="Z28" i="1" s="1"/>
  <c r="Y28" i="1" a="1"/>
  <c r="Y28" i="1"/>
  <c r="X28" i="1" a="1"/>
  <c r="X28" i="1" s="1"/>
  <c r="W28" i="1" a="1"/>
  <c r="W28" i="1"/>
  <c r="V28" i="1" a="1"/>
  <c r="V28" i="1"/>
  <c r="U28" i="1" a="1"/>
  <c r="U28" i="1"/>
  <c r="T28" i="1" a="1"/>
  <c r="T28" i="1" s="1"/>
  <c r="S28" i="1" a="1"/>
  <c r="S28" i="1" s="1"/>
  <c r="P28" i="1" a="1"/>
  <c r="P28" i="1" s="1"/>
  <c r="O28" i="1" a="1"/>
  <c r="O28" i="1"/>
  <c r="N28" i="1" a="1"/>
  <c r="N28" i="1"/>
  <c r="M28" i="1" a="1"/>
  <c r="M28" i="1"/>
  <c r="L28" i="1" a="1"/>
  <c r="L28" i="1" s="1"/>
  <c r="K28" i="1" a="1"/>
  <c r="K28" i="1" s="1"/>
  <c r="J28" i="1" a="1"/>
  <c r="J28" i="1" s="1"/>
  <c r="I28" i="1" a="1"/>
  <c r="I28" i="1" s="1"/>
  <c r="H28" i="1" a="1"/>
  <c r="H28" i="1"/>
  <c r="G28" i="1" a="1"/>
  <c r="G28" i="1"/>
  <c r="F28" i="1" a="1"/>
  <c r="F28" i="1" s="1"/>
  <c r="E28" i="1" a="1"/>
  <c r="E28" i="1" s="1"/>
  <c r="AW28" i="1" s="1"/>
  <c r="AN27" i="1" a="1"/>
  <c r="AN27" i="1" s="1"/>
  <c r="AM27" i="1" a="1"/>
  <c r="AM27" i="1"/>
  <c r="AL27" i="1" a="1"/>
  <c r="AL27" i="1" s="1"/>
  <c r="AD27" i="1" a="1"/>
  <c r="AD27" i="1" s="1"/>
  <c r="AC27" i="1" a="1"/>
  <c r="AC27" i="1" s="1"/>
  <c r="AB27" i="1" a="1"/>
  <c r="AB27" i="1" s="1"/>
  <c r="AA27" i="1" a="1"/>
  <c r="AA27" i="1"/>
  <c r="Z27" i="1" a="1"/>
  <c r="Z27" i="1" s="1"/>
  <c r="Y27" i="1" a="1"/>
  <c r="Y27" i="1" s="1"/>
  <c r="X27" i="1" a="1"/>
  <c r="X27" i="1" s="1"/>
  <c r="W27" i="1" a="1"/>
  <c r="W27" i="1" s="1"/>
  <c r="V27" i="1" a="1"/>
  <c r="V27" i="1" s="1"/>
  <c r="U27" i="1" a="1"/>
  <c r="U27" i="1"/>
  <c r="T27" i="1" a="1"/>
  <c r="T27" i="1" s="1"/>
  <c r="S27" i="1" a="1"/>
  <c r="S27" i="1"/>
  <c r="P27" i="1" a="1"/>
  <c r="P27" i="1" s="1"/>
  <c r="O27" i="1" a="1"/>
  <c r="O27" i="1" s="1"/>
  <c r="N27" i="1" a="1"/>
  <c r="N27" i="1" s="1"/>
  <c r="M27" i="1" a="1"/>
  <c r="M27" i="1"/>
  <c r="L27" i="1" a="1"/>
  <c r="L27" i="1"/>
  <c r="K27" i="1" a="1"/>
  <c r="K27" i="1"/>
  <c r="J27" i="1" a="1"/>
  <c r="J27" i="1" s="1"/>
  <c r="I27" i="1" a="1"/>
  <c r="I27" i="1" s="1"/>
  <c r="H27" i="1" a="1"/>
  <c r="H27" i="1" s="1"/>
  <c r="G27" i="1" a="1"/>
  <c r="G27" i="1"/>
  <c r="F27" i="1" a="1"/>
  <c r="F27" i="1" s="1"/>
  <c r="E27" i="1" a="1"/>
  <c r="E27" i="1" s="1"/>
  <c r="AW27" i="1" s="1"/>
  <c r="AN26" i="1" a="1"/>
  <c r="AN26" i="1" s="1"/>
  <c r="AM26" i="1" a="1"/>
  <c r="AM26" i="1" s="1"/>
  <c r="AL26" i="1" a="1"/>
  <c r="AL26" i="1"/>
  <c r="AK26" i="1" a="1"/>
  <c r="AK26" i="1" s="1"/>
  <c r="AD26" i="1" a="1"/>
  <c r="AD26" i="1"/>
  <c r="AC26" i="1" a="1"/>
  <c r="AC26" i="1" s="1"/>
  <c r="AB26" i="1" a="1"/>
  <c r="AB26" i="1"/>
  <c r="AA26" i="1" a="1"/>
  <c r="AA26" i="1"/>
  <c r="Z26" i="1" a="1"/>
  <c r="Z26" i="1"/>
  <c r="Y26" i="1" a="1"/>
  <c r="Y26" i="1"/>
  <c r="X26" i="1" a="1"/>
  <c r="X26" i="1" s="1"/>
  <c r="W26" i="1" a="1"/>
  <c r="W26" i="1" s="1"/>
  <c r="V26" i="1" a="1"/>
  <c r="V26" i="1"/>
  <c r="U26" i="1" a="1"/>
  <c r="U26" i="1"/>
  <c r="T26" i="1" a="1"/>
  <c r="T26" i="1" s="1"/>
  <c r="S26" i="1" a="1"/>
  <c r="S26" i="1" s="1"/>
  <c r="P26" i="1" a="1"/>
  <c r="P26" i="1"/>
  <c r="O26" i="1" a="1"/>
  <c r="O26" i="1" s="1"/>
  <c r="N26" i="1" a="1"/>
  <c r="N26" i="1"/>
  <c r="M26" i="1" a="1"/>
  <c r="M26" i="1"/>
  <c r="L26" i="1" a="1"/>
  <c r="L26" i="1"/>
  <c r="K26" i="1" a="1"/>
  <c r="K26" i="1"/>
  <c r="J26" i="1" a="1"/>
  <c r="J26" i="1"/>
  <c r="I26" i="1" a="1"/>
  <c r="I26" i="1" s="1"/>
  <c r="H26" i="1" a="1"/>
  <c r="H26" i="1" s="1"/>
  <c r="G26" i="1" a="1"/>
  <c r="G26" i="1"/>
  <c r="F26" i="1" a="1"/>
  <c r="F26" i="1" s="1"/>
  <c r="E26" i="1" a="1"/>
  <c r="E26" i="1"/>
  <c r="AW26" i="1" s="1"/>
  <c r="AN25" i="1" a="1"/>
  <c r="AN25" i="1"/>
  <c r="AM25" i="1" a="1"/>
  <c r="AM25" i="1"/>
  <c r="AL25" i="1" a="1"/>
  <c r="AL25" i="1"/>
  <c r="AK25" i="1" a="1"/>
  <c r="AK25" i="1" s="1"/>
  <c r="AD25" i="1" a="1"/>
  <c r="AD25" i="1"/>
  <c r="AC25" i="1" a="1"/>
  <c r="AC25" i="1" s="1"/>
  <c r="AB25" i="1" a="1"/>
  <c r="AB25" i="1" s="1"/>
  <c r="AA25" i="1" a="1"/>
  <c r="AA25" i="1" s="1"/>
  <c r="Z25" i="1" a="1"/>
  <c r="Z25" i="1"/>
  <c r="Y25" i="1" a="1"/>
  <c r="Y25" i="1"/>
  <c r="X25" i="1" a="1"/>
  <c r="X25" i="1" s="1"/>
  <c r="W25" i="1" a="1"/>
  <c r="W25" i="1" s="1"/>
  <c r="V25" i="1" a="1"/>
  <c r="V25" i="1" s="1"/>
  <c r="U25" i="1" a="1"/>
  <c r="U25" i="1" s="1"/>
  <c r="T25" i="1" a="1"/>
  <c r="T25" i="1"/>
  <c r="S25" i="1" a="1"/>
  <c r="S25" i="1"/>
  <c r="P25" i="1" a="1"/>
  <c r="P25" i="1"/>
  <c r="AF25" i="1" s="1"/>
  <c r="O25" i="1" a="1"/>
  <c r="O25" i="1" s="1"/>
  <c r="N25" i="1" a="1"/>
  <c r="N25" i="1" s="1"/>
  <c r="M25" i="1" a="1"/>
  <c r="M25" i="1" s="1"/>
  <c r="L25" i="1" a="1"/>
  <c r="L25" i="1"/>
  <c r="K25" i="1" a="1"/>
  <c r="K25" i="1" s="1"/>
  <c r="J25" i="1" a="1"/>
  <c r="J25" i="1"/>
  <c r="I25" i="1" a="1"/>
  <c r="I25" i="1"/>
  <c r="H25" i="1" a="1"/>
  <c r="H25" i="1" s="1"/>
  <c r="G25" i="1" a="1"/>
  <c r="G25" i="1" s="1"/>
  <c r="F25" i="1" a="1"/>
  <c r="F25" i="1"/>
  <c r="E25" i="1" a="1"/>
  <c r="E25" i="1" s="1"/>
  <c r="AW25" i="1" s="1"/>
  <c r="AP24" i="1" a="1"/>
  <c r="AP24" i="1" s="1"/>
  <c r="AM24" i="1" a="1"/>
  <c r="AM24" i="1"/>
  <c r="AL24" i="1" a="1"/>
  <c r="AL24" i="1"/>
  <c r="AK24" i="1" a="1"/>
  <c r="AK24" i="1" s="1"/>
  <c r="AJ24" i="1" a="1"/>
  <c r="AJ24" i="1" s="1"/>
  <c r="AD24" i="1" a="1"/>
  <c r="AD24" i="1" s="1"/>
  <c r="AC24" i="1" a="1"/>
  <c r="AC24" i="1" s="1"/>
  <c r="AB24" i="1" a="1"/>
  <c r="AB24" i="1" s="1"/>
  <c r="AA24" i="1" a="1"/>
  <c r="AA24" i="1"/>
  <c r="Z24" i="1" a="1"/>
  <c r="Z24" i="1"/>
  <c r="Y24" i="1" a="1"/>
  <c r="Y24" i="1" s="1"/>
  <c r="X24" i="1" a="1"/>
  <c r="X24" i="1" s="1"/>
  <c r="W24" i="1" a="1"/>
  <c r="W24" i="1"/>
  <c r="V24" i="1" a="1"/>
  <c r="V24" i="1" s="1"/>
  <c r="U24" i="1" a="1"/>
  <c r="U24" i="1"/>
  <c r="T24" i="1" a="1"/>
  <c r="T24" i="1"/>
  <c r="S24" i="1" a="1"/>
  <c r="S24" i="1"/>
  <c r="P24" i="1" a="1"/>
  <c r="P24" i="1" s="1"/>
  <c r="O24" i="1" a="1"/>
  <c r="O24" i="1" s="1"/>
  <c r="N24" i="1" a="1"/>
  <c r="N24" i="1" s="1"/>
  <c r="M24" i="1" a="1"/>
  <c r="M24" i="1"/>
  <c r="L24" i="1" a="1"/>
  <c r="L24" i="1"/>
  <c r="K24" i="1" a="1"/>
  <c r="K24" i="1" s="1"/>
  <c r="J24" i="1" a="1"/>
  <c r="J24" i="1"/>
  <c r="I24" i="1" a="1"/>
  <c r="I24" i="1" s="1"/>
  <c r="H24" i="1" a="1"/>
  <c r="H24" i="1" s="1"/>
  <c r="G24" i="1" a="1"/>
  <c r="G24" i="1" s="1"/>
  <c r="F24" i="1" a="1"/>
  <c r="F24" i="1"/>
  <c r="E24" i="1" a="1"/>
  <c r="E24" i="1"/>
  <c r="AW24" i="1" s="1"/>
  <c r="AP23" i="1" a="1"/>
  <c r="AP23" i="1"/>
  <c r="AM23" i="1" a="1"/>
  <c r="AM23" i="1"/>
  <c r="AL23" i="1" a="1"/>
  <c r="AL23" i="1"/>
  <c r="AK23" i="1" a="1"/>
  <c r="AK23" i="1" s="1"/>
  <c r="AJ23" i="1" a="1"/>
  <c r="AJ23" i="1"/>
  <c r="AD23" i="1" a="1"/>
  <c r="AD23" i="1" s="1"/>
  <c r="AC23" i="1" a="1"/>
  <c r="AC23" i="1"/>
  <c r="AB23" i="1" a="1"/>
  <c r="AB23" i="1"/>
  <c r="AA23" i="1" a="1"/>
  <c r="AA23" i="1" s="1"/>
  <c r="Z23" i="1" a="1"/>
  <c r="Z23" i="1" s="1"/>
  <c r="Y23" i="1" a="1"/>
  <c r="Y23" i="1"/>
  <c r="X23" i="1" a="1"/>
  <c r="X23" i="1" s="1"/>
  <c r="W23" i="1" a="1"/>
  <c r="W23" i="1" s="1"/>
  <c r="V23" i="1" a="1"/>
  <c r="V23" i="1"/>
  <c r="U23" i="1" a="1"/>
  <c r="U23" i="1" s="1"/>
  <c r="T23" i="1" a="1"/>
  <c r="T23" i="1" s="1"/>
  <c r="S23" i="1" a="1"/>
  <c r="S23" i="1"/>
  <c r="P23" i="1" a="1"/>
  <c r="P23" i="1" s="1"/>
  <c r="O23" i="1" a="1"/>
  <c r="O23" i="1" s="1"/>
  <c r="N23" i="1" a="1"/>
  <c r="N23" i="1" s="1"/>
  <c r="M23" i="1" a="1"/>
  <c r="M23" i="1" s="1"/>
  <c r="L23" i="1" a="1"/>
  <c r="L23" i="1" s="1"/>
  <c r="K23" i="1" a="1"/>
  <c r="K23" i="1"/>
  <c r="J23" i="1" a="1"/>
  <c r="J23" i="1" s="1"/>
  <c r="I23" i="1" a="1"/>
  <c r="I23" i="1" s="1"/>
  <c r="H23" i="1" a="1"/>
  <c r="H23" i="1" s="1"/>
  <c r="G23" i="1" a="1"/>
  <c r="G23" i="1" s="1"/>
  <c r="F23" i="1" a="1"/>
  <c r="F23" i="1" s="1"/>
  <c r="E23" i="1" a="1"/>
  <c r="E23" i="1"/>
  <c r="AW23" i="1" s="1"/>
  <c r="AR22" i="1" a="1"/>
  <c r="AR22" i="1" s="1"/>
  <c r="AR21" i="1" s="1"/>
  <c r="AP22" i="1" a="1"/>
  <c r="AP22" i="1"/>
  <c r="AP21" i="1" s="1"/>
  <c r="AL22" i="1" a="1"/>
  <c r="AL22" i="1"/>
  <c r="AL21" i="1" s="1"/>
  <c r="AK22" i="1" a="1"/>
  <c r="AK22" i="1" s="1"/>
  <c r="AK21" i="1" s="1"/>
  <c r="AJ22" i="1" a="1"/>
  <c r="AJ22" i="1"/>
  <c r="AJ21" i="1" s="1"/>
  <c r="AD22" i="1" a="1"/>
  <c r="AD22" i="1" s="1"/>
  <c r="AD21" i="1" s="1"/>
  <c r="AC22" i="1" a="1"/>
  <c r="AC22" i="1"/>
  <c r="AC21" i="1" s="1"/>
  <c r="AB22" i="1" a="1"/>
  <c r="AB22" i="1"/>
  <c r="AB21" i="1" s="1"/>
  <c r="AA22" i="1" a="1"/>
  <c r="AA22" i="1" s="1"/>
  <c r="AA21" i="1" s="1"/>
  <c r="Z22" i="1" a="1"/>
  <c r="Z22" i="1"/>
  <c r="Y22" i="1" a="1"/>
  <c r="Y22" i="1"/>
  <c r="X22" i="1" a="1"/>
  <c r="X22" i="1"/>
  <c r="W22" i="1" a="1"/>
  <c r="W22" i="1"/>
  <c r="W21" i="1" s="1"/>
  <c r="V22" i="1" a="1"/>
  <c r="V22" i="1" s="1"/>
  <c r="V21" i="1" s="1"/>
  <c r="U22" i="1" a="1"/>
  <c r="U22" i="1" s="1"/>
  <c r="U21" i="1" s="1"/>
  <c r="T22" i="1" a="1"/>
  <c r="T22" i="1" s="1"/>
  <c r="T21" i="1" s="1"/>
  <c r="S22" i="1" a="1"/>
  <c r="S22" i="1"/>
  <c r="S21" i="1" s="1"/>
  <c r="P22" i="1" a="1"/>
  <c r="P22" i="1"/>
  <c r="O22" i="1" a="1"/>
  <c r="O22" i="1"/>
  <c r="N22" i="1" a="1"/>
  <c r="N22" i="1"/>
  <c r="M22" i="1" a="1"/>
  <c r="M22" i="1" s="1"/>
  <c r="M21" i="1" s="1"/>
  <c r="L22" i="1" a="1"/>
  <c r="L22" i="1" s="1"/>
  <c r="K22" i="1" a="1"/>
  <c r="K22" i="1"/>
  <c r="J22" i="1" a="1"/>
  <c r="J22" i="1" s="1"/>
  <c r="J21" i="1" s="1"/>
  <c r="I22" i="1" a="1"/>
  <c r="I22" i="1"/>
  <c r="I21" i="1" s="1"/>
  <c r="H22" i="1" a="1"/>
  <c r="H22" i="1"/>
  <c r="H21" i="1" s="1"/>
  <c r="G22" i="1" a="1"/>
  <c r="G22" i="1" s="1"/>
  <c r="G21" i="1" s="1"/>
  <c r="F22" i="1" a="1"/>
  <c r="F22" i="1" s="1"/>
  <c r="F21" i="1" s="1"/>
  <c r="E22" i="1" a="1"/>
  <c r="E22" i="1"/>
  <c r="AW22" i="1" s="1"/>
  <c r="AW21" i="1"/>
  <c r="Z21" i="1"/>
  <c r="Y21" i="1"/>
  <c r="X21" i="1"/>
  <c r="O21" i="1"/>
  <c r="N21" i="1"/>
  <c r="L21" i="1"/>
  <c r="K21" i="1"/>
  <c r="AW20" i="1"/>
  <c r="AP20" i="1" a="1"/>
  <c r="AP20" i="1" s="1"/>
  <c r="AN20" i="1" a="1"/>
  <c r="AN20" i="1" s="1"/>
  <c r="AK20" i="1" a="1"/>
  <c r="AK20" i="1" s="1"/>
  <c r="AJ20" i="1" a="1"/>
  <c r="AJ20" i="1"/>
  <c r="AD20" i="1" a="1"/>
  <c r="AD20" i="1"/>
  <c r="AC20" i="1" a="1"/>
  <c r="AC20" i="1" s="1"/>
  <c r="AB20" i="1" a="1"/>
  <c r="AB20" i="1" s="1"/>
  <c r="AA20" i="1" a="1"/>
  <c r="AA20" i="1" s="1"/>
  <c r="Z20" i="1" a="1"/>
  <c r="Z20" i="1" s="1"/>
  <c r="Y20" i="1" a="1"/>
  <c r="Y20" i="1" s="1"/>
  <c r="X20" i="1" a="1"/>
  <c r="X20" i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P20" i="1" a="1"/>
  <c r="P20" i="1"/>
  <c r="O20" i="1" a="1"/>
  <c r="O20" i="1"/>
  <c r="N20" i="1" a="1"/>
  <c r="N20" i="1" s="1"/>
  <c r="M20" i="1" a="1"/>
  <c r="M20" i="1" s="1"/>
  <c r="L20" i="1" a="1"/>
  <c r="L20" i="1" s="1"/>
  <c r="K20" i="1" a="1"/>
  <c r="K20" i="1" s="1"/>
  <c r="J20" i="1" a="1"/>
  <c r="J20" i="1"/>
  <c r="I20" i="1" a="1"/>
  <c r="I20" i="1"/>
  <c r="H20" i="1" a="1"/>
  <c r="H20" i="1"/>
  <c r="G20" i="1" a="1"/>
  <c r="G20" i="1" s="1"/>
  <c r="F20" i="1" a="1"/>
  <c r="F20" i="1" s="1"/>
  <c r="E20" i="1" a="1"/>
  <c r="E20" i="1" s="1"/>
  <c r="AW19" i="1"/>
  <c r="AP19" i="1" a="1"/>
  <c r="AP19" i="1" s="1"/>
  <c r="AN19" i="1" a="1"/>
  <c r="AN19" i="1" s="1"/>
  <c r="AK19" i="1" a="1"/>
  <c r="AK19" i="1"/>
  <c r="AJ19" i="1" a="1"/>
  <c r="AJ19" i="1"/>
  <c r="AD19" i="1" a="1"/>
  <c r="AD19" i="1"/>
  <c r="AC19" i="1" a="1"/>
  <c r="AC19" i="1"/>
  <c r="AB19" i="1" a="1"/>
  <c r="AB19" i="1" s="1"/>
  <c r="AA19" i="1" a="1"/>
  <c r="AA19" i="1"/>
  <c r="Z19" i="1" a="1"/>
  <c r="Z19" i="1"/>
  <c r="Y19" i="1" a="1"/>
  <c r="Y19" i="1"/>
  <c r="X19" i="1" a="1"/>
  <c r="X19" i="1"/>
  <c r="W19" i="1" a="1"/>
  <c r="W19" i="1"/>
  <c r="V19" i="1" a="1"/>
  <c r="V19" i="1" s="1"/>
  <c r="U19" i="1" a="1"/>
  <c r="U19" i="1"/>
  <c r="T19" i="1" a="1"/>
  <c r="T19" i="1"/>
  <c r="S19" i="1" a="1"/>
  <c r="S19" i="1"/>
  <c r="P19" i="1" a="1"/>
  <c r="P19" i="1"/>
  <c r="AF19" i="1" s="1"/>
  <c r="O19" i="1" a="1"/>
  <c r="O19" i="1"/>
  <c r="N19" i="1" a="1"/>
  <c r="N19" i="1" s="1"/>
  <c r="M19" i="1" a="1"/>
  <c r="M19" i="1"/>
  <c r="L19" i="1" a="1"/>
  <c r="L19" i="1"/>
  <c r="K19" i="1" a="1"/>
  <c r="K19" i="1"/>
  <c r="J19" i="1" a="1"/>
  <c r="J19" i="1"/>
  <c r="I19" i="1" a="1"/>
  <c r="I19" i="1"/>
  <c r="H19" i="1" a="1"/>
  <c r="H19" i="1" s="1"/>
  <c r="G19" i="1" a="1"/>
  <c r="G19" i="1"/>
  <c r="F19" i="1" a="1"/>
  <c r="F19" i="1"/>
  <c r="E19" i="1" a="1"/>
  <c r="E19" i="1"/>
  <c r="BA18" i="1"/>
  <c r="AP18" i="1" a="1"/>
  <c r="AP18" i="1" s="1"/>
  <c r="AN18" i="1" a="1"/>
  <c r="AN18" i="1" s="1"/>
  <c r="AJ18" i="1" a="1"/>
  <c r="AJ18" i="1" s="1"/>
  <c r="AB18" i="1" a="1"/>
  <c r="AB18" i="1"/>
  <c r="AA18" i="1" a="1"/>
  <c r="AA18" i="1" s="1"/>
  <c r="Y18" i="1" a="1"/>
  <c r="Y18" i="1" s="1"/>
  <c r="V18" i="1" a="1"/>
  <c r="V18" i="1" s="1"/>
  <c r="U18" i="1" a="1"/>
  <c r="U18" i="1" s="1"/>
  <c r="T18" i="1" a="1"/>
  <c r="T18" i="1"/>
  <c r="S18" i="1" a="1"/>
  <c r="S18" i="1" s="1"/>
  <c r="N18" i="1" a="1"/>
  <c r="N18" i="1" s="1"/>
  <c r="L18" i="1" a="1"/>
  <c r="L18" i="1"/>
  <c r="K18" i="1" a="1"/>
  <c r="K18" i="1" s="1"/>
  <c r="H18" i="1" a="1"/>
  <c r="H18" i="1" s="1"/>
  <c r="G18" i="1" a="1"/>
  <c r="G18" i="1"/>
  <c r="F18" i="1" a="1"/>
  <c r="F18" i="1" s="1"/>
  <c r="C18" i="1" a="1"/>
  <c r="C18" i="1" s="1"/>
  <c r="AN17" i="1" a="1"/>
  <c r="AN17" i="1" s="1"/>
  <c r="AA17" i="1" a="1"/>
  <c r="AA17" i="1" s="1"/>
  <c r="Z17" i="1" a="1"/>
  <c r="Z17" i="1" s="1"/>
  <c r="V17" i="1" a="1"/>
  <c r="V17" i="1" s="1"/>
  <c r="N17" i="1" a="1"/>
  <c r="N17" i="1" s="1"/>
  <c r="M17" i="1" a="1"/>
  <c r="M17" i="1" s="1"/>
  <c r="L17" i="1" a="1"/>
  <c r="L17" i="1" s="1"/>
  <c r="C17" i="1" a="1"/>
  <c r="C17" i="1" s="1"/>
  <c r="AJ17" i="1" s="1" a="1"/>
  <c r="AJ17" i="1" s="1"/>
  <c r="AN16" i="1" a="1"/>
  <c r="AN16" i="1" s="1"/>
  <c r="AK16" i="1" a="1"/>
  <c r="AK16" i="1" s="1"/>
  <c r="AK15" i="1" s="1"/>
  <c r="AJ16" i="1" a="1"/>
  <c r="AJ16" i="1"/>
  <c r="AJ15" i="1" s="1"/>
  <c r="AC16" i="1" a="1"/>
  <c r="AC16" i="1"/>
  <c r="AC15" i="1" s="1"/>
  <c r="AB16" i="1" a="1"/>
  <c r="AB16" i="1"/>
  <c r="AB15" i="1" s="1"/>
  <c r="AA16" i="1" a="1"/>
  <c r="AA16" i="1"/>
  <c r="AA15" i="1" s="1"/>
  <c r="Z16" i="1" a="1"/>
  <c r="Z16" i="1" s="1"/>
  <c r="Z15" i="1" s="1"/>
  <c r="W16" i="1" a="1"/>
  <c r="W16" i="1"/>
  <c r="V16" i="1" a="1"/>
  <c r="V16" i="1" s="1"/>
  <c r="V15" i="1" s="1"/>
  <c r="U16" i="1" a="1"/>
  <c r="U16" i="1"/>
  <c r="U15" i="1" s="1"/>
  <c r="T16" i="1" a="1"/>
  <c r="T16" i="1" s="1"/>
  <c r="T15" i="1" s="1"/>
  <c r="O16" i="1" a="1"/>
  <c r="O16" i="1"/>
  <c r="N16" i="1" a="1"/>
  <c r="N16" i="1"/>
  <c r="N15" i="1" s="1"/>
  <c r="N5" i="1" s="1"/>
  <c r="M16" i="1" a="1"/>
  <c r="M16" i="1" s="1"/>
  <c r="M15" i="1" s="1"/>
  <c r="L16" i="1" a="1"/>
  <c r="L16" i="1" s="1"/>
  <c r="I16" i="1" a="1"/>
  <c r="I16" i="1" s="1"/>
  <c r="I15" i="1" s="1"/>
  <c r="H16" i="1" a="1"/>
  <c r="H16" i="1" s="1"/>
  <c r="H15" i="1" s="1"/>
  <c r="G16" i="1" a="1"/>
  <c r="G16" i="1" s="1"/>
  <c r="G15" i="1" s="1"/>
  <c r="F16" i="1" a="1"/>
  <c r="F16" i="1" s="1"/>
  <c r="F15" i="1" s="1"/>
  <c r="C16" i="1" a="1"/>
  <c r="C16" i="1"/>
  <c r="AN15" i="1"/>
  <c r="W15" i="1"/>
  <c r="O15" i="1"/>
  <c r="L15" i="1"/>
  <c r="AW14" i="1"/>
  <c r="AN14" i="1" a="1"/>
  <c r="AN14" i="1" s="1"/>
  <c r="AK14" i="1" a="1"/>
  <c r="AK14" i="1"/>
  <c r="AJ14" i="1" a="1"/>
  <c r="AJ14" i="1"/>
  <c r="AD14" i="1" a="1"/>
  <c r="AD14" i="1"/>
  <c r="AC14" i="1" a="1"/>
  <c r="AC14" i="1" s="1"/>
  <c r="AB14" i="1" a="1"/>
  <c r="AB14" i="1" s="1"/>
  <c r="AA14" i="1" a="1"/>
  <c r="AA14" i="1" s="1"/>
  <c r="Z14" i="1" a="1"/>
  <c r="Z14" i="1" s="1"/>
  <c r="Y14" i="1" a="1"/>
  <c r="Y14" i="1" s="1"/>
  <c r="X14" i="1" a="1"/>
  <c r="X14" i="1"/>
  <c r="W14" i="1" a="1"/>
  <c r="W14" i="1"/>
  <c r="V14" i="1" a="1"/>
  <c r="V14" i="1" s="1"/>
  <c r="U14" i="1" a="1"/>
  <c r="U14" i="1" s="1"/>
  <c r="T14" i="1" a="1"/>
  <c r="T14" i="1" s="1"/>
  <c r="S14" i="1" a="1"/>
  <c r="S14" i="1" s="1"/>
  <c r="P14" i="1" a="1"/>
  <c r="P14" i="1"/>
  <c r="O14" i="1" a="1"/>
  <c r="O14" i="1" s="1"/>
  <c r="N14" i="1" a="1"/>
  <c r="N14" i="1"/>
  <c r="M14" i="1" a="1"/>
  <c r="M14" i="1" s="1"/>
  <c r="L14" i="1" a="1"/>
  <c r="L14" i="1" s="1"/>
  <c r="K14" i="1" a="1"/>
  <c r="K14" i="1" s="1"/>
  <c r="J14" i="1" a="1"/>
  <c r="J14" i="1"/>
  <c r="I14" i="1" a="1"/>
  <c r="I14" i="1" s="1"/>
  <c r="H14" i="1" a="1"/>
  <c r="H14" i="1" s="1"/>
  <c r="G14" i="1" a="1"/>
  <c r="G14" i="1"/>
  <c r="F14" i="1" a="1"/>
  <c r="F14" i="1" s="1"/>
  <c r="E14" i="1" a="1"/>
  <c r="E14" i="1" s="1"/>
  <c r="AW13" i="1"/>
  <c r="AO13" i="1" a="1"/>
  <c r="AO13" i="1" s="1"/>
  <c r="AN13" i="1" a="1"/>
  <c r="AN13" i="1" s="1"/>
  <c r="AK13" i="1" a="1"/>
  <c r="AK13" i="1"/>
  <c r="AJ13" i="1" a="1"/>
  <c r="AJ13" i="1" s="1"/>
  <c r="AD13" i="1" a="1"/>
  <c r="AD13" i="1"/>
  <c r="AC13" i="1" a="1"/>
  <c r="AC13" i="1"/>
  <c r="AB13" i="1" a="1"/>
  <c r="AB13" i="1" s="1"/>
  <c r="AA13" i="1" a="1"/>
  <c r="AA13" i="1" s="1"/>
  <c r="Z13" i="1" a="1"/>
  <c r="Z13" i="1" s="1"/>
  <c r="Y13" i="1" a="1"/>
  <c r="Y13" i="1"/>
  <c r="X13" i="1" a="1"/>
  <c r="X13" i="1"/>
  <c r="W13" i="1" a="1"/>
  <c r="W13" i="1"/>
  <c r="V13" i="1" a="1"/>
  <c r="V13" i="1" s="1"/>
  <c r="U13" i="1" a="1"/>
  <c r="U13" i="1" s="1"/>
  <c r="T13" i="1" a="1"/>
  <c r="T13" i="1" s="1"/>
  <c r="S13" i="1" a="1"/>
  <c r="S13" i="1"/>
  <c r="P13" i="1" a="1"/>
  <c r="P13" i="1" s="1"/>
  <c r="O13" i="1" a="1"/>
  <c r="O13" i="1"/>
  <c r="N13" i="1" a="1"/>
  <c r="N13" i="1"/>
  <c r="M13" i="1" a="1"/>
  <c r="M13" i="1"/>
  <c r="L13" i="1" a="1"/>
  <c r="L13" i="1"/>
  <c r="K13" i="1" a="1"/>
  <c r="K13" i="1" s="1"/>
  <c r="J13" i="1" a="1"/>
  <c r="J13" i="1" s="1"/>
  <c r="I13" i="1" a="1"/>
  <c r="I13" i="1"/>
  <c r="H13" i="1" a="1"/>
  <c r="H13" i="1" s="1"/>
  <c r="G13" i="1" a="1"/>
  <c r="G13" i="1"/>
  <c r="F13" i="1" a="1"/>
  <c r="F13" i="1"/>
  <c r="E13" i="1" a="1"/>
  <c r="E13" i="1" s="1"/>
  <c r="AO12" i="1" a="1"/>
  <c r="AO12" i="1"/>
  <c r="AN12" i="1" a="1"/>
  <c r="AN12" i="1"/>
  <c r="AM12" i="1" a="1"/>
  <c r="AM12" i="1" s="1"/>
  <c r="AJ12" i="1" a="1"/>
  <c r="AJ12" i="1"/>
  <c r="AF12" i="1"/>
  <c r="AD12" i="1" a="1"/>
  <c r="AD12" i="1" s="1"/>
  <c r="AC12" i="1" a="1"/>
  <c r="AC12" i="1"/>
  <c r="AB12" i="1" a="1"/>
  <c r="AB12" i="1" s="1"/>
  <c r="AA12" i="1" a="1"/>
  <c r="AA12" i="1"/>
  <c r="Z12" i="1" a="1"/>
  <c r="Z12" i="1" s="1"/>
  <c r="Y12" i="1" a="1"/>
  <c r="Y12" i="1" s="1"/>
  <c r="X12" i="1" a="1"/>
  <c r="X12" i="1" s="1"/>
  <c r="W12" i="1" a="1"/>
  <c r="W12" i="1"/>
  <c r="V12" i="1" a="1"/>
  <c r="V12" i="1" s="1"/>
  <c r="U12" i="1" a="1"/>
  <c r="U12" i="1" s="1"/>
  <c r="T12" i="1" a="1"/>
  <c r="T12" i="1"/>
  <c r="S12" i="1" a="1"/>
  <c r="S12" i="1" s="1"/>
  <c r="P12" i="1" a="1"/>
  <c r="P12" i="1" s="1"/>
  <c r="O12" i="1" a="1"/>
  <c r="O12" i="1"/>
  <c r="N12" i="1" a="1"/>
  <c r="N12" i="1" s="1"/>
  <c r="M12" i="1" a="1"/>
  <c r="M12" i="1" s="1"/>
  <c r="L12" i="1" a="1"/>
  <c r="L12" i="1" s="1"/>
  <c r="K12" i="1" a="1"/>
  <c r="K12" i="1" s="1"/>
  <c r="J12" i="1" a="1"/>
  <c r="J12" i="1" s="1"/>
  <c r="I12" i="1" a="1"/>
  <c r="I12" i="1"/>
  <c r="H12" i="1" a="1"/>
  <c r="H12" i="1" s="1"/>
  <c r="G12" i="1" a="1"/>
  <c r="G12" i="1" s="1"/>
  <c r="F12" i="1" a="1"/>
  <c r="F12" i="1" s="1"/>
  <c r="E12" i="1" a="1"/>
  <c r="E12" i="1" s="1"/>
  <c r="AW12" i="1" s="1"/>
  <c r="AO11" i="1" a="1"/>
  <c r="AO11" i="1"/>
  <c r="AN11" i="1" a="1"/>
  <c r="AN11" i="1"/>
  <c r="AM11" i="1" a="1"/>
  <c r="AM11" i="1" s="1"/>
  <c r="AF11" i="1"/>
  <c r="AD11" i="1" a="1"/>
  <c r="AD11" i="1"/>
  <c r="AC11" i="1" a="1"/>
  <c r="AC11" i="1"/>
  <c r="AB11" i="1" a="1"/>
  <c r="AB11" i="1"/>
  <c r="AA11" i="1" a="1"/>
  <c r="AA11" i="1" s="1"/>
  <c r="Z11" i="1" a="1"/>
  <c r="Z11" i="1" s="1"/>
  <c r="Y11" i="1" a="1"/>
  <c r="Y11" i="1" s="1"/>
  <c r="X11" i="1" a="1"/>
  <c r="X11" i="1" s="1"/>
  <c r="W11" i="1" a="1"/>
  <c r="W11" i="1" s="1"/>
  <c r="V11" i="1" a="1"/>
  <c r="V11" i="1"/>
  <c r="U11" i="1" a="1"/>
  <c r="U11" i="1"/>
  <c r="T11" i="1" a="1"/>
  <c r="T11" i="1" s="1"/>
  <c r="S11" i="1" a="1"/>
  <c r="S11" i="1" s="1"/>
  <c r="P11" i="1" a="1"/>
  <c r="P11" i="1" s="1"/>
  <c r="O11" i="1" a="1"/>
  <c r="O11" i="1" s="1"/>
  <c r="N11" i="1" a="1"/>
  <c r="N11" i="1"/>
  <c r="M11" i="1" a="1"/>
  <c r="M11" i="1" s="1"/>
  <c r="L11" i="1" a="1"/>
  <c r="L11" i="1"/>
  <c r="K11" i="1" a="1"/>
  <c r="K11" i="1" s="1"/>
  <c r="J11" i="1" a="1"/>
  <c r="J11" i="1" s="1"/>
  <c r="I11" i="1" a="1"/>
  <c r="I11" i="1" s="1"/>
  <c r="H11" i="1" a="1"/>
  <c r="H11" i="1"/>
  <c r="G11" i="1" a="1"/>
  <c r="G11" i="1" s="1"/>
  <c r="F11" i="1" a="1"/>
  <c r="F11" i="1" s="1"/>
  <c r="E11" i="1" a="1"/>
  <c r="E11" i="1"/>
  <c r="AW11" i="1" s="1"/>
  <c r="AS10" i="1" a="1"/>
  <c r="AS10" i="1" s="1"/>
  <c r="AO10" i="1" a="1"/>
  <c r="AO10" i="1"/>
  <c r="AN10" i="1" a="1"/>
  <c r="AN10" i="1" s="1"/>
  <c r="AM10" i="1" a="1"/>
  <c r="AM10" i="1"/>
  <c r="AL10" i="1" a="1"/>
  <c r="AL10" i="1" s="1"/>
  <c r="AH10" i="1" a="1"/>
  <c r="AH10" i="1" s="1"/>
  <c r="AD10" i="1" a="1"/>
  <c r="AD10" i="1" s="1"/>
  <c r="AC10" i="1" a="1"/>
  <c r="AC10" i="1" s="1"/>
  <c r="AB10" i="1" a="1"/>
  <c r="AB10" i="1"/>
  <c r="AA10" i="1" a="1"/>
  <c r="AA10" i="1" s="1"/>
  <c r="Z10" i="1" a="1"/>
  <c r="Z10" i="1" s="1"/>
  <c r="Y10" i="1" a="1"/>
  <c r="Y10" i="1" s="1"/>
  <c r="X10" i="1" a="1"/>
  <c r="X10" i="1" s="1"/>
  <c r="W10" i="1" a="1"/>
  <c r="W10" i="1" s="1"/>
  <c r="V10" i="1" a="1"/>
  <c r="V10" i="1"/>
  <c r="U10" i="1" a="1"/>
  <c r="U10" i="1"/>
  <c r="T10" i="1" a="1"/>
  <c r="T10" i="1" s="1"/>
  <c r="S10" i="1" a="1"/>
  <c r="S10" i="1" s="1"/>
  <c r="P10" i="1" a="1"/>
  <c r="P10" i="1" s="1"/>
  <c r="AU10" i="1" s="1"/>
  <c r="O10" i="1" a="1"/>
  <c r="O10" i="1" s="1"/>
  <c r="N10" i="1" a="1"/>
  <c r="N10" i="1"/>
  <c r="M10" i="1" a="1"/>
  <c r="M10" i="1" s="1"/>
  <c r="L10" i="1" a="1"/>
  <c r="L10" i="1"/>
  <c r="K10" i="1" a="1"/>
  <c r="K10" i="1" s="1"/>
  <c r="J10" i="1" a="1"/>
  <c r="J10" i="1" s="1"/>
  <c r="I10" i="1" a="1"/>
  <c r="I10" i="1" s="1"/>
  <c r="H10" i="1" a="1"/>
  <c r="H10" i="1"/>
  <c r="G10" i="1" a="1"/>
  <c r="G10" i="1" s="1"/>
  <c r="F10" i="1" a="1"/>
  <c r="F10" i="1" s="1"/>
  <c r="E10" i="1" a="1"/>
  <c r="E10" i="1"/>
  <c r="AW10" i="1" s="1"/>
  <c r="AS9" i="1" a="1"/>
  <c r="AS9" i="1" s="1"/>
  <c r="AN9" i="1" a="1"/>
  <c r="AN9" i="1" s="1"/>
  <c r="AM9" i="1" a="1"/>
  <c r="AM9" i="1"/>
  <c r="AL9" i="1" a="1"/>
  <c r="AL9" i="1" s="1"/>
  <c r="AH9" i="1" a="1"/>
  <c r="AH9" i="1" s="1"/>
  <c r="AD9" i="1" a="1"/>
  <c r="AD9" i="1" s="1"/>
  <c r="AC9" i="1" a="1"/>
  <c r="AC9" i="1"/>
  <c r="AB9" i="1" a="1"/>
  <c r="AB9" i="1"/>
  <c r="AA9" i="1" a="1"/>
  <c r="AA9" i="1"/>
  <c r="Z9" i="1" a="1"/>
  <c r="Z9" i="1" s="1"/>
  <c r="Y9" i="1" a="1"/>
  <c r="Y9" i="1" s="1"/>
  <c r="X9" i="1" a="1"/>
  <c r="X9" i="1" s="1"/>
  <c r="W9" i="1" a="1"/>
  <c r="W9" i="1" s="1"/>
  <c r="V9" i="1" a="1"/>
  <c r="V9" i="1" s="1"/>
  <c r="U9" i="1" a="1"/>
  <c r="U9" i="1"/>
  <c r="T9" i="1" a="1"/>
  <c r="T9" i="1" s="1"/>
  <c r="S9" i="1" a="1"/>
  <c r="S9" i="1" s="1"/>
  <c r="P9" i="1" a="1"/>
  <c r="P9" i="1" s="1"/>
  <c r="O9" i="1" a="1"/>
  <c r="O9" i="1" s="1"/>
  <c r="N9" i="1" a="1"/>
  <c r="N9" i="1" s="1"/>
  <c r="M9" i="1" a="1"/>
  <c r="M9" i="1"/>
  <c r="L9" i="1" a="1"/>
  <c r="L9" i="1" s="1"/>
  <c r="K9" i="1" a="1"/>
  <c r="K9" i="1" s="1"/>
  <c r="J9" i="1" a="1"/>
  <c r="J9" i="1" s="1"/>
  <c r="I9" i="1" a="1"/>
  <c r="I9" i="1" s="1"/>
  <c r="H9" i="1" a="1"/>
  <c r="H9" i="1" s="1"/>
  <c r="G9" i="1" a="1"/>
  <c r="G9" i="1"/>
  <c r="F9" i="1" a="1"/>
  <c r="F9" i="1"/>
  <c r="E9" i="1" a="1"/>
  <c r="E9" i="1" s="1"/>
  <c r="AW9" i="1" s="1"/>
  <c r="AN8" i="1" a="1"/>
  <c r="AN8" i="1"/>
  <c r="AM8" i="1" a="1"/>
  <c r="AM8" i="1" s="1"/>
  <c r="AL8" i="1" a="1"/>
  <c r="AL8" i="1"/>
  <c r="AK8" i="1" a="1"/>
  <c r="AK8" i="1" s="1"/>
  <c r="AF8" i="1"/>
  <c r="AD8" i="1" a="1"/>
  <c r="AD8" i="1"/>
  <c r="AC8" i="1" a="1"/>
  <c r="AC8" i="1" s="1"/>
  <c r="AB8" i="1" a="1"/>
  <c r="AB8" i="1"/>
  <c r="AA8" i="1" a="1"/>
  <c r="AA8" i="1"/>
  <c r="Z8" i="1" a="1"/>
  <c r="Z8" i="1"/>
  <c r="Y8" i="1" a="1"/>
  <c r="Y8" i="1"/>
  <c r="X8" i="1" a="1"/>
  <c r="X8" i="1" s="1"/>
  <c r="W8" i="1" a="1"/>
  <c r="W8" i="1" s="1"/>
  <c r="V8" i="1" a="1"/>
  <c r="V8" i="1" s="1"/>
  <c r="U8" i="1" a="1"/>
  <c r="U8" i="1"/>
  <c r="T8" i="1" a="1"/>
  <c r="T8" i="1"/>
  <c r="S8" i="1" a="1"/>
  <c r="S8" i="1"/>
  <c r="P8" i="1" a="1"/>
  <c r="P8" i="1"/>
  <c r="O8" i="1" a="1"/>
  <c r="O8" i="1" s="1"/>
  <c r="N8" i="1" a="1"/>
  <c r="N8" i="1" s="1"/>
  <c r="M8" i="1" a="1"/>
  <c r="M8" i="1"/>
  <c r="L8" i="1" a="1"/>
  <c r="L8" i="1" s="1"/>
  <c r="K8" i="1" a="1"/>
  <c r="K8" i="1"/>
  <c r="J8" i="1" a="1"/>
  <c r="J8" i="1"/>
  <c r="I8" i="1" a="1"/>
  <c r="I8" i="1" s="1"/>
  <c r="H8" i="1" a="1"/>
  <c r="H8" i="1" s="1"/>
  <c r="G8" i="1" a="1"/>
  <c r="G8" i="1"/>
  <c r="F8" i="1" a="1"/>
  <c r="F8" i="1"/>
  <c r="E8" i="1" a="1"/>
  <c r="E8" i="1" s="1"/>
  <c r="AW8" i="1" s="1"/>
  <c r="AN7" i="1" a="1"/>
  <c r="AN7" i="1"/>
  <c r="AM7" i="1" a="1"/>
  <c r="AM7" i="1"/>
  <c r="AM6" i="1" s="1"/>
  <c r="AL7" i="1" a="1"/>
  <c r="AL7" i="1"/>
  <c r="AL6" i="1" s="1"/>
  <c r="AK7" i="1" a="1"/>
  <c r="AK7" i="1"/>
  <c r="AK6" i="1" s="1"/>
  <c r="AD7" i="1" a="1"/>
  <c r="AD7" i="1" s="1"/>
  <c r="AD6" i="1" s="1"/>
  <c r="AD5" i="1" s="1"/>
  <c r="AD4" i="1" s="1"/>
  <c r="AD38" i="1" s="1"/>
  <c r="AC7" i="1" a="1"/>
  <c r="AC7" i="1" s="1"/>
  <c r="AC6" i="1" s="1"/>
  <c r="AC5" i="1" s="1"/>
  <c r="AB7" i="1" a="1"/>
  <c r="AB7" i="1"/>
  <c r="AA7" i="1" a="1"/>
  <c r="AA7" i="1"/>
  <c r="Z7" i="1" a="1"/>
  <c r="Z7" i="1"/>
  <c r="Z6" i="1" s="1"/>
  <c r="Z5" i="1" s="1"/>
  <c r="Z4" i="1" s="1"/>
  <c r="Z38" i="1" s="1"/>
  <c r="Z43" i="1" s="1"/>
  <c r="Z49" i="1" s="1"/>
  <c r="Y7" i="1" a="1"/>
  <c r="Y7" i="1"/>
  <c r="Y6" i="1" s="1"/>
  <c r="X7" i="1" a="1"/>
  <c r="X7" i="1" s="1"/>
  <c r="X6" i="1" s="1"/>
  <c r="X5" i="1" s="1"/>
  <c r="W7" i="1" a="1"/>
  <c r="W7" i="1" s="1"/>
  <c r="W6" i="1" s="1"/>
  <c r="V7" i="1" a="1"/>
  <c r="V7" i="1" s="1"/>
  <c r="V6" i="1" s="1"/>
  <c r="U7" i="1" a="1"/>
  <c r="U7" i="1"/>
  <c r="T7" i="1" a="1"/>
  <c r="T7" i="1"/>
  <c r="T6" i="1" s="1"/>
  <c r="T5" i="1" s="1"/>
  <c r="T4" i="1" s="1"/>
  <c r="T38" i="1" s="1"/>
  <c r="T43" i="1" s="1"/>
  <c r="T49" i="1" s="1"/>
  <c r="T90" i="1" s="1"/>
  <c r="S7" i="1" a="1"/>
  <c r="S7" i="1" s="1"/>
  <c r="S6" i="1" s="1"/>
  <c r="S5" i="1" s="1"/>
  <c r="S4" i="1" s="1"/>
  <c r="S38" i="1" s="1"/>
  <c r="S43" i="1" s="1"/>
  <c r="S49" i="1" s="1"/>
  <c r="P7" i="1" a="1"/>
  <c r="P7" i="1"/>
  <c r="O7" i="1" a="1"/>
  <c r="O7" i="1" s="1"/>
  <c r="O6" i="1" s="1"/>
  <c r="O5" i="1" s="1"/>
  <c r="O4" i="1" s="1"/>
  <c r="O38" i="1" s="1"/>
  <c r="N7" i="1" a="1"/>
  <c r="N7" i="1" s="1"/>
  <c r="M7" i="1" a="1"/>
  <c r="M7" i="1" s="1"/>
  <c r="M6" i="1" s="1"/>
  <c r="L7" i="1" a="1"/>
  <c r="L7" i="1"/>
  <c r="K7" i="1" a="1"/>
  <c r="K7" i="1"/>
  <c r="K6" i="1" s="1"/>
  <c r="J7" i="1" a="1"/>
  <c r="J7" i="1" s="1"/>
  <c r="J6" i="1" s="1"/>
  <c r="I7" i="1" a="1"/>
  <c r="I7" i="1"/>
  <c r="I6" i="1" s="1"/>
  <c r="H7" i="1" a="1"/>
  <c r="H7" i="1" s="1"/>
  <c r="H6" i="1" s="1"/>
  <c r="G7" i="1" a="1"/>
  <c r="G7" i="1" s="1"/>
  <c r="G6" i="1" s="1"/>
  <c r="F7" i="1" a="1"/>
  <c r="F7" i="1"/>
  <c r="F6" i="1" s="1"/>
  <c r="F5" i="1" s="1"/>
  <c r="F4" i="1" s="1"/>
  <c r="F38" i="1" s="1"/>
  <c r="E7" i="1" a="1"/>
  <c r="E7" i="1"/>
  <c r="AW7" i="1" s="1"/>
  <c r="AN6" i="1"/>
  <c r="AB6" i="1"/>
  <c r="AB5" i="1" s="1"/>
  <c r="AA6" i="1"/>
  <c r="AA5" i="1" s="1"/>
  <c r="AA4" i="1" s="1"/>
  <c r="AA38" i="1" s="1"/>
  <c r="AA43" i="1" s="1"/>
  <c r="AA49" i="1" s="1"/>
  <c r="AA90" i="1" s="1"/>
  <c r="U6" i="1"/>
  <c r="P6" i="1"/>
  <c r="AF6" i="1" s="1"/>
  <c r="N6" i="1"/>
  <c r="L6" i="1"/>
  <c r="L5" i="1" s="1"/>
  <c r="L4" i="1" s="1"/>
  <c r="L38" i="1" s="1"/>
  <c r="Y5" i="1"/>
  <c r="BG2" i="1"/>
  <c r="BA2" i="1"/>
  <c r="BA20" i="1" s="1"/>
  <c r="AS1" i="1"/>
  <c r="AS18" i="1" s="1" a="1"/>
  <c r="AS18" i="1" s="1"/>
  <c r="AR1" i="1"/>
  <c r="AR36" i="1" s="1" a="1"/>
  <c r="AR36" i="1" s="1"/>
  <c r="AR35" i="1" s="1"/>
  <c r="AQ1" i="1"/>
  <c r="AP1" i="1"/>
  <c r="AP40" i="1" s="1" a="1"/>
  <c r="AP40" i="1" s="1"/>
  <c r="AP39" i="1" s="1"/>
  <c r="AP43" i="1" s="1"/>
  <c r="AO1" i="1"/>
  <c r="AO14" i="1" s="1" a="1"/>
  <c r="AO14" i="1" s="1"/>
  <c r="AN1" i="1"/>
  <c r="AN98" i="1" s="1" a="1"/>
  <c r="AN98" i="1" s="1"/>
  <c r="AM1" i="1"/>
  <c r="AM98" i="1" s="1" a="1"/>
  <c r="AM98" i="1" s="1"/>
  <c r="AL1" i="1"/>
  <c r="AL126" i="1" s="1" a="1"/>
  <c r="AL126" i="1" s="1"/>
  <c r="AK1" i="1"/>
  <c r="AK101" i="1" s="1" a="1"/>
  <c r="AK101" i="1" s="1"/>
  <c r="AJ1" i="1"/>
  <c r="AJ157" i="1" s="1" a="1"/>
  <c r="AJ157" i="1" s="1"/>
  <c r="AI1" i="1"/>
  <c r="AI18" i="1" s="1" a="1"/>
  <c r="AI18" i="1" s="1"/>
  <c r="AH1" i="1"/>
  <c r="AH26" i="1" s="1" a="1"/>
  <c r="AH26" i="1" s="1"/>
  <c r="H12" i="7" l="1"/>
  <c r="I12" i="7"/>
  <c r="G12" i="7"/>
  <c r="G10" i="7"/>
  <c r="J5" i="7"/>
  <c r="H10" i="7"/>
  <c r="G6" i="7"/>
  <c r="I10" i="7"/>
  <c r="B6" i="7"/>
  <c r="B8" i="7" s="1"/>
  <c r="C6" i="7"/>
  <c r="C8" i="7" s="1"/>
  <c r="D6" i="7"/>
  <c r="D8" i="7" s="1"/>
  <c r="E5" i="7"/>
  <c r="J34" i="5"/>
  <c r="K34" i="5"/>
  <c r="L34" i="5"/>
  <c r="E34" i="5"/>
  <c r="F34" i="5"/>
  <c r="G34" i="5"/>
  <c r="H34" i="5"/>
  <c r="L42" i="5"/>
  <c r="L43" i="5" s="1"/>
  <c r="G42" i="5"/>
  <c r="G43" i="5" s="1"/>
  <c r="G19" i="5"/>
  <c r="K19" i="5"/>
  <c r="C47" i="5"/>
  <c r="C50" i="5" s="1"/>
  <c r="I19" i="5"/>
  <c r="I44" i="5" s="1"/>
  <c r="J19" i="5"/>
  <c r="D11" i="5"/>
  <c r="D14" i="5" s="1"/>
  <c r="H19" i="5"/>
  <c r="E19" i="5"/>
  <c r="L166" i="1"/>
  <c r="L43" i="1"/>
  <c r="L49" i="1" s="1"/>
  <c r="BC9" i="1"/>
  <c r="T91" i="1"/>
  <c r="AU9" i="1"/>
  <c r="AT9" i="1"/>
  <c r="AF9" i="1"/>
  <c r="AE9" i="1"/>
  <c r="AF24" i="1"/>
  <c r="AE24" i="1"/>
  <c r="BD25" i="1"/>
  <c r="AB4" i="1"/>
  <c r="AB38" i="1" s="1"/>
  <c r="AB43" i="1" s="1"/>
  <c r="AB49" i="1" s="1"/>
  <c r="AC4" i="1"/>
  <c r="AC38" i="1" s="1"/>
  <c r="AC43" i="1" s="1"/>
  <c r="AC49" i="1" s="1"/>
  <c r="AC90" i="1" s="1"/>
  <c r="N4" i="1"/>
  <c r="N38" i="1" s="1"/>
  <c r="Y43" i="1"/>
  <c r="Y49" i="1" s="1"/>
  <c r="Y90" i="1" s="1"/>
  <c r="AD43" i="1"/>
  <c r="AF36" i="1"/>
  <c r="P35" i="1"/>
  <c r="AE36" i="1"/>
  <c r="AA148" i="1"/>
  <c r="AA163" i="1" s="1"/>
  <c r="AA91" i="1"/>
  <c r="W5" i="1"/>
  <c r="W4" i="1" s="1"/>
  <c r="W38" i="1" s="1"/>
  <c r="W43" i="1" s="1"/>
  <c r="W49" i="1" s="1"/>
  <c r="W90" i="1" s="1"/>
  <c r="AF23" i="1"/>
  <c r="AE23" i="1"/>
  <c r="M5" i="1"/>
  <c r="M4" i="1" s="1"/>
  <c r="M38" i="1" s="1"/>
  <c r="X4" i="1"/>
  <c r="X38" i="1" s="1"/>
  <c r="X43" i="1" s="1"/>
  <c r="X49" i="1" s="1"/>
  <c r="X90" i="1" s="1"/>
  <c r="F166" i="1"/>
  <c r="F43" i="1"/>
  <c r="F49" i="1" s="1"/>
  <c r="AL5" i="1"/>
  <c r="AL4" i="1" s="1"/>
  <c r="O43" i="1"/>
  <c r="O49" i="1" s="1"/>
  <c r="O166" i="1"/>
  <c r="AQ160" i="1" a="1"/>
  <c r="AQ160" i="1" s="1"/>
  <c r="AQ156" i="1" a="1"/>
  <c r="AQ156" i="1" s="1"/>
  <c r="AQ152" i="1" a="1"/>
  <c r="AQ152" i="1" s="1"/>
  <c r="AQ87" i="1" a="1"/>
  <c r="AQ87" i="1" s="1"/>
  <c r="AQ83" i="1" a="1"/>
  <c r="AQ83" i="1" s="1"/>
  <c r="AQ82" i="1" s="1"/>
  <c r="AQ157" i="1" a="1"/>
  <c r="AQ157" i="1" s="1"/>
  <c r="AQ141" i="1" a="1"/>
  <c r="AQ141" i="1" s="1"/>
  <c r="AQ140" i="1" s="1"/>
  <c r="AQ155" i="1" a="1"/>
  <c r="AQ155" i="1" s="1"/>
  <c r="AQ126" i="1" a="1"/>
  <c r="AQ126" i="1" s="1"/>
  <c r="AQ115" i="1" a="1"/>
  <c r="AQ115" i="1" s="1"/>
  <c r="AQ97" i="1" a="1"/>
  <c r="AQ97" i="1" s="1"/>
  <c r="AQ70" i="1" a="1"/>
  <c r="AQ70" i="1" s="1"/>
  <c r="AQ143" i="1" a="1"/>
  <c r="AQ143" i="1" s="1"/>
  <c r="AQ159" i="1" a="1"/>
  <c r="AQ159" i="1" s="1"/>
  <c r="AQ158" i="1" s="1"/>
  <c r="AQ132" i="1" a="1"/>
  <c r="AQ132" i="1" s="1"/>
  <c r="AQ127" i="1" a="1"/>
  <c r="AQ127" i="1" s="1"/>
  <c r="AQ104" i="1" a="1"/>
  <c r="AQ104" i="1" s="1"/>
  <c r="AQ98" i="1" a="1"/>
  <c r="AQ98" i="1" s="1"/>
  <c r="AQ71" i="1" a="1"/>
  <c r="AQ71" i="1" s="1"/>
  <c r="AQ65" i="1" a="1"/>
  <c r="AQ65" i="1" s="1"/>
  <c r="AQ64" i="1" s="1"/>
  <c r="AQ138" i="1" a="1"/>
  <c r="AQ138" i="1" s="1"/>
  <c r="AQ122" i="1" a="1"/>
  <c r="AQ122" i="1" s="1"/>
  <c r="AQ116" i="1" a="1"/>
  <c r="AQ116" i="1" s="1"/>
  <c r="AQ111" i="1" a="1"/>
  <c r="AQ111" i="1" s="1"/>
  <c r="AQ89" i="1" a="1"/>
  <c r="AQ89" i="1" s="1"/>
  <c r="AQ77" i="1" a="1"/>
  <c r="AQ77" i="1" s="1"/>
  <c r="AQ154" i="1" a="1"/>
  <c r="AQ154" i="1" s="1"/>
  <c r="AQ150" i="1" a="1"/>
  <c r="AQ150" i="1" s="1"/>
  <c r="AQ149" i="1" s="1"/>
  <c r="AQ151" i="1" a="1"/>
  <c r="AQ151" i="1" s="1"/>
  <c r="AQ145" i="1" a="1"/>
  <c r="AQ145" i="1" s="1"/>
  <c r="AQ162" i="1" a="1"/>
  <c r="AQ162" i="1" s="1"/>
  <c r="AQ146" i="1" a="1"/>
  <c r="AQ146" i="1" s="1"/>
  <c r="AQ133" i="1" a="1"/>
  <c r="AQ133" i="1" s="1"/>
  <c r="AQ102" i="1" a="1"/>
  <c r="AQ102" i="1" s="1"/>
  <c r="AQ95" i="1" a="1"/>
  <c r="AQ95" i="1" s="1"/>
  <c r="AQ94" i="1" s="1"/>
  <c r="AQ75" i="1" a="1"/>
  <c r="AQ75" i="1" s="1"/>
  <c r="AQ53" i="1" a="1"/>
  <c r="AQ53" i="1" s="1"/>
  <c r="AQ36" i="1" a="1"/>
  <c r="AQ36" i="1" s="1"/>
  <c r="AQ35" i="1" s="1"/>
  <c r="AQ161" i="1" a="1"/>
  <c r="AQ161" i="1" s="1"/>
  <c r="AQ135" i="1" a="1"/>
  <c r="AQ135" i="1" s="1"/>
  <c r="AQ88" i="1" a="1"/>
  <c r="AQ88" i="1" s="1"/>
  <c r="AQ47" i="1" a="1"/>
  <c r="AQ47" i="1" s="1"/>
  <c r="AQ139" i="1" a="1"/>
  <c r="AQ139" i="1" s="1"/>
  <c r="AQ124" i="1" a="1"/>
  <c r="AQ124" i="1" s="1"/>
  <c r="AQ121" i="1" a="1"/>
  <c r="AQ121" i="1" s="1"/>
  <c r="AQ99" i="1" a="1"/>
  <c r="AQ99" i="1" s="1"/>
  <c r="AQ84" i="1" a="1"/>
  <c r="AQ84" i="1" s="1"/>
  <c r="AQ76" i="1" a="1"/>
  <c r="AQ76" i="1" s="1"/>
  <c r="AQ61" i="1" a="1"/>
  <c r="AQ61" i="1" s="1"/>
  <c r="AQ60" i="1" s="1"/>
  <c r="AQ54" i="1" a="1"/>
  <c r="AQ54" i="1" s="1"/>
  <c r="AQ26" i="1" a="1"/>
  <c r="AQ26" i="1" s="1"/>
  <c r="AQ144" i="1" a="1"/>
  <c r="AQ144" i="1" s="1"/>
  <c r="AQ130" i="1" a="1"/>
  <c r="AQ130" i="1" s="1"/>
  <c r="AQ128" i="1" a="1"/>
  <c r="AQ128" i="1" s="1"/>
  <c r="AQ103" i="1" a="1"/>
  <c r="AQ103" i="1" s="1"/>
  <c r="AQ85" i="1" a="1"/>
  <c r="AQ85" i="1" s="1"/>
  <c r="AQ79" i="1" a="1"/>
  <c r="AQ79" i="1" s="1"/>
  <c r="AQ78" i="1" s="1"/>
  <c r="AQ27" i="1" a="1"/>
  <c r="AQ27" i="1" s="1"/>
  <c r="AQ9" i="1" a="1"/>
  <c r="AQ9" i="1" s="1"/>
  <c r="AQ19" i="1" a="1"/>
  <c r="AQ19" i="1" s="1"/>
  <c r="AQ13" i="1" a="1"/>
  <c r="AQ13" i="1" s="1"/>
  <c r="AQ62" i="1" a="1"/>
  <c r="AQ62" i="1" s="1"/>
  <c r="AQ55" i="1" a="1"/>
  <c r="AQ55" i="1" s="1"/>
  <c r="AQ48" i="1" a="1"/>
  <c r="AQ48" i="1" s="1"/>
  <c r="AQ42" i="1" a="1"/>
  <c r="AQ42" i="1" s="1"/>
  <c r="AQ41" i="1" a="1"/>
  <c r="AQ41" i="1" s="1"/>
  <c r="AQ28" i="1" a="1"/>
  <c r="AQ28" i="1" s="1"/>
  <c r="AQ10" i="1" a="1"/>
  <c r="AQ10" i="1" s="1"/>
  <c r="AQ119" i="1" a="1"/>
  <c r="AQ119" i="1" s="1"/>
  <c r="AQ118" i="1" s="1"/>
  <c r="AQ108" i="1" a="1"/>
  <c r="AQ108" i="1" s="1"/>
  <c r="AQ66" i="1" a="1"/>
  <c r="AQ66" i="1" s="1"/>
  <c r="AQ29" i="1" a="1"/>
  <c r="AQ29" i="1" s="1"/>
  <c r="AQ11" i="1" a="1"/>
  <c r="AQ11" i="1" s="1"/>
  <c r="AQ136" i="1" a="1"/>
  <c r="AQ136" i="1" s="1"/>
  <c r="AQ125" i="1" a="1"/>
  <c r="AQ125" i="1" s="1"/>
  <c r="AQ123" i="1" a="1"/>
  <c r="AQ123" i="1" s="1"/>
  <c r="AQ112" i="1" a="1"/>
  <c r="AQ112" i="1" s="1"/>
  <c r="AQ106" i="1" a="1"/>
  <c r="AQ106" i="1" s="1"/>
  <c r="AQ105" i="1" s="1"/>
  <c r="AQ96" i="1" a="1"/>
  <c r="AQ96" i="1" s="1"/>
  <c r="AQ67" i="1" a="1"/>
  <c r="AQ67" i="1" s="1"/>
  <c r="AQ63" i="1" a="1"/>
  <c r="AQ63" i="1" s="1"/>
  <c r="AQ30" i="1" a="1"/>
  <c r="AQ30" i="1" s="1"/>
  <c r="AQ12" i="1" a="1"/>
  <c r="AQ12" i="1" s="1"/>
  <c r="AQ31" i="1" a="1"/>
  <c r="AQ31" i="1" s="1"/>
  <c r="AQ134" i="1" a="1"/>
  <c r="AQ134" i="1" s="1"/>
  <c r="AQ131" i="1" a="1"/>
  <c r="AQ131" i="1" s="1"/>
  <c r="AQ100" i="1" a="1"/>
  <c r="AQ100" i="1" s="1"/>
  <c r="AQ86" i="1" a="1"/>
  <c r="AQ86" i="1" s="1"/>
  <c r="AQ40" i="1" a="1"/>
  <c r="AQ40" i="1" s="1"/>
  <c r="AQ39" i="1" s="1"/>
  <c r="AQ43" i="1" s="1"/>
  <c r="AQ113" i="1" a="1"/>
  <c r="AQ113" i="1" s="1"/>
  <c r="AQ57" i="1" a="1"/>
  <c r="AQ57" i="1" s="1"/>
  <c r="AQ56" i="1" s="1"/>
  <c r="AQ32" i="1" a="1"/>
  <c r="AQ32" i="1" s="1"/>
  <c r="AQ147" i="1" a="1"/>
  <c r="AQ147" i="1" s="1"/>
  <c r="AQ110" i="1" a="1"/>
  <c r="AQ110" i="1" s="1"/>
  <c r="AQ109" i="1" s="1"/>
  <c r="AQ80" i="1" a="1"/>
  <c r="AQ80" i="1" s="1"/>
  <c r="AQ72" i="1" a="1"/>
  <c r="AQ72" i="1" s="1"/>
  <c r="AQ153" i="1" a="1"/>
  <c r="AQ153" i="1" s="1"/>
  <c r="AQ142" i="1" a="1"/>
  <c r="AQ142" i="1" s="1"/>
  <c r="AQ137" i="1" a="1"/>
  <c r="AQ137" i="1" s="1"/>
  <c r="AQ129" i="1" a="1"/>
  <c r="AQ129" i="1" s="1"/>
  <c r="AQ120" i="1" a="1"/>
  <c r="AQ120" i="1" s="1"/>
  <c r="AQ117" i="1" a="1"/>
  <c r="AQ117" i="1" s="1"/>
  <c r="AQ114" i="1" a="1"/>
  <c r="AQ114" i="1" s="1"/>
  <c r="AQ107" i="1" a="1"/>
  <c r="AQ107" i="1" s="1"/>
  <c r="AQ81" i="1" a="1"/>
  <c r="AQ81" i="1" s="1"/>
  <c r="AQ58" i="1" a="1"/>
  <c r="AQ58" i="1" s="1"/>
  <c r="AQ52" i="1" a="1"/>
  <c r="AQ52" i="1" s="1"/>
  <c r="AQ51" i="1" s="1"/>
  <c r="AQ101" i="1" a="1"/>
  <c r="AQ101" i="1" s="1"/>
  <c r="AQ74" i="1" a="1"/>
  <c r="AQ74" i="1" s="1"/>
  <c r="AQ73" i="1" s="1"/>
  <c r="AQ69" i="1" a="1"/>
  <c r="AQ69" i="1" s="1"/>
  <c r="AQ68" i="1" s="1"/>
  <c r="AQ46" i="1" a="1"/>
  <c r="AQ46" i="1" s="1"/>
  <c r="AR7" i="1" a="1"/>
  <c r="AR7" i="1" s="1"/>
  <c r="AR6" i="1" s="1"/>
  <c r="AR5" i="1" s="1"/>
  <c r="AE8" i="1"/>
  <c r="AH14" i="1" a="1"/>
  <c r="AH14" i="1" s="1"/>
  <c r="AI17" i="1" a="1"/>
  <c r="AI17" i="1" s="1"/>
  <c r="AI20" i="1" a="1"/>
  <c r="AI20" i="1" s="1"/>
  <c r="AS25" i="1" a="1"/>
  <c r="AS25" i="1" s="1"/>
  <c r="AT25" i="1" s="1"/>
  <c r="AE26" i="1"/>
  <c r="AR26" i="1" a="1"/>
  <c r="AR26" i="1" s="1"/>
  <c r="AI29" i="1" a="1"/>
  <c r="AI29" i="1" s="1"/>
  <c r="AI30" i="1" a="1"/>
  <c r="AI30" i="1" s="1"/>
  <c r="BA30" i="1"/>
  <c r="BC30" i="1" s="1"/>
  <c r="AS37" i="1" a="1"/>
  <c r="AS37" i="1" s="1"/>
  <c r="AH40" i="1" a="1"/>
  <c r="AH40" i="1" s="1"/>
  <c r="AH39" i="1" s="1"/>
  <c r="AH43" i="1" s="1"/>
  <c r="AF52" i="1"/>
  <c r="P51" i="1"/>
  <c r="AE52" i="1"/>
  <c r="AF57" i="1"/>
  <c r="AT57" i="1"/>
  <c r="AE57" i="1"/>
  <c r="P56" i="1"/>
  <c r="AF76" i="1"/>
  <c r="AE76" i="1"/>
  <c r="AU76" i="1"/>
  <c r="AT76" i="1"/>
  <c r="T93" i="1"/>
  <c r="T148" i="1" s="1"/>
  <c r="T163" i="1" s="1"/>
  <c r="AU120" i="1"/>
  <c r="AR8" i="1" a="1"/>
  <c r="AR8" i="1" s="1"/>
  <c r="AI13" i="1" a="1"/>
  <c r="AI13" i="1" s="1"/>
  <c r="AQ14" i="1" a="1"/>
  <c r="AQ14" i="1" s="1"/>
  <c r="AS16" i="1" a="1"/>
  <c r="AS16" i="1" s="1"/>
  <c r="AS15" i="1" s="1"/>
  <c r="AH18" i="1" a="1"/>
  <c r="AH18" i="1" s="1"/>
  <c r="BG18" i="1" s="1"/>
  <c r="AF26" i="1"/>
  <c r="AP31" i="1" a="1"/>
  <c r="AP31" i="1" s="1"/>
  <c r="AP32" i="1" a="1"/>
  <c r="AP32" i="1" s="1"/>
  <c r="AE37" i="1"/>
  <c r="AI40" i="1" a="1"/>
  <c r="AI40" i="1" s="1"/>
  <c r="AI39" i="1" s="1"/>
  <c r="AI43" i="1" s="1"/>
  <c r="AF41" i="1"/>
  <c r="AU41" i="1"/>
  <c r="AF74" i="1"/>
  <c r="AE74" i="1"/>
  <c r="P73" i="1"/>
  <c r="AF95" i="1"/>
  <c r="AE95" i="1"/>
  <c r="P94" i="1"/>
  <c r="AE132" i="1"/>
  <c r="AF132" i="1"/>
  <c r="BD143" i="1"/>
  <c r="AK5" i="1"/>
  <c r="AK4" i="1" s="1"/>
  <c r="AS74" i="1" a="1"/>
  <c r="AS74" i="1" s="1"/>
  <c r="AS73" i="1" s="1"/>
  <c r="AS70" i="1" a="1"/>
  <c r="AS70" i="1" s="1"/>
  <c r="AS66" i="1" a="1"/>
  <c r="AS66" i="1" s="1"/>
  <c r="AS62" i="1" a="1"/>
  <c r="AS62" i="1" s="1"/>
  <c r="AS159" i="1" a="1"/>
  <c r="AS159" i="1" s="1"/>
  <c r="AS158" i="1" s="1"/>
  <c r="AS155" i="1" a="1"/>
  <c r="AS155" i="1" s="1"/>
  <c r="AT155" i="1" s="1"/>
  <c r="AS154" i="1" a="1"/>
  <c r="AS154" i="1" s="1"/>
  <c r="AS150" i="1" a="1"/>
  <c r="AS150" i="1" s="1"/>
  <c r="AS149" i="1" s="1"/>
  <c r="AS144" i="1" a="1"/>
  <c r="AS144" i="1" s="1"/>
  <c r="AS133" i="1" a="1"/>
  <c r="AS133" i="1" s="1"/>
  <c r="AS111" i="1" a="1"/>
  <c r="AS111" i="1" s="1"/>
  <c r="AS84" i="1" a="1"/>
  <c r="AS84" i="1" s="1"/>
  <c r="AS145" i="1" a="1"/>
  <c r="AS145" i="1" s="1"/>
  <c r="AS139" i="1" a="1"/>
  <c r="AS139" i="1" s="1"/>
  <c r="AS134" i="1" a="1"/>
  <c r="AS134" i="1" s="1"/>
  <c r="AS123" i="1" a="1"/>
  <c r="AS123" i="1" s="1"/>
  <c r="AS112" i="1" a="1"/>
  <c r="AS112" i="1" s="1"/>
  <c r="AS85" i="1" a="1"/>
  <c r="AS85" i="1" s="1"/>
  <c r="AU85" i="1" s="1"/>
  <c r="AS151" i="1" a="1"/>
  <c r="AS151" i="1" s="1"/>
  <c r="AS129" i="1" a="1"/>
  <c r="AS129" i="1" s="1"/>
  <c r="AS100" i="1" a="1"/>
  <c r="AS100" i="1" s="1"/>
  <c r="AS79" i="1" a="1"/>
  <c r="AS79" i="1" s="1"/>
  <c r="AS78" i="1" s="1"/>
  <c r="AS67" i="1" a="1"/>
  <c r="AS67" i="1" s="1"/>
  <c r="AS157" i="1" a="1"/>
  <c r="AS157" i="1" s="1"/>
  <c r="AS146" i="1" a="1"/>
  <c r="AS146" i="1" s="1"/>
  <c r="AS162" i="1" a="1"/>
  <c r="AS162" i="1" s="1"/>
  <c r="AS160" i="1" a="1"/>
  <c r="AS160" i="1" s="1"/>
  <c r="AS152" i="1" a="1"/>
  <c r="AS152" i="1" s="1"/>
  <c r="AS115" i="1" a="1"/>
  <c r="AS115" i="1" s="1"/>
  <c r="AS104" i="1" a="1"/>
  <c r="AS104" i="1" s="1"/>
  <c r="AU104" i="1" s="1"/>
  <c r="AS77" i="1" a="1"/>
  <c r="AS77" i="1" s="1"/>
  <c r="AS48" i="1" a="1"/>
  <c r="AS48" i="1" s="1"/>
  <c r="AS42" i="1" a="1"/>
  <c r="AS42" i="1" s="1"/>
  <c r="AS41" i="1" a="1"/>
  <c r="AS41" i="1" s="1"/>
  <c r="AS138" i="1" a="1"/>
  <c r="AS138" i="1" s="1"/>
  <c r="AS128" i="1" a="1"/>
  <c r="AS128" i="1" s="1"/>
  <c r="AS127" i="1" a="1"/>
  <c r="AS127" i="1" s="1"/>
  <c r="AS108" i="1" a="1"/>
  <c r="AS108" i="1" s="1"/>
  <c r="AS103" i="1" a="1"/>
  <c r="AS103" i="1" s="1"/>
  <c r="AS99" i="1" a="1"/>
  <c r="AS99" i="1" s="1"/>
  <c r="AS55" i="1" a="1"/>
  <c r="AS55" i="1" s="1"/>
  <c r="AS136" i="1" a="1"/>
  <c r="AS136" i="1" s="1"/>
  <c r="AU136" i="1" s="1"/>
  <c r="AS125" i="1" a="1"/>
  <c r="AS125" i="1" s="1"/>
  <c r="AS119" i="1" a="1"/>
  <c r="AS119" i="1" s="1"/>
  <c r="AS118" i="1" s="1"/>
  <c r="AS116" i="1" a="1"/>
  <c r="AS116" i="1" s="1"/>
  <c r="AS96" i="1" a="1"/>
  <c r="AS96" i="1" s="1"/>
  <c r="AS71" i="1" a="1"/>
  <c r="AS71" i="1" s="1"/>
  <c r="AS30" i="1" a="1"/>
  <c r="AS30" i="1" s="1"/>
  <c r="AS122" i="1" a="1"/>
  <c r="AS122" i="1" s="1"/>
  <c r="AS97" i="1" a="1"/>
  <c r="AS97" i="1" s="1"/>
  <c r="AS89" i="1" a="1"/>
  <c r="AS89" i="1" s="1"/>
  <c r="AS65" i="1" a="1"/>
  <c r="AS65" i="1" s="1"/>
  <c r="AS64" i="1" s="1"/>
  <c r="AS63" i="1" a="1"/>
  <c r="AS63" i="1" s="1"/>
  <c r="AU63" i="1" s="1"/>
  <c r="AS40" i="1" a="1"/>
  <c r="AS40" i="1" s="1"/>
  <c r="AS39" i="1" s="1"/>
  <c r="AS43" i="1" s="1"/>
  <c r="AS49" i="1" s="1"/>
  <c r="AS31" i="1" a="1"/>
  <c r="AS31" i="1" s="1"/>
  <c r="AS19" i="1" a="1"/>
  <c r="AS19" i="1" s="1"/>
  <c r="AU19" i="1" s="1"/>
  <c r="AS13" i="1" a="1"/>
  <c r="AS13" i="1" s="1"/>
  <c r="AT13" i="1" s="1"/>
  <c r="AS131" i="1" a="1"/>
  <c r="AS131" i="1" s="1"/>
  <c r="AS113" i="1" a="1"/>
  <c r="AS113" i="1" s="1"/>
  <c r="AS106" i="1" a="1"/>
  <c r="AS106" i="1" s="1"/>
  <c r="AS105" i="1" s="1"/>
  <c r="AS86" i="1" a="1"/>
  <c r="AS86" i="1" s="1"/>
  <c r="AS57" i="1" a="1"/>
  <c r="AS57" i="1" s="1"/>
  <c r="AS56" i="1" s="1"/>
  <c r="AS32" i="1" a="1"/>
  <c r="AS32" i="1" s="1"/>
  <c r="AS20" i="1" a="1"/>
  <c r="AS20" i="1" s="1"/>
  <c r="AT20" i="1" s="1"/>
  <c r="AS14" i="1" a="1"/>
  <c r="AS14" i="1" s="1"/>
  <c r="AT14" i="1" s="1"/>
  <c r="AS80" i="1" a="1"/>
  <c r="AS80" i="1" s="1"/>
  <c r="AU80" i="1" s="1"/>
  <c r="AS45" i="1" a="1"/>
  <c r="AS45" i="1" s="1"/>
  <c r="AS44" i="1" s="1"/>
  <c r="AS33" i="1" a="1"/>
  <c r="AS33" i="1" s="1"/>
  <c r="AU33" i="1" s="1"/>
  <c r="AS23" i="1" a="1"/>
  <c r="AS23" i="1" s="1"/>
  <c r="AU23" i="1" s="1"/>
  <c r="AS120" i="1" a="1"/>
  <c r="AS120" i="1" s="1"/>
  <c r="AS114" i="1" a="1"/>
  <c r="AS114" i="1" s="1"/>
  <c r="AS110" i="1" a="1"/>
  <c r="AS110" i="1" s="1"/>
  <c r="AS109" i="1" s="1"/>
  <c r="AS81" i="1" a="1"/>
  <c r="AS81" i="1" s="1"/>
  <c r="AS58" i="1" a="1"/>
  <c r="AS58" i="1" s="1"/>
  <c r="AS52" i="1" a="1"/>
  <c r="AS52" i="1" s="1"/>
  <c r="AS51" i="1" s="1"/>
  <c r="AS34" i="1" a="1"/>
  <c r="AS34" i="1" s="1"/>
  <c r="AS22" i="1" a="1"/>
  <c r="AS22" i="1" s="1"/>
  <c r="AS21" i="1" s="1"/>
  <c r="AS156" i="1" a="1"/>
  <c r="AS156" i="1" s="1"/>
  <c r="AU156" i="1" s="1"/>
  <c r="AS153" i="1" a="1"/>
  <c r="AS153" i="1" s="1"/>
  <c r="AS147" i="1" a="1"/>
  <c r="AS147" i="1" s="1"/>
  <c r="AS142" i="1" a="1"/>
  <c r="AS142" i="1" s="1"/>
  <c r="AS137" i="1" a="1"/>
  <c r="AS137" i="1" s="1"/>
  <c r="AS132" i="1" a="1"/>
  <c r="AS132" i="1" s="1"/>
  <c r="AU132" i="1" s="1"/>
  <c r="AS107" i="1" a="1"/>
  <c r="AS107" i="1" s="1"/>
  <c r="AS101" i="1" a="1"/>
  <c r="AS101" i="1" s="1"/>
  <c r="AS72" i="1" a="1"/>
  <c r="AS72" i="1" s="1"/>
  <c r="AS69" i="1" a="1"/>
  <c r="AS69" i="1" s="1"/>
  <c r="AS68" i="1" s="1"/>
  <c r="AS46" i="1" a="1"/>
  <c r="AS46" i="1" s="1"/>
  <c r="AS126" i="1" a="1"/>
  <c r="AS126" i="1" s="1"/>
  <c r="AS117" i="1" a="1"/>
  <c r="AS117" i="1" s="1"/>
  <c r="AU117" i="1" s="1"/>
  <c r="AS102" i="1" a="1"/>
  <c r="AS102" i="1" s="1"/>
  <c r="AS83" i="1" a="1"/>
  <c r="AS83" i="1" s="1"/>
  <c r="AS82" i="1" s="1"/>
  <c r="AS53" i="1" a="1"/>
  <c r="AS53" i="1" s="1"/>
  <c r="AS36" i="1" a="1"/>
  <c r="AS36" i="1" s="1"/>
  <c r="AS35" i="1" s="1"/>
  <c r="AS141" i="1" a="1"/>
  <c r="AS141" i="1" s="1"/>
  <c r="AS140" i="1" s="1"/>
  <c r="AS98" i="1" a="1"/>
  <c r="AS98" i="1" s="1"/>
  <c r="AS95" i="1" a="1"/>
  <c r="AS95" i="1" s="1"/>
  <c r="AS94" i="1" s="1"/>
  <c r="AS87" i="1" a="1"/>
  <c r="AS87" i="1" s="1"/>
  <c r="AS75" i="1" a="1"/>
  <c r="AS75" i="1" s="1"/>
  <c r="AS161" i="1" a="1"/>
  <c r="AS161" i="1" s="1"/>
  <c r="AS135" i="1" a="1"/>
  <c r="AS135" i="1" s="1"/>
  <c r="AS124" i="1" a="1"/>
  <c r="AS124" i="1" s="1"/>
  <c r="AT124" i="1" s="1"/>
  <c r="AS88" i="1" a="1"/>
  <c r="AS88" i="1" s="1"/>
  <c r="AS61" i="1" a="1"/>
  <c r="AS61" i="1" s="1"/>
  <c r="AS60" i="1" s="1"/>
  <c r="AS59" i="1" s="1"/>
  <c r="AS54" i="1" a="1"/>
  <c r="AS54" i="1" s="1"/>
  <c r="AS47" i="1" a="1"/>
  <c r="AS47" i="1" s="1"/>
  <c r="AS143" i="1" a="1"/>
  <c r="AS143" i="1" s="1"/>
  <c r="AS130" i="1" a="1"/>
  <c r="AS130" i="1" s="1"/>
  <c r="AS121" i="1" a="1"/>
  <c r="AS121" i="1" s="1"/>
  <c r="AS76" i="1" a="1"/>
  <c r="AS76" i="1" s="1"/>
  <c r="AE6" i="1"/>
  <c r="AS7" i="1" a="1"/>
  <c r="AS7" i="1" s="1"/>
  <c r="AS6" i="1" s="1"/>
  <c r="AS5" i="1" s="1"/>
  <c r="AS4" i="1" s="1"/>
  <c r="AE10" i="1"/>
  <c r="AU13" i="1"/>
  <c r="AI14" i="1" a="1"/>
  <c r="AI14" i="1" s="1"/>
  <c r="BA19" i="1"/>
  <c r="BC19" i="1" s="1"/>
  <c r="AS26" i="1" a="1"/>
  <c r="AS26" i="1" s="1"/>
  <c r="AU26" i="1" s="1"/>
  <c r="AH31" i="1" a="1"/>
  <c r="AH31" i="1" s="1"/>
  <c r="AU31" i="1"/>
  <c r="AQ45" i="1" a="1"/>
  <c r="AQ45" i="1" s="1"/>
  <c r="AQ44" i="1" s="1"/>
  <c r="AW82" i="1"/>
  <c r="BJ96" i="1"/>
  <c r="AW110" i="1"/>
  <c r="E109" i="1"/>
  <c r="AD93" i="1"/>
  <c r="AF109" i="1"/>
  <c r="AR147" i="1" a="1"/>
  <c r="AR147" i="1" s="1"/>
  <c r="AR143" i="1" a="1"/>
  <c r="AR143" i="1" s="1"/>
  <c r="AR139" i="1" a="1"/>
  <c r="AR139" i="1" s="1"/>
  <c r="AR135" i="1" a="1"/>
  <c r="AR135" i="1" s="1"/>
  <c r="AR131" i="1" a="1"/>
  <c r="AR131" i="1" s="1"/>
  <c r="AR127" i="1" a="1"/>
  <c r="AR127" i="1" s="1"/>
  <c r="AR123" i="1" a="1"/>
  <c r="AR123" i="1" s="1"/>
  <c r="AR119" i="1" a="1"/>
  <c r="AR119" i="1" s="1"/>
  <c r="AR118" i="1" s="1"/>
  <c r="AR115" i="1" a="1"/>
  <c r="AR115" i="1" s="1"/>
  <c r="AR111" i="1" a="1"/>
  <c r="AR111" i="1" s="1"/>
  <c r="AR107" i="1" a="1"/>
  <c r="AR107" i="1" s="1"/>
  <c r="AR103" i="1" a="1"/>
  <c r="AR103" i="1" s="1"/>
  <c r="AR99" i="1" a="1"/>
  <c r="AR99" i="1" s="1"/>
  <c r="AR95" i="1" a="1"/>
  <c r="AR95" i="1" s="1"/>
  <c r="AR94" i="1" s="1"/>
  <c r="AR55" i="1" a="1"/>
  <c r="AR55" i="1" s="1"/>
  <c r="AR47" i="1" a="1"/>
  <c r="AR47" i="1" s="1"/>
  <c r="AR161" i="1" a="1"/>
  <c r="AR161" i="1" s="1"/>
  <c r="AR156" i="1" a="1"/>
  <c r="AR156" i="1" s="1"/>
  <c r="AR153" i="1" a="1"/>
  <c r="AR153" i="1" s="1"/>
  <c r="AR142" i="1" a="1"/>
  <c r="AR142" i="1" s="1"/>
  <c r="AR160" i="1" a="1"/>
  <c r="AR160" i="1" s="1"/>
  <c r="AR159" i="1" a="1"/>
  <c r="AR159" i="1" s="1"/>
  <c r="AR158" i="1" s="1"/>
  <c r="AR132" i="1" a="1"/>
  <c r="AR132" i="1" s="1"/>
  <c r="AR104" i="1" a="1"/>
  <c r="AR104" i="1" s="1"/>
  <c r="AR98" i="1" a="1"/>
  <c r="AR98" i="1" s="1"/>
  <c r="AR83" i="1" a="1"/>
  <c r="AR83" i="1" s="1"/>
  <c r="AR82" i="1" s="1"/>
  <c r="AR65" i="1" a="1"/>
  <c r="AR65" i="1" s="1"/>
  <c r="AR64" i="1" s="1"/>
  <c r="AR154" i="1" a="1"/>
  <c r="AR154" i="1" s="1"/>
  <c r="AR150" i="1" a="1"/>
  <c r="AR150" i="1" s="1"/>
  <c r="AR149" i="1" s="1"/>
  <c r="AR144" i="1" a="1"/>
  <c r="AR144" i="1" s="1"/>
  <c r="AR133" i="1" a="1"/>
  <c r="AR133" i="1" s="1"/>
  <c r="AR84" i="1" a="1"/>
  <c r="AR84" i="1" s="1"/>
  <c r="AR66" i="1" a="1"/>
  <c r="AR66" i="1" s="1"/>
  <c r="AR128" i="1" a="1"/>
  <c r="AR128" i="1" s="1"/>
  <c r="AR117" i="1" a="1"/>
  <c r="AR117" i="1" s="1"/>
  <c r="AR106" i="1" a="1"/>
  <c r="AR106" i="1" s="1"/>
  <c r="AR105" i="1" s="1"/>
  <c r="AR72" i="1" a="1"/>
  <c r="AR72" i="1" s="1"/>
  <c r="AR151" i="1" a="1"/>
  <c r="AR151" i="1" s="1"/>
  <c r="AR157" i="1" a="1"/>
  <c r="AR157" i="1" s="1"/>
  <c r="AR146" i="1" a="1"/>
  <c r="AR146" i="1" s="1"/>
  <c r="AR155" i="1" a="1"/>
  <c r="AR155" i="1" s="1"/>
  <c r="AR124" i="1" a="1"/>
  <c r="AR124" i="1" s="1"/>
  <c r="AR88" i="1" a="1"/>
  <c r="AR88" i="1" s="1"/>
  <c r="AR61" i="1" a="1"/>
  <c r="AR61" i="1" s="1"/>
  <c r="AR60" i="1" s="1"/>
  <c r="AR59" i="1" s="1"/>
  <c r="AR54" i="1" a="1"/>
  <c r="AR54" i="1" s="1"/>
  <c r="AR152" i="1" a="1"/>
  <c r="AR152" i="1" s="1"/>
  <c r="AR130" i="1" a="1"/>
  <c r="AR130" i="1" s="1"/>
  <c r="AR121" i="1" a="1"/>
  <c r="AR121" i="1" s="1"/>
  <c r="AR85" i="1" a="1"/>
  <c r="AR85" i="1" s="1"/>
  <c r="AR77" i="1" a="1"/>
  <c r="AR77" i="1" s="1"/>
  <c r="AR76" i="1" a="1"/>
  <c r="AR76" i="1" s="1"/>
  <c r="AR70" i="1" a="1"/>
  <c r="AR70" i="1" s="1"/>
  <c r="AR138" i="1" a="1"/>
  <c r="AR138" i="1" s="1"/>
  <c r="AR79" i="1" a="1"/>
  <c r="AR79" i="1" s="1"/>
  <c r="AR78" i="1" s="1"/>
  <c r="AR62" i="1" a="1"/>
  <c r="AR62" i="1" s="1"/>
  <c r="AR48" i="1" a="1"/>
  <c r="AR48" i="1" s="1"/>
  <c r="AR42" i="1" a="1"/>
  <c r="AR42" i="1" s="1"/>
  <c r="AR41" i="1" a="1"/>
  <c r="AR41" i="1" s="1"/>
  <c r="AR28" i="1" a="1"/>
  <c r="AR28" i="1" s="1"/>
  <c r="AR116" i="1" a="1"/>
  <c r="AR116" i="1" s="1"/>
  <c r="AR108" i="1" a="1"/>
  <c r="AR108" i="1" s="1"/>
  <c r="AR71" i="1" a="1"/>
  <c r="AR71" i="1" s="1"/>
  <c r="AR29" i="1" a="1"/>
  <c r="AR29" i="1" s="1"/>
  <c r="AR11" i="1" a="1"/>
  <c r="AR11" i="1" s="1"/>
  <c r="AR136" i="1" a="1"/>
  <c r="AR136" i="1" s="1"/>
  <c r="AR125" i="1" a="1"/>
  <c r="AR125" i="1" s="1"/>
  <c r="AR122" i="1" a="1"/>
  <c r="AR122" i="1" s="1"/>
  <c r="AR112" i="1" a="1"/>
  <c r="AR112" i="1" s="1"/>
  <c r="AR96" i="1" a="1"/>
  <c r="AR96" i="1" s="1"/>
  <c r="AR89" i="1" a="1"/>
  <c r="AR89" i="1" s="1"/>
  <c r="AR30" i="1" a="1"/>
  <c r="AR30" i="1" s="1"/>
  <c r="AR12" i="1" a="1"/>
  <c r="AR12" i="1" s="1"/>
  <c r="AR145" i="1" a="1"/>
  <c r="AR145" i="1" s="1"/>
  <c r="AR134" i="1" a="1"/>
  <c r="AR134" i="1" s="1"/>
  <c r="AR100" i="1" a="1"/>
  <c r="AR100" i="1" s="1"/>
  <c r="AR97" i="1" a="1"/>
  <c r="AR97" i="1" s="1"/>
  <c r="AR86" i="1" a="1"/>
  <c r="AR86" i="1" s="1"/>
  <c r="AR67" i="1" a="1"/>
  <c r="AR67" i="1" s="1"/>
  <c r="AR63" i="1" a="1"/>
  <c r="AR63" i="1" s="1"/>
  <c r="AR40" i="1" a="1"/>
  <c r="AR40" i="1" s="1"/>
  <c r="AR39" i="1" s="1"/>
  <c r="AR43" i="1" s="1"/>
  <c r="AR49" i="1" s="1"/>
  <c r="AR31" i="1" a="1"/>
  <c r="AR31" i="1" s="1"/>
  <c r="AR19" i="1" a="1"/>
  <c r="AR19" i="1" s="1"/>
  <c r="AR13" i="1" a="1"/>
  <c r="AR13" i="1" s="1"/>
  <c r="AR113" i="1" a="1"/>
  <c r="AR113" i="1" s="1"/>
  <c r="AR57" i="1" a="1"/>
  <c r="AR57" i="1" s="1"/>
  <c r="AR56" i="1" s="1"/>
  <c r="AR32" i="1" a="1"/>
  <c r="AR32" i="1" s="1"/>
  <c r="AR20" i="1" a="1"/>
  <c r="AR20" i="1" s="1"/>
  <c r="AR14" i="1" a="1"/>
  <c r="AR14" i="1" s="1"/>
  <c r="AR33" i="1" a="1"/>
  <c r="AR33" i="1" s="1"/>
  <c r="AR80" i="1" a="1"/>
  <c r="AR80" i="1" s="1"/>
  <c r="AR45" i="1" a="1"/>
  <c r="AR45" i="1" s="1"/>
  <c r="AR44" i="1" s="1"/>
  <c r="AR129" i="1" a="1"/>
  <c r="AR129" i="1" s="1"/>
  <c r="AR120" i="1" a="1"/>
  <c r="AR120" i="1" s="1"/>
  <c r="AR114" i="1" a="1"/>
  <c r="AR114" i="1" s="1"/>
  <c r="AR110" i="1" a="1"/>
  <c r="AR110" i="1" s="1"/>
  <c r="AR109" i="1" s="1"/>
  <c r="AR81" i="1" a="1"/>
  <c r="AR81" i="1" s="1"/>
  <c r="AR58" i="1" a="1"/>
  <c r="AR58" i="1" s="1"/>
  <c r="AR52" i="1" a="1"/>
  <c r="AR52" i="1" s="1"/>
  <c r="AR51" i="1" s="1"/>
  <c r="AR34" i="1" a="1"/>
  <c r="AR34" i="1" s="1"/>
  <c r="AR137" i="1" a="1"/>
  <c r="AR137" i="1" s="1"/>
  <c r="AR101" i="1" a="1"/>
  <c r="AR101" i="1" s="1"/>
  <c r="AR74" i="1" a="1"/>
  <c r="AR74" i="1" s="1"/>
  <c r="AR73" i="1" s="1"/>
  <c r="AR69" i="1" a="1"/>
  <c r="AR69" i="1" s="1"/>
  <c r="AR68" i="1" s="1"/>
  <c r="AR46" i="1" a="1"/>
  <c r="AR46" i="1" s="1"/>
  <c r="AR141" i="1" a="1"/>
  <c r="AR141" i="1" s="1"/>
  <c r="AR140" i="1" s="1"/>
  <c r="AR126" i="1" a="1"/>
  <c r="AR126" i="1" s="1"/>
  <c r="AR102" i="1" a="1"/>
  <c r="AR102" i="1" s="1"/>
  <c r="AR53" i="1" a="1"/>
  <c r="AR53" i="1" s="1"/>
  <c r="AR162" i="1" a="1"/>
  <c r="AR162" i="1" s="1"/>
  <c r="AR87" i="1" a="1"/>
  <c r="AR87" i="1" s="1"/>
  <c r="AR75" i="1" a="1"/>
  <c r="AR75" i="1" s="1"/>
  <c r="AW6" i="1"/>
  <c r="AT7" i="1"/>
  <c r="AH8" i="1" a="1"/>
  <c r="AH8" i="1" s="1"/>
  <c r="AS8" i="1" a="1"/>
  <c r="AS8" i="1" s="1"/>
  <c r="AU8" i="1" s="1"/>
  <c r="AR9" i="1" a="1"/>
  <c r="AR9" i="1" s="1"/>
  <c r="AF10" i="1"/>
  <c r="AR10" i="1" a="1"/>
  <c r="AR10" i="1" s="1"/>
  <c r="BC20" i="1"/>
  <c r="AQ22" i="1" a="1"/>
  <c r="AQ22" i="1" s="1"/>
  <c r="AQ21" i="1" s="1"/>
  <c r="AT26" i="1"/>
  <c r="AT32" i="1"/>
  <c r="AO33" i="1" a="1"/>
  <c r="AO33" i="1" s="1"/>
  <c r="AW45" i="1"/>
  <c r="E44" i="1"/>
  <c r="AT54" i="1"/>
  <c r="AF54" i="1"/>
  <c r="AU54" i="1"/>
  <c r="AE54" i="1"/>
  <c r="AT58" i="1"/>
  <c r="AF58" i="1"/>
  <c r="AU58" i="1"/>
  <c r="AE58" i="1"/>
  <c r="BC72" i="1"/>
  <c r="BD97" i="1"/>
  <c r="BC114" i="1"/>
  <c r="AH162" i="1" a="1"/>
  <c r="AH162" i="1" s="1"/>
  <c r="BG162" i="1" s="1"/>
  <c r="AH154" i="1" a="1"/>
  <c r="AH154" i="1" s="1"/>
  <c r="AH150" i="1" a="1"/>
  <c r="AH150" i="1" s="1"/>
  <c r="AH149" i="1" s="1"/>
  <c r="AH89" i="1" a="1"/>
  <c r="AH89" i="1" s="1"/>
  <c r="AH85" i="1" a="1"/>
  <c r="AH85" i="1" s="1"/>
  <c r="AH161" i="1" a="1"/>
  <c r="AH161" i="1" s="1"/>
  <c r="AH124" i="1" a="1"/>
  <c r="AH124" i="1" s="1"/>
  <c r="AH113" i="1" a="1"/>
  <c r="AH113" i="1" s="1"/>
  <c r="AH107" i="1" a="1"/>
  <c r="AH107" i="1" s="1"/>
  <c r="AH95" i="1" a="1"/>
  <c r="AH95" i="1" s="1"/>
  <c r="AH94" i="1" s="1"/>
  <c r="AH152" i="1" a="1"/>
  <c r="AH152" i="1" s="1"/>
  <c r="AH146" i="1" a="1"/>
  <c r="AH146" i="1" s="1"/>
  <c r="AH130" i="1" a="1"/>
  <c r="AH130" i="1" s="1"/>
  <c r="BG130" i="1" s="1"/>
  <c r="AH125" i="1" a="1"/>
  <c r="AH125" i="1" s="1"/>
  <c r="AH108" i="1" a="1"/>
  <c r="AH108" i="1" s="1"/>
  <c r="AH96" i="1" a="1"/>
  <c r="AH96" i="1" s="1"/>
  <c r="AH69" i="1" a="1"/>
  <c r="AH69" i="1" s="1"/>
  <c r="AH68" i="1" s="1"/>
  <c r="AH155" i="1" a="1"/>
  <c r="AH155" i="1" s="1"/>
  <c r="AH153" i="1" a="1"/>
  <c r="AH153" i="1" s="1"/>
  <c r="AH147" i="1" a="1"/>
  <c r="AH147" i="1" s="1"/>
  <c r="AH136" i="1" a="1"/>
  <c r="AH136" i="1" s="1"/>
  <c r="AH120" i="1" a="1"/>
  <c r="AH120" i="1" s="1"/>
  <c r="AH114" i="1" a="1"/>
  <c r="AH114" i="1" s="1"/>
  <c r="AH87" i="1" a="1"/>
  <c r="AH87" i="1" s="1"/>
  <c r="AH81" i="1" a="1"/>
  <c r="AH81" i="1" s="1"/>
  <c r="BG81" i="1" s="1"/>
  <c r="AH75" i="1" a="1"/>
  <c r="AH75" i="1" s="1"/>
  <c r="AH160" i="1" a="1"/>
  <c r="AH160" i="1" s="1"/>
  <c r="AT152" i="1"/>
  <c r="AH143" i="1" a="1"/>
  <c r="AH143" i="1" s="1"/>
  <c r="AH144" i="1" a="1"/>
  <c r="AH144" i="1" s="1"/>
  <c r="AH139" i="1" a="1"/>
  <c r="AH139" i="1" s="1"/>
  <c r="AU128" i="1"/>
  <c r="AT127" i="1"/>
  <c r="AU125" i="1"/>
  <c r="AU116" i="1"/>
  <c r="AT103" i="1"/>
  <c r="AU99" i="1"/>
  <c r="AH98" i="1" a="1"/>
  <c r="AH98" i="1" s="1"/>
  <c r="AU96" i="1"/>
  <c r="AH88" i="1" a="1"/>
  <c r="AH88" i="1" s="1"/>
  <c r="AT84" i="1"/>
  <c r="AU79" i="1"/>
  <c r="AU78" i="1"/>
  <c r="AH74" i="1" a="1"/>
  <c r="AH74" i="1" s="1"/>
  <c r="AH73" i="1" s="1"/>
  <c r="AU71" i="1"/>
  <c r="AH57" i="1" a="1"/>
  <c r="AH57" i="1" s="1"/>
  <c r="AH56" i="1" s="1"/>
  <c r="AH151" i="1" a="1"/>
  <c r="AH151" i="1" s="1"/>
  <c r="BG151" i="1" s="1"/>
  <c r="AH133" i="1" a="1"/>
  <c r="AH133" i="1" s="1"/>
  <c r="AT125" i="1"/>
  <c r="AH121" i="1" a="1"/>
  <c r="AH121" i="1" s="1"/>
  <c r="AT116" i="1"/>
  <c r="AH111" i="1" a="1"/>
  <c r="AH111" i="1" s="1"/>
  <c r="AT96" i="1"/>
  <c r="AH76" i="1" a="1"/>
  <c r="AH76" i="1" s="1"/>
  <c r="AT71" i="1"/>
  <c r="AH45" i="1" a="1"/>
  <c r="AH45" i="1" s="1"/>
  <c r="AH44" i="1" s="1"/>
  <c r="AU149" i="1"/>
  <c r="AH138" i="1" a="1"/>
  <c r="AH138" i="1" s="1"/>
  <c r="AH135" i="1" a="1"/>
  <c r="AH135" i="1" s="1"/>
  <c r="AU122" i="1"/>
  <c r="AH115" i="1" a="1"/>
  <c r="AH115" i="1" s="1"/>
  <c r="AH104" i="1" a="1"/>
  <c r="AH104" i="1" s="1"/>
  <c r="AH77" i="1" a="1"/>
  <c r="AH77" i="1" s="1"/>
  <c r="AH70" i="1" a="1"/>
  <c r="AH70" i="1" s="1"/>
  <c r="AT63" i="1"/>
  <c r="AH52" i="1" a="1"/>
  <c r="AH52" i="1" s="1"/>
  <c r="AH51" i="1" s="1"/>
  <c r="AU32" i="1"/>
  <c r="AH32" i="1" a="1"/>
  <c r="AH32" i="1" s="1"/>
  <c r="AU159" i="1"/>
  <c r="AH156" i="1" a="1"/>
  <c r="AH156" i="1" s="1"/>
  <c r="AH145" i="1" a="1"/>
  <c r="AH145" i="1" s="1"/>
  <c r="BG145" i="1" s="1"/>
  <c r="AH127" i="1" a="1"/>
  <c r="AH127" i="1" s="1"/>
  <c r="AT112" i="1"/>
  <c r="AH103" i="1" a="1"/>
  <c r="AH103" i="1" s="1"/>
  <c r="AH84" i="1" a="1"/>
  <c r="AH84" i="1" s="1"/>
  <c r="AU67" i="1"/>
  <c r="AH58" i="1" a="1"/>
  <c r="AH58" i="1" s="1"/>
  <c r="AH33" i="1" a="1"/>
  <c r="AH33" i="1" s="1"/>
  <c r="AH25" i="1" a="1"/>
  <c r="AH25" i="1" s="1"/>
  <c r="BG25" i="1" s="1"/>
  <c r="AH128" i="1" a="1"/>
  <c r="AH128" i="1" s="1"/>
  <c r="AH116" i="1" a="1"/>
  <c r="AH116" i="1" s="1"/>
  <c r="BG116" i="1" s="1"/>
  <c r="AH99" i="1" a="1"/>
  <c r="AH99" i="1" s="1"/>
  <c r="AH71" i="1" a="1"/>
  <c r="AH71" i="1" s="1"/>
  <c r="AH53" i="1" a="1"/>
  <c r="AH53" i="1" s="1"/>
  <c r="AH46" i="1" a="1"/>
  <c r="AH46" i="1" s="1"/>
  <c r="AH34" i="1" a="1"/>
  <c r="AH34" i="1" s="1"/>
  <c r="AH22" i="1" a="1"/>
  <c r="AH22" i="1" s="1"/>
  <c r="AH21" i="1" s="1"/>
  <c r="AH97" i="1" a="1"/>
  <c r="AH97" i="1" s="1"/>
  <c r="AH79" i="1" a="1"/>
  <c r="AH79" i="1" s="1"/>
  <c r="AH78" i="1" s="1"/>
  <c r="AH65" i="1" a="1"/>
  <c r="AH65" i="1" s="1"/>
  <c r="AH64" i="1" s="1"/>
  <c r="AH23" i="1" a="1"/>
  <c r="AH23" i="1" s="1"/>
  <c r="AH131" i="1" a="1"/>
  <c r="AH131" i="1" s="1"/>
  <c r="BG131" i="1" s="1"/>
  <c r="AH122" i="1" a="1"/>
  <c r="AH122" i="1" s="1"/>
  <c r="AH119" i="1" a="1"/>
  <c r="AH119" i="1" s="1"/>
  <c r="AH118" i="1" s="1"/>
  <c r="AU72" i="1"/>
  <c r="AH61" i="1" a="1"/>
  <c r="AH61" i="1" s="1"/>
  <c r="AH60" i="1" s="1"/>
  <c r="AH59" i="1" s="1"/>
  <c r="AH47" i="1" a="1"/>
  <c r="AH47" i="1" s="1"/>
  <c r="AH36" i="1" a="1"/>
  <c r="AH36" i="1" s="1"/>
  <c r="AH35" i="1" s="1"/>
  <c r="AH24" i="1" a="1"/>
  <c r="AH24" i="1" s="1"/>
  <c r="BG24" i="1" s="1"/>
  <c r="AH142" i="1" a="1"/>
  <c r="AH142" i="1" s="1"/>
  <c r="AH112" i="1" a="1"/>
  <c r="AH112" i="1" s="1"/>
  <c r="AT83" i="1"/>
  <c r="AH66" i="1" a="1"/>
  <c r="AH66" i="1" s="1"/>
  <c r="BG66" i="1" s="1"/>
  <c r="AH54" i="1" a="1"/>
  <c r="AH54" i="1" s="1"/>
  <c r="BG54" i="1" s="1"/>
  <c r="AH37" i="1" a="1"/>
  <c r="AH37" i="1" s="1"/>
  <c r="AH7" i="1" a="1"/>
  <c r="AH7" i="1" s="1"/>
  <c r="AH6" i="1" s="1"/>
  <c r="AH5" i="1" s="1"/>
  <c r="AH4" i="1" s="1"/>
  <c r="BG4" i="1" s="1"/>
  <c r="AH157" i="1" a="1"/>
  <c r="AH157" i="1" s="1"/>
  <c r="AT150" i="1"/>
  <c r="AT141" i="1"/>
  <c r="AH123" i="1" a="1"/>
  <c r="AH123" i="1" s="1"/>
  <c r="AH106" i="1" a="1"/>
  <c r="AH106" i="1" s="1"/>
  <c r="AH105" i="1" s="1"/>
  <c r="AH100" i="1" a="1"/>
  <c r="AH100" i="1" s="1"/>
  <c r="AH86" i="1" a="1"/>
  <c r="AH86" i="1" s="1"/>
  <c r="AH67" i="1" a="1"/>
  <c r="AH67" i="1" s="1"/>
  <c r="AH48" i="1" a="1"/>
  <c r="AH48" i="1" s="1"/>
  <c r="BG48" i="1" s="1"/>
  <c r="AT162" i="1"/>
  <c r="AH159" i="1" a="1"/>
  <c r="AH159" i="1" s="1"/>
  <c r="AH158" i="1" s="1"/>
  <c r="AH141" i="1" a="1"/>
  <c r="AH141" i="1" s="1"/>
  <c r="AH140" i="1" s="1"/>
  <c r="AH137" i="1" a="1"/>
  <c r="AH137" i="1" s="1"/>
  <c r="AH134" i="1" a="1"/>
  <c r="AH134" i="1" s="1"/>
  <c r="BG134" i="1" s="1"/>
  <c r="AU133" i="1"/>
  <c r="AH132" i="1" a="1"/>
  <c r="AH132" i="1" s="1"/>
  <c r="AU111" i="1"/>
  <c r="AH110" i="1" a="1"/>
  <c r="AH110" i="1" s="1"/>
  <c r="AH109" i="1" s="1"/>
  <c r="AH80" i="1" a="1"/>
  <c r="AH80" i="1" s="1"/>
  <c r="AH62" i="1" a="1"/>
  <c r="AH62" i="1" s="1"/>
  <c r="AH55" i="1" a="1"/>
  <c r="AH55" i="1" s="1"/>
  <c r="AT47" i="1"/>
  <c r="AU143" i="1"/>
  <c r="AT133" i="1"/>
  <c r="AU130" i="1"/>
  <c r="AT111" i="1"/>
  <c r="AH83" i="1" a="1"/>
  <c r="AH83" i="1" s="1"/>
  <c r="AH82" i="1" s="1"/>
  <c r="AH72" i="1" a="1"/>
  <c r="AH72" i="1" s="1"/>
  <c r="AH41" i="1" a="1"/>
  <c r="AH41" i="1" s="1"/>
  <c r="AH129" i="1" a="1"/>
  <c r="AH129" i="1" s="1"/>
  <c r="AU127" i="1"/>
  <c r="AH126" i="1" a="1"/>
  <c r="AH126" i="1" s="1"/>
  <c r="BG126" i="1" s="1"/>
  <c r="AH117" i="1" a="1"/>
  <c r="AH117" i="1" s="1"/>
  <c r="AU103" i="1"/>
  <c r="AH102" i="1" a="1"/>
  <c r="AH102" i="1" s="1"/>
  <c r="BG102" i="1" s="1"/>
  <c r="AH101" i="1" a="1"/>
  <c r="AH101" i="1" s="1"/>
  <c r="AU84" i="1"/>
  <c r="AH63" i="1" a="1"/>
  <c r="AH63" i="1" s="1"/>
  <c r="BA161" i="1"/>
  <c r="BA157" i="1"/>
  <c r="BA153" i="1"/>
  <c r="BA88" i="1"/>
  <c r="BC88" i="1" s="1"/>
  <c r="BA84" i="1"/>
  <c r="BA155" i="1"/>
  <c r="BA154" i="1"/>
  <c r="BA139" i="1"/>
  <c r="BA152" i="1"/>
  <c r="BA146" i="1"/>
  <c r="BA135" i="1"/>
  <c r="BA119" i="1"/>
  <c r="BA113" i="1"/>
  <c r="BA86" i="1"/>
  <c r="BA80" i="1"/>
  <c r="BA74" i="1"/>
  <c r="BC74" i="1" s="1"/>
  <c r="BA162" i="1"/>
  <c r="BA156" i="1"/>
  <c r="BA147" i="1"/>
  <c r="BA136" i="1"/>
  <c r="BA125" i="1"/>
  <c r="BA120" i="1"/>
  <c r="BA114" i="1"/>
  <c r="BD114" i="1" s="1"/>
  <c r="BA87" i="1"/>
  <c r="BA75" i="1"/>
  <c r="BA69" i="1"/>
  <c r="BA142" i="1"/>
  <c r="BD142" i="1" s="1"/>
  <c r="BA131" i="1"/>
  <c r="BC131" i="1" s="1"/>
  <c r="BA102" i="1"/>
  <c r="BC102" i="1" s="1"/>
  <c r="BA81" i="1"/>
  <c r="BA112" i="1"/>
  <c r="BA66" i="1"/>
  <c r="BA57" i="1"/>
  <c r="BA159" i="1"/>
  <c r="BA123" i="1"/>
  <c r="BD123" i="1" s="1"/>
  <c r="BA106" i="1"/>
  <c r="BA100" i="1"/>
  <c r="BA67" i="1"/>
  <c r="BA52" i="1"/>
  <c r="BA45" i="1"/>
  <c r="BA151" i="1"/>
  <c r="BA134" i="1"/>
  <c r="BA132" i="1"/>
  <c r="BA110" i="1"/>
  <c r="BA58" i="1"/>
  <c r="BA34" i="1"/>
  <c r="BA145" i="1"/>
  <c r="BA137" i="1"/>
  <c r="BA83" i="1"/>
  <c r="BA72" i="1"/>
  <c r="BA46" i="1"/>
  <c r="BA23" i="1"/>
  <c r="BC23" i="1" s="1"/>
  <c r="BA9" i="1"/>
  <c r="BD9" i="1" s="1"/>
  <c r="BA126" i="1"/>
  <c r="BC126" i="1" s="1"/>
  <c r="BA53" i="1"/>
  <c r="BA36" i="1"/>
  <c r="BA35" i="1" s="1"/>
  <c r="BA24" i="1"/>
  <c r="BD24" i="1" s="1"/>
  <c r="BA27" i="1"/>
  <c r="BD27" i="1" s="1"/>
  <c r="BA129" i="1"/>
  <c r="BA117" i="1"/>
  <c r="BA107" i="1"/>
  <c r="BA101" i="1"/>
  <c r="BA98" i="1"/>
  <c r="BA94" i="1"/>
  <c r="BA47" i="1"/>
  <c r="BC47" i="1" s="1"/>
  <c r="BA37" i="1"/>
  <c r="BC37" i="1" s="1"/>
  <c r="BA25" i="1"/>
  <c r="BC25" i="1" s="1"/>
  <c r="BA7" i="1"/>
  <c r="BA6" i="1" s="1"/>
  <c r="BA28" i="1"/>
  <c r="BC28" i="1" s="1"/>
  <c r="BA150" i="1"/>
  <c r="BA111" i="1"/>
  <c r="BD111" i="1" s="1"/>
  <c r="BA76" i="1"/>
  <c r="BA61" i="1"/>
  <c r="BA54" i="1"/>
  <c r="BC54" i="1" s="1"/>
  <c r="BA26" i="1"/>
  <c r="BD26" i="1" s="1"/>
  <c r="BA8" i="1"/>
  <c r="BD8" i="1" s="1"/>
  <c r="BA141" i="1"/>
  <c r="BA133" i="1"/>
  <c r="BA121" i="1"/>
  <c r="BA115" i="1"/>
  <c r="BA104" i="1"/>
  <c r="BA95" i="1"/>
  <c r="BA70" i="1"/>
  <c r="BA48" i="1"/>
  <c r="BA41" i="1"/>
  <c r="BA143" i="1"/>
  <c r="BC143" i="1" s="1"/>
  <c r="BA127" i="1"/>
  <c r="BA124" i="1"/>
  <c r="BA103" i="1"/>
  <c r="BA77" i="1"/>
  <c r="BA62" i="1"/>
  <c r="BA55" i="1"/>
  <c r="BA42" i="1"/>
  <c r="BA130" i="1"/>
  <c r="BA128" i="1"/>
  <c r="BA116" i="1"/>
  <c r="BD116" i="1" s="1"/>
  <c r="BA99" i="1"/>
  <c r="BA71" i="1"/>
  <c r="BA160" i="1"/>
  <c r="BA138" i="1"/>
  <c r="BD138" i="1" s="1"/>
  <c r="BA108" i="1"/>
  <c r="BA85" i="1"/>
  <c r="BA79" i="1"/>
  <c r="BA63" i="1"/>
  <c r="BA40" i="1"/>
  <c r="BA144" i="1"/>
  <c r="BA122" i="1"/>
  <c r="BA97" i="1"/>
  <c r="BA96" i="1"/>
  <c r="BA89" i="1"/>
  <c r="BC89" i="1" s="1"/>
  <c r="BA65" i="1"/>
  <c r="AI145" i="1" a="1"/>
  <c r="AI145" i="1" s="1"/>
  <c r="AI141" i="1" a="1"/>
  <c r="AI141" i="1" s="1"/>
  <c r="AI140" i="1" s="1"/>
  <c r="AI137" i="1" a="1"/>
  <c r="AI137" i="1" s="1"/>
  <c r="AI133" i="1" a="1"/>
  <c r="AI133" i="1" s="1"/>
  <c r="AI129" i="1" a="1"/>
  <c r="AI129" i="1" s="1"/>
  <c r="AI125" i="1" a="1"/>
  <c r="AI125" i="1" s="1"/>
  <c r="AI121" i="1" a="1"/>
  <c r="AI121" i="1" s="1"/>
  <c r="AI117" i="1" a="1"/>
  <c r="AI117" i="1" s="1"/>
  <c r="AI113" i="1" a="1"/>
  <c r="AI113" i="1" s="1"/>
  <c r="AI101" i="1" a="1"/>
  <c r="AI101" i="1" s="1"/>
  <c r="AI97" i="1" a="1"/>
  <c r="AI97" i="1" s="1"/>
  <c r="AI57" i="1" a="1"/>
  <c r="AI57" i="1" s="1"/>
  <c r="AI56" i="1" s="1"/>
  <c r="AI53" i="1" a="1"/>
  <c r="AI53" i="1" s="1"/>
  <c r="AI45" i="1" a="1"/>
  <c r="AI45" i="1" s="1"/>
  <c r="AI44" i="1" s="1"/>
  <c r="AI156" i="1" a="1"/>
  <c r="AI156" i="1" s="1"/>
  <c r="AI162" i="1" a="1"/>
  <c r="AI162" i="1" s="1"/>
  <c r="AI151" i="1" a="1"/>
  <c r="AI151" i="1" s="1"/>
  <c r="AI130" i="1" a="1"/>
  <c r="AI130" i="1" s="1"/>
  <c r="AI108" i="1" a="1"/>
  <c r="AI108" i="1" s="1"/>
  <c r="AI96" i="1" a="1"/>
  <c r="AI96" i="1" s="1"/>
  <c r="AI153" i="1" a="1"/>
  <c r="AI153" i="1" s="1"/>
  <c r="AI147" i="1" a="1"/>
  <c r="AI147" i="1" s="1"/>
  <c r="AI160" i="1" a="1"/>
  <c r="AI160" i="1" s="1"/>
  <c r="AI155" i="1" a="1"/>
  <c r="AI155" i="1" s="1"/>
  <c r="AI142" i="1" a="1"/>
  <c r="AI142" i="1" s="1"/>
  <c r="AI131" i="1" a="1"/>
  <c r="AI131" i="1" s="1"/>
  <c r="AI102" i="1" a="1"/>
  <c r="AI102" i="1" s="1"/>
  <c r="AI81" i="1" a="1"/>
  <c r="AI81" i="1" s="1"/>
  <c r="AI159" i="1" a="1"/>
  <c r="AI159" i="1" s="1"/>
  <c r="AI158" i="1" s="1"/>
  <c r="AI126" i="1" a="1"/>
  <c r="AI126" i="1" s="1"/>
  <c r="AI115" i="1" a="1"/>
  <c r="AI115" i="1" s="1"/>
  <c r="AI88" i="1" a="1"/>
  <c r="AI88" i="1" s="1"/>
  <c r="AI76" i="1" a="1"/>
  <c r="AI76" i="1" s="1"/>
  <c r="AI70" i="1" a="1"/>
  <c r="AI70" i="1" s="1"/>
  <c r="AI157" i="1" a="1"/>
  <c r="AI157" i="1" s="1"/>
  <c r="AI154" i="1" a="1"/>
  <c r="AI154" i="1" s="1"/>
  <c r="AI144" i="1" a="1"/>
  <c r="AI144" i="1" s="1"/>
  <c r="AI138" i="1" a="1"/>
  <c r="AI138" i="1" s="1"/>
  <c r="AI104" i="1" a="1"/>
  <c r="AI104" i="1" s="1"/>
  <c r="AI95" i="1" a="1"/>
  <c r="AI95" i="1" s="1"/>
  <c r="AI94" i="1" s="1"/>
  <c r="AI52" i="1" a="1"/>
  <c r="AI52" i="1" s="1"/>
  <c r="AI51" i="1" s="1"/>
  <c r="AI135" i="1" a="1"/>
  <c r="AI135" i="1" s="1"/>
  <c r="AI127" i="1" a="1"/>
  <c r="AI127" i="1" s="1"/>
  <c r="AI124" i="1" a="1"/>
  <c r="AI124" i="1" s="1"/>
  <c r="AI103" i="1" a="1"/>
  <c r="AI103" i="1" s="1"/>
  <c r="AI84" i="1" a="1"/>
  <c r="AI84" i="1" s="1"/>
  <c r="AI77" i="1" a="1"/>
  <c r="AI77" i="1" s="1"/>
  <c r="AI58" i="1" a="1"/>
  <c r="AI58" i="1" s="1"/>
  <c r="AI128" i="1" a="1"/>
  <c r="AI128" i="1" s="1"/>
  <c r="AI116" i="1" a="1"/>
  <c r="AI116" i="1" s="1"/>
  <c r="AI99" i="1" a="1"/>
  <c r="AI99" i="1" s="1"/>
  <c r="AI71" i="1" a="1"/>
  <c r="AI71" i="1" s="1"/>
  <c r="AI46" i="1" a="1"/>
  <c r="AI46" i="1" s="1"/>
  <c r="AI34" i="1" a="1"/>
  <c r="AI34" i="1" s="1"/>
  <c r="AI150" i="1" a="1"/>
  <c r="AI150" i="1" s="1"/>
  <c r="AI149" i="1" s="1"/>
  <c r="AI85" i="1" a="1"/>
  <c r="AI85" i="1" s="1"/>
  <c r="AI79" i="1" a="1"/>
  <c r="AI79" i="1" s="1"/>
  <c r="AI78" i="1" s="1"/>
  <c r="AI23" i="1" a="1"/>
  <c r="AI23" i="1" s="1"/>
  <c r="AI28" i="1" a="1"/>
  <c r="AI28" i="1" s="1"/>
  <c r="AI136" i="1" a="1"/>
  <c r="AI136" i="1" s="1"/>
  <c r="AI122" i="1" a="1"/>
  <c r="AI122" i="1" s="1"/>
  <c r="AI89" i="1" a="1"/>
  <c r="AI89" i="1" s="1"/>
  <c r="AI65" i="1" a="1"/>
  <c r="AI65" i="1" s="1"/>
  <c r="AI64" i="1" s="1"/>
  <c r="AI47" i="1" a="1"/>
  <c r="AI47" i="1" s="1"/>
  <c r="AI36" i="1" a="1"/>
  <c r="AI36" i="1" s="1"/>
  <c r="AI35" i="1" s="1"/>
  <c r="AI24" i="1" a="1"/>
  <c r="AI24" i="1" s="1"/>
  <c r="AI9" i="1" a="1"/>
  <c r="AI9" i="1" s="1"/>
  <c r="AI119" i="1" a="1"/>
  <c r="AI119" i="1" s="1"/>
  <c r="AI118" i="1" s="1"/>
  <c r="AI112" i="1" a="1"/>
  <c r="AI112" i="1" s="1"/>
  <c r="AI66" i="1" a="1"/>
  <c r="AI66" i="1" s="1"/>
  <c r="AI61" i="1" a="1"/>
  <c r="AI61" i="1" s="1"/>
  <c r="AI60" i="1" s="1"/>
  <c r="AI54" i="1" a="1"/>
  <c r="AI54" i="1" s="1"/>
  <c r="AI37" i="1" a="1"/>
  <c r="AI37" i="1" s="1"/>
  <c r="AI25" i="1" a="1"/>
  <c r="AI25" i="1" s="1"/>
  <c r="AI7" i="1" a="1"/>
  <c r="AI7" i="1" s="1"/>
  <c r="AI6" i="1" s="1"/>
  <c r="AI161" i="1" a="1"/>
  <c r="AI161" i="1" s="1"/>
  <c r="AI123" i="1" a="1"/>
  <c r="AI123" i="1" s="1"/>
  <c r="AI106" i="1" a="1"/>
  <c r="AI106" i="1" s="1"/>
  <c r="AI105" i="1" s="1"/>
  <c r="AI100" i="1" a="1"/>
  <c r="AI100" i="1" s="1"/>
  <c r="AI67" i="1" a="1"/>
  <c r="AI67" i="1" s="1"/>
  <c r="AI48" i="1" a="1"/>
  <c r="AI48" i="1" s="1"/>
  <c r="AI26" i="1" a="1"/>
  <c r="AI26" i="1" s="1"/>
  <c r="AI8" i="1" a="1"/>
  <c r="AI8" i="1" s="1"/>
  <c r="AI27" i="1" a="1"/>
  <c r="AI27" i="1" s="1"/>
  <c r="AI146" i="1" a="1"/>
  <c r="AI146" i="1" s="1"/>
  <c r="AI143" i="1" a="1"/>
  <c r="AI143" i="1" s="1"/>
  <c r="AI134" i="1" a="1"/>
  <c r="AI134" i="1" s="1"/>
  <c r="AI132" i="1" a="1"/>
  <c r="AI132" i="1" s="1"/>
  <c r="AI110" i="1" a="1"/>
  <c r="AI110" i="1" s="1"/>
  <c r="AI109" i="1" s="1"/>
  <c r="AI86" i="1" a="1"/>
  <c r="AI86" i="1" s="1"/>
  <c r="AI62" i="1" a="1"/>
  <c r="AI62" i="1" s="1"/>
  <c r="AI55" i="1" a="1"/>
  <c r="AI55" i="1" s="1"/>
  <c r="AI42" i="1" a="1"/>
  <c r="AI42" i="1" s="1"/>
  <c r="AI120" i="1" a="1"/>
  <c r="AI120" i="1" s="1"/>
  <c r="AI83" i="1" a="1"/>
  <c r="AI83" i="1" s="1"/>
  <c r="AI82" i="1" s="1"/>
  <c r="AI80" i="1" a="1"/>
  <c r="AI80" i="1" s="1"/>
  <c r="AI72" i="1" a="1"/>
  <c r="AI72" i="1" s="1"/>
  <c r="AI41" i="1" a="1"/>
  <c r="AI41" i="1" s="1"/>
  <c r="AI152" i="1" a="1"/>
  <c r="AI152" i="1" s="1"/>
  <c r="AI114" i="1" a="1"/>
  <c r="AI114" i="1" s="1"/>
  <c r="AI63" i="1" a="1"/>
  <c r="AI63" i="1" s="1"/>
  <c r="AI107" i="1" a="1"/>
  <c r="AI107" i="1" s="1"/>
  <c r="AI98" i="1" a="1"/>
  <c r="AI98" i="1" s="1"/>
  <c r="AI69" i="1" a="1"/>
  <c r="AI69" i="1" s="1"/>
  <c r="AI68" i="1" s="1"/>
  <c r="AI139" i="1" a="1"/>
  <c r="AI139" i="1" s="1"/>
  <c r="AI111" i="1" a="1"/>
  <c r="AI111" i="1" s="1"/>
  <c r="AI87" i="1" a="1"/>
  <c r="AI87" i="1" s="1"/>
  <c r="AI75" i="1" a="1"/>
  <c r="AI75" i="1" s="1"/>
  <c r="AI74" i="1" a="1"/>
  <c r="AI74" i="1" s="1"/>
  <c r="AI73" i="1" s="1"/>
  <c r="BG79" i="1"/>
  <c r="BG75" i="1"/>
  <c r="BG71" i="1"/>
  <c r="BG67" i="1"/>
  <c r="BG63" i="1"/>
  <c r="BG157" i="1"/>
  <c r="BG152" i="1"/>
  <c r="BG115" i="1"/>
  <c r="BG97" i="1"/>
  <c r="BH97" i="1" s="1"/>
  <c r="BG70" i="1"/>
  <c r="BG161" i="1"/>
  <c r="BG156" i="1"/>
  <c r="BG155" i="1"/>
  <c r="BG143" i="1"/>
  <c r="BG132" i="1"/>
  <c r="BJ132" i="1" s="1"/>
  <c r="BG127" i="1"/>
  <c r="BG104" i="1"/>
  <c r="BG98" i="1"/>
  <c r="BG65" i="1"/>
  <c r="BG138" i="1"/>
  <c r="BH138" i="1" s="1"/>
  <c r="BG122" i="1"/>
  <c r="BG111" i="1"/>
  <c r="BG89" i="1"/>
  <c r="BG77" i="1"/>
  <c r="BG160" i="1"/>
  <c r="BG159" i="1"/>
  <c r="BG150" i="1"/>
  <c r="BG110" i="1"/>
  <c r="BG80" i="1"/>
  <c r="BG72" i="1"/>
  <c r="BG53" i="1"/>
  <c r="BH53" i="1" s="1"/>
  <c r="BG38" i="1"/>
  <c r="BG137" i="1"/>
  <c r="BG129" i="1"/>
  <c r="BG120" i="1"/>
  <c r="BG117" i="1"/>
  <c r="BH117" i="1" s="1"/>
  <c r="BG114" i="1"/>
  <c r="BJ114" i="1" s="1"/>
  <c r="BG107" i="1"/>
  <c r="BG47" i="1"/>
  <c r="BH47" i="1" s="1"/>
  <c r="BG101" i="1"/>
  <c r="BG74" i="1"/>
  <c r="BG69" i="1"/>
  <c r="BG61" i="1"/>
  <c r="BG37" i="1"/>
  <c r="BI37" i="1" s="1"/>
  <c r="BG142" i="1"/>
  <c r="BI142" i="1" s="1"/>
  <c r="BG133" i="1"/>
  <c r="BH133" i="1" s="1"/>
  <c r="BG95" i="1"/>
  <c r="BG41" i="1"/>
  <c r="BG26" i="1"/>
  <c r="BJ26" i="1" s="1"/>
  <c r="BG8" i="1"/>
  <c r="BJ8" i="1" s="1"/>
  <c r="BG147" i="1"/>
  <c r="BG135" i="1"/>
  <c r="BH135" i="1" s="1"/>
  <c r="BG88" i="1"/>
  <c r="BI88" i="1" s="1"/>
  <c r="BG87" i="1"/>
  <c r="BG62" i="1"/>
  <c r="BG55" i="1"/>
  <c r="BH55" i="1" s="1"/>
  <c r="BG42" i="1"/>
  <c r="BI42" i="1" s="1"/>
  <c r="BG9" i="1"/>
  <c r="BI9" i="1" s="1"/>
  <c r="BG30" i="1"/>
  <c r="BJ30" i="1" s="1"/>
  <c r="BG153" i="1"/>
  <c r="BG124" i="1"/>
  <c r="BH124" i="1" s="1"/>
  <c r="BG121" i="1"/>
  <c r="BH121" i="1" s="1"/>
  <c r="BG99" i="1"/>
  <c r="BG84" i="1"/>
  <c r="BG76" i="1"/>
  <c r="BG10" i="1"/>
  <c r="BJ10" i="1" s="1"/>
  <c r="BG128" i="1"/>
  <c r="BH128" i="1" s="1"/>
  <c r="BG103" i="1"/>
  <c r="BH103" i="1" s="1"/>
  <c r="BG85" i="1"/>
  <c r="BI85" i="1" s="1"/>
  <c r="BG40" i="1"/>
  <c r="BG29" i="1"/>
  <c r="BG146" i="1"/>
  <c r="BG139" i="1"/>
  <c r="BG119" i="1"/>
  <c r="BG108" i="1"/>
  <c r="BG31" i="1"/>
  <c r="BJ31" i="1" s="1"/>
  <c r="BG144" i="1"/>
  <c r="BH144" i="1" s="1"/>
  <c r="BG136" i="1"/>
  <c r="BH136" i="1" s="1"/>
  <c r="BG125" i="1"/>
  <c r="BH125" i="1" s="1"/>
  <c r="BG123" i="1"/>
  <c r="BH123" i="1" s="1"/>
  <c r="BG112" i="1"/>
  <c r="BH112" i="1" s="1"/>
  <c r="BG106" i="1"/>
  <c r="BG96" i="1"/>
  <c r="BH96" i="1" s="1"/>
  <c r="BG154" i="1"/>
  <c r="BH154" i="1" s="1"/>
  <c r="BG100" i="1"/>
  <c r="BG86" i="1"/>
  <c r="BH86" i="1" s="1"/>
  <c r="BG58" i="1"/>
  <c r="BH58" i="1" s="1"/>
  <c r="BG52" i="1"/>
  <c r="BG113" i="1"/>
  <c r="BG46" i="1"/>
  <c r="BH46" i="1" s="1"/>
  <c r="BG7" i="1"/>
  <c r="AE11" i="1"/>
  <c r="BA13" i="1"/>
  <c r="BC13" i="1" s="1"/>
  <c r="BA14" i="1"/>
  <c r="BC14" i="1" s="1"/>
  <c r="AO16" i="1" a="1"/>
  <c r="AO16" i="1" s="1"/>
  <c r="AO15" i="1" s="1"/>
  <c r="AS17" i="1" a="1"/>
  <c r="AS17" i="1" s="1"/>
  <c r="AM17" i="1" a="1"/>
  <c r="AM17" i="1" s="1"/>
  <c r="Y17" i="1" a="1"/>
  <c r="Y17" i="1" s="1"/>
  <c r="S17" i="1" a="1"/>
  <c r="S17" i="1" s="1"/>
  <c r="BA17" i="1" s="1"/>
  <c r="K17" i="1" a="1"/>
  <c r="K17" i="1" s="1"/>
  <c r="E17" i="1" a="1"/>
  <c r="E17" i="1" s="1"/>
  <c r="AW17" i="1" s="1"/>
  <c r="AQ17" i="1" a="1"/>
  <c r="AQ17" i="1" s="1"/>
  <c r="O17" i="1" a="1"/>
  <c r="O17" i="1" s="1"/>
  <c r="AC17" i="1" a="1"/>
  <c r="AC17" i="1" s="1"/>
  <c r="AR17" i="1" a="1"/>
  <c r="AR17" i="1" s="1"/>
  <c r="AL17" i="1" a="1"/>
  <c r="AL17" i="1" s="1"/>
  <c r="AD17" i="1" a="1"/>
  <c r="AD17" i="1" s="1"/>
  <c r="X17" i="1" a="1"/>
  <c r="X17" i="1" s="1"/>
  <c r="P17" i="1" a="1"/>
  <c r="P17" i="1" s="1"/>
  <c r="J17" i="1" a="1"/>
  <c r="J17" i="1" s="1"/>
  <c r="AK17" i="1" a="1"/>
  <c r="AK17" i="1" s="1"/>
  <c r="I17" i="1" a="1"/>
  <c r="I17" i="1" s="1"/>
  <c r="W17" i="1" a="1"/>
  <c r="W17" i="1" s="1"/>
  <c r="BD19" i="1"/>
  <c r="BD20" i="1"/>
  <c r="AI22" i="1" a="1"/>
  <c r="AI22" i="1" s="1"/>
  <c r="AI21" i="1" s="1"/>
  <c r="AQ23" i="1" a="1"/>
  <c r="AQ23" i="1" s="1"/>
  <c r="AR27" i="1" a="1"/>
  <c r="AR27" i="1" s="1"/>
  <c r="AE28" i="1"/>
  <c r="AS28" i="1" a="1"/>
  <c r="AS28" i="1" s="1"/>
  <c r="AT28" i="1" s="1"/>
  <c r="AI31" i="1" a="1"/>
  <c r="AI31" i="1" s="1"/>
  <c r="BA31" i="1"/>
  <c r="BC31" i="1" s="1"/>
  <c r="AI32" i="1" a="1"/>
  <c r="AI32" i="1" s="1"/>
  <c r="BA32" i="1"/>
  <c r="BC32" i="1" s="1"/>
  <c r="AP34" i="1" a="1"/>
  <c r="AP34" i="1" s="1"/>
  <c r="BC46" i="1"/>
  <c r="AT55" i="1"/>
  <c r="AE55" i="1"/>
  <c r="AU55" i="1"/>
  <c r="AF55" i="1"/>
  <c r="AW65" i="1"/>
  <c r="E64" i="1"/>
  <c r="AF83" i="1"/>
  <c r="AE83" i="1"/>
  <c r="AD82" i="1"/>
  <c r="AF82" i="1" s="1" a="1"/>
  <c r="AF82" i="1" s="1"/>
  <c r="BC87" i="1"/>
  <c r="BI122" i="1"/>
  <c r="BD122" i="1"/>
  <c r="BC122" i="1"/>
  <c r="BD145" i="1"/>
  <c r="BC145" i="1"/>
  <c r="BD37" i="1"/>
  <c r="BC61" i="1"/>
  <c r="AU65" i="1"/>
  <c r="AT65" i="1"/>
  <c r="P64" i="1"/>
  <c r="AF65" i="1"/>
  <c r="AE65" i="1"/>
  <c r="AU113" i="1"/>
  <c r="AF113" i="1"/>
  <c r="AT113" i="1"/>
  <c r="AE113" i="1"/>
  <c r="BD137" i="1"/>
  <c r="BC137" i="1"/>
  <c r="BI137" i="1"/>
  <c r="BJ137" i="1"/>
  <c r="BJ7" i="1"/>
  <c r="AT10" i="1"/>
  <c r="AP12" i="1" a="1"/>
  <c r="AP12" i="1" s="1"/>
  <c r="AP16" i="1" a="1"/>
  <c r="AP16" i="1" s="1"/>
  <c r="AP15" i="1" s="1"/>
  <c r="F17" i="1" a="1"/>
  <c r="F17" i="1" s="1"/>
  <c r="AR18" i="1" a="1"/>
  <c r="AR18" i="1" s="1"/>
  <c r="AL18" i="1" a="1"/>
  <c r="AL18" i="1" s="1"/>
  <c r="AD18" i="1" a="1"/>
  <c r="AD18" i="1" s="1"/>
  <c r="X18" i="1" a="1"/>
  <c r="X18" i="1" s="1"/>
  <c r="P18" i="1" a="1"/>
  <c r="P18" i="1" s="1"/>
  <c r="J18" i="1" a="1"/>
  <c r="J18" i="1" s="1"/>
  <c r="AQ18" i="1" a="1"/>
  <c r="AQ18" i="1" s="1"/>
  <c r="AK18" i="1" a="1"/>
  <c r="AK18" i="1" s="1"/>
  <c r="AC18" i="1" a="1"/>
  <c r="AC18" i="1" s="1"/>
  <c r="W18" i="1" a="1"/>
  <c r="W18" i="1" s="1"/>
  <c r="O18" i="1" a="1"/>
  <c r="O18" i="1" s="1"/>
  <c r="I18" i="1" a="1"/>
  <c r="I18" i="1" s="1"/>
  <c r="M18" i="1" a="1"/>
  <c r="M18" i="1" s="1"/>
  <c r="Z18" i="1" a="1"/>
  <c r="Z18" i="1" s="1"/>
  <c r="AM18" i="1" a="1"/>
  <c r="AM18" i="1" s="1"/>
  <c r="BI20" i="1"/>
  <c r="BA22" i="1"/>
  <c r="BA21" i="1" s="1"/>
  <c r="BC21" i="1" s="1"/>
  <c r="AR23" i="1" a="1"/>
  <c r="AR23" i="1" s="1"/>
  <c r="AE27" i="1"/>
  <c r="AS27" i="1" a="1"/>
  <c r="AS27" i="1" s="1"/>
  <c r="AU27" i="1" s="1"/>
  <c r="AS29" i="1" a="1"/>
  <c r="AS29" i="1" s="1"/>
  <c r="AT29" i="1" s="1"/>
  <c r="AQ34" i="1" a="1"/>
  <c r="AQ34" i="1" s="1"/>
  <c r="AO40" i="1" a="1"/>
  <c r="AO40" i="1" s="1"/>
  <c r="AO39" i="1" s="1"/>
  <c r="AO43" i="1" s="1"/>
  <c r="AO49" i="1" s="1"/>
  <c r="AU45" i="1"/>
  <c r="V50" i="1"/>
  <c r="BC53" i="1"/>
  <c r="BI53" i="1"/>
  <c r="N59" i="1"/>
  <c r="S59" i="1"/>
  <c r="S50" i="1" s="1"/>
  <c r="S90" i="1" s="1"/>
  <c r="AU97" i="1"/>
  <c r="AT97" i="1"/>
  <c r="AF97" i="1"/>
  <c r="AE97" i="1"/>
  <c r="AT101" i="1"/>
  <c r="BC112" i="1"/>
  <c r="BJ112" i="1"/>
  <c r="BC120" i="1"/>
  <c r="BD120" i="1"/>
  <c r="BJ120" i="1"/>
  <c r="BI120" i="1"/>
  <c r="BC132" i="1"/>
  <c r="BI132" i="1"/>
  <c r="BD132" i="1"/>
  <c r="AJ6" i="3"/>
  <c r="AT6" i="1"/>
  <c r="AU6" i="1"/>
  <c r="V5" i="1"/>
  <c r="V4" i="1" s="1"/>
  <c r="V38" i="1" s="1"/>
  <c r="V43" i="1" s="1"/>
  <c r="V49" i="1" s="1"/>
  <c r="V90" i="1" s="1"/>
  <c r="AE22" i="1"/>
  <c r="AU22" i="1"/>
  <c r="AT22" i="1"/>
  <c r="AF22" i="1"/>
  <c r="P21" i="1"/>
  <c r="BI26" i="1"/>
  <c r="BC26" i="1"/>
  <c r="BI62" i="1"/>
  <c r="BC62" i="1"/>
  <c r="BC70" i="1"/>
  <c r="BI70" i="1"/>
  <c r="BI111" i="1"/>
  <c r="BJ111" i="1"/>
  <c r="BC111" i="1"/>
  <c r="G5" i="1"/>
  <c r="G4" i="1" s="1"/>
  <c r="G38" i="1" s="1"/>
  <c r="AI10" i="1" a="1"/>
  <c r="AI10" i="1" s="1"/>
  <c r="AH11" i="1" a="1"/>
  <c r="AH11" i="1" s="1"/>
  <c r="BG11" i="1" s="1"/>
  <c r="AS11" i="1" a="1"/>
  <c r="AS11" i="1" s="1"/>
  <c r="AT11" i="1" s="1"/>
  <c r="AH12" i="1" a="1"/>
  <c r="AH12" i="1" s="1"/>
  <c r="BG12" i="1" s="1"/>
  <c r="AS12" i="1" a="1"/>
  <c r="AS12" i="1" s="1"/>
  <c r="BG14" i="1"/>
  <c r="BJ14" i="1" s="1"/>
  <c r="AH16" i="1" a="1"/>
  <c r="AH16" i="1" s="1"/>
  <c r="AH15" i="1" s="1"/>
  <c r="AB17" i="1" a="1"/>
  <c r="AB17" i="1" s="1"/>
  <c r="AO17" i="1" a="1"/>
  <c r="AO17" i="1" s="1"/>
  <c r="E18" i="1" a="1"/>
  <c r="E18" i="1" s="1"/>
  <c r="AW18" i="1" s="1"/>
  <c r="AO19" i="1" a="1"/>
  <c r="AO19" i="1" s="1"/>
  <c r="AO20" i="1" a="1"/>
  <c r="AO20" i="1" s="1"/>
  <c r="BD21" i="1"/>
  <c r="BC22" i="1"/>
  <c r="AQ24" i="1" a="1"/>
  <c r="AQ24" i="1" s="1"/>
  <c r="AF27" i="1"/>
  <c r="AT27" i="1"/>
  <c r="AH28" i="1" a="1"/>
  <c r="AH28" i="1" s="1"/>
  <c r="BG28" i="1" s="1"/>
  <c r="AO30" i="1" a="1"/>
  <c r="AO30" i="1" s="1"/>
  <c r="AT31" i="1"/>
  <c r="AF31" i="1"/>
  <c r="AE31" i="1"/>
  <c r="BG32" i="1"/>
  <c r="BJ32" i="1" s="1"/>
  <c r="AQ33" i="1" a="1"/>
  <c r="AQ33" i="1" s="1"/>
  <c r="AF40" i="1"/>
  <c r="L50" i="1"/>
  <c r="F59" i="1"/>
  <c r="F50" i="1" s="1"/>
  <c r="O59" i="1"/>
  <c r="Z59" i="1"/>
  <c r="AF70" i="1"/>
  <c r="AE70" i="1"/>
  <c r="AU70" i="1"/>
  <c r="AT70" i="1"/>
  <c r="E93" i="1"/>
  <c r="M93" i="1"/>
  <c r="AT102" i="1"/>
  <c r="AF102" i="1"/>
  <c r="AE102" i="1"/>
  <c r="AU102" i="1"/>
  <c r="BI107" i="1"/>
  <c r="BD107" i="1"/>
  <c r="BC107" i="1"/>
  <c r="BJ107" i="1"/>
  <c r="BD121" i="1"/>
  <c r="BC121" i="1"/>
  <c r="BJ121" i="1"/>
  <c r="BI121" i="1"/>
  <c r="AT126" i="1"/>
  <c r="AF126" i="1"/>
  <c r="AE126" i="1"/>
  <c r="AU126" i="1"/>
  <c r="BI84" i="1"/>
  <c r="BC84" i="1"/>
  <c r="AF115" i="1"/>
  <c r="AE115" i="1"/>
  <c r="AU115" i="1"/>
  <c r="AT115" i="1"/>
  <c r="U5" i="1"/>
  <c r="U4" i="1" s="1"/>
  <c r="U38" i="1" s="1"/>
  <c r="U43" i="1" s="1"/>
  <c r="U49" i="1" s="1"/>
  <c r="H5" i="1"/>
  <c r="H4" i="1" s="1"/>
  <c r="H38" i="1" s="1"/>
  <c r="AE12" i="1"/>
  <c r="AT12" i="1"/>
  <c r="BI14" i="1"/>
  <c r="AQ16" i="1" a="1"/>
  <c r="AQ16" i="1" s="1"/>
  <c r="AQ15" i="1" s="1"/>
  <c r="G17" i="1" a="1"/>
  <c r="G17" i="1" s="1"/>
  <c r="T17" i="1" a="1"/>
  <c r="T17" i="1" s="1"/>
  <c r="BD22" i="1"/>
  <c r="AE25" i="1"/>
  <c r="AQ25" i="1" a="1"/>
  <c r="AQ25" i="1" s="1"/>
  <c r="AF29" i="1"/>
  <c r="AI33" i="1" a="1"/>
  <c r="AI33" i="1" s="1"/>
  <c r="BA33" i="1"/>
  <c r="BC34" i="1"/>
  <c r="AW36" i="1"/>
  <c r="E35" i="1"/>
  <c r="AU37" i="1"/>
  <c r="AT37" i="1"/>
  <c r="BC48" i="1"/>
  <c r="M50" i="1"/>
  <c r="AW57" i="1"/>
  <c r="E56" i="1"/>
  <c r="AU61" i="1"/>
  <c r="AF61" i="1"/>
  <c r="AT61" i="1"/>
  <c r="AE61" i="1"/>
  <c r="P60" i="1"/>
  <c r="G59" i="1"/>
  <c r="G50" i="1" s="1"/>
  <c r="BC75" i="1"/>
  <c r="BI75" i="1"/>
  <c r="BC76" i="1"/>
  <c r="BI76" i="1"/>
  <c r="AE82" i="1"/>
  <c r="AU83" i="1"/>
  <c r="AF88" i="1"/>
  <c r="AE88" i="1"/>
  <c r="AU88" i="1"/>
  <c r="AT88" i="1"/>
  <c r="AT114" i="1"/>
  <c r="AU114" i="1"/>
  <c r="AF114" i="1"/>
  <c r="AE114" i="1"/>
  <c r="BI133" i="1"/>
  <c r="BJ133" i="1"/>
  <c r="BC133" i="1"/>
  <c r="AU7" i="1"/>
  <c r="AU12" i="1"/>
  <c r="AF13" i="1"/>
  <c r="AE13" i="1"/>
  <c r="AI16" i="1" a="1"/>
  <c r="AI16" i="1" s="1"/>
  <c r="AI15" i="1" s="1"/>
  <c r="AP17" i="1" a="1"/>
  <c r="AP17" i="1" s="1"/>
  <c r="AH19" i="1" a="1"/>
  <c r="AH19" i="1" s="1"/>
  <c r="BG19" i="1" s="1"/>
  <c r="BI19" i="1" s="1"/>
  <c r="BG22" i="1"/>
  <c r="BJ22" i="1" s="1"/>
  <c r="AR24" i="1" a="1"/>
  <c r="AR24" i="1" s="1"/>
  <c r="AH27" i="1" a="1"/>
  <c r="AH27" i="1" s="1"/>
  <c r="BG27" i="1" s="1"/>
  <c r="BJ29" i="1"/>
  <c r="BI29" i="1"/>
  <c r="BD29" i="1"/>
  <c r="BC29" i="1"/>
  <c r="AT30" i="1"/>
  <c r="AU34" i="1"/>
  <c r="AE34" i="1"/>
  <c r="AT34" i="1"/>
  <c r="AF34" i="1"/>
  <c r="BD34" i="1"/>
  <c r="AQ37" i="1" a="1"/>
  <c r="AQ37" i="1" s="1"/>
  <c r="AT42" i="1"/>
  <c r="AF42" i="1"/>
  <c r="AU42" i="1"/>
  <c r="N50" i="1"/>
  <c r="AU53" i="1"/>
  <c r="AF53" i="1"/>
  <c r="AT53" i="1"/>
  <c r="AE53" i="1"/>
  <c r="AB59" i="1"/>
  <c r="AB50" i="1" s="1"/>
  <c r="BC66" i="1"/>
  <c r="AU81" i="1"/>
  <c r="G93" i="1"/>
  <c r="AU109" i="1"/>
  <c r="AE137" i="1"/>
  <c r="AU137" i="1"/>
  <c r="AT137" i="1"/>
  <c r="AF137" i="1"/>
  <c r="AU144" i="1"/>
  <c r="AT147" i="1"/>
  <c r="AE147" i="1"/>
  <c r="AF147" i="1"/>
  <c r="AU147" i="1"/>
  <c r="BA10" i="1"/>
  <c r="BD10" i="1" s="1"/>
  <c r="AQ7" i="1" a="1"/>
  <c r="AQ7" i="1" s="1"/>
  <c r="AQ6" i="1" s="1"/>
  <c r="AQ5" i="1" s="1"/>
  <c r="BG23" i="1"/>
  <c r="BJ23" i="1" s="1"/>
  <c r="AH29" i="1" a="1"/>
  <c r="AH29" i="1" s="1"/>
  <c r="BA29" i="1"/>
  <c r="AH30" i="1" a="1"/>
  <c r="AH30" i="1" s="1"/>
  <c r="AU30" i="1"/>
  <c r="BG34" i="1"/>
  <c r="BJ34" i="1" s="1"/>
  <c r="AR37" i="1" a="1"/>
  <c r="AR37" i="1" s="1"/>
  <c r="AE39" i="1"/>
  <c r="AT41" i="1"/>
  <c r="O50" i="1"/>
  <c r="AF62" i="1"/>
  <c r="AT62" i="1"/>
  <c r="AU62" i="1"/>
  <c r="AE62" i="1"/>
  <c r="BC104" i="1"/>
  <c r="BI104" i="1"/>
  <c r="BD104" i="1"/>
  <c r="BJ104" i="1"/>
  <c r="AW106" i="1"/>
  <c r="E105" i="1"/>
  <c r="AU107" i="1"/>
  <c r="AF107" i="1"/>
  <c r="AT107" i="1"/>
  <c r="AE107" i="1"/>
  <c r="S93" i="1"/>
  <c r="AF136" i="1"/>
  <c r="AE136" i="1"/>
  <c r="I5" i="1"/>
  <c r="I4" i="1" s="1"/>
  <c r="I38" i="1" s="1"/>
  <c r="AI11" i="1" a="1"/>
  <c r="AI11" i="1" s="1"/>
  <c r="AI12" i="1" a="1"/>
  <c r="AI12" i="1" s="1"/>
  <c r="AO145" i="1" a="1"/>
  <c r="AO145" i="1" s="1"/>
  <c r="AO141" i="1" a="1"/>
  <c r="AO141" i="1" s="1"/>
  <c r="AO140" i="1" s="1"/>
  <c r="AO137" i="1" a="1"/>
  <c r="AO137" i="1" s="1"/>
  <c r="AO133" i="1" a="1"/>
  <c r="AO133" i="1" s="1"/>
  <c r="AO129" i="1" a="1"/>
  <c r="AO129" i="1" s="1"/>
  <c r="AO125" i="1" a="1"/>
  <c r="AO125" i="1" s="1"/>
  <c r="AO121" i="1" a="1"/>
  <c r="AO121" i="1" s="1"/>
  <c r="AO117" i="1" a="1"/>
  <c r="AO117" i="1" s="1"/>
  <c r="AO113" i="1" a="1"/>
  <c r="AO113" i="1" s="1"/>
  <c r="AO101" i="1" a="1"/>
  <c r="AO101" i="1" s="1"/>
  <c r="AO97" i="1" a="1"/>
  <c r="AO97" i="1" s="1"/>
  <c r="AO57" i="1" a="1"/>
  <c r="AO57" i="1" s="1"/>
  <c r="AO56" i="1" s="1"/>
  <c r="AO53" i="1" a="1"/>
  <c r="AO53" i="1" s="1"/>
  <c r="AO45" i="1" a="1"/>
  <c r="AO45" i="1" s="1"/>
  <c r="AO44" i="1" s="1"/>
  <c r="AO161" i="1" a="1"/>
  <c r="AO161" i="1" s="1"/>
  <c r="AO155" i="1" a="1"/>
  <c r="AO155" i="1" s="1"/>
  <c r="AO157" i="1" a="1"/>
  <c r="AO157" i="1" s="1"/>
  <c r="AO139" i="1" a="1"/>
  <c r="AO139" i="1" s="1"/>
  <c r="AO162" i="1" a="1"/>
  <c r="AO162" i="1" s="1"/>
  <c r="AO156" i="1" a="1"/>
  <c r="AO156" i="1" s="1"/>
  <c r="AO152" i="1" a="1"/>
  <c r="AO152" i="1" s="1"/>
  <c r="AO146" i="1" a="1"/>
  <c r="AO146" i="1" s="1"/>
  <c r="AO135" i="1" a="1"/>
  <c r="AO135" i="1" s="1"/>
  <c r="AO119" i="1" a="1"/>
  <c r="AO119" i="1" s="1"/>
  <c r="AO118" i="1" s="1"/>
  <c r="AO86" i="1" a="1"/>
  <c r="AO86" i="1" s="1"/>
  <c r="AO80" i="1" a="1"/>
  <c r="AO80" i="1" s="1"/>
  <c r="AO74" i="1" a="1"/>
  <c r="AO74" i="1" s="1"/>
  <c r="AO73" i="1" s="1"/>
  <c r="AO153" i="1" a="1"/>
  <c r="AO153" i="1" s="1"/>
  <c r="AO147" i="1" a="1"/>
  <c r="AO147" i="1" s="1"/>
  <c r="AO136" i="1" a="1"/>
  <c r="AO136" i="1" s="1"/>
  <c r="AO120" i="1" a="1"/>
  <c r="AO120" i="1" s="1"/>
  <c r="AO114" i="1" a="1"/>
  <c r="AO114" i="1" s="1"/>
  <c r="AO87" i="1" a="1"/>
  <c r="AO87" i="1" s="1"/>
  <c r="AO75" i="1" a="1"/>
  <c r="AO75" i="1" s="1"/>
  <c r="AO69" i="1" a="1"/>
  <c r="AO69" i="1" s="1"/>
  <c r="AO68" i="1" s="1"/>
  <c r="AO142" i="1" a="1"/>
  <c r="AO142" i="1" s="1"/>
  <c r="AO131" i="1" a="1"/>
  <c r="AO131" i="1" s="1"/>
  <c r="AO102" i="1" a="1"/>
  <c r="AO102" i="1" s="1"/>
  <c r="AO81" i="1" a="1"/>
  <c r="AO81" i="1" s="1"/>
  <c r="AO159" i="1" a="1"/>
  <c r="AO159" i="1" s="1"/>
  <c r="AO158" i="1" s="1"/>
  <c r="AO83" i="1" a="1"/>
  <c r="AO83" i="1" s="1"/>
  <c r="AO82" i="1" s="1"/>
  <c r="AO72" i="1" a="1"/>
  <c r="AO72" i="1" s="1"/>
  <c r="AO126" i="1" a="1"/>
  <c r="AO126" i="1" s="1"/>
  <c r="AO52" i="1" a="1"/>
  <c r="AO52" i="1" s="1"/>
  <c r="AO51" i="1" s="1"/>
  <c r="AO160" i="1" a="1"/>
  <c r="AO160" i="1" s="1"/>
  <c r="AO143" i="1" a="1"/>
  <c r="AO143" i="1" s="1"/>
  <c r="AO107" i="1" a="1"/>
  <c r="AO107" i="1" s="1"/>
  <c r="AO98" i="1" a="1"/>
  <c r="AO98" i="1" s="1"/>
  <c r="AO88" i="1" a="1"/>
  <c r="AO88" i="1" s="1"/>
  <c r="AO58" i="1" a="1"/>
  <c r="AO58" i="1" s="1"/>
  <c r="AO34" i="1" a="1"/>
  <c r="AO34" i="1" s="1"/>
  <c r="AO111" i="1" a="1"/>
  <c r="AO111" i="1" s="1"/>
  <c r="AO76" i="1" a="1"/>
  <c r="AO76" i="1" s="1"/>
  <c r="AO46" i="1" a="1"/>
  <c r="AO46" i="1" s="1"/>
  <c r="AO23" i="1" a="1"/>
  <c r="AO23" i="1" s="1"/>
  <c r="AO27" i="1" a="1"/>
  <c r="AO27" i="1" s="1"/>
  <c r="AO115" i="1" a="1"/>
  <c r="AO115" i="1" s="1"/>
  <c r="AO104" i="1" a="1"/>
  <c r="AO104" i="1" s="1"/>
  <c r="AO95" i="1" a="1"/>
  <c r="AO95" i="1" s="1"/>
  <c r="AO94" i="1" s="1"/>
  <c r="AO93" i="1" s="1"/>
  <c r="AO70" i="1" a="1"/>
  <c r="AO70" i="1" s="1"/>
  <c r="AO36" i="1" a="1"/>
  <c r="AO36" i="1" s="1"/>
  <c r="AO35" i="1" s="1"/>
  <c r="AO24" i="1" a="1"/>
  <c r="AO24" i="1" s="1"/>
  <c r="AO154" i="1" a="1"/>
  <c r="AO154" i="1" s="1"/>
  <c r="AO144" i="1" a="1"/>
  <c r="AO144" i="1" s="1"/>
  <c r="AO138" i="1" a="1"/>
  <c r="AO138" i="1" s="1"/>
  <c r="AO127" i="1" a="1"/>
  <c r="AO127" i="1" s="1"/>
  <c r="AO124" i="1" a="1"/>
  <c r="AO124" i="1" s="1"/>
  <c r="AO103" i="1" a="1"/>
  <c r="AO103" i="1" s="1"/>
  <c r="AO84" i="1" a="1"/>
  <c r="AO84" i="1" s="1"/>
  <c r="AO77" i="1" a="1"/>
  <c r="AO77" i="1" s="1"/>
  <c r="AO47" i="1" a="1"/>
  <c r="AO47" i="1" s="1"/>
  <c r="AO37" i="1" a="1"/>
  <c r="AO37" i="1" s="1"/>
  <c r="AO25" i="1" a="1"/>
  <c r="AO25" i="1" s="1"/>
  <c r="AO7" i="1" a="1"/>
  <c r="AO7" i="1" s="1"/>
  <c r="AO6" i="1" s="1"/>
  <c r="AO9" i="1" a="1"/>
  <c r="AO9" i="1" s="1"/>
  <c r="AO130" i="1" a="1"/>
  <c r="AO130" i="1" s="1"/>
  <c r="AO128" i="1" a="1"/>
  <c r="AO128" i="1" s="1"/>
  <c r="AO116" i="1" a="1"/>
  <c r="AO116" i="1" s="1"/>
  <c r="AO99" i="1" a="1"/>
  <c r="AO99" i="1" s="1"/>
  <c r="AO71" i="1" a="1"/>
  <c r="AO71" i="1" s="1"/>
  <c r="AO61" i="1" a="1"/>
  <c r="AO61" i="1" s="1"/>
  <c r="AO60" i="1" s="1"/>
  <c r="AO54" i="1" a="1"/>
  <c r="AO54" i="1" s="1"/>
  <c r="AO26" i="1" a="1"/>
  <c r="AO26" i="1" s="1"/>
  <c r="AO8" i="1" a="1"/>
  <c r="AO8" i="1" s="1"/>
  <c r="AO151" i="1" a="1"/>
  <c r="AO151" i="1" s="1"/>
  <c r="AO108" i="1" a="1"/>
  <c r="AO108" i="1" s="1"/>
  <c r="AO85" i="1" a="1"/>
  <c r="AO85" i="1" s="1"/>
  <c r="AO79" i="1" a="1"/>
  <c r="AO79" i="1" s="1"/>
  <c r="AO78" i="1" s="1"/>
  <c r="AO48" i="1" a="1"/>
  <c r="AO48" i="1" s="1"/>
  <c r="AO122" i="1" a="1"/>
  <c r="AO122" i="1" s="1"/>
  <c r="AO96" i="1" a="1"/>
  <c r="AO96" i="1" s="1"/>
  <c r="AO89" i="1" a="1"/>
  <c r="AO89" i="1" s="1"/>
  <c r="AO65" i="1" a="1"/>
  <c r="AO65" i="1" s="1"/>
  <c r="AO64" i="1" s="1"/>
  <c r="AO62" i="1" a="1"/>
  <c r="AO62" i="1" s="1"/>
  <c r="AO55" i="1" a="1"/>
  <c r="AO55" i="1" s="1"/>
  <c r="AO42" i="1" a="1"/>
  <c r="AO42" i="1" s="1"/>
  <c r="AO41" i="1" a="1"/>
  <c r="AO41" i="1" s="1"/>
  <c r="AO28" i="1" a="1"/>
  <c r="AO28" i="1" s="1"/>
  <c r="AO112" i="1" a="1"/>
  <c r="AO112" i="1" s="1"/>
  <c r="AO66" i="1" a="1"/>
  <c r="AO66" i="1" s="1"/>
  <c r="AO123" i="1" a="1"/>
  <c r="AO123" i="1" s="1"/>
  <c r="AO106" i="1" a="1"/>
  <c r="AO106" i="1" s="1"/>
  <c r="AO105" i="1" s="1"/>
  <c r="AO100" i="1" a="1"/>
  <c r="AO100" i="1" s="1"/>
  <c r="AO67" i="1" a="1"/>
  <c r="AO67" i="1" s="1"/>
  <c r="AO63" i="1" a="1"/>
  <c r="AO63" i="1" s="1"/>
  <c r="AO150" i="1" a="1"/>
  <c r="AO150" i="1" s="1"/>
  <c r="AO149" i="1" s="1"/>
  <c r="AO134" i="1" a="1"/>
  <c r="AO134" i="1" s="1"/>
  <c r="AO132" i="1" a="1"/>
  <c r="AO132" i="1" s="1"/>
  <c r="AO110" i="1" a="1"/>
  <c r="AO110" i="1" s="1"/>
  <c r="AO109" i="1" s="1"/>
  <c r="AE7" i="1"/>
  <c r="H17" i="1" a="1"/>
  <c r="H17" i="1" s="1"/>
  <c r="U17" i="1" a="1"/>
  <c r="U17" i="1" s="1"/>
  <c r="AH17" i="1" a="1"/>
  <c r="AH17" i="1" s="1"/>
  <c r="BG17" i="1" s="1"/>
  <c r="AO18" i="1" a="1"/>
  <c r="AO18" i="1" s="1"/>
  <c r="AH20" i="1" a="1"/>
  <c r="AH20" i="1" s="1"/>
  <c r="BG20" i="1" s="1"/>
  <c r="BJ20" i="1" s="1"/>
  <c r="AU25" i="1"/>
  <c r="AR25" i="1" a="1"/>
  <c r="AR25" i="1" s="1"/>
  <c r="AP80" i="1" a="1"/>
  <c r="AP80" i="1" s="1"/>
  <c r="AP76" i="1" a="1"/>
  <c r="AP76" i="1" s="1"/>
  <c r="AP72" i="1" a="1"/>
  <c r="AP72" i="1" s="1"/>
  <c r="AP156" i="1" a="1"/>
  <c r="AP156" i="1" s="1"/>
  <c r="AP162" i="1" a="1"/>
  <c r="AP162" i="1" s="1"/>
  <c r="AP147" i="1" a="1"/>
  <c r="AP147" i="1" s="1"/>
  <c r="AP136" i="1" a="1"/>
  <c r="AP136" i="1" s="1"/>
  <c r="AP125" i="1" a="1"/>
  <c r="AP125" i="1" s="1"/>
  <c r="AP120" i="1" a="1"/>
  <c r="AP120" i="1" s="1"/>
  <c r="AP114" i="1" a="1"/>
  <c r="AP114" i="1" s="1"/>
  <c r="AP87" i="1" a="1"/>
  <c r="AP87" i="1" s="1"/>
  <c r="AP75" i="1" a="1"/>
  <c r="AP75" i="1" s="1"/>
  <c r="AP69" i="1" a="1"/>
  <c r="AP69" i="1" s="1"/>
  <c r="AP68" i="1" s="1"/>
  <c r="AP161" i="1" a="1"/>
  <c r="AP161" i="1" s="1"/>
  <c r="AP153" i="1" a="1"/>
  <c r="AP153" i="1" s="1"/>
  <c r="AP155" i="1" a="1"/>
  <c r="AP155" i="1" s="1"/>
  <c r="AP126" i="1" a="1"/>
  <c r="AP126" i="1" s="1"/>
  <c r="AP115" i="1" a="1"/>
  <c r="AP115" i="1" s="1"/>
  <c r="AP97" i="1" a="1"/>
  <c r="AP97" i="1" s="1"/>
  <c r="AP70" i="1" a="1"/>
  <c r="AP70" i="1" s="1"/>
  <c r="AP160" i="1" a="1"/>
  <c r="AP160" i="1" s="1"/>
  <c r="AP143" i="1" a="1"/>
  <c r="AP143" i="1" s="1"/>
  <c r="AP137" i="1" a="1"/>
  <c r="AP137" i="1" s="1"/>
  <c r="AP132" i="1" a="1"/>
  <c r="AP132" i="1" s="1"/>
  <c r="AP121" i="1" a="1"/>
  <c r="AP121" i="1" s="1"/>
  <c r="AP110" i="1" a="1"/>
  <c r="AP110" i="1" s="1"/>
  <c r="AP109" i="1" s="1"/>
  <c r="AP104" i="1" a="1"/>
  <c r="AP104" i="1" s="1"/>
  <c r="AP103" i="1" a="1"/>
  <c r="AP103" i="1" s="1"/>
  <c r="AP88" i="1" a="1"/>
  <c r="AP88" i="1" s="1"/>
  <c r="AP83" i="1" a="1"/>
  <c r="AP83" i="1" s="1"/>
  <c r="AP82" i="1" s="1"/>
  <c r="AP159" i="1" a="1"/>
  <c r="AP159" i="1" s="1"/>
  <c r="AP158" i="1" s="1"/>
  <c r="AP154" i="1" a="1"/>
  <c r="AP154" i="1" s="1"/>
  <c r="AP150" i="1" a="1"/>
  <c r="AP150" i="1" s="1"/>
  <c r="AP149" i="1" s="1"/>
  <c r="AP129" i="1" a="1"/>
  <c r="AP129" i="1" s="1"/>
  <c r="AP117" i="1" a="1"/>
  <c r="AP117" i="1" s="1"/>
  <c r="AP107" i="1" a="1"/>
  <c r="AP107" i="1" s="1"/>
  <c r="AP98" i="1" a="1"/>
  <c r="AP98" i="1" s="1"/>
  <c r="AP58" i="1" a="1"/>
  <c r="AP58" i="1" s="1"/>
  <c r="AP146" i="1" a="1"/>
  <c r="AP146" i="1" s="1"/>
  <c r="AP141" i="1" a="1"/>
  <c r="AP141" i="1" s="1"/>
  <c r="AP140" i="1" s="1"/>
  <c r="AP111" i="1" a="1"/>
  <c r="AP111" i="1" s="1"/>
  <c r="AP102" i="1" a="1"/>
  <c r="AP102" i="1" s="1"/>
  <c r="AP101" i="1" a="1"/>
  <c r="AP101" i="1" s="1"/>
  <c r="AP74" i="1" a="1"/>
  <c r="AP74" i="1" s="1"/>
  <c r="AP73" i="1" s="1"/>
  <c r="AP46" i="1" a="1"/>
  <c r="AP46" i="1" s="1"/>
  <c r="AP133" i="1" a="1"/>
  <c r="AP133" i="1" s="1"/>
  <c r="AP95" i="1" a="1"/>
  <c r="AP95" i="1" s="1"/>
  <c r="AP94" i="1" s="1"/>
  <c r="AP53" i="1" a="1"/>
  <c r="AP53" i="1" s="1"/>
  <c r="AP36" i="1" a="1"/>
  <c r="AP36" i="1" s="1"/>
  <c r="AP35" i="1" s="1"/>
  <c r="AP157" i="1" a="1"/>
  <c r="AP157" i="1" s="1"/>
  <c r="AP152" i="1" a="1"/>
  <c r="AP152" i="1" s="1"/>
  <c r="AP139" i="1" a="1"/>
  <c r="AP139" i="1" s="1"/>
  <c r="AP135" i="1" a="1"/>
  <c r="AP135" i="1" s="1"/>
  <c r="AP127" i="1" a="1"/>
  <c r="AP127" i="1" s="1"/>
  <c r="AP124" i="1" a="1"/>
  <c r="AP124" i="1" s="1"/>
  <c r="AP77" i="1" a="1"/>
  <c r="AP77" i="1" s="1"/>
  <c r="AP47" i="1" a="1"/>
  <c r="AP47" i="1" s="1"/>
  <c r="AP37" i="1" a="1"/>
  <c r="AP37" i="1" s="1"/>
  <c r="AP25" i="1" a="1"/>
  <c r="AP25" i="1" s="1"/>
  <c r="AP7" i="1" a="1"/>
  <c r="AP7" i="1" s="1"/>
  <c r="AP6" i="1" s="1"/>
  <c r="AP5" i="1" s="1"/>
  <c r="AP11" i="1" a="1"/>
  <c r="AP11" i="1" s="1"/>
  <c r="AP144" i="1" a="1"/>
  <c r="AP144" i="1" s="1"/>
  <c r="AP138" i="1" a="1"/>
  <c r="AP138" i="1" s="1"/>
  <c r="AP128" i="1" a="1"/>
  <c r="AP128" i="1" s="1"/>
  <c r="AP116" i="1" a="1"/>
  <c r="AP116" i="1" s="1"/>
  <c r="AP99" i="1" a="1"/>
  <c r="AP99" i="1" s="1"/>
  <c r="AP84" i="1" a="1"/>
  <c r="AP84" i="1" s="1"/>
  <c r="AP71" i="1" a="1"/>
  <c r="AP71" i="1" s="1"/>
  <c r="AP61" i="1" a="1"/>
  <c r="AP61" i="1" s="1"/>
  <c r="AP60" i="1" s="1"/>
  <c r="AP59" i="1" s="1"/>
  <c r="AP54" i="1" a="1"/>
  <c r="AP54" i="1" s="1"/>
  <c r="AP26" i="1" a="1"/>
  <c r="AP26" i="1" s="1"/>
  <c r="AP8" i="1" a="1"/>
  <c r="AP8" i="1" s="1"/>
  <c r="AP29" i="1" a="1"/>
  <c r="AP29" i="1" s="1"/>
  <c r="AP130" i="1" a="1"/>
  <c r="AP130" i="1" s="1"/>
  <c r="AP85" i="1" a="1"/>
  <c r="AP85" i="1" s="1"/>
  <c r="AP79" i="1" a="1"/>
  <c r="AP79" i="1" s="1"/>
  <c r="AP78" i="1" s="1"/>
  <c r="AP48" i="1" a="1"/>
  <c r="AP48" i="1" s="1"/>
  <c r="AP27" i="1" a="1"/>
  <c r="AP27" i="1" s="1"/>
  <c r="AP9" i="1" a="1"/>
  <c r="AP9" i="1" s="1"/>
  <c r="AP151" i="1" a="1"/>
  <c r="AP151" i="1" s="1"/>
  <c r="AP122" i="1" a="1"/>
  <c r="AP122" i="1" s="1"/>
  <c r="AP108" i="1" a="1"/>
  <c r="AP108" i="1" s="1"/>
  <c r="AP89" i="1" a="1"/>
  <c r="AP89" i="1" s="1"/>
  <c r="AP65" i="1" a="1"/>
  <c r="AP65" i="1" s="1"/>
  <c r="AP64" i="1" s="1"/>
  <c r="AP62" i="1" a="1"/>
  <c r="AP62" i="1" s="1"/>
  <c r="AP55" i="1" a="1"/>
  <c r="AP55" i="1" s="1"/>
  <c r="AP42" i="1" a="1"/>
  <c r="AP42" i="1" s="1"/>
  <c r="AP41" i="1" a="1"/>
  <c r="AP41" i="1" s="1"/>
  <c r="AP28" i="1" a="1"/>
  <c r="AP28" i="1" s="1"/>
  <c r="AP10" i="1" a="1"/>
  <c r="AP10" i="1" s="1"/>
  <c r="AP119" i="1" a="1"/>
  <c r="AP119" i="1" s="1"/>
  <c r="AP118" i="1" s="1"/>
  <c r="AP112" i="1" a="1"/>
  <c r="AP112" i="1" s="1"/>
  <c r="AP96" i="1" a="1"/>
  <c r="AP96" i="1" s="1"/>
  <c r="AP66" i="1" a="1"/>
  <c r="AP66" i="1" s="1"/>
  <c r="AP145" i="1" a="1"/>
  <c r="AP145" i="1" s="1"/>
  <c r="AP131" i="1" a="1"/>
  <c r="AP131" i="1" s="1"/>
  <c r="AP123" i="1" a="1"/>
  <c r="AP123" i="1" s="1"/>
  <c r="AP106" i="1" a="1"/>
  <c r="AP106" i="1" s="1"/>
  <c r="AP105" i="1" s="1"/>
  <c r="AP100" i="1" a="1"/>
  <c r="AP100" i="1" s="1"/>
  <c r="AP67" i="1" a="1"/>
  <c r="AP67" i="1" s="1"/>
  <c r="AP63" i="1" a="1"/>
  <c r="AP63" i="1" s="1"/>
  <c r="AP30" i="1" a="1"/>
  <c r="AP30" i="1" s="1"/>
  <c r="AP134" i="1" a="1"/>
  <c r="AP134" i="1" s="1"/>
  <c r="AP86" i="1" a="1"/>
  <c r="AP86" i="1" s="1"/>
  <c r="AP113" i="1" a="1"/>
  <c r="AP113" i="1" s="1"/>
  <c r="AP57" i="1" a="1"/>
  <c r="AP57" i="1" s="1"/>
  <c r="AP56" i="1" s="1"/>
  <c r="AP142" i="1" a="1"/>
  <c r="AP142" i="1" s="1"/>
  <c r="AP81" i="1" a="1"/>
  <c r="AP81" i="1" s="1"/>
  <c r="AP52" i="1" a="1"/>
  <c r="AP52" i="1" s="1"/>
  <c r="AP51" i="1" s="1"/>
  <c r="AP45" i="1" a="1"/>
  <c r="AP45" i="1" s="1"/>
  <c r="AP44" i="1" s="1"/>
  <c r="AP49" i="1" s="1"/>
  <c r="E6" i="1"/>
  <c r="AF7" i="1"/>
  <c r="AQ8" i="1" a="1"/>
  <c r="AQ8" i="1" s="1"/>
  <c r="BA11" i="1"/>
  <c r="BD11" i="1" s="1"/>
  <c r="BA12" i="1"/>
  <c r="BD12" i="1" s="1"/>
  <c r="AH13" i="1" a="1"/>
  <c r="AH13" i="1" s="1"/>
  <c r="BG13" i="1" s="1"/>
  <c r="AP13" i="1" a="1"/>
  <c r="AP13" i="1" s="1"/>
  <c r="AP14" i="1" a="1"/>
  <c r="AP14" i="1" s="1"/>
  <c r="AI19" i="1" a="1"/>
  <c r="AI19" i="1" s="1"/>
  <c r="AT19" i="1"/>
  <c r="AQ20" i="1" a="1"/>
  <c r="AQ20" i="1" s="1"/>
  <c r="AO22" i="1" a="1"/>
  <c r="AO22" i="1" s="1"/>
  <c r="AO21" i="1" s="1"/>
  <c r="AS24" i="1" a="1"/>
  <c r="AS24" i="1" s="1"/>
  <c r="AT24" i="1" s="1"/>
  <c r="AO31" i="1" a="1"/>
  <c r="AO31" i="1" s="1"/>
  <c r="AO32" i="1" a="1"/>
  <c r="AO32" i="1" s="1"/>
  <c r="BG33" i="1"/>
  <c r="BI33" i="1" s="1"/>
  <c r="AF39" i="1"/>
  <c r="AU48" i="1"/>
  <c r="AF48" i="1"/>
  <c r="AT48" i="1"/>
  <c r="AE48" i="1"/>
  <c r="E51" i="1"/>
  <c r="AW52" i="1"/>
  <c r="Z50" i="1"/>
  <c r="Z90" i="1" s="1"/>
  <c r="I59" i="1"/>
  <c r="I50" i="1" s="1"/>
  <c r="K59" i="1"/>
  <c r="K50" i="1" s="1"/>
  <c r="AF77" i="1"/>
  <c r="AE77" i="1"/>
  <c r="AU77" i="1"/>
  <c r="AT77" i="1"/>
  <c r="AT98" i="1"/>
  <c r="AF98" i="1"/>
  <c r="AE98" i="1"/>
  <c r="AU98" i="1"/>
  <c r="AT108" i="1"/>
  <c r="AF108" i="1"/>
  <c r="AE108" i="1"/>
  <c r="AU108" i="1"/>
  <c r="BJ117" i="1"/>
  <c r="BI117" i="1"/>
  <c r="BD117" i="1"/>
  <c r="BC117" i="1"/>
  <c r="AU119" i="1"/>
  <c r="AF119" i="1"/>
  <c r="P118" i="1"/>
  <c r="AT119" i="1"/>
  <c r="AE119" i="1"/>
  <c r="AF121" i="1"/>
  <c r="AE121" i="1"/>
  <c r="AU121" i="1"/>
  <c r="AT121" i="1"/>
  <c r="BC128" i="1"/>
  <c r="BJ128" i="1"/>
  <c r="BI128" i="1"/>
  <c r="BD128" i="1"/>
  <c r="AT138" i="1"/>
  <c r="AU138" i="1"/>
  <c r="AF138" i="1"/>
  <c r="AE138" i="1"/>
  <c r="AU161" i="1"/>
  <c r="AJ58" i="1" a="1"/>
  <c r="AJ58" i="1" s="1"/>
  <c r="AM65" i="1" a="1"/>
  <c r="AM65" i="1" s="1"/>
  <c r="AM64" i="1" s="1"/>
  <c r="AM59" i="1" s="1"/>
  <c r="AN66" i="1" a="1"/>
  <c r="AN66" i="1" s="1"/>
  <c r="AU68" i="1"/>
  <c r="AT68" i="1"/>
  <c r="AF68" i="1"/>
  <c r="AF69" i="1"/>
  <c r="AK70" i="1" a="1"/>
  <c r="AK70" i="1" s="1"/>
  <c r="AT72" i="1"/>
  <c r="AJ77" i="1" a="1"/>
  <c r="AJ77" i="1" s="1"/>
  <c r="AK79" i="1" a="1"/>
  <c r="AK79" i="1" s="1"/>
  <c r="AK78" i="1" s="1"/>
  <c r="AE81" i="1"/>
  <c r="AK85" i="1" a="1"/>
  <c r="AK85" i="1" s="1"/>
  <c r="AM89" i="1" a="1"/>
  <c r="AM89" i="1" s="1"/>
  <c r="AM97" i="1" a="1"/>
  <c r="AM97" i="1" s="1"/>
  <c r="BJ99" i="1"/>
  <c r="BI99" i="1"/>
  <c r="AK104" i="1" a="1"/>
  <c r="AK104" i="1" s="1"/>
  <c r="AL108" i="1" a="1"/>
  <c r="AL108" i="1" s="1"/>
  <c r="AE109" i="1"/>
  <c r="AN112" i="1" a="1"/>
  <c r="AN112" i="1" s="1"/>
  <c r="AK115" i="1" a="1"/>
  <c r="AK115" i="1" s="1"/>
  <c r="AE117" i="1"/>
  <c r="AE120" i="1"/>
  <c r="AM122" i="1" a="1"/>
  <c r="AM122" i="1" s="1"/>
  <c r="AU123" i="1"/>
  <c r="AF123" i="1"/>
  <c r="AJ124" i="1" a="1"/>
  <c r="AJ124" i="1" s="1"/>
  <c r="AK127" i="1" a="1"/>
  <c r="AK127" i="1" s="1"/>
  <c r="AK128" i="1" a="1"/>
  <c r="AK128" i="1" s="1"/>
  <c r="AK130" i="1" a="1"/>
  <c r="AK130" i="1" s="1"/>
  <c r="BD134" i="1"/>
  <c r="AJ135" i="1" a="1"/>
  <c r="AJ135" i="1" s="1"/>
  <c r="BC136" i="1"/>
  <c r="BD136" i="1"/>
  <c r="AJ138" i="1" a="1"/>
  <c r="AJ138" i="1" s="1"/>
  <c r="BJ139" i="1"/>
  <c r="BD139" i="1"/>
  <c r="AT140" i="1"/>
  <c r="AF140" i="1"/>
  <c r="AE140" i="1"/>
  <c r="AL8" i="3"/>
  <c r="AL16" i="3"/>
  <c r="BP130" i="3"/>
  <c r="BP6" i="3"/>
  <c r="AJ45" i="1" a="1"/>
  <c r="AJ45" i="1" s="1"/>
  <c r="AJ44" i="1" s="1"/>
  <c r="AJ49" i="1" s="1"/>
  <c r="AJ52" i="1" a="1"/>
  <c r="AJ52" i="1" s="1"/>
  <c r="AJ51" i="1" s="1"/>
  <c r="AF66" i="1"/>
  <c r="AT66" i="1"/>
  <c r="AM71" i="1" a="1"/>
  <c r="AM71" i="1" s="1"/>
  <c r="AJ75" i="1" a="1"/>
  <c r="AJ75" i="1" s="1"/>
  <c r="AL79" i="1" a="1"/>
  <c r="AL79" i="1" s="1"/>
  <c r="AL78" i="1" s="1"/>
  <c r="AF81" i="1"/>
  <c r="AL84" i="1" a="1"/>
  <c r="AL84" i="1" s="1"/>
  <c r="AJ87" i="1" a="1"/>
  <c r="AJ87" i="1" s="1"/>
  <c r="F93" i="1"/>
  <c r="AJ95" i="1" a="1"/>
  <c r="AJ95" i="1" s="1"/>
  <c r="AJ94" i="1" s="1"/>
  <c r="AM96" i="1" a="1"/>
  <c r="AM96" i="1" s="1"/>
  <c r="BD103" i="1"/>
  <c r="BC103" i="1"/>
  <c r="AL104" i="1" a="1"/>
  <c r="AL104" i="1" s="1"/>
  <c r="BC108" i="1"/>
  <c r="AM116" i="1" a="1"/>
  <c r="AM116" i="1" s="1"/>
  <c r="AM119" i="1" a="1"/>
  <c r="AM119" i="1" s="1"/>
  <c r="AM118" i="1" s="1"/>
  <c r="AN122" i="1" a="1"/>
  <c r="AN122" i="1" s="1"/>
  <c r="AK124" i="1" a="1"/>
  <c r="AK124" i="1" s="1"/>
  <c r="AM125" i="1" a="1"/>
  <c r="AM125" i="1" s="1"/>
  <c r="BJ127" i="1"/>
  <c r="BD127" i="1"/>
  <c r="AT129" i="1"/>
  <c r="AE129" i="1"/>
  <c r="AN131" i="1" a="1"/>
  <c r="AN131" i="1" s="1"/>
  <c r="AJ133" i="1" a="1"/>
  <c r="AJ133" i="1" s="1"/>
  <c r="AM136" i="1" a="1"/>
  <c r="AM136" i="1" s="1"/>
  <c r="BJ138" i="1"/>
  <c r="AN145" i="1" a="1"/>
  <c r="AN145" i="1" s="1"/>
  <c r="BD146" i="1"/>
  <c r="BI146" i="1"/>
  <c r="AJ151" i="1" a="1"/>
  <c r="AJ151" i="1" s="1"/>
  <c r="BD152" i="1"/>
  <c r="BJ152" i="1"/>
  <c r="BC152" i="1"/>
  <c r="AU154" i="1"/>
  <c r="AF154" i="1"/>
  <c r="AE154" i="1"/>
  <c r="BI160" i="1"/>
  <c r="AW276" i="1"/>
  <c r="AW275" i="1" s="1"/>
  <c r="E275" i="1"/>
  <c r="AL11" i="3"/>
  <c r="AJ57" i="1" a="1"/>
  <c r="AJ57" i="1" s="1"/>
  <c r="AJ56" i="1" s="1"/>
  <c r="AD59" i="1"/>
  <c r="AN65" i="1" a="1"/>
  <c r="AN65" i="1" s="1"/>
  <c r="AN64" i="1" s="1"/>
  <c r="AE66" i="1"/>
  <c r="AT67" i="1"/>
  <c r="AJ69" i="1" a="1"/>
  <c r="AJ69" i="1" s="1"/>
  <c r="AJ68" i="1" s="1"/>
  <c r="AL70" i="1" a="1"/>
  <c r="AL70" i="1" s="1"/>
  <c r="AJ74" i="1" a="1"/>
  <c r="AJ74" i="1" s="1"/>
  <c r="AJ73" i="1" s="1"/>
  <c r="AL76" i="1" a="1"/>
  <c r="AL76" i="1" s="1"/>
  <c r="AF80" i="1"/>
  <c r="E82" i="1"/>
  <c r="AM84" i="1" a="1"/>
  <c r="AM84" i="1" s="1"/>
  <c r="AM85" i="1" a="1"/>
  <c r="AM85" i="1" s="1"/>
  <c r="L93" i="1"/>
  <c r="AN97" i="1" a="1"/>
  <c r="AN97" i="1" s="1"/>
  <c r="AJ101" i="1" a="1"/>
  <c r="AJ101" i="1" s="1"/>
  <c r="AM103" i="1" a="1"/>
  <c r="AM103" i="1" s="1"/>
  <c r="AF106" i="1"/>
  <c r="AM108" i="1" a="1"/>
  <c r="AM108" i="1" s="1"/>
  <c r="BD108" i="1"/>
  <c r="AT110" i="1"/>
  <c r="AJ111" i="1" a="1"/>
  <c r="AJ111" i="1" s="1"/>
  <c r="BD119" i="1"/>
  <c r="AL121" i="1" a="1"/>
  <c r="AL121" i="1" s="1"/>
  <c r="AJ126" i="1" a="1"/>
  <c r="AJ126" i="1" s="1"/>
  <c r="AM127" i="1" a="1"/>
  <c r="AM127" i="1" s="1"/>
  <c r="AL130" i="1" a="1"/>
  <c r="AL130" i="1" s="1"/>
  <c r="AE131" i="1"/>
  <c r="AK135" i="1" a="1"/>
  <c r="AK135" i="1" s="1"/>
  <c r="AT135" i="1"/>
  <c r="AU141" i="1"/>
  <c r="AF141" i="1"/>
  <c r="AJ144" i="1" a="1"/>
  <c r="AJ144" i="1" s="1"/>
  <c r="AK151" i="1" a="1"/>
  <c r="AK151" i="1" s="1"/>
  <c r="BI155" i="1"/>
  <c r="BD155" i="1"/>
  <c r="BC155" i="1"/>
  <c r="AV6" i="3"/>
  <c r="BB9" i="3"/>
  <c r="AL15" i="3"/>
  <c r="BB18" i="3"/>
  <c r="BB25" i="3"/>
  <c r="AS28" i="3"/>
  <c r="BB36" i="3"/>
  <c r="BC40" i="1"/>
  <c r="AF47" i="1"/>
  <c r="AU47" i="1"/>
  <c r="AN54" i="1" a="1"/>
  <c r="AN54" i="1" s="1"/>
  <c r="AN71" i="1" a="1"/>
  <c r="AN71" i="1" s="1"/>
  <c r="AK75" i="1" a="1"/>
  <c r="AK75" i="1" s="1"/>
  <c r="AT75" i="1"/>
  <c r="AM77" i="1" a="1"/>
  <c r="AM77" i="1" s="1"/>
  <c r="AF85" i="1"/>
  <c r="AT87" i="1"/>
  <c r="AL88" i="1" a="1"/>
  <c r="AL88" i="1" s="1"/>
  <c r="AK95" i="1" a="1"/>
  <c r="AK95" i="1" s="1"/>
  <c r="AK94" i="1" s="1"/>
  <c r="AW95" i="1"/>
  <c r="AK98" i="1" a="1"/>
  <c r="AK98" i="1" s="1"/>
  <c r="AN99" i="1" a="1"/>
  <c r="AN99" i="1" s="1"/>
  <c r="AK102" i="1" a="1"/>
  <c r="AK102" i="1" s="1"/>
  <c r="AM104" i="1" a="1"/>
  <c r="AM104" i="1" s="1"/>
  <c r="AT106" i="1"/>
  <c r="AU106" i="1"/>
  <c r="AE106" i="1"/>
  <c r="P105" i="1"/>
  <c r="AJ107" i="1" a="1"/>
  <c r="AJ107" i="1" s="1"/>
  <c r="AJ114" i="1" a="1"/>
  <c r="AJ114" i="1" s="1"/>
  <c r="AM115" i="1" a="1"/>
  <c r="AM115" i="1" s="1"/>
  <c r="AN116" i="1" a="1"/>
  <c r="AN116" i="1" s="1"/>
  <c r="AJ117" i="1" a="1"/>
  <c r="AJ117" i="1" s="1"/>
  <c r="AE122" i="1"/>
  <c r="AL124" i="1" a="1"/>
  <c r="AL124" i="1" s="1"/>
  <c r="AK126" i="1" a="1"/>
  <c r="AK126" i="1" s="1"/>
  <c r="AN128" i="1" a="1"/>
  <c r="AN128" i="1" s="1"/>
  <c r="AJ129" i="1" a="1"/>
  <c r="AJ129" i="1" s="1"/>
  <c r="BC130" i="1"/>
  <c r="AF131" i="1"/>
  <c r="AL133" i="1" a="1"/>
  <c r="AL133" i="1" s="1"/>
  <c r="AN136" i="1" a="1"/>
  <c r="AN136" i="1" s="1"/>
  <c r="AM138" i="1" a="1"/>
  <c r="AM138" i="1" s="1"/>
  <c r="AK139" i="1" a="1"/>
  <c r="AK139" i="1" s="1"/>
  <c r="BC139" i="1"/>
  <c r="AT143" i="1"/>
  <c r="AE143" i="1"/>
  <c r="AM144" i="1" a="1"/>
  <c r="AM144" i="1" s="1"/>
  <c r="BC146" i="1"/>
  <c r="AE151" i="1"/>
  <c r="AU151" i="1"/>
  <c r="AF151" i="1"/>
  <c r="AT151" i="1"/>
  <c r="BI152" i="1"/>
  <c r="BJ155" i="1"/>
  <c r="AK159" i="1" a="1"/>
  <c r="AK159" i="1" s="1"/>
  <c r="AK158" i="1" s="1"/>
  <c r="BD161" i="1"/>
  <c r="BC161" i="1"/>
  <c r="BI161" i="1"/>
  <c r="AL17" i="3"/>
  <c r="BM28" i="3"/>
  <c r="AT46" i="1"/>
  <c r="AN47" i="1" a="1"/>
  <c r="AN47" i="1" s="1"/>
  <c r="AL52" i="1" a="1"/>
  <c r="AL52" i="1" s="1"/>
  <c r="AL51" i="1" s="1"/>
  <c r="AM53" i="1" a="1"/>
  <c r="AM53" i="1" s="1"/>
  <c r="AK57" i="1" a="1"/>
  <c r="AK57" i="1" s="1"/>
  <c r="AK56" i="1" s="1"/>
  <c r="AL58" i="1" a="1"/>
  <c r="AL58" i="1" s="1"/>
  <c r="E60" i="1"/>
  <c r="E59" i="1" s="1"/>
  <c r="AN61" i="1" a="1"/>
  <c r="AN61" i="1" s="1"/>
  <c r="AN60" i="1" s="1"/>
  <c r="AJ63" i="1" a="1"/>
  <c r="AJ63" i="1" s="1"/>
  <c r="AW69" i="1"/>
  <c r="E68" i="1"/>
  <c r="AK69" i="1" a="1"/>
  <c r="AK69" i="1" s="1"/>
  <c r="AK68" i="1" s="1"/>
  <c r="AK74" i="1" a="1"/>
  <c r="AK74" i="1" s="1"/>
  <c r="AK73" i="1" s="1"/>
  <c r="AL75" i="1" a="1"/>
  <c r="AL75" i="1" s="1"/>
  <c r="AU75" i="1"/>
  <c r="AM76" i="1" a="1"/>
  <c r="AM76" i="1" s="1"/>
  <c r="AF78" i="1"/>
  <c r="AT78" i="1"/>
  <c r="AE78" i="1"/>
  <c r="AN84" i="1" a="1"/>
  <c r="AN84" i="1" s="1"/>
  <c r="AE86" i="1"/>
  <c r="AU86" i="1"/>
  <c r="AF86" i="1"/>
  <c r="AL87" i="1" a="1"/>
  <c r="AL87" i="1" s="1"/>
  <c r="AU87" i="1"/>
  <c r="AU89" i="1"/>
  <c r="AF89" i="1"/>
  <c r="BI96" i="1"/>
  <c r="AL98" i="1" a="1"/>
  <c r="AL98" i="1" s="1"/>
  <c r="BI98" i="1"/>
  <c r="BD98" i="1"/>
  <c r="BC99" i="1"/>
  <c r="AT100" i="1"/>
  <c r="AE100" i="1"/>
  <c r="AN103" i="1" a="1"/>
  <c r="AN103" i="1" s="1"/>
  <c r="AM111" i="1" a="1"/>
  <c r="AM111" i="1" s="1"/>
  <c r="BI119" i="1"/>
  <c r="AJ120" i="1" a="1"/>
  <c r="AJ120" i="1" s="1"/>
  <c r="AM121" i="1" a="1"/>
  <c r="AM121" i="1" s="1"/>
  <c r="AE125" i="1"/>
  <c r="BI125" i="1"/>
  <c r="AN127" i="1" a="1"/>
  <c r="AN127" i="1" s="1"/>
  <c r="AM130" i="1" a="1"/>
  <c r="AM130" i="1" s="1"/>
  <c r="BD130" i="1"/>
  <c r="AM133" i="1" a="1"/>
  <c r="AM133" i="1" s="1"/>
  <c r="BI136" i="1"/>
  <c r="AN138" i="1" a="1"/>
  <c r="AN138" i="1" s="1"/>
  <c r="AM139" i="1" a="1"/>
  <c r="AM139" i="1" s="1"/>
  <c r="AU140" i="1"/>
  <c r="AJ141" i="1" a="1"/>
  <c r="AJ141" i="1" s="1"/>
  <c r="AJ140" i="1" s="1"/>
  <c r="AW150" i="1"/>
  <c r="BI153" i="1"/>
  <c r="BD153" i="1"/>
  <c r="BC153" i="1"/>
  <c r="BD156" i="1"/>
  <c r="BC156" i="1"/>
  <c r="AU157" i="1"/>
  <c r="AT157" i="1"/>
  <c r="BJ161" i="1"/>
  <c r="Y6" i="3"/>
  <c r="AL7" i="3"/>
  <c r="AS6" i="3"/>
  <c r="BB14" i="3"/>
  <c r="BN28" i="3"/>
  <c r="AL31" i="3"/>
  <c r="AL33" i="3"/>
  <c r="Z28" i="3"/>
  <c r="AK160" i="1" a="1"/>
  <c r="AK160" i="1" s="1"/>
  <c r="AK156" i="1" a="1"/>
  <c r="AK156" i="1" s="1"/>
  <c r="AK152" i="1" a="1"/>
  <c r="AK152" i="1" s="1"/>
  <c r="AK87" i="1" a="1"/>
  <c r="AK87" i="1" s="1"/>
  <c r="AK83" i="1" a="1"/>
  <c r="AK83" i="1" s="1"/>
  <c r="AK82" i="1" s="1"/>
  <c r="AK157" i="1" a="1"/>
  <c r="AK157" i="1" s="1"/>
  <c r="AK147" i="1" a="1"/>
  <c r="AK147" i="1" s="1"/>
  <c r="AK143" i="1" a="1"/>
  <c r="AK143" i="1" s="1"/>
  <c r="AK137" i="1" a="1"/>
  <c r="AK137" i="1" s="1"/>
  <c r="AK121" i="1" a="1"/>
  <c r="AK121" i="1" s="1"/>
  <c r="AK110" i="1" a="1"/>
  <c r="AK110" i="1" s="1"/>
  <c r="AK109" i="1" s="1"/>
  <c r="AK103" i="1" a="1"/>
  <c r="AK103" i="1" s="1"/>
  <c r="AK88" i="1" a="1"/>
  <c r="AK88" i="1" s="1"/>
  <c r="AK76" i="1" a="1"/>
  <c r="AK76" i="1" s="1"/>
  <c r="AK154" i="1" a="1"/>
  <c r="AK154" i="1" s="1"/>
  <c r="AK138" i="1" a="1"/>
  <c r="AK138" i="1" s="1"/>
  <c r="AK122" i="1" a="1"/>
  <c r="AK122" i="1" s="1"/>
  <c r="AK116" i="1" a="1"/>
  <c r="AK116" i="1" s="1"/>
  <c r="AK111" i="1" a="1"/>
  <c r="AK111" i="1" s="1"/>
  <c r="AK89" i="1" a="1"/>
  <c r="AK89" i="1" s="1"/>
  <c r="AK77" i="1" a="1"/>
  <c r="AK77" i="1" s="1"/>
  <c r="AK150" i="1" a="1"/>
  <c r="AK150" i="1" s="1"/>
  <c r="AK149" i="1" s="1"/>
  <c r="AK144" i="1" a="1"/>
  <c r="AK144" i="1" s="1"/>
  <c r="AK133" i="1" a="1"/>
  <c r="AK133" i="1" s="1"/>
  <c r="AK99" i="1" a="1"/>
  <c r="AK99" i="1" s="1"/>
  <c r="AK84" i="1" a="1"/>
  <c r="AK84" i="1" s="1"/>
  <c r="AK66" i="1" a="1"/>
  <c r="AK66" i="1" s="1"/>
  <c r="AJ10" i="1" a="1"/>
  <c r="AJ10" i="1" s="1"/>
  <c r="AK12" i="1" a="1"/>
  <c r="AK12" i="1" s="1"/>
  <c r="AL14" i="1" a="1"/>
  <c r="AL14" i="1" s="1"/>
  <c r="J16" i="1" a="1"/>
  <c r="J16" i="1" s="1"/>
  <c r="J15" i="1" s="1"/>
  <c r="J5" i="1" s="1"/>
  <c r="J4" i="1" s="1"/>
  <c r="J38" i="1" s="1"/>
  <c r="P16" i="1" a="1"/>
  <c r="P16" i="1" s="1"/>
  <c r="X16" i="1" a="1"/>
  <c r="X16" i="1" s="1"/>
  <c r="X15" i="1" s="1"/>
  <c r="AD16" i="1" a="1"/>
  <c r="AD16" i="1" s="1"/>
  <c r="AD15" i="1" s="1"/>
  <c r="AL16" i="1" a="1"/>
  <c r="AL16" i="1" s="1"/>
  <c r="AL15" i="1" s="1"/>
  <c r="AR16" i="1" a="1"/>
  <c r="AR16" i="1" s="1"/>
  <c r="AR15" i="1" s="1"/>
  <c r="AL20" i="1" a="1"/>
  <c r="AL20" i="1" s="1"/>
  <c r="E21" i="1"/>
  <c r="AM22" i="1" a="1"/>
  <c r="AM22" i="1" s="1"/>
  <c r="AM21" i="1" s="1"/>
  <c r="AM5" i="1" s="1"/>
  <c r="AM4" i="1" s="1"/>
  <c r="AN24" i="1" a="1"/>
  <c r="AN24" i="1" s="1"/>
  <c r="AJ28" i="1" a="1"/>
  <c r="AJ28" i="1" s="1"/>
  <c r="AK30" i="1" a="1"/>
  <c r="AK30" i="1" s="1"/>
  <c r="AL32" i="1" a="1"/>
  <c r="AL32" i="1" s="1"/>
  <c r="AE33" i="1"/>
  <c r="AM34" i="1" a="1"/>
  <c r="AM34" i="1" s="1"/>
  <c r="AN36" i="1" a="1"/>
  <c r="AN36" i="1" s="1"/>
  <c r="AN35" i="1" s="1"/>
  <c r="AJ41" i="1" a="1"/>
  <c r="AJ41" i="1" s="1"/>
  <c r="AL45" i="1" a="1"/>
  <c r="AL45" i="1" s="1"/>
  <c r="AL44" i="1" s="1"/>
  <c r="AE46" i="1"/>
  <c r="AM46" i="1" a="1"/>
  <c r="AM46" i="1" s="1"/>
  <c r="AU46" i="1"/>
  <c r="AT69" i="1"/>
  <c r="AN70" i="1" a="1"/>
  <c r="AN70" i="1" s="1"/>
  <c r="AF71" i="1"/>
  <c r="AN77" i="1" a="1"/>
  <c r="AN77" i="1" s="1"/>
  <c r="AT79" i="1"/>
  <c r="AK81" i="1" a="1"/>
  <c r="AK81" i="1" s="1"/>
  <c r="AT82" i="1"/>
  <c r="AL83" i="1" a="1"/>
  <c r="AL83" i="1" s="1"/>
  <c r="AL82" i="1" s="1"/>
  <c r="AE84" i="1"/>
  <c r="AE85" i="1"/>
  <c r="AM88" i="1" a="1"/>
  <c r="AM88" i="1" s="1"/>
  <c r="BD99" i="1"/>
  <c r="AL102" i="1" a="1"/>
  <c r="AL102" i="1" s="1"/>
  <c r="AE103" i="1"/>
  <c r="AN104" i="1" a="1"/>
  <c r="AN104" i="1" s="1"/>
  <c r="AK107" i="1" a="1"/>
  <c r="AK107" i="1" s="1"/>
  <c r="BI108" i="1"/>
  <c r="AU112" i="1"/>
  <c r="AF112" i="1"/>
  <c r="AJ113" i="1" a="1"/>
  <c r="AJ113" i="1" s="1"/>
  <c r="AK114" i="1" a="1"/>
  <c r="AK114" i="1" s="1"/>
  <c r="AN115" i="1" a="1"/>
  <c r="AN115" i="1" s="1"/>
  <c r="AK117" i="1" a="1"/>
  <c r="AK117" i="1" s="1"/>
  <c r="BJ119" i="1"/>
  <c r="AK120" i="1" a="1"/>
  <c r="AK120" i="1" s="1"/>
  <c r="AT122" i="1"/>
  <c r="AN124" i="1" a="1"/>
  <c r="AN124" i="1" s="1"/>
  <c r="BD124" i="1"/>
  <c r="BC127" i="1"/>
  <c r="AT128" i="1"/>
  <c r="AE128" i="1"/>
  <c r="AF128" i="1"/>
  <c r="AK129" i="1" a="1"/>
  <c r="AK129" i="1" s="1"/>
  <c r="AU129" i="1"/>
  <c r="AK132" i="1" a="1"/>
  <c r="AK132" i="1" s="1"/>
  <c r="AT134" i="1"/>
  <c r="AF134" i="1"/>
  <c r="AM135" i="1" a="1"/>
  <c r="AM135" i="1" s="1"/>
  <c r="BC135" i="1"/>
  <c r="BJ136" i="1"/>
  <c r="AN139" i="1" a="1"/>
  <c r="AN139" i="1" s="1"/>
  <c r="BI139" i="1"/>
  <c r="AK141" i="1" a="1"/>
  <c r="AK141" i="1" s="1"/>
  <c r="AK140" i="1" s="1"/>
  <c r="AT142" i="1"/>
  <c r="AU142" i="1"/>
  <c r="AE142" i="1"/>
  <c r="AU153" i="1"/>
  <c r="AM154" i="1" a="1"/>
  <c r="AM154" i="1" s="1"/>
  <c r="AN159" i="1" a="1"/>
  <c r="AN159" i="1" s="1"/>
  <c r="AN158" i="1" s="1"/>
  <c r="BD162" i="1"/>
  <c r="BC162" i="1"/>
  <c r="Z6" i="3"/>
  <c r="Z5" i="3" s="1"/>
  <c r="Z4" i="3" s="1"/>
  <c r="AT6" i="3"/>
  <c r="AT5" i="3" s="1"/>
  <c r="AT4" i="3" s="1"/>
  <c r="AP124" i="3"/>
  <c r="BB12" i="3"/>
  <c r="Z73" i="3"/>
  <c r="L73" i="3"/>
  <c r="Y73" i="3"/>
  <c r="K73" i="3"/>
  <c r="J73" i="3"/>
  <c r="AC73" i="3"/>
  <c r="I73" i="3"/>
  <c r="AA73" i="3"/>
  <c r="T73" i="3"/>
  <c r="S73" i="3"/>
  <c r="R73" i="3"/>
  <c r="Q73" i="3"/>
  <c r="AD73" i="3"/>
  <c r="AD72" i="3" s="1"/>
  <c r="AB73" i="3"/>
  <c r="P73" i="3"/>
  <c r="O73" i="3"/>
  <c r="N73" i="3"/>
  <c r="M73" i="3"/>
  <c r="AJ80" i="1" a="1"/>
  <c r="AJ80" i="1" s="1"/>
  <c r="AJ76" i="1" a="1"/>
  <c r="AJ76" i="1" s="1"/>
  <c r="AJ72" i="1" a="1"/>
  <c r="AJ72" i="1" s="1"/>
  <c r="AJ162" i="1" a="1"/>
  <c r="AJ162" i="1" s="1"/>
  <c r="AJ156" i="1" a="1"/>
  <c r="AJ156" i="1" s="1"/>
  <c r="AJ152" i="1" a="1"/>
  <c r="AJ152" i="1" s="1"/>
  <c r="AJ146" i="1" a="1"/>
  <c r="AJ146" i="1" s="1"/>
  <c r="AJ160" i="1" a="1"/>
  <c r="AJ160" i="1" s="1"/>
  <c r="AJ155" i="1" a="1"/>
  <c r="AJ155" i="1" s="1"/>
  <c r="AJ153" i="1" a="1"/>
  <c r="AJ153" i="1" s="1"/>
  <c r="AJ142" i="1" a="1"/>
  <c r="AJ142" i="1" s="1"/>
  <c r="AJ131" i="1" a="1"/>
  <c r="AJ131" i="1" s="1"/>
  <c r="AJ102" i="1" a="1"/>
  <c r="AJ102" i="1" s="1"/>
  <c r="AJ81" i="1" a="1"/>
  <c r="AJ81" i="1" s="1"/>
  <c r="AJ159" i="1" a="1"/>
  <c r="AJ159" i="1" s="1"/>
  <c r="AJ158" i="1" s="1"/>
  <c r="AJ143" i="1" a="1"/>
  <c r="AJ143" i="1" s="1"/>
  <c r="AJ137" i="1" a="1"/>
  <c r="AJ137" i="1" s="1"/>
  <c r="AJ132" i="1" a="1"/>
  <c r="AJ132" i="1" s="1"/>
  <c r="AJ121" i="1" a="1"/>
  <c r="AJ121" i="1" s="1"/>
  <c r="AJ110" i="1" a="1"/>
  <c r="AJ110" i="1" s="1"/>
  <c r="AJ109" i="1" s="1"/>
  <c r="AJ104" i="1" a="1"/>
  <c r="AJ104" i="1" s="1"/>
  <c r="AJ103" i="1" a="1"/>
  <c r="AJ103" i="1" s="1"/>
  <c r="AJ88" i="1" a="1"/>
  <c r="AJ88" i="1" s="1"/>
  <c r="AJ83" i="1" a="1"/>
  <c r="AJ83" i="1" s="1"/>
  <c r="AJ82" i="1" s="1"/>
  <c r="AJ127" i="1" a="1"/>
  <c r="AJ127" i="1" s="1"/>
  <c r="AJ116" i="1" a="1"/>
  <c r="AJ116" i="1" s="1"/>
  <c r="AJ98" i="1" a="1"/>
  <c r="AJ98" i="1" s="1"/>
  <c r="AJ71" i="1" a="1"/>
  <c r="AJ71" i="1" s="1"/>
  <c r="AJ65" i="1" a="1"/>
  <c r="AJ65" i="1" s="1"/>
  <c r="AJ64" i="1" s="1"/>
  <c r="AJ154" i="1" a="1"/>
  <c r="AJ154" i="1" s="1"/>
  <c r="AJ139" i="1" a="1"/>
  <c r="AJ139" i="1" s="1"/>
  <c r="AL147" i="1" a="1"/>
  <c r="AL147" i="1" s="1"/>
  <c r="AL143" i="1" a="1"/>
  <c r="AL143" i="1" s="1"/>
  <c r="AL139" i="1" a="1"/>
  <c r="AL139" i="1" s="1"/>
  <c r="AL135" i="1" a="1"/>
  <c r="AL135" i="1" s="1"/>
  <c r="AL131" i="1" a="1"/>
  <c r="AL131" i="1" s="1"/>
  <c r="AL127" i="1" a="1"/>
  <c r="AL127" i="1" s="1"/>
  <c r="AL123" i="1" a="1"/>
  <c r="AL123" i="1" s="1"/>
  <c r="AL119" i="1" a="1"/>
  <c r="AL119" i="1" s="1"/>
  <c r="AL118" i="1" s="1"/>
  <c r="AL115" i="1" a="1"/>
  <c r="AL115" i="1" s="1"/>
  <c r="AL111" i="1" a="1"/>
  <c r="AL111" i="1" s="1"/>
  <c r="AL107" i="1" a="1"/>
  <c r="AL107" i="1" s="1"/>
  <c r="AL103" i="1" a="1"/>
  <c r="AL103" i="1" s="1"/>
  <c r="AL99" i="1" a="1"/>
  <c r="AL99" i="1" s="1"/>
  <c r="AL95" i="1" a="1"/>
  <c r="AL95" i="1" s="1"/>
  <c r="AL94" i="1" s="1"/>
  <c r="AL55" i="1" a="1"/>
  <c r="AL55" i="1" s="1"/>
  <c r="AL47" i="1" a="1"/>
  <c r="AL47" i="1" s="1"/>
  <c r="AL159" i="1" a="1"/>
  <c r="AL159" i="1" s="1"/>
  <c r="AL158" i="1" s="1"/>
  <c r="AL160" i="1" a="1"/>
  <c r="AL160" i="1" s="1"/>
  <c r="AL154" i="1" a="1"/>
  <c r="AL154" i="1" s="1"/>
  <c r="AL138" i="1" a="1"/>
  <c r="AL138" i="1" s="1"/>
  <c r="AL122" i="1" a="1"/>
  <c r="AL122" i="1" s="1"/>
  <c r="AL116" i="1" a="1"/>
  <c r="AL116" i="1" s="1"/>
  <c r="AL89" i="1" a="1"/>
  <c r="AL89" i="1" s="1"/>
  <c r="AL77" i="1" a="1"/>
  <c r="AL77" i="1" s="1"/>
  <c r="AL71" i="1" a="1"/>
  <c r="AL71" i="1" s="1"/>
  <c r="AL150" i="1" a="1"/>
  <c r="AL150" i="1" s="1"/>
  <c r="AL149" i="1" s="1"/>
  <c r="AL144" i="1" a="1"/>
  <c r="AL144" i="1" s="1"/>
  <c r="AL128" i="1" a="1"/>
  <c r="AL128" i="1" s="1"/>
  <c r="AL117" i="1" a="1"/>
  <c r="AL117" i="1" s="1"/>
  <c r="AL106" i="1" a="1"/>
  <c r="AL106" i="1" s="1"/>
  <c r="AL105" i="1" s="1"/>
  <c r="AL72" i="1" a="1"/>
  <c r="AL72" i="1" s="1"/>
  <c r="AL157" i="1" a="1"/>
  <c r="AL157" i="1" s="1"/>
  <c r="AL151" i="1" a="1"/>
  <c r="AL151" i="1" s="1"/>
  <c r="AL145" i="1" a="1"/>
  <c r="AL145" i="1" s="1"/>
  <c r="AL134" i="1" a="1"/>
  <c r="AL134" i="1" s="1"/>
  <c r="AL112" i="1" a="1"/>
  <c r="AL112" i="1" s="1"/>
  <c r="AL85" i="1" a="1"/>
  <c r="AL85" i="1" s="1"/>
  <c r="AL161" i="1" a="1"/>
  <c r="AL161" i="1" s="1"/>
  <c r="AL156" i="1" a="1"/>
  <c r="AL156" i="1" s="1"/>
  <c r="AL152" i="1" a="1"/>
  <c r="AL152" i="1" s="1"/>
  <c r="AL141" i="1" a="1"/>
  <c r="AL141" i="1" s="1"/>
  <c r="AL140" i="1" s="1"/>
  <c r="AJ9" i="1" a="1"/>
  <c r="AJ9" i="1" s="1"/>
  <c r="AK11" i="1" a="1"/>
  <c r="AK11" i="1" s="1"/>
  <c r="AL13" i="1" a="1"/>
  <c r="AL13" i="1" s="1"/>
  <c r="AE14" i="1"/>
  <c r="AL19" i="1" a="1"/>
  <c r="AL19" i="1" s="1"/>
  <c r="AE20" i="1"/>
  <c r="AN23" i="1" a="1"/>
  <c r="AN23" i="1" s="1"/>
  <c r="AJ27" i="1" a="1"/>
  <c r="AJ27" i="1" s="1"/>
  <c r="AK29" i="1" a="1"/>
  <c r="AK29" i="1" s="1"/>
  <c r="AL31" i="1" a="1"/>
  <c r="AL31" i="1" s="1"/>
  <c r="AE32" i="1"/>
  <c r="AF33" i="1"/>
  <c r="AM33" i="1" a="1"/>
  <c r="AM33" i="1" s="1"/>
  <c r="AL40" i="1" a="1"/>
  <c r="AL40" i="1" s="1"/>
  <c r="AL39" i="1" s="1"/>
  <c r="AL43" i="1" s="1"/>
  <c r="AL49" i="1" s="1"/>
  <c r="AJ42" i="1" a="1"/>
  <c r="AJ42" i="1" s="1"/>
  <c r="AF46" i="1"/>
  <c r="AN46" i="1" a="1"/>
  <c r="AN46" i="1" s="1"/>
  <c r="AM52" i="1" a="1"/>
  <c r="AM52" i="1" s="1"/>
  <c r="AM51" i="1" s="1"/>
  <c r="AN53" i="1" a="1"/>
  <c r="AN53" i="1" s="1"/>
  <c r="AJ55" i="1" a="1"/>
  <c r="AJ55" i="1" s="1"/>
  <c r="AL57" i="1" a="1"/>
  <c r="AL57" i="1" s="1"/>
  <c r="AL56" i="1" s="1"/>
  <c r="AM58" i="1" a="1"/>
  <c r="AM58" i="1" s="1"/>
  <c r="AW60" i="1"/>
  <c r="AJ62" i="1" a="1"/>
  <c r="AJ62" i="1" s="1"/>
  <c r="AK63" i="1" a="1"/>
  <c r="AK63" i="1" s="1"/>
  <c r="AL69" i="1" a="1"/>
  <c r="AL69" i="1" s="1"/>
  <c r="AL68" i="1" s="1"/>
  <c r="AU69" i="1"/>
  <c r="AK72" i="1" a="1"/>
  <c r="AK72" i="1" s="1"/>
  <c r="AL74" i="1" a="1"/>
  <c r="AL74" i="1" s="1"/>
  <c r="AL73" i="1" s="1"/>
  <c r="AM75" i="1" a="1"/>
  <c r="AM75" i="1" s="1"/>
  <c r="AN76" i="1" a="1"/>
  <c r="AN76" i="1" s="1"/>
  <c r="AK80" i="1" a="1"/>
  <c r="AK80" i="1" s="1"/>
  <c r="AT81" i="1"/>
  <c r="AU82" i="1"/>
  <c r="AJ86" i="1" a="1"/>
  <c r="AJ86" i="1" s="1"/>
  <c r="AM87" i="1" a="1"/>
  <c r="AM87" i="1" s="1"/>
  <c r="AN95" i="1" a="1"/>
  <c r="AN95" i="1" s="1"/>
  <c r="AN94" i="1" s="1"/>
  <c r="AT99" i="1"/>
  <c r="AE99" i="1"/>
  <c r="AL101" i="1" a="1"/>
  <c r="AL101" i="1" s="1"/>
  <c r="AF103" i="1"/>
  <c r="AE104" i="1"/>
  <c r="BJ108" i="1"/>
  <c r="AU110" i="1"/>
  <c r="AN111" i="1" a="1"/>
  <c r="AN111" i="1" s="1"/>
  <c r="AT120" i="1"/>
  <c r="AN121" i="1" a="1"/>
  <c r="AN121" i="1" s="1"/>
  <c r="AF127" i="1"/>
  <c r="BI127" i="1"/>
  <c r="AL132" i="1" a="1"/>
  <c r="AL132" i="1" s="1"/>
  <c r="AN133" i="1" a="1"/>
  <c r="AN133" i="1" s="1"/>
  <c r="AJ134" i="1" a="1"/>
  <c r="AJ134" i="1" s="1"/>
  <c r="BD135" i="1"/>
  <c r="AL137" i="1" a="1"/>
  <c r="AL137" i="1" s="1"/>
  <c r="BC144" i="1"/>
  <c r="BJ144" i="1"/>
  <c r="BJ146" i="1"/>
  <c r="AU150" i="1"/>
  <c r="AF150" i="1"/>
  <c r="AU152" i="1"/>
  <c r="AK155" i="1" a="1"/>
  <c r="AK155" i="1" s="1"/>
  <c r="BI156" i="1"/>
  <c r="AN157" i="1" a="1"/>
  <c r="AN157" i="1" s="1"/>
  <c r="AJ161" i="1" a="1"/>
  <c r="AJ161" i="1" s="1"/>
  <c r="AL9" i="3"/>
  <c r="BB10" i="3"/>
  <c r="BB16" i="3"/>
  <c r="BB27" i="3"/>
  <c r="AU28" i="3"/>
  <c r="AU5" i="3" s="1"/>
  <c r="AU4" i="3" s="1"/>
  <c r="BO28" i="3"/>
  <c r="AB28" i="3"/>
  <c r="BB38" i="3"/>
  <c r="AJ11" i="1" a="1"/>
  <c r="AJ11" i="1" s="1"/>
  <c r="AM74" i="1" a="1"/>
  <c r="AM74" i="1" s="1"/>
  <c r="AM73" i="1" s="1"/>
  <c r="AM70" i="1" a="1"/>
  <c r="AM70" i="1" s="1"/>
  <c r="AM66" i="1" a="1"/>
  <c r="AM66" i="1" s="1"/>
  <c r="AM62" i="1" a="1"/>
  <c r="AM62" i="1" s="1"/>
  <c r="AM159" i="1" a="1"/>
  <c r="AM159" i="1" s="1"/>
  <c r="AM158" i="1" s="1"/>
  <c r="AM143" i="1" a="1"/>
  <c r="AM143" i="1" s="1"/>
  <c r="AM128" i="1" a="1"/>
  <c r="AM128" i="1" s="1"/>
  <c r="AM117" i="1" a="1"/>
  <c r="AM117" i="1" s="1"/>
  <c r="AM106" i="1" a="1"/>
  <c r="AM106" i="1" s="1"/>
  <c r="AM105" i="1" s="1"/>
  <c r="AM99" i="1" a="1"/>
  <c r="AM99" i="1" s="1"/>
  <c r="AM72" i="1" a="1"/>
  <c r="AM72" i="1" s="1"/>
  <c r="AM157" i="1" a="1"/>
  <c r="AM157" i="1" s="1"/>
  <c r="AM145" i="1" a="1"/>
  <c r="AM145" i="1" s="1"/>
  <c r="AM151" i="1" a="1"/>
  <c r="AM151" i="1" s="1"/>
  <c r="AM129" i="1" a="1"/>
  <c r="AM129" i="1" s="1"/>
  <c r="AM100" i="1" a="1"/>
  <c r="AM100" i="1" s="1"/>
  <c r="AM79" i="1" a="1"/>
  <c r="AM79" i="1" s="1"/>
  <c r="AM78" i="1" s="1"/>
  <c r="AM67" i="1" a="1"/>
  <c r="AM67" i="1" s="1"/>
  <c r="AM162" i="1" a="1"/>
  <c r="AM162" i="1" s="1"/>
  <c r="AM146" i="1" a="1"/>
  <c r="AM146" i="1" s="1"/>
  <c r="AM124" i="1" a="1"/>
  <c r="AM124" i="1" s="1"/>
  <c r="AM113" i="1" a="1"/>
  <c r="AM113" i="1" s="1"/>
  <c r="AM107" i="1" a="1"/>
  <c r="AM107" i="1" s="1"/>
  <c r="AM95" i="1" a="1"/>
  <c r="AM95" i="1" s="1"/>
  <c r="AM94" i="1" s="1"/>
  <c r="AM161" i="1" a="1"/>
  <c r="AM161" i="1" s="1"/>
  <c r="AM156" i="1" a="1"/>
  <c r="AM156" i="1" s="1"/>
  <c r="AM152" i="1" a="1"/>
  <c r="AM152" i="1" s="1"/>
  <c r="AM153" i="1" a="1"/>
  <c r="AM153" i="1" s="1"/>
  <c r="AM147" i="1" a="1"/>
  <c r="AM147" i="1" s="1"/>
  <c r="AM142" i="1" a="1"/>
  <c r="AM142" i="1" s="1"/>
  <c r="AJ8" i="1" a="1"/>
  <c r="AJ8" i="1" s="1"/>
  <c r="AK10" i="1" a="1"/>
  <c r="AK10" i="1" s="1"/>
  <c r="AL12" i="1" a="1"/>
  <c r="AL12" i="1" s="1"/>
  <c r="AF14" i="1"/>
  <c r="AM14" i="1" a="1"/>
  <c r="AM14" i="1" s="1"/>
  <c r="E16" i="1" a="1"/>
  <c r="E16" i="1" s="1"/>
  <c r="K16" i="1" a="1"/>
  <c r="K16" i="1" s="1"/>
  <c r="K15" i="1" s="1"/>
  <c r="K5" i="1" s="1"/>
  <c r="K4" i="1" s="1"/>
  <c r="K38" i="1" s="1"/>
  <c r="S16" i="1" a="1"/>
  <c r="S16" i="1" s="1"/>
  <c r="S15" i="1" s="1"/>
  <c r="Y16" i="1" a="1"/>
  <c r="Y16" i="1" s="1"/>
  <c r="Y15" i="1" s="1"/>
  <c r="AM16" i="1" a="1"/>
  <c r="AM16" i="1" s="1"/>
  <c r="AM15" i="1" s="1"/>
  <c r="AE19" i="1"/>
  <c r="AF20" i="1"/>
  <c r="AM20" i="1" a="1"/>
  <c r="AM20" i="1" s="1"/>
  <c r="AN22" i="1" a="1"/>
  <c r="AN22" i="1" s="1"/>
  <c r="AN21" i="1" s="1"/>
  <c r="AN5" i="1" s="1"/>
  <c r="AN4" i="1" s="1"/>
  <c r="AJ26" i="1" a="1"/>
  <c r="AJ26" i="1" s="1"/>
  <c r="AK28" i="1" a="1"/>
  <c r="AK28" i="1" s="1"/>
  <c r="AL30" i="1" a="1"/>
  <c r="AL30" i="1" s="1"/>
  <c r="AF32" i="1"/>
  <c r="AM32" i="1" a="1"/>
  <c r="AM32" i="1" s="1"/>
  <c r="AT33" i="1"/>
  <c r="AN34" i="1" a="1"/>
  <c r="AN34" i="1" s="1"/>
  <c r="AE40" i="1"/>
  <c r="BI40" i="1"/>
  <c r="AK41" i="1" a="1"/>
  <c r="AK41" i="1" s="1"/>
  <c r="P44" i="1"/>
  <c r="AF44" i="1" s="1"/>
  <c r="AE45" i="1"/>
  <c r="AM45" i="1" a="1"/>
  <c r="AM45" i="1" s="1"/>
  <c r="AM44" i="1" s="1"/>
  <c r="AT45" i="1"/>
  <c r="AJ48" i="1" a="1"/>
  <c r="AJ48" i="1" s="1"/>
  <c r="AN58" i="1" a="1"/>
  <c r="AN58" i="1" s="1"/>
  <c r="AL63" i="1" a="1"/>
  <c r="AL63" i="1" s="1"/>
  <c r="AJ67" i="1" a="1"/>
  <c r="AJ67" i="1" s="1"/>
  <c r="AL81" i="1" a="1"/>
  <c r="AL81" i="1" s="1"/>
  <c r="AM83" i="1" a="1"/>
  <c r="AM83" i="1" s="1"/>
  <c r="AM82" i="1" s="1"/>
  <c r="AN88" i="1" a="1"/>
  <c r="AN88" i="1" s="1"/>
  <c r="AJ97" i="1" a="1"/>
  <c r="AJ97" i="1" s="1"/>
  <c r="BC100" i="1"/>
  <c r="AJ100" i="1" a="1"/>
  <c r="AJ100" i="1" s="1"/>
  <c r="BC101" i="1"/>
  <c r="AM102" i="1" a="1"/>
  <c r="AM102" i="1" s="1"/>
  <c r="AJ106" i="1" a="1"/>
  <c r="AJ106" i="1" s="1"/>
  <c r="AJ105" i="1" s="1"/>
  <c r="AL110" i="1" a="1"/>
  <c r="AL110" i="1" s="1"/>
  <c r="AL109" i="1" s="1"/>
  <c r="AE111" i="1"/>
  <c r="AK113" i="1" a="1"/>
  <c r="AK113" i="1" s="1"/>
  <c r="AL114" i="1" a="1"/>
  <c r="AL114" i="1" s="1"/>
  <c r="AL120" i="1" a="1"/>
  <c r="AL120" i="1" s="1"/>
  <c r="AJ123" i="1" a="1"/>
  <c r="AJ123" i="1" s="1"/>
  <c r="AT123" i="1"/>
  <c r="AJ125" i="1" a="1"/>
  <c r="AJ125" i="1" s="1"/>
  <c r="AM126" i="1" a="1"/>
  <c r="AM126" i="1" s="1"/>
  <c r="AL129" i="1" a="1"/>
  <c r="AL129" i="1" s="1"/>
  <c r="AU134" i="1"/>
  <c r="AK142" i="1" a="1"/>
  <c r="AK142" i="1" s="1"/>
  <c r="AU145" i="1"/>
  <c r="AF145" i="1"/>
  <c r="AT145" i="1"/>
  <c r="AE145" i="1"/>
  <c r="AK146" i="1" a="1"/>
  <c r="AK146" i="1" s="1"/>
  <c r="BI147" i="1"/>
  <c r="BC147" i="1"/>
  <c r="AL155" i="1" a="1"/>
  <c r="AL155" i="1" s="1"/>
  <c r="BJ156" i="1"/>
  <c r="AU158" i="1"/>
  <c r="AT158" i="1"/>
  <c r="AU160" i="1"/>
  <c r="AF160" i="1"/>
  <c r="AT160" i="1"/>
  <c r="AK161" i="1" a="1"/>
  <c r="AK161" i="1" s="1"/>
  <c r="AH6" i="3"/>
  <c r="BB8" i="3"/>
  <c r="BB19" i="3"/>
  <c r="AL21" i="3"/>
  <c r="AV28" i="3"/>
  <c r="AC28" i="3"/>
  <c r="AJ29" i="1" a="1"/>
  <c r="AJ29" i="1" s="1"/>
  <c r="AN162" i="1" a="1"/>
  <c r="AN162" i="1" s="1"/>
  <c r="AN154" i="1" a="1"/>
  <c r="AN154" i="1" s="1"/>
  <c r="AN150" i="1" a="1"/>
  <c r="AN150" i="1" s="1"/>
  <c r="AN149" i="1" s="1"/>
  <c r="AN89" i="1" a="1"/>
  <c r="AN89" i="1" s="1"/>
  <c r="AN85" i="1" a="1"/>
  <c r="AN85" i="1" s="1"/>
  <c r="AN160" i="1" a="1"/>
  <c r="AN160" i="1" s="1"/>
  <c r="AN144" i="1" a="1"/>
  <c r="AN144" i="1" s="1"/>
  <c r="AN151" i="1" a="1"/>
  <c r="AN151" i="1" s="1"/>
  <c r="AN134" i="1" a="1"/>
  <c r="AN134" i="1" s="1"/>
  <c r="AN129" i="1" a="1"/>
  <c r="AN129" i="1" s="1"/>
  <c r="AN100" i="1" a="1"/>
  <c r="AN100" i="1" s="1"/>
  <c r="AN79" i="1" a="1"/>
  <c r="AN79" i="1" s="1"/>
  <c r="AN78" i="1" s="1"/>
  <c r="AN67" i="1" a="1"/>
  <c r="AN67" i="1" s="1"/>
  <c r="AN161" i="1" a="1"/>
  <c r="AN161" i="1" s="1"/>
  <c r="AN156" i="1" a="1"/>
  <c r="AN156" i="1" s="1"/>
  <c r="AN152" i="1" a="1"/>
  <c r="AN152" i="1" s="1"/>
  <c r="AN146" i="1" a="1"/>
  <c r="AN146" i="1" s="1"/>
  <c r="AN141" i="1" a="1"/>
  <c r="AN141" i="1" s="1"/>
  <c r="AN140" i="1" s="1"/>
  <c r="AN135" i="1" a="1"/>
  <c r="AN135" i="1" s="1"/>
  <c r="AN119" i="1" a="1"/>
  <c r="AN119" i="1" s="1"/>
  <c r="AN118" i="1" s="1"/>
  <c r="AN101" i="1" a="1"/>
  <c r="AN101" i="1" s="1"/>
  <c r="AN86" i="1" a="1"/>
  <c r="AN86" i="1" s="1"/>
  <c r="AN80" i="1" a="1"/>
  <c r="AN80" i="1" s="1"/>
  <c r="AN74" i="1" a="1"/>
  <c r="AN74" i="1" s="1"/>
  <c r="AN73" i="1" s="1"/>
  <c r="AN130" i="1" a="1"/>
  <c r="AN130" i="1" s="1"/>
  <c r="AN125" i="1" a="1"/>
  <c r="AN125" i="1" s="1"/>
  <c r="AN108" i="1" a="1"/>
  <c r="AN108" i="1" s="1"/>
  <c r="AN96" i="1" a="1"/>
  <c r="AN96" i="1" s="1"/>
  <c r="AN69" i="1" a="1"/>
  <c r="AN69" i="1" s="1"/>
  <c r="AN68" i="1" s="1"/>
  <c r="AN153" i="1" a="1"/>
  <c r="AN153" i="1" s="1"/>
  <c r="AN147" i="1" a="1"/>
  <c r="AN147" i="1" s="1"/>
  <c r="AJ7" i="1" a="1"/>
  <c r="AJ7" i="1" s="1"/>
  <c r="AJ6" i="1" s="1"/>
  <c r="AJ5" i="1" s="1"/>
  <c r="AK9" i="1" a="1"/>
  <c r="AK9" i="1" s="1"/>
  <c r="AL11" i="1" a="1"/>
  <c r="AL11" i="1" s="1"/>
  <c r="AM13" i="1" a="1"/>
  <c r="AM13" i="1" s="1"/>
  <c r="AM19" i="1" a="1"/>
  <c r="AM19" i="1" s="1"/>
  <c r="AJ25" i="1" a="1"/>
  <c r="AJ25" i="1" s="1"/>
  <c r="AK27" i="1" a="1"/>
  <c r="AK27" i="1" s="1"/>
  <c r="AL29" i="1" a="1"/>
  <c r="AL29" i="1" s="1"/>
  <c r="AM31" i="1" a="1"/>
  <c r="AM31" i="1" s="1"/>
  <c r="AN33" i="1" a="1"/>
  <c r="AN33" i="1" s="1"/>
  <c r="AJ37" i="1" a="1"/>
  <c r="AJ37" i="1" s="1"/>
  <c r="AM40" i="1" a="1"/>
  <c r="AM40" i="1" s="1"/>
  <c r="AM39" i="1" s="1"/>
  <c r="AM43" i="1" s="1"/>
  <c r="AM49" i="1" s="1"/>
  <c r="AK42" i="1" a="1"/>
  <c r="AK42" i="1" s="1"/>
  <c r="AF45" i="1"/>
  <c r="AK48" i="1" a="1"/>
  <c r="AK48" i="1" s="1"/>
  <c r="AD50" i="1"/>
  <c r="AN52" i="1" a="1"/>
  <c r="AN52" i="1" s="1"/>
  <c r="AN51" i="1" s="1"/>
  <c r="AJ54" i="1" a="1"/>
  <c r="AJ54" i="1" s="1"/>
  <c r="AK55" i="1" a="1"/>
  <c r="AK55" i="1" s="1"/>
  <c r="AM57" i="1" a="1"/>
  <c r="AM57" i="1" s="1"/>
  <c r="AM56" i="1" s="1"/>
  <c r="AJ61" i="1" a="1"/>
  <c r="AJ61" i="1" s="1"/>
  <c r="AJ60" i="1" s="1"/>
  <c r="AK62" i="1" a="1"/>
  <c r="AK62" i="1" s="1"/>
  <c r="AJ66" i="1" a="1"/>
  <c r="AJ66" i="1" s="1"/>
  <c r="AU66" i="1"/>
  <c r="AM69" i="1" a="1"/>
  <c r="AM69" i="1" s="1"/>
  <c r="AM68" i="1" s="1"/>
  <c r="AN75" i="1" a="1"/>
  <c r="AN75" i="1" s="1"/>
  <c r="AL80" i="1" a="1"/>
  <c r="AL80" i="1" s="1"/>
  <c r="BI86" i="1"/>
  <c r="AK86" i="1" a="1"/>
  <c r="AK86" i="1" s="1"/>
  <c r="AT86" i="1"/>
  <c r="AN87" i="1" a="1"/>
  <c r="AN87" i="1" s="1"/>
  <c r="AJ96" i="1" a="1"/>
  <c r="AJ96" i="1" s="1"/>
  <c r="AK97" i="1" a="1"/>
  <c r="AK97" i="1" s="1"/>
  <c r="BC98" i="1"/>
  <c r="AK100" i="1" a="1"/>
  <c r="AK100" i="1" s="1"/>
  <c r="AU100" i="1"/>
  <c r="AM101" i="1" a="1"/>
  <c r="AM101" i="1" s="1"/>
  <c r="AN102" i="1" a="1"/>
  <c r="AN102" i="1" s="1"/>
  <c r="AN107" i="1" a="1"/>
  <c r="AN107" i="1" s="1"/>
  <c r="AJ112" i="1" a="1"/>
  <c r="AJ112" i="1" s="1"/>
  <c r="AN117" i="1" a="1"/>
  <c r="AN117" i="1" s="1"/>
  <c r="AJ119" i="1" a="1"/>
  <c r="AJ119" i="1" s="1"/>
  <c r="AJ118" i="1" s="1"/>
  <c r="BI124" i="1"/>
  <c r="AN126" i="1" a="1"/>
  <c r="AN126" i="1" s="1"/>
  <c r="AK131" i="1" a="1"/>
  <c r="AK131" i="1" s="1"/>
  <c r="AT131" i="1"/>
  <c r="AM132" i="1" a="1"/>
  <c r="AM132" i="1" s="1"/>
  <c r="AF133" i="1"/>
  <c r="AK134" i="1" a="1"/>
  <c r="AK134" i="1" s="1"/>
  <c r="BI135" i="1"/>
  <c r="AJ136" i="1" a="1"/>
  <c r="AJ136" i="1" s="1"/>
  <c r="AM137" i="1" a="1"/>
  <c r="AM137" i="1" s="1"/>
  <c r="AM141" i="1" a="1"/>
  <c r="AM141" i="1" s="1"/>
  <c r="AM140" i="1" s="1"/>
  <c r="AL142" i="1" a="1"/>
  <c r="AL142" i="1" s="1"/>
  <c r="AN143" i="1" a="1"/>
  <c r="AN143" i="1" s="1"/>
  <c r="AL146" i="1" a="1"/>
  <c r="AL146" i="1" s="1"/>
  <c r="AJ147" i="1" a="1"/>
  <c r="AJ147" i="1" s="1"/>
  <c r="AT149" i="1"/>
  <c r="AF149" i="1"/>
  <c r="BJ153" i="1"/>
  <c r="AE155" i="1"/>
  <c r="AM155" i="1" a="1"/>
  <c r="AM155" i="1" s="1"/>
  <c r="BD157" i="1"/>
  <c r="AM160" i="1" a="1"/>
  <c r="AM160" i="1" s="1"/>
  <c r="AK162" i="1" a="1"/>
  <c r="AK162" i="1" s="1"/>
  <c r="AW6" i="3"/>
  <c r="AW5" i="3" s="1"/>
  <c r="AW4" i="3" s="1"/>
  <c r="BN6" i="3"/>
  <c r="BN5" i="3" s="1"/>
  <c r="BN4" i="3" s="1"/>
  <c r="AL24" i="3"/>
  <c r="AL25" i="3"/>
  <c r="BP28" i="3"/>
  <c r="BB32" i="3"/>
  <c r="AJ36" i="1" a="1"/>
  <c r="AJ36" i="1" s="1"/>
  <c r="AJ35" i="1" s="1"/>
  <c r="AN45" i="1" a="1"/>
  <c r="AN45" i="1" s="1"/>
  <c r="AN44" i="1" s="1"/>
  <c r="AN49" i="1" s="1"/>
  <c r="AJ47" i="1" a="1"/>
  <c r="AJ47" i="1" s="1"/>
  <c r="AM63" i="1" a="1"/>
  <c r="AM63" i="1" s="1"/>
  <c r="AK65" i="1" a="1"/>
  <c r="AK65" i="1" s="1"/>
  <c r="AK64" i="1" s="1"/>
  <c r="AK59" i="1" s="1"/>
  <c r="AK50" i="1" s="1"/>
  <c r="AK90" i="1" s="1"/>
  <c r="AK67" i="1" a="1"/>
  <c r="AK67" i="1" s="1"/>
  <c r="AN72" i="1" a="1"/>
  <c r="AN72" i="1" s="1"/>
  <c r="AE75" i="1"/>
  <c r="AM81" i="1" a="1"/>
  <c r="AM81" i="1" s="1"/>
  <c r="AN83" i="1" a="1"/>
  <c r="AN83" i="1" s="1"/>
  <c r="AN82" i="1" s="1"/>
  <c r="AJ89" i="1" a="1"/>
  <c r="AJ89" i="1" s="1"/>
  <c r="AT89" i="1"/>
  <c r="AK96" i="1" a="1"/>
  <c r="AK96" i="1" s="1"/>
  <c r="AK106" i="1" a="1"/>
  <c r="AK106" i="1" s="1"/>
  <c r="AK105" i="1" s="1"/>
  <c r="AJ108" i="1" a="1"/>
  <c r="AJ108" i="1" s="1"/>
  <c r="AM110" i="1" a="1"/>
  <c r="AM110" i="1" s="1"/>
  <c r="AM109" i="1" s="1"/>
  <c r="AK112" i="1" a="1"/>
  <c r="AK112" i="1" s="1"/>
  <c r="AL113" i="1" a="1"/>
  <c r="AL113" i="1" s="1"/>
  <c r="AM114" i="1" a="1"/>
  <c r="AM114" i="1" s="1"/>
  <c r="AM120" i="1" a="1"/>
  <c r="AM120" i="1" s="1"/>
  <c r="AJ122" i="1" a="1"/>
  <c r="AJ122" i="1" s="1"/>
  <c r="AK123" i="1" a="1"/>
  <c r="AK123" i="1" s="1"/>
  <c r="BJ124" i="1"/>
  <c r="AK125" i="1" a="1"/>
  <c r="AK125" i="1" s="1"/>
  <c r="AU131" i="1"/>
  <c r="AK136" i="1" a="1"/>
  <c r="AK136" i="1" s="1"/>
  <c r="AE144" i="1"/>
  <c r="AT144" i="1"/>
  <c r="AJ150" i="1" a="1"/>
  <c r="AJ150" i="1" s="1"/>
  <c r="AJ149" i="1" s="1"/>
  <c r="AK153" i="1" a="1"/>
  <c r="AK153" i="1" s="1"/>
  <c r="BJ154" i="1"/>
  <c r="BI154" i="1"/>
  <c r="BD154" i="1"/>
  <c r="AT154" i="1"/>
  <c r="AN155" i="1" a="1"/>
  <c r="AN155" i="1" s="1"/>
  <c r="BI159" i="1"/>
  <c r="BJ159" i="1"/>
  <c r="BC159" i="1"/>
  <c r="AU162" i="1"/>
  <c r="AF162" i="1"/>
  <c r="AE162" i="1"/>
  <c r="AL162" i="1" a="1"/>
  <c r="AL162" i="1" s="1"/>
  <c r="AB6" i="3"/>
  <c r="AB5" i="3" s="1"/>
  <c r="AB4" i="3" s="1"/>
  <c r="AX6" i="3"/>
  <c r="AX5" i="3" s="1"/>
  <c r="AX4" i="3" s="1"/>
  <c r="BB11" i="3"/>
  <c r="BB13" i="3"/>
  <c r="BB22" i="3"/>
  <c r="BB29" i="3"/>
  <c r="AO28" i="3"/>
  <c r="AW28" i="3"/>
  <c r="U50" i="1"/>
  <c r="AJ53" i="1" a="1"/>
  <c r="AJ53" i="1" s="1"/>
  <c r="AL65" i="1" a="1"/>
  <c r="AL65" i="1" s="1"/>
  <c r="AL64" i="1" s="1"/>
  <c r="AL59" i="1" s="1"/>
  <c r="AL66" i="1" a="1"/>
  <c r="AL66" i="1" s="1"/>
  <c r="AL67" i="1" a="1"/>
  <c r="AL67" i="1" s="1"/>
  <c r="AE68" i="1"/>
  <c r="AJ79" i="1" a="1"/>
  <c r="AJ79" i="1" s="1"/>
  <c r="AJ78" i="1" s="1"/>
  <c r="AM80" i="1" a="1"/>
  <c r="AM80" i="1" s="1"/>
  <c r="AJ85" i="1" a="1"/>
  <c r="AJ85" i="1" s="1"/>
  <c r="AL86" i="1" a="1"/>
  <c r="AL86" i="1" s="1"/>
  <c r="AL97" i="1" a="1"/>
  <c r="AL97" i="1" s="1"/>
  <c r="AL100" i="1" a="1"/>
  <c r="AL100" i="1" s="1"/>
  <c r="AU101" i="1"/>
  <c r="AF101" i="1"/>
  <c r="AK108" i="1" a="1"/>
  <c r="AK108" i="1" s="1"/>
  <c r="AT109" i="1"/>
  <c r="AN110" i="1" a="1"/>
  <c r="AN110" i="1" s="1"/>
  <c r="AN109" i="1" s="1"/>
  <c r="AN114" i="1" a="1"/>
  <c r="AN114" i="1" s="1"/>
  <c r="AK119" i="1" a="1"/>
  <c r="AK119" i="1" s="1"/>
  <c r="AK118" i="1" s="1"/>
  <c r="AM123" i="1" a="1"/>
  <c r="AM123" i="1" s="1"/>
  <c r="AF124" i="1"/>
  <c r="AE124" i="1"/>
  <c r="BC125" i="1"/>
  <c r="AT130" i="1"/>
  <c r="AF130" i="1"/>
  <c r="AJ130" i="1" a="1"/>
  <c r="AJ130" i="1" s="1"/>
  <c r="AN132" i="1" a="1"/>
  <c r="AN132" i="1" s="1"/>
  <c r="AM134" i="1" a="1"/>
  <c r="AM134" i="1" s="1"/>
  <c r="AU135" i="1"/>
  <c r="AF135" i="1"/>
  <c r="AN137" i="1" a="1"/>
  <c r="AN137" i="1" s="1"/>
  <c r="AU139" i="1"/>
  <c r="AF139" i="1"/>
  <c r="AN142" i="1" a="1"/>
  <c r="AN142" i="1" s="1"/>
  <c r="AF144" i="1"/>
  <c r="AJ145" i="1" a="1"/>
  <c r="AJ145" i="1" s="1"/>
  <c r="AM150" i="1" a="1"/>
  <c r="AM150" i="1" s="1"/>
  <c r="AM149" i="1" s="1"/>
  <c r="AT153" i="1"/>
  <c r="AE153" i="1"/>
  <c r="AL153" i="1" a="1"/>
  <c r="AL153" i="1" s="1"/>
  <c r="AF161" i="1"/>
  <c r="AE161" i="1"/>
  <c r="AT161" i="1"/>
  <c r="AR6" i="3"/>
  <c r="AR5" i="3" s="1"/>
  <c r="AR4" i="3" s="1"/>
  <c r="BN124" i="3"/>
  <c r="AQ28" i="3"/>
  <c r="AJ46" i="1" a="1"/>
  <c r="AJ46" i="1" s="1"/>
  <c r="AN63" i="1" a="1"/>
  <c r="AN63" i="1" s="1"/>
  <c r="AJ70" i="1" a="1"/>
  <c r="AJ70" i="1" s="1"/>
  <c r="AK71" i="1" a="1"/>
  <c r="AK71" i="1" s="1"/>
  <c r="BI74" i="1"/>
  <c r="AN81" i="1" a="1"/>
  <c r="AN81" i="1" s="1"/>
  <c r="AJ84" i="1" a="1"/>
  <c r="AJ84" i="1" s="1"/>
  <c r="AM86" i="1" a="1"/>
  <c r="AM86" i="1" s="1"/>
  <c r="BC96" i="1"/>
  <c r="AL96" i="1" a="1"/>
  <c r="AL96" i="1" s="1"/>
  <c r="AJ99" i="1" a="1"/>
  <c r="AJ99" i="1" s="1"/>
  <c r="AE101" i="1"/>
  <c r="AN106" i="1" a="1"/>
  <c r="AN106" i="1" s="1"/>
  <c r="AN105" i="1" s="1"/>
  <c r="AM112" i="1" a="1"/>
  <c r="AM112" i="1" s="1"/>
  <c r="AN113" i="1" a="1"/>
  <c r="AN113" i="1" s="1"/>
  <c r="AJ115" i="1" a="1"/>
  <c r="AJ115" i="1" s="1"/>
  <c r="AN120" i="1" a="1"/>
  <c r="AN120" i="1" s="1"/>
  <c r="AN123" i="1" a="1"/>
  <c r="AN123" i="1" s="1"/>
  <c r="AL125" i="1" a="1"/>
  <c r="AL125" i="1" s="1"/>
  <c r="AJ128" i="1" a="1"/>
  <c r="AJ128" i="1" s="1"/>
  <c r="AF129" i="1"/>
  <c r="AM131" i="1" a="1"/>
  <c r="AM131" i="1" s="1"/>
  <c r="BC134" i="1"/>
  <c r="AL136" i="1" a="1"/>
  <c r="AL136" i="1" s="1"/>
  <c r="AT139" i="1"/>
  <c r="AW141" i="1"/>
  <c r="E140" i="1"/>
  <c r="AK145" i="1" a="1"/>
  <c r="AK145" i="1" s="1"/>
  <c r="AL12" i="3"/>
  <c r="BB20" i="3"/>
  <c r="AO136" i="3"/>
  <c r="BB23" i="3"/>
  <c r="AL26" i="3"/>
  <c r="P90" i="3"/>
  <c r="AE159" i="1"/>
  <c r="AT159" i="1"/>
  <c r="D14" i="2" a="1"/>
  <c r="D14" i="2" s="1"/>
  <c r="D20" i="2" s="1"/>
  <c r="Z74" i="3"/>
  <c r="AB87" i="3"/>
  <c r="AD87" i="3"/>
  <c r="AD85" i="3" s="1"/>
  <c r="AC87" i="3"/>
  <c r="AA87" i="3"/>
  <c r="AL18" i="3"/>
  <c r="Y28" i="3"/>
  <c r="AL29" i="3"/>
  <c r="AL34" i="3"/>
  <c r="BB35" i="3"/>
  <c r="AL36" i="3"/>
  <c r="CG39" i="3"/>
  <c r="BS39" i="3"/>
  <c r="CF39" i="3"/>
  <c r="BR39" i="3"/>
  <c r="CE39" i="3"/>
  <c r="CD39" i="3"/>
  <c r="CC39" i="3"/>
  <c r="AT146" i="1"/>
  <c r="AO6" i="3"/>
  <c r="AL20" i="3"/>
  <c r="AL35" i="3"/>
  <c r="Y56" i="3"/>
  <c r="Y85" i="3"/>
  <c r="AE146" i="1"/>
  <c r="AU146" i="1"/>
  <c r="AF152" i="1"/>
  <c r="AV278" i="1" a="1"/>
  <c r="AV278" i="1" s="1"/>
  <c r="AP6" i="3"/>
  <c r="AP5" i="3" s="1"/>
  <c r="AP4" i="3" s="1"/>
  <c r="AP41" i="3" s="1"/>
  <c r="AZ28" i="3"/>
  <c r="AZ5" i="3" s="1"/>
  <c r="AZ4" i="3" s="1"/>
  <c r="CH39" i="3"/>
  <c r="AB56" i="3"/>
  <c r="K98" i="3"/>
  <c r="Q98" i="3"/>
  <c r="P98" i="3"/>
  <c r="O98" i="3"/>
  <c r="N98" i="3"/>
  <c r="M98" i="3"/>
  <c r="T98" i="3"/>
  <c r="S98" i="3"/>
  <c r="R98" i="3"/>
  <c r="L98" i="3"/>
  <c r="J98" i="3"/>
  <c r="I98" i="3"/>
  <c r="AE67" i="1"/>
  <c r="AE79" i="1"/>
  <c r="AF146" i="1"/>
  <c r="Q278" i="1" a="1"/>
  <c r="Q278" i="1" s="1"/>
  <c r="AG278" i="1" a="1"/>
  <c r="AG278" i="1" s="1"/>
  <c r="D8" i="2"/>
  <c r="AA6" i="3"/>
  <c r="AA5" i="3" s="1"/>
  <c r="AA4" i="3" s="1"/>
  <c r="AQ6" i="3"/>
  <c r="AQ5" i="3" s="1"/>
  <c r="AQ4" i="3" s="1"/>
  <c r="BM6" i="3"/>
  <c r="CI39" i="3"/>
  <c r="AC56" i="3"/>
  <c r="AB85" i="3"/>
  <c r="BD160" i="1"/>
  <c r="BJ160" i="1"/>
  <c r="BG1092" i="3"/>
  <c r="BE1103" i="3" a="1"/>
  <c r="BE1103" i="3" s="1"/>
  <c r="BK1089" i="3"/>
  <c r="BG1089" i="3"/>
  <c r="BI1088" i="3"/>
  <c r="BF1092" i="3"/>
  <c r="BF1089" i="3"/>
  <c r="BI1103" i="3" a="1"/>
  <c r="BI1103" i="3" s="1"/>
  <c r="BF1088" i="3"/>
  <c r="BF1086" i="3"/>
  <c r="BJ1084" i="3"/>
  <c r="BE1089" i="3"/>
  <c r="BE1086" i="3"/>
  <c r="BG1085" i="3"/>
  <c r="BI1084" i="3"/>
  <c r="BK1083" i="3"/>
  <c r="BK1088" i="3"/>
  <c r="BF1085" i="3"/>
  <c r="BJ1083" i="3"/>
  <c r="BJ1088" i="3"/>
  <c r="BE1085" i="3"/>
  <c r="BG1084" i="3"/>
  <c r="BJ1087" i="3"/>
  <c r="BK1086" i="3"/>
  <c r="BE1083" i="3"/>
  <c r="BK1092" i="3"/>
  <c r="BI1087" i="3"/>
  <c r="BJ1086" i="3"/>
  <c r="BJ1092" i="3"/>
  <c r="BG1087" i="3"/>
  <c r="BI1086" i="3"/>
  <c r="BK1085" i="3"/>
  <c r="BI1092" i="3" a="1"/>
  <c r="BI1092" i="3" s="1"/>
  <c r="BJ1089" i="3"/>
  <c r="BF1087" i="3"/>
  <c r="BJ1085" i="3"/>
  <c r="BF1084" i="3"/>
  <c r="BE1075" i="3"/>
  <c r="BG1074" i="3"/>
  <c r="BI1073" i="3"/>
  <c r="BK1072" i="3"/>
  <c r="BE1069" i="3"/>
  <c r="BG1088" i="3"/>
  <c r="BE1084" i="3"/>
  <c r="BF1074" i="3"/>
  <c r="BJ1072" i="3"/>
  <c r="BE1088" i="3"/>
  <c r="BK1077" i="3"/>
  <c r="BE1074" i="3"/>
  <c r="BG1073" i="3"/>
  <c r="BI1072" i="3"/>
  <c r="BK1071" i="3"/>
  <c r="BK1087" i="3"/>
  <c r="BG1083" i="3"/>
  <c r="BG1080" i="3"/>
  <c r="BE1087" i="3"/>
  <c r="BF1083" i="3"/>
  <c r="BE1080" i="3"/>
  <c r="BI1089" i="3"/>
  <c r="BK1084" i="3"/>
  <c r="BI1083" i="3"/>
  <c r="BJ1078" i="3"/>
  <c r="BE1068" i="3"/>
  <c r="BG1067" i="3"/>
  <c r="BI1078" i="3"/>
  <c r="BJ1071" i="3"/>
  <c r="BG1070" i="3"/>
  <c r="BF1067" i="3"/>
  <c r="BJ1065" i="3"/>
  <c r="BI1085" i="3"/>
  <c r="BI1071" i="3"/>
  <c r="BF1070" i="3"/>
  <c r="BE1067" i="3"/>
  <c r="BG1066" i="3"/>
  <c r="BI1065" i="3"/>
  <c r="BK1064" i="3"/>
  <c r="BG1078" i="3"/>
  <c r="BK1073" i="3"/>
  <c r="BG1072" i="3"/>
  <c r="BE1070" i="3"/>
  <c r="BF1066" i="3"/>
  <c r="BJ1064" i="3"/>
  <c r="BF1080" i="3"/>
  <c r="BI1077" i="3"/>
  <c r="BJ1069" i="3"/>
  <c r="BJ1068" i="3"/>
  <c r="BG1076" i="3"/>
  <c r="BG1075" i="3"/>
  <c r="BI1069" i="3"/>
  <c r="BI1068" i="3"/>
  <c r="BK1067" i="3"/>
  <c r="BE1064" i="3"/>
  <c r="BG1063" i="3"/>
  <c r="BG1086" i="3"/>
  <c r="BG1077" i="3"/>
  <c r="BF1076" i="3"/>
  <c r="BF1075" i="3"/>
  <c r="BK1070" i="3"/>
  <c r="BJ1067" i="3"/>
  <c r="BF1063" i="3"/>
  <c r="BF1077" i="3"/>
  <c r="BE1076" i="3"/>
  <c r="BJ1070" i="3"/>
  <c r="BG1069" i="3"/>
  <c r="BG1068" i="3"/>
  <c r="BI1067" i="3"/>
  <c r="BK1066" i="3"/>
  <c r="BE1063" i="3"/>
  <c r="BK1076" i="3"/>
  <c r="BF1064" i="3"/>
  <c r="BG1058" i="3"/>
  <c r="BK1056" i="3"/>
  <c r="BK1053" i="3"/>
  <c r="BG1052" i="3"/>
  <c r="BF1050" i="3"/>
  <c r="BI1049" i="3"/>
  <c r="BJ1076" i="3"/>
  <c r="BF1058" i="3"/>
  <c r="BJ1056" i="3"/>
  <c r="BJ1053" i="3"/>
  <c r="BF1052" i="3"/>
  <c r="BE1050" i="3"/>
  <c r="BK1048" i="3"/>
  <c r="BG1046" i="3"/>
  <c r="BI1080" i="3" a="1"/>
  <c r="BI1080" i="3" s="1"/>
  <c r="BI1076" i="3"/>
  <c r="BJ1073" i="3"/>
  <c r="BG1071" i="3"/>
  <c r="BJ1066" i="3"/>
  <c r="BE1058" i="3"/>
  <c r="BI1056" i="3"/>
  <c r="BI1053" i="3"/>
  <c r="BE1052" i="3"/>
  <c r="BI1075" i="3"/>
  <c r="BK1069" i="3"/>
  <c r="BF1065" i="3"/>
  <c r="BK1050" i="3"/>
  <c r="BF1072" i="3"/>
  <c r="BF1069" i="3"/>
  <c r="BE1065" i="3"/>
  <c r="BK1063" i="3"/>
  <c r="BG1061" i="3"/>
  <c r="BK1058" i="3"/>
  <c r="BG1057" i="3"/>
  <c r="BJ1077" i="3"/>
  <c r="BK1074" i="3"/>
  <c r="BE1072" i="3"/>
  <c r="BI1064" i="3"/>
  <c r="BJ1063" i="3"/>
  <c r="BF1061" i="3"/>
  <c r="BJ1058" i="3"/>
  <c r="BF1057" i="3"/>
  <c r="BG1054" i="3" a="1"/>
  <c r="BG1054" i="3" s="1"/>
  <c r="BE1092" i="3"/>
  <c r="BE1077" i="3"/>
  <c r="BJ1074" i="3"/>
  <c r="BI1070" i="3"/>
  <c r="BI1063" i="3"/>
  <c r="BE1061" i="3"/>
  <c r="BI1058" i="3"/>
  <c r="BE1057" i="3"/>
  <c r="BI1052" i="3"/>
  <c r="BI1074" i="3"/>
  <c r="BJ1057" i="3"/>
  <c r="BJ1049" i="3"/>
  <c r="BG1047" i="3"/>
  <c r="BE1046" i="3"/>
  <c r="BJ1044" i="3"/>
  <c r="BI1066" i="3"/>
  <c r="BK1065" i="3"/>
  <c r="BI1057" i="3"/>
  <c r="BG1049" i="3"/>
  <c r="BF1047" i="3"/>
  <c r="BI1044" i="3"/>
  <c r="BE1066" i="3"/>
  <c r="BG1065" i="3"/>
  <c r="BF1049" i="3"/>
  <c r="BE1047" i="3"/>
  <c r="BE1043" i="3"/>
  <c r="BK1078" i="3"/>
  <c r="BK1075" i="3"/>
  <c r="BK1068" i="3"/>
  <c r="BG1064" i="3"/>
  <c r="BE1049" i="3"/>
  <c r="BJ1048" i="3"/>
  <c r="BF1078" i="3"/>
  <c r="BJ1075" i="3"/>
  <c r="BF1068" i="3"/>
  <c r="BK1061" i="3"/>
  <c r="BK1052" i="3"/>
  <c r="BJ1050" i="3"/>
  <c r="BI1048" i="3"/>
  <c r="BE1073" i="3"/>
  <c r="BF1056" i="3"/>
  <c r="BF1053" i="3"/>
  <c r="BG1050" i="3"/>
  <c r="BF1048" i="3"/>
  <c r="BK1046" i="3"/>
  <c r="BJ1043" i="3"/>
  <c r="BE1056" i="3"/>
  <c r="BE1053" i="3"/>
  <c r="BK1051" i="3"/>
  <c r="BE1048" i="3"/>
  <c r="BK1047" i="3"/>
  <c r="BJ1046" i="3"/>
  <c r="BE1071" i="3"/>
  <c r="BK1043" i="3"/>
  <c r="BK1057" i="3"/>
  <c r="BJ1047" i="3"/>
  <c r="BI1043" i="3"/>
  <c r="BG1039" i="3"/>
  <c r="BK1037" i="3"/>
  <c r="BG1036" i="3"/>
  <c r="BG1056" i="3"/>
  <c r="BI1047" i="3"/>
  <c r="BF1039" i="3"/>
  <c r="BJ1037" i="3"/>
  <c r="BF1036" i="3"/>
  <c r="BE1078" i="3"/>
  <c r="BF1073" i="3"/>
  <c r="BJ1051" i="3"/>
  <c r="BI1046" i="3"/>
  <c r="BG1043" i="3" a="1"/>
  <c r="BG1043" i="3" s="1"/>
  <c r="BE1039" i="3"/>
  <c r="BI1037" i="3"/>
  <c r="BE1036" i="3"/>
  <c r="BI1061" i="3" a="1"/>
  <c r="BI1061" i="3" s="1"/>
  <c r="BJ1052" i="3"/>
  <c r="BK1044" i="3"/>
  <c r="BK1039" i="3"/>
  <c r="BG1038" i="3"/>
  <c r="BK1036" i="3"/>
  <c r="BI1038" i="3"/>
  <c r="BE1024" i="3" a="1"/>
  <c r="BE1024" i="3" s="1"/>
  <c r="BF1038" i="3"/>
  <c r="BG1053" i="3"/>
  <c r="BE1038" i="3"/>
  <c r="BK1049" i="3"/>
  <c r="BJ1061" i="3"/>
  <c r="BI1051" i="3"/>
  <c r="BE1037" i="3"/>
  <c r="BJ1036" i="3"/>
  <c r="BE1044" i="3"/>
  <c r="BJ1039" i="3"/>
  <c r="BI1036" i="3"/>
  <c r="BF1071" i="3"/>
  <c r="BF1046" i="3"/>
  <c r="BI1039" i="3"/>
  <c r="BK1038" i="3"/>
  <c r="BE1010" i="3"/>
  <c r="BG1009" i="3"/>
  <c r="BI1008" i="3"/>
  <c r="BK1007" i="3"/>
  <c r="BE1004" i="3"/>
  <c r="BG1001" i="3"/>
  <c r="BI999" i="3"/>
  <c r="BJ1038" i="3"/>
  <c r="BK1013" i="3"/>
  <c r="BJ1013" i="3"/>
  <c r="BG1048" i="3"/>
  <c r="BG1037" i="3"/>
  <c r="BI1013" i="3" a="1"/>
  <c r="BI1013" i="3" s="1"/>
  <c r="BF1008" i="3"/>
  <c r="BJ1006" i="3"/>
  <c r="BF999" i="3"/>
  <c r="BF1037" i="3"/>
  <c r="BI1050" i="3"/>
  <c r="BI1024" i="3" a="1"/>
  <c r="BI1024" i="3" s="1"/>
  <c r="BI1007" i="3"/>
  <c r="BF1001" i="3"/>
  <c r="BG1010" i="3"/>
  <c r="BG1007" i="3"/>
  <c r="BG1004" i="3"/>
  <c r="BE1001" i="3"/>
  <c r="BG1013" i="3"/>
  <c r="BF1010" i="3"/>
  <c r="BK1009" i="3"/>
  <c r="BF1007" i="3"/>
  <c r="BK1006" i="3"/>
  <c r="BF1004" i="3"/>
  <c r="BF1013" i="3"/>
  <c r="BJ1009" i="3"/>
  <c r="BE1007" i="3"/>
  <c r="BI1006" i="3"/>
  <c r="BF995" i="3"/>
  <c r="BJ993" i="3"/>
  <c r="BF989" i="3"/>
  <c r="BJ987" i="3"/>
  <c r="BE1009" i="3"/>
  <c r="BK1008" i="3"/>
  <c r="BE1006" i="3"/>
  <c r="BI1005" i="3"/>
  <c r="BJ1008" i="3"/>
  <c r="BE999" i="3"/>
  <c r="BK1010" i="3"/>
  <c r="BG1005" i="3"/>
  <c r="BJ1010" i="3"/>
  <c r="BG1008" i="3"/>
  <c r="BF1005" i="3"/>
  <c r="BJ1004" i="3"/>
  <c r="BK999" i="3"/>
  <c r="BK996" i="3"/>
  <c r="BI995" i="3"/>
  <c r="BE994" i="3"/>
  <c r="BJ999" i="3"/>
  <c r="BI1010" i="3"/>
  <c r="BK997" i="3"/>
  <c r="BI996" i="3"/>
  <c r="BG995" i="3"/>
  <c r="BE1008" i="3"/>
  <c r="BG999" i="3"/>
  <c r="BJ997" i="3"/>
  <c r="BE995" i="3"/>
  <c r="BE991" i="3"/>
  <c r="BJ988" i="3"/>
  <c r="BF987" i="3"/>
  <c r="BF984" i="3"/>
  <c r="BI997" i="3"/>
  <c r="BG996" i="3"/>
  <c r="BK993" i="3"/>
  <c r="BG992" i="3"/>
  <c r="BI988" i="3"/>
  <c r="BE987" i="3"/>
  <c r="BE984" i="3"/>
  <c r="BG979" i="3"/>
  <c r="BK977" i="3"/>
  <c r="BK974" i="3"/>
  <c r="BG973" i="3"/>
  <c r="BE1013" i="3"/>
  <c r="BI998" i="3"/>
  <c r="BF997" i="3"/>
  <c r="BK994" i="3"/>
  <c r="BG993" i="3"/>
  <c r="BK990" i="3"/>
  <c r="BI989" i="3"/>
  <c r="BE988" i="3"/>
  <c r="BI1009" i="3"/>
  <c r="BE997" i="3"/>
  <c r="BJ994" i="3"/>
  <c r="BF993" i="3"/>
  <c r="BJ990" i="3"/>
  <c r="BJ1007" i="3"/>
  <c r="BK1005" i="3"/>
  <c r="BG998" i="3"/>
  <c r="BI994" i="3"/>
  <c r="BE993" i="3"/>
  <c r="BK991" i="3"/>
  <c r="BI990" i="3"/>
  <c r="BG989" i="3"/>
  <c r="BJ1005" i="3"/>
  <c r="BI984" i="3"/>
  <c r="BJ982" i="3"/>
  <c r="BK979" i="3"/>
  <c r="BF971" i="3"/>
  <c r="BI970" i="3"/>
  <c r="BK964" i="3"/>
  <c r="BE1005" i="3"/>
  <c r="BI1001" i="3" a="1"/>
  <c r="BI1001" i="3" s="1"/>
  <c r="BK986" i="3"/>
  <c r="BI982" i="3" a="1"/>
  <c r="BI982" i="3" s="1"/>
  <c r="BJ979" i="3"/>
  <c r="BG978" i="3"/>
  <c r="BG974" i="3"/>
  <c r="BK989" i="3"/>
  <c r="BJ986" i="3"/>
  <c r="BG994" i="3"/>
  <c r="BJ989" i="3"/>
  <c r="BI986" i="3"/>
  <c r="BF979" i="3"/>
  <c r="BE978" i="3"/>
  <c r="BE974" i="3"/>
  <c r="BF970" i="3"/>
  <c r="BI969" i="3"/>
  <c r="BE967" i="3"/>
  <c r="BI960" i="3"/>
  <c r="BE959" i="3"/>
  <c r="BI957" i="3"/>
  <c r="BG1006" i="3"/>
  <c r="BF994" i="3"/>
  <c r="BE989" i="3"/>
  <c r="BK988" i="3"/>
  <c r="BG982" i="3"/>
  <c r="BE979" i="3"/>
  <c r="BF1009" i="3"/>
  <c r="BF998" i="3"/>
  <c r="BK992" i="3"/>
  <c r="BF990" i="3"/>
  <c r="BI987" i="3"/>
  <c r="BE986" i="3"/>
  <c r="BI985" i="3"/>
  <c r="BI977" i="3"/>
  <c r="BK973" i="3"/>
  <c r="BJ972" i="3"/>
  <c r="BK971" i="3"/>
  <c r="BK1004" i="3"/>
  <c r="BE998" i="3"/>
  <c r="BG997" i="3"/>
  <c r="BJ992" i="3"/>
  <c r="BG991" i="3"/>
  <c r="BE990" i="3"/>
  <c r="BJ973" i="3"/>
  <c r="BI972" i="3"/>
  <c r="BJ971" i="3"/>
  <c r="BG968" i="3"/>
  <c r="BE964" i="3"/>
  <c r="BI1004" i="3"/>
  <c r="BJ996" i="3"/>
  <c r="BK995" i="3"/>
  <c r="BI992" i="3"/>
  <c r="BF991" i="3"/>
  <c r="BG987" i="3"/>
  <c r="BG985" i="3"/>
  <c r="BK978" i="3"/>
  <c r="BG977" i="3"/>
  <c r="BI973" i="3"/>
  <c r="BI971" i="3"/>
  <c r="BF968" i="3"/>
  <c r="BK967" i="3"/>
  <c r="BF996" i="3"/>
  <c r="BJ995" i="3"/>
  <c r="BI993" i="3"/>
  <c r="BF992" i="3"/>
  <c r="BF985" i="3"/>
  <c r="BK984" i="3"/>
  <c r="BJ978" i="3"/>
  <c r="BF977" i="3"/>
  <c r="BJ974" i="3"/>
  <c r="BF973" i="3"/>
  <c r="BK970" i="3"/>
  <c r="BE968" i="3"/>
  <c r="BJ967" i="3"/>
  <c r="BE965" i="3"/>
  <c r="BG988" i="3"/>
  <c r="BG986" i="3"/>
  <c r="BK982" i="3"/>
  <c r="BI979" i="3"/>
  <c r="BK965" i="3"/>
  <c r="BF988" i="3"/>
  <c r="BF986" i="3"/>
  <c r="BJ984" i="3"/>
  <c r="BK969" i="3"/>
  <c r="BK998" i="3"/>
  <c r="BG984" i="3"/>
  <c r="BF982" i="3"/>
  <c r="BI974" i="3"/>
  <c r="BJ969" i="3"/>
  <c r="BK968" i="3"/>
  <c r="BJ998" i="3"/>
  <c r="BE982" i="3"/>
  <c r="BF974" i="3"/>
  <c r="BE973" i="3"/>
  <c r="BJ968" i="3"/>
  <c r="BJ960" i="3"/>
  <c r="BF957" i="3"/>
  <c r="BG990" i="3"/>
  <c r="BK972" i="3"/>
  <c r="BJ970" i="3"/>
  <c r="BG969" i="3"/>
  <c r="BI968" i="3"/>
  <c r="BJ964" i="3"/>
  <c r="BK958" i="3"/>
  <c r="BE957" i="3"/>
  <c r="BJ991" i="3"/>
  <c r="BK985" i="3"/>
  <c r="BJ977" i="3"/>
  <c r="BF969" i="3"/>
  <c r="BI967" i="3"/>
  <c r="BI964" i="3"/>
  <c r="BG960" i="3"/>
  <c r="BJ958" i="3"/>
  <c r="BI991" i="3"/>
  <c r="BJ985" i="3"/>
  <c r="BE977" i="3"/>
  <c r="BE985" i="3"/>
  <c r="BE996" i="3"/>
  <c r="BE992" i="3"/>
  <c r="BF967" i="3"/>
  <c r="BG959" i="3"/>
  <c r="BG971" i="3"/>
  <c r="BF959" i="3"/>
  <c r="BI958" i="3"/>
  <c r="BE971" i="3"/>
  <c r="BI934" i="3" a="1"/>
  <c r="BI934" i="3" s="1"/>
  <c r="BJ965" i="3"/>
  <c r="BG958" i="3"/>
  <c r="BK957" i="3"/>
  <c r="BE929" i="3"/>
  <c r="BG928" i="3"/>
  <c r="BI927" i="3"/>
  <c r="BK926" i="3"/>
  <c r="BE920" i="3"/>
  <c r="BG919" i="3"/>
  <c r="BI918" i="3"/>
  <c r="BG975" i="3" a="1"/>
  <c r="BG975" i="3" s="1"/>
  <c r="BF978" i="3"/>
  <c r="BG964" i="3" a="1"/>
  <c r="BG964" i="3" s="1"/>
  <c r="BK960" i="3"/>
  <c r="BE969" i="3"/>
  <c r="BI959" i="3"/>
  <c r="BJ929" i="3"/>
  <c r="BF928" i="3"/>
  <c r="BI978" i="3"/>
  <c r="BG970" i="3"/>
  <c r="BF958" i="3"/>
  <c r="BJ957" i="3"/>
  <c r="BE970" i="3"/>
  <c r="BE958" i="3"/>
  <c r="BK930" i="3"/>
  <c r="BJ926" i="3"/>
  <c r="BG925" i="3"/>
  <c r="BF922" i="3"/>
  <c r="BK920" i="3"/>
  <c r="BF917" i="3"/>
  <c r="BF1006" i="3"/>
  <c r="BG957" i="3"/>
  <c r="BI945" i="3" a="1"/>
  <c r="BI945" i="3" s="1"/>
  <c r="BK934" i="3"/>
  <c r="BJ930" i="3"/>
  <c r="BG929" i="3"/>
  <c r="BI926" i="3"/>
  <c r="BF925" i="3"/>
  <c r="BE922" i="3"/>
  <c r="BJ920" i="3"/>
  <c r="BF919" i="3"/>
  <c r="BE917" i="3"/>
  <c r="BG916" i="3"/>
  <c r="BI915" i="3"/>
  <c r="BK914" i="3"/>
  <c r="BE911" i="3"/>
  <c r="BG910" i="3"/>
  <c r="BI909" i="3"/>
  <c r="BK908" i="3"/>
  <c r="BE905" i="3"/>
  <c r="BG900" i="3"/>
  <c r="BK898" i="3"/>
  <c r="BK895" i="3"/>
  <c r="BG894" i="3"/>
  <c r="BF892" i="3"/>
  <c r="BI891" i="3"/>
  <c r="BK885" i="3"/>
  <c r="BK987" i="3"/>
  <c r="BI965" i="3"/>
  <c r="BE945" i="3" a="1"/>
  <c r="BE945" i="3" s="1"/>
  <c r="BF934" i="3"/>
  <c r="BI931" i="3"/>
  <c r="BF930" i="3"/>
  <c r="BE926" i="3"/>
  <c r="BF920" i="3"/>
  <c r="BF960" i="3"/>
  <c r="BK959" i="3"/>
  <c r="BF931" i="3"/>
  <c r="BI930" i="3"/>
  <c r="BK927" i="3"/>
  <c r="BG922" i="3"/>
  <c r="BI919" i="3"/>
  <c r="BK915" i="3"/>
  <c r="BG914" i="3"/>
  <c r="BJ911" i="3"/>
  <c r="BF910" i="3"/>
  <c r="BI907" i="3"/>
  <c r="BF906" i="3"/>
  <c r="BG899" i="3"/>
  <c r="BI898" i="3"/>
  <c r="BE895" i="3"/>
  <c r="BJ893" i="3"/>
  <c r="BE891" i="3"/>
  <c r="BF881" i="3"/>
  <c r="BJ879" i="3"/>
  <c r="BF878" i="3"/>
  <c r="BE960" i="3"/>
  <c r="BJ959" i="3"/>
  <c r="BE931" i="3"/>
  <c r="BJ927" i="3"/>
  <c r="BK925" i="3"/>
  <c r="BE919" i="3"/>
  <c r="BG918" i="3"/>
  <c r="BJ915" i="3"/>
  <c r="BF914" i="3"/>
  <c r="BI911" i="3"/>
  <c r="BE910" i="3"/>
  <c r="BE906" i="3"/>
  <c r="BG930" i="3"/>
  <c r="BG927" i="3"/>
  <c r="BJ925" i="3"/>
  <c r="BI920" i="3"/>
  <c r="BF918" i="3"/>
  <c r="BQ918" i="3" s="1"/>
  <c r="BK917" i="3"/>
  <c r="BE914" i="3"/>
  <c r="BK912" i="3"/>
  <c r="BJ908" i="3"/>
  <c r="BG907" i="3"/>
  <c r="BE930" i="3"/>
  <c r="BK929" i="3"/>
  <c r="BF927" i="3"/>
  <c r="BI925" i="3"/>
  <c r="BE918" i="3"/>
  <c r="BJ917" i="3"/>
  <c r="BG915" i="3"/>
  <c r="BJ912" i="3"/>
  <c r="BG911" i="3"/>
  <c r="BI908" i="3"/>
  <c r="BF907" i="3"/>
  <c r="BK903" i="3"/>
  <c r="BF898" i="3"/>
  <c r="BJ889" i="3"/>
  <c r="BJ888" i="3"/>
  <c r="BI929" i="3"/>
  <c r="BE927" i="3"/>
  <c r="BG920" i="3"/>
  <c r="BI917" i="3"/>
  <c r="BF915" i="3"/>
  <c r="BI912" i="3"/>
  <c r="BF911" i="3"/>
  <c r="BE907" i="3"/>
  <c r="BK905" i="3"/>
  <c r="BJ903" i="3"/>
  <c r="BE898" i="3"/>
  <c r="BK890" i="3"/>
  <c r="BI889" i="3"/>
  <c r="BI888" i="3"/>
  <c r="BG967" i="3"/>
  <c r="BI928" i="3"/>
  <c r="BJ916" i="3"/>
  <c r="BI913" i="3"/>
  <c r="BF912" i="3"/>
  <c r="BE908" i="3"/>
  <c r="BK906" i="3"/>
  <c r="BG934" i="3"/>
  <c r="BK931" i="3"/>
  <c r="BE934" i="3"/>
  <c r="BJ934" i="3"/>
  <c r="BK928" i="3"/>
  <c r="BJ919" i="3"/>
  <c r="BJ918" i="3"/>
  <c r="BE915" i="3"/>
  <c r="BG913" i="3"/>
  <c r="BE909" i="3"/>
  <c r="BI906" i="3"/>
  <c r="BF900" i="3"/>
  <c r="BF899" i="3"/>
  <c r="BG895" i="3"/>
  <c r="BF894" i="3"/>
  <c r="BG888" i="3"/>
  <c r="BE881" i="3"/>
  <c r="BG880" i="3"/>
  <c r="BJ878" i="3"/>
  <c r="BJ928" i="3"/>
  <c r="BF913" i="3"/>
  <c r="BE900" i="3"/>
  <c r="BE899" i="3"/>
  <c r="BG896" i="3" a="1"/>
  <c r="BG896" i="3" s="1"/>
  <c r="BF895" i="3"/>
  <c r="BE894" i="3"/>
  <c r="BG891" i="3"/>
  <c r="BF888" i="3"/>
  <c r="BF880" i="3"/>
  <c r="BG879" i="3"/>
  <c r="BI878" i="3"/>
  <c r="BG926" i="3"/>
  <c r="BJ910" i="3"/>
  <c r="BF908" i="3"/>
  <c r="BI903" i="3" a="1"/>
  <c r="BI903" i="3" s="1"/>
  <c r="BK892" i="3"/>
  <c r="BJ886" i="3"/>
  <c r="BI885" i="3"/>
  <c r="BE879" i="3"/>
  <c r="BG878" i="3"/>
  <c r="BF926" i="3"/>
  <c r="BJ914" i="3"/>
  <c r="BI910" i="3"/>
  <c r="BJ892" i="3"/>
  <c r="BG889" i="3"/>
  <c r="BI886" i="3"/>
  <c r="BG885" i="3" a="1"/>
  <c r="BG885" i="3" s="1"/>
  <c r="BJ931" i="3"/>
  <c r="BF929" i="3"/>
  <c r="BE916" i="3"/>
  <c r="BK913" i="3"/>
  <c r="BG931" i="3"/>
  <c r="BK919" i="3"/>
  <c r="BK918" i="3"/>
  <c r="BF909" i="3"/>
  <c r="BG912" i="3"/>
  <c r="BJ909" i="3"/>
  <c r="BK907" i="3"/>
  <c r="BJ890" i="3"/>
  <c r="BE885" i="3"/>
  <c r="BF879" i="3"/>
  <c r="BE850" i="3"/>
  <c r="BG849" i="3"/>
  <c r="BI848" i="3"/>
  <c r="BK847" i="3"/>
  <c r="BE912" i="3"/>
  <c r="BG909" i="3"/>
  <c r="BJ907" i="3"/>
  <c r="BK899" i="3"/>
  <c r="BK894" i="3"/>
  <c r="BI890" i="3"/>
  <c r="BK886" i="3"/>
  <c r="BJ899" i="3"/>
  <c r="BJ894" i="3"/>
  <c r="BI892" i="3"/>
  <c r="BE925" i="3"/>
  <c r="BI899" i="3"/>
  <c r="BI894" i="3"/>
  <c r="BG892" i="3"/>
  <c r="BG890" i="3"/>
  <c r="BE888" i="3"/>
  <c r="BJ880" i="3"/>
  <c r="BI866" i="3" a="1"/>
  <c r="BI866" i="3" s="1"/>
  <c r="BF855" i="3"/>
  <c r="BJ852" i="3"/>
  <c r="BF848" i="3"/>
  <c r="BJ846" i="3"/>
  <c r="BI914" i="3"/>
  <c r="BK911" i="3"/>
  <c r="BJ905" i="3"/>
  <c r="BK900" i="3"/>
  <c r="BJ895" i="3"/>
  <c r="BE892" i="3"/>
  <c r="BF890" i="3"/>
  <c r="BE886" i="3"/>
  <c r="BI880" i="3"/>
  <c r="BE855" i="3"/>
  <c r="BI852" i="3"/>
  <c r="BK851" i="3"/>
  <c r="BE848" i="3"/>
  <c r="BG847" i="3"/>
  <c r="BI846" i="3"/>
  <c r="BE928" i="3"/>
  <c r="BI922" i="3" a="1"/>
  <c r="BI922" i="3" s="1"/>
  <c r="BG917" i="3"/>
  <c r="BK910" i="3"/>
  <c r="BF905" i="3"/>
  <c r="BJ913" i="3"/>
  <c r="BJ906" i="3"/>
  <c r="BK891" i="3"/>
  <c r="BE889" i="3"/>
  <c r="BJ881" i="3"/>
  <c r="BK916" i="3"/>
  <c r="BE913" i="3"/>
  <c r="BG906" i="3"/>
  <c r="BG903" i="3"/>
  <c r="BJ898" i="3"/>
  <c r="BK893" i="3"/>
  <c r="BJ891" i="3"/>
  <c r="BI881" i="3"/>
  <c r="BI916" i="3"/>
  <c r="BF903" i="3"/>
  <c r="BI893" i="3"/>
  <c r="BF891" i="3"/>
  <c r="BJ885" i="3"/>
  <c r="BK879" i="3"/>
  <c r="BF916" i="3"/>
  <c r="BK909" i="3"/>
  <c r="BE903" i="3"/>
  <c r="BG898" i="3"/>
  <c r="BG881" i="3"/>
  <c r="BI879" i="3"/>
  <c r="BK889" i="3"/>
  <c r="BI855" i="3" a="1"/>
  <c r="BI855" i="3" s="1"/>
  <c r="BF839" i="3"/>
  <c r="BJ837" i="3"/>
  <c r="BF833" i="3"/>
  <c r="BJ831" i="3"/>
  <c r="BF827" i="3"/>
  <c r="BF889" i="3"/>
  <c r="BE878" i="3"/>
  <c r="BJ847" i="3"/>
  <c r="BG846" i="3"/>
  <c r="BE839" i="3"/>
  <c r="BG838" i="3"/>
  <c r="BI837" i="3"/>
  <c r="BK836" i="3"/>
  <c r="BE833" i="3"/>
  <c r="BG832" i="3"/>
  <c r="BI831" i="3"/>
  <c r="BK830" i="3"/>
  <c r="BE827" i="3"/>
  <c r="BG855" i="3"/>
  <c r="BK850" i="3"/>
  <c r="BK849" i="3"/>
  <c r="BK848" i="3"/>
  <c r="BI847" i="3"/>
  <c r="BF846" i="3"/>
  <c r="BF838" i="3"/>
  <c r="BJ836" i="3"/>
  <c r="BF832" i="3"/>
  <c r="BJ830" i="3"/>
  <c r="BE890" i="3"/>
  <c r="BK881" i="3"/>
  <c r="BJ850" i="3"/>
  <c r="BJ849" i="3"/>
  <c r="BJ848" i="3"/>
  <c r="BF847" i="3"/>
  <c r="BE846" i="3"/>
  <c r="BI843" i="3" a="1"/>
  <c r="BI843" i="3" s="1"/>
  <c r="BK841" i="3"/>
  <c r="BE838" i="3"/>
  <c r="BG837" i="3"/>
  <c r="BI836" i="3"/>
  <c r="BK835" i="3"/>
  <c r="BE832" i="3"/>
  <c r="BG831" i="3"/>
  <c r="BI830" i="3"/>
  <c r="BK829" i="3"/>
  <c r="BE826" i="3"/>
  <c r="BG821" i="3"/>
  <c r="BK819" i="3"/>
  <c r="BK816" i="3"/>
  <c r="BG815" i="3"/>
  <c r="BG908" i="3"/>
  <c r="BJ851" i="3"/>
  <c r="BI850" i="3"/>
  <c r="BI849" i="3"/>
  <c r="BE847" i="3"/>
  <c r="BJ841" i="3"/>
  <c r="BF837" i="3"/>
  <c r="BJ835" i="3"/>
  <c r="BF831" i="3"/>
  <c r="BJ829" i="3"/>
  <c r="BF821" i="3"/>
  <c r="BJ819" i="3"/>
  <c r="BJ816" i="3"/>
  <c r="BF815" i="3"/>
  <c r="BE813" i="3"/>
  <c r="BK811" i="3"/>
  <c r="BG809" i="3"/>
  <c r="BJ806" i="3"/>
  <c r="BG905" i="3"/>
  <c r="BG851" i="3"/>
  <c r="BF850" i="3"/>
  <c r="BJ900" i="3"/>
  <c r="BK880" i="3"/>
  <c r="BE866" i="3" a="1"/>
  <c r="BE866" i="3" s="1"/>
  <c r="BG852" i="3"/>
  <c r="BF851" i="3"/>
  <c r="BE843" i="3"/>
  <c r="BF841" i="3"/>
  <c r="BJ839" i="3"/>
  <c r="BI900" i="3"/>
  <c r="BF852" i="3"/>
  <c r="BE851" i="3"/>
  <c r="BE841" i="3"/>
  <c r="BG840" i="3"/>
  <c r="BI839" i="3"/>
  <c r="BK838" i="3"/>
  <c r="BE835" i="3"/>
  <c r="BE880" i="3"/>
  <c r="BK855" i="3"/>
  <c r="BE852" i="3"/>
  <c r="BF840" i="3"/>
  <c r="BJ838" i="3"/>
  <c r="BK888" i="3"/>
  <c r="BK878" i="3"/>
  <c r="BG841" i="3"/>
  <c r="BK837" i="3"/>
  <c r="BK833" i="3"/>
  <c r="BJ828" i="3"/>
  <c r="BG824" i="3"/>
  <c r="BE816" i="3"/>
  <c r="BG813" i="3"/>
  <c r="BG848" i="3"/>
  <c r="BE837" i="3"/>
  <c r="BG835" i="3"/>
  <c r="BG834" i="3"/>
  <c r="BJ833" i="3"/>
  <c r="BI828" i="3"/>
  <c r="BF824" i="3"/>
  <c r="BE821" i="3"/>
  <c r="BK814" i="3"/>
  <c r="BF813" i="3"/>
  <c r="BK852" i="3"/>
  <c r="BI851" i="3"/>
  <c r="BG843" i="3"/>
  <c r="BF835" i="3"/>
  <c r="BF834" i="3"/>
  <c r="BI833" i="3"/>
  <c r="BE824" i="3"/>
  <c r="BJ814" i="3"/>
  <c r="BK810" i="3"/>
  <c r="BK809" i="3"/>
  <c r="BF843" i="3"/>
  <c r="BE834" i="3"/>
  <c r="BK832" i="3"/>
  <c r="BG828" i="3"/>
  <c r="BI819" i="3"/>
  <c r="BG817" i="3" a="1"/>
  <c r="BG817" i="3" s="1"/>
  <c r="BI814" i="3"/>
  <c r="BJ810" i="3"/>
  <c r="BJ809" i="3"/>
  <c r="BK801" i="3"/>
  <c r="BG800" i="3"/>
  <c r="BI776" i="3" a="1"/>
  <c r="BI776" i="3" s="1"/>
  <c r="BG850" i="3"/>
  <c r="BG833" i="3"/>
  <c r="BJ832" i="3"/>
  <c r="BF828" i="3"/>
  <c r="BJ811" i="3"/>
  <c r="BI810" i="3"/>
  <c r="BI809" i="3"/>
  <c r="BE806" i="3"/>
  <c r="BJ801" i="3"/>
  <c r="BF800" i="3"/>
  <c r="BE836" i="3"/>
  <c r="BE830" i="3"/>
  <c r="BJ827" i="3"/>
  <c r="BI826" i="3"/>
  <c r="BK824" i="3"/>
  <c r="BI820" i="3"/>
  <c r="BE819" i="3"/>
  <c r="BI815" i="3"/>
  <c r="BI905" i="3"/>
  <c r="BI895" i="3"/>
  <c r="BF849" i="3"/>
  <c r="BK840" i="3"/>
  <c r="BK839" i="3"/>
  <c r="BG829" i="3"/>
  <c r="BI827" i="3"/>
  <c r="BJ824" i="3"/>
  <c r="BI816" i="3"/>
  <c r="BK813" i="3"/>
  <c r="BI812" i="3"/>
  <c r="BF811" i="3"/>
  <c r="BE810" i="3"/>
  <c r="BE849" i="3"/>
  <c r="BJ840" i="3"/>
  <c r="BK834" i="3"/>
  <c r="BF829" i="3"/>
  <c r="BG826" i="3"/>
  <c r="BI824" i="3" a="1"/>
  <c r="BI824" i="3" s="1"/>
  <c r="BK821" i="3"/>
  <c r="BG820" i="3"/>
  <c r="BJ855" i="3"/>
  <c r="BI841" i="3"/>
  <c r="BI840" i="3"/>
  <c r="BG839" i="3"/>
  <c r="BI838" i="3"/>
  <c r="BJ834" i="3"/>
  <c r="BE829" i="3"/>
  <c r="BG827" i="3"/>
  <c r="BF826" i="3"/>
  <c r="BJ821" i="3"/>
  <c r="BF820" i="3"/>
  <c r="BG816" i="3"/>
  <c r="BI813" i="3"/>
  <c r="BK846" i="3"/>
  <c r="BE840" i="3"/>
  <c r="BI835" i="3"/>
  <c r="BI834" i="3"/>
  <c r="BK828" i="3"/>
  <c r="BI821" i="3"/>
  <c r="BE820" i="3"/>
  <c r="BG836" i="3"/>
  <c r="BK827" i="3"/>
  <c r="BK807" i="3"/>
  <c r="BK806" i="3"/>
  <c r="BF802" i="3"/>
  <c r="BG776" i="3"/>
  <c r="BE772" i="3"/>
  <c r="BG771" i="3"/>
  <c r="BI770" i="3"/>
  <c r="BK769" i="3"/>
  <c r="BE764" i="3"/>
  <c r="BG762" i="3"/>
  <c r="BI761" i="3"/>
  <c r="BK760" i="3"/>
  <c r="BE757" i="3"/>
  <c r="BG756" i="3"/>
  <c r="BI755" i="3"/>
  <c r="BK754" i="3"/>
  <c r="BE751" i="3"/>
  <c r="BG750" i="3"/>
  <c r="BI749" i="3"/>
  <c r="BK748" i="3"/>
  <c r="BJ745" i="3"/>
  <c r="BF836" i="3"/>
  <c r="BG811" i="3"/>
  <c r="BJ807" i="3"/>
  <c r="BI806" i="3"/>
  <c r="BK831" i="3"/>
  <c r="BK820" i="3"/>
  <c r="BG819" i="3"/>
  <c r="BF816" i="3"/>
  <c r="BE811" i="3"/>
  <c r="BI807" i="3"/>
  <c r="BE831" i="3"/>
  <c r="BE828" i="3"/>
  <c r="BJ820" i="3"/>
  <c r="BF819" i="3"/>
  <c r="BF809" i="3"/>
  <c r="BG806" i="3" a="1"/>
  <c r="BG806" i="3" s="1"/>
  <c r="BI801" i="3"/>
  <c r="BK799" i="3"/>
  <c r="BF770" i="3"/>
  <c r="BJ768" i="3"/>
  <c r="BF761" i="3"/>
  <c r="BJ759" i="3"/>
  <c r="BF755" i="3"/>
  <c r="BJ753" i="3"/>
  <c r="BF749" i="3"/>
  <c r="BJ747" i="3"/>
  <c r="BI829" i="3"/>
  <c r="BK826" i="3"/>
  <c r="BE815" i="3"/>
  <c r="BG812" i="3"/>
  <c r="BG810" i="3"/>
  <c r="BK802" i="3"/>
  <c r="BE801" i="3"/>
  <c r="BG799" i="3"/>
  <c r="BJ826" i="3"/>
  <c r="BF812" i="3"/>
  <c r="BF810" i="3"/>
  <c r="BE812" i="3"/>
  <c r="BI802" i="3"/>
  <c r="BG830" i="3"/>
  <c r="BF830" i="3"/>
  <c r="BI811" i="3"/>
  <c r="BF799" i="3"/>
  <c r="BE807" i="3"/>
  <c r="BK800" i="3"/>
  <c r="BE799" i="3"/>
  <c r="BI787" i="3" a="1"/>
  <c r="BI787" i="3" s="1"/>
  <c r="BF773" i="3"/>
  <c r="BJ772" i="3"/>
  <c r="BG770" i="3"/>
  <c r="BF767" i="3"/>
  <c r="BJ762" i="3"/>
  <c r="BF760" i="3"/>
  <c r="BK759" i="3"/>
  <c r="BF757" i="3"/>
  <c r="BK756" i="3"/>
  <c r="BF754" i="3"/>
  <c r="BK753" i="3"/>
  <c r="BF751" i="3"/>
  <c r="BK750" i="3"/>
  <c r="BF748" i="3"/>
  <c r="BK747" i="3"/>
  <c r="BK812" i="3"/>
  <c r="BJ800" i="3"/>
  <c r="BE773" i="3"/>
  <c r="BI772" i="3"/>
  <c r="BE770" i="3"/>
  <c r="BJ769" i="3"/>
  <c r="BE767" i="3"/>
  <c r="BI762" i="3"/>
  <c r="BE760" i="3"/>
  <c r="BI759" i="3"/>
  <c r="BJ756" i="3"/>
  <c r="BE754" i="3"/>
  <c r="BI753" i="3"/>
  <c r="BJ750" i="3"/>
  <c r="BE748" i="3"/>
  <c r="BI747" i="3"/>
  <c r="BK734" i="3"/>
  <c r="BE732" i="3"/>
  <c r="BI728" i="3"/>
  <c r="BE723" i="3"/>
  <c r="BI721" i="3"/>
  <c r="BE720" i="3"/>
  <c r="BJ812" i="3"/>
  <c r="BE809" i="3"/>
  <c r="BJ802" i="3"/>
  <c r="BI800" i="3"/>
  <c r="BI769" i="3"/>
  <c r="BI756" i="3"/>
  <c r="BI750" i="3"/>
  <c r="BK745" i="3"/>
  <c r="BK742" i="3"/>
  <c r="BG741" i="3"/>
  <c r="BK736" i="3"/>
  <c r="BJ734" i="3"/>
  <c r="BG731" i="3"/>
  <c r="BE727" i="3"/>
  <c r="BG802" i="3"/>
  <c r="BE800" i="3"/>
  <c r="BF801" i="3"/>
  <c r="BI771" i="3"/>
  <c r="BF776" i="3"/>
  <c r="BK773" i="3"/>
  <c r="BG768" i="3"/>
  <c r="BK767" i="3"/>
  <c r="BG764" i="3"/>
  <c r="BG761" i="3"/>
  <c r="BG758" i="3"/>
  <c r="BK757" i="3"/>
  <c r="BG752" i="3"/>
  <c r="BK751" i="3"/>
  <c r="BJ813" i="3"/>
  <c r="BJ799" i="3"/>
  <c r="BE776" i="3"/>
  <c r="BJ773" i="3"/>
  <c r="BF771" i="3"/>
  <c r="BF768" i="3"/>
  <c r="BJ767" i="3"/>
  <c r="BF764" i="3"/>
  <c r="BE761" i="3"/>
  <c r="BJ760" i="3"/>
  <c r="BF758" i="3"/>
  <c r="BJ757" i="3"/>
  <c r="BG755" i="3"/>
  <c r="BF752" i="3"/>
  <c r="BJ751" i="3"/>
  <c r="BG749" i="3"/>
  <c r="BE742" i="3"/>
  <c r="BK815" i="3"/>
  <c r="BI832" i="3"/>
  <c r="BJ815" i="3"/>
  <c r="BE787" i="3" a="1"/>
  <c r="BE787" i="3" s="1"/>
  <c r="BK770" i="3"/>
  <c r="BG767" i="3"/>
  <c r="BG760" i="3"/>
  <c r="BI758" i="3"/>
  <c r="BG753" i="3"/>
  <c r="BI748" i="3"/>
  <c r="BI745" i="3" a="1"/>
  <c r="BI745" i="3" s="1"/>
  <c r="BG738" i="3" a="1"/>
  <c r="BG738" i="3" s="1"/>
  <c r="BE737" i="3"/>
  <c r="BK735" i="3"/>
  <c r="BK730" i="3"/>
  <c r="BK727" i="3"/>
  <c r="BF723" i="3"/>
  <c r="BF721" i="3"/>
  <c r="BJ770" i="3"/>
  <c r="BF753" i="3"/>
  <c r="BG748" i="3"/>
  <c r="BI799" i="3"/>
  <c r="BK776" i="3"/>
  <c r="BE758" i="3"/>
  <c r="BE753" i="3"/>
  <c r="BI751" i="3"/>
  <c r="BG745" i="3"/>
  <c r="BJ740" i="3"/>
  <c r="BI735" i="3"/>
  <c r="BF733" i="3"/>
  <c r="BK732" i="3"/>
  <c r="BI730" i="3"/>
  <c r="BE802" i="3"/>
  <c r="BJ761" i="3"/>
  <c r="BG742" i="3"/>
  <c r="BJ731" i="3"/>
  <c r="BE730" i="3"/>
  <c r="BG720" i="3"/>
  <c r="BF691" i="3"/>
  <c r="BJ689" i="3"/>
  <c r="BE683" i="3"/>
  <c r="BG682" i="3"/>
  <c r="BI681" i="3"/>
  <c r="BK680" i="3"/>
  <c r="BE677" i="3"/>
  <c r="BG676" i="3"/>
  <c r="BI675" i="3"/>
  <c r="BK674" i="3"/>
  <c r="BE671" i="3"/>
  <c r="BG670" i="3"/>
  <c r="BI669" i="3"/>
  <c r="BK668" i="3"/>
  <c r="BI662" i="3"/>
  <c r="BE661" i="3"/>
  <c r="BE658" i="3"/>
  <c r="BI656" i="3"/>
  <c r="BF653" i="3"/>
  <c r="BI652" i="3"/>
  <c r="BJ649" i="3"/>
  <c r="BF644" i="3"/>
  <c r="BJ642" i="3"/>
  <c r="BF641" i="3"/>
  <c r="BG773" i="3"/>
  <c r="BF742" i="3"/>
  <c r="BG734" i="3"/>
  <c r="BI731" i="3"/>
  <c r="BE728" i="3"/>
  <c r="BG801" i="3"/>
  <c r="BK771" i="3"/>
  <c r="BI767" i="3"/>
  <c r="BK762" i="3"/>
  <c r="BK740" i="3"/>
  <c r="BF734" i="3"/>
  <c r="BF731" i="3"/>
  <c r="BJ771" i="3"/>
  <c r="BF762" i="3"/>
  <c r="BI740" i="3"/>
  <c r="BJ736" i="3"/>
  <c r="BE734" i="3"/>
  <c r="BJ732" i="3"/>
  <c r="BE731" i="3"/>
  <c r="BJ727" i="3"/>
  <c r="BE697" i="3"/>
  <c r="BI694" i="3"/>
  <c r="BK693" i="3"/>
  <c r="BE690" i="3"/>
  <c r="BG689" i="3"/>
  <c r="BI688" i="3"/>
  <c r="BF681" i="3"/>
  <c r="BJ679" i="3"/>
  <c r="BF675" i="3"/>
  <c r="BJ673" i="3"/>
  <c r="BF669" i="3"/>
  <c r="BF666" i="3"/>
  <c r="BJ663" i="3"/>
  <c r="BF662" i="3"/>
  <c r="BG659" i="3" a="1"/>
  <c r="BG659" i="3" s="1"/>
  <c r="BJ657" i="3"/>
  <c r="BI655" i="3"/>
  <c r="BF652" i="3"/>
  <c r="BK651" i="3"/>
  <c r="BK643" i="3"/>
  <c r="BG642" i="3"/>
  <c r="BE771" i="3"/>
  <c r="BK768" i="3"/>
  <c r="BE762" i="3"/>
  <c r="BK741" i="3"/>
  <c r="BK737" i="3"/>
  <c r="BI736" i="3"/>
  <c r="BJ735" i="3"/>
  <c r="BI732" i="3"/>
  <c r="BI727" i="3"/>
  <c r="BK723" i="3"/>
  <c r="BK722" i="3"/>
  <c r="BJ693" i="3"/>
  <c r="BF689" i="3"/>
  <c r="BI685" i="3" a="1"/>
  <c r="BI685" i="3" s="1"/>
  <c r="BQ685" i="3" s="1"/>
  <c r="BQ684" i="3" s="1"/>
  <c r="BE681" i="3"/>
  <c r="BG680" i="3"/>
  <c r="BI679" i="3"/>
  <c r="BK678" i="3"/>
  <c r="BE675" i="3"/>
  <c r="BG674" i="3"/>
  <c r="BI673" i="3"/>
  <c r="BK672" i="3"/>
  <c r="BE669" i="3"/>
  <c r="BG668" i="3"/>
  <c r="BE666" i="3"/>
  <c r="BI663" i="3"/>
  <c r="BE662" i="3"/>
  <c r="BI657" i="3"/>
  <c r="BK654" i="3"/>
  <c r="BE652" i="3"/>
  <c r="BJ651" i="3"/>
  <c r="BE649" i="3"/>
  <c r="BJ643" i="3"/>
  <c r="BF642" i="3"/>
  <c r="BF772" i="3"/>
  <c r="BK758" i="3"/>
  <c r="BI757" i="3"/>
  <c r="BE756" i="3"/>
  <c r="BJ755" i="3"/>
  <c r="BI754" i="3"/>
  <c r="BI752" i="3"/>
  <c r="BG751" i="3"/>
  <c r="BF750" i="3"/>
  <c r="BE749" i="3"/>
  <c r="BF741" i="3"/>
  <c r="BE740" i="3"/>
  <c r="BF736" i="3"/>
  <c r="BK733" i="3"/>
  <c r="BF732" i="3"/>
  <c r="BK721" i="3"/>
  <c r="BE694" i="3"/>
  <c r="BG693" i="3"/>
  <c r="BI692" i="3"/>
  <c r="BK691" i="3"/>
  <c r="BE688" i="3"/>
  <c r="BG685" i="3" a="1"/>
  <c r="BG685" i="3" s="1"/>
  <c r="BG769" i="3"/>
  <c r="BI760" i="3"/>
  <c r="BG759" i="3"/>
  <c r="BJ758" i="3"/>
  <c r="BE755" i="3"/>
  <c r="BG754" i="3"/>
  <c r="BE750" i="3"/>
  <c r="BG747" i="3"/>
  <c r="BE741" i="3"/>
  <c r="BG737" i="3"/>
  <c r="BE736" i="3"/>
  <c r="BJ733" i="3"/>
  <c r="BJ730" i="3"/>
  <c r="BG723" i="3"/>
  <c r="BG722" i="3"/>
  <c r="BJ721" i="3"/>
  <c r="BK720" i="3"/>
  <c r="BK697" i="3"/>
  <c r="BF693" i="3"/>
  <c r="BJ691" i="3"/>
  <c r="BF769" i="3"/>
  <c r="BF759" i="3"/>
  <c r="BG757" i="3"/>
  <c r="BE752" i="3"/>
  <c r="BF747" i="3"/>
  <c r="BJ742" i="3"/>
  <c r="BF737" i="3"/>
  <c r="BI733" i="3"/>
  <c r="BF722" i="3"/>
  <c r="BG721" i="3"/>
  <c r="BJ720" i="3"/>
  <c r="BJ697" i="3"/>
  <c r="BE693" i="3"/>
  <c r="BG692" i="3"/>
  <c r="BI691" i="3"/>
  <c r="BK690" i="3"/>
  <c r="BE685" i="3" a="1"/>
  <c r="BE685" i="3" s="1"/>
  <c r="BJ776" i="3"/>
  <c r="BE768" i="3"/>
  <c r="BG740" i="3"/>
  <c r="BI737" i="3"/>
  <c r="BG727" i="3" a="1"/>
  <c r="BG727" i="3" s="1"/>
  <c r="BI723" i="3"/>
  <c r="BK772" i="3"/>
  <c r="BG772" i="3"/>
  <c r="BE745" i="3"/>
  <c r="BI734" i="3"/>
  <c r="BJ728" i="3"/>
  <c r="BI708" i="3" a="1"/>
  <c r="BI708" i="3" s="1"/>
  <c r="BE769" i="3"/>
  <c r="BE759" i="3"/>
  <c r="BK755" i="3"/>
  <c r="BE747" i="3"/>
  <c r="BI720" i="3"/>
  <c r="BK694" i="3"/>
  <c r="BI742" i="3"/>
  <c r="BG736" i="3"/>
  <c r="BG730" i="3"/>
  <c r="BE708" i="3" a="1"/>
  <c r="BE708" i="3" s="1"/>
  <c r="BI773" i="3"/>
  <c r="BK752" i="3"/>
  <c r="BJ748" i="3"/>
  <c r="BG733" i="3"/>
  <c r="BF730" i="3"/>
  <c r="BF720" i="3"/>
  <c r="BF756" i="3"/>
  <c r="BJ752" i="3"/>
  <c r="BE733" i="3"/>
  <c r="BE721" i="3"/>
  <c r="BJ741" i="3"/>
  <c r="BJ722" i="3"/>
  <c r="BI768" i="3"/>
  <c r="BK761" i="3"/>
  <c r="BI722" i="3"/>
  <c r="BK749" i="3"/>
  <c r="BE722" i="3"/>
  <c r="BF692" i="3"/>
  <c r="BK683" i="3"/>
  <c r="BK682" i="3"/>
  <c r="BK681" i="3"/>
  <c r="BI680" i="3"/>
  <c r="BF679" i="3"/>
  <c r="BE678" i="3"/>
  <c r="BJ672" i="3"/>
  <c r="BI671" i="3"/>
  <c r="BI670" i="3"/>
  <c r="BE668" i="3"/>
  <c r="BE663" i="3"/>
  <c r="BK662" i="3"/>
  <c r="BF655" i="3"/>
  <c r="BF654" i="3"/>
  <c r="BG653" i="3"/>
  <c r="BF651" i="3"/>
  <c r="BJ648" i="3"/>
  <c r="BE644" i="3"/>
  <c r="BE643" i="3"/>
  <c r="BE641" i="3"/>
  <c r="BJ749" i="3"/>
  <c r="BE692" i="3"/>
  <c r="BE689" i="3"/>
  <c r="BJ683" i="3"/>
  <c r="BJ682" i="3"/>
  <c r="BJ681" i="3"/>
  <c r="BF680" i="3"/>
  <c r="BE679" i="3"/>
  <c r="BI672" i="3"/>
  <c r="BI764" i="3" a="1"/>
  <c r="BI764" i="3" s="1"/>
  <c r="BJ690" i="3"/>
  <c r="BI683" i="3"/>
  <c r="BI682" i="3"/>
  <c r="BE680" i="3"/>
  <c r="BK673" i="3"/>
  <c r="BG671" i="3"/>
  <c r="BF670" i="3"/>
  <c r="BJ666" i="3"/>
  <c r="BK661" i="3"/>
  <c r="BK658" i="3"/>
  <c r="BF740" i="3"/>
  <c r="BJ723" i="3"/>
  <c r="BI693" i="3"/>
  <c r="BI690" i="3"/>
  <c r="BG681" i="3"/>
  <c r="BG672" i="3"/>
  <c r="BF671" i="3"/>
  <c r="BE670" i="3"/>
  <c r="BI666" i="3" a="1"/>
  <c r="BI666" i="3" s="1"/>
  <c r="BG662" i="3"/>
  <c r="BJ661" i="3"/>
  <c r="BJ658" i="3"/>
  <c r="BG648" i="3" a="1"/>
  <c r="BG648" i="3" s="1"/>
  <c r="BJ754" i="3"/>
  <c r="BK731" i="3"/>
  <c r="BI697" i="3" a="1"/>
  <c r="BI697" i="3" s="1"/>
  <c r="BG690" i="3"/>
  <c r="BG683" i="3"/>
  <c r="BF682" i="3"/>
  <c r="BJ674" i="3"/>
  <c r="BG673" i="3"/>
  <c r="BF672" i="3"/>
  <c r="BI661" i="3"/>
  <c r="BI658" i="3"/>
  <c r="BI741" i="3"/>
  <c r="BG697" i="3"/>
  <c r="BK688" i="3"/>
  <c r="BJ677" i="3"/>
  <c r="BJ676" i="3"/>
  <c r="BJ675" i="3"/>
  <c r="BF674" i="3"/>
  <c r="BE673" i="3"/>
  <c r="BF745" i="3"/>
  <c r="BF697" i="3"/>
  <c r="BJ694" i="3"/>
  <c r="BJ688" i="3"/>
  <c r="BJ678" i="3"/>
  <c r="BI677" i="3"/>
  <c r="BI676" i="3"/>
  <c r="BG732" i="3"/>
  <c r="BK728" i="3"/>
  <c r="BG694" i="3"/>
  <c r="BG691" i="3"/>
  <c r="BG688" i="3"/>
  <c r="BI678" i="3"/>
  <c r="BG675" i="3"/>
  <c r="BF694" i="3"/>
  <c r="BG678" i="3"/>
  <c r="BI674" i="3"/>
  <c r="BF668" i="3"/>
  <c r="BF663" i="3"/>
  <c r="BF658" i="3"/>
  <c r="BG643" i="3"/>
  <c r="BG615" i="3"/>
  <c r="BG613" i="3"/>
  <c r="BG611" i="3"/>
  <c r="BG609" i="3"/>
  <c r="BF579" i="3"/>
  <c r="BG576" i="3"/>
  <c r="BI574" i="3"/>
  <c r="BG565" i="3"/>
  <c r="BG563" i="3"/>
  <c r="BF678" i="3"/>
  <c r="BE674" i="3"/>
  <c r="BG654" i="3"/>
  <c r="BG651" i="3"/>
  <c r="BK655" i="3"/>
  <c r="BE654" i="3"/>
  <c r="BK652" i="3"/>
  <c r="BE651" i="3"/>
  <c r="BK649" i="3"/>
  <c r="BK648" i="3"/>
  <c r="BK642" i="3"/>
  <c r="BE615" i="3"/>
  <c r="BE613" i="3"/>
  <c r="BE611" i="3"/>
  <c r="BE609" i="3"/>
  <c r="BK675" i="3"/>
  <c r="BK669" i="3"/>
  <c r="BJ655" i="3"/>
  <c r="BJ652" i="3"/>
  <c r="BI649" i="3"/>
  <c r="BI648" i="3"/>
  <c r="BI642" i="3"/>
  <c r="BG604" i="3"/>
  <c r="BG602" i="3"/>
  <c r="BG600" i="3"/>
  <c r="BG598" i="3"/>
  <c r="BG596" i="3"/>
  <c r="BG594" i="3"/>
  <c r="BG592" i="3"/>
  <c r="BG590" i="3"/>
  <c r="BE584" i="3"/>
  <c r="BE582" i="3"/>
  <c r="BI578" i="3"/>
  <c r="BE575" i="3"/>
  <c r="BF574" i="3"/>
  <c r="BJ680" i="3"/>
  <c r="BK677" i="3"/>
  <c r="BK671" i="3"/>
  <c r="BJ669" i="3"/>
  <c r="BG655" i="3"/>
  <c r="BG618" i="3"/>
  <c r="BI614" i="3"/>
  <c r="BI612" i="3"/>
  <c r="BI610" i="3"/>
  <c r="BI606" i="3" a="1"/>
  <c r="BI606" i="3" s="1"/>
  <c r="BF604" i="3"/>
  <c r="BF602" i="3"/>
  <c r="BF600" i="3"/>
  <c r="BF598" i="3"/>
  <c r="BF596" i="3"/>
  <c r="BF594" i="3"/>
  <c r="BF592" i="3"/>
  <c r="BF590" i="3"/>
  <c r="BE574" i="3"/>
  <c r="BF573" i="3"/>
  <c r="BI572" i="3"/>
  <c r="BI564" i="3"/>
  <c r="BI562" i="3"/>
  <c r="BE682" i="3"/>
  <c r="BG677" i="3"/>
  <c r="BJ671" i="3"/>
  <c r="BG669" i="3"/>
  <c r="BK692" i="3"/>
  <c r="BF690" i="3"/>
  <c r="BK689" i="3"/>
  <c r="BK657" i="3"/>
  <c r="BK656" i="3"/>
  <c r="BJ653" i="3"/>
  <c r="BI644" i="3"/>
  <c r="BI641" i="3"/>
  <c r="BF614" i="3"/>
  <c r="BF612" i="3"/>
  <c r="BF610" i="3"/>
  <c r="BG606" i="3" a="1"/>
  <c r="BG606" i="3" s="1"/>
  <c r="BI603" i="3"/>
  <c r="BI601" i="3"/>
  <c r="BI599" i="3"/>
  <c r="BJ737" i="3"/>
  <c r="BJ692" i="3"/>
  <c r="BE691" i="3"/>
  <c r="BI689" i="3"/>
  <c r="BF688" i="3"/>
  <c r="BG679" i="3"/>
  <c r="BE672" i="3"/>
  <c r="BK670" i="3"/>
  <c r="BJ656" i="3"/>
  <c r="BI653" i="3"/>
  <c r="BK676" i="3"/>
  <c r="BJ670" i="3"/>
  <c r="BK663" i="3"/>
  <c r="BG661" i="3"/>
  <c r="BG657" i="3"/>
  <c r="BG644" i="3"/>
  <c r="BG641" i="3"/>
  <c r="BF676" i="3"/>
  <c r="BF673" i="3"/>
  <c r="BJ668" i="3"/>
  <c r="BK666" i="3"/>
  <c r="BJ662" i="3"/>
  <c r="BF661" i="3"/>
  <c r="BF657" i="3"/>
  <c r="BJ654" i="3"/>
  <c r="BE653" i="3"/>
  <c r="BI643" i="3"/>
  <c r="BF683" i="3"/>
  <c r="BE676" i="3"/>
  <c r="BI668" i="3"/>
  <c r="BG666" i="3"/>
  <c r="BG663" i="3"/>
  <c r="BG658" i="3"/>
  <c r="BE657" i="3"/>
  <c r="BI654" i="3"/>
  <c r="BI651" i="3"/>
  <c r="BI615" i="3"/>
  <c r="BI613" i="3"/>
  <c r="BE610" i="3"/>
  <c r="BF615" i="3"/>
  <c r="BI609" i="3"/>
  <c r="BE606" i="3" a="1"/>
  <c r="BE606" i="3" s="1"/>
  <c r="BG601" i="3"/>
  <c r="BI597" i="3"/>
  <c r="BE594" i="3"/>
  <c r="BE593" i="3"/>
  <c r="BG591" i="3"/>
  <c r="BI589" i="3"/>
  <c r="BI587" i="3" a="1"/>
  <c r="BI587" i="3" s="1"/>
  <c r="BG574" i="3"/>
  <c r="BI573" i="3"/>
  <c r="BE569" i="3"/>
  <c r="BG652" i="3"/>
  <c r="BG612" i="3"/>
  <c r="BF601" i="3"/>
  <c r="BI600" i="3"/>
  <c r="BF591" i="3"/>
  <c r="BE590" i="3"/>
  <c r="BG587" i="3"/>
  <c r="BI584" i="3"/>
  <c r="BI583" i="3"/>
  <c r="BF565" i="3"/>
  <c r="BI563" i="3"/>
  <c r="BF677" i="3"/>
  <c r="BE612" i="3"/>
  <c r="BF609" i="3"/>
  <c r="BI604" i="3"/>
  <c r="BE601" i="3"/>
  <c r="BE600" i="3"/>
  <c r="BG597" i="3"/>
  <c r="BE591" i="3"/>
  <c r="BG589" i="3"/>
  <c r="BF587" i="3"/>
  <c r="BG584" i="3"/>
  <c r="BG580" i="3" a="1"/>
  <c r="BG580" i="3" s="1"/>
  <c r="BI575" i="3"/>
  <c r="BG573" i="3"/>
  <c r="BI570" i="3"/>
  <c r="BE565" i="3"/>
  <c r="BE550" i="3" a="1"/>
  <c r="BE550" i="3" s="1"/>
  <c r="BE597" i="3"/>
  <c r="BI595" i="3"/>
  <c r="BE589" i="3"/>
  <c r="BF583" i="3"/>
  <c r="BI582" i="3"/>
  <c r="BK641" i="3"/>
  <c r="S641" i="3" s="1"/>
  <c r="S640" i="3" s="1"/>
  <c r="BI629" i="3" a="1"/>
  <c r="BI629" i="3" s="1"/>
  <c r="BI611" i="3"/>
  <c r="BE583" i="3"/>
  <c r="BK679" i="3"/>
  <c r="BK644" i="3"/>
  <c r="BJ641" i="3"/>
  <c r="BE642" i="3"/>
  <c r="BF613" i="3"/>
  <c r="BF595" i="3"/>
  <c r="BI590" i="3"/>
  <c r="BG582" i="3"/>
  <c r="BI535" i="3"/>
  <c r="BG534" i="3"/>
  <c r="BE533" i="3"/>
  <c r="BI531" i="3"/>
  <c r="BG530" i="3"/>
  <c r="BI527" i="3" a="1"/>
  <c r="BI527" i="3" s="1"/>
  <c r="BE524" i="3"/>
  <c r="BG521" i="3"/>
  <c r="BE520" i="3"/>
  <c r="BI518" i="3"/>
  <c r="BG517" i="3"/>
  <c r="BE516" i="3"/>
  <c r="BI512" i="3"/>
  <c r="BG511" i="3"/>
  <c r="BE510" i="3"/>
  <c r="BI508" i="3"/>
  <c r="BI505" i="3"/>
  <c r="BG504" i="3"/>
  <c r="BE503" i="3"/>
  <c r="BG500" i="3"/>
  <c r="BE499" i="3"/>
  <c r="BI496" i="3"/>
  <c r="BE595" i="3"/>
  <c r="BI594" i="3"/>
  <c r="BE592" i="3"/>
  <c r="BF582" i="3"/>
  <c r="BG579" i="3"/>
  <c r="BF534" i="3"/>
  <c r="BF530" i="3"/>
  <c r="BI525" i="3"/>
  <c r="BF521" i="3"/>
  <c r="BF517" i="3"/>
  <c r="BF511" i="3"/>
  <c r="BF504" i="3"/>
  <c r="BF500" i="3"/>
  <c r="BK653" i="3"/>
  <c r="BG614" i="3"/>
  <c r="BG603" i="3"/>
  <c r="BI602" i="3"/>
  <c r="BE579" i="3"/>
  <c r="BG578" i="3"/>
  <c r="BI576" i="3"/>
  <c r="BG564" i="3"/>
  <c r="BJ644" i="3"/>
  <c r="BE629" i="3" a="1"/>
  <c r="BE629" i="3" s="1"/>
  <c r="BE614" i="3"/>
  <c r="BF603" i="3"/>
  <c r="BG599" i="3"/>
  <c r="BG583" i="3"/>
  <c r="BF578" i="3"/>
  <c r="BI569" i="3"/>
  <c r="BF564" i="3"/>
  <c r="BF535" i="3"/>
  <c r="BF531" i="3"/>
  <c r="BG527" i="3" a="1"/>
  <c r="BG527" i="3" s="1"/>
  <c r="BG525" i="3"/>
  <c r="BF518" i="3"/>
  <c r="BF512" i="3"/>
  <c r="BF508" i="3"/>
  <c r="BF505" i="3"/>
  <c r="BG501" i="3" a="1"/>
  <c r="BG501" i="3" s="1"/>
  <c r="BF643" i="3"/>
  <c r="BF593" i="3"/>
  <c r="BE573" i="3"/>
  <c r="BG572" i="3"/>
  <c r="BI618" i="3" a="1"/>
  <c r="BI618" i="3" s="1"/>
  <c r="BI596" i="3"/>
  <c r="BF572" i="3"/>
  <c r="BG562" i="3"/>
  <c r="BI533" i="3"/>
  <c r="BG523" i="3"/>
  <c r="BE522" i="3"/>
  <c r="BE655" i="3"/>
  <c r="BF618" i="3"/>
  <c r="BF611" i="3"/>
  <c r="BE596" i="3"/>
  <c r="BE572" i="3"/>
  <c r="BF562" i="3"/>
  <c r="BF523" i="3"/>
  <c r="BE618" i="3"/>
  <c r="BF584" i="3"/>
  <c r="BF563" i="3"/>
  <c r="BE562" i="3"/>
  <c r="BI534" i="3"/>
  <c r="BG533" i="3"/>
  <c r="BI530" i="3"/>
  <c r="BE523" i="3"/>
  <c r="BI521" i="3"/>
  <c r="BG520" i="3"/>
  <c r="BE648" i="3"/>
  <c r="BG595" i="3"/>
  <c r="BI592" i="3"/>
  <c r="BI579" i="3"/>
  <c r="BE570" i="3"/>
  <c r="BE563" i="3"/>
  <c r="BF533" i="3"/>
  <c r="BG593" i="3"/>
  <c r="BG575" i="3"/>
  <c r="BE535" i="3"/>
  <c r="BI523" i="3"/>
  <c r="BI519" i="3"/>
  <c r="BE517" i="3"/>
  <c r="BG514" i="3"/>
  <c r="BF510" i="3"/>
  <c r="BF575" i="3"/>
  <c r="BE603" i="3"/>
  <c r="BG519" i="3"/>
  <c r="BI515" i="3"/>
  <c r="BE514" i="3"/>
  <c r="BG505" i="3"/>
  <c r="BF503" i="3"/>
  <c r="BG499" i="3"/>
  <c r="BF497" i="3"/>
  <c r="BG494" i="3"/>
  <c r="BE602" i="3"/>
  <c r="BI550" i="3" a="1"/>
  <c r="BI550" i="3" s="1"/>
  <c r="BE534" i="3"/>
  <c r="BF525" i="3"/>
  <c r="BF519" i="3"/>
  <c r="BE511" i="3"/>
  <c r="BE505" i="3"/>
  <c r="BF499" i="3"/>
  <c r="BE497" i="3"/>
  <c r="BF494" i="3"/>
  <c r="BI493" i="3"/>
  <c r="BI483" i="3"/>
  <c r="BI460" i="3" a="1"/>
  <c r="BI460" i="3" s="1"/>
  <c r="BF453" i="3"/>
  <c r="BF442" i="3"/>
  <c r="BF441" i="3"/>
  <c r="BF440" i="3"/>
  <c r="BJ437" i="3"/>
  <c r="BJ436" i="3"/>
  <c r="BJ435" i="3"/>
  <c r="BJ434" i="3"/>
  <c r="BJ433" i="3"/>
  <c r="BJ432" i="3"/>
  <c r="BJ431" i="3"/>
  <c r="BJ430" i="3"/>
  <c r="BF426" i="3"/>
  <c r="BF425" i="3"/>
  <c r="BF424" i="3"/>
  <c r="BG610" i="3"/>
  <c r="BG569" i="3" a="1"/>
  <c r="BG569" i="3" s="1"/>
  <c r="BE564" i="3"/>
  <c r="BE530" i="3"/>
  <c r="BE525" i="3"/>
  <c r="BE519" i="3"/>
  <c r="BG515" i="3"/>
  <c r="BI498" i="3"/>
  <c r="BG496" i="3"/>
  <c r="BE494" i="3"/>
  <c r="BK457" i="3"/>
  <c r="BK456" i="3"/>
  <c r="BK455" i="3"/>
  <c r="BK454" i="3"/>
  <c r="BE453" i="3"/>
  <c r="BK445" i="3"/>
  <c r="BK444" i="3"/>
  <c r="BK443" i="3"/>
  <c r="BE442" i="3"/>
  <c r="BE441" i="3"/>
  <c r="BI598" i="3"/>
  <c r="BF597" i="3"/>
  <c r="BI536" i="3"/>
  <c r="BI532" i="3"/>
  <c r="BI520" i="3"/>
  <c r="BG518" i="3"/>
  <c r="BF515" i="3"/>
  <c r="BI509" i="3"/>
  <c r="BF496" i="3"/>
  <c r="BG493" i="3"/>
  <c r="BG483" i="3"/>
  <c r="BI471" i="3" a="1"/>
  <c r="BI471" i="3" s="1"/>
  <c r="BJ457" i="3"/>
  <c r="BJ456" i="3"/>
  <c r="BJ455" i="3"/>
  <c r="BJ454" i="3"/>
  <c r="BI448" i="3" a="1"/>
  <c r="BI448" i="3" s="1"/>
  <c r="BJ445" i="3"/>
  <c r="BJ444" i="3"/>
  <c r="BQ444" i="3" s="1"/>
  <c r="BJ443" i="3"/>
  <c r="BE604" i="3"/>
  <c r="BF599" i="3"/>
  <c r="BF589" i="3"/>
  <c r="BI577" i="3"/>
  <c r="BF576" i="3"/>
  <c r="BI539" i="3" a="1"/>
  <c r="BI539" i="3" s="1"/>
  <c r="BF536" i="3"/>
  <c r="BF532" i="3"/>
  <c r="BI522" i="3"/>
  <c r="BF520" i="3"/>
  <c r="BE512" i="3"/>
  <c r="BG509" i="3" a="1"/>
  <c r="BG509" i="3" s="1"/>
  <c r="BI500" i="3"/>
  <c r="BI495" i="3"/>
  <c r="BE493" i="3"/>
  <c r="BI490" i="3"/>
  <c r="BI485" i="3"/>
  <c r="BE483" i="3"/>
  <c r="BE599" i="3"/>
  <c r="BE576" i="3"/>
  <c r="BI565" i="3"/>
  <c r="BE536" i="3"/>
  <c r="BE532" i="3"/>
  <c r="BG516" i="3"/>
  <c r="BI513" i="3"/>
  <c r="BE504" i="3"/>
  <c r="BI591" i="3"/>
  <c r="BG539" i="3"/>
  <c r="BG522" i="3"/>
  <c r="BF516" i="3"/>
  <c r="BG513" i="3"/>
  <c r="BI510" i="3"/>
  <c r="BE500" i="3"/>
  <c r="BG495" i="3"/>
  <c r="BI491" i="3"/>
  <c r="BG490" i="3" a="1"/>
  <c r="BG490" i="3" s="1"/>
  <c r="BI486" i="3"/>
  <c r="BG485" i="3"/>
  <c r="BI484" i="3"/>
  <c r="BI514" i="3"/>
  <c r="BF493" i="3"/>
  <c r="BF486" i="3"/>
  <c r="BG460" i="3"/>
  <c r="BI455" i="3"/>
  <c r="BF454" i="3"/>
  <c r="BE452" i="3"/>
  <c r="BG446" i="3"/>
  <c r="BJ440" i="3"/>
  <c r="BE437" i="3"/>
  <c r="BG436" i="3"/>
  <c r="BK435" i="3"/>
  <c r="BE431" i="3"/>
  <c r="BG430" i="3" a="1"/>
  <c r="BG430" i="3" s="1"/>
  <c r="BE429" i="3"/>
  <c r="BK426" i="3"/>
  <c r="BK425" i="3"/>
  <c r="BK424" i="3"/>
  <c r="BI419" i="3"/>
  <c r="BK417" i="3"/>
  <c r="BF416" i="3"/>
  <c r="BF414" i="3"/>
  <c r="BE412" i="3" a="1"/>
  <c r="BE412" i="3" s="1"/>
  <c r="BF407" i="3"/>
  <c r="BF406" i="3"/>
  <c r="BG512" i="3"/>
  <c r="BI497" i="3"/>
  <c r="BE486" i="3"/>
  <c r="BF460" i="3"/>
  <c r="BE454" i="3"/>
  <c r="BF446" i="3"/>
  <c r="BK441" i="3"/>
  <c r="BI440" i="3"/>
  <c r="BF436" i="3"/>
  <c r="BI435" i="3"/>
  <c r="BJ426" i="3"/>
  <c r="BJ425" i="3"/>
  <c r="BJ424" i="3"/>
  <c r="BJ417" i="3"/>
  <c r="BE416" i="3"/>
  <c r="BE414" i="3"/>
  <c r="BE587" i="3"/>
  <c r="BF522" i="3"/>
  <c r="BF514" i="3"/>
  <c r="BG510" i="3"/>
  <c r="BE460" i="3"/>
  <c r="BG455" i="3"/>
  <c r="BE446" i="3"/>
  <c r="BI443" i="3"/>
  <c r="BJ441" i="3"/>
  <c r="BE436" i="3"/>
  <c r="BG435" i="3"/>
  <c r="BK434" i="3"/>
  <c r="BI426" i="3"/>
  <c r="BI425" i="3"/>
  <c r="BI424" i="3"/>
  <c r="BK421" i="3"/>
  <c r="BK420" i="3"/>
  <c r="BI417" i="3"/>
  <c r="BK415" i="3"/>
  <c r="BF381" i="3"/>
  <c r="BI369" i="3" a="1"/>
  <c r="BI369" i="3" s="1"/>
  <c r="BK367" i="3"/>
  <c r="BK366" i="3"/>
  <c r="BK365" i="3"/>
  <c r="BK364" i="3"/>
  <c r="BG363" i="3"/>
  <c r="BG362" i="3"/>
  <c r="BG361" i="3"/>
  <c r="BI593" i="3"/>
  <c r="BE521" i="3"/>
  <c r="BI517" i="3"/>
  <c r="BG497" i="3"/>
  <c r="BI456" i="3"/>
  <c r="BF455" i="3"/>
  <c r="BI453" i="3"/>
  <c r="BI451" i="3"/>
  <c r="BI441" i="3"/>
  <c r="BG440" i="3"/>
  <c r="BF435" i="3"/>
  <c r="BI434" i="3"/>
  <c r="BJ421" i="3"/>
  <c r="BJ420" i="3"/>
  <c r="BJ415" i="3"/>
  <c r="BG405" i="3"/>
  <c r="BE381" i="3"/>
  <c r="BG378" i="3"/>
  <c r="BG377" i="3"/>
  <c r="BG376" i="3"/>
  <c r="BG375" i="3"/>
  <c r="BJ367" i="3"/>
  <c r="BJ366" i="3"/>
  <c r="BJ365" i="3"/>
  <c r="BJ364" i="3"/>
  <c r="BF363" i="3"/>
  <c r="BF362" i="3"/>
  <c r="BF361" i="3"/>
  <c r="BE578" i="3"/>
  <c r="BG531" i="3"/>
  <c r="BE518" i="3"/>
  <c r="BG484" i="3"/>
  <c r="BE455" i="3"/>
  <c r="BI444" i="3"/>
  <c r="BG443" i="3"/>
  <c r="BE440" i="3"/>
  <c r="BE435" i="3"/>
  <c r="BG434" i="3"/>
  <c r="BK433" i="3"/>
  <c r="BG426" i="3"/>
  <c r="BG425" i="3"/>
  <c r="BG424" i="3"/>
  <c r="BI421" i="3"/>
  <c r="BI420" i="3"/>
  <c r="BG417" i="3"/>
  <c r="BI415" i="3"/>
  <c r="BF405" i="3"/>
  <c r="BF378" i="3"/>
  <c r="BF377" i="3"/>
  <c r="BF376" i="3"/>
  <c r="BF375" i="3"/>
  <c r="BG369" i="3" a="1"/>
  <c r="BG369" i="3" s="1"/>
  <c r="BS369" i="3" s="1"/>
  <c r="BI367" i="3"/>
  <c r="BI366" i="3"/>
  <c r="BI365" i="3"/>
  <c r="BI364" i="3"/>
  <c r="BE539" i="3"/>
  <c r="BE527" i="3" a="1"/>
  <c r="BE527" i="3" s="1"/>
  <c r="BI524" i="3"/>
  <c r="BF513" i="3"/>
  <c r="BI503" i="3"/>
  <c r="BE456" i="3"/>
  <c r="BE451" i="3"/>
  <c r="BG448" i="3" a="1"/>
  <c r="BG448" i="3" s="1"/>
  <c r="BI445" i="3"/>
  <c r="BF444" i="3"/>
  <c r="BI439" i="3"/>
  <c r="BI438" i="3"/>
  <c r="BF433" i="3"/>
  <c r="BI432" i="3"/>
  <c r="BG422" i="3" a="1"/>
  <c r="BG422" i="3" s="1"/>
  <c r="BF421" i="3"/>
  <c r="BF420" i="3"/>
  <c r="BI418" i="3"/>
  <c r="BK416" i="3"/>
  <c r="BF415" i="3"/>
  <c r="BK414" i="3"/>
  <c r="BK412" i="3"/>
  <c r="BI411" i="3"/>
  <c r="BK407" i="3"/>
  <c r="BK406" i="3"/>
  <c r="BK404" i="3"/>
  <c r="BG535" i="3"/>
  <c r="BG532" i="3"/>
  <c r="BE513" i="3"/>
  <c r="BG508" i="3"/>
  <c r="BG503" i="3"/>
  <c r="BI499" i="3"/>
  <c r="BG457" i="3"/>
  <c r="BI452" i="3"/>
  <c r="BE444" i="3"/>
  <c r="BI442" i="3"/>
  <c r="BG438" i="3"/>
  <c r="BK437" i="3"/>
  <c r="BE433" i="3"/>
  <c r="BG432" i="3"/>
  <c r="BK431" i="3"/>
  <c r="BI429" i="3"/>
  <c r="BE421" i="3"/>
  <c r="BE420" i="3"/>
  <c r="BJ416" i="3"/>
  <c r="BE415" i="3"/>
  <c r="BJ414" i="3"/>
  <c r="BE598" i="3"/>
  <c r="BE508" i="3"/>
  <c r="BI504" i="3"/>
  <c r="BE491" i="3" a="1"/>
  <c r="BE491" i="3" s="1"/>
  <c r="BF483" i="3"/>
  <c r="BF457" i="3"/>
  <c r="BI454" i="3"/>
  <c r="BE448" i="3" a="1"/>
  <c r="BE448" i="3" s="1"/>
  <c r="BG445" i="3"/>
  <c r="BG439" i="3"/>
  <c r="BF438" i="3"/>
  <c r="BI437" i="3"/>
  <c r="BF432" i="3"/>
  <c r="BI431" i="3"/>
  <c r="BG418" i="3"/>
  <c r="BI416" i="3"/>
  <c r="BI414" i="3"/>
  <c r="BI412" i="3"/>
  <c r="BG411" i="3" a="1"/>
  <c r="BG411" i="3" s="1"/>
  <c r="BI407" i="3"/>
  <c r="BI406" i="3"/>
  <c r="BI516" i="3"/>
  <c r="BF495" i="3"/>
  <c r="BF485" i="3"/>
  <c r="BE471" i="3" a="1"/>
  <c r="BE471" i="3" s="1"/>
  <c r="BK460" i="3"/>
  <c r="BE457" i="3"/>
  <c r="BG452" i="3"/>
  <c r="BI446" i="3"/>
  <c r="BF445" i="3"/>
  <c r="BG442" i="3"/>
  <c r="BF439" i="3"/>
  <c r="BE438" i="3"/>
  <c r="BG437" i="3"/>
  <c r="BK436" i="3"/>
  <c r="BE432" i="3"/>
  <c r="BG431" i="3"/>
  <c r="BG429" i="3"/>
  <c r="BK419" i="3"/>
  <c r="BF418" i="3"/>
  <c r="BE496" i="3"/>
  <c r="BE495" i="3"/>
  <c r="BG486" i="3"/>
  <c r="BE485" i="3"/>
  <c r="BJ460" i="3"/>
  <c r="BG454" i="3"/>
  <c r="BF452" i="3"/>
  <c r="BE515" i="3"/>
  <c r="BI511" i="3"/>
  <c r="BF484" i="3"/>
  <c r="BI457" i="3"/>
  <c r="BF456" i="3"/>
  <c r="BF451" i="3"/>
  <c r="BF443" i="3"/>
  <c r="BI436" i="3"/>
  <c r="BI430" i="3"/>
  <c r="BE424" i="3"/>
  <c r="BE417" i="3"/>
  <c r="BE376" i="3"/>
  <c r="BI375" i="3"/>
  <c r="BJ362" i="3"/>
  <c r="BI358" i="3"/>
  <c r="BK356" i="3"/>
  <c r="BF355" i="3"/>
  <c r="BI353" i="3"/>
  <c r="BI352" i="3"/>
  <c r="BI351" i="3"/>
  <c r="BE350" i="3"/>
  <c r="BG347" i="3"/>
  <c r="BG346" i="3"/>
  <c r="BG345" i="3"/>
  <c r="BK342" i="3"/>
  <c r="BK341" i="3"/>
  <c r="BI338" i="3"/>
  <c r="BK336" i="3"/>
  <c r="BE332" i="3"/>
  <c r="BE531" i="3"/>
  <c r="BI494" i="3"/>
  <c r="BE484" i="3"/>
  <c r="BE443" i="3"/>
  <c r="BI392" i="3" a="1"/>
  <c r="BI392" i="3" s="1"/>
  <c r="BE375" i="3"/>
  <c r="BK373" i="3"/>
  <c r="BK372" i="3"/>
  <c r="BE363" i="3"/>
  <c r="BI362" i="3"/>
  <c r="BK360" i="3"/>
  <c r="BJ356" i="3"/>
  <c r="BE355" i="3"/>
  <c r="BF347" i="3"/>
  <c r="BF346" i="3"/>
  <c r="BF345" i="3"/>
  <c r="BJ342" i="3"/>
  <c r="BJ341" i="3"/>
  <c r="BG536" i="3"/>
  <c r="BG453" i="3"/>
  <c r="BF434" i="3"/>
  <c r="BG420" i="3"/>
  <c r="BG416" i="3"/>
  <c r="BG381" i="3"/>
  <c r="BJ373" i="3"/>
  <c r="BJ372" i="3"/>
  <c r="BG364" i="3"/>
  <c r="BJ360" i="3"/>
  <c r="BG358" i="3"/>
  <c r="BI356" i="3"/>
  <c r="BK354" i="3"/>
  <c r="BG353" i="3"/>
  <c r="BG352" i="3"/>
  <c r="BG351" i="3" a="1"/>
  <c r="BG351" i="3" s="1"/>
  <c r="BE347" i="3"/>
  <c r="BE346" i="3"/>
  <c r="BE345" i="3"/>
  <c r="BI342" i="3"/>
  <c r="BI341" i="3"/>
  <c r="BG338" i="3"/>
  <c r="BI336" i="3"/>
  <c r="BE434" i="3"/>
  <c r="BJ419" i="3"/>
  <c r="BJ412" i="3"/>
  <c r="BJ407" i="3"/>
  <c r="BK405" i="3"/>
  <c r="BJ404" i="3"/>
  <c r="BE392" i="3" a="1"/>
  <c r="BE392" i="3" s="1"/>
  <c r="BI373" i="3"/>
  <c r="BI372" i="3"/>
  <c r="BF364" i="3"/>
  <c r="BE362" i="3"/>
  <c r="BK361" i="3"/>
  <c r="BI360" i="3"/>
  <c r="BK359" i="3"/>
  <c r="BF358" i="3"/>
  <c r="BJ354" i="3"/>
  <c r="BF353" i="3"/>
  <c r="BF352" i="3"/>
  <c r="BK339" i="3"/>
  <c r="BF338" i="3"/>
  <c r="BE328" i="3"/>
  <c r="BE327" i="3"/>
  <c r="BI326" i="3"/>
  <c r="BE325" i="3"/>
  <c r="BG302" i="3"/>
  <c r="BI299" i="3"/>
  <c r="BI298" i="3"/>
  <c r="BI297" i="3"/>
  <c r="BI296" i="3"/>
  <c r="BE295" i="3"/>
  <c r="BE294" i="3"/>
  <c r="BE293" i="3"/>
  <c r="BE445" i="3"/>
  <c r="BF429" i="3"/>
  <c r="BE426" i="3"/>
  <c r="BK418" i="3"/>
  <c r="BG407" i="3"/>
  <c r="BJ405" i="3"/>
  <c r="BI404" i="3"/>
  <c r="BE369" i="3" a="1"/>
  <c r="BE369" i="3" s="1"/>
  <c r="BE364" i="3"/>
  <c r="BJ361" i="3"/>
  <c r="BJ359" i="3"/>
  <c r="BE358" i="3"/>
  <c r="BG356" i="3"/>
  <c r="BI354" i="3"/>
  <c r="BE353" i="3"/>
  <c r="BE352" i="3"/>
  <c r="BG342" i="3"/>
  <c r="BG341" i="3"/>
  <c r="BJ339" i="3"/>
  <c r="BE338" i="3"/>
  <c r="BG336" i="3"/>
  <c r="BK332" i="3"/>
  <c r="BF302" i="3"/>
  <c r="BI433" i="3"/>
  <c r="BJ418" i="3"/>
  <c r="BE407" i="3"/>
  <c r="BI405" i="3"/>
  <c r="BG404" i="3"/>
  <c r="BK374" i="3"/>
  <c r="BG373" i="3"/>
  <c r="BG372" i="3"/>
  <c r="BI361" i="3"/>
  <c r="BG360" i="3"/>
  <c r="BI359" i="3"/>
  <c r="BK357" i="3"/>
  <c r="BF356" i="3"/>
  <c r="BG343" i="3" a="1"/>
  <c r="BG343" i="3" s="1"/>
  <c r="BF342" i="3"/>
  <c r="BF341" i="3"/>
  <c r="BI339" i="3"/>
  <c r="BK337" i="3"/>
  <c r="BF336" i="3"/>
  <c r="BK335" i="3"/>
  <c r="BK333" i="3"/>
  <c r="BJ332" i="3"/>
  <c r="BG326" i="3"/>
  <c r="BE302" i="3"/>
  <c r="BG299" i="3"/>
  <c r="BG298" i="3"/>
  <c r="BG297" i="3"/>
  <c r="BG296" i="3"/>
  <c r="BK432" i="3"/>
  <c r="BG421" i="3"/>
  <c r="BE404" i="3"/>
  <c r="BK378" i="3"/>
  <c r="BI374" i="3"/>
  <c r="BE373" i="3"/>
  <c r="BE372" i="3"/>
  <c r="BG365" i="3"/>
  <c r="CN365" i="3" s="1"/>
  <c r="BE361" i="3"/>
  <c r="BE360" i="3"/>
  <c r="BG359" i="3"/>
  <c r="BI357" i="3"/>
  <c r="BK355" i="3"/>
  <c r="BF354" i="3"/>
  <c r="BJ350" i="3"/>
  <c r="BG339" i="3"/>
  <c r="BI337" i="3"/>
  <c r="BI335" i="3"/>
  <c r="BI333" i="3"/>
  <c r="BE326" i="3"/>
  <c r="BF539" i="3"/>
  <c r="BE425" i="3"/>
  <c r="BJ406" i="3"/>
  <c r="BJ378" i="3"/>
  <c r="BK377" i="3"/>
  <c r="BG366" i="3"/>
  <c r="BF365" i="3"/>
  <c r="BF359" i="3"/>
  <c r="BJ355" i="3"/>
  <c r="BE354" i="3"/>
  <c r="BI350" i="3"/>
  <c r="BK347" i="3"/>
  <c r="BK346" i="3"/>
  <c r="BK345" i="3"/>
  <c r="BK340" i="3"/>
  <c r="BF339" i="3"/>
  <c r="BG332" i="3" a="1"/>
  <c r="BG332" i="3" s="1"/>
  <c r="BG444" i="3"/>
  <c r="BG441" i="3"/>
  <c r="BF431" i="3"/>
  <c r="BG414" i="3"/>
  <c r="BG406" i="3"/>
  <c r="BK381" i="3"/>
  <c r="BI378" i="3"/>
  <c r="BJ377" i="3"/>
  <c r="BK376" i="3"/>
  <c r="BG374" i="3"/>
  <c r="BG367" i="3"/>
  <c r="BF366" i="3"/>
  <c r="BE365" i="3"/>
  <c r="BK363" i="3"/>
  <c r="BE359" i="3"/>
  <c r="BG357" i="3"/>
  <c r="BI355" i="3"/>
  <c r="BJ347" i="3"/>
  <c r="BJ346" i="3"/>
  <c r="BJ345" i="3"/>
  <c r="BJ340" i="3"/>
  <c r="BK440" i="3"/>
  <c r="BE439" i="3"/>
  <c r="BF437" i="3"/>
  <c r="BG415" i="3"/>
  <c r="BE406" i="3"/>
  <c r="BJ381" i="3"/>
  <c r="BE378" i="3"/>
  <c r="BI377" i="3"/>
  <c r="BJ376" i="3"/>
  <c r="BK375" i="3"/>
  <c r="BF374" i="3"/>
  <c r="BF367" i="3"/>
  <c r="BE366" i="3"/>
  <c r="BJ363" i="3"/>
  <c r="BK358" i="3"/>
  <c r="BF357" i="3"/>
  <c r="BK353" i="3"/>
  <c r="BK352" i="3"/>
  <c r="BG350" i="3"/>
  <c r="BG456" i="3"/>
  <c r="BG451" i="3"/>
  <c r="BF417" i="3"/>
  <c r="BE374" i="3"/>
  <c r="BE367" i="3"/>
  <c r="BJ357" i="3"/>
  <c r="BI347" i="3"/>
  <c r="BJ335" i="3"/>
  <c r="BJ327" i="3"/>
  <c r="BK326" i="3"/>
  <c r="BI302" i="3" a="1"/>
  <c r="BI302" i="3" s="1"/>
  <c r="BF288" i="3"/>
  <c r="BF286" i="3"/>
  <c r="BK285" i="3"/>
  <c r="BF284" i="3"/>
  <c r="BF283" i="3"/>
  <c r="BF282" i="3"/>
  <c r="BJ271" i="3"/>
  <c r="BI260" i="3"/>
  <c r="BE418" i="3"/>
  <c r="BI381" i="3" a="1"/>
  <c r="BI381" i="3" s="1"/>
  <c r="BE357" i="3"/>
  <c r="BI345" i="3"/>
  <c r="BG335" i="3"/>
  <c r="BJ333" i="3"/>
  <c r="BI327" i="3"/>
  <c r="BJ326" i="3"/>
  <c r="BK325" i="3"/>
  <c r="BK295" i="3"/>
  <c r="BE288" i="3"/>
  <c r="BK287" i="3"/>
  <c r="BE286" i="3"/>
  <c r="BJ285" i="3"/>
  <c r="BE284" i="3"/>
  <c r="BE283" i="3"/>
  <c r="BE282" i="3"/>
  <c r="BI271" i="3"/>
  <c r="BK268" i="3"/>
  <c r="BK267" i="3"/>
  <c r="BK266" i="3"/>
  <c r="BK261" i="3"/>
  <c r="BJ258" i="3"/>
  <c r="BE257" i="3"/>
  <c r="BJ256" i="3"/>
  <c r="BJ254" i="3"/>
  <c r="BI253" i="3"/>
  <c r="BF247" i="3"/>
  <c r="BG211" i="3" a="1"/>
  <c r="BG211" i="3" s="1"/>
  <c r="BI209" i="3"/>
  <c r="BI208" i="3"/>
  <c r="BI207" i="3"/>
  <c r="BI206" i="3"/>
  <c r="BE205" i="3"/>
  <c r="BE204" i="3"/>
  <c r="BE405" i="3"/>
  <c r="BE339" i="3"/>
  <c r="BJ336" i="3"/>
  <c r="BF335" i="3"/>
  <c r="BG327" i="3"/>
  <c r="BF326" i="3"/>
  <c r="BJ325" i="3"/>
  <c r="BK299" i="3"/>
  <c r="BJ295" i="3"/>
  <c r="BJ287" i="3"/>
  <c r="BI285" i="3"/>
  <c r="BJ268" i="3"/>
  <c r="BJ267" i="3"/>
  <c r="BJ266" i="3"/>
  <c r="BJ261" i="3"/>
  <c r="BG260" i="3"/>
  <c r="BI258" i="3"/>
  <c r="BI256" i="3"/>
  <c r="BI254" i="3"/>
  <c r="BE247" i="3"/>
  <c r="BE234" i="3" a="1"/>
  <c r="BE234" i="3" s="1"/>
  <c r="BI376" i="3"/>
  <c r="BK350" i="3"/>
  <c r="BJ337" i="3"/>
  <c r="BE336" i="3"/>
  <c r="BE335" i="3"/>
  <c r="BE333" i="3"/>
  <c r="BF327" i="3"/>
  <c r="BI325" i="3"/>
  <c r="BJ299" i="3"/>
  <c r="BK298" i="3"/>
  <c r="BI295" i="3"/>
  <c r="BK294" i="3"/>
  <c r="BI287" i="3"/>
  <c r="BK281" i="3"/>
  <c r="BK280" i="3"/>
  <c r="BK279" i="3"/>
  <c r="BK278" i="3"/>
  <c r="BK277" i="3"/>
  <c r="BK276" i="3"/>
  <c r="BK275" i="3"/>
  <c r="BK274" i="3"/>
  <c r="BK273" i="3"/>
  <c r="BG271" i="3"/>
  <c r="BI268" i="3"/>
  <c r="BI267" i="3"/>
  <c r="BI266" i="3"/>
  <c r="BI261" i="3"/>
  <c r="BF260" i="3"/>
  <c r="BG253" i="3" a="1"/>
  <c r="BG253" i="3" s="1"/>
  <c r="BK223" i="3"/>
  <c r="BJ216" i="3"/>
  <c r="BJ215" i="3"/>
  <c r="BG433" i="3"/>
  <c r="BG355" i="3"/>
  <c r="BI346" i="3"/>
  <c r="BG328" i="3"/>
  <c r="BE298" i="3"/>
  <c r="BF297" i="3"/>
  <c r="BG294" i="3"/>
  <c r="BI293" i="3"/>
  <c r="BK288" i="3"/>
  <c r="BE287" i="3"/>
  <c r="BK286" i="3"/>
  <c r="BK284" i="3"/>
  <c r="BK283" i="3"/>
  <c r="BK282" i="3"/>
  <c r="BG281" i="3"/>
  <c r="BG280" i="3"/>
  <c r="BG279" i="3"/>
  <c r="BG278" i="3"/>
  <c r="BG277" i="3"/>
  <c r="BG276" i="3"/>
  <c r="BG275" i="3"/>
  <c r="BG274" i="3"/>
  <c r="BG273" i="3"/>
  <c r="BG272" i="3" a="1"/>
  <c r="BG272" i="3" s="1"/>
  <c r="BE268" i="3"/>
  <c r="BE267" i="3"/>
  <c r="BE266" i="3"/>
  <c r="BJ358" i="3"/>
  <c r="BE342" i="3"/>
  <c r="BI340" i="3"/>
  <c r="BF328" i="3"/>
  <c r="BE297" i="3"/>
  <c r="BF296" i="3"/>
  <c r="BF294" i="3"/>
  <c r="BG290" i="3"/>
  <c r="BJ288" i="3"/>
  <c r="BJ286" i="3"/>
  <c r="BJ284" i="3"/>
  <c r="BJ283" i="3"/>
  <c r="BJ282" i="3"/>
  <c r="BF281" i="3"/>
  <c r="BF280" i="3"/>
  <c r="BF279" i="3"/>
  <c r="BF278" i="3"/>
  <c r="BF277" i="3"/>
  <c r="BF276" i="3"/>
  <c r="BF275" i="3"/>
  <c r="BF274" i="3"/>
  <c r="BF273" i="3"/>
  <c r="BF360" i="3"/>
  <c r="BJ353" i="3"/>
  <c r="BK338" i="3"/>
  <c r="BI332" i="3"/>
  <c r="BE296" i="3"/>
  <c r="BG293" i="3"/>
  <c r="BF290" i="3"/>
  <c r="BI288" i="3"/>
  <c r="BI286" i="3"/>
  <c r="BI284" i="3"/>
  <c r="BI283" i="3"/>
  <c r="BI282" i="3"/>
  <c r="BE281" i="3"/>
  <c r="BE280" i="3"/>
  <c r="BE279" i="3"/>
  <c r="BE278" i="3"/>
  <c r="BE277" i="3"/>
  <c r="BE276" i="3"/>
  <c r="BE275" i="3"/>
  <c r="BE274" i="3"/>
  <c r="BE273" i="3"/>
  <c r="BG263" i="3"/>
  <c r="BF404" i="3"/>
  <c r="BI363" i="3"/>
  <c r="BG354" i="3"/>
  <c r="BJ338" i="3"/>
  <c r="BK302" i="3"/>
  <c r="BE377" i="3"/>
  <c r="BJ374" i="3"/>
  <c r="BJ352" i="3"/>
  <c r="BK327" i="3"/>
  <c r="BJ302" i="3"/>
  <c r="BE341" i="3"/>
  <c r="BJ276" i="3"/>
  <c r="BJ275" i="3"/>
  <c r="BF267" i="3"/>
  <c r="BK263" i="3"/>
  <c r="BG262" i="3"/>
  <c r="BE249" i="3"/>
  <c r="BE223" i="3"/>
  <c r="BJ220" i="3"/>
  <c r="BG219" i="3"/>
  <c r="BF216" i="3"/>
  <c r="BG215" i="3"/>
  <c r="BJ214" i="3"/>
  <c r="BJ208" i="3"/>
  <c r="BK205" i="3"/>
  <c r="BF204" i="3"/>
  <c r="BK202" i="3"/>
  <c r="BK201" i="3"/>
  <c r="BK200" i="3"/>
  <c r="BK199" i="3"/>
  <c r="BK198" i="3"/>
  <c r="BJ375" i="3"/>
  <c r="BJ294" i="3"/>
  <c r="BK293" i="3"/>
  <c r="BJ277" i="3"/>
  <c r="BI276" i="3"/>
  <c r="BI275" i="3"/>
  <c r="BJ274" i="3"/>
  <c r="BG266" i="3"/>
  <c r="BF350" i="3"/>
  <c r="BI294" i="3"/>
  <c r="BJ293" i="3"/>
  <c r="BG282" i="3"/>
  <c r="BJ278" i="3"/>
  <c r="BI277" i="3"/>
  <c r="BI274" i="3"/>
  <c r="BJ273" i="3"/>
  <c r="BK271" i="3"/>
  <c r="BF266" i="3"/>
  <c r="BI263" i="3"/>
  <c r="BE262" i="3"/>
  <c r="BJ257" i="3"/>
  <c r="BK253" i="3"/>
  <c r="BK246" i="3"/>
  <c r="BE219" i="3"/>
  <c r="BK217" i="3"/>
  <c r="BE215" i="3"/>
  <c r="BE211" i="3" a="1"/>
  <c r="BE211" i="3" s="1"/>
  <c r="BG208" i="3"/>
  <c r="BF206" i="3"/>
  <c r="BI205" i="3"/>
  <c r="BI202" i="3"/>
  <c r="BI201" i="3"/>
  <c r="BI200" i="3"/>
  <c r="BI199" i="3"/>
  <c r="BI198" i="3"/>
  <c r="BI197" i="3"/>
  <c r="BI196" i="3"/>
  <c r="BI195" i="3"/>
  <c r="BI194" i="3"/>
  <c r="BI193" i="3"/>
  <c r="BE189" i="3"/>
  <c r="BE188" i="3"/>
  <c r="BF373" i="3"/>
  <c r="BF372" i="3"/>
  <c r="BI313" i="3" a="1"/>
  <c r="BI313" i="3" s="1"/>
  <c r="BF293" i="3"/>
  <c r="BG283" i="3"/>
  <c r="BJ279" i="3"/>
  <c r="BI278" i="3"/>
  <c r="BI273" i="3"/>
  <c r="BF271" i="3"/>
  <c r="BF263" i="3"/>
  <c r="BK260" i="3"/>
  <c r="BI257" i="3"/>
  <c r="BJ253" i="3"/>
  <c r="BK248" i="3"/>
  <c r="BJ246" i="3"/>
  <c r="BI234" i="3" a="1"/>
  <c r="BI234" i="3" s="1"/>
  <c r="BG220" i="3"/>
  <c r="BJ217" i="3"/>
  <c r="BG214" i="3"/>
  <c r="BF208" i="3"/>
  <c r="BE206" i="3"/>
  <c r="BK181" i="3"/>
  <c r="BF180" i="3"/>
  <c r="BE170" i="3"/>
  <c r="BE169" i="3"/>
  <c r="BI168" i="3"/>
  <c r="BE167" i="3"/>
  <c r="BK328" i="3"/>
  <c r="BG325" i="3"/>
  <c r="BI290" i="3" a="1"/>
  <c r="BI290" i="3" s="1"/>
  <c r="BJ280" i="3"/>
  <c r="BI279" i="3"/>
  <c r="BJ272" i="3"/>
  <c r="BE271" i="3"/>
  <c r="BE263" i="3"/>
  <c r="BJ260" i="3"/>
  <c r="BJ248" i="3"/>
  <c r="BI246" i="3"/>
  <c r="BF220" i="3"/>
  <c r="BI217" i="3"/>
  <c r="BF214" i="3"/>
  <c r="BE208" i="3"/>
  <c r="BG205" i="3"/>
  <c r="BK203" i="3"/>
  <c r="BG202" i="3"/>
  <c r="BG201" i="3"/>
  <c r="BG200" i="3"/>
  <c r="BG199" i="3"/>
  <c r="BG198" i="3"/>
  <c r="BG197" i="3"/>
  <c r="BG196" i="3"/>
  <c r="BG195" i="3"/>
  <c r="BG194" i="3"/>
  <c r="BG184" i="3"/>
  <c r="BG183" i="3"/>
  <c r="BJ181" i="3"/>
  <c r="BE180" i="3"/>
  <c r="BG178" i="3"/>
  <c r="BK174" i="3"/>
  <c r="BE356" i="3"/>
  <c r="BJ328" i="3"/>
  <c r="BF325" i="3"/>
  <c r="BE313" i="3" a="1"/>
  <c r="BE313" i="3" s="1"/>
  <c r="BI280" i="3"/>
  <c r="BI272" i="3"/>
  <c r="BE260" i="3"/>
  <c r="BK259" i="3"/>
  <c r="BG257" i="3"/>
  <c r="BK256" i="3"/>
  <c r="BK254" i="3"/>
  <c r="BI248" i="3"/>
  <c r="BE220" i="3"/>
  <c r="BK218" i="3"/>
  <c r="BE214" i="3"/>
  <c r="BK209" i="3"/>
  <c r="BK207" i="3"/>
  <c r="BF205" i="3"/>
  <c r="BJ203" i="3"/>
  <c r="BF202" i="3"/>
  <c r="BF201" i="3"/>
  <c r="BF200" i="3"/>
  <c r="BF199" i="3"/>
  <c r="BF198" i="3"/>
  <c r="BF197" i="3"/>
  <c r="BF196" i="3"/>
  <c r="BF195" i="3"/>
  <c r="BF194" i="3"/>
  <c r="BG185" i="3" a="1"/>
  <c r="BG185" i="3" s="1"/>
  <c r="BF184" i="3"/>
  <c r="BF183" i="3"/>
  <c r="BI181" i="3"/>
  <c r="BK179" i="3"/>
  <c r="BF178" i="3"/>
  <c r="BK177" i="3"/>
  <c r="BK175" i="3"/>
  <c r="BJ174" i="3"/>
  <c r="BG168" i="3"/>
  <c r="BK362" i="3"/>
  <c r="BJ351" i="3"/>
  <c r="BJ296" i="3"/>
  <c r="BF287" i="3"/>
  <c r="BF285" i="3"/>
  <c r="BJ281" i="3"/>
  <c r="BI259" i="3"/>
  <c r="BK258" i="3"/>
  <c r="BF256" i="3"/>
  <c r="BE254" i="3"/>
  <c r="BE253" i="3"/>
  <c r="BJ249" i="3"/>
  <c r="BG248" i="3"/>
  <c r="BJ247" i="3"/>
  <c r="BF246" i="3"/>
  <c r="BI223" i="3" a="1"/>
  <c r="BI223" i="3" s="1"/>
  <c r="BI218" i="3"/>
  <c r="BF217" i="3"/>
  <c r="BK204" i="3"/>
  <c r="BF299" i="3"/>
  <c r="BG295" i="3"/>
  <c r="BG288" i="3"/>
  <c r="BE285" i="3"/>
  <c r="BI281" i="3"/>
  <c r="BG258" i="3"/>
  <c r="BE256" i="3"/>
  <c r="BI249" i="3"/>
  <c r="BF248" i="3"/>
  <c r="BI247" i="3"/>
  <c r="BE246" i="3"/>
  <c r="BK219" i="3"/>
  <c r="BE217" i="3"/>
  <c r="BK216" i="3"/>
  <c r="BG209" i="3"/>
  <c r="BG207" i="3"/>
  <c r="BJ204" i="3"/>
  <c r="BG203" i="3"/>
  <c r="BI192" i="3"/>
  <c r="BK189" i="3"/>
  <c r="BK188" i="3"/>
  <c r="BK187" i="3"/>
  <c r="BG337" i="3"/>
  <c r="BE299" i="3"/>
  <c r="BJ298" i="3"/>
  <c r="BK297" i="3"/>
  <c r="BF295" i="3"/>
  <c r="BG268" i="3"/>
  <c r="BK262" i="3"/>
  <c r="BG259" i="3"/>
  <c r="BF258" i="3"/>
  <c r="BE248" i="3"/>
  <c r="BJ219" i="3"/>
  <c r="BG218" i="3"/>
  <c r="BI216" i="3"/>
  <c r="BK215" i="3"/>
  <c r="BF209" i="3"/>
  <c r="BF207" i="3"/>
  <c r="BI204" i="3"/>
  <c r="BF203" i="3"/>
  <c r="BJ189" i="3"/>
  <c r="BJ188" i="3"/>
  <c r="BJ187" i="3"/>
  <c r="BF337" i="3"/>
  <c r="BJ297" i="3"/>
  <c r="BF268" i="3"/>
  <c r="BJ262" i="3"/>
  <c r="BF259" i="3"/>
  <c r="BE258" i="3"/>
  <c r="BG249" i="3"/>
  <c r="BG247" i="3"/>
  <c r="BG223" i="3"/>
  <c r="BI219" i="3"/>
  <c r="BF218" i="3"/>
  <c r="BI215" i="3"/>
  <c r="BI211" i="3" a="1"/>
  <c r="BI211" i="3" s="1"/>
  <c r="CK211" i="3" s="1"/>
  <c r="BE209" i="3"/>
  <c r="BE207" i="3"/>
  <c r="BK206" i="3"/>
  <c r="BE203" i="3"/>
  <c r="BE337" i="3"/>
  <c r="BF298" i="3"/>
  <c r="BJ223" i="3"/>
  <c r="BF219" i="3"/>
  <c r="BE218" i="3"/>
  <c r="BG204" i="3"/>
  <c r="BE197" i="3"/>
  <c r="BG187" i="3"/>
  <c r="BK184" i="3"/>
  <c r="BI177" i="3"/>
  <c r="BK169" i="3"/>
  <c r="BJ167" i="3"/>
  <c r="BE290" i="3"/>
  <c r="BI262" i="3"/>
  <c r="BF223" i="3"/>
  <c r="BJ205" i="3"/>
  <c r="BJ200" i="3"/>
  <c r="BI189" i="3"/>
  <c r="BF187" i="3"/>
  <c r="BJ184" i="3"/>
  <c r="BG181" i="3" a="1"/>
  <c r="BG181" i="3" s="1"/>
  <c r="BK178" i="3"/>
  <c r="BJ169" i="3"/>
  <c r="BI167" i="3"/>
  <c r="BJ263" i="3"/>
  <c r="BF262" i="3"/>
  <c r="BK247" i="3"/>
  <c r="BG246" i="3"/>
  <c r="BF215" i="3"/>
  <c r="BE200" i="3"/>
  <c r="BK194" i="3"/>
  <c r="BE187" i="3"/>
  <c r="BI184" i="3"/>
  <c r="BJ178" i="3"/>
  <c r="BG177" i="3"/>
  <c r="BI174" i="3"/>
  <c r="BI169" i="3"/>
  <c r="BK168" i="3"/>
  <c r="BG285" i="3"/>
  <c r="BG256" i="3"/>
  <c r="BJ194" i="3"/>
  <c r="BG189" i="3"/>
  <c r="BE184" i="3"/>
  <c r="BE181" i="3"/>
  <c r="BI178" i="3"/>
  <c r="BF177" i="3"/>
  <c r="BJ168" i="3"/>
  <c r="BG167" i="3"/>
  <c r="BG287" i="3"/>
  <c r="BJ259" i="3"/>
  <c r="BG216" i="3"/>
  <c r="BJ199" i="3"/>
  <c r="BK196" i="3"/>
  <c r="BE194" i="3"/>
  <c r="BK192" i="3"/>
  <c r="BF189" i="3"/>
  <c r="BI188" i="3"/>
  <c r="BE178" i="3"/>
  <c r="BE177" i="3"/>
  <c r="BG174" i="3" a="1"/>
  <c r="BG174" i="3" s="1"/>
  <c r="BK170" i="3"/>
  <c r="BG169" i="3"/>
  <c r="BF168" i="3"/>
  <c r="BF167" i="3"/>
  <c r="BF257" i="3"/>
  <c r="BG284" i="3"/>
  <c r="BF261" i="3" a="1"/>
  <c r="BF261" i="3" s="1"/>
  <c r="BJ207" i="3"/>
  <c r="CG207" i="3" s="1"/>
  <c r="BI203" i="3"/>
  <c r="BJ202" i="3"/>
  <c r="BE198" i="3"/>
  <c r="BJ193" i="3"/>
  <c r="BE192" i="3"/>
  <c r="BE183" i="3"/>
  <c r="BK182" i="3"/>
  <c r="BG267" i="3"/>
  <c r="BG264" i="3" a="1"/>
  <c r="BG264" i="3" s="1"/>
  <c r="BE202" i="3"/>
  <c r="BK195" i="3"/>
  <c r="BJ182" i="3"/>
  <c r="BG180" i="3"/>
  <c r="BK296" i="3"/>
  <c r="BJ201" i="3"/>
  <c r="BK197" i="3"/>
  <c r="BJ195" i="3"/>
  <c r="BI187" i="3"/>
  <c r="BI182" i="3"/>
  <c r="BG286" i="3"/>
  <c r="BJ218" i="3"/>
  <c r="BG217" i="3"/>
  <c r="BJ209" i="3"/>
  <c r="BE201" i="3"/>
  <c r="BJ197" i="3"/>
  <c r="BE195" i="3"/>
  <c r="BE179" i="3"/>
  <c r="BJ177" i="3"/>
  <c r="BE175" i="3"/>
  <c r="BK167" i="3"/>
  <c r="BE196" i="3"/>
  <c r="BI170" i="3"/>
  <c r="BJ206" i="3"/>
  <c r="BJ192" i="3"/>
  <c r="BG170" i="3"/>
  <c r="BG206" i="3"/>
  <c r="BG192" i="3"/>
  <c r="BK180" i="3"/>
  <c r="BF170" i="3"/>
  <c r="BE259" i="3"/>
  <c r="BJ198" i="3"/>
  <c r="BF192" i="3"/>
  <c r="BJ180" i="3"/>
  <c r="BK220" i="3"/>
  <c r="BI180" i="3"/>
  <c r="BJ179" i="3"/>
  <c r="BI328" i="3"/>
  <c r="BI220" i="3"/>
  <c r="BI179" i="3"/>
  <c r="BE216" i="3"/>
  <c r="BK214" i="3"/>
  <c r="BK257" i="3"/>
  <c r="BK249" i="3"/>
  <c r="BI214" i="3"/>
  <c r="BK208" i="3"/>
  <c r="BE199" i="3"/>
  <c r="BK183" i="3"/>
  <c r="BG179" i="3" a="1"/>
  <c r="BG179" i="3" s="1"/>
  <c r="BF249" i="3"/>
  <c r="BG188" i="3"/>
  <c r="BJ183" i="3"/>
  <c r="BF169" i="3"/>
  <c r="BF188" i="3"/>
  <c r="BI183" i="3"/>
  <c r="BJ175" i="3"/>
  <c r="BE174" i="3"/>
  <c r="BE168" i="3"/>
  <c r="R153" i="3"/>
  <c r="CM151" i="3"/>
  <c r="BI175" i="3"/>
  <c r="P153" i="3"/>
  <c r="CL151" i="3"/>
  <c r="S150" i="3"/>
  <c r="BO145" i="3"/>
  <c r="AZ145" i="3"/>
  <c r="J153" i="3"/>
  <c r="CJ151" i="3"/>
  <c r="R150" i="3"/>
  <c r="BN145" i="3"/>
  <c r="AY145" i="3"/>
  <c r="T145" i="3"/>
  <c r="BJ196" i="3"/>
  <c r="AT278" i="1" a="1"/>
  <c r="AT278" i="1" s="1"/>
  <c r="AO145" i="3"/>
  <c r="AT149" i="3"/>
  <c r="T152" i="3"/>
  <c r="BN148" i="3"/>
  <c r="AP148" i="3"/>
  <c r="K148" i="3"/>
  <c r="M142" i="3"/>
  <c r="AF278" i="1" a="1"/>
  <c r="AF278" i="1" s="1"/>
  <c r="BJ170" i="3"/>
  <c r="S153" i="3"/>
  <c r="AO148" i="3"/>
  <c r="AH28" i="3"/>
  <c r="AY28" i="3"/>
  <c r="AY5" i="3" s="1"/>
  <c r="AY4" i="3" s="1"/>
  <c r="CJ39" i="3"/>
  <c r="AA56" i="3"/>
  <c r="M56" i="3"/>
  <c r="Z56" i="3"/>
  <c r="L56" i="3"/>
  <c r="S56" i="3"/>
  <c r="R56" i="3"/>
  <c r="Q56" i="3"/>
  <c r="AF56" i="3"/>
  <c r="P56" i="3"/>
  <c r="AD56" i="3"/>
  <c r="AE72" i="1"/>
  <c r="R278" i="1" a="1"/>
  <c r="R278" i="1" s="1"/>
  <c r="E6" i="2"/>
  <c r="BO6" i="3"/>
  <c r="BO5" i="3" s="1"/>
  <c r="BO4" i="3" s="1"/>
  <c r="BB21" i="3"/>
  <c r="CK39" i="3"/>
  <c r="I56" i="3"/>
  <c r="AE56" i="3"/>
  <c r="C14" i="2" a="1"/>
  <c r="C14" i="2" s="1"/>
  <c r="C20" i="2" s="1"/>
  <c r="C13" i="2" a="1"/>
  <c r="C13" i="2" s="1"/>
  <c r="C19" i="2" s="1"/>
  <c r="AI28" i="3"/>
  <c r="AI5" i="3" s="1"/>
  <c r="AI4" i="3" s="1"/>
  <c r="J56" i="3"/>
  <c r="R74" i="3"/>
  <c r="P74" i="3"/>
  <c r="AD74" i="3"/>
  <c r="O74" i="3"/>
  <c r="AC74" i="3"/>
  <c r="N74" i="3"/>
  <c r="Y74" i="3"/>
  <c r="T74" i="3"/>
  <c r="S74" i="3"/>
  <c r="Q74" i="3"/>
  <c r="M74" i="3"/>
  <c r="L74" i="3"/>
  <c r="AD90" i="3"/>
  <c r="AT119" i="3"/>
  <c r="AV125" i="3"/>
  <c r="BB26" i="3"/>
  <c r="BT39" i="3"/>
  <c r="CM39" i="3"/>
  <c r="K56" i="3"/>
  <c r="C15" i="2" a="1"/>
  <c r="C15" i="2" s="1"/>
  <c r="C21" i="2" s="1"/>
  <c r="AL23" i="3"/>
  <c r="AJ28" i="3"/>
  <c r="BU39" i="3"/>
  <c r="CN39" i="3"/>
  <c r="N56" i="3"/>
  <c r="J74" i="3"/>
  <c r="V74" i="3" s="1"/>
  <c r="AA96" i="3"/>
  <c r="K96" i="3"/>
  <c r="R96" i="3"/>
  <c r="R95" i="3" s="1"/>
  <c r="Q96" i="3"/>
  <c r="Q95" i="3" s="1"/>
  <c r="P96" i="3"/>
  <c r="O96" i="3"/>
  <c r="O95" i="3" s="1"/>
  <c r="AD96" i="3"/>
  <c r="AL124" i="3"/>
  <c r="AR131" i="3"/>
  <c r="P131" i="3"/>
  <c r="AQ131" i="3"/>
  <c r="O131" i="3"/>
  <c r="AO131" i="3"/>
  <c r="M131" i="3"/>
  <c r="AZ131" i="3"/>
  <c r="L131" i="3"/>
  <c r="R131" i="3"/>
  <c r="AY131" i="3"/>
  <c r="Q131" i="3"/>
  <c r="AX131" i="3"/>
  <c r="N131" i="3"/>
  <c r="AW131" i="3"/>
  <c r="K131" i="3"/>
  <c r="AV131" i="3"/>
  <c r="AU131" i="3"/>
  <c r="AT131" i="3"/>
  <c r="AS131" i="3"/>
  <c r="BP131" i="3"/>
  <c r="AP131" i="3"/>
  <c r="T131" i="3"/>
  <c r="BO131" i="3"/>
  <c r="S131" i="3"/>
  <c r="BN131" i="3"/>
  <c r="J131" i="3"/>
  <c r="BM131" i="3"/>
  <c r="I131" i="3"/>
  <c r="V131" i="3" s="1"/>
  <c r="AL139" i="3"/>
  <c r="BP147" i="3"/>
  <c r="AQ147" i="3"/>
  <c r="O147" i="3"/>
  <c r="BO147" i="3"/>
  <c r="AP147" i="3"/>
  <c r="N147" i="3"/>
  <c r="BN147" i="3"/>
  <c r="AO147" i="3"/>
  <c r="M147" i="3"/>
  <c r="AZ147" i="3"/>
  <c r="Q147" i="3"/>
  <c r="AY147" i="3"/>
  <c r="P147" i="3"/>
  <c r="BM147" i="3"/>
  <c r="AW147" i="3"/>
  <c r="K147" i="3"/>
  <c r="AV147" i="3"/>
  <c r="J147" i="3"/>
  <c r="AU147" i="3"/>
  <c r="AT147" i="3"/>
  <c r="T147" i="3"/>
  <c r="AS147" i="3"/>
  <c r="S147" i="3"/>
  <c r="AR147" i="3"/>
  <c r="R147" i="3"/>
  <c r="L147" i="3"/>
  <c r="I147" i="3"/>
  <c r="AX147" i="3"/>
  <c r="AD89" i="3"/>
  <c r="P89" i="3"/>
  <c r="S89" i="3"/>
  <c r="R89" i="3"/>
  <c r="Q89" i="3"/>
  <c r="Z89" i="3"/>
  <c r="I96" i="3"/>
  <c r="AL140" i="3"/>
  <c r="AE228" i="3"/>
  <c r="AE229" i="3"/>
  <c r="AE230" i="3"/>
  <c r="AE165" i="3"/>
  <c r="R76" i="3"/>
  <c r="P76" i="3"/>
  <c r="AD76" i="3"/>
  <c r="O76" i="3"/>
  <c r="AC76" i="3"/>
  <c r="N76" i="3"/>
  <c r="Z76" i="3"/>
  <c r="M80" i="3"/>
  <c r="V80" i="3" s="1"/>
  <c r="AC88" i="3"/>
  <c r="AC85" i="3" s="1"/>
  <c r="O88" i="3"/>
  <c r="Z88" i="3"/>
  <c r="Z85" i="3" s="1"/>
  <c r="K88" i="3"/>
  <c r="Y88" i="3"/>
  <c r="J88" i="3"/>
  <c r="I88" i="3"/>
  <c r="AD88" i="3"/>
  <c r="I89" i="3"/>
  <c r="AA89" i="3"/>
  <c r="J96" i="3"/>
  <c r="L106" i="3"/>
  <c r="T106" i="3"/>
  <c r="S106" i="3"/>
  <c r="S102" i="3" s="1"/>
  <c r="R106" i="3"/>
  <c r="R102" i="3" s="1"/>
  <c r="P106" i="3"/>
  <c r="P102" i="3" s="1"/>
  <c r="O106" i="3"/>
  <c r="O102" i="3" s="1"/>
  <c r="N106" i="3"/>
  <c r="M106" i="3"/>
  <c r="K106" i="3"/>
  <c r="J106" i="3"/>
  <c r="I106" i="3"/>
  <c r="AJ117" i="3"/>
  <c r="AY126" i="3"/>
  <c r="AG127" i="3"/>
  <c r="AL129" i="3"/>
  <c r="AI141" i="3"/>
  <c r="I76" i="3"/>
  <c r="AA76" i="3"/>
  <c r="N80" i="3"/>
  <c r="L88" i="3"/>
  <c r="J89" i="3"/>
  <c r="AB89" i="3"/>
  <c r="S94" i="3"/>
  <c r="L96" i="3"/>
  <c r="Y100" i="3"/>
  <c r="Q106" i="3"/>
  <c r="Q102" i="3" s="1"/>
  <c r="AL145" i="3"/>
  <c r="AF141" i="3"/>
  <c r="BB31" i="3"/>
  <c r="J76" i="3"/>
  <c r="AB76" i="3"/>
  <c r="R80" i="3"/>
  <c r="M88" i="3"/>
  <c r="K89" i="3"/>
  <c r="AC89" i="3"/>
  <c r="T94" i="3"/>
  <c r="M96" i="3"/>
  <c r="M95" i="3" s="1"/>
  <c r="Z100" i="3"/>
  <c r="AD118" i="3"/>
  <c r="AD117" i="3" s="1"/>
  <c r="J126" i="3"/>
  <c r="I126" i="3"/>
  <c r="AO126" i="3"/>
  <c r="M126" i="3"/>
  <c r="AA127" i="3"/>
  <c r="AC6" i="3"/>
  <c r="AC5" i="3" s="1"/>
  <c r="AC4" i="3" s="1"/>
  <c r="BB17" i="3"/>
  <c r="AL38" i="3"/>
  <c r="K76" i="3"/>
  <c r="T80" i="3"/>
  <c r="Y83" i="3"/>
  <c r="Z84" i="3"/>
  <c r="N88" i="3"/>
  <c r="L89" i="3"/>
  <c r="AA90" i="3"/>
  <c r="Y92" i="3"/>
  <c r="N96" i="3"/>
  <c r="AE118" i="3"/>
  <c r="BP120" i="3"/>
  <c r="M120" i="3"/>
  <c r="BO120" i="3"/>
  <c r="AZ120" i="3"/>
  <c r="L120" i="3"/>
  <c r="BN120" i="3"/>
  <c r="AY120" i="3"/>
  <c r="K120" i="3"/>
  <c r="AO120" i="3"/>
  <c r="O120" i="3"/>
  <c r="AL123" i="3"/>
  <c r="AI127" i="3"/>
  <c r="AJ127" i="3"/>
  <c r="AJ154" i="3" s="1"/>
  <c r="AL131" i="3"/>
  <c r="AV152" i="3"/>
  <c r="BB30" i="3"/>
  <c r="AL37" i="3"/>
  <c r="L76" i="3"/>
  <c r="R78" i="3"/>
  <c r="P78" i="3"/>
  <c r="AD78" i="3"/>
  <c r="O78" i="3"/>
  <c r="AC78" i="3"/>
  <c r="N78" i="3"/>
  <c r="V78" i="3" s="1"/>
  <c r="Z78" i="3"/>
  <c r="AC83" i="3"/>
  <c r="AC82" i="3" s="1"/>
  <c r="Y84" i="3"/>
  <c r="K84" i="3"/>
  <c r="V84" i="3" s="1"/>
  <c r="W84" i="3" s="1"/>
  <c r="T84" i="3"/>
  <c r="T82" i="3" s="1"/>
  <c r="S84" i="3"/>
  <c r="S82" i="3" s="1"/>
  <c r="R84" i="3"/>
  <c r="R82" i="3" s="1"/>
  <c r="AA84" i="3"/>
  <c r="P88" i="3"/>
  <c r="M89" i="3"/>
  <c r="K90" i="3"/>
  <c r="AB90" i="3"/>
  <c r="S92" i="3"/>
  <c r="S90" i="3" s="1"/>
  <c r="AD92" i="3"/>
  <c r="O92" i="3"/>
  <c r="O90" i="3" s="1"/>
  <c r="AC92" i="3"/>
  <c r="AC90" i="3" s="1"/>
  <c r="N92" i="3"/>
  <c r="V92" i="3" s="1"/>
  <c r="AB92" i="3"/>
  <c r="M92" i="3"/>
  <c r="Z92" i="3"/>
  <c r="Z90" i="3" s="1"/>
  <c r="Y94" i="3"/>
  <c r="S96" i="3"/>
  <c r="S95" i="3" s="1"/>
  <c r="AR119" i="3"/>
  <c r="P119" i="3"/>
  <c r="BP119" i="3"/>
  <c r="AQ119" i="3"/>
  <c r="O119" i="3"/>
  <c r="BN119" i="3"/>
  <c r="AO119" i="3"/>
  <c r="M119" i="3"/>
  <c r="BM119" i="3"/>
  <c r="AZ119" i="3"/>
  <c r="L119" i="3"/>
  <c r="R119" i="3"/>
  <c r="AS119" i="3"/>
  <c r="AP119" i="3"/>
  <c r="T119" i="3"/>
  <c r="S119" i="3"/>
  <c r="Q119" i="3"/>
  <c r="N119" i="3"/>
  <c r="AY119" i="3"/>
  <c r="K119" i="3"/>
  <c r="AX119" i="3"/>
  <c r="J119" i="3"/>
  <c r="J118" i="3" s="1"/>
  <c r="BO119" i="3"/>
  <c r="AW119" i="3"/>
  <c r="I119" i="3"/>
  <c r="AV119" i="3"/>
  <c r="AU119" i="3"/>
  <c r="AH118" i="3"/>
  <c r="AL137" i="3"/>
  <c r="AY153" i="3"/>
  <c r="M76" i="3"/>
  <c r="J83" i="3"/>
  <c r="J82" i="3" s="1"/>
  <c r="AB83" i="3"/>
  <c r="AB82" i="3" s="1"/>
  <c r="M83" i="3"/>
  <c r="M82" i="3" s="1"/>
  <c r="AA83" i="3"/>
  <c r="L83" i="3"/>
  <c r="L82" i="3" s="1"/>
  <c r="Z83" i="3"/>
  <c r="Z82" i="3" s="1"/>
  <c r="K83" i="3"/>
  <c r="K82" i="3" s="1"/>
  <c r="AD83" i="3"/>
  <c r="AD82" i="3" s="1"/>
  <c r="Q88" i="3"/>
  <c r="N89" i="3"/>
  <c r="L90" i="3"/>
  <c r="T96" i="3"/>
  <c r="T95" i="3" s="1"/>
  <c r="AF118" i="3"/>
  <c r="AF48" i="3"/>
  <c r="BN123" i="3"/>
  <c r="AQ123" i="3"/>
  <c r="AC127" i="3"/>
  <c r="Q150" i="3"/>
  <c r="O89" i="3"/>
  <c r="M90" i="3"/>
  <c r="Y96" i="3"/>
  <c r="Y118" i="3"/>
  <c r="AL119" i="3"/>
  <c r="S76" i="3"/>
  <c r="S80" i="3"/>
  <c r="Q80" i="3"/>
  <c r="P80" i="3"/>
  <c r="AD80" i="3"/>
  <c r="O80" i="3"/>
  <c r="Z80" i="3"/>
  <c r="S88" i="3"/>
  <c r="T89" i="3"/>
  <c r="AE90" i="3"/>
  <c r="I94" i="3"/>
  <c r="P94" i="3"/>
  <c r="AD94" i="3"/>
  <c r="O94" i="3"/>
  <c r="AC94" i="3"/>
  <c r="N94" i="3"/>
  <c r="AB94" i="3"/>
  <c r="M94" i="3"/>
  <c r="Z96" i="3"/>
  <c r="AA100" i="3"/>
  <c r="K100" i="3"/>
  <c r="P100" i="3"/>
  <c r="O100" i="3"/>
  <c r="N100" i="3"/>
  <c r="AD100" i="3"/>
  <c r="M100" i="3"/>
  <c r="AC100" i="3"/>
  <c r="L100" i="3"/>
  <c r="AB100" i="3"/>
  <c r="J100" i="3"/>
  <c r="Y111" i="3"/>
  <c r="AU125" i="3"/>
  <c r="AT125" i="3"/>
  <c r="AS125" i="3"/>
  <c r="AL132" i="3"/>
  <c r="BM142" i="3"/>
  <c r="AO142" i="3"/>
  <c r="N142" i="3"/>
  <c r="AB96" i="3"/>
  <c r="N102" i="3"/>
  <c r="AL122" i="3"/>
  <c r="AO128" i="3"/>
  <c r="M128" i="3"/>
  <c r="AZ128" i="3"/>
  <c r="L128" i="3"/>
  <c r="BP128" i="3"/>
  <c r="AX128" i="3"/>
  <c r="J128" i="3"/>
  <c r="BO128" i="3"/>
  <c r="AW128" i="3"/>
  <c r="I128" i="3"/>
  <c r="BM128" i="3"/>
  <c r="AQ128" i="3"/>
  <c r="AP128" i="3"/>
  <c r="T128" i="3"/>
  <c r="S128" i="3"/>
  <c r="R128" i="3"/>
  <c r="AY128" i="3"/>
  <c r="AV128" i="3"/>
  <c r="AU128" i="3"/>
  <c r="AT128" i="3"/>
  <c r="AS128" i="3"/>
  <c r="Q128" i="3"/>
  <c r="AR128" i="3"/>
  <c r="P128" i="3"/>
  <c r="O128" i="3"/>
  <c r="BN128" i="3"/>
  <c r="N128" i="3"/>
  <c r="BF137" i="3" a="1"/>
  <c r="BF137" i="3" s="1"/>
  <c r="AE48" i="3" s="1"/>
  <c r="AQ137" i="3"/>
  <c r="CF137" i="3"/>
  <c r="BR137" i="3"/>
  <c r="BQ137" i="3"/>
  <c r="N137" i="3"/>
  <c r="BV137" i="3"/>
  <c r="AW137" i="3"/>
  <c r="AV137" i="3"/>
  <c r="I137" i="3"/>
  <c r="BG137" i="3" a="1"/>
  <c r="BG137" i="3" s="1"/>
  <c r="CJ137" i="3" s="1"/>
  <c r="CK137" i="3"/>
  <c r="CL146" i="3"/>
  <c r="BX146" i="3"/>
  <c r="CK146" i="3"/>
  <c r="BW146" i="3"/>
  <c r="AX146" i="3"/>
  <c r="J146" i="3"/>
  <c r="CJ146" i="3"/>
  <c r="BV146" i="3"/>
  <c r="AW146" i="3"/>
  <c r="I146" i="3"/>
  <c r="V146" i="3" s="1"/>
  <c r="CH146" i="3"/>
  <c r="BQ146" i="3"/>
  <c r="AO146" i="3"/>
  <c r="CG146" i="3"/>
  <c r="BP146" i="3"/>
  <c r="T146" i="3"/>
  <c r="CE146" i="3"/>
  <c r="BN146" i="3"/>
  <c r="AZ146" i="3"/>
  <c r="R146" i="3"/>
  <c r="CD146" i="3"/>
  <c r="BM146" i="3"/>
  <c r="BZ146" i="3" s="1"/>
  <c r="AY146" i="3"/>
  <c r="Q146" i="3"/>
  <c r="CF146" i="3"/>
  <c r="N146" i="3"/>
  <c r="CC146" i="3"/>
  <c r="M146" i="3"/>
  <c r="L146" i="3"/>
  <c r="K146" i="3"/>
  <c r="BU146" i="3"/>
  <c r="BT146" i="3"/>
  <c r="AV146" i="3"/>
  <c r="CD225" i="3"/>
  <c r="CD105" i="3" s="1"/>
  <c r="CD158" i="3"/>
  <c r="AZ230" i="3"/>
  <c r="AZ229" i="3"/>
  <c r="AZ228" i="3"/>
  <c r="AI173" i="3"/>
  <c r="AI172" i="3" s="1"/>
  <c r="AL177" i="3"/>
  <c r="AM177" i="3" s="1"/>
  <c r="Y182" i="3"/>
  <c r="AL183" i="3"/>
  <c r="J104" i="3"/>
  <c r="Z113" i="3"/>
  <c r="Z111" i="3" s="1"/>
  <c r="Z118" i="3"/>
  <c r="Z154" i="3" s="1"/>
  <c r="R120" i="3"/>
  <c r="AU121" i="3"/>
  <c r="R122" i="3"/>
  <c r="AW123" i="3"/>
  <c r="BO123" i="3"/>
  <c r="AP126" i="3"/>
  <c r="P142" i="3"/>
  <c r="AP142" i="3"/>
  <c r="BP142" i="3"/>
  <c r="K143" i="3"/>
  <c r="N148" i="3"/>
  <c r="AQ148" i="3"/>
  <c r="BM150" i="3"/>
  <c r="AL152" i="3"/>
  <c r="CC224" i="3"/>
  <c r="CP224" i="3" s="1"/>
  <c r="AL197" i="3"/>
  <c r="AM209" i="3"/>
  <c r="I104" i="3"/>
  <c r="AA113" i="3"/>
  <c r="AA111" i="3" s="1"/>
  <c r="AV120" i="3"/>
  <c r="T120" i="3"/>
  <c r="AU120" i="3"/>
  <c r="S120" i="3"/>
  <c r="AS120" i="3"/>
  <c r="Q120" i="3"/>
  <c r="AR120" i="3"/>
  <c r="P120" i="3"/>
  <c r="J121" i="3"/>
  <c r="AX121" i="3"/>
  <c r="BN121" i="3"/>
  <c r="S122" i="3"/>
  <c r="I123" i="3"/>
  <c r="AY123" i="3"/>
  <c r="BP123" i="3"/>
  <c r="AR125" i="3"/>
  <c r="P125" i="3"/>
  <c r="BP125" i="3"/>
  <c r="AQ125" i="3"/>
  <c r="O125" i="3"/>
  <c r="BN125" i="3"/>
  <c r="AO125" i="3"/>
  <c r="M125" i="3"/>
  <c r="BM125" i="3"/>
  <c r="AZ125" i="3"/>
  <c r="L125" i="3"/>
  <c r="R125" i="3"/>
  <c r="AY125" i="3"/>
  <c r="BO125" i="3"/>
  <c r="AX125" i="3"/>
  <c r="N125" i="3"/>
  <c r="AW125" i="3"/>
  <c r="K125" i="3"/>
  <c r="AL126" i="3"/>
  <c r="AQ126" i="3"/>
  <c r="BM126" i="3"/>
  <c r="BP129" i="3"/>
  <c r="AX129" i="3"/>
  <c r="J129" i="3"/>
  <c r="BO129" i="3"/>
  <c r="AW129" i="3"/>
  <c r="I129" i="3"/>
  <c r="BM129" i="3"/>
  <c r="AU129" i="3"/>
  <c r="S129" i="3"/>
  <c r="AT129" i="3"/>
  <c r="R129" i="3"/>
  <c r="P129" i="3"/>
  <c r="O129" i="3"/>
  <c r="AZ129" i="3"/>
  <c r="N129" i="3"/>
  <c r="AY129" i="3"/>
  <c r="M129" i="3"/>
  <c r="AO132" i="3"/>
  <c r="M132" i="3"/>
  <c r="AZ132" i="3"/>
  <c r="L132" i="3"/>
  <c r="BP132" i="3"/>
  <c r="AX132" i="3"/>
  <c r="J132" i="3"/>
  <c r="BO132" i="3"/>
  <c r="AW132" i="3"/>
  <c r="I132" i="3"/>
  <c r="AS132" i="3"/>
  <c r="BN132" i="3"/>
  <c r="AR132" i="3"/>
  <c r="BM132" i="3"/>
  <c r="AQ132" i="3"/>
  <c r="AP132" i="3"/>
  <c r="T132" i="3"/>
  <c r="AP135" i="3"/>
  <c r="N135" i="3"/>
  <c r="AO135" i="3"/>
  <c r="BB135" i="3" s="1"/>
  <c r="M135" i="3"/>
  <c r="BP135" i="3"/>
  <c r="AY135" i="3"/>
  <c r="K135" i="3"/>
  <c r="BO135" i="3"/>
  <c r="AX135" i="3"/>
  <c r="J135" i="3"/>
  <c r="AZ135" i="3"/>
  <c r="P135" i="3"/>
  <c r="AW135" i="3"/>
  <c r="O135" i="3"/>
  <c r="AV135" i="3"/>
  <c r="L135" i="3"/>
  <c r="AU135" i="3"/>
  <c r="I135" i="3"/>
  <c r="V135" i="3" s="1"/>
  <c r="Q137" i="3"/>
  <c r="BM137" i="3"/>
  <c r="BO138" i="3"/>
  <c r="J138" i="3"/>
  <c r="CL138" i="3"/>
  <c r="AU138" i="3"/>
  <c r="S138" i="3"/>
  <c r="BW138" i="3"/>
  <c r="BG138" i="3" a="1"/>
  <c r="BG138" i="3" s="1"/>
  <c r="CN138" i="3" s="1"/>
  <c r="AT138" i="3"/>
  <c r="A138" i="3"/>
  <c r="CE138" i="3"/>
  <c r="CD138" i="3"/>
  <c r="BF138" i="3" a="1"/>
  <c r="BF138" i="3" s="1"/>
  <c r="Q138" i="3"/>
  <c r="BM138" i="3"/>
  <c r="CM138" i="3"/>
  <c r="S142" i="3"/>
  <c r="AR142" i="3"/>
  <c r="L143" i="3"/>
  <c r="T148" i="3"/>
  <c r="AR148" i="3"/>
  <c r="CH151" i="3"/>
  <c r="BT151" i="3"/>
  <c r="AU151" i="3"/>
  <c r="S151" i="3"/>
  <c r="CG151" i="3"/>
  <c r="BS151" i="3"/>
  <c r="AT151" i="3"/>
  <c r="R151" i="3"/>
  <c r="CF151" i="3"/>
  <c r="BR151" i="3"/>
  <c r="AS151" i="3"/>
  <c r="Q151" i="3"/>
  <c r="CI151" i="3"/>
  <c r="BO151" i="3"/>
  <c r="O151" i="3"/>
  <c r="CE151" i="3"/>
  <c r="BN151" i="3"/>
  <c r="AZ151" i="3"/>
  <c r="N151" i="3"/>
  <c r="CC151" i="3"/>
  <c r="AX151" i="3"/>
  <c r="L151" i="3"/>
  <c r="AW151" i="3"/>
  <c r="K151" i="3"/>
  <c r="CK151" i="3"/>
  <c r="BQ151" i="3"/>
  <c r="T151" i="3"/>
  <c r="BX151" i="3"/>
  <c r="BW151" i="3"/>
  <c r="AY151" i="3"/>
  <c r="BV151" i="3"/>
  <c r="AV151" i="3"/>
  <c r="BU151" i="3"/>
  <c r="AR151" i="3"/>
  <c r="BP151" i="3"/>
  <c r="AQ151" i="3"/>
  <c r="P151" i="3"/>
  <c r="BM151" i="3"/>
  <c r="AP151" i="3"/>
  <c r="M151" i="3"/>
  <c r="CN151" i="3"/>
  <c r="AO151" i="3"/>
  <c r="J151" i="3"/>
  <c r="AW173" i="3"/>
  <c r="AW172" i="3" s="1"/>
  <c r="BB176" i="3"/>
  <c r="AB99" i="3"/>
  <c r="L99" i="3"/>
  <c r="Y99" i="3"/>
  <c r="K104" i="3"/>
  <c r="K102" i="3" s="1"/>
  <c r="AB113" i="3"/>
  <c r="AB111" i="3" s="1"/>
  <c r="AL120" i="3"/>
  <c r="AP120" i="3"/>
  <c r="M121" i="3"/>
  <c r="BO121" i="3"/>
  <c r="T122" i="3"/>
  <c r="AR122" i="3"/>
  <c r="P122" i="3"/>
  <c r="BP122" i="3"/>
  <c r="AQ122" i="3"/>
  <c r="O122" i="3"/>
  <c r="BN122" i="3"/>
  <c r="AO122" i="3"/>
  <c r="M122" i="3"/>
  <c r="BM122" i="3"/>
  <c r="AZ122" i="3"/>
  <c r="L122" i="3"/>
  <c r="AS122" i="3"/>
  <c r="K123" i="3"/>
  <c r="AZ123" i="3"/>
  <c r="I125" i="3"/>
  <c r="AT126" i="3"/>
  <c r="BN126" i="3"/>
  <c r="L129" i="3"/>
  <c r="N132" i="3"/>
  <c r="BO133" i="3"/>
  <c r="AX133" i="3"/>
  <c r="J133" i="3"/>
  <c r="BN133" i="3"/>
  <c r="AW133" i="3"/>
  <c r="I133" i="3"/>
  <c r="AU133" i="3"/>
  <c r="S133" i="3"/>
  <c r="AT133" i="3"/>
  <c r="R133" i="3"/>
  <c r="T133" i="3"/>
  <c r="Q133" i="3"/>
  <c r="P133" i="3"/>
  <c r="O133" i="3"/>
  <c r="R137" i="3"/>
  <c r="BN137" i="3"/>
  <c r="K138" i="3"/>
  <c r="BP138" i="3"/>
  <c r="AS142" i="3"/>
  <c r="M143" i="3"/>
  <c r="AO143" i="3"/>
  <c r="BP143" i="3"/>
  <c r="I144" i="3"/>
  <c r="AU144" i="3"/>
  <c r="AL147" i="3"/>
  <c r="AV148" i="3"/>
  <c r="AL153" i="3"/>
  <c r="AR153" i="3"/>
  <c r="Y228" i="3"/>
  <c r="Y229" i="3"/>
  <c r="Y230" i="3"/>
  <c r="Y165" i="3"/>
  <c r="AL160" i="3"/>
  <c r="AT229" i="3"/>
  <c r="AT230" i="3"/>
  <c r="AT228" i="3"/>
  <c r="AT165" i="3"/>
  <c r="AL169" i="3"/>
  <c r="AM169" i="3" s="1"/>
  <c r="R75" i="3"/>
  <c r="R77" i="3"/>
  <c r="R79" i="3"/>
  <c r="I99" i="3"/>
  <c r="Z99" i="3"/>
  <c r="L104" i="3"/>
  <c r="AA104" i="3"/>
  <c r="M107" i="3"/>
  <c r="AC113" i="3"/>
  <c r="AC111" i="3" s="1"/>
  <c r="AB118" i="3"/>
  <c r="AI118" i="3"/>
  <c r="AQ120" i="3"/>
  <c r="N121" i="3"/>
  <c r="BP121" i="3"/>
  <c r="M123" i="3"/>
  <c r="BM124" i="3"/>
  <c r="AZ124" i="3"/>
  <c r="L124" i="3"/>
  <c r="AY124" i="3"/>
  <c r="K124" i="3"/>
  <c r="AW124" i="3"/>
  <c r="I124" i="3"/>
  <c r="AV124" i="3"/>
  <c r="T124" i="3"/>
  <c r="BO124" i="3"/>
  <c r="O124" i="3"/>
  <c r="AU124" i="3"/>
  <c r="M124" i="3"/>
  <c r="AT124" i="3"/>
  <c r="J124" i="3"/>
  <c r="J125" i="3"/>
  <c r="AW126" i="3"/>
  <c r="AL128" i="3"/>
  <c r="Q129" i="3"/>
  <c r="BN129" i="3"/>
  <c r="O132" i="3"/>
  <c r="K133" i="3"/>
  <c r="S137" i="3"/>
  <c r="BO137" i="3"/>
  <c r="L138" i="3"/>
  <c r="AL142" i="3"/>
  <c r="Y141" i="3"/>
  <c r="AT142" i="3"/>
  <c r="N143" i="3"/>
  <c r="AP143" i="3"/>
  <c r="J144" i="3"/>
  <c r="AX144" i="3"/>
  <c r="BM144" i="3"/>
  <c r="L145" i="3"/>
  <c r="J145" i="3"/>
  <c r="BP145" i="3"/>
  <c r="AW148" i="3"/>
  <c r="AR150" i="3"/>
  <c r="AS153" i="3"/>
  <c r="AY177" i="3"/>
  <c r="I75" i="3"/>
  <c r="V75" i="3" s="1"/>
  <c r="I77" i="3"/>
  <c r="I79" i="3"/>
  <c r="AA86" i="3"/>
  <c r="AA85" i="3" s="1"/>
  <c r="M86" i="3"/>
  <c r="T91" i="3"/>
  <c r="J97" i="3"/>
  <c r="V97" i="3" s="1"/>
  <c r="J99" i="3"/>
  <c r="AA99" i="3"/>
  <c r="L103" i="3"/>
  <c r="L102" i="3" s="1"/>
  <c r="M104" i="3"/>
  <c r="M102" i="3" s="1"/>
  <c r="T105" i="3"/>
  <c r="T102" i="3" s="1"/>
  <c r="AI105" i="3"/>
  <c r="I107" i="3"/>
  <c r="AF112" i="3"/>
  <c r="AF111" i="3" s="1"/>
  <c r="AD113" i="3"/>
  <c r="AD111" i="3" s="1"/>
  <c r="AT120" i="3"/>
  <c r="O121" i="3"/>
  <c r="AP122" i="3"/>
  <c r="N123" i="3"/>
  <c r="N124" i="3"/>
  <c r="Q125" i="3"/>
  <c r="AX126" i="3"/>
  <c r="T129" i="3"/>
  <c r="P132" i="3"/>
  <c r="L133" i="3"/>
  <c r="AO133" i="3"/>
  <c r="BM135" i="3"/>
  <c r="BR138" i="3"/>
  <c r="CE139" i="3"/>
  <c r="CJ139" i="3"/>
  <c r="BU139" i="3"/>
  <c r="BF139" i="3" a="1"/>
  <c r="BF139" i="3" s="1"/>
  <c r="AR139" i="3"/>
  <c r="P139" i="3"/>
  <c r="CI139" i="3"/>
  <c r="AQ139" i="3"/>
  <c r="O139" i="3"/>
  <c r="CG139" i="3"/>
  <c r="BR139" i="3"/>
  <c r="AO139" i="3"/>
  <c r="M139" i="3"/>
  <c r="CF139" i="3"/>
  <c r="BQ139" i="3"/>
  <c r="AZ139" i="3"/>
  <c r="L139" i="3"/>
  <c r="BW139" i="3"/>
  <c r="K139" i="3"/>
  <c r="BV139" i="3"/>
  <c r="AW139" i="3"/>
  <c r="J139" i="3"/>
  <c r="CN139" i="3"/>
  <c r="BS139" i="3"/>
  <c r="AV139" i="3"/>
  <c r="I139" i="3"/>
  <c r="CM139" i="3"/>
  <c r="BP139" i="3"/>
  <c r="AU139" i="3"/>
  <c r="BG139" i="3" a="1"/>
  <c r="BG139" i="3" s="1"/>
  <c r="CL139" i="3"/>
  <c r="AU142" i="3"/>
  <c r="O143" i="3"/>
  <c r="AQ143" i="3"/>
  <c r="K144" i="3"/>
  <c r="AY144" i="3"/>
  <c r="BO144" i="3"/>
  <c r="AP145" i="3"/>
  <c r="AP146" i="3"/>
  <c r="BO146" i="3"/>
  <c r="AL148" i="3"/>
  <c r="AY149" i="3"/>
  <c r="K149" i="3"/>
  <c r="AX149" i="3"/>
  <c r="J149" i="3"/>
  <c r="AW149" i="3"/>
  <c r="I149" i="3"/>
  <c r="BP149" i="3"/>
  <c r="P149" i="3"/>
  <c r="BO149" i="3"/>
  <c r="O149" i="3"/>
  <c r="BM149" i="3"/>
  <c r="AV149" i="3"/>
  <c r="M149" i="3"/>
  <c r="AU149" i="3"/>
  <c r="L149" i="3"/>
  <c r="AZ149" i="3"/>
  <c r="AS149" i="3"/>
  <c r="T149" i="3"/>
  <c r="BN149" i="3"/>
  <c r="AR149" i="3"/>
  <c r="S149" i="3"/>
  <c r="AQ149" i="3"/>
  <c r="R149" i="3"/>
  <c r="AP149" i="3"/>
  <c r="Q149" i="3"/>
  <c r="AO149" i="3"/>
  <c r="N149" i="3"/>
  <c r="AS150" i="3"/>
  <c r="AV153" i="3"/>
  <c r="J75" i="3"/>
  <c r="Y75" i="3"/>
  <c r="J77" i="3"/>
  <c r="Y77" i="3"/>
  <c r="J79" i="3"/>
  <c r="Y79" i="3"/>
  <c r="R91" i="3"/>
  <c r="R90" i="3" s="1"/>
  <c r="K99" i="3"/>
  <c r="AC99" i="3"/>
  <c r="N104" i="3"/>
  <c r="K105" i="3"/>
  <c r="V105" i="3" s="1"/>
  <c r="J107" i="3"/>
  <c r="J102" i="3" s="1"/>
  <c r="AE113" i="3"/>
  <c r="AE111" i="3" s="1"/>
  <c r="AC118" i="3"/>
  <c r="AC117" i="3" s="1"/>
  <c r="I120" i="3"/>
  <c r="AW120" i="3"/>
  <c r="P121" i="3"/>
  <c r="AT122" i="3"/>
  <c r="O123" i="3"/>
  <c r="P124" i="3"/>
  <c r="S125" i="3"/>
  <c r="Z127" i="3"/>
  <c r="AO129" i="3"/>
  <c r="BB129" i="3" s="1"/>
  <c r="Q132" i="3"/>
  <c r="M133" i="3"/>
  <c r="AP133" i="3"/>
  <c r="BM133" i="3"/>
  <c r="Q135" i="3"/>
  <c r="BN135" i="3"/>
  <c r="AP137" i="3"/>
  <c r="N138" i="3"/>
  <c r="AR138" i="3"/>
  <c r="BW140" i="3"/>
  <c r="BG140" i="3" a="1"/>
  <c r="BG140" i="3" s="1"/>
  <c r="AT140" i="3"/>
  <c r="R140" i="3"/>
  <c r="A140" i="3"/>
  <c r="CI140" i="3"/>
  <c r="BT140" i="3"/>
  <c r="AO140" i="3"/>
  <c r="L140" i="3"/>
  <c r="CH140" i="3"/>
  <c r="CF140" i="3"/>
  <c r="BQ140" i="3"/>
  <c r="AY140" i="3"/>
  <c r="I140" i="3"/>
  <c r="CE140" i="3"/>
  <c r="BP140" i="3"/>
  <c r="AX140" i="3"/>
  <c r="BU140" i="3"/>
  <c r="AU140" i="3"/>
  <c r="CN140" i="3"/>
  <c r="CM140" i="3"/>
  <c r="BO140" i="3"/>
  <c r="AR140" i="3"/>
  <c r="T140" i="3"/>
  <c r="CL140" i="3"/>
  <c r="BN140" i="3"/>
  <c r="AQ140" i="3"/>
  <c r="S140" i="3"/>
  <c r="BM140" i="3"/>
  <c r="Z141" i="3"/>
  <c r="AX142" i="3"/>
  <c r="R143" i="3"/>
  <c r="L144" i="3"/>
  <c r="AZ144" i="3"/>
  <c r="BP144" i="3"/>
  <c r="I145" i="3"/>
  <c r="AQ145" i="3"/>
  <c r="O146" i="3"/>
  <c r="AQ146" i="3"/>
  <c r="BR146" i="3"/>
  <c r="K150" i="3"/>
  <c r="I151" i="3"/>
  <c r="AZ173" i="3"/>
  <c r="AZ172" i="3" s="1"/>
  <c r="J120" i="3"/>
  <c r="AX120" i="3"/>
  <c r="BM120" i="3"/>
  <c r="Q121" i="3"/>
  <c r="BM121" i="3"/>
  <c r="AZ121" i="3"/>
  <c r="L121" i="3"/>
  <c r="AY121" i="3"/>
  <c r="K121" i="3"/>
  <c r="AW121" i="3"/>
  <c r="I121" i="3"/>
  <c r="V121" i="3" s="1"/>
  <c r="AV121" i="3"/>
  <c r="T121" i="3"/>
  <c r="AP121" i="3"/>
  <c r="AU122" i="3"/>
  <c r="Q124" i="3"/>
  <c r="AO124" i="3"/>
  <c r="T125" i="3"/>
  <c r="AP125" i="3"/>
  <c r="AP129" i="3"/>
  <c r="R132" i="3"/>
  <c r="AT132" i="3"/>
  <c r="N133" i="3"/>
  <c r="AQ133" i="3"/>
  <c r="BP133" i="3"/>
  <c r="R135" i="3"/>
  <c r="AS137" i="3"/>
  <c r="O138" i="3"/>
  <c r="N139" i="3"/>
  <c r="BM139" i="3"/>
  <c r="S145" i="3"/>
  <c r="AV145" i="3"/>
  <c r="BM145" i="3"/>
  <c r="P146" i="3"/>
  <c r="AR146" i="3"/>
  <c r="BS146" i="3"/>
  <c r="CD151" i="3"/>
  <c r="R121" i="3"/>
  <c r="AO121" i="3"/>
  <c r="BB121" i="3" s="1"/>
  <c r="AV123" i="3"/>
  <c r="T123" i="3"/>
  <c r="AU123" i="3"/>
  <c r="S123" i="3"/>
  <c r="AS123" i="3"/>
  <c r="Q123" i="3"/>
  <c r="AR123" i="3"/>
  <c r="P123" i="3"/>
  <c r="BM123" i="3"/>
  <c r="AX123" i="3"/>
  <c r="L123" i="3"/>
  <c r="AT123" i="3"/>
  <c r="J123" i="3"/>
  <c r="AH127" i="3"/>
  <c r="AL133" i="3"/>
  <c r="AL134" i="3"/>
  <c r="AT137" i="3"/>
  <c r="CC137" i="3"/>
  <c r="AQ142" i="3"/>
  <c r="O142" i="3"/>
  <c r="BO142" i="3"/>
  <c r="AZ142" i="3"/>
  <c r="BN142" i="3"/>
  <c r="AY142" i="3"/>
  <c r="T142" i="3"/>
  <c r="AW142" i="3"/>
  <c r="R142" i="3"/>
  <c r="AV142" i="3"/>
  <c r="AV141" i="3" s="1"/>
  <c r="Q142" i="3"/>
  <c r="L142" i="3"/>
  <c r="K142" i="3"/>
  <c r="J142" i="3"/>
  <c r="I142" i="3"/>
  <c r="S146" i="3"/>
  <c r="AS146" i="3"/>
  <c r="CI146" i="3"/>
  <c r="AG173" i="3"/>
  <c r="AG172" i="3" s="1"/>
  <c r="AM233" i="3"/>
  <c r="BN231" i="3"/>
  <c r="AG154" i="3"/>
  <c r="AD154" i="3"/>
  <c r="AA154" i="3"/>
  <c r="S121" i="3"/>
  <c r="AQ121" i="3"/>
  <c r="J122" i="3"/>
  <c r="V122" i="3" s="1"/>
  <c r="AW122" i="3"/>
  <c r="AV126" i="3"/>
  <c r="T126" i="3"/>
  <c r="AU126" i="3"/>
  <c r="S126" i="3"/>
  <c r="AS126" i="3"/>
  <c r="Q126" i="3"/>
  <c r="AR126" i="3"/>
  <c r="P126" i="3"/>
  <c r="R126" i="3"/>
  <c r="BP126" i="3"/>
  <c r="O126" i="3"/>
  <c r="BO126" i="3"/>
  <c r="AZ126" i="3"/>
  <c r="N126" i="3"/>
  <c r="AY137" i="3"/>
  <c r="CD137" i="3"/>
  <c r="AL138" i="3"/>
  <c r="AL146" i="3"/>
  <c r="AT146" i="3"/>
  <c r="CM146" i="3"/>
  <c r="J148" i="3"/>
  <c r="I148" i="3"/>
  <c r="AZ148" i="3"/>
  <c r="AY152" i="3"/>
  <c r="K152" i="3"/>
  <c r="AX152" i="3"/>
  <c r="J152" i="3"/>
  <c r="AW152" i="3"/>
  <c r="I152" i="3"/>
  <c r="BO152" i="3"/>
  <c r="O152" i="3"/>
  <c r="BN152" i="3"/>
  <c r="AZ152" i="3"/>
  <c r="N152" i="3"/>
  <c r="AU152" i="3"/>
  <c r="L152" i="3"/>
  <c r="AT152" i="3"/>
  <c r="Q152" i="3"/>
  <c r="AS152" i="3"/>
  <c r="S152" i="3"/>
  <c r="BP152" i="3"/>
  <c r="AR152" i="3"/>
  <c r="R152" i="3"/>
  <c r="BM152" i="3"/>
  <c r="AQ152" i="3"/>
  <c r="P152" i="3"/>
  <c r="AP152" i="3"/>
  <c r="M152" i="3"/>
  <c r="AO152" i="3"/>
  <c r="AH172" i="3"/>
  <c r="AG177" i="3"/>
  <c r="AS173" i="3"/>
  <c r="AS172" i="3" s="1"/>
  <c r="AL121" i="3"/>
  <c r="AR121" i="3"/>
  <c r="K122" i="3"/>
  <c r="AX122" i="3"/>
  <c r="BO122" i="3"/>
  <c r="AO123" i="3"/>
  <c r="K126" i="3"/>
  <c r="CG138" i="3"/>
  <c r="AV143" i="3"/>
  <c r="T143" i="3"/>
  <c r="AX143" i="3"/>
  <c r="AW143" i="3"/>
  <c r="S143" i="3"/>
  <c r="AT143" i="3"/>
  <c r="Q143" i="3"/>
  <c r="AS143" i="3"/>
  <c r="P143" i="3"/>
  <c r="BO143" i="3"/>
  <c r="AZ143" i="3"/>
  <c r="J143" i="3"/>
  <c r="BN143" i="3"/>
  <c r="AY143" i="3"/>
  <c r="I143" i="3"/>
  <c r="BM143" i="3"/>
  <c r="AU143" i="3"/>
  <c r="AR143" i="3"/>
  <c r="BN144" i="3"/>
  <c r="AO144" i="3"/>
  <c r="M144" i="3"/>
  <c r="AW144" i="3"/>
  <c r="R144" i="3"/>
  <c r="AV144" i="3"/>
  <c r="Q144" i="3"/>
  <c r="AT144" i="3"/>
  <c r="O144" i="3"/>
  <c r="AS144" i="3"/>
  <c r="N144" i="3"/>
  <c r="AR144" i="3"/>
  <c r="AQ144" i="3"/>
  <c r="T144" i="3"/>
  <c r="AP144" i="3"/>
  <c r="S144" i="3"/>
  <c r="P144" i="3"/>
  <c r="AU146" i="3"/>
  <c r="CN146" i="3"/>
  <c r="AL149" i="3"/>
  <c r="AZ150" i="3"/>
  <c r="AW150" i="3"/>
  <c r="AT150" i="3"/>
  <c r="T150" i="3"/>
  <c r="BM153" i="3"/>
  <c r="T153" i="3"/>
  <c r="AD228" i="3"/>
  <c r="AD229" i="3"/>
  <c r="AD230" i="3"/>
  <c r="AD165" i="3"/>
  <c r="AT173" i="3"/>
  <c r="AT172" i="3" s="1"/>
  <c r="CE225" i="3"/>
  <c r="W226" i="3"/>
  <c r="W216" i="3"/>
  <c r="W209" i="3"/>
  <c r="W215" i="3"/>
  <c r="W179" i="3"/>
  <c r="W228" i="3"/>
  <c r="W220" i="3"/>
  <c r="W203" i="3"/>
  <c r="W221" i="3"/>
  <c r="W217" i="3"/>
  <c r="W206" i="3"/>
  <c r="W190" i="3"/>
  <c r="W189" i="3"/>
  <c r="W223" i="3"/>
  <c r="W219" i="3"/>
  <c r="W193" i="3"/>
  <c r="W185" i="3"/>
  <c r="W184" i="3"/>
  <c r="W178" i="3"/>
  <c r="W227" i="3"/>
  <c r="W167" i="3"/>
  <c r="W181" i="3"/>
  <c r="W229" i="3"/>
  <c r="W180" i="3"/>
  <c r="W183" i="3"/>
  <c r="W194" i="3"/>
  <c r="W196" i="3"/>
  <c r="W171" i="3"/>
  <c r="W168" i="3"/>
  <c r="AO230" i="3"/>
  <c r="AO229" i="3"/>
  <c r="AO228" i="3"/>
  <c r="BB228" i="3" s="1"/>
  <c r="BC228" i="3" s="1"/>
  <c r="AW229" i="3"/>
  <c r="AW230" i="3"/>
  <c r="AW228" i="3"/>
  <c r="AW165" i="3"/>
  <c r="AI161" i="3"/>
  <c r="AC173" i="3"/>
  <c r="AC172" i="3" s="1"/>
  <c r="AE173" i="3"/>
  <c r="AE172" i="3" s="1"/>
  <c r="AS192" i="3"/>
  <c r="AL194" i="3"/>
  <c r="BN240" i="3"/>
  <c r="CF213" i="3"/>
  <c r="CF93" i="3" s="1"/>
  <c r="CF158" i="3"/>
  <c r="BO165" i="3"/>
  <c r="BO228" i="3"/>
  <c r="BO229" i="3"/>
  <c r="BO230" i="3"/>
  <c r="W173" i="3"/>
  <c r="AJ177" i="3"/>
  <c r="AJ173" i="3" s="1"/>
  <c r="AJ172" i="3" s="1"/>
  <c r="AF173" i="3"/>
  <c r="AF172" i="3" s="1"/>
  <c r="AQ186" i="3"/>
  <c r="AQ185" i="3" s="1"/>
  <c r="AL189" i="3"/>
  <c r="AM189" i="3" s="1"/>
  <c r="BM192" i="3"/>
  <c r="BH208" i="3"/>
  <c r="AL218" i="3"/>
  <c r="CE303" i="3"/>
  <c r="BW286" i="3"/>
  <c r="BW304" i="3"/>
  <c r="BW105" i="3" s="1"/>
  <c r="BW248" i="3"/>
  <c r="BW237" i="3"/>
  <c r="CM304" i="3"/>
  <c r="CM286" i="3"/>
  <c r="CM248" i="3"/>
  <c r="AC309" i="3"/>
  <c r="AC244" i="3"/>
  <c r="AC307" i="3"/>
  <c r="AC308" i="3"/>
  <c r="AY307" i="3"/>
  <c r="AY308" i="3"/>
  <c r="AY309" i="3"/>
  <c r="AY244" i="3"/>
  <c r="CE239" i="3" a="1"/>
  <c r="CE239" i="3" s="1"/>
  <c r="AA240" i="3"/>
  <c r="AX252" i="3"/>
  <c r="AX251" i="3" s="1"/>
  <c r="CL232" i="3"/>
  <c r="BX232" i="3"/>
  <c r="L232" i="3"/>
  <c r="CK232" i="3"/>
  <c r="CK231" i="3" s="1"/>
  <c r="BW232" i="3"/>
  <c r="K232" i="3"/>
  <c r="CJ232" i="3"/>
  <c r="BV232" i="3"/>
  <c r="BV231" i="3" s="1"/>
  <c r="J232" i="3"/>
  <c r="P232" i="3"/>
  <c r="BU232" i="3"/>
  <c r="N232" i="3"/>
  <c r="CN232" i="3"/>
  <c r="BT232" i="3"/>
  <c r="M232" i="3"/>
  <c r="CM232" i="3"/>
  <c r="BS232" i="3"/>
  <c r="I232" i="3"/>
  <c r="CI232" i="3"/>
  <c r="BR232" i="3"/>
  <c r="CG232" i="3"/>
  <c r="CF232" i="3"/>
  <c r="T232" i="3"/>
  <c r="CE232" i="3"/>
  <c r="S232" i="3"/>
  <c r="CD232" i="3"/>
  <c r="CD231" i="3" s="1"/>
  <c r="R232" i="3"/>
  <c r="R231" i="3" s="1"/>
  <c r="Q232" i="3"/>
  <c r="O232" i="3"/>
  <c r="CH232" i="3"/>
  <c r="CC232" i="3"/>
  <c r="AV158" i="3"/>
  <c r="AS158" i="3"/>
  <c r="BQ158" i="3"/>
  <c r="BQ225" i="3"/>
  <c r="CG225" i="3"/>
  <c r="CG158" i="3"/>
  <c r="AF230" i="3"/>
  <c r="AF165" i="3"/>
  <c r="AF229" i="3"/>
  <c r="AF228" i="3"/>
  <c r="BM161" i="3"/>
  <c r="BB174" i="3"/>
  <c r="AA177" i="3"/>
  <c r="BH188" i="3"/>
  <c r="W192" i="3"/>
  <c r="AL196" i="3"/>
  <c r="AM196" i="3" s="1"/>
  <c r="W214" i="3"/>
  <c r="BB218" i="3"/>
  <c r="AH231" i="3"/>
  <c r="CM303" i="3"/>
  <c r="AD307" i="3"/>
  <c r="AD308" i="3"/>
  <c r="AD309" i="3"/>
  <c r="AG252" i="3"/>
  <c r="AY261" i="3"/>
  <c r="AY252" i="3" s="1"/>
  <c r="AQ153" i="3"/>
  <c r="O153" i="3"/>
  <c r="BP153" i="3"/>
  <c r="AP153" i="3"/>
  <c r="N153" i="3"/>
  <c r="BO153" i="3"/>
  <c r="AO153" i="3"/>
  <c r="M153" i="3"/>
  <c r="AX153" i="3"/>
  <c r="L153" i="3"/>
  <c r="BN153" i="3"/>
  <c r="AW153" i="3"/>
  <c r="K153" i="3"/>
  <c r="AU153" i="3"/>
  <c r="I153" i="3"/>
  <c r="AT153" i="3"/>
  <c r="AZ153" i="3"/>
  <c r="Q153" i="3"/>
  <c r="I158" i="3"/>
  <c r="AW158" i="3"/>
  <c r="BR213" i="3"/>
  <c r="BR93" i="3" s="1"/>
  <c r="BR225" i="3"/>
  <c r="BR158" i="3"/>
  <c r="CH207" i="3"/>
  <c r="CH158" i="3"/>
  <c r="BB170" i="3"/>
  <c r="BB175" i="3"/>
  <c r="BC175" i="3" s="1"/>
  <c r="AB177" i="3"/>
  <c r="AB173" i="3" s="1"/>
  <c r="AB172" i="3" s="1"/>
  <c r="BH179" i="3"/>
  <c r="AQ173" i="3"/>
  <c r="AQ172" i="3" s="1"/>
  <c r="AL188" i="3"/>
  <c r="AM188" i="3" s="1"/>
  <c r="W191" i="3"/>
  <c r="W199" i="3"/>
  <c r="W208" i="3"/>
  <c r="W235" i="3"/>
  <c r="AQ307" i="3"/>
  <c r="AQ308" i="3"/>
  <c r="AQ309" i="3"/>
  <c r="AL243" i="3"/>
  <c r="Z252" i="3"/>
  <c r="Z251" i="3" s="1"/>
  <c r="AD261" i="3"/>
  <c r="AQ251" i="3"/>
  <c r="BM130" i="3"/>
  <c r="AU130" i="3"/>
  <c r="S130" i="3"/>
  <c r="AT130" i="3"/>
  <c r="R130" i="3"/>
  <c r="AR130" i="3"/>
  <c r="P130" i="3"/>
  <c r="AQ130" i="3"/>
  <c r="O130" i="3"/>
  <c r="BO136" i="3"/>
  <c r="AX136" i="3"/>
  <c r="J136" i="3"/>
  <c r="BN136" i="3"/>
  <c r="AW136" i="3"/>
  <c r="I136" i="3"/>
  <c r="V136" i="3" s="1"/>
  <c r="AU136" i="3"/>
  <c r="S136" i="3"/>
  <c r="AT136" i="3"/>
  <c r="R136" i="3"/>
  <c r="J158" i="3"/>
  <c r="BM158" i="3"/>
  <c r="Z230" i="3"/>
  <c r="Z228" i="3"/>
  <c r="Z229" i="3"/>
  <c r="BB162" i="3"/>
  <c r="AO161" i="3"/>
  <c r="AO165" i="3" s="1"/>
  <c r="BN161" i="3"/>
  <c r="BN165" i="3" s="1"/>
  <c r="W172" i="3"/>
  <c r="AC177" i="3"/>
  <c r="AO177" i="3"/>
  <c r="BB177" i="3" s="1"/>
  <c r="BC177" i="3" s="1"/>
  <c r="AX177" i="3"/>
  <c r="BH180" i="3"/>
  <c r="AU173" i="3"/>
  <c r="AU172" i="3" s="1"/>
  <c r="BM186" i="3"/>
  <c r="Z192" i="3"/>
  <c r="Z191" i="3" s="1"/>
  <c r="BO192" i="3"/>
  <c r="BO191" i="3" s="1"/>
  <c r="AL208" i="3"/>
  <c r="AI222" i="3"/>
  <c r="AL226" i="3"/>
  <c r="AM226" i="3" s="1"/>
  <c r="BC248" i="3"/>
  <c r="AE252" i="3"/>
  <c r="AP130" i="3"/>
  <c r="BB130" i="3" s="1"/>
  <c r="AP136" i="3"/>
  <c r="AA141" i="3"/>
  <c r="AA117" i="3" s="1"/>
  <c r="K145" i="3"/>
  <c r="AU148" i="3"/>
  <c r="S148" i="3"/>
  <c r="AT148" i="3"/>
  <c r="R148" i="3"/>
  <c r="AS148" i="3"/>
  <c r="Q148" i="3"/>
  <c r="BP148" i="3"/>
  <c r="P148" i="3"/>
  <c r="BO148" i="3"/>
  <c r="O148" i="3"/>
  <c r="BM148" i="3"/>
  <c r="AY148" i="3"/>
  <c r="M148" i="3"/>
  <c r="AX148" i="3"/>
  <c r="L148" i="3"/>
  <c r="K158" i="3"/>
  <c r="BU158" i="3"/>
  <c r="AF158" i="3"/>
  <c r="AR228" i="3"/>
  <c r="AR165" i="3"/>
  <c r="AR229" i="3"/>
  <c r="AR230" i="3"/>
  <c r="W163" i="3"/>
  <c r="AV173" i="3"/>
  <c r="AV172" i="3" s="1"/>
  <c r="AL184" i="3"/>
  <c r="AM184" i="3" s="1"/>
  <c r="AQ192" i="3"/>
  <c r="AQ191" i="3" s="1"/>
  <c r="W195" i="3"/>
  <c r="CF225" i="3"/>
  <c r="AS301" i="3"/>
  <c r="BB302" i="3"/>
  <c r="BC302" i="3" s="1"/>
  <c r="AQ136" i="3"/>
  <c r="AB141" i="3"/>
  <c r="AB154" i="3" s="1"/>
  <c r="AT145" i="3"/>
  <c r="AS145" i="3"/>
  <c r="Q145" i="3"/>
  <c r="AX145" i="3"/>
  <c r="R145" i="3"/>
  <c r="AW145" i="3"/>
  <c r="P145" i="3"/>
  <c r="AU145" i="3"/>
  <c r="N145" i="3"/>
  <c r="AR145" i="3"/>
  <c r="M145" i="3"/>
  <c r="BP150" i="3"/>
  <c r="AQ150" i="3"/>
  <c r="O150" i="3"/>
  <c r="BO150" i="3"/>
  <c r="AP150" i="3"/>
  <c r="N150" i="3"/>
  <c r="BN150" i="3"/>
  <c r="AO150" i="3"/>
  <c r="BB150" i="3" s="1"/>
  <c r="M150" i="3"/>
  <c r="AY150" i="3"/>
  <c r="P150" i="3"/>
  <c r="AX150" i="3"/>
  <c r="L150" i="3"/>
  <c r="AV150" i="3"/>
  <c r="J150" i="3"/>
  <c r="AU150" i="3"/>
  <c r="I150" i="3"/>
  <c r="L158" i="3"/>
  <c r="AS228" i="3"/>
  <c r="AS165" i="3"/>
  <c r="AS229" i="3"/>
  <c r="AS230" i="3"/>
  <c r="AZ161" i="3"/>
  <c r="AZ165" i="3" s="1"/>
  <c r="AD177" i="3"/>
  <c r="AD173" i="3" s="1"/>
  <c r="AD172" i="3" s="1"/>
  <c r="AQ177" i="3"/>
  <c r="Z173" i="3"/>
  <c r="Z172" i="3" s="1"/>
  <c r="BO173" i="3"/>
  <c r="BO172" i="3" s="1"/>
  <c r="AH186" i="3"/>
  <c r="AH185" i="3" s="1"/>
  <c r="AB192" i="3"/>
  <c r="AD192" i="3"/>
  <c r="AL195" i="3"/>
  <c r="AM195" i="3" s="1"/>
  <c r="Y216" i="3"/>
  <c r="AL217" i="3"/>
  <c r="AM217" i="3" s="1"/>
  <c r="BP216" i="3"/>
  <c r="CH225" i="3"/>
  <c r="AQ244" i="3"/>
  <c r="AS252" i="3"/>
  <c r="AS251" i="3" s="1"/>
  <c r="BO251" i="3"/>
  <c r="Y127" i="3"/>
  <c r="AL127" i="3" s="1"/>
  <c r="J130" i="3"/>
  <c r="AV130" i="3"/>
  <c r="BO130" i="3"/>
  <c r="AR136" i="3"/>
  <c r="BM136" i="3"/>
  <c r="O145" i="3"/>
  <c r="AI230" i="3"/>
  <c r="AI228" i="3"/>
  <c r="AI229" i="3"/>
  <c r="AI165" i="3"/>
  <c r="BB160" i="3"/>
  <c r="BC209" i="3" s="1"/>
  <c r="AL175" i="3"/>
  <c r="AM175" i="3" s="1"/>
  <c r="BM182" i="3"/>
  <c r="Y186" i="3"/>
  <c r="AL187" i="3"/>
  <c r="AM187" i="3" s="1"/>
  <c r="BP186" i="3"/>
  <c r="BP185" i="3" s="1"/>
  <c r="AX192" i="3"/>
  <c r="W198" i="3"/>
  <c r="BQ232" i="3"/>
  <c r="AL234" i="3"/>
  <c r="AM234" i="3" s="1"/>
  <c r="AJ228" i="3"/>
  <c r="AJ229" i="3"/>
  <c r="AJ230" i="3"/>
  <c r="AJ165" i="3"/>
  <c r="BH211" i="3"/>
  <c r="BK211" i="3" s="1"/>
  <c r="BH206" i="3"/>
  <c r="BH220" i="3"/>
  <c r="BH214" i="3"/>
  <c r="BH205" i="3"/>
  <c r="BH202" i="3"/>
  <c r="BH201" i="3"/>
  <c r="BH200" i="3"/>
  <c r="BH199" i="3"/>
  <c r="BH198" i="3"/>
  <c r="BH197" i="3"/>
  <c r="BH196" i="3"/>
  <c r="BH195" i="3"/>
  <c r="BH194" i="3"/>
  <c r="BH193" i="3"/>
  <c r="BH184" i="3"/>
  <c r="BH183" i="3"/>
  <c r="BH178" i="3"/>
  <c r="CM158" i="3"/>
  <c r="T158" i="3"/>
  <c r="BH168" i="3"/>
  <c r="CL158" i="3"/>
  <c r="S158" i="3"/>
  <c r="BH217" i="3"/>
  <c r="BH176" i="3"/>
  <c r="BH223" i="3" s="1"/>
  <c r="CK158" i="3"/>
  <c r="BV158" i="3"/>
  <c r="AX158" i="3"/>
  <c r="AH158" i="3"/>
  <c r="R158" i="3"/>
  <c r="BH209" i="3"/>
  <c r="BH203" i="3"/>
  <c r="BH218" i="3"/>
  <c r="BH234" i="3" s="1"/>
  <c r="BH192" i="3"/>
  <c r="BH216" i="3"/>
  <c r="BH204" i="3"/>
  <c r="BH181" i="3"/>
  <c r="Q158" i="3"/>
  <c r="BH215" i="3"/>
  <c r="BH213" i="3"/>
  <c r="BK213" i="3" s="1"/>
  <c r="BH177" i="3"/>
  <c r="P158" i="3"/>
  <c r="BH189" i="3"/>
  <c r="BH167" i="3"/>
  <c r="AO158" i="3"/>
  <c r="O158" i="3"/>
  <c r="BH174" i="3"/>
  <c r="BH169" i="3"/>
  <c r="BR169" i="3" s="1"/>
  <c r="BR49" i="3" s="1"/>
  <c r="AG158" i="3"/>
  <c r="N158" i="3"/>
  <c r="M158" i="3"/>
  <c r="BT158" i="3"/>
  <c r="BH219" i="3"/>
  <c r="BH187" i="3"/>
  <c r="BH182" i="3"/>
  <c r="CN158" i="3"/>
  <c r="BS158" i="3"/>
  <c r="Y158" i="3"/>
  <c r="W161" i="3"/>
  <c r="AX161" i="3"/>
  <c r="AX165" i="3" s="1"/>
  <c r="W165" i="3"/>
  <c r="W166" i="3"/>
  <c r="AA182" i="3"/>
  <c r="AX182" i="3"/>
  <c r="AL198" i="3"/>
  <c r="AM198" i="3" s="1"/>
  <c r="W225" i="3"/>
  <c r="AO231" i="3"/>
  <c r="BB232" i="3"/>
  <c r="CE158" i="3"/>
  <c r="AU228" i="3"/>
  <c r="AU229" i="3"/>
  <c r="AU230" i="3"/>
  <c r="BH170" i="3"/>
  <c r="AS177" i="3"/>
  <c r="BB183" i="3"/>
  <c r="BC183" i="3" s="1"/>
  <c r="AO182" i="3"/>
  <c r="AP192" i="3"/>
  <c r="AM199" i="3"/>
  <c r="BM205" i="3"/>
  <c r="BC278" i="3"/>
  <c r="BM228" i="3"/>
  <c r="BM165" i="3"/>
  <c r="BM229" i="3"/>
  <c r="BM230" i="3"/>
  <c r="BB164" i="3"/>
  <c r="W169" i="3"/>
  <c r="CE169" i="3"/>
  <c r="CE49" i="3" s="1"/>
  <c r="BH175" i="3"/>
  <c r="BM177" i="3"/>
  <c r="AP173" i="3"/>
  <c r="AP172" i="3" s="1"/>
  <c r="BB195" i="3"/>
  <c r="AF256" i="3"/>
  <c r="AZ256" i="3"/>
  <c r="AZ252" i="3" s="1"/>
  <c r="AZ251" i="3" s="1"/>
  <c r="BC273" i="3"/>
  <c r="AW349" i="3"/>
  <c r="AJ158" i="3"/>
  <c r="AZ158" i="3"/>
  <c r="BX225" i="3"/>
  <c r="BX213" i="3"/>
  <c r="BX93" i="3" s="1"/>
  <c r="BX158" i="3"/>
  <c r="BX169" i="3"/>
  <c r="BX49" i="3" s="1"/>
  <c r="CN225" i="3"/>
  <c r="AC229" i="3"/>
  <c r="AC228" i="3"/>
  <c r="AY230" i="3"/>
  <c r="AY228" i="3"/>
  <c r="AY229" i="3"/>
  <c r="W188" i="3"/>
  <c r="Y192" i="3"/>
  <c r="AL193" i="3"/>
  <c r="AM193" i="3" s="1"/>
  <c r="AG192" i="3"/>
  <c r="AG191" i="3" s="1"/>
  <c r="AZ192" i="3"/>
  <c r="BB194" i="3"/>
  <c r="W201" i="3"/>
  <c r="AB205" i="3"/>
  <c r="AL206" i="3"/>
  <c r="AE216" i="3"/>
  <c r="AS216" i="3"/>
  <c r="W218" i="3"/>
  <c r="AL219" i="3"/>
  <c r="AM219" i="3" s="1"/>
  <c r="AU222" i="3"/>
  <c r="W224" i="3"/>
  <c r="AX229" i="3"/>
  <c r="AX230" i="3"/>
  <c r="AV307" i="3"/>
  <c r="AV309" i="3"/>
  <c r="AV308" i="3"/>
  <c r="AV244" i="3"/>
  <c r="BO309" i="3"/>
  <c r="BO308" i="3"/>
  <c r="BO307" i="3"/>
  <c r="BO244" i="3"/>
  <c r="AE240" i="3"/>
  <c r="AE244" i="3" s="1"/>
  <c r="BB255" i="3"/>
  <c r="AC271" i="3"/>
  <c r="AO271" i="3"/>
  <c r="BB272" i="3"/>
  <c r="AX271" i="3"/>
  <c r="AX270" i="3" s="1"/>
  <c r="Z310" i="3"/>
  <c r="AL311" i="3"/>
  <c r="CC225" i="3"/>
  <c r="BP228" i="3"/>
  <c r="BP230" i="3"/>
  <c r="AL162" i="3"/>
  <c r="Y161" i="3"/>
  <c r="BP165" i="3"/>
  <c r="BP182" i="3"/>
  <c r="BP173" i="3" s="1"/>
  <c r="BP172" i="3" s="1"/>
  <c r="W186" i="3"/>
  <c r="BB187" i="3"/>
  <c r="AO186" i="3"/>
  <c r="BB189" i="3"/>
  <c r="BC189" i="3" s="1"/>
  <c r="AH192" i="3"/>
  <c r="BB193" i="3"/>
  <c r="BC193" i="3" s="1"/>
  <c r="AZ202" i="3"/>
  <c r="W205" i="3"/>
  <c r="BB206" i="3"/>
  <c r="V210" i="3"/>
  <c r="W210" i="3" s="1"/>
  <c r="AL210" i="3"/>
  <c r="AM210" i="3" s="1"/>
  <c r="BM216" i="3"/>
  <c r="AL220" i="3"/>
  <c r="AM220" i="3" s="1"/>
  <c r="BP229" i="3"/>
  <c r="AI231" i="3"/>
  <c r="AA307" i="3"/>
  <c r="AA308" i="3"/>
  <c r="AA309" i="3"/>
  <c r="AA244" i="3"/>
  <c r="AI307" i="3"/>
  <c r="AI308" i="3"/>
  <c r="AI309" i="3"/>
  <c r="AF240" i="3"/>
  <c r="AF244" i="3" s="1"/>
  <c r="BB254" i="3"/>
  <c r="AJ252" i="3"/>
  <c r="AJ251" i="3" s="1"/>
  <c r="AV252" i="3"/>
  <c r="AV251" i="3" s="1"/>
  <c r="AA252" i="3"/>
  <c r="BB279" i="3"/>
  <c r="BC279" i="3" s="1"/>
  <c r="AS270" i="3"/>
  <c r="W182" i="3"/>
  <c r="W187" i="3"/>
  <c r="BB199" i="3"/>
  <c r="BC199" i="3" s="1"/>
  <c r="AL203" i="3"/>
  <c r="AM203" i="3" s="1"/>
  <c r="BB210" i="3"/>
  <c r="BC210" i="3" s="1"/>
  <c r="AA222" i="3"/>
  <c r="AW222" i="3"/>
  <c r="BM222" i="3"/>
  <c r="AA231" i="3"/>
  <c r="BO231" i="3"/>
  <c r="BR303" i="3"/>
  <c r="AB308" i="3"/>
  <c r="AB309" i="3"/>
  <c r="AB244" i="3"/>
  <c r="AB307" i="3"/>
  <c r="AJ308" i="3"/>
  <c r="AJ309" i="3"/>
  <c r="AJ307" i="3"/>
  <c r="AJ244" i="3"/>
  <c r="BR239" i="3" a="1"/>
  <c r="BR239" i="3" s="1"/>
  <c r="Y240" i="3"/>
  <c r="AL241" i="3"/>
  <c r="AR256" i="3"/>
  <c r="AL262" i="3"/>
  <c r="BB275" i="3"/>
  <c r="BB277" i="3"/>
  <c r="AP270" i="3"/>
  <c r="BC322" i="3"/>
  <c r="AA192" i="3"/>
  <c r="AA191" i="3" s="1"/>
  <c r="AT192" i="3"/>
  <c r="W202" i="3"/>
  <c r="BB215" i="3"/>
  <c r="AB222" i="3"/>
  <c r="AO222" i="3"/>
  <c r="BB223" i="3"/>
  <c r="AJ231" i="3"/>
  <c r="AV231" i="3"/>
  <c r="BB234" i="3"/>
  <c r="BC234" i="3" s="1"/>
  <c r="CC303" i="3"/>
  <c r="CP303" i="3" s="1"/>
  <c r="BV286" i="3"/>
  <c r="BB239" i="3"/>
  <c r="AO307" i="3"/>
  <c r="AO308" i="3"/>
  <c r="AO309" i="3"/>
  <c r="AX307" i="3"/>
  <c r="AX308" i="3"/>
  <c r="AX309" i="3"/>
  <c r="AG240" i="3"/>
  <c r="AG244" i="3" s="1"/>
  <c r="AL253" i="3"/>
  <c r="AG256" i="3"/>
  <c r="AB251" i="3"/>
  <c r="BP251" i="3"/>
  <c r="AX387" i="3"/>
  <c r="AX388" i="3"/>
  <c r="AX386" i="3"/>
  <c r="AX323" i="3"/>
  <c r="AL254" i="3"/>
  <c r="AM254" i="3" s="1"/>
  <c r="AE270" i="3"/>
  <c r="AR271" i="3"/>
  <c r="AR270" i="3" s="1"/>
  <c r="Y281" i="3"/>
  <c r="AL281" i="3" s="1"/>
  <c r="AL282" i="3"/>
  <c r="BS207" i="3"/>
  <c r="BS225" i="3"/>
  <c r="CI225" i="3"/>
  <c r="CI105" i="3" s="1"/>
  <c r="AL174" i="3"/>
  <c r="AO192" i="3"/>
  <c r="BN192" i="3"/>
  <c r="BN191" i="3" s="1"/>
  <c r="W204" i="3"/>
  <c r="AS205" i="3"/>
  <c r="AE222" i="3"/>
  <c r="AR222" i="3"/>
  <c r="W230" i="3"/>
  <c r="AY231" i="3"/>
  <c r="AR309" i="3"/>
  <c r="AR308" i="3"/>
  <c r="AR307" i="3"/>
  <c r="AR244" i="3"/>
  <c r="CC239" i="3" a="1"/>
  <c r="CC239" i="3" s="1"/>
  <c r="BX239" i="3" a="1"/>
  <c r="BX239" i="3" s="1"/>
  <c r="CN239" i="3" a="1"/>
  <c r="CN239" i="3" s="1"/>
  <c r="AU240" i="3"/>
  <c r="AU244" i="3" s="1"/>
  <c r="BP240" i="3"/>
  <c r="BP244" i="3" s="1"/>
  <c r="BN256" i="3"/>
  <c r="BM265" i="3"/>
  <c r="AL272" i="3"/>
  <c r="AR388" i="3"/>
  <c r="AR387" i="3"/>
  <c r="AR386" i="3"/>
  <c r="AR323" i="3"/>
  <c r="T81" i="3"/>
  <c r="V81" i="3" s="1"/>
  <c r="T93" i="3"/>
  <c r="V93" i="3" s="1"/>
  <c r="O134" i="3"/>
  <c r="V134" i="3" s="1"/>
  <c r="AQ134" i="3"/>
  <c r="BB134" i="3" s="1"/>
  <c r="BT225" i="3"/>
  <c r="CJ225" i="3"/>
  <c r="AP229" i="3"/>
  <c r="AP228" i="3"/>
  <c r="AP230" i="3"/>
  <c r="AY161" i="3"/>
  <c r="AY165" i="3" s="1"/>
  <c r="W164" i="3"/>
  <c r="AH165" i="3"/>
  <c r="CI169" i="3"/>
  <c r="CI49" i="3" s="1"/>
  <c r="W176" i="3"/>
  <c r="BB201" i="3"/>
  <c r="AL204" i="3"/>
  <c r="Y205" i="3"/>
  <c r="AH205" i="3"/>
  <c r="AT205" i="3"/>
  <c r="BB205" i="3" s="1"/>
  <c r="BC205" i="3" s="1"/>
  <c r="BB207" i="3"/>
  <c r="BC207" i="3" s="1"/>
  <c r="AP216" i="3"/>
  <c r="BB216" i="3" s="1"/>
  <c r="BC216" i="3" s="1"/>
  <c r="AX216" i="3"/>
  <c r="AF222" i="3"/>
  <c r="AS222" i="3"/>
  <c r="AC230" i="3"/>
  <c r="BH312" i="3"/>
  <c r="BK312" i="3" s="1"/>
  <c r="BH291" i="3"/>
  <c r="BK291" i="3" s="1"/>
  <c r="BH292" i="3"/>
  <c r="BK292" i="3" s="1"/>
  <c r="BH260" i="3"/>
  <c r="BH311" i="3" s="1"/>
  <c r="BK311" i="3" s="1"/>
  <c r="CJ237" i="3"/>
  <c r="Q237" i="3"/>
  <c r="BH271" i="3"/>
  <c r="BH253" i="3"/>
  <c r="CI237" i="3"/>
  <c r="BT237" i="3"/>
  <c r="BT239" i="3" s="1" a="1"/>
  <c r="BT239" i="3" s="1"/>
  <c r="AV237" i="3"/>
  <c r="AF237" i="3"/>
  <c r="P237" i="3"/>
  <c r="BH285" i="3"/>
  <c r="BH258" i="3"/>
  <c r="BH256" i="3"/>
  <c r="BH254" i="3"/>
  <c r="CH237" i="3"/>
  <c r="CH239" i="3" s="1" a="1"/>
  <c r="CH239" i="3" s="1"/>
  <c r="O237" i="3"/>
  <c r="BH296" i="3"/>
  <c r="BH290" i="3"/>
  <c r="BK290" i="3" s="1"/>
  <c r="BH293" i="3"/>
  <c r="BH263" i="3"/>
  <c r="BH262" i="3"/>
  <c r="BH266" i="3"/>
  <c r="CD237" i="3"/>
  <c r="AZ237" i="3"/>
  <c r="AD237" i="3"/>
  <c r="K237" i="3"/>
  <c r="BH282" i="3"/>
  <c r="BH283" i="3"/>
  <c r="BH276" i="3"/>
  <c r="BH275" i="3"/>
  <c r="I237" i="3"/>
  <c r="BH294" i="3"/>
  <c r="BH277" i="3"/>
  <c r="BH274" i="3"/>
  <c r="BX237" i="3"/>
  <c r="AT237" i="3"/>
  <c r="BH278" i="3"/>
  <c r="BH273" i="3"/>
  <c r="BH257" i="3"/>
  <c r="BH287" i="3"/>
  <c r="BH284" i="3"/>
  <c r="BH279" i="3"/>
  <c r="BH261" i="3"/>
  <c r="BH246" i="3"/>
  <c r="CN237" i="3"/>
  <c r="BH299" i="3"/>
  <c r="BH295" i="3"/>
  <c r="BH288" i="3"/>
  <c r="CL237" i="3"/>
  <c r="BQ237" i="3"/>
  <c r="BQ239" i="3" s="1" a="1"/>
  <c r="BQ239" i="3" s="1"/>
  <c r="AP237" i="3"/>
  <c r="S237" i="3"/>
  <c r="BH268" i="3"/>
  <c r="BH259" i="3"/>
  <c r="CK237" i="3"/>
  <c r="AO237" i="3"/>
  <c r="R237" i="3"/>
  <c r="BH281" i="3"/>
  <c r="BH255" i="3"/>
  <c r="BH302" i="3" s="1"/>
  <c r="BH249" i="3"/>
  <c r="BH247" i="3"/>
  <c r="BO237" i="3"/>
  <c r="AJ237" i="3"/>
  <c r="N237" i="3"/>
  <c r="BH298" i="3"/>
  <c r="BH267" i="3"/>
  <c r="BN237" i="3"/>
  <c r="M237" i="3"/>
  <c r="BH297" i="3"/>
  <c r="BH313" i="3" s="1"/>
  <c r="BK313" i="3" s="1"/>
  <c r="AR252" i="3"/>
  <c r="AR251" i="3" s="1"/>
  <c r="AF252" i="3"/>
  <c r="AF251" i="3" s="1"/>
  <c r="BB268" i="3"/>
  <c r="BC268" i="3" s="1"/>
  <c r="AU271" i="3"/>
  <c r="BB274" i="3"/>
  <c r="BC274" i="3" s="1"/>
  <c r="BB276" i="3"/>
  <c r="BC276" i="3" s="1"/>
  <c r="BB280" i="3"/>
  <c r="AL285" i="3"/>
  <c r="AT319" i="3"/>
  <c r="BB320" i="3"/>
  <c r="BC320" i="3" s="1"/>
  <c r="AQ228" i="3"/>
  <c r="AQ165" i="3"/>
  <c r="AQ230" i="3"/>
  <c r="BN229" i="3"/>
  <c r="BN230" i="3"/>
  <c r="BB163" i="3"/>
  <c r="BC163" i="3" s="1"/>
  <c r="AL164" i="3"/>
  <c r="BB169" i="3"/>
  <c r="AL176" i="3"/>
  <c r="W177" i="3"/>
  <c r="AY182" i="3"/>
  <c r="AY173" i="3" s="1"/>
  <c r="AY172" i="3" s="1"/>
  <c r="BB198" i="3"/>
  <c r="BC198" i="3" s="1"/>
  <c r="W200" i="3"/>
  <c r="AC202" i="3"/>
  <c r="AC191" i="3" s="1"/>
  <c r="BN205" i="3"/>
  <c r="AC216" i="3"/>
  <c r="W222" i="3"/>
  <c r="AG222" i="3"/>
  <c r="BB224" i="3"/>
  <c r="BB225" i="3"/>
  <c r="AH229" i="3"/>
  <c r="AH230" i="3"/>
  <c r="CF290" i="3"/>
  <c r="CF289" i="3" s="1"/>
  <c r="CF304" i="3"/>
  <c r="CF286" i="3"/>
  <c r="CF248" i="3"/>
  <c r="CF237" i="3"/>
  <c r="CF239" i="3" s="1" a="1"/>
  <c r="CF239" i="3" s="1"/>
  <c r="AS309" i="3"/>
  <c r="AS308" i="3"/>
  <c r="AS307" i="3"/>
  <c r="AC256" i="3"/>
  <c r="AC252" i="3" s="1"/>
  <c r="AV256" i="3"/>
  <c r="AI271" i="3"/>
  <c r="AI270" i="3" s="1"/>
  <c r="AZ281" i="3"/>
  <c r="BB281" i="3" s="1"/>
  <c r="BC281" i="3" s="1"/>
  <c r="BM284" i="3"/>
  <c r="AL286" i="3"/>
  <c r="AM286" i="3" s="1"/>
  <c r="CI158" i="3"/>
  <c r="CL169" i="3"/>
  <c r="CL49" i="3" s="1"/>
  <c r="BT169" i="3"/>
  <c r="BT49" i="3" s="1"/>
  <c r="BB188" i="3"/>
  <c r="BC188" i="3" s="1"/>
  <c r="AY192" i="3"/>
  <c r="AY191" i="3" s="1"/>
  <c r="BP192" i="3"/>
  <c r="BP191" i="3" s="1"/>
  <c r="BB196" i="3"/>
  <c r="BC196" i="3" s="1"/>
  <c r="BB203" i="3"/>
  <c r="AO202" i="3"/>
  <c r="Z205" i="3"/>
  <c r="BO205" i="3"/>
  <c r="CC211" i="3"/>
  <c r="BB214" i="3"/>
  <c r="BC214" i="3" s="1"/>
  <c r="AD216" i="3"/>
  <c r="AZ216" i="3"/>
  <c r="AV228" i="3"/>
  <c r="AQ229" i="3"/>
  <c r="AF231" i="3"/>
  <c r="AR231" i="3"/>
  <c r="BM231" i="3"/>
  <c r="AH237" i="3"/>
  <c r="AS237" i="3"/>
  <c r="AG309" i="3"/>
  <c r="AG308" i="3"/>
  <c r="AG307" i="3"/>
  <c r="AX240" i="3"/>
  <c r="AX244" i="3" s="1"/>
  <c r="BB249" i="3"/>
  <c r="BC249" i="3" s="1"/>
  <c r="BB253" i="3"/>
  <c r="AD256" i="3"/>
  <c r="AW256" i="3"/>
  <c r="AW252" i="3" s="1"/>
  <c r="AW251" i="3" s="1"/>
  <c r="AH252" i="3"/>
  <c r="AH251" i="3" s="1"/>
  <c r="AL263" i="3"/>
  <c r="AJ270" i="3"/>
  <c r="BH280" i="3"/>
  <c r="BM281" i="3"/>
  <c r="AL287" i="3"/>
  <c r="R134" i="3"/>
  <c r="AT134" i="3"/>
  <c r="CJ158" i="3"/>
  <c r="AI158" i="3"/>
  <c r="AY158" i="3"/>
  <c r="AB230" i="3"/>
  <c r="AB229" i="3"/>
  <c r="AB228" i="3"/>
  <c r="AW177" i="3"/>
  <c r="BB184" i="3"/>
  <c r="AD186" i="3"/>
  <c r="AD185" i="3" s="1"/>
  <c r="AE202" i="3"/>
  <c r="AE191" i="3" s="1"/>
  <c r="AJ205" i="3"/>
  <c r="AJ191" i="3" s="1"/>
  <c r="AV205" i="3"/>
  <c r="AV191" i="3" s="1"/>
  <c r="AR216" i="3"/>
  <c r="AR191" i="3" s="1"/>
  <c r="AH222" i="3"/>
  <c r="AL227" i="3"/>
  <c r="BN228" i="3"/>
  <c r="AV229" i="3"/>
  <c r="AL232" i="3"/>
  <c r="AG231" i="3"/>
  <c r="AE231" i="3"/>
  <c r="AQ237" i="3"/>
  <c r="AH308" i="3"/>
  <c r="AH307" i="3"/>
  <c r="AH309" i="3"/>
  <c r="AU308" i="3"/>
  <c r="AU307" i="3"/>
  <c r="AU309" i="3"/>
  <c r="BN309" i="3"/>
  <c r="BN307" i="3"/>
  <c r="BN308" i="3"/>
  <c r="AD240" i="3"/>
  <c r="AD244" i="3" s="1"/>
  <c r="AO240" i="3"/>
  <c r="BB241" i="3"/>
  <c r="BC241" i="3" s="1"/>
  <c r="Y252" i="3"/>
  <c r="AL261" i="3"/>
  <c r="AB265" i="3"/>
  <c r="AB264" i="3" s="1"/>
  <c r="BP265" i="3"/>
  <c r="BP264" i="3" s="1"/>
  <c r="Y271" i="3"/>
  <c r="AW271" i="3"/>
  <c r="AW270" i="3" s="1"/>
  <c r="AQ281" i="3"/>
  <c r="AQ270" i="3" s="1"/>
  <c r="AA284" i="3"/>
  <c r="AL284" i="3" s="1"/>
  <c r="AM284" i="3" s="1"/>
  <c r="V289" i="3"/>
  <c r="W289" i="3" s="1"/>
  <c r="BN295" i="3"/>
  <c r="AI388" i="3"/>
  <c r="AI386" i="3"/>
  <c r="AI387" i="3"/>
  <c r="AI323" i="3"/>
  <c r="AL289" i="3"/>
  <c r="AM289" i="3" s="1"/>
  <c r="AL303" i="3"/>
  <c r="AM303" i="3" s="1"/>
  <c r="BB311" i="3"/>
  <c r="BC311" i="3" s="1"/>
  <c r="AO310" i="3"/>
  <c r="BB312" i="3"/>
  <c r="BC312" i="3" s="1"/>
  <c r="BB313" i="3"/>
  <c r="BC313" i="3" s="1"/>
  <c r="BS382" i="3"/>
  <c r="BO319" i="3"/>
  <c r="BO323" i="3" s="1"/>
  <c r="AL321" i="3"/>
  <c r="AA331" i="3"/>
  <c r="BC367" i="3"/>
  <c r="AL401" i="3"/>
  <c r="E214" i="3"/>
  <c r="AL223" i="3"/>
  <c r="AM223" i="3" s="1"/>
  <c r="AN225" i="3"/>
  <c r="AG228" i="3"/>
  <c r="E230" i="3"/>
  <c r="BB233" i="3"/>
  <c r="AN235" i="3"/>
  <c r="AE237" i="3"/>
  <c r="AU237" i="3"/>
  <c r="BS290" i="3"/>
  <c r="BS289" i="3" s="1"/>
  <c r="CI290" i="3"/>
  <c r="CI289" i="3" s="1"/>
  <c r="AP307" i="3"/>
  <c r="AP244" i="3"/>
  <c r="AP308" i="3"/>
  <c r="AP309" i="3"/>
  <c r="AW307" i="3"/>
  <c r="AW308" i="3"/>
  <c r="AW309" i="3"/>
  <c r="AL249" i="3"/>
  <c r="W258" i="3"/>
  <c r="AP265" i="3"/>
  <c r="AP264" i="3" s="1"/>
  <c r="AP251" i="3" s="1"/>
  <c r="Z271" i="3"/>
  <c r="Z270" i="3" s="1"/>
  <c r="AH271" i="3"/>
  <c r="AH270" i="3" s="1"/>
  <c r="AZ271" i="3"/>
  <c r="BP271" i="3"/>
  <c r="BP270" i="3" s="1"/>
  <c r="E280" i="3"/>
  <c r="W281" i="3"/>
  <c r="BN281" i="3"/>
  <c r="AN283" i="3"/>
  <c r="AH284" i="3"/>
  <c r="BQ286" i="3"/>
  <c r="BC292" i="3"/>
  <c r="Z301" i="3"/>
  <c r="BB305" i="3"/>
  <c r="BC305" i="3" s="1"/>
  <c r="AX310" i="3"/>
  <c r="AH386" i="3"/>
  <c r="AH387" i="3"/>
  <c r="AH388" i="3"/>
  <c r="AH323" i="3"/>
  <c r="AF335" i="3"/>
  <c r="Y398" i="3"/>
  <c r="AL399" i="3"/>
  <c r="AP398" i="3"/>
  <c r="BB399" i="3"/>
  <c r="AN195" i="3"/>
  <c r="AN196" i="3"/>
  <c r="AN197" i="3"/>
  <c r="AN198" i="3"/>
  <c r="AN199" i="3"/>
  <c r="AN200" i="3"/>
  <c r="AN201" i="3"/>
  <c r="AN202" i="3"/>
  <c r="E212" i="3"/>
  <c r="E217" i="3"/>
  <c r="E221" i="3"/>
  <c r="Z222" i="3"/>
  <c r="CM225" i="3"/>
  <c r="CG237" i="3"/>
  <c r="CJ290" i="3"/>
  <c r="CJ289" i="3" s="1"/>
  <c r="AH240" i="3"/>
  <c r="AH244" i="3" s="1"/>
  <c r="CG248" i="3"/>
  <c r="AI256" i="3"/>
  <c r="AL266" i="3"/>
  <c r="AM266" i="3" s="1"/>
  <c r="AN267" i="3"/>
  <c r="AA271" i="3"/>
  <c r="AA270" i="3" s="1"/>
  <c r="W273" i="3"/>
  <c r="E274" i="3"/>
  <c r="E279" i="3"/>
  <c r="W280" i="3"/>
  <c r="AD281" i="3"/>
  <c r="AD270" i="3" s="1"/>
  <c r="AN282" i="3"/>
  <c r="BB283" i="3"/>
  <c r="W293" i="3"/>
  <c r="AN294" i="3"/>
  <c r="AZ295" i="3"/>
  <c r="AA301" i="3"/>
  <c r="BM308" i="3"/>
  <c r="BM309" i="3"/>
  <c r="AF310" i="3"/>
  <c r="CI382" i="3"/>
  <c r="CI370" i="3"/>
  <c r="AA319" i="3"/>
  <c r="AA323" i="3" s="1"/>
  <c r="Y335" i="3"/>
  <c r="AG335" i="3"/>
  <c r="Z349" i="3"/>
  <c r="BC351" i="3"/>
  <c r="BB353" i="3"/>
  <c r="BC353" i="3" s="1"/>
  <c r="BC378" i="3"/>
  <c r="BC391" i="3"/>
  <c r="BB392" i="3"/>
  <c r="AC402" i="3"/>
  <c r="AC465" i="3"/>
  <c r="AC466" i="3"/>
  <c r="AC467" i="3"/>
  <c r="AJ467" i="3"/>
  <c r="AJ466" i="3"/>
  <c r="AJ465" i="3"/>
  <c r="BO465" i="3"/>
  <c r="BO466" i="3"/>
  <c r="BO467" i="3"/>
  <c r="BO402" i="3"/>
  <c r="BO429" i="3"/>
  <c r="BO428" i="3" s="1"/>
  <c r="BE548" i="3" a="1"/>
  <c r="BE548" i="3" s="1"/>
  <c r="AN548" i="3"/>
  <c r="AN547" i="3"/>
  <c r="AN549" i="3"/>
  <c r="E549" i="3"/>
  <c r="AN546" i="3"/>
  <c r="E543" i="3"/>
  <c r="AN542" i="3"/>
  <c r="E535" i="3"/>
  <c r="E531" i="3"/>
  <c r="E529" i="3"/>
  <c r="E518" i="3"/>
  <c r="E512" i="3"/>
  <c r="E508" i="3"/>
  <c r="E505" i="3"/>
  <c r="E501" i="3"/>
  <c r="E541" i="3"/>
  <c r="BF529" i="3" a="1"/>
  <c r="BF529" i="3" s="1"/>
  <c r="E525" i="3"/>
  <c r="AN523" i="3"/>
  <c r="AN519" i="3"/>
  <c r="AN515" i="3"/>
  <c r="AN509" i="3"/>
  <c r="E507" i="3"/>
  <c r="AN497" i="3"/>
  <c r="E538" i="3"/>
  <c r="AN533" i="3"/>
  <c r="BE529" i="3" a="1"/>
  <c r="BE529" i="3" s="1"/>
  <c r="E526" i="3"/>
  <c r="AN524" i="3"/>
  <c r="AN520" i="3"/>
  <c r="AN516" i="3"/>
  <c r="AN510" i="3"/>
  <c r="AN503" i="3"/>
  <c r="AN550" i="3"/>
  <c r="BF549" i="3" a="1"/>
  <c r="BF549" i="3" s="1"/>
  <c r="E546" i="3"/>
  <c r="AN545" i="3"/>
  <c r="E533" i="3"/>
  <c r="AN525" i="3"/>
  <c r="E524" i="3"/>
  <c r="E540" i="3"/>
  <c r="AN539" i="3"/>
  <c r="AN536" i="3"/>
  <c r="AN532" i="3"/>
  <c r="AN527" i="3"/>
  <c r="BF548" i="3" a="1"/>
  <c r="BF548" i="3" s="1"/>
  <c r="AN541" i="3"/>
  <c r="AN538" i="3"/>
  <c r="E534" i="3"/>
  <c r="E530" i="3"/>
  <c r="E528" i="3"/>
  <c r="AN526" i="3"/>
  <c r="E521" i="3"/>
  <c r="E545" i="3"/>
  <c r="AN544" i="3"/>
  <c r="AN537" i="3"/>
  <c r="E551" i="3"/>
  <c r="E548" i="3"/>
  <c r="E542" i="3"/>
  <c r="E532" i="3"/>
  <c r="AN530" i="3"/>
  <c r="E527" i="3"/>
  <c r="AN517" i="3"/>
  <c r="AN513" i="3"/>
  <c r="E513" i="3"/>
  <c r="E510" i="3"/>
  <c r="BE492" i="3" a="1"/>
  <c r="BE492" i="3" s="1"/>
  <c r="E536" i="3"/>
  <c r="E517" i="3"/>
  <c r="AN514" i="3"/>
  <c r="AN511" i="3"/>
  <c r="AN499" i="3"/>
  <c r="E493" i="3"/>
  <c r="AN490" i="3"/>
  <c r="E483" i="3"/>
  <c r="E479" i="3"/>
  <c r="E539" i="3"/>
  <c r="AN521" i="3"/>
  <c r="E514" i="3"/>
  <c r="AN505" i="3"/>
  <c r="E499" i="3"/>
  <c r="E495" i="3"/>
  <c r="AN491" i="3"/>
  <c r="AN489" i="3"/>
  <c r="AN486" i="3"/>
  <c r="AN484" i="3"/>
  <c r="E482" i="3"/>
  <c r="E476" i="3"/>
  <c r="AN529" i="3"/>
  <c r="E519" i="3"/>
  <c r="AN488" i="3"/>
  <c r="E481" i="3"/>
  <c r="AN480" i="3"/>
  <c r="AN478" i="3"/>
  <c r="BH476" i="3" a="1"/>
  <c r="BH476" i="3" s="1"/>
  <c r="AN543" i="3"/>
  <c r="AN540" i="3"/>
  <c r="E522" i="3"/>
  <c r="E515" i="3"/>
  <c r="E498" i="3"/>
  <c r="E485" i="3"/>
  <c r="BF476" i="3" a="1"/>
  <c r="BF476" i="3" s="1"/>
  <c r="AN531" i="3"/>
  <c r="AN512" i="3"/>
  <c r="AN504" i="3"/>
  <c r="E504" i="3"/>
  <c r="E502" i="3"/>
  <c r="AN496" i="3"/>
  <c r="E490" i="3"/>
  <c r="E537" i="3"/>
  <c r="AN535" i="3"/>
  <c r="E520" i="3"/>
  <c r="AN506" i="3"/>
  <c r="AN502" i="3"/>
  <c r="AN500" i="3"/>
  <c r="E500" i="3"/>
  <c r="E494" i="3"/>
  <c r="E491" i="3"/>
  <c r="E489" i="3"/>
  <c r="E486" i="3"/>
  <c r="E484" i="3"/>
  <c r="E550" i="3"/>
  <c r="E509" i="3"/>
  <c r="AN494" i="3"/>
  <c r="E488" i="3"/>
  <c r="BG478" i="3" a="1"/>
  <c r="BG478" i="3" s="1"/>
  <c r="AN477" i="3"/>
  <c r="E523" i="3"/>
  <c r="AN508" i="3"/>
  <c r="BF492" i="3" a="1"/>
  <c r="BF492" i="3" s="1"/>
  <c r="E487" i="3"/>
  <c r="E478" i="3"/>
  <c r="E503" i="3"/>
  <c r="E477" i="3"/>
  <c r="E516" i="3"/>
  <c r="E506" i="3"/>
  <c r="AN534" i="3"/>
  <c r="AN483" i="3"/>
  <c r="AN492" i="3"/>
  <c r="AN479" i="3"/>
  <c r="E547" i="3"/>
  <c r="AN518" i="3"/>
  <c r="AN485" i="3"/>
  <c r="AN481" i="3"/>
  <c r="BF550" i="3" a="1"/>
  <c r="BF550" i="3" s="1"/>
  <c r="AN522" i="3"/>
  <c r="E511" i="3"/>
  <c r="AN501" i="3"/>
  <c r="AN498" i="3"/>
  <c r="E497" i="3"/>
  <c r="E492" i="3"/>
  <c r="BF490" i="3" a="1"/>
  <c r="BF490" i="3" s="1"/>
  <c r="AN476" i="3"/>
  <c r="AN551" i="3"/>
  <c r="E544" i="3"/>
  <c r="AN528" i="3"/>
  <c r="AN495" i="3"/>
  <c r="BG492" i="3" a="1"/>
  <c r="BG492" i="3" s="1"/>
  <c r="AN487" i="3"/>
  <c r="E496" i="3"/>
  <c r="E480" i="3"/>
  <c r="AN507" i="3"/>
  <c r="AN482" i="3"/>
  <c r="AN493" i="3"/>
  <c r="AN214" i="3"/>
  <c r="BB217" i="3"/>
  <c r="Y222" i="3"/>
  <c r="E229" i="3"/>
  <c r="AG237" i="3"/>
  <c r="AW237" i="3"/>
  <c r="BU290" i="3"/>
  <c r="BU289" i="3" s="1"/>
  <c r="BU237" i="3"/>
  <c r="BU304" i="3"/>
  <c r="BU105" i="3" s="1"/>
  <c r="BU248" i="3"/>
  <c r="BU286" i="3"/>
  <c r="CK286" i="3"/>
  <c r="CK248" i="3"/>
  <c r="AL242" i="3"/>
  <c r="BQ248" i="3"/>
  <c r="BZ248" i="3" s="1"/>
  <c r="W256" i="3"/>
  <c r="AN256" i="3"/>
  <c r="BM261" i="3"/>
  <c r="BB267" i="3"/>
  <c r="BC267" i="3" s="1"/>
  <c r="AT270" i="3"/>
  <c r="AL273" i="3"/>
  <c r="W274" i="3"/>
  <c r="E275" i="3"/>
  <c r="E278" i="3"/>
  <c r="W279" i="3"/>
  <c r="AL280" i="3"/>
  <c r="AM280" i="3" s="1"/>
  <c r="BB282" i="3"/>
  <c r="BC282" i="3" s="1"/>
  <c r="BB294" i="3"/>
  <c r="BC294" i="3" s="1"/>
  <c r="W296" i="3"/>
  <c r="BB296" i="3"/>
  <c r="BC296" i="3" s="1"/>
  <c r="BN301" i="3"/>
  <c r="BB306" i="3"/>
  <c r="BC306" i="3" s="1"/>
  <c r="CJ382" i="3"/>
  <c r="BW382" i="3"/>
  <c r="AB386" i="3"/>
  <c r="AB387" i="3"/>
  <c r="AB388" i="3"/>
  <c r="AB323" i="3"/>
  <c r="AT387" i="3"/>
  <c r="AT386" i="3"/>
  <c r="AT323" i="3"/>
  <c r="AT388" i="3"/>
  <c r="AB319" i="3"/>
  <c r="AZ319" i="3"/>
  <c r="AZ323" i="3" s="1"/>
  <c r="AH350" i="3"/>
  <c r="AA350" i="3"/>
  <c r="AA349" i="3" s="1"/>
  <c r="AW402" i="3"/>
  <c r="AL214" i="3"/>
  <c r="AM214" i="3" s="1"/>
  <c r="E234" i="3"/>
  <c r="BV290" i="3"/>
  <c r="BV289" i="3" s="1"/>
  <c r="BV304" i="3"/>
  <c r="BV105" i="3" s="1"/>
  <c r="BV248" i="3"/>
  <c r="CL304" i="3"/>
  <c r="AI240" i="3"/>
  <c r="AI244" i="3" s="1"/>
  <c r="AL248" i="3"/>
  <c r="CL248" i="3"/>
  <c r="AT256" i="3"/>
  <c r="AT252" i="3" s="1"/>
  <c r="AT251" i="3" s="1"/>
  <c r="W271" i="3"/>
  <c r="AB270" i="3"/>
  <c r="AL274" i="3"/>
  <c r="W275" i="3"/>
  <c r="W278" i="3"/>
  <c r="AL279" i="3"/>
  <c r="E294" i="3"/>
  <c r="AL296" i="3"/>
  <c r="AF295" i="3"/>
  <c r="AL295" i="3" s="1"/>
  <c r="AM295" i="3" s="1"/>
  <c r="BO301" i="3"/>
  <c r="AU301" i="3"/>
  <c r="BB304" i="3"/>
  <c r="BC304" i="3" s="1"/>
  <c r="CN382" i="3"/>
  <c r="BX316" i="3"/>
  <c r="BX383" i="3"/>
  <c r="BZ383" i="3" s="1"/>
  <c r="BX369" i="3"/>
  <c r="CN369" i="3"/>
  <c r="CN383" i="3"/>
  <c r="CN371" i="3"/>
  <c r="AC386" i="3"/>
  <c r="AC387" i="3"/>
  <c r="AC388" i="3"/>
  <c r="AC323" i="3"/>
  <c r="AV330" i="3"/>
  <c r="BO331" i="3"/>
  <c r="BC383" i="3"/>
  <c r="CF449" i="3"/>
  <c r="CF461" i="3"/>
  <c r="AA230" i="3"/>
  <c r="AA229" i="3"/>
  <c r="AN172" i="3"/>
  <c r="AN187" i="3"/>
  <c r="AN188" i="3"/>
  <c r="AN189" i="3"/>
  <c r="AN190" i="3"/>
  <c r="AN208" i="3"/>
  <c r="AN210" i="3"/>
  <c r="E215" i="3"/>
  <c r="AN215" i="3"/>
  <c r="BB220" i="3"/>
  <c r="BC220" i="3" s="1"/>
  <c r="E232" i="3"/>
  <c r="AN234" i="3"/>
  <c r="BV237" i="3"/>
  <c r="BX304" i="3"/>
  <c r="CN304" i="3"/>
  <c r="BP309" i="3"/>
  <c r="BP308" i="3"/>
  <c r="BP307" i="3"/>
  <c r="E245" i="3"/>
  <c r="E247" i="3"/>
  <c r="CN248" i="3"/>
  <c r="W251" i="3"/>
  <c r="BF253" i="3" a="1"/>
  <c r="BF253" i="3" s="1"/>
  <c r="BK255" i="3" a="1"/>
  <c r="BK255" i="3" s="1"/>
  <c r="E257" i="3"/>
  <c r="AU256" i="3"/>
  <c r="AU252" i="3" s="1"/>
  <c r="AU251" i="3" s="1"/>
  <c r="W260" i="3"/>
  <c r="AN260" i="3"/>
  <c r="AN261" i="3"/>
  <c r="AY265" i="3"/>
  <c r="AY264" i="3" s="1"/>
  <c r="AL267" i="3"/>
  <c r="AV271" i="3"/>
  <c r="AV270" i="3" s="1"/>
  <c r="AL276" i="3"/>
  <c r="AL277" i="3"/>
  <c r="AY281" i="3"/>
  <c r="AC284" i="3"/>
  <c r="AL294" i="3"/>
  <c r="AT295" i="3"/>
  <c r="BM295" i="3"/>
  <c r="W298" i="3"/>
  <c r="BB298" i="3"/>
  <c r="BC298" i="3" s="1"/>
  <c r="AC301" i="3"/>
  <c r="AW301" i="3"/>
  <c r="E306" i="3"/>
  <c r="AL313" i="3"/>
  <c r="BN388" i="3"/>
  <c r="BN387" i="3"/>
  <c r="BN323" i="3"/>
  <c r="BN386" i="3"/>
  <c r="AU319" i="3"/>
  <c r="AE331" i="3"/>
  <c r="CD448" i="3"/>
  <c r="CD447" i="3" s="1"/>
  <c r="CD462" i="3"/>
  <c r="CD395" i="3"/>
  <c r="CD406" i="3"/>
  <c r="BW158" i="3"/>
  <c r="CL225" i="3"/>
  <c r="CL105" i="3" s="1"/>
  <c r="W162" i="3"/>
  <c r="CM169" i="3"/>
  <c r="CM49" i="3" s="1"/>
  <c r="AN173" i="3"/>
  <c r="E179" i="3"/>
  <c r="AN191" i="3"/>
  <c r="AN206" i="3"/>
  <c r="CK207" i="3"/>
  <c r="AN212" i="3"/>
  <c r="E216" i="3"/>
  <c r="AZ222" i="3"/>
  <c r="E226" i="3"/>
  <c r="AN228" i="3"/>
  <c r="CC304" i="3"/>
  <c r="CC286" i="3"/>
  <c r="CC290" i="3"/>
  <c r="AZ244" i="3"/>
  <c r="AZ308" i="3"/>
  <c r="AZ309" i="3"/>
  <c r="W241" i="3"/>
  <c r="BM244" i="3"/>
  <c r="BX248" i="3"/>
  <c r="E250" i="3"/>
  <c r="W257" i="3"/>
  <c r="AI261" i="3"/>
  <c r="AI252" i="3" s="1"/>
  <c r="E264" i="3"/>
  <c r="W268" i="3"/>
  <c r="AD284" i="3"/>
  <c r="AO284" i="3"/>
  <c r="BB285" i="3"/>
  <c r="CG286" i="3"/>
  <c r="BB288" i="3"/>
  <c r="BB297" i="3"/>
  <c r="BC297" i="3" s="1"/>
  <c r="AL298" i="3"/>
  <c r="W299" i="3"/>
  <c r="AD301" i="3"/>
  <c r="AO301" i="3"/>
  <c r="AX301" i="3"/>
  <c r="AQ301" i="3"/>
  <c r="W305" i="3"/>
  <c r="AJ310" i="3"/>
  <c r="Y310" i="3"/>
  <c r="AL312" i="3"/>
  <c r="AM312" i="3" s="1"/>
  <c r="AW386" i="3"/>
  <c r="AW387" i="3"/>
  <c r="AW388" i="3"/>
  <c r="AW323" i="3"/>
  <c r="BO388" i="3"/>
  <c r="BO387" i="3"/>
  <c r="BO386" i="3"/>
  <c r="BB334" i="3"/>
  <c r="AR349" i="3"/>
  <c r="AO363" i="3"/>
  <c r="BB363" i="3" s="1"/>
  <c r="BC363" i="3" s="1"/>
  <c r="BB364" i="3"/>
  <c r="BC364" i="3" s="1"/>
  <c r="AL406" i="3"/>
  <c r="AM512" i="3"/>
  <c r="AN231" i="3"/>
  <c r="AN223" i="3"/>
  <c r="E210" i="3"/>
  <c r="E209" i="3"/>
  <c r="E208" i="3"/>
  <c r="E207" i="3"/>
  <c r="E206" i="3"/>
  <c r="AN233" i="3"/>
  <c r="AN230" i="3"/>
  <c r="E227" i="3"/>
  <c r="AN226" i="3"/>
  <c r="AN222" i="3"/>
  <c r="AN229" i="3"/>
  <c r="AN221" i="3"/>
  <c r="AN220" i="3"/>
  <c r="AN219" i="3"/>
  <c r="AN218" i="3"/>
  <c r="AN217" i="3"/>
  <c r="BF160" i="3" a="1"/>
  <c r="BF160" i="3" s="1"/>
  <c r="E168" i="3"/>
  <c r="AN174" i="3"/>
  <c r="BJ176" i="3" a="1"/>
  <c r="BJ176" i="3" s="1"/>
  <c r="AN192" i="3"/>
  <c r="CM213" i="3"/>
  <c r="CM93" i="3" s="1"/>
  <c r="E219" i="3"/>
  <c r="E314" i="3"/>
  <c r="BE311" i="3" a="1"/>
  <c r="BE311" i="3" s="1"/>
  <c r="E308" i="3"/>
  <c r="E300" i="3"/>
  <c r="E299" i="3"/>
  <c r="E298" i="3"/>
  <c r="E297" i="3"/>
  <c r="E296" i="3"/>
  <c r="BF292" i="3" a="1"/>
  <c r="BF292" i="3" s="1"/>
  <c r="E313" i="3"/>
  <c r="BF312" i="3" a="1"/>
  <c r="BF312" i="3" s="1"/>
  <c r="E307" i="3"/>
  <c r="AN306" i="3"/>
  <c r="BF313" i="3" a="1"/>
  <c r="BF313" i="3" s="1"/>
  <c r="BE292" i="3" a="1"/>
  <c r="BE292" i="3" s="1"/>
  <c r="E291" i="3"/>
  <c r="AN289" i="3"/>
  <c r="AN288" i="3"/>
  <c r="AN287" i="3"/>
  <c r="AN286" i="3"/>
  <c r="AN285" i="3"/>
  <c r="AN304" i="3"/>
  <c r="E289" i="3"/>
  <c r="E287" i="3"/>
  <c r="AN281" i="3"/>
  <c r="AN280" i="3"/>
  <c r="AN279" i="3"/>
  <c r="AN278" i="3"/>
  <c r="AN277" i="3"/>
  <c r="AN276" i="3"/>
  <c r="AN275" i="3"/>
  <c r="AN274" i="3"/>
  <c r="AN273" i="3"/>
  <c r="AN272" i="3"/>
  <c r="BF311" i="3" a="1"/>
  <c r="BF311" i="3" s="1"/>
  <c r="AN302" i="3"/>
  <c r="E293" i="3"/>
  <c r="AN290" i="3"/>
  <c r="E285" i="3"/>
  <c r="E271" i="3"/>
  <c r="AN259" i="3"/>
  <c r="BG255" i="3" a="1"/>
  <c r="BG255" i="3" s="1"/>
  <c r="E254" i="3"/>
  <c r="AN250" i="3"/>
  <c r="AN249" i="3"/>
  <c r="AN248" i="3"/>
  <c r="AN246" i="3"/>
  <c r="E243" i="3"/>
  <c r="AN242" i="3"/>
  <c r="E241" i="3"/>
  <c r="AN311" i="3"/>
  <c r="E311" i="3"/>
  <c r="E304" i="3"/>
  <c r="AN301" i="3"/>
  <c r="E270" i="3"/>
  <c r="AN264" i="3"/>
  <c r="AN263" i="3"/>
  <c r="AN262" i="3"/>
  <c r="E261" i="3"/>
  <c r="E256" i="3"/>
  <c r="E255" i="3"/>
  <c r="AN245" i="3"/>
  <c r="E240" i="3"/>
  <c r="AN239" i="3"/>
  <c r="AN307" i="3"/>
  <c r="AN291" i="3"/>
  <c r="E269" i="3"/>
  <c r="E268" i="3"/>
  <c r="E267" i="3"/>
  <c r="E266" i="3"/>
  <c r="AN257" i="3"/>
  <c r="BF255" i="3" a="1"/>
  <c r="BF255" i="3" s="1"/>
  <c r="E253" i="3"/>
  <c r="AN244" i="3"/>
  <c r="E309" i="3"/>
  <c r="AN303" i="3"/>
  <c r="AN297" i="3"/>
  <c r="AN313" i="3"/>
  <c r="AN312" i="3"/>
  <c r="E312" i="3"/>
  <c r="E303" i="3"/>
  <c r="AN296" i="3"/>
  <c r="AN293" i="3"/>
  <c r="AN271" i="3"/>
  <c r="E310" i="3"/>
  <c r="AN305" i="3"/>
  <c r="E295" i="3"/>
  <c r="BF291" i="3" a="1"/>
  <c r="BF291" i="3" s="1"/>
  <c r="CE291" i="3" s="1"/>
  <c r="E284" i="3"/>
  <c r="E283" i="3"/>
  <c r="E282" i="3"/>
  <c r="AN270" i="3"/>
  <c r="AN314" i="3"/>
  <c r="AN310" i="3"/>
  <c r="E305" i="3"/>
  <c r="CD304" i="3"/>
  <c r="CD286" i="3"/>
  <c r="E239" i="3"/>
  <c r="W240" i="3"/>
  <c r="AN240" i="3"/>
  <c r="AN243" i="3"/>
  <c r="E244" i="3"/>
  <c r="W245" i="3"/>
  <c r="AL268" i="3"/>
  <c r="AE284" i="3"/>
  <c r="AW284" i="3"/>
  <c r="CL286" i="3"/>
  <c r="E292" i="3"/>
  <c r="CG292" i="3"/>
  <c r="AU295" i="3"/>
  <c r="AL299" i="3"/>
  <c r="BB299" i="3"/>
  <c r="BC299" i="3" s="1"/>
  <c r="E301" i="3"/>
  <c r="E302" i="3"/>
  <c r="AP301" i="3"/>
  <c r="AL305" i="3"/>
  <c r="BN310" i="3"/>
  <c r="AE388" i="3"/>
  <c r="AE387" i="3"/>
  <c r="AE323" i="3"/>
  <c r="AE386" i="3"/>
  <c r="AE319" i="3"/>
  <c r="AO335" i="3"/>
  <c r="AD331" i="3"/>
  <c r="AD330" i="3" s="1"/>
  <c r="AL347" i="3"/>
  <c r="AE349" i="3"/>
  <c r="AL376" i="3"/>
  <c r="AB398" i="3"/>
  <c r="AO402" i="3"/>
  <c r="BB398" i="3"/>
  <c r="BC398" i="3" s="1"/>
  <c r="AR410" i="3"/>
  <c r="E198" i="3"/>
  <c r="E199" i="3"/>
  <c r="E200" i="3"/>
  <c r="E201" i="3"/>
  <c r="E202" i="3"/>
  <c r="CM207" i="3"/>
  <c r="BE213" i="3" a="1"/>
  <c r="BE213" i="3" s="1"/>
  <c r="AL215" i="3"/>
  <c r="AN216" i="3"/>
  <c r="BB219" i="3"/>
  <c r="BC219" i="3" s="1"/>
  <c r="E224" i="3"/>
  <c r="AG230" i="3"/>
  <c r="CE304" i="3"/>
  <c r="CE286" i="3"/>
  <c r="W270" i="3"/>
  <c r="W261" i="3"/>
  <c r="W269" i="3"/>
  <c r="W267" i="3"/>
  <c r="W266" i="3"/>
  <c r="W252" i="3"/>
  <c r="W307" i="3"/>
  <c r="W259" i="3"/>
  <c r="W300" i="3"/>
  <c r="W295" i="3"/>
  <c r="W284" i="3"/>
  <c r="W283" i="3"/>
  <c r="W282" i="3"/>
  <c r="AT309" i="3"/>
  <c r="AT308" i="3"/>
  <c r="AT307" i="3"/>
  <c r="W250" i="3"/>
  <c r="BB263" i="3"/>
  <c r="W264" i="3"/>
  <c r="E286" i="3"/>
  <c r="E288" i="3"/>
  <c r="BE291" i="3" a="1"/>
  <c r="BE291" i="3" s="1"/>
  <c r="AV295" i="3"/>
  <c r="W297" i="3"/>
  <c r="AY295" i="3"/>
  <c r="W301" i="3"/>
  <c r="AF331" i="3"/>
  <c r="AF330" i="3" s="1"/>
  <c r="Y340" i="3"/>
  <c r="AL341" i="3"/>
  <c r="AQ331" i="3"/>
  <c r="AQ330" i="3" s="1"/>
  <c r="AZ331" i="3"/>
  <c r="AZ330" i="3" s="1"/>
  <c r="AN266" i="3"/>
  <c r="E272" i="3"/>
  <c r="AF271" i="3"/>
  <c r="AF270" i="3" s="1"/>
  <c r="BN271" i="3"/>
  <c r="W285" i="3"/>
  <c r="AQ284" i="3"/>
  <c r="CN286" i="3"/>
  <c r="BB287" i="3"/>
  <c r="BC287" i="3" s="1"/>
  <c r="BX290" i="3"/>
  <c r="BX289" i="3" s="1"/>
  <c r="AN295" i="3"/>
  <c r="AL297" i="3"/>
  <c r="AN300" i="3"/>
  <c r="W302" i="3"/>
  <c r="AR301" i="3"/>
  <c r="BQ370" i="3"/>
  <c r="BZ370" i="3" s="1"/>
  <c r="AQ388" i="3"/>
  <c r="AQ386" i="3"/>
  <c r="AQ387" i="3"/>
  <c r="AY388" i="3"/>
  <c r="AY386" i="3"/>
  <c r="AY387" i="3"/>
  <c r="AY323" i="3"/>
  <c r="AP319" i="3"/>
  <c r="AR331" i="3"/>
  <c r="AR330" i="3" s="1"/>
  <c r="AO360" i="3"/>
  <c r="BB360" i="3" s="1"/>
  <c r="BC360" i="3" s="1"/>
  <c r="BB361" i="3"/>
  <c r="BP489" i="3"/>
  <c r="BP488" i="3" s="1"/>
  <c r="BF212" i="3" a="1"/>
  <c r="BF212" i="3" s="1"/>
  <c r="CC212" i="3" s="1"/>
  <c r="BF213" i="3" a="1"/>
  <c r="BF213" i="3" s="1"/>
  <c r="BV213" i="3" s="1"/>
  <c r="BV93" i="3" s="1"/>
  <c r="E218" i="3"/>
  <c r="AL224" i="3"/>
  <c r="AM224" i="3" s="1"/>
  <c r="AN224" i="3"/>
  <c r="BB226" i="3"/>
  <c r="BC226" i="3" s="1"/>
  <c r="AN227" i="3"/>
  <c r="E231" i="3"/>
  <c r="BF233" i="3" a="1"/>
  <c r="BF233" i="3" s="1"/>
  <c r="E235" i="3"/>
  <c r="BQ304" i="3"/>
  <c r="BZ304" i="3" s="1"/>
  <c r="BQ290" i="3"/>
  <c r="Y307" i="3"/>
  <c r="Y308" i="3"/>
  <c r="AE309" i="3"/>
  <c r="AE307" i="3"/>
  <c r="AE308" i="3"/>
  <c r="AL239" i="3"/>
  <c r="AM255" i="3" s="1"/>
  <c r="BB262" i="3"/>
  <c r="AO261" i="3"/>
  <c r="BB266" i="3"/>
  <c r="W272" i="3"/>
  <c r="AG271" i="3"/>
  <c r="AG270" i="3" s="1"/>
  <c r="BO271" i="3"/>
  <c r="BO270" i="3" s="1"/>
  <c r="AN284" i="3"/>
  <c r="BB286" i="3"/>
  <c r="BC286" i="3" s="1"/>
  <c r="W288" i="3"/>
  <c r="CD290" i="3"/>
  <c r="CD289" i="3" s="1"/>
  <c r="AJ295" i="3"/>
  <c r="Y301" i="3"/>
  <c r="AF301" i="3"/>
  <c r="W303" i="3"/>
  <c r="AN308" i="3"/>
  <c r="AN309" i="3"/>
  <c r="W314" i="3"/>
  <c r="BR382" i="3"/>
  <c r="BR370" i="3"/>
  <c r="AQ319" i="3"/>
  <c r="AQ323" i="3" s="1"/>
  <c r="AR335" i="3"/>
  <c r="AI331" i="3"/>
  <c r="AM371" i="3"/>
  <c r="Y374" i="3"/>
  <c r="AL375" i="3"/>
  <c r="AM375" i="3" s="1"/>
  <c r="BM374" i="3"/>
  <c r="AG301" i="3"/>
  <c r="CD382" i="3"/>
  <c r="BQ369" i="3"/>
  <c r="BQ383" i="3"/>
  <c r="BQ371" i="3"/>
  <c r="BZ371" i="3" s="1"/>
  <c r="CG369" i="3"/>
  <c r="CG383" i="3"/>
  <c r="Y386" i="3"/>
  <c r="Y388" i="3"/>
  <c r="AU386" i="3"/>
  <c r="AU387" i="3"/>
  <c r="AU388" i="3"/>
  <c r="BH378" i="3"/>
  <c r="BH377" i="3"/>
  <c r="BH376" i="3"/>
  <c r="BH392" i="3" s="1"/>
  <c r="BK392" i="3" s="1"/>
  <c r="BH375" i="3"/>
  <c r="BH370" i="3"/>
  <c r="BK370" i="3" s="1"/>
  <c r="BH363" i="3"/>
  <c r="BH328" i="3"/>
  <c r="BH327" i="3"/>
  <c r="CH327" i="3" s="1"/>
  <c r="BH325" i="3"/>
  <c r="BH364" i="3"/>
  <c r="BH358" i="3"/>
  <c r="BH353" i="3"/>
  <c r="BH352" i="3"/>
  <c r="BH351" i="3"/>
  <c r="BH338" i="3"/>
  <c r="BH362" i="3"/>
  <c r="BH356" i="3"/>
  <c r="BH342" i="3"/>
  <c r="BH341" i="3"/>
  <c r="BH336" i="3"/>
  <c r="CM316" i="3"/>
  <c r="T316" i="3"/>
  <c r="BH373" i="3"/>
  <c r="BH372" i="3"/>
  <c r="BH360" i="3"/>
  <c r="BH326" i="3"/>
  <c r="CL316" i="3"/>
  <c r="S316" i="3"/>
  <c r="BH354" i="3"/>
  <c r="BH334" i="3"/>
  <c r="BH381" i="3" s="1"/>
  <c r="CK316" i="3"/>
  <c r="BV316" i="3"/>
  <c r="AX316" i="3"/>
  <c r="AH316" i="3"/>
  <c r="R316" i="3"/>
  <c r="BH371" i="3"/>
  <c r="BK371" i="3" s="1"/>
  <c r="BH366" i="3"/>
  <c r="BH332" i="3"/>
  <c r="BH374" i="3"/>
  <c r="BH367" i="3"/>
  <c r="BH357" i="3"/>
  <c r="BH337" i="3"/>
  <c r="BH335" i="3"/>
  <c r="BH333" i="3"/>
  <c r="BH350" i="3"/>
  <c r="BH391" i="3"/>
  <c r="BK391" i="3" s="1"/>
  <c r="BH355" i="3"/>
  <c r="AL328" i="3"/>
  <c r="BN335" i="3"/>
  <c r="BN331" i="3" s="1"/>
  <c r="BN330" i="3" s="1"/>
  <c r="BN344" i="3"/>
  <c r="BN343" i="3" s="1"/>
  <c r="AX350" i="3"/>
  <c r="AX349" i="3" s="1"/>
  <c r="AT360" i="3"/>
  <c r="AT349" i="3" s="1"/>
  <c r="BH361" i="3"/>
  <c r="AO374" i="3"/>
  <c r="BB375" i="3"/>
  <c r="BB376" i="3"/>
  <c r="BZ382" i="3"/>
  <c r="BB385" i="3"/>
  <c r="BC385" i="3" s="1"/>
  <c r="BS462" i="3"/>
  <c r="BS406" i="3"/>
  <c r="BS395" i="3"/>
  <c r="CI444" i="3"/>
  <c r="CI462" i="3"/>
  <c r="CI395" i="3"/>
  <c r="CI406" i="3"/>
  <c r="AR467" i="3"/>
  <c r="AR402" i="3"/>
  <c r="AR465" i="3"/>
  <c r="AR466" i="3"/>
  <c r="AZ467" i="3"/>
  <c r="AZ465" i="3"/>
  <c r="AZ466" i="3"/>
  <c r="AT398" i="3"/>
  <c r="AQ310" i="3"/>
  <c r="BM310" i="3"/>
  <c r="L316" i="3"/>
  <c r="AE316" i="3"/>
  <c r="BM316" i="3"/>
  <c r="CE316" i="3"/>
  <c r="BR369" i="3"/>
  <c r="BR383" i="3"/>
  <c r="CH365" i="3"/>
  <c r="CH369" i="3"/>
  <c r="CH383" i="3"/>
  <c r="CH371" i="3"/>
  <c r="AF388" i="3"/>
  <c r="AF387" i="3"/>
  <c r="AF386" i="3"/>
  <c r="AF323" i="3"/>
  <c r="AO386" i="3"/>
  <c r="AO388" i="3"/>
  <c r="AX319" i="3"/>
  <c r="BB321" i="3"/>
  <c r="BC321" i="3" s="1"/>
  <c r="BB327" i="3"/>
  <c r="BC327" i="3" s="1"/>
  <c r="AL333" i="3"/>
  <c r="AM333" i="3" s="1"/>
  <c r="BB341" i="3"/>
  <c r="BC341" i="3" s="1"/>
  <c r="BO344" i="3"/>
  <c r="BO343" i="3" s="1"/>
  <c r="AL346" i="3"/>
  <c r="AP350" i="3"/>
  <c r="AP349" i="3" s="1"/>
  <c r="AL353" i="3"/>
  <c r="BM360" i="3"/>
  <c r="AL372" i="3"/>
  <c r="AE374" i="3"/>
  <c r="AL378" i="3"/>
  <c r="AC380" i="3"/>
  <c r="AL381" i="3"/>
  <c r="BN380" i="3"/>
  <c r="BH438" i="3"/>
  <c r="BH437" i="3"/>
  <c r="BH436" i="3"/>
  <c r="BH435" i="3"/>
  <c r="BH434" i="3"/>
  <c r="BH433" i="3"/>
  <c r="BH432" i="3"/>
  <c r="BH431" i="3"/>
  <c r="BH430" i="3"/>
  <c r="BH449" i="3"/>
  <c r="BK449" i="3" s="1"/>
  <c r="BH455" i="3"/>
  <c r="BH471" i="3" s="1"/>
  <c r="BK471" i="3" s="1"/>
  <c r="BH419" i="3"/>
  <c r="BH440" i="3"/>
  <c r="BH405" i="3"/>
  <c r="CL395" i="3"/>
  <c r="S395" i="3"/>
  <c r="BH443" i="3"/>
  <c r="BH426" i="3"/>
  <c r="BH425" i="3"/>
  <c r="BH424" i="3"/>
  <c r="BH417" i="3"/>
  <c r="CK395" i="3"/>
  <c r="BV395" i="3"/>
  <c r="AX395" i="3"/>
  <c r="AH395" i="3"/>
  <c r="R395" i="3"/>
  <c r="BH470" i="3"/>
  <c r="BK470" i="3" s="1"/>
  <c r="BH456" i="3"/>
  <c r="BH453" i="3"/>
  <c r="BH451" i="3"/>
  <c r="BH441" i="3"/>
  <c r="CJ395" i="3"/>
  <c r="BU395" i="3"/>
  <c r="AW395" i="3"/>
  <c r="AG395" i="3"/>
  <c r="Q395" i="3"/>
  <c r="BH457" i="3"/>
  <c r="BH413" i="3"/>
  <c r="BH460" i="3" s="1"/>
  <c r="BH445" i="3"/>
  <c r="BH439" i="3"/>
  <c r="BH418" i="3"/>
  <c r="BH469" i="3" s="1"/>
  <c r="BK469" i="3" s="1"/>
  <c r="BH452" i="3"/>
  <c r="BH442" i="3"/>
  <c r="BH429" i="3"/>
  <c r="BH454" i="3"/>
  <c r="BH416" i="3"/>
  <c r="BH414" i="3"/>
  <c r="BH412" i="3"/>
  <c r="BH407" i="3"/>
  <c r="BH406" i="3"/>
  <c r="CN406" i="3" s="1"/>
  <c r="BH404" i="3"/>
  <c r="BH446" i="3"/>
  <c r="BT395" i="3"/>
  <c r="BH448" i="3"/>
  <c r="BK448" i="3" s="1"/>
  <c r="BH420" i="3"/>
  <c r="CN395" i="3"/>
  <c r="AR395" i="3"/>
  <c r="Y395" i="3"/>
  <c r="CM395" i="3"/>
  <c r="BR395" i="3"/>
  <c r="T395" i="3"/>
  <c r="P395" i="3"/>
  <c r="BH411" i="3"/>
  <c r="O395" i="3"/>
  <c r="BH450" i="3"/>
  <c r="BK450" i="3" s="1"/>
  <c r="N395" i="3"/>
  <c r="BM395" i="3"/>
  <c r="L395" i="3"/>
  <c r="AD395" i="3"/>
  <c r="K395" i="3"/>
  <c r="BH415" i="3"/>
  <c r="CC395" i="3"/>
  <c r="AV395" i="3"/>
  <c r="AC395" i="3"/>
  <c r="J395" i="3"/>
  <c r="AB395" i="3"/>
  <c r="I395" i="3"/>
  <c r="BB411" i="3"/>
  <c r="AU428" i="3"/>
  <c r="BB464" i="3"/>
  <c r="AV468" i="3"/>
  <c r="BS286" i="3"/>
  <c r="CH286" i="3"/>
  <c r="M316" i="3"/>
  <c r="AF316" i="3"/>
  <c r="BN316" i="3"/>
  <c r="CF316" i="3"/>
  <c r="BS383" i="3"/>
  <c r="BS371" i="3"/>
  <c r="CI369" i="3"/>
  <c r="CI368" i="3" s="1"/>
  <c r="CI383" i="3"/>
  <c r="Z386" i="3"/>
  <c r="Z387" i="3"/>
  <c r="Z388" i="3"/>
  <c r="AV323" i="3"/>
  <c r="AV386" i="3"/>
  <c r="AV387" i="3"/>
  <c r="AV388" i="3"/>
  <c r="BM388" i="3"/>
  <c r="BM323" i="3"/>
  <c r="BM387" i="3"/>
  <c r="AP335" i="3"/>
  <c r="AX335" i="3"/>
  <c r="BH340" i="3"/>
  <c r="AW331" i="3"/>
  <c r="AW330" i="3" s="1"/>
  <c r="AQ350" i="3"/>
  <c r="BP350" i="3"/>
  <c r="BP349" i="3" s="1"/>
  <c r="AS350" i="3"/>
  <c r="AA360" i="3"/>
  <c r="AL360" i="3" s="1"/>
  <c r="AM360" i="3" s="1"/>
  <c r="AV363" i="3"/>
  <c r="BB381" i="3"/>
  <c r="AL384" i="3"/>
  <c r="BM386" i="3"/>
  <c r="AT395" i="3"/>
  <c r="AS465" i="3"/>
  <c r="AS466" i="3"/>
  <c r="AS467" i="3"/>
  <c r="AS402" i="3"/>
  <c r="AL412" i="3"/>
  <c r="AL413" i="3"/>
  <c r="AF410" i="3"/>
  <c r="AY410" i="3"/>
  <c r="AY409" i="3" s="1"/>
  <c r="AG429" i="3"/>
  <c r="AC498" i="3"/>
  <c r="AL500" i="3"/>
  <c r="BC525" i="3"/>
  <c r="BT286" i="3"/>
  <c r="CI286" i="3"/>
  <c r="AP310" i="3"/>
  <c r="N316" i="3"/>
  <c r="AG316" i="3"/>
  <c r="BO316" i="3"/>
  <c r="CG316" i="3"/>
  <c r="BT369" i="3"/>
  <c r="CJ383" i="3"/>
  <c r="CJ371" i="3"/>
  <c r="AP386" i="3"/>
  <c r="AP387" i="3"/>
  <c r="AP388" i="3"/>
  <c r="AY319" i="3"/>
  <c r="AP340" i="3"/>
  <c r="AP331" i="3" s="1"/>
  <c r="AP330" i="3" s="1"/>
  <c r="AX340" i="3"/>
  <c r="BB345" i="3"/>
  <c r="BC345" i="3" s="1"/>
  <c r="AO344" i="3"/>
  <c r="BH346" i="3"/>
  <c r="Y350" i="3"/>
  <c r="AF350" i="3"/>
  <c r="AZ350" i="3"/>
  <c r="AG350" i="3"/>
  <c r="AG349" i="3" s="1"/>
  <c r="AL355" i="3"/>
  <c r="AW363" i="3"/>
  <c r="CJ369" i="3"/>
  <c r="AL373" i="3"/>
  <c r="AM373" i="3" s="1"/>
  <c r="AF374" i="3"/>
  <c r="AY374" i="3"/>
  <c r="AY349" i="3" s="1"/>
  <c r="AT380" i="3"/>
  <c r="W393" i="3"/>
  <c r="AT465" i="3"/>
  <c r="AT466" i="3"/>
  <c r="AT467" i="3"/>
  <c r="AT402" i="3"/>
  <c r="AH398" i="3"/>
  <c r="BC426" i="3"/>
  <c r="AL434" i="3"/>
  <c r="BB435" i="3"/>
  <c r="BM498" i="3"/>
  <c r="BC531" i="3"/>
  <c r="CJ286" i="3"/>
  <c r="BB293" i="3"/>
  <c r="O316" i="3"/>
  <c r="AO316" i="3"/>
  <c r="BP316" i="3"/>
  <c r="CH316" i="3"/>
  <c r="BU371" i="3"/>
  <c r="AL327" i="3"/>
  <c r="AM327" i="3" s="1"/>
  <c r="Z331" i="3"/>
  <c r="AG340" i="3"/>
  <c r="AY340" i="3"/>
  <c r="AY331" i="3" s="1"/>
  <c r="AY330" i="3" s="1"/>
  <c r="AB331" i="3"/>
  <c r="AB330" i="3" s="1"/>
  <c r="BB347" i="3"/>
  <c r="BC347" i="3" s="1"/>
  <c r="AL354" i="3"/>
  <c r="AM354" i="3" s="1"/>
  <c r="BP363" i="3"/>
  <c r="BB366" i="3"/>
  <c r="BC366" i="3" s="1"/>
  <c r="AG374" i="3"/>
  <c r="BB377" i="3"/>
  <c r="BC377" i="3" s="1"/>
  <c r="AW380" i="3"/>
  <c r="Y389" i="3"/>
  <c r="AW389" i="3"/>
  <c r="BO389" i="3"/>
  <c r="BX395" i="3"/>
  <c r="AB402" i="3"/>
  <c r="AI467" i="3"/>
  <c r="AI466" i="3"/>
  <c r="AI465" i="3"/>
  <c r="AE398" i="3"/>
  <c r="AF414" i="3"/>
  <c r="Z410" i="3"/>
  <c r="Z409" i="3" s="1"/>
  <c r="BH421" i="3"/>
  <c r="AL430" i="3"/>
  <c r="Y429" i="3"/>
  <c r="Y231" i="3"/>
  <c r="BS237" i="3"/>
  <c r="CI248" i="3"/>
  <c r="AQ295" i="3"/>
  <c r="BB295" i="3" s="1"/>
  <c r="BC295" i="3" s="1"/>
  <c r="AE301" i="3"/>
  <c r="AL302" i="3"/>
  <c r="Z309" i="3"/>
  <c r="AL309" i="3" s="1"/>
  <c r="AM309" i="3" s="1"/>
  <c r="AE310" i="3"/>
  <c r="Z316" i="3"/>
  <c r="BT316" i="3"/>
  <c r="CC369" i="3"/>
  <c r="CC383" i="3"/>
  <c r="AJ388" i="3"/>
  <c r="AJ386" i="3"/>
  <c r="AJ387" i="3"/>
  <c r="AS388" i="3"/>
  <c r="AS387" i="3"/>
  <c r="AS386" i="3"/>
  <c r="AS323" i="3"/>
  <c r="BP387" i="3"/>
  <c r="BP386" i="3"/>
  <c r="BP388" i="3"/>
  <c r="AO319" i="3"/>
  <c r="AO323" i="3" s="1"/>
  <c r="AL320" i="3"/>
  <c r="Y319" i="3"/>
  <c r="BR327" i="3"/>
  <c r="AL334" i="3"/>
  <c r="AM334" i="3" s="1"/>
  <c r="AT335" i="3"/>
  <c r="AJ331" i="3"/>
  <c r="AJ330" i="3" s="1"/>
  <c r="AT340" i="3"/>
  <c r="BM340" i="3"/>
  <c r="AL345" i="3"/>
  <c r="AB350" i="3"/>
  <c r="AB349" i="3" s="1"/>
  <c r="AU350" i="3"/>
  <c r="W352" i="3"/>
  <c r="AL357" i="3"/>
  <c r="AM357" i="3" s="1"/>
  <c r="BH359" i="3"/>
  <c r="AE360" i="3"/>
  <c r="Y363" i="3"/>
  <c r="AL364" i="3"/>
  <c r="AA374" i="3"/>
  <c r="AI374" i="3"/>
  <c r="AI349" i="3" s="1"/>
  <c r="BN374" i="3"/>
  <c r="Y380" i="3"/>
  <c r="AR380" i="3"/>
  <c r="BB380" i="3" s="1"/>
  <c r="BC380" i="3" s="1"/>
  <c r="Y387" i="3"/>
  <c r="BB389" i="3"/>
  <c r="BC389" i="3" s="1"/>
  <c r="AQ395" i="3"/>
  <c r="BO395" i="3"/>
  <c r="AD402" i="3"/>
  <c r="AD465" i="3"/>
  <c r="AD466" i="3"/>
  <c r="AD467" i="3"/>
  <c r="AQ398" i="3"/>
  <c r="AL437" i="3"/>
  <c r="Z453" i="3"/>
  <c r="AM510" i="3"/>
  <c r="AF309" i="3"/>
  <c r="AF308" i="3"/>
  <c r="BM301" i="3"/>
  <c r="Z308" i="3"/>
  <c r="AA316" i="3"/>
  <c r="BU316" i="3"/>
  <c r="CD383" i="3"/>
  <c r="CD369" i="3"/>
  <c r="CD371" i="3"/>
  <c r="AD388" i="3"/>
  <c r="AD386" i="3"/>
  <c r="AD387" i="3"/>
  <c r="AD323" i="3"/>
  <c r="AZ388" i="3"/>
  <c r="AZ386" i="3"/>
  <c r="AZ387" i="3"/>
  <c r="Z319" i="3"/>
  <c r="Z323" i="3" s="1"/>
  <c r="AL322" i="3"/>
  <c r="AP323" i="3"/>
  <c r="BB328" i="3"/>
  <c r="BC328" i="3" s="1"/>
  <c r="AC340" i="3"/>
  <c r="AC331" i="3" s="1"/>
  <c r="BB342" i="3"/>
  <c r="BC342" i="3" s="1"/>
  <c r="Z344" i="3"/>
  <c r="Z343" i="3" s="1"/>
  <c r="BH345" i="3"/>
  <c r="BB346" i="3"/>
  <c r="AL352" i="3"/>
  <c r="W360" i="3"/>
  <c r="AQ360" i="3"/>
  <c r="AL362" i="3"/>
  <c r="AM362" i="3" s="1"/>
  <c r="AU374" i="3"/>
  <c r="AT374" i="3"/>
  <c r="AL377" i="3"/>
  <c r="AM377" i="3" s="1"/>
  <c r="Z380" i="3"/>
  <c r="AI380" i="3"/>
  <c r="AS380" i="3"/>
  <c r="BT383" i="3"/>
  <c r="AS389" i="3"/>
  <c r="BP395" i="3"/>
  <c r="AE402" i="3"/>
  <c r="AE465" i="3"/>
  <c r="AE466" i="3"/>
  <c r="AE467" i="3"/>
  <c r="AX466" i="3"/>
  <c r="AX465" i="3"/>
  <c r="AX467" i="3"/>
  <c r="AV414" i="3"/>
  <c r="AV410" i="3" s="1"/>
  <c r="AV409" i="3" s="1"/>
  <c r="BN428" i="3"/>
  <c r="BN545" i="3"/>
  <c r="BN544" i="3"/>
  <c r="BN481" i="3"/>
  <c r="BN546" i="3"/>
  <c r="BT290" i="3"/>
  <c r="BT289" i="3" s="1"/>
  <c r="W304" i="3"/>
  <c r="I316" i="3"/>
  <c r="CE369" i="3"/>
  <c r="CE383" i="3"/>
  <c r="CE371" i="3"/>
  <c r="W379" i="3"/>
  <c r="W339" i="3"/>
  <c r="W378" i="3"/>
  <c r="W357" i="3"/>
  <c r="W382" i="3"/>
  <c r="W380" i="3"/>
  <c r="W377" i="3"/>
  <c r="W363" i="3"/>
  <c r="W337" i="3"/>
  <c r="W374" i="3"/>
  <c r="W373" i="3"/>
  <c r="W372" i="3"/>
  <c r="W338" i="3"/>
  <c r="AL318" i="3"/>
  <c r="AM366" i="3" s="1"/>
  <c r="Y323" i="3"/>
  <c r="BT327" i="3"/>
  <c r="AC335" i="3"/>
  <c r="AU335" i="3"/>
  <c r="AU331" i="3" s="1"/>
  <c r="AU330" i="3" s="1"/>
  <c r="BH339" i="3"/>
  <c r="BH390" i="3" s="1"/>
  <c r="BK390" i="3" s="1"/>
  <c r="W342" i="3"/>
  <c r="AT344" i="3"/>
  <c r="AT343" i="3" s="1"/>
  <c r="BH347" i="3"/>
  <c r="AV350" i="3"/>
  <c r="AV349" i="3" s="1"/>
  <c r="AC350" i="3"/>
  <c r="AC349" i="3" s="1"/>
  <c r="AL361" i="3"/>
  <c r="AM361" i="3" s="1"/>
  <c r="AZ360" i="3"/>
  <c r="BB362" i="3"/>
  <c r="BC362" i="3" s="1"/>
  <c r="AH363" i="3"/>
  <c r="AL367" i="3"/>
  <c r="AV374" i="3"/>
  <c r="W386" i="3"/>
  <c r="AO387" i="3"/>
  <c r="AL391" i="3"/>
  <c r="AM391" i="3" s="1"/>
  <c r="E469" i="3"/>
  <c r="E461" i="3"/>
  <c r="AN451" i="3"/>
  <c r="BF449" i="3" a="1"/>
  <c r="BF449" i="3" s="1"/>
  <c r="AN447" i="3"/>
  <c r="E470" i="3"/>
  <c r="BF469" i="3" a="1"/>
  <c r="BF469" i="3" s="1"/>
  <c r="E468" i="3"/>
  <c r="E460" i="3"/>
  <c r="E467" i="3"/>
  <c r="E463" i="3"/>
  <c r="AN462" i="3"/>
  <c r="E459" i="3"/>
  <c r="AN452" i="3"/>
  <c r="BE449" i="3" a="1"/>
  <c r="BE449" i="3" s="1"/>
  <c r="AN429" i="3"/>
  <c r="E471" i="3"/>
  <c r="E457" i="3"/>
  <c r="AN439" i="3"/>
  <c r="E433" i="3"/>
  <c r="E424" i="3"/>
  <c r="BE413" i="3" a="1"/>
  <c r="BE413" i="3" s="1"/>
  <c r="E465" i="3"/>
  <c r="AN457" i="3"/>
  <c r="E452" i="3"/>
  <c r="AN448" i="3"/>
  <c r="E445" i="3"/>
  <c r="AN438" i="3"/>
  <c r="AN432" i="3"/>
  <c r="E423" i="3"/>
  <c r="AN418" i="3"/>
  <c r="E415" i="3"/>
  <c r="BE469" i="3" a="1"/>
  <c r="BE469" i="3" s="1"/>
  <c r="AN469" i="3"/>
  <c r="AN465" i="3"/>
  <c r="E462" i="3"/>
  <c r="AN461" i="3"/>
  <c r="AN445" i="3"/>
  <c r="E439" i="3"/>
  <c r="E438" i="3"/>
  <c r="E432" i="3"/>
  <c r="E429" i="3"/>
  <c r="AN428" i="3"/>
  <c r="AN410" i="3"/>
  <c r="AN472" i="3"/>
  <c r="E472" i="3"/>
  <c r="AN466" i="3"/>
  <c r="E466" i="3"/>
  <c r="AN458" i="3"/>
  <c r="E458" i="3"/>
  <c r="E454" i="3"/>
  <c r="E450" i="3"/>
  <c r="AN437" i="3"/>
  <c r="AN431" i="3"/>
  <c r="AN416" i="3"/>
  <c r="BK413" i="3" a="1"/>
  <c r="BK413" i="3" s="1"/>
  <c r="AN409" i="3"/>
  <c r="AN468" i="3"/>
  <c r="AN467" i="3"/>
  <c r="AN459" i="3"/>
  <c r="AN454" i="3"/>
  <c r="AN453" i="3"/>
  <c r="AN449" i="3"/>
  <c r="E448" i="3"/>
  <c r="E446" i="3"/>
  <c r="E437" i="3"/>
  <c r="E431" i="3"/>
  <c r="E422" i="3"/>
  <c r="E421" i="3"/>
  <c r="E420" i="3"/>
  <c r="AN419" i="3"/>
  <c r="E418" i="3"/>
  <c r="AN414" i="3"/>
  <c r="AN413" i="3"/>
  <c r="AN412" i="3"/>
  <c r="AN408" i="3"/>
  <c r="AN407" i="3"/>
  <c r="AN406" i="3"/>
  <c r="AN404" i="3"/>
  <c r="E401" i="3"/>
  <c r="AN400" i="3"/>
  <c r="E399" i="3"/>
  <c r="E464" i="3"/>
  <c r="AN463" i="3"/>
  <c r="AN455" i="3"/>
  <c r="AN441" i="3"/>
  <c r="E440" i="3"/>
  <c r="AN435" i="3"/>
  <c r="AN426" i="3"/>
  <c r="AN425" i="3"/>
  <c r="AN424" i="3"/>
  <c r="E410" i="3"/>
  <c r="BF471" i="3" a="1"/>
  <c r="BF471" i="3" s="1"/>
  <c r="E451" i="3"/>
  <c r="BE450" i="3" a="1"/>
  <c r="BE450" i="3" s="1"/>
  <c r="E447" i="3"/>
  <c r="E443" i="3"/>
  <c r="E441" i="3"/>
  <c r="E435" i="3"/>
  <c r="E427" i="3"/>
  <c r="E426" i="3"/>
  <c r="E425" i="3"/>
  <c r="AN423" i="3"/>
  <c r="AN417" i="3"/>
  <c r="AN470" i="3"/>
  <c r="E456" i="3"/>
  <c r="E449" i="3"/>
  <c r="AN443" i="3"/>
  <c r="AN442" i="3"/>
  <c r="AN434" i="3"/>
  <c r="E419" i="3"/>
  <c r="E414" i="3"/>
  <c r="E413" i="3"/>
  <c r="E412" i="3"/>
  <c r="E408" i="3"/>
  <c r="E407" i="3"/>
  <c r="AN471" i="3"/>
  <c r="AN456" i="3"/>
  <c r="AN450" i="3"/>
  <c r="E434" i="3"/>
  <c r="AN415" i="3"/>
  <c r="BF413" i="3" a="1"/>
  <c r="BF413" i="3" s="1"/>
  <c r="E403" i="3"/>
  <c r="E444" i="3"/>
  <c r="AN430" i="3"/>
  <c r="AN422" i="3"/>
  <c r="AN411" i="3"/>
  <c r="AN397" i="3"/>
  <c r="AN433" i="3"/>
  <c r="E417" i="3"/>
  <c r="E402" i="3"/>
  <c r="BF397" i="3" a="1"/>
  <c r="BF397" i="3" s="1"/>
  <c r="E428" i="3"/>
  <c r="BJ413" i="3" a="1"/>
  <c r="BJ413" i="3" s="1"/>
  <c r="E409" i="3"/>
  <c r="AN403" i="3"/>
  <c r="BF470" i="3" a="1"/>
  <c r="BF470" i="3" s="1"/>
  <c r="AN460" i="3"/>
  <c r="AN402" i="3"/>
  <c r="E398" i="3"/>
  <c r="AN421" i="3"/>
  <c r="BG413" i="3" a="1"/>
  <c r="BG413" i="3" s="1"/>
  <c r="AN401" i="3"/>
  <c r="E400" i="3"/>
  <c r="E455" i="3"/>
  <c r="E436" i="3"/>
  <c r="BG399" i="3" a="1"/>
  <c r="BG399" i="3" s="1"/>
  <c r="AN398" i="3"/>
  <c r="AN464" i="3"/>
  <c r="AN440" i="3"/>
  <c r="E430" i="3"/>
  <c r="E416" i="3"/>
  <c r="E453" i="3"/>
  <c r="AN446" i="3"/>
  <c r="E411" i="3"/>
  <c r="AN405" i="3"/>
  <c r="E405" i="3"/>
  <c r="E404" i="3"/>
  <c r="AN399" i="3"/>
  <c r="E442" i="3"/>
  <c r="AN436" i="3"/>
  <c r="AN427" i="3"/>
  <c r="AN420" i="3"/>
  <c r="AS395" i="3"/>
  <c r="AF402" i="3"/>
  <c r="AZ398" i="3"/>
  <c r="AZ402" i="3" s="1"/>
  <c r="BP410" i="3"/>
  <c r="BP409" i="3" s="1"/>
  <c r="BB412" i="3"/>
  <c r="BC412" i="3" s="1"/>
  <c r="BB413" i="3"/>
  <c r="AV429" i="3"/>
  <c r="AV428" i="3" s="1"/>
  <c r="BB437" i="3"/>
  <c r="AC474" i="3"/>
  <c r="AJ507" i="3"/>
  <c r="AL304" i="3"/>
  <c r="J316" i="3"/>
  <c r="AV316" i="3"/>
  <c r="CC316" i="3"/>
  <c r="CF369" i="3"/>
  <c r="CF383" i="3"/>
  <c r="BB318" i="3"/>
  <c r="BC371" i="3" s="1"/>
  <c r="AW319" i="3"/>
  <c r="AU323" i="3"/>
  <c r="BB333" i="3"/>
  <c r="BM344" i="3"/>
  <c r="AD350" i="3"/>
  <c r="AD349" i="3" s="1"/>
  <c r="AO350" i="3"/>
  <c r="BN350" i="3"/>
  <c r="BN349" i="3" s="1"/>
  <c r="AT363" i="3"/>
  <c r="BM363" i="3"/>
  <c r="AL365" i="3"/>
  <c r="AM365" i="3" s="1"/>
  <c r="AL368" i="3"/>
  <c r="AM368" i="3" s="1"/>
  <c r="BB368" i="3"/>
  <c r="BC368" i="3" s="1"/>
  <c r="AL382" i="3"/>
  <c r="AM382" i="3" s="1"/>
  <c r="AG380" i="3"/>
  <c r="BM389" i="3"/>
  <c r="M395" i="3"/>
  <c r="CH448" i="3"/>
  <c r="CH447" i="3" s="1"/>
  <c r="Y466" i="3"/>
  <c r="Y465" i="3"/>
  <c r="Y467" i="3"/>
  <c r="Y402" i="3"/>
  <c r="AL397" i="3"/>
  <c r="AM400" i="3" s="1"/>
  <c r="BM398" i="3"/>
  <c r="BM402" i="3" s="1"/>
  <c r="BB401" i="3"/>
  <c r="AJ410" i="3"/>
  <c r="AJ409" i="3" s="1"/>
  <c r="AF428" i="3"/>
  <c r="BB430" i="3"/>
  <c r="BC430" i="3" s="1"/>
  <c r="AS429" i="3"/>
  <c r="AS428" i="3" s="1"/>
  <c r="AL435" i="3"/>
  <c r="BB440" i="3"/>
  <c r="AL452" i="3"/>
  <c r="BP453" i="3"/>
  <c r="BP428" i="3" s="1"/>
  <c r="AF468" i="3"/>
  <c r="AQ544" i="3"/>
  <c r="AQ481" i="3"/>
  <c r="AQ546" i="3"/>
  <c r="AQ545" i="3"/>
  <c r="AM479" i="3"/>
  <c r="BC500" i="3"/>
  <c r="BM508" i="3"/>
  <c r="BB516" i="3"/>
  <c r="BC516" i="3" s="1"/>
  <c r="Y617" i="3"/>
  <c r="AL618" i="3"/>
  <c r="AM618" i="3" s="1"/>
  <c r="BB357" i="3"/>
  <c r="BC357" i="3" s="1"/>
  <c r="BO360" i="3"/>
  <c r="BO349" i="3" s="1"/>
  <c r="AN365" i="3"/>
  <c r="CK369" i="3"/>
  <c r="E372" i="3"/>
  <c r="E373" i="3"/>
  <c r="E374" i="3"/>
  <c r="W383" i="3"/>
  <c r="AN383" i="3"/>
  <c r="BU383" i="3"/>
  <c r="CL383" i="3"/>
  <c r="AC389" i="3"/>
  <c r="AR389" i="3"/>
  <c r="BN389" i="3"/>
  <c r="E391" i="3"/>
  <c r="AN391" i="3"/>
  <c r="CE462" i="3"/>
  <c r="CE406" i="3"/>
  <c r="AV467" i="3"/>
  <c r="AV466" i="3"/>
  <c r="AV402" i="3"/>
  <c r="BM465" i="3"/>
  <c r="BM466" i="3"/>
  <c r="BM467" i="3"/>
  <c r="AH414" i="3"/>
  <c r="BN410" i="3"/>
  <c r="BN409" i="3" s="1"/>
  <c r="AL421" i="3"/>
  <c r="AM421" i="3" s="1"/>
  <c r="AE428" i="3"/>
  <c r="BM429" i="3"/>
  <c r="BB436" i="3"/>
  <c r="AL440" i="3"/>
  <c r="CN444" i="3"/>
  <c r="AL463" i="3"/>
  <c r="AL464" i="3"/>
  <c r="AV465" i="3"/>
  <c r="AG468" i="3"/>
  <c r="AL468" i="3" s="1"/>
  <c r="AM468" i="3" s="1"/>
  <c r="AL478" i="3"/>
  <c r="AM478" i="3" s="1"/>
  <c r="Y477" i="3"/>
  <c r="AL477" i="3" s="1"/>
  <c r="AM477" i="3" s="1"/>
  <c r="AR489" i="3"/>
  <c r="AW489" i="3"/>
  <c r="AW488" i="3" s="1"/>
  <c r="AO508" i="3"/>
  <c r="BB513" i="3"/>
  <c r="E349" i="3"/>
  <c r="AL351" i="3"/>
  <c r="AM351" i="3" s="1"/>
  <c r="E358" i="3"/>
  <c r="AN359" i="3"/>
  <c r="E360" i="3"/>
  <c r="E362" i="3"/>
  <c r="BU369" i="3"/>
  <c r="CL369" i="3"/>
  <c r="AL383" i="3"/>
  <c r="AM383" i="3" s="1"/>
  <c r="BV383" i="3"/>
  <c r="CM383" i="3"/>
  <c r="E387" i="3"/>
  <c r="AN388" i="3"/>
  <c r="CF462" i="3"/>
  <c r="CF448" i="3"/>
  <c r="CF447" i="3" s="1"/>
  <c r="CF406" i="3"/>
  <c r="AP465" i="3"/>
  <c r="BB465" i="3" s="1"/>
  <c r="BC465" i="3" s="1"/>
  <c r="AP466" i="3"/>
  <c r="AP467" i="3"/>
  <c r="AP402" i="3"/>
  <c r="AW467" i="3"/>
  <c r="AW466" i="3"/>
  <c r="AW465" i="3"/>
  <c r="AT414" i="3"/>
  <c r="BB423" i="3"/>
  <c r="BC423" i="3" s="1"/>
  <c r="AO422" i="3"/>
  <c r="AP428" i="3"/>
  <c r="AJ439" i="3"/>
  <c r="AJ428" i="3" s="1"/>
  <c r="BM439" i="3"/>
  <c r="AL441" i="3"/>
  <c r="AP442" i="3"/>
  <c r="AG459" i="3"/>
  <c r="Z468" i="3"/>
  <c r="AF546" i="3"/>
  <c r="AF545" i="3"/>
  <c r="AF544" i="3"/>
  <c r="AF481" i="3"/>
  <c r="AY546" i="3"/>
  <c r="AY545" i="3"/>
  <c r="AY544" i="3"/>
  <c r="AY481" i="3"/>
  <c r="Z477" i="3"/>
  <c r="E350" i="3"/>
  <c r="AN354" i="3"/>
  <c r="BB359" i="3"/>
  <c r="BC359" i="3" s="1"/>
  <c r="AN361" i="3"/>
  <c r="W364" i="3"/>
  <c r="AS363" i="3"/>
  <c r="CL365" i="3"/>
  <c r="AN369" i="3"/>
  <c r="BV369" i="3"/>
  <c r="BF371" i="3" a="1"/>
  <c r="BF371" i="3" s="1"/>
  <c r="BV371" i="3" s="1"/>
  <c r="AC374" i="3"/>
  <c r="BM380" i="3"/>
  <c r="BW383" i="3"/>
  <c r="AL385" i="3"/>
  <c r="AM385" i="3" s="1"/>
  <c r="AD389" i="3"/>
  <c r="E393" i="3"/>
  <c r="BQ448" i="3"/>
  <c r="BQ406" i="3"/>
  <c r="BZ406" i="3" s="1"/>
  <c r="CG462" i="3"/>
  <c r="CG450" i="3"/>
  <c r="AB467" i="3"/>
  <c r="AB465" i="3"/>
  <c r="AB466" i="3"/>
  <c r="AH467" i="3"/>
  <c r="AH465" i="3"/>
  <c r="AQ466" i="3"/>
  <c r="AQ467" i="3"/>
  <c r="AQ402" i="3"/>
  <c r="AQ465" i="3"/>
  <c r="BN465" i="3"/>
  <c r="BN466" i="3"/>
  <c r="BN402" i="3"/>
  <c r="BN467" i="3"/>
  <c r="CG406" i="3"/>
  <c r="AA414" i="3"/>
  <c r="AL414" i="3" s="1"/>
  <c r="AM414" i="3" s="1"/>
  <c r="AI414" i="3"/>
  <c r="AI410" i="3" s="1"/>
  <c r="AE410" i="3"/>
  <c r="AP410" i="3"/>
  <c r="AP409" i="3" s="1"/>
  <c r="AW419" i="3"/>
  <c r="BO419" i="3"/>
  <c r="AQ429" i="3"/>
  <c r="AW442" i="3"/>
  <c r="AW428" i="3" s="1"/>
  <c r="AI442" i="3"/>
  <c r="BB446" i="3"/>
  <c r="AG453" i="3"/>
  <c r="BB456" i="3"/>
  <c r="BB457" i="3"/>
  <c r="AA468" i="3"/>
  <c r="AB474" i="3"/>
  <c r="AR474" i="3"/>
  <c r="BP474" i="3"/>
  <c r="CF541" i="3"/>
  <c r="CP541" i="3" s="1"/>
  <c r="CF523" i="3"/>
  <c r="AZ546" i="3"/>
  <c r="AZ544" i="3"/>
  <c r="AZ545" i="3"/>
  <c r="AZ481" i="3"/>
  <c r="AL485" i="3"/>
  <c r="AS489" i="3"/>
  <c r="AS488" i="3" s="1"/>
  <c r="AL532" i="3"/>
  <c r="AM532" i="3" s="1"/>
  <c r="E340" i="3"/>
  <c r="AN351" i="3"/>
  <c r="AN352" i="3"/>
  <c r="AN353" i="3"/>
  <c r="BB354" i="3"/>
  <c r="BC354" i="3" s="1"/>
  <c r="CM365" i="3"/>
  <c r="BW369" i="3"/>
  <c r="BB372" i="3"/>
  <c r="BC372" i="3" s="1"/>
  <c r="BB373" i="3"/>
  <c r="BC373" i="3" s="1"/>
  <c r="E375" i="3"/>
  <c r="E381" i="3"/>
  <c r="E384" i="3"/>
  <c r="AN387" i="3"/>
  <c r="CE395" i="3"/>
  <c r="BR462" i="3"/>
  <c r="BR448" i="3"/>
  <c r="BR447" i="3" s="1"/>
  <c r="BR444" i="3"/>
  <c r="BR406" i="3"/>
  <c r="CH462" i="3"/>
  <c r="CH406" i="3"/>
  <c r="AH402" i="3"/>
  <c r="AL411" i="3"/>
  <c r="AB414" i="3"/>
  <c r="AB410" i="3" s="1"/>
  <c r="AB409" i="3" s="1"/>
  <c r="AJ414" i="3"/>
  <c r="AU414" i="3"/>
  <c r="AX429" i="3"/>
  <c r="AX428" i="3" s="1"/>
  <c r="AL438" i="3"/>
  <c r="AL445" i="3"/>
  <c r="AH453" i="3"/>
  <c r="Y459" i="3"/>
  <c r="AL460" i="3"/>
  <c r="AL462" i="3"/>
  <c r="AS474" i="3"/>
  <c r="BQ523" i="3"/>
  <c r="BQ541" i="3"/>
  <c r="BZ541" i="3" s="1"/>
  <c r="BQ474" i="3"/>
  <c r="CG541" i="3"/>
  <c r="CG523" i="3"/>
  <c r="CG474" i="3"/>
  <c r="Y545" i="3"/>
  <c r="Y544" i="3"/>
  <c r="Y546" i="3"/>
  <c r="Y481" i="3"/>
  <c r="AL476" i="3"/>
  <c r="AM516" i="3" s="1"/>
  <c r="AS544" i="3"/>
  <c r="AS546" i="3"/>
  <c r="AS481" i="3"/>
  <c r="AS545" i="3"/>
  <c r="BB490" i="3"/>
  <c r="AG493" i="3"/>
  <c r="BO488" i="3"/>
  <c r="AW547" i="3"/>
  <c r="BB548" i="3"/>
  <c r="CK371" i="3"/>
  <c r="AG387" i="3"/>
  <c r="AG386" i="3"/>
  <c r="AN330" i="3"/>
  <c r="AN345" i="3"/>
  <c r="AN346" i="3"/>
  <c r="AN347" i="3"/>
  <c r="AN348" i="3"/>
  <c r="BM350" i="3"/>
  <c r="BB356" i="3"/>
  <c r="BC356" i="3" s="1"/>
  <c r="E363" i="3"/>
  <c r="AF363" i="3"/>
  <c r="AN364" i="3"/>
  <c r="AZ374" i="3"/>
  <c r="BO374" i="3"/>
  <c r="E377" i="3"/>
  <c r="E380" i="3"/>
  <c r="AE380" i="3"/>
  <c r="E382" i="3"/>
  <c r="BE390" i="3" a="1"/>
  <c r="BE390" i="3" s="1"/>
  <c r="AN392" i="3"/>
  <c r="CG395" i="3"/>
  <c r="AY465" i="3"/>
  <c r="AY466" i="3"/>
  <c r="AY467" i="3"/>
  <c r="AW398" i="3"/>
  <c r="AC414" i="3"/>
  <c r="AC410" i="3" s="1"/>
  <c r="AW414" i="3"/>
  <c r="AX410" i="3"/>
  <c r="AX409" i="3" s="1"/>
  <c r="AL420" i="3"/>
  <c r="AF423" i="3"/>
  <c r="AF422" i="3" s="1"/>
  <c r="Z429" i="3"/>
  <c r="AH429" i="3"/>
  <c r="AH428" i="3" s="1"/>
  <c r="AY429" i="3"/>
  <c r="AY428" i="3" s="1"/>
  <c r="BB431" i="3"/>
  <c r="AL436" i="3"/>
  <c r="AG442" i="3"/>
  <c r="AO442" i="3"/>
  <c r="BB444" i="3"/>
  <c r="BC444" i="3" s="1"/>
  <c r="AZ453" i="3"/>
  <c r="AZ428" i="3" s="1"/>
  <c r="AA459" i="3"/>
  <c r="AT459" i="3"/>
  <c r="AL461" i="3"/>
  <c r="AR459" i="3"/>
  <c r="AW468" i="3"/>
  <c r="Z544" i="3"/>
  <c r="Z545" i="3"/>
  <c r="Z546" i="3"/>
  <c r="Z481" i="3"/>
  <c r="AC477" i="3"/>
  <c r="BN489" i="3"/>
  <c r="BN488" i="3" s="1"/>
  <c r="AD488" i="3"/>
  <c r="AU532" i="3"/>
  <c r="AM565" i="3"/>
  <c r="AE586" i="3"/>
  <c r="CL371" i="3"/>
  <c r="AN331" i="3"/>
  <c r="E337" i="3"/>
  <c r="AN349" i="3"/>
  <c r="E357" i="3"/>
  <c r="AN358" i="3"/>
  <c r="AN362" i="3"/>
  <c r="V368" i="3"/>
  <c r="W368" i="3" s="1"/>
  <c r="E371" i="3"/>
  <c r="AN375" i="3"/>
  <c r="E378" i="3"/>
  <c r="AN381" i="3"/>
  <c r="BO380" i="3"/>
  <c r="AA387" i="3"/>
  <c r="CH395" i="3"/>
  <c r="BB400" i="3"/>
  <c r="BB406" i="3"/>
  <c r="AO414" i="3"/>
  <c r="BB414" i="3" s="1"/>
  <c r="BC414" i="3" s="1"/>
  <c r="BO414" i="3"/>
  <c r="AG419" i="3"/>
  <c r="AG410" i="3" s="1"/>
  <c r="AR423" i="3"/>
  <c r="AR422" i="3" s="1"/>
  <c r="AL433" i="3"/>
  <c r="AL443" i="3"/>
  <c r="Y442" i="3"/>
  <c r="AT453" i="3"/>
  <c r="BM459" i="3"/>
  <c r="AS459" i="3"/>
  <c r="BB471" i="3"/>
  <c r="AF474" i="3"/>
  <c r="AA481" i="3"/>
  <c r="BP477" i="3"/>
  <c r="BP481" i="3" s="1"/>
  <c r="AI493" i="3"/>
  <c r="AL493" i="3"/>
  <c r="AM493" i="3" s="1"/>
  <c r="AH489" i="3"/>
  <c r="AH488" i="3" s="1"/>
  <c r="AB508" i="3"/>
  <c r="AW508" i="3"/>
  <c r="AW507" i="3" s="1"/>
  <c r="BC517" i="3"/>
  <c r="E392" i="3"/>
  <c r="BF391" i="3" a="1"/>
  <c r="BF391" i="3" s="1"/>
  <c r="E386" i="3"/>
  <c r="AN385" i="3"/>
  <c r="BF392" i="3" a="1"/>
  <c r="BF392" i="3" s="1"/>
  <c r="BE371" i="3" a="1"/>
  <c r="BE371" i="3" s="1"/>
  <c r="E369" i="3"/>
  <c r="AN360" i="3"/>
  <c r="AN374" i="3"/>
  <c r="AN373" i="3"/>
  <c r="AN372" i="3"/>
  <c r="E368" i="3"/>
  <c r="E367" i="3"/>
  <c r="E366" i="3"/>
  <c r="E365" i="3"/>
  <c r="E364" i="3"/>
  <c r="BW371" i="3"/>
  <c r="CM371" i="3"/>
  <c r="CM369" i="3"/>
  <c r="BF318" i="3" a="1"/>
  <c r="BF318" i="3" s="1"/>
  <c r="E326" i="3"/>
  <c r="AN332" i="3"/>
  <c r="BJ334" i="3" a="1"/>
  <c r="BJ334" i="3" s="1"/>
  <c r="AN350" i="3"/>
  <c r="BB358" i="3"/>
  <c r="BC358" i="3" s="1"/>
  <c r="W367" i="3"/>
  <c r="AN376" i="3"/>
  <c r="E379" i="3"/>
  <c r="AN380" i="3"/>
  <c r="BB384" i="3"/>
  <c r="BC384" i="3" s="1"/>
  <c r="AG388" i="3"/>
  <c r="BB390" i="3"/>
  <c r="BC390" i="3" s="1"/>
  <c r="BF390" i="3" a="1"/>
  <c r="BF390" i="3" s="1"/>
  <c r="BQ395" i="3"/>
  <c r="CL448" i="3"/>
  <c r="CL447" i="3" s="1"/>
  <c r="AI398" i="3"/>
  <c r="AI402" i="3" s="1"/>
  <c r="AX398" i="3"/>
  <c r="AX402" i="3" s="1"/>
  <c r="AP414" i="3"/>
  <c r="BP414" i="3"/>
  <c r="AH419" i="3"/>
  <c r="AH410" i="3" s="1"/>
  <c r="AH409" i="3" s="1"/>
  <c r="AZ419" i="3"/>
  <c r="AZ410" i="3" s="1"/>
  <c r="AZ409" i="3" s="1"/>
  <c r="BB421" i="3"/>
  <c r="AL424" i="3"/>
  <c r="AA429" i="3"/>
  <c r="AA428" i="3" s="1"/>
  <c r="AI429" i="3"/>
  <c r="BB438" i="3"/>
  <c r="BC438" i="3" s="1"/>
  <c r="AQ439" i="3"/>
  <c r="BB439" i="3" s="1"/>
  <c r="BC439" i="3" s="1"/>
  <c r="AX439" i="3"/>
  <c r="Z442" i="3"/>
  <c r="AH442" i="3"/>
  <c r="AB453" i="3"/>
  <c r="BM453" i="3"/>
  <c r="AI453" i="3"/>
  <c r="AB459" i="3"/>
  <c r="BN459" i="3"/>
  <c r="BP459" i="3"/>
  <c r="BQ462" i="3"/>
  <c r="BZ462" i="3" s="1"/>
  <c r="AY468" i="3"/>
  <c r="AG474" i="3"/>
  <c r="AJ493" i="3"/>
  <c r="AJ489" i="3" s="1"/>
  <c r="AJ488" i="3" s="1"/>
  <c r="AY493" i="3"/>
  <c r="AC507" i="3"/>
  <c r="E359" i="3"/>
  <c r="AN363" i="3"/>
  <c r="W366" i="3"/>
  <c r="AN368" i="3"/>
  <c r="AN377" i="3"/>
  <c r="AN384" i="3"/>
  <c r="AN389" i="3"/>
  <c r="AI395" i="3"/>
  <c r="AY395" i="3"/>
  <c r="BW462" i="3"/>
  <c r="BW395" i="3"/>
  <c r="BW406" i="3"/>
  <c r="CM450" i="3"/>
  <c r="CM406" i="3"/>
  <c r="CM462" i="3"/>
  <c r="AT429" i="3"/>
  <c r="AT428" i="3" s="1"/>
  <c r="BB432" i="3"/>
  <c r="AZ442" i="3"/>
  <c r="AU453" i="3"/>
  <c r="AO459" i="3"/>
  <c r="BB459" i="3" s="1"/>
  <c r="BC459" i="3" s="1"/>
  <c r="AP468" i="3"/>
  <c r="BB468" i="3" s="1"/>
  <c r="AL470" i="3"/>
  <c r="AH474" i="3"/>
  <c r="AX474" i="3"/>
  <c r="BB476" i="3"/>
  <c r="BB479" i="3"/>
  <c r="BC479" i="3" s="1"/>
  <c r="BB492" i="3"/>
  <c r="BM502" i="3"/>
  <c r="BP507" i="3"/>
  <c r="AM531" i="3"/>
  <c r="AO532" i="3"/>
  <c r="BB533" i="3"/>
  <c r="BC533" i="3" s="1"/>
  <c r="AM534" i="3"/>
  <c r="AB560" i="3"/>
  <c r="AB625" i="3"/>
  <c r="AB623" i="3"/>
  <c r="AL555" i="3"/>
  <c r="AB624" i="3"/>
  <c r="E354" i="3"/>
  <c r="AN355" i="3"/>
  <c r="E361" i="3"/>
  <c r="AN370" i="3"/>
  <c r="AP374" i="3"/>
  <c r="AN378" i="3"/>
  <c r="AN379" i="3"/>
  <c r="E389" i="3"/>
  <c r="AP389" i="3"/>
  <c r="BX462" i="3"/>
  <c r="BX406" i="3"/>
  <c r="CN450" i="3"/>
  <c r="CN462" i="3"/>
  <c r="CN448" i="3"/>
  <c r="CN447" i="3" s="1"/>
  <c r="Y410" i="3"/>
  <c r="AA419" i="3"/>
  <c r="AA410" i="3" s="1"/>
  <c r="AT419" i="3"/>
  <c r="AT410" i="3" s="1"/>
  <c r="AT409" i="3" s="1"/>
  <c r="BB424" i="3"/>
  <c r="AB429" i="3"/>
  <c r="AR429" i="3"/>
  <c r="AR439" i="3"/>
  <c r="BW444" i="3"/>
  <c r="AC453" i="3"/>
  <c r="BB454" i="3"/>
  <c r="AO453" i="3"/>
  <c r="AO428" i="3" s="1"/>
  <c r="AV459" i="3"/>
  <c r="BB469" i="3"/>
  <c r="AW545" i="3"/>
  <c r="AW546" i="3"/>
  <c r="AW544" i="3"/>
  <c r="AF477" i="3"/>
  <c r="AE489" i="3"/>
  <c r="BB499" i="3"/>
  <c r="AV507" i="3"/>
  <c r="AM536" i="3"/>
  <c r="E351" i="3"/>
  <c r="E352" i="3"/>
  <c r="E353" i="3"/>
  <c r="BB355" i="3"/>
  <c r="BC355" i="3" s="1"/>
  <c r="AN367" i="3"/>
  <c r="AN382" i="3"/>
  <c r="CC406" i="3"/>
  <c r="CP406" i="3" s="1"/>
  <c r="CC444" i="3"/>
  <c r="CC462" i="3"/>
  <c r="Z465" i="3"/>
  <c r="Z466" i="3"/>
  <c r="Z467" i="3"/>
  <c r="AF466" i="3"/>
  <c r="AF467" i="3"/>
  <c r="Z402" i="3"/>
  <c r="BB407" i="3"/>
  <c r="AR414" i="3"/>
  <c r="AZ414" i="3"/>
  <c r="AU410" i="3"/>
  <c r="AU409" i="3" s="1"/>
  <c r="BM423" i="3"/>
  <c r="BB433" i="3"/>
  <c r="BB445" i="3"/>
  <c r="AE459" i="3"/>
  <c r="AF465" i="3"/>
  <c r="AH466" i="3"/>
  <c r="BM468" i="3"/>
  <c r="BB470" i="3"/>
  <c r="AZ474" i="3"/>
  <c r="AP545" i="3"/>
  <c r="AP544" i="3"/>
  <c r="AP546" i="3"/>
  <c r="AP481" i="3"/>
  <c r="BB485" i="3"/>
  <c r="AL491" i="3"/>
  <c r="AF508" i="3"/>
  <c r="AF507" i="3" s="1"/>
  <c r="Z507" i="3"/>
  <c r="AQ453" i="3"/>
  <c r="AH459" i="3"/>
  <c r="AB546" i="3"/>
  <c r="AB545" i="3"/>
  <c r="AB544" i="3"/>
  <c r="BB478" i="3"/>
  <c r="BM477" i="3"/>
  <c r="AL480" i="3"/>
  <c r="AM480" i="3" s="1"/>
  <c r="AC493" i="3"/>
  <c r="AO493" i="3"/>
  <c r="AL499" i="3"/>
  <c r="AM499" i="3" s="1"/>
  <c r="AZ489" i="3"/>
  <c r="AZ488" i="3" s="1"/>
  <c r="AZ508" i="3"/>
  <c r="AL513" i="3"/>
  <c r="AM513" i="3" s="1"/>
  <c r="BB530" i="3"/>
  <c r="AM543" i="3"/>
  <c r="AP620" i="3"/>
  <c r="AP602" i="3"/>
  <c r="BN620" i="3"/>
  <c r="BN602" i="3"/>
  <c r="CD620" i="3"/>
  <c r="CD602" i="3"/>
  <c r="BB420" i="3"/>
  <c r="AL457" i="3"/>
  <c r="AH468" i="3"/>
  <c r="AL471" i="3"/>
  <c r="BX541" i="3"/>
  <c r="BX523" i="3"/>
  <c r="CN523" i="3"/>
  <c r="CN541" i="3"/>
  <c r="AC545" i="3"/>
  <c r="AC544" i="3"/>
  <c r="AC546" i="3"/>
  <c r="AI489" i="3"/>
  <c r="Z489" i="3"/>
  <c r="Z488" i="3" s="1"/>
  <c r="AG498" i="3"/>
  <c r="AY489" i="3"/>
  <c r="AY488" i="3" s="1"/>
  <c r="AL503" i="3"/>
  <c r="AM503" i="3" s="1"/>
  <c r="AF502" i="3"/>
  <c r="AF501" i="3" s="1"/>
  <c r="BB505" i="3"/>
  <c r="AG507" i="3"/>
  <c r="AT508" i="3"/>
  <c r="AL542" i="3"/>
  <c r="AM542" i="3" s="1"/>
  <c r="AH624" i="3"/>
  <c r="AH623" i="3"/>
  <c r="AH625" i="3"/>
  <c r="AH560" i="3"/>
  <c r="BM419" i="3"/>
  <c r="AD442" i="3"/>
  <c r="AD428" i="3" s="1"/>
  <c r="AR453" i="3"/>
  <c r="AI459" i="3"/>
  <c r="AD544" i="3"/>
  <c r="AD545" i="3"/>
  <c r="AD546" i="3"/>
  <c r="AD481" i="3"/>
  <c r="AU546" i="3"/>
  <c r="AU545" i="3"/>
  <c r="AU481" i="3"/>
  <c r="AM484" i="3"/>
  <c r="AH508" i="3"/>
  <c r="AH507" i="3" s="1"/>
  <c r="BB512" i="3"/>
  <c r="BB514" i="3"/>
  <c r="AL526" i="3"/>
  <c r="AM526" i="3" s="1"/>
  <c r="BO532" i="3"/>
  <c r="AZ538" i="3"/>
  <c r="AT545" i="3"/>
  <c r="AI625" i="3"/>
  <c r="AI623" i="3"/>
  <c r="AI624" i="3"/>
  <c r="AM604" i="3"/>
  <c r="AL444" i="3"/>
  <c r="AM444" i="3" s="1"/>
  <c r="AJ459" i="3"/>
  <c r="AU466" i="3"/>
  <c r="AI468" i="3"/>
  <c r="AE546" i="3"/>
  <c r="AE545" i="3"/>
  <c r="AE544" i="3"/>
  <c r="AE481" i="3"/>
  <c r="AO546" i="3"/>
  <c r="AO545" i="3"/>
  <c r="AO544" i="3"/>
  <c r="AW477" i="3"/>
  <c r="AW481" i="3" s="1"/>
  <c r="AU489" i="3"/>
  <c r="AU488" i="3" s="1"/>
  <c r="AA489" i="3"/>
  <c r="AI508" i="3"/>
  <c r="Y521" i="3"/>
  <c r="AL521" i="3" s="1"/>
  <c r="AM521" i="3" s="1"/>
  <c r="AL524" i="3"/>
  <c r="AM524" i="3" s="1"/>
  <c r="AG538" i="3"/>
  <c r="AT544" i="3"/>
  <c r="AC556" i="3"/>
  <c r="AC560" i="3" s="1"/>
  <c r="AM596" i="3"/>
  <c r="AC429" i="3"/>
  <c r="AC428" i="3" s="1"/>
  <c r="BM442" i="3"/>
  <c r="AL456" i="3"/>
  <c r="AU465" i="3"/>
  <c r="AV546" i="3"/>
  <c r="AV481" i="3"/>
  <c r="AV545" i="3"/>
  <c r="AV544" i="3"/>
  <c r="BB486" i="3"/>
  <c r="BC486" i="3" s="1"/>
  <c r="AL492" i="3"/>
  <c r="AM492" i="3" s="1"/>
  <c r="AF493" i="3"/>
  <c r="AF489" i="3" s="1"/>
  <c r="AF488" i="3" s="1"/>
  <c r="AB489" i="3"/>
  <c r="AB488" i="3" s="1"/>
  <c r="AX507" i="3"/>
  <c r="AL511" i="3"/>
  <c r="AM511" i="3" s="1"/>
  <c r="AL517" i="3"/>
  <c r="AM517" i="3" s="1"/>
  <c r="AO518" i="3"/>
  <c r="BB520" i="3"/>
  <c r="AU544" i="3"/>
  <c r="BT462" i="3"/>
  <c r="BB397" i="3"/>
  <c r="BC463" i="3" s="1"/>
  <c r="Y439" i="3"/>
  <c r="AQ442" i="3"/>
  <c r="AD453" i="3"/>
  <c r="AL455" i="3"/>
  <c r="AU459" i="3"/>
  <c r="BB460" i="3"/>
  <c r="CL462" i="3"/>
  <c r="AL469" i="3"/>
  <c r="BR541" i="3"/>
  <c r="BR523" i="3"/>
  <c r="CH541" i="3"/>
  <c r="CH523" i="3"/>
  <c r="BO544" i="3"/>
  <c r="BO481" i="3"/>
  <c r="BO546" i="3"/>
  <c r="BO545" i="3"/>
  <c r="AY477" i="3"/>
  <c r="BB480" i="3"/>
  <c r="AT493" i="3"/>
  <c r="AO502" i="3"/>
  <c r="BB503" i="3"/>
  <c r="BB504" i="3"/>
  <c r="BC504" i="3" s="1"/>
  <c r="Y508" i="3"/>
  <c r="BN508" i="3"/>
  <c r="AA508" i="3"/>
  <c r="BM518" i="3"/>
  <c r="AJ521" i="3"/>
  <c r="BO521" i="3"/>
  <c r="BO507" i="3" s="1"/>
  <c r="AP532" i="3"/>
  <c r="BM538" i="3"/>
  <c r="BB543" i="3"/>
  <c r="AD586" i="3"/>
  <c r="CL406" i="3"/>
  <c r="CJ448" i="3"/>
  <c r="CJ447" i="3" s="1"/>
  <c r="AE453" i="3"/>
  <c r="AO467" i="3"/>
  <c r="CH474" i="3"/>
  <c r="BS541" i="3"/>
  <c r="BS523" i="3"/>
  <c r="CI541" i="3"/>
  <c r="CI523" i="3"/>
  <c r="AB477" i="3"/>
  <c r="AL490" i="3"/>
  <c r="BB491" i="3"/>
  <c r="BC491" i="3" s="1"/>
  <c r="AU493" i="3"/>
  <c r="AP498" i="3"/>
  <c r="AP489" i="3" s="1"/>
  <c r="AP488" i="3" s="1"/>
  <c r="AV502" i="3"/>
  <c r="AV501" i="3" s="1"/>
  <c r="AD508" i="3"/>
  <c r="AD507" i="3" s="1"/>
  <c r="AP508" i="3"/>
  <c r="AL514" i="3"/>
  <c r="AM514" i="3" s="1"/>
  <c r="AS521" i="3"/>
  <c r="AS507" i="3" s="1"/>
  <c r="AQ532" i="3"/>
  <c r="BB534" i="3"/>
  <c r="AB538" i="3"/>
  <c r="BO538" i="3"/>
  <c r="AR442" i="3"/>
  <c r="AL446" i="3"/>
  <c r="BT448" i="3"/>
  <c r="BT447" i="3" s="1"/>
  <c r="CK448" i="3"/>
  <c r="CK447" i="3" s="1"/>
  <c r="AO466" i="3"/>
  <c r="BB466" i="3" s="1"/>
  <c r="BC466" i="3" s="1"/>
  <c r="BT541" i="3"/>
  <c r="BT523" i="3"/>
  <c r="CJ541" i="3"/>
  <c r="CJ523" i="3"/>
  <c r="AH545" i="3"/>
  <c r="AH546" i="3"/>
  <c r="AH481" i="3"/>
  <c r="BP546" i="3"/>
  <c r="BP544" i="3"/>
  <c r="BP545" i="3"/>
  <c r="AV493" i="3"/>
  <c r="AV489" i="3" s="1"/>
  <c r="AV488" i="3" s="1"/>
  <c r="Y498" i="3"/>
  <c r="AQ508" i="3"/>
  <c r="AJ518" i="3"/>
  <c r="BN518" i="3"/>
  <c r="BC529" i="3"/>
  <c r="BB535" i="3"/>
  <c r="AH556" i="3"/>
  <c r="AL559" i="3"/>
  <c r="AM559" i="3" s="1"/>
  <c r="Y556" i="3"/>
  <c r="AL564" i="3"/>
  <c r="AM564" i="3" s="1"/>
  <c r="AG568" i="3"/>
  <c r="BU448" i="3"/>
  <c r="BU447" i="3" s="1"/>
  <c r="AL454" i="3"/>
  <c r="AP453" i="3"/>
  <c r="BB462" i="3"/>
  <c r="AA467" i="3"/>
  <c r="BP467" i="3"/>
  <c r="BU541" i="3"/>
  <c r="BU523" i="3"/>
  <c r="CK541" i="3"/>
  <c r="CK105" i="3" s="1"/>
  <c r="CK523" i="3"/>
  <c r="AA546" i="3"/>
  <c r="AA544" i="3"/>
  <c r="AA545" i="3"/>
  <c r="AI545" i="3"/>
  <c r="AI544" i="3"/>
  <c r="AI546" i="3"/>
  <c r="AI481" i="3"/>
  <c r="AB481" i="3"/>
  <c r="AR508" i="3"/>
  <c r="AR507" i="3" s="1"/>
  <c r="AY508" i="3"/>
  <c r="AY507" i="3" s="1"/>
  <c r="BB511" i="3"/>
  <c r="BC511" i="3" s="1"/>
  <c r="AL520" i="3"/>
  <c r="AM520" i="3" s="1"/>
  <c r="BM532" i="3"/>
  <c r="BB539" i="3"/>
  <c r="BC539" i="3" s="1"/>
  <c r="AO538" i="3"/>
  <c r="BB538" i="3" s="1"/>
  <c r="BC538" i="3" s="1"/>
  <c r="CN602" i="3"/>
  <c r="BT450" i="3"/>
  <c r="BB452" i="3"/>
  <c r="AW459" i="3"/>
  <c r="AJ546" i="3"/>
  <c r="AJ545" i="3"/>
  <c r="AJ544" i="3"/>
  <c r="AJ481" i="3"/>
  <c r="AC481" i="3"/>
  <c r="BB524" i="3"/>
  <c r="BC524" i="3" s="1"/>
  <c r="AL533" i="3"/>
  <c r="AM533" i="3" s="1"/>
  <c r="AT532" i="3"/>
  <c r="AU508" i="3"/>
  <c r="AZ532" i="3"/>
  <c r="AU538" i="3"/>
  <c r="Z547" i="3"/>
  <c r="AL547" i="3" s="1"/>
  <c r="AM547" i="3" s="1"/>
  <c r="AR602" i="3"/>
  <c r="AR620" i="3"/>
  <c r="BP620" i="3"/>
  <c r="BP602" i="3"/>
  <c r="CF602" i="3"/>
  <c r="CF620" i="3"/>
  <c r="AF556" i="3"/>
  <c r="AF560" i="3" s="1"/>
  <c r="AL579" i="3"/>
  <c r="AM579" i="3" s="1"/>
  <c r="AI587" i="3"/>
  <c r="AF600" i="3"/>
  <c r="AL609" i="3"/>
  <c r="AM609" i="3" s="1"/>
  <c r="AR502" i="3"/>
  <c r="AR501" i="3" s="1"/>
  <c r="BN502" i="3"/>
  <c r="BN501" i="3" s="1"/>
  <c r="AE508" i="3"/>
  <c r="BB509" i="3"/>
  <c r="BC509" i="3" s="1"/>
  <c r="AU521" i="3"/>
  <c r="AE521" i="3"/>
  <c r="BB523" i="3"/>
  <c r="BC523" i="3" s="1"/>
  <c r="AL525" i="3"/>
  <c r="AM525" i="3" s="1"/>
  <c r="BP532" i="3"/>
  <c r="AA547" i="3"/>
  <c r="AV547" i="3"/>
  <c r="AL570" i="3"/>
  <c r="AM570" i="3" s="1"/>
  <c r="AH572" i="3"/>
  <c r="AH568" i="3" s="1"/>
  <c r="AH567" i="3" s="1"/>
  <c r="BW541" i="3"/>
  <c r="BW523" i="3"/>
  <c r="CM523" i="3"/>
  <c r="CM541" i="3"/>
  <c r="AL509" i="3"/>
  <c r="AM509" i="3" s="1"/>
  <c r="AL523" i="3"/>
  <c r="AM523" i="3" s="1"/>
  <c r="AB532" i="3"/>
  <c r="AI532" i="3"/>
  <c r="AA532" i="3"/>
  <c r="AL535" i="3"/>
  <c r="AM535" i="3" s="1"/>
  <c r="BB541" i="3"/>
  <c r="BC541" i="3" s="1"/>
  <c r="AG625" i="3"/>
  <c r="AG624" i="3"/>
  <c r="AG623" i="3"/>
  <c r="AI572" i="3"/>
  <c r="AI568" i="3" s="1"/>
  <c r="AO477" i="3"/>
  <c r="BB477" i="3" s="1"/>
  <c r="BC477" i="3" s="1"/>
  <c r="AO498" i="3"/>
  <c r="AT498" i="3"/>
  <c r="AT489" i="3" s="1"/>
  <c r="AT488" i="3" s="1"/>
  <c r="BB515" i="3"/>
  <c r="BB522" i="3"/>
  <c r="BB526" i="3"/>
  <c r="BC526" i="3" s="1"/>
  <c r="AY538" i="3"/>
  <c r="BM547" i="3"/>
  <c r="AI556" i="3"/>
  <c r="AI560" i="3" s="1"/>
  <c r="AL571" i="3"/>
  <c r="AM571" i="3" s="1"/>
  <c r="AE568" i="3"/>
  <c r="AL582" i="3"/>
  <c r="AM582" i="3" s="1"/>
  <c r="CD523" i="3"/>
  <c r="AR546" i="3"/>
  <c r="AR544" i="3"/>
  <c r="AX545" i="3"/>
  <c r="AX544" i="3"/>
  <c r="AX546" i="3"/>
  <c r="BM544" i="3"/>
  <c r="BM545" i="3"/>
  <c r="AD502" i="3"/>
  <c r="AD501" i="3" s="1"/>
  <c r="AL515" i="3"/>
  <c r="AM515" i="3" s="1"/>
  <c r="AU518" i="3"/>
  <c r="AL522" i="3"/>
  <c r="AM522" i="3" s="1"/>
  <c r="AP521" i="3"/>
  <c r="BN532" i="3"/>
  <c r="AX538" i="3"/>
  <c r="AL548" i="3"/>
  <c r="AM548" i="3" s="1"/>
  <c r="Z556" i="3"/>
  <c r="AJ556" i="3"/>
  <c r="AG560" i="3"/>
  <c r="AB572" i="3"/>
  <c r="AB568" i="3" s="1"/>
  <c r="AB567" i="3" s="1"/>
  <c r="AA572" i="3"/>
  <c r="AL572" i="3" s="1"/>
  <c r="AM572" i="3" s="1"/>
  <c r="AA600" i="3"/>
  <c r="AL602" i="3"/>
  <c r="AM602" i="3" s="1"/>
  <c r="CE523" i="3"/>
  <c r="AE518" i="3"/>
  <c r="AL518" i="3" s="1"/>
  <c r="AM518" i="3" s="1"/>
  <c r="BB519" i="3"/>
  <c r="BC519" i="3" s="1"/>
  <c r="AO521" i="3"/>
  <c r="BB521" i="3" s="1"/>
  <c r="BC521" i="3" s="1"/>
  <c r="AF521" i="3"/>
  <c r="BB536" i="3"/>
  <c r="AD547" i="3"/>
  <c r="AO547" i="3"/>
  <c r="BB547" i="3" s="1"/>
  <c r="BC547" i="3" s="1"/>
  <c r="AA624" i="3"/>
  <c r="AA623" i="3"/>
  <c r="AA560" i="3"/>
  <c r="AL557" i="3"/>
  <c r="AM557" i="3" s="1"/>
  <c r="AM563" i="3"/>
  <c r="AC572" i="3"/>
  <c r="AL614" i="3"/>
  <c r="AM614" i="3" s="1"/>
  <c r="AL519" i="3"/>
  <c r="AM519" i="3" s="1"/>
  <c r="AV532" i="3"/>
  <c r="Y538" i="3"/>
  <c r="AL538" i="3" s="1"/>
  <c r="AM538" i="3" s="1"/>
  <c r="AL540" i="3"/>
  <c r="AM540" i="3" s="1"/>
  <c r="AL541" i="3"/>
  <c r="AM541" i="3" s="1"/>
  <c r="AG544" i="3"/>
  <c r="AG545" i="3"/>
  <c r="AL549" i="3"/>
  <c r="AM549" i="3" s="1"/>
  <c r="BB550" i="3"/>
  <c r="AL583" i="3"/>
  <c r="AM583" i="3" s="1"/>
  <c r="AF587" i="3"/>
  <c r="Z538" i="3"/>
  <c r="AR545" i="3"/>
  <c r="AF547" i="3"/>
  <c r="BP547" i="3"/>
  <c r="AO620" i="3"/>
  <c r="AO602" i="3"/>
  <c r="BM602" i="3"/>
  <c r="BM620" i="3"/>
  <c r="CC620" i="3"/>
  <c r="CC602" i="3"/>
  <c r="AC624" i="3"/>
  <c r="AC625" i="3"/>
  <c r="AF568" i="3"/>
  <c r="AF567" i="3" s="1"/>
  <c r="AL589" i="3"/>
  <c r="AM589" i="3" s="1"/>
  <c r="AL590" i="3"/>
  <c r="AM590" i="3" s="1"/>
  <c r="AM610" i="3"/>
  <c r="BO698" i="3"/>
  <c r="BO104" i="3" s="1"/>
  <c r="AL539" i="3"/>
  <c r="AM539" i="3" s="1"/>
  <c r="AG587" i="3"/>
  <c r="E596" i="3"/>
  <c r="AL598" i="3"/>
  <c r="AM598" i="3" s="1"/>
  <c r="AB600" i="3"/>
  <c r="AB586" i="3" s="1"/>
  <c r="CM698" i="3"/>
  <c r="AN629" i="3"/>
  <c r="BF628" i="3" a="1"/>
  <c r="BF628" i="3" s="1"/>
  <c r="E626" i="3"/>
  <c r="AN621" i="3"/>
  <c r="AN585" i="3"/>
  <c r="AN583" i="3"/>
  <c r="E581" i="3"/>
  <c r="E571" i="3"/>
  <c r="AN570" i="3"/>
  <c r="AN561" i="3"/>
  <c r="E556" i="3"/>
  <c r="AN555" i="3"/>
  <c r="AN630" i="3"/>
  <c r="AN628" i="3"/>
  <c r="E624" i="3"/>
  <c r="AN619" i="3"/>
  <c r="E618" i="3"/>
  <c r="AN605" i="3"/>
  <c r="AN603" i="3"/>
  <c r="AN601" i="3"/>
  <c r="AN599" i="3"/>
  <c r="AN597" i="3"/>
  <c r="AN595" i="3"/>
  <c r="E628" i="3"/>
  <c r="E623" i="3"/>
  <c r="E617" i="3"/>
  <c r="AN588" i="3"/>
  <c r="E587" i="3"/>
  <c r="E580" i="3"/>
  <c r="E578" i="3"/>
  <c r="BF627" i="3" a="1"/>
  <c r="BF627" i="3" s="1"/>
  <c r="E622" i="3"/>
  <c r="E616" i="3"/>
  <c r="E614" i="3"/>
  <c r="E612" i="3"/>
  <c r="E610" i="3"/>
  <c r="E608" i="3"/>
  <c r="E586" i="3"/>
  <c r="AN579" i="3"/>
  <c r="AN576" i="3"/>
  <c r="E572" i="3"/>
  <c r="E566" i="3"/>
  <c r="E564" i="3"/>
  <c r="E562" i="3"/>
  <c r="E619" i="3"/>
  <c r="BE608" i="3" a="1"/>
  <c r="BE608" i="3" s="1"/>
  <c r="E605" i="3"/>
  <c r="E603" i="3"/>
  <c r="E601" i="3"/>
  <c r="E599" i="3"/>
  <c r="AN624" i="3"/>
  <c r="E629" i="3"/>
  <c r="AN622" i="3"/>
  <c r="AN616" i="3"/>
  <c r="AN614" i="3"/>
  <c r="AN626" i="3"/>
  <c r="AN625" i="3"/>
  <c r="E621" i="3"/>
  <c r="AN617" i="3"/>
  <c r="AN612" i="3"/>
  <c r="AN604" i="3"/>
  <c r="E597" i="3"/>
  <c r="E592" i="3"/>
  <c r="E591" i="3"/>
  <c r="AN591" i="3"/>
  <c r="AN590" i="3"/>
  <c r="E588" i="3"/>
  <c r="E585" i="3"/>
  <c r="E575" i="3"/>
  <c r="E574" i="3"/>
  <c r="AN569" i="3"/>
  <c r="AN560" i="3"/>
  <c r="E560" i="3"/>
  <c r="AN558" i="3"/>
  <c r="E611" i="3"/>
  <c r="BF607" i="3" a="1"/>
  <c r="BF607" i="3" s="1"/>
  <c r="E606" i="3"/>
  <c r="E595" i="3"/>
  <c r="E590" i="3"/>
  <c r="E589" i="3"/>
  <c r="AN586" i="3"/>
  <c r="AN584" i="3"/>
  <c r="AN575" i="3"/>
  <c r="E573" i="3"/>
  <c r="E569" i="3"/>
  <c r="AN565" i="3"/>
  <c r="AN559" i="3"/>
  <c r="BH555" i="3" a="1"/>
  <c r="BH555" i="3" s="1"/>
  <c r="E627" i="3"/>
  <c r="AN623" i="3"/>
  <c r="AN618" i="3"/>
  <c r="E607" i="3"/>
  <c r="E598" i="3"/>
  <c r="E583" i="3"/>
  <c r="BE627" i="3" a="1"/>
  <c r="BE627" i="3" s="1"/>
  <c r="AN615" i="3"/>
  <c r="E602" i="3"/>
  <c r="AN598" i="3"/>
  <c r="AV602" i="3"/>
  <c r="BT620" i="3"/>
  <c r="BT602" i="3"/>
  <c r="CJ602" i="3"/>
  <c r="CJ620" i="3"/>
  <c r="E563" i="3"/>
  <c r="E577" i="3"/>
  <c r="AL584" i="3"/>
  <c r="AM584" i="3" s="1"/>
  <c r="Z587" i="3"/>
  <c r="E593" i="3"/>
  <c r="AL595" i="3"/>
  <c r="AM595" i="3" s="1"/>
  <c r="AN600" i="3"/>
  <c r="AC600" i="3"/>
  <c r="AC586" i="3" s="1"/>
  <c r="AN608" i="3"/>
  <c r="AN609" i="3"/>
  <c r="AN610" i="3"/>
  <c r="AL622" i="3"/>
  <c r="AM622" i="3" s="1"/>
  <c r="AE626" i="3"/>
  <c r="E630" i="3"/>
  <c r="AW620" i="3"/>
  <c r="AW602" i="3"/>
  <c r="BU620" i="3"/>
  <c r="BU602" i="3"/>
  <c r="CK620" i="3"/>
  <c r="CK602" i="3"/>
  <c r="Y623" i="3"/>
  <c r="Y624" i="3"/>
  <c r="Y560" i="3"/>
  <c r="Y625" i="3"/>
  <c r="AN562" i="3"/>
  <c r="AN563" i="3"/>
  <c r="E579" i="3"/>
  <c r="AN582" i="3"/>
  <c r="AA587" i="3"/>
  <c r="AH587" i="3"/>
  <c r="S644" i="3"/>
  <c r="S638" i="3"/>
  <c r="S637" i="3"/>
  <c r="BB549" i="3"/>
  <c r="BC549" i="3" s="1"/>
  <c r="AX620" i="3"/>
  <c r="AX602" i="3"/>
  <c r="BV602" i="3"/>
  <c r="CL620" i="3"/>
  <c r="CL602" i="3"/>
  <c r="Z625" i="3"/>
  <c r="Z623" i="3"/>
  <c r="AL558" i="3"/>
  <c r="AM558" i="3" s="1"/>
  <c r="E568" i="3"/>
  <c r="AN568" i="3"/>
  <c r="Z568" i="3"/>
  <c r="Z567" i="3" s="1"/>
  <c r="AL578" i="3"/>
  <c r="AM578" i="3" s="1"/>
  <c r="Y577" i="3"/>
  <c r="AN580" i="3"/>
  <c r="AN581" i="3"/>
  <c r="E582" i="3"/>
  <c r="AN592" i="3"/>
  <c r="AN594" i="3"/>
  <c r="AN602" i="3"/>
  <c r="E609" i="3"/>
  <c r="AC617" i="3"/>
  <c r="AB698" i="3"/>
  <c r="AB104" i="3" s="1"/>
  <c r="AB634" i="3" a="1"/>
  <c r="AB634" i="3" s="1"/>
  <c r="BO681" i="3"/>
  <c r="AL591" i="3"/>
  <c r="AM591" i="3" s="1"/>
  <c r="AL593" i="3"/>
  <c r="AM593" i="3" s="1"/>
  <c r="E625" i="3"/>
  <c r="AQ698" i="3"/>
  <c r="AQ104" i="3" s="1"/>
  <c r="AJ624" i="3"/>
  <c r="AJ560" i="3"/>
  <c r="AJ625" i="3"/>
  <c r="AJ623" i="3"/>
  <c r="AN557" i="3"/>
  <c r="AN564" i="3"/>
  <c r="E567" i="3"/>
  <c r="AN567" i="3"/>
  <c r="AH581" i="3"/>
  <c r="AH580" i="3" s="1"/>
  <c r="AN596" i="3"/>
  <c r="AG597" i="3"/>
  <c r="AL597" i="3" s="1"/>
  <c r="AM597" i="3" s="1"/>
  <c r="AL599" i="3"/>
  <c r="AM599" i="3" s="1"/>
  <c r="AN613" i="3"/>
  <c r="AA626" i="3"/>
  <c r="BQ698" i="3"/>
  <c r="AE572" i="3"/>
  <c r="AC577" i="3"/>
  <c r="AJ587" i="3"/>
  <c r="AJ586" i="3" s="1"/>
  <c r="AL592" i="3"/>
  <c r="AM592" i="3" s="1"/>
  <c r="AN593" i="3"/>
  <c r="AH597" i="3"/>
  <c r="AJ617" i="3"/>
  <c r="BF629" i="3" a="1"/>
  <c r="BF629" i="3" s="1"/>
  <c r="BB542" i="3"/>
  <c r="AS602" i="3"/>
  <c r="BQ620" i="3"/>
  <c r="CG620" i="3"/>
  <c r="AD623" i="3"/>
  <c r="AD625" i="3"/>
  <c r="AD624" i="3"/>
  <c r="E559" i="3"/>
  <c r="AN574" i="3"/>
  <c r="AN577" i="3"/>
  <c r="AD577" i="3"/>
  <c r="AD568" i="3" s="1"/>
  <c r="AD567" i="3" s="1"/>
  <c r="AN578" i="3"/>
  <c r="AN587" i="3"/>
  <c r="AN589" i="3"/>
  <c r="AL594" i="3"/>
  <c r="AM594" i="3" s="1"/>
  <c r="Z597" i="3"/>
  <c r="AL603" i="3"/>
  <c r="AM603" i="3" s="1"/>
  <c r="AN606" i="3"/>
  <c r="AN611" i="3"/>
  <c r="AE611" i="3"/>
  <c r="E613" i="3"/>
  <c r="AB617" i="3"/>
  <c r="AV620" i="3"/>
  <c r="AC626" i="3"/>
  <c r="AZ547" i="3"/>
  <c r="AT602" i="3"/>
  <c r="AT620" i="3"/>
  <c r="BR602" i="3"/>
  <c r="BR620" i="3"/>
  <c r="CH620" i="3"/>
  <c r="AE625" i="3"/>
  <c r="AE624" i="3"/>
  <c r="Z560" i="3"/>
  <c r="AN571" i="3"/>
  <c r="AF572" i="3"/>
  <c r="E576" i="3"/>
  <c r="E584" i="3"/>
  <c r="Y587" i="3"/>
  <c r="AL588" i="3"/>
  <c r="AM588" i="3" s="1"/>
  <c r="AJ597" i="3"/>
  <c r="AJ600" i="3"/>
  <c r="BQ602" i="3"/>
  <c r="BE607" i="3" a="1"/>
  <c r="BE607" i="3" s="1"/>
  <c r="AI699" i="3"/>
  <c r="AI681" i="3"/>
  <c r="AI632" i="3"/>
  <c r="AY687" i="3"/>
  <c r="AY93" i="3" s="1"/>
  <c r="AY699" i="3"/>
  <c r="AY105" i="3" s="1"/>
  <c r="AY681" i="3"/>
  <c r="AY632" i="3"/>
  <c r="BW699" i="3"/>
  <c r="BW681" i="3"/>
  <c r="BW632" i="3"/>
  <c r="CM687" i="3"/>
  <c r="CM699" i="3"/>
  <c r="CM681" i="3"/>
  <c r="BT698" i="3"/>
  <c r="AG600" i="3"/>
  <c r="AL605" i="3"/>
  <c r="AM605" i="3" s="1"/>
  <c r="AL620" i="3"/>
  <c r="AM620" i="3" s="1"/>
  <c r="CC698" i="3"/>
  <c r="CP698" i="3" s="1"/>
  <c r="CK681" i="3"/>
  <c r="BH690" i="3"/>
  <c r="BH680" i="3"/>
  <c r="BH674" i="3"/>
  <c r="BH668" i="3"/>
  <c r="BH650" i="3"/>
  <c r="BH697" i="3" s="1"/>
  <c r="BH694" i="3"/>
  <c r="BH688" i="3"/>
  <c r="BH687" i="3"/>
  <c r="BK687" i="3" s="1"/>
  <c r="BH686" i="3"/>
  <c r="BK686" i="3" s="1"/>
  <c r="BH655" i="3"/>
  <c r="BH708" i="3"/>
  <c r="BK708" i="3" s="1"/>
  <c r="BH706" i="3"/>
  <c r="BK706" i="3" s="1"/>
  <c r="BH692" i="3"/>
  <c r="BH689" i="3"/>
  <c r="BH669" i="3"/>
  <c r="BH656" i="3"/>
  <c r="CK632" i="3"/>
  <c r="BU632" i="3"/>
  <c r="AW632" i="3"/>
  <c r="AG632" i="3"/>
  <c r="Q632" i="3"/>
  <c r="Q634" i="3" s="1" a="1"/>
  <c r="Q634" i="3" s="1"/>
  <c r="BH671" i="3"/>
  <c r="BH672" i="3"/>
  <c r="BH662" i="3"/>
  <c r="BH648" i="3"/>
  <c r="CI632" i="3"/>
  <c r="BS632" i="3"/>
  <c r="AU632" i="3"/>
  <c r="AE632" i="3"/>
  <c r="AE698" i="3" s="1"/>
  <c r="AE104" i="3" s="1"/>
  <c r="O632" i="3"/>
  <c r="O634" i="3" s="1" a="1"/>
  <c r="O634" i="3" s="1"/>
  <c r="BH683" i="3"/>
  <c r="BH682" i="3"/>
  <c r="BH673" i="3"/>
  <c r="CH632" i="3"/>
  <c r="BR632" i="3"/>
  <c r="AT632" i="3"/>
  <c r="AD632" i="3"/>
  <c r="BH693" i="3"/>
  <c r="BH666" i="3"/>
  <c r="BH707" i="3"/>
  <c r="BK707" i="3" s="1"/>
  <c r="BH685" i="3"/>
  <c r="BK685" i="3" s="1"/>
  <c r="BH691" i="3"/>
  <c r="BH677" i="3"/>
  <c r="BH676" i="3"/>
  <c r="BH654" i="3"/>
  <c r="BH651" i="3"/>
  <c r="AC632" i="3"/>
  <c r="AC698" i="3" s="1"/>
  <c r="AC104" i="3" s="1"/>
  <c r="K632" i="3"/>
  <c r="AA632" i="3"/>
  <c r="AA698" i="3" s="1"/>
  <c r="I632" i="3"/>
  <c r="I634" i="3" s="1" a="1"/>
  <c r="I634" i="3" s="1"/>
  <c r="AS632" i="3"/>
  <c r="Z632" i="3"/>
  <c r="BH675" i="3"/>
  <c r="BH652" i="3"/>
  <c r="BH649" i="3"/>
  <c r="BH642" i="3"/>
  <c r="Y632" i="3"/>
  <c r="Y698" i="3" s="1"/>
  <c r="AL698" i="3" s="1"/>
  <c r="BH679" i="3"/>
  <c r="CL632" i="3"/>
  <c r="AO632" i="3"/>
  <c r="R632" i="3"/>
  <c r="BH661" i="3"/>
  <c r="BH657" i="3"/>
  <c r="BH644" i="3"/>
  <c r="BH641" i="3"/>
  <c r="BH653" i="3"/>
  <c r="CG632" i="3"/>
  <c r="BN632" i="3"/>
  <c r="N632" i="3"/>
  <c r="N634" i="3" s="1" a="1"/>
  <c r="N634" i="3" s="1"/>
  <c r="BH670" i="3"/>
  <c r="BH663" i="3"/>
  <c r="BH658" i="3"/>
  <c r="BH678" i="3"/>
  <c r="BH643" i="3"/>
  <c r="AQ643" i="3" s="1"/>
  <c r="AQ49" i="3" s="1"/>
  <c r="CE632" i="3"/>
  <c r="AF632" i="3"/>
  <c r="L632" i="3"/>
  <c r="L634" i="3" s="1" a="1"/>
  <c r="L634" i="3" s="1"/>
  <c r="AL601" i="3"/>
  <c r="AM601" i="3" s="1"/>
  <c r="AM608" i="3"/>
  <c r="AL613" i="3"/>
  <c r="AM613" i="3" s="1"/>
  <c r="AD617" i="3"/>
  <c r="AL629" i="3"/>
  <c r="AM629" i="3" s="1"/>
  <c r="T644" i="3"/>
  <c r="T641" i="3"/>
  <c r="T640" i="3" s="1"/>
  <c r="T638" i="3"/>
  <c r="T637" i="3"/>
  <c r="CJ698" i="3"/>
  <c r="AL550" i="3"/>
  <c r="AM550" i="3" s="1"/>
  <c r="AY620" i="3"/>
  <c r="BW620" i="3"/>
  <c r="BW602" i="3"/>
  <c r="CM602" i="3"/>
  <c r="AI600" i="3"/>
  <c r="AC611" i="3"/>
  <c r="AL611" i="3" s="1"/>
  <c r="AM611" i="3" s="1"/>
  <c r="Y626" i="3"/>
  <c r="AL628" i="3"/>
  <c r="AM628" i="3" s="1"/>
  <c r="AH632" i="3"/>
  <c r="CN632" i="3"/>
  <c r="AJ699" i="3"/>
  <c r="AJ105" i="3" s="1"/>
  <c r="AJ681" i="3"/>
  <c r="AZ699" i="3"/>
  <c r="AZ105" i="3" s="1"/>
  <c r="AZ687" i="3"/>
  <c r="AZ93" i="3" s="1"/>
  <c r="AZ681" i="3"/>
  <c r="AZ87" i="3" s="1"/>
  <c r="AZ632" i="3"/>
  <c r="BX687" i="3"/>
  <c r="BX699" i="3"/>
  <c r="BX681" i="3"/>
  <c r="BX632" i="3"/>
  <c r="CN699" i="3"/>
  <c r="CN687" i="3"/>
  <c r="CN681" i="3"/>
  <c r="BX620" i="3"/>
  <c r="AF625" i="3"/>
  <c r="AF624" i="3"/>
  <c r="AL612" i="3"/>
  <c r="AM612" i="3" s="1"/>
  <c r="AL627" i="3"/>
  <c r="AM627" i="3" s="1"/>
  <c r="AI626" i="3"/>
  <c r="AJ632" i="3"/>
  <c r="BM681" i="3"/>
  <c r="AY602" i="3"/>
  <c r="BX602" i="3"/>
  <c r="AD611" i="3"/>
  <c r="AL615" i="3"/>
  <c r="AM615" i="3" s="1"/>
  <c r="AL619" i="3"/>
  <c r="AM619" i="3" s="1"/>
  <c r="AJ626" i="3"/>
  <c r="AP632" i="3"/>
  <c r="BN681" i="3"/>
  <c r="Z617" i="3"/>
  <c r="AH617" i="3"/>
  <c r="AL621" i="3"/>
  <c r="AM621" i="3" s="1"/>
  <c r="AX698" i="3"/>
  <c r="AX104" i="3" s="1"/>
  <c r="AB699" i="3"/>
  <c r="AB105" i="3" s="1"/>
  <c r="AR681" i="3"/>
  <c r="AR87" i="3" s="1"/>
  <c r="AR699" i="3"/>
  <c r="AR632" i="3"/>
  <c r="BP687" i="3"/>
  <c r="BP93" i="3" s="1"/>
  <c r="BP681" i="3"/>
  <c r="BP699" i="3"/>
  <c r="BP632" i="3"/>
  <c r="CF699" i="3"/>
  <c r="CF681" i="3"/>
  <c r="CF687" i="3"/>
  <c r="CF632" i="3"/>
  <c r="BM698" i="3"/>
  <c r="BZ698" i="3" s="1"/>
  <c r="AU634" i="3" a="1"/>
  <c r="AU634" i="3" s="1"/>
  <c r="BS634" i="3" s="1" a="1"/>
  <c r="BS634" i="3" s="1"/>
  <c r="AE634" i="3" a="1"/>
  <c r="AE634" i="3" s="1"/>
  <c r="P634" i="3" a="1"/>
  <c r="P634" i="3" s="1"/>
  <c r="J634" i="3" a="1"/>
  <c r="J634" i="3" s="1"/>
  <c r="AS634" i="3" a="1"/>
  <c r="AS634" i="3" s="1"/>
  <c r="Y705" i="3"/>
  <c r="AS760" i="3"/>
  <c r="AR634" i="3" a="1"/>
  <c r="AR634" i="3" s="1"/>
  <c r="Z665" i="3"/>
  <c r="AN692" i="3"/>
  <c r="AF699" i="3"/>
  <c r="AF687" i="3"/>
  <c r="AV699" i="3"/>
  <c r="AV687" i="3"/>
  <c r="AV93" i="3" s="1"/>
  <c r="AV685" i="3"/>
  <c r="BT699" i="3"/>
  <c r="BT681" i="3"/>
  <c r="CJ681" i="3"/>
  <c r="CJ699" i="3"/>
  <c r="CJ687" i="3"/>
  <c r="M634" i="3" a="1"/>
  <c r="M634" i="3" s="1"/>
  <c r="AH634" i="3" a="1"/>
  <c r="AH634" i="3" s="1"/>
  <c r="E699" i="3"/>
  <c r="AH681" i="3"/>
  <c r="AH687" i="3"/>
  <c r="AH93" i="3" s="1"/>
  <c r="AH699" i="3"/>
  <c r="AX699" i="3"/>
  <c r="AX105" i="3" s="1"/>
  <c r="AX643" i="3"/>
  <c r="AX49" i="3" s="1"/>
  <c r="AX681" i="3"/>
  <c r="BV681" i="3"/>
  <c r="BV699" i="3"/>
  <c r="CL687" i="3"/>
  <c r="CL699" i="3"/>
  <c r="CL681" i="3"/>
  <c r="AA634" i="3" a="1"/>
  <c r="AA634" i="3" s="1"/>
  <c r="AA41" i="3" s="1"/>
  <c r="AI634" i="3" a="1"/>
  <c r="AI634" i="3" s="1"/>
  <c r="AN657" i="3"/>
  <c r="AN666" i="3"/>
  <c r="E681" i="3"/>
  <c r="AG760" i="3"/>
  <c r="AG778" i="3"/>
  <c r="AW778" i="3"/>
  <c r="AW760" i="3"/>
  <c r="AW711" i="3"/>
  <c r="BU760" i="3"/>
  <c r="BU778" i="3"/>
  <c r="CK760" i="3"/>
  <c r="CK778" i="3"/>
  <c r="CI602" i="3"/>
  <c r="BV632" i="3"/>
  <c r="BV634" i="3" s="1" a="1"/>
  <c r="BV634" i="3" s="1"/>
  <c r="AO699" i="3"/>
  <c r="AO681" i="3"/>
  <c r="BM687" i="3"/>
  <c r="BM699" i="3"/>
  <c r="CC687" i="3"/>
  <c r="CP687" i="3" s="1"/>
  <c r="CC699" i="3"/>
  <c r="CC681" i="3"/>
  <c r="E637" i="3"/>
  <c r="E639" i="3"/>
  <c r="AN646" i="3"/>
  <c r="BE650" i="3" a="1"/>
  <c r="BE650" i="3" s="1"/>
  <c r="BV687" i="3"/>
  <c r="BF707" i="3" a="1"/>
  <c r="BF707" i="3" s="1"/>
  <c r="AN709" i="3"/>
  <c r="E700" i="3"/>
  <c r="E696" i="3"/>
  <c r="AN693" i="3"/>
  <c r="E684" i="3"/>
  <c r="E678" i="3"/>
  <c r="E672" i="3"/>
  <c r="E662" i="3"/>
  <c r="E659" i="3"/>
  <c r="E655" i="3"/>
  <c r="AN654" i="3"/>
  <c r="AN651" i="3"/>
  <c r="AN650" i="3"/>
  <c r="E649" i="3"/>
  <c r="BF648" i="3" a="1"/>
  <c r="BF648" i="3" s="1"/>
  <c r="E646" i="3"/>
  <c r="AN643" i="3"/>
  <c r="E709" i="3"/>
  <c r="AN707" i="3"/>
  <c r="AN704" i="3"/>
  <c r="E691" i="3"/>
  <c r="AN683" i="3"/>
  <c r="AN677" i="3"/>
  <c r="AN671" i="3"/>
  <c r="E667" i="3"/>
  <c r="AN664" i="3"/>
  <c r="AN661" i="3"/>
  <c r="AN658" i="3"/>
  <c r="E654" i="3"/>
  <c r="AN653" i="3"/>
  <c r="AN703" i="3"/>
  <c r="AN691" i="3"/>
  <c r="E682" i="3"/>
  <c r="E676" i="3"/>
  <c r="E670" i="3"/>
  <c r="AN667" i="3"/>
  <c r="E663" i="3"/>
  <c r="AN660" i="3"/>
  <c r="E657" i="3"/>
  <c r="AN656" i="3"/>
  <c r="BG650" i="3" a="1"/>
  <c r="BG650" i="3" s="1"/>
  <c r="AN644" i="3"/>
  <c r="AN641" i="3"/>
  <c r="E705" i="3"/>
  <c r="AN700" i="3"/>
  <c r="AN696" i="3"/>
  <c r="E695" i="3"/>
  <c r="E689" i="3"/>
  <c r="BE687" i="3" a="1"/>
  <c r="BE687" i="3" s="1"/>
  <c r="BE686" i="3" a="1"/>
  <c r="BE686" i="3" s="1"/>
  <c r="BF708" i="3" a="1"/>
  <c r="BF708" i="3" s="1"/>
  <c r="E704" i="3"/>
  <c r="AN699" i="3"/>
  <c r="AN695" i="3"/>
  <c r="AN689" i="3"/>
  <c r="BG706" i="3" a="1"/>
  <c r="BG706" i="3" s="1"/>
  <c r="E703" i="3"/>
  <c r="AN698" i="3"/>
  <c r="E694" i="3"/>
  <c r="E688" i="3"/>
  <c r="E687" i="3"/>
  <c r="E686" i="3"/>
  <c r="E701" i="3"/>
  <c r="E708" i="3"/>
  <c r="E706" i="3"/>
  <c r="E702" i="3"/>
  <c r="AN687" i="3"/>
  <c r="AN668" i="3"/>
  <c r="AN663" i="3"/>
  <c r="E656" i="3"/>
  <c r="AN655" i="3"/>
  <c r="AN649" i="3"/>
  <c r="E707" i="3"/>
  <c r="AN690" i="3"/>
  <c r="E683" i="3"/>
  <c r="AN679" i="3"/>
  <c r="AN708" i="3"/>
  <c r="BF706" i="3" a="1"/>
  <c r="BF706" i="3" s="1"/>
  <c r="E698" i="3"/>
  <c r="AN697" i="3"/>
  <c r="E685" i="3"/>
  <c r="AN680" i="3"/>
  <c r="E673" i="3"/>
  <c r="AN647" i="3"/>
  <c r="E635" i="3"/>
  <c r="AN634" i="3"/>
  <c r="BE706" i="3" a="1"/>
  <c r="BE706" i="3" s="1"/>
  <c r="E692" i="3"/>
  <c r="BF687" i="3" a="1"/>
  <c r="BF687" i="3" s="1"/>
  <c r="AG687" i="3" s="1"/>
  <c r="AG93" i="3" s="1"/>
  <c r="AN682" i="3"/>
  <c r="AN681" i="3"/>
  <c r="E674" i="3"/>
  <c r="AN662" i="3"/>
  <c r="AN659" i="3"/>
  <c r="AN694" i="3"/>
  <c r="AN688" i="3"/>
  <c r="E675" i="3"/>
  <c r="AN672" i="3"/>
  <c r="AN648" i="3"/>
  <c r="E647" i="3"/>
  <c r="AN638" i="3"/>
  <c r="BG636" i="3" a="1"/>
  <c r="BG636" i="3" s="1"/>
  <c r="S636" i="3" s="1"/>
  <c r="S635" i="3" s="1"/>
  <c r="S639" i="3" s="1"/>
  <c r="S645" i="3" s="1"/>
  <c r="AN705" i="3"/>
  <c r="AN702" i="3"/>
  <c r="E693" i="3"/>
  <c r="AN685" i="3"/>
  <c r="E677" i="3"/>
  <c r="AN673" i="3"/>
  <c r="AN706" i="3"/>
  <c r="AN701" i="3"/>
  <c r="E690" i="3"/>
  <c r="AN686" i="3"/>
  <c r="AN676" i="3"/>
  <c r="AN675" i="3"/>
  <c r="AP687" i="3"/>
  <c r="AP93" i="3" s="1"/>
  <c r="AP699" i="3"/>
  <c r="AP681" i="3"/>
  <c r="BN699" i="3"/>
  <c r="BN687" i="3"/>
  <c r="BN93" i="3" s="1"/>
  <c r="CD699" i="3"/>
  <c r="E634" i="3"/>
  <c r="R634" i="3" a="1"/>
  <c r="R634" i="3" s="1"/>
  <c r="AC634" i="3" a="1"/>
  <c r="AC634" i="3" s="1"/>
  <c r="E638" i="3"/>
  <c r="E642" i="3"/>
  <c r="E645" i="3"/>
  <c r="BF650" i="3" a="1"/>
  <c r="BF650" i="3" s="1"/>
  <c r="AN665" i="3"/>
  <c r="E666" i="3"/>
  <c r="E679" i="3"/>
  <c r="AN684" i="3"/>
  <c r="CE687" i="3"/>
  <c r="E697" i="3"/>
  <c r="Y711" i="3"/>
  <c r="Y777" i="3" s="1"/>
  <c r="AL777" i="3" s="1"/>
  <c r="BM711" i="3"/>
  <c r="AV632" i="3"/>
  <c r="AA699" i="3"/>
  <c r="AL699" i="3" s="1"/>
  <c r="AQ681" i="3"/>
  <c r="AQ87" i="3" s="1"/>
  <c r="AQ699" i="3"/>
  <c r="BO685" i="3"/>
  <c r="BO699" i="3"/>
  <c r="AX634" i="3" a="1"/>
  <c r="AX634" i="3" s="1"/>
  <c r="E661" i="3"/>
  <c r="AV681" i="3"/>
  <c r="E668" i="3"/>
  <c r="AN669" i="3"/>
  <c r="CD632" i="3"/>
  <c r="K634" i="3" a="1"/>
  <c r="K634" i="3" s="1"/>
  <c r="AN635" i="3"/>
  <c r="BJ650" i="3" a="1"/>
  <c r="BJ650" i="3" s="1"/>
  <c r="AN652" i="3"/>
  <c r="E653" i="3"/>
  <c r="AG681" i="3"/>
  <c r="CI681" i="3"/>
  <c r="BQ681" i="3"/>
  <c r="E781" i="3"/>
  <c r="AN787" i="3"/>
  <c r="BF785" i="3" a="1"/>
  <c r="BF785" i="3" s="1"/>
  <c r="E780" i="3"/>
  <c r="E776" i="3"/>
  <c r="E773" i="3"/>
  <c r="E767" i="3"/>
  <c r="E766" i="3"/>
  <c r="E765" i="3"/>
  <c r="E758" i="3"/>
  <c r="E752" i="3"/>
  <c r="BG785" i="3" a="1"/>
  <c r="BG785" i="3" s="1"/>
  <c r="AN781" i="3"/>
  <c r="AN778" i="3"/>
  <c r="AN776" i="3"/>
  <c r="AN772" i="3"/>
  <c r="AN764" i="3"/>
  <c r="AN757" i="3"/>
  <c r="AN751" i="3"/>
  <c r="E786" i="3"/>
  <c r="E746" i="3"/>
  <c r="BE785" i="3" a="1"/>
  <c r="BE785" i="3" s="1"/>
  <c r="AN785" i="3"/>
  <c r="AN773" i="3"/>
  <c r="AN767" i="3"/>
  <c r="BF766" i="3" a="1"/>
  <c r="BF766" i="3" s="1"/>
  <c r="BJ729" i="3" a="1"/>
  <c r="BJ729" i="3" s="1"/>
  <c r="E724" i="3"/>
  <c r="E721" i="3"/>
  <c r="E716" i="3"/>
  <c r="BF713" i="3" a="1"/>
  <c r="BF713" i="3" s="1"/>
  <c r="BF787" i="3" a="1"/>
  <c r="BF787" i="3" s="1"/>
  <c r="AN784" i="3"/>
  <c r="AN775" i="3"/>
  <c r="E775" i="3"/>
  <c r="E772" i="3"/>
  <c r="AN770" i="3"/>
  <c r="E762" i="3"/>
  <c r="AN760" i="3"/>
  <c r="AN754" i="3"/>
  <c r="AN748" i="3"/>
  <c r="AN744" i="3"/>
  <c r="E777" i="3"/>
  <c r="AN769" i="3"/>
  <c r="AN765" i="3"/>
  <c r="E764" i="3"/>
  <c r="E761" i="3"/>
  <c r="AN777" i="3"/>
  <c r="E774" i="3"/>
  <c r="E771" i="3"/>
  <c r="E768" i="3"/>
  <c r="AN763" i="3"/>
  <c r="E755" i="3"/>
  <c r="E749" i="3"/>
  <c r="E787" i="3"/>
  <c r="E785" i="3"/>
  <c r="AN780" i="3"/>
  <c r="AN745" i="3"/>
  <c r="E743" i="3"/>
  <c r="E782" i="3"/>
  <c r="AN788" i="3"/>
  <c r="AN779" i="3"/>
  <c r="AN762" i="3"/>
  <c r="E750" i="3"/>
  <c r="E744" i="3"/>
  <c r="E741" i="3"/>
  <c r="E739" i="3"/>
  <c r="E731" i="3"/>
  <c r="AN723" i="3"/>
  <c r="BF786" i="3" a="1"/>
  <c r="BF786" i="3" s="1"/>
  <c r="E784" i="3"/>
  <c r="BE766" i="3" a="1"/>
  <c r="BE766" i="3" s="1"/>
  <c r="E760" i="3"/>
  <c r="E770" i="3"/>
  <c r="E763" i="3"/>
  <c r="AN749" i="3"/>
  <c r="AN738" i="3"/>
  <c r="E737" i="3"/>
  <c r="AN735" i="3"/>
  <c r="E733" i="3"/>
  <c r="AN750" i="3"/>
  <c r="E734" i="3"/>
  <c r="AN730" i="3"/>
  <c r="E730" i="3"/>
  <c r="BE729" i="3" a="1"/>
  <c r="BE729" i="3" s="1"/>
  <c r="AN720" i="3"/>
  <c r="BG715" i="3" a="1"/>
  <c r="BG715" i="3" s="1"/>
  <c r="BH713" i="3" a="1"/>
  <c r="BH713" i="3" s="1"/>
  <c r="AG711" i="3" s="1"/>
  <c r="AN713" i="3"/>
  <c r="E779" i="3"/>
  <c r="E778" i="3"/>
  <c r="AN755" i="3"/>
  <c r="AN752" i="3"/>
  <c r="AN734" i="3"/>
  <c r="AN731" i="3"/>
  <c r="AN728" i="3"/>
  <c r="AN782" i="3"/>
  <c r="AN756" i="3"/>
  <c r="AN715" i="3"/>
  <c r="AN759" i="3"/>
  <c r="AN758" i="3"/>
  <c r="AN753" i="3"/>
  <c r="E735" i="3"/>
  <c r="E732" i="3"/>
  <c r="E728" i="3"/>
  <c r="AN714" i="3"/>
  <c r="AN766" i="3"/>
  <c r="AN761" i="3"/>
  <c r="AN747" i="3"/>
  <c r="AN740" i="3"/>
  <c r="AN732" i="3"/>
  <c r="AN771" i="3"/>
  <c r="E757" i="3"/>
  <c r="E754" i="3"/>
  <c r="AN746" i="3"/>
  <c r="E745" i="3"/>
  <c r="E738" i="3"/>
  <c r="AN737" i="3"/>
  <c r="AN736" i="3"/>
  <c r="AN726" i="3"/>
  <c r="E722" i="3"/>
  <c r="E719" i="3"/>
  <c r="AN718" i="3"/>
  <c r="AN786" i="3"/>
  <c r="BF765" i="3" a="1"/>
  <c r="BF765" i="3" s="1"/>
  <c r="E759" i="3"/>
  <c r="BF727" i="3" a="1"/>
  <c r="BF727" i="3" s="1"/>
  <c r="AN727" i="3"/>
  <c r="E725" i="3"/>
  <c r="AN719" i="3"/>
  <c r="E718" i="3"/>
  <c r="AN717" i="3"/>
  <c r="E788" i="3"/>
  <c r="E742" i="3"/>
  <c r="AN733" i="3"/>
  <c r="BG729" i="3" a="1"/>
  <c r="BG729" i="3" s="1"/>
  <c r="E726" i="3"/>
  <c r="E717" i="3"/>
  <c r="E713" i="3"/>
  <c r="E723" i="3"/>
  <c r="AN768" i="3"/>
  <c r="E753" i="3"/>
  <c r="BE765" i="3" a="1"/>
  <c r="BE765" i="3" s="1"/>
  <c r="AN716" i="3"/>
  <c r="AN743" i="3"/>
  <c r="BK729" i="3" a="1"/>
  <c r="BK729" i="3" s="1"/>
  <c r="E715" i="3"/>
  <c r="E729" i="3"/>
  <c r="AN783" i="3"/>
  <c r="E769" i="3"/>
  <c r="BF729" i="3" a="1"/>
  <c r="BF729" i="3" s="1"/>
  <c r="AN739" i="3"/>
  <c r="AN724" i="3"/>
  <c r="E720" i="3"/>
  <c r="E783" i="3"/>
  <c r="CI685" i="3"/>
  <c r="CI684" i="3" s="1"/>
  <c r="E748" i="3"/>
  <c r="E751" i="3"/>
  <c r="CG681" i="3"/>
  <c r="CG687" i="3"/>
  <c r="BQ643" i="3"/>
  <c r="AG699" i="3"/>
  <c r="BQ699" i="3"/>
  <c r="AC705" i="3"/>
  <c r="AD705" i="3"/>
  <c r="BR699" i="3"/>
  <c r="BR681" i="3"/>
  <c r="BR687" i="3"/>
  <c r="BR685" i="3"/>
  <c r="BR684" i="3" s="1"/>
  <c r="CH699" i="3"/>
  <c r="BR643" i="3"/>
  <c r="AS685" i="3"/>
  <c r="AN722" i="3"/>
  <c r="AE681" i="3"/>
  <c r="AE699" i="3"/>
  <c r="AU681" i="3"/>
  <c r="BS681" i="3"/>
  <c r="BS643" i="3"/>
  <c r="AJ778" i="3"/>
  <c r="AJ760" i="3"/>
  <c r="AZ760" i="3"/>
  <c r="AZ778" i="3"/>
  <c r="BX760" i="3"/>
  <c r="BX778" i="3"/>
  <c r="BX711" i="3"/>
  <c r="CN778" i="3"/>
  <c r="CN760" i="3"/>
  <c r="AN729" i="3"/>
  <c r="AN742" i="3"/>
  <c r="AN774" i="3"/>
  <c r="AU685" i="3"/>
  <c r="Y778" i="3"/>
  <c r="AO760" i="3"/>
  <c r="AO778" i="3"/>
  <c r="BM778" i="3"/>
  <c r="BM760" i="3"/>
  <c r="CC760" i="3"/>
  <c r="CC778" i="3"/>
  <c r="AW685" i="3"/>
  <c r="CK687" i="3"/>
  <c r="CK699" i="3"/>
  <c r="BU643" i="3"/>
  <c r="AS681" i="3"/>
  <c r="AS87" i="3" s="1"/>
  <c r="AF705" i="3"/>
  <c r="AS778" i="3"/>
  <c r="CG778" i="3"/>
  <c r="CG760" i="3"/>
  <c r="AD778" i="3"/>
  <c r="AD105" i="3" s="1"/>
  <c r="AD711" i="3"/>
  <c r="AD777" i="3" s="1"/>
  <c r="AT760" i="3"/>
  <c r="AT778" i="3"/>
  <c r="BR760" i="3"/>
  <c r="BR778" i="3"/>
  <c r="CH778" i="3"/>
  <c r="CH760" i="3"/>
  <c r="CH711" i="3"/>
  <c r="BQ760" i="3"/>
  <c r="Z778" i="3"/>
  <c r="AP760" i="3"/>
  <c r="AP778" i="3"/>
  <c r="BN778" i="3"/>
  <c r="BN760" i="3"/>
  <c r="BN87" i="3" s="1"/>
  <c r="CD778" i="3"/>
  <c r="CD760" i="3"/>
  <c r="AH857" i="3"/>
  <c r="AH839" i="3"/>
  <c r="AH790" i="3"/>
  <c r="AQ778" i="3"/>
  <c r="BO778" i="3"/>
  <c r="CE778" i="3"/>
  <c r="AI857" i="3"/>
  <c r="AI839" i="3"/>
  <c r="AY857" i="3"/>
  <c r="AY839" i="3"/>
  <c r="BW857" i="3"/>
  <c r="BW839" i="3"/>
  <c r="CM857" i="3"/>
  <c r="CM839" i="3"/>
  <c r="CM790" i="3"/>
  <c r="CF778" i="3"/>
  <c r="CF760" i="3"/>
  <c r="BO760" i="3"/>
  <c r="BO711" i="3"/>
  <c r="AE760" i="3"/>
  <c r="AE778" i="3"/>
  <c r="AU778" i="3"/>
  <c r="AU760" i="3"/>
  <c r="BS778" i="3"/>
  <c r="BS760" i="3"/>
  <c r="CI760" i="3"/>
  <c r="CI778" i="3"/>
  <c r="AP711" i="3"/>
  <c r="AF760" i="3"/>
  <c r="AF778" i="3"/>
  <c r="AV760" i="3"/>
  <c r="BT778" i="3"/>
  <c r="BT760" i="3"/>
  <c r="CJ760" i="3"/>
  <c r="CJ778" i="3"/>
  <c r="AQ760" i="3"/>
  <c r="CE760" i="3"/>
  <c r="AA711" i="3"/>
  <c r="AA777" i="3" s="1"/>
  <c r="BS711" i="3"/>
  <c r="AR760" i="3"/>
  <c r="AN866" i="3"/>
  <c r="BF864" i="3" a="1"/>
  <c r="BF864" i="3" s="1"/>
  <c r="E859" i="3"/>
  <c r="E855" i="3"/>
  <c r="E851" i="3"/>
  <c r="AN845" i="3"/>
  <c r="AN844" i="3"/>
  <c r="E866" i="3"/>
  <c r="AN865" i="3"/>
  <c r="AN867" i="3"/>
  <c r="AN863" i="3"/>
  <c r="E856" i="3"/>
  <c r="AN850" i="3"/>
  <c r="AN862" i="3"/>
  <c r="E849" i="3"/>
  <c r="BG864" i="3" a="1"/>
  <c r="BG864" i="3" s="1"/>
  <c r="E861" i="3"/>
  <c r="AN858" i="3"/>
  <c r="E857" i="3"/>
  <c r="AN854" i="3"/>
  <c r="E847" i="3"/>
  <c r="BE845" i="3" a="1"/>
  <c r="BE845" i="3" s="1"/>
  <c r="AN841" i="3"/>
  <c r="AN835" i="3"/>
  <c r="AN829" i="3"/>
  <c r="E848" i="3"/>
  <c r="E840" i="3"/>
  <c r="E834" i="3"/>
  <c r="E828" i="3"/>
  <c r="BE864" i="3" a="1"/>
  <c r="BE864" i="3" s="1"/>
  <c r="AN859" i="3"/>
  <c r="E858" i="3"/>
  <c r="AN855" i="3"/>
  <c r="E854" i="3"/>
  <c r="AN840" i="3"/>
  <c r="AN834" i="3"/>
  <c r="E850" i="3"/>
  <c r="AN846" i="3"/>
  <c r="E839" i="3"/>
  <c r="E833" i="3"/>
  <c r="E827" i="3"/>
  <c r="E824" i="3"/>
  <c r="E867" i="3"/>
  <c r="E865" i="3"/>
  <c r="AN847" i="3"/>
  <c r="E843" i="3"/>
  <c r="AN842" i="3"/>
  <c r="AN839" i="3"/>
  <c r="AN833" i="3"/>
  <c r="AN827" i="3"/>
  <c r="AN824" i="3"/>
  <c r="E823" i="3"/>
  <c r="AN820" i="3"/>
  <c r="AN817" i="3"/>
  <c r="AN807" i="3"/>
  <c r="AN861" i="3"/>
  <c r="AN860" i="3"/>
  <c r="E860" i="3"/>
  <c r="E853" i="3"/>
  <c r="AN851" i="3"/>
  <c r="E845" i="3"/>
  <c r="AN843" i="3"/>
  <c r="BE844" i="3" a="1"/>
  <c r="BE844" i="3" s="1"/>
  <c r="E842" i="3"/>
  <c r="E836" i="3"/>
  <c r="AN856" i="3"/>
  <c r="AN852" i="3"/>
  <c r="BF845" i="3" a="1"/>
  <c r="BF845" i="3" s="1"/>
  <c r="AN818" i="3"/>
  <c r="AN812" i="3"/>
  <c r="E811" i="3"/>
  <c r="E837" i="3"/>
  <c r="AN823" i="3"/>
  <c r="E820" i="3"/>
  <c r="E818" i="3"/>
  <c r="AN816" i="3"/>
  <c r="E815" i="3"/>
  <c r="E809" i="3"/>
  <c r="AN832" i="3"/>
  <c r="AN828" i="3"/>
  <c r="AN821" i="3"/>
  <c r="AN813" i="3"/>
  <c r="E812" i="3"/>
  <c r="BK808" i="3" a="1"/>
  <c r="BK808" i="3" s="1"/>
  <c r="BF865" i="3" a="1"/>
  <c r="BF865" i="3" s="1"/>
  <c r="E862" i="3"/>
  <c r="AN836" i="3"/>
  <c r="E816" i="3"/>
  <c r="AN831" i="3"/>
  <c r="E829" i="3"/>
  <c r="E813" i="3"/>
  <c r="BJ808" i="3" a="1"/>
  <c r="BJ808" i="3" s="1"/>
  <c r="E808" i="3"/>
  <c r="AN802" i="3"/>
  <c r="AN799" i="3"/>
  <c r="E794" i="3"/>
  <c r="E864" i="3"/>
  <c r="E825" i="3"/>
  <c r="E822" i="3"/>
  <c r="E852" i="3"/>
  <c r="E846" i="3"/>
  <c r="E826" i="3"/>
  <c r="AN819" i="3"/>
  <c r="BF844" i="3" a="1"/>
  <c r="BF844" i="3" s="1"/>
  <c r="AN837" i="3"/>
  <c r="E832" i="3"/>
  <c r="BF866" i="3" a="1"/>
  <c r="BF866" i="3" s="1"/>
  <c r="E841" i="3"/>
  <c r="E838" i="3"/>
  <c r="E831" i="3"/>
  <c r="AN826" i="3"/>
  <c r="AN825" i="3"/>
  <c r="E819" i="3"/>
  <c r="AN815" i="3"/>
  <c r="AN857" i="3"/>
  <c r="AN849" i="3"/>
  <c r="E830" i="3"/>
  <c r="AN838" i="3"/>
  <c r="AN830" i="3"/>
  <c r="AN814" i="3"/>
  <c r="AN805" i="3"/>
  <c r="E796" i="3"/>
  <c r="AN795" i="3"/>
  <c r="AN809" i="3"/>
  <c r="BF808" i="3" a="1"/>
  <c r="BF808" i="3" s="1"/>
  <c r="BE808" i="3" a="1"/>
  <c r="BE808" i="3" s="1"/>
  <c r="E807" i="3"/>
  <c r="AN800" i="3"/>
  <c r="AN810" i="3"/>
  <c r="AN806" i="3"/>
  <c r="E805" i="3"/>
  <c r="AN804" i="3"/>
  <c r="E800" i="3"/>
  <c r="AN794" i="3"/>
  <c r="E793" i="3"/>
  <c r="BF792" i="3" a="1"/>
  <c r="BF792" i="3" s="1"/>
  <c r="AN864" i="3"/>
  <c r="E803" i="3"/>
  <c r="E801" i="3"/>
  <c r="E844" i="3"/>
  <c r="AN822" i="3"/>
  <c r="AN808" i="3"/>
  <c r="AN848" i="3"/>
  <c r="AN811" i="3"/>
  <c r="E821" i="3"/>
  <c r="E810" i="3"/>
  <c r="E863" i="3"/>
  <c r="AN853" i="3"/>
  <c r="E835" i="3"/>
  <c r="BG808" i="3" a="1"/>
  <c r="BG808" i="3" s="1"/>
  <c r="E797" i="3"/>
  <c r="E804" i="3"/>
  <c r="AN796" i="3"/>
  <c r="E802" i="3"/>
  <c r="E799" i="3"/>
  <c r="AN798" i="3"/>
  <c r="E792" i="3"/>
  <c r="BG794" i="3" a="1"/>
  <c r="BG794" i="3" s="1"/>
  <c r="BH792" i="3" a="1"/>
  <c r="BH792" i="3" s="1"/>
  <c r="AN803" i="3"/>
  <c r="AN801" i="3"/>
  <c r="AN793" i="3"/>
  <c r="AN792" i="3"/>
  <c r="E817" i="3"/>
  <c r="E795" i="3"/>
  <c r="E806" i="3"/>
  <c r="BN839" i="3"/>
  <c r="BO790" i="3"/>
  <c r="CM778" i="3"/>
  <c r="AE784" i="3"/>
  <c r="AD857" i="3"/>
  <c r="AT857" i="3"/>
  <c r="AT839" i="3"/>
  <c r="BR839" i="3"/>
  <c r="BR857" i="3"/>
  <c r="CH857" i="3"/>
  <c r="CH839" i="3"/>
  <c r="AF784" i="3"/>
  <c r="AE839" i="3"/>
  <c r="AE857" i="3"/>
  <c r="AU839" i="3"/>
  <c r="AU857" i="3"/>
  <c r="BS857" i="3"/>
  <c r="BS839" i="3"/>
  <c r="CI857" i="3"/>
  <c r="CI839" i="3"/>
  <c r="CI790" i="3"/>
  <c r="BW778" i="3"/>
  <c r="CL760" i="3"/>
  <c r="AH778" i="3"/>
  <c r="AE790" i="3"/>
  <c r="AE856" i="3" s="1"/>
  <c r="AI778" i="3"/>
  <c r="Y857" i="3"/>
  <c r="AO839" i="3"/>
  <c r="AO857" i="3"/>
  <c r="BM839" i="3"/>
  <c r="BM857" i="3"/>
  <c r="CC857" i="3"/>
  <c r="CC839" i="3"/>
  <c r="Z857" i="3"/>
  <c r="AP839" i="3"/>
  <c r="AP857" i="3"/>
  <c r="BN857" i="3"/>
  <c r="CD857" i="3"/>
  <c r="CD839" i="3"/>
  <c r="AQ839" i="3"/>
  <c r="AQ857" i="3"/>
  <c r="AQ790" i="3"/>
  <c r="BO857" i="3"/>
  <c r="BO839" i="3"/>
  <c r="CE857" i="3"/>
  <c r="CE839" i="3"/>
  <c r="CE790" i="3"/>
  <c r="AB857" i="3"/>
  <c r="AB790" i="3"/>
  <c r="AB856" i="3" s="1"/>
  <c r="AR839" i="3"/>
  <c r="AR857" i="3"/>
  <c r="BP857" i="3"/>
  <c r="BP839" i="3"/>
  <c r="CF839" i="3"/>
  <c r="CF857" i="3"/>
  <c r="AS857" i="3"/>
  <c r="AS839" i="3"/>
  <c r="BQ839" i="3"/>
  <c r="BQ857" i="3"/>
  <c r="CG857" i="3"/>
  <c r="CG839" i="3"/>
  <c r="BQ790" i="3"/>
  <c r="AX857" i="3"/>
  <c r="AX839" i="3"/>
  <c r="BV839" i="3"/>
  <c r="CL839" i="3"/>
  <c r="CL857" i="3"/>
  <c r="BV790" i="3"/>
  <c r="AJ857" i="3"/>
  <c r="AZ857" i="3"/>
  <c r="AZ839" i="3"/>
  <c r="BX857" i="3"/>
  <c r="BX839" i="3"/>
  <c r="CN857" i="3"/>
  <c r="CN839" i="3"/>
  <c r="AF863" i="3"/>
  <c r="AF857" i="3"/>
  <c r="AV839" i="3"/>
  <c r="BT857" i="3"/>
  <c r="CJ857" i="3"/>
  <c r="CJ839" i="3"/>
  <c r="AG857" i="3"/>
  <c r="AG839" i="3"/>
  <c r="AW857" i="3"/>
  <c r="BU839" i="3"/>
  <c r="CK857" i="3"/>
  <c r="CK839" i="3"/>
  <c r="AW839" i="3"/>
  <c r="AB863" i="3"/>
  <c r="AB936" i="3"/>
  <c r="AR918" i="3"/>
  <c r="AR936" i="3"/>
  <c r="BP936" i="3"/>
  <c r="BP918" i="3"/>
  <c r="CF936" i="3"/>
  <c r="AC863" i="3"/>
  <c r="AC936" i="3"/>
  <c r="AC105" i="3" s="1"/>
  <c r="AS936" i="3"/>
  <c r="AS918" i="3"/>
  <c r="BQ936" i="3"/>
  <c r="CG936" i="3"/>
  <c r="CG918" i="3"/>
  <c r="AN937" i="3"/>
  <c r="AF936" i="3"/>
  <c r="AF918" i="3"/>
  <c r="AV936" i="3"/>
  <c r="BT936" i="3"/>
  <c r="BT918" i="3"/>
  <c r="CJ936" i="3"/>
  <c r="AN926" i="3"/>
  <c r="BF944" i="3" a="1"/>
  <c r="BF944" i="3" s="1"/>
  <c r="E941" i="3"/>
  <c r="BG943" i="3" a="1"/>
  <c r="BG943" i="3" s="1"/>
  <c r="E939" i="3"/>
  <c r="AN945" i="3"/>
  <c r="BF943" i="3" a="1"/>
  <c r="BF943" i="3" s="1"/>
  <c r="E938" i="3"/>
  <c r="E934" i="3"/>
  <c r="E930" i="3"/>
  <c r="AN924" i="3"/>
  <c r="AN923" i="3"/>
  <c r="E921" i="3"/>
  <c r="AN941" i="3"/>
  <c r="AN942" i="3"/>
  <c r="AN935" i="3"/>
  <c r="E935" i="3"/>
  <c r="AN933" i="3"/>
  <c r="E932" i="3"/>
  <c r="E922" i="3"/>
  <c r="AN944" i="3"/>
  <c r="AN936" i="3"/>
  <c r="E936" i="3"/>
  <c r="E933" i="3"/>
  <c r="AN928" i="3"/>
  <c r="E918" i="3"/>
  <c r="E912" i="3"/>
  <c r="E906" i="3"/>
  <c r="E903" i="3"/>
  <c r="E890" i="3"/>
  <c r="AN889" i="3"/>
  <c r="BF887" i="3" a="1"/>
  <c r="BF887" i="3" s="1"/>
  <c r="BE943" i="3" a="1"/>
  <c r="BE943" i="3" s="1"/>
  <c r="E926" i="3"/>
  <c r="AN921" i="3"/>
  <c r="E920" i="3"/>
  <c r="AN930" i="3"/>
  <c r="E925" i="3"/>
  <c r="BE924" i="3" a="1"/>
  <c r="BE924" i="3" s="1"/>
  <c r="AN909" i="3"/>
  <c r="E904" i="3"/>
  <c r="E883" i="3"/>
  <c r="AN880" i="3"/>
  <c r="E946" i="3"/>
  <c r="E944" i="3"/>
  <c r="AN919" i="3"/>
  <c r="AN913" i="3"/>
  <c r="E910" i="3"/>
  <c r="AN939" i="3"/>
  <c r="AN918" i="3"/>
  <c r="E914" i="3"/>
  <c r="AN906" i="3"/>
  <c r="AN904" i="3"/>
  <c r="AN902" i="3"/>
  <c r="AN929" i="3"/>
  <c r="E928" i="3"/>
  <c r="AN927" i="3"/>
  <c r="BF923" i="3" a="1"/>
  <c r="BF923" i="3" s="1"/>
  <c r="AN920" i="3"/>
  <c r="AN910" i="3"/>
  <c r="AN899" i="3"/>
  <c r="E896" i="3"/>
  <c r="AN892" i="3"/>
  <c r="E891" i="3"/>
  <c r="BK887" i="3" a="1"/>
  <c r="BK887" i="3" s="1"/>
  <c r="BF885" i="3" a="1"/>
  <c r="BF885" i="3" s="1"/>
  <c r="AN925" i="3"/>
  <c r="E917" i="3"/>
  <c r="AN914" i="3"/>
  <c r="E911" i="3"/>
  <c r="E907" i="3"/>
  <c r="AN894" i="3"/>
  <c r="AN893" i="3"/>
  <c r="E887" i="3"/>
  <c r="E940" i="3"/>
  <c r="AN932" i="3"/>
  <c r="AN917" i="3"/>
  <c r="AN915" i="3"/>
  <c r="E908" i="3"/>
  <c r="E943" i="3"/>
  <c r="AN946" i="3"/>
  <c r="BF945" i="3" a="1"/>
  <c r="BF945" i="3" s="1"/>
  <c r="E909" i="3"/>
  <c r="AN901" i="3"/>
  <c r="AN896" i="3"/>
  <c r="AN895" i="3"/>
  <c r="AN891" i="3"/>
  <c r="AN883" i="3"/>
  <c r="E878" i="3"/>
  <c r="E924" i="3"/>
  <c r="E915" i="3"/>
  <c r="AN912" i="3"/>
  <c r="AN888" i="3"/>
  <c r="AN884" i="3"/>
  <c r="AN882" i="3"/>
  <c r="AN934" i="3"/>
  <c r="AN931" i="3"/>
  <c r="AN907" i="3"/>
  <c r="AN903" i="3"/>
  <c r="E897" i="3"/>
  <c r="E884" i="3"/>
  <c r="E882" i="3"/>
  <c r="AN916" i="3"/>
  <c r="AN905" i="3"/>
  <c r="AN897" i="3"/>
  <c r="BJ887" i="3" a="1"/>
  <c r="BJ887" i="3" s="1"/>
  <c r="E886" i="3"/>
  <c r="E945" i="3"/>
  <c r="AN940" i="3"/>
  <c r="BE923" i="3" a="1"/>
  <c r="BE923" i="3" s="1"/>
  <c r="AN922" i="3"/>
  <c r="E919" i="3"/>
  <c r="AN908" i="3"/>
  <c r="AN938" i="3"/>
  <c r="E893" i="3"/>
  <c r="BG887" i="3" a="1"/>
  <c r="BG887" i="3" s="1"/>
  <c r="E880" i="3"/>
  <c r="AN872" i="3"/>
  <c r="E929" i="3"/>
  <c r="E901" i="3"/>
  <c r="E898" i="3"/>
  <c r="E942" i="3"/>
  <c r="E923" i="3"/>
  <c r="E905" i="3"/>
  <c r="AN900" i="3"/>
  <c r="BE887" i="3" a="1"/>
  <c r="BE887" i="3" s="1"/>
  <c r="BG873" i="3" a="1"/>
  <c r="BG873" i="3" s="1"/>
  <c r="E872" i="3"/>
  <c r="E913" i="3"/>
  <c r="E885" i="3"/>
  <c r="E875" i="3"/>
  <c r="BH871" i="3" a="1"/>
  <c r="BH871" i="3" s="1"/>
  <c r="AF869" i="3" s="1"/>
  <c r="AN911" i="3"/>
  <c r="E888" i="3"/>
  <c r="AN876" i="3"/>
  <c r="E873" i="3"/>
  <c r="E937" i="3"/>
  <c r="AN881" i="3"/>
  <c r="E876" i="3"/>
  <c r="AN874" i="3"/>
  <c r="AN943" i="3"/>
  <c r="E927" i="3"/>
  <c r="E902" i="3"/>
  <c r="E895" i="3"/>
  <c r="E889" i="3"/>
  <c r="AN886" i="3"/>
  <c r="BF924" i="3" a="1"/>
  <c r="BF924" i="3" s="1"/>
  <c r="E900" i="3"/>
  <c r="AN890" i="3"/>
  <c r="AN879" i="3"/>
  <c r="E874" i="3"/>
  <c r="E931" i="3"/>
  <c r="Z863" i="3"/>
  <c r="E892" i="3"/>
  <c r="Z936" i="3"/>
  <c r="AP936" i="3"/>
  <c r="BN936" i="3"/>
  <c r="BN918" i="3"/>
  <c r="CD936" i="3"/>
  <c r="E881" i="3"/>
  <c r="AA863" i="3"/>
  <c r="E899" i="3"/>
  <c r="AI936" i="3"/>
  <c r="AY936" i="3"/>
  <c r="BW918" i="3"/>
  <c r="BW936" i="3"/>
  <c r="CM918" i="3"/>
  <c r="CM936" i="3"/>
  <c r="AJ936" i="3"/>
  <c r="AZ918" i="3"/>
  <c r="AZ936" i="3"/>
  <c r="BX936" i="3"/>
  <c r="CN918" i="3"/>
  <c r="CN936" i="3"/>
  <c r="AO936" i="3"/>
  <c r="AO918" i="3"/>
  <c r="BM936" i="3"/>
  <c r="CC936" i="3"/>
  <c r="Y942" i="3"/>
  <c r="BP948" i="3"/>
  <c r="AT936" i="3"/>
  <c r="BR936" i="3"/>
  <c r="CH936" i="3"/>
  <c r="CH918" i="3"/>
  <c r="AY918" i="3"/>
  <c r="AE918" i="3"/>
  <c r="AE936" i="3"/>
  <c r="AU936" i="3"/>
  <c r="BS936" i="3"/>
  <c r="CI936" i="3"/>
  <c r="AG936" i="3"/>
  <c r="AW936" i="3"/>
  <c r="AW918" i="3"/>
  <c r="BU936" i="3"/>
  <c r="CK936" i="3"/>
  <c r="AD936" i="3"/>
  <c r="AH936" i="3"/>
  <c r="AX936" i="3"/>
  <c r="AX918" i="3"/>
  <c r="BV918" i="3"/>
  <c r="BV936" i="3"/>
  <c r="BS918" i="3"/>
  <c r="E1025" i="3"/>
  <c r="E1021" i="3"/>
  <c r="AN1016" i="3"/>
  <c r="AN1012" i="3"/>
  <c r="E1011" i="3"/>
  <c r="E1005" i="3"/>
  <c r="BE1003" i="3" a="1"/>
  <c r="BE1003" i="3" s="1"/>
  <c r="BE1002" i="3" a="1"/>
  <c r="BE1002" i="3" s="1"/>
  <c r="BF1024" i="3" a="1"/>
  <c r="BF1024" i="3" s="1"/>
  <c r="E1024" i="3"/>
  <c r="E1020" i="3"/>
  <c r="AN1015" i="3"/>
  <c r="BG1022" i="3" a="1"/>
  <c r="BG1022" i="3" s="1"/>
  <c r="E1019" i="3"/>
  <c r="AN1014" i="3"/>
  <c r="AN1024" i="3"/>
  <c r="E1018" i="3"/>
  <c r="AN1010" i="3"/>
  <c r="AN1004" i="3"/>
  <c r="E1001" i="3"/>
  <c r="E1023" i="3"/>
  <c r="AN1021" i="3"/>
  <c r="AN1022" i="3"/>
  <c r="E1010" i="3"/>
  <c r="AN1008" i="3"/>
  <c r="E1004" i="3"/>
  <c r="AN1023" i="3"/>
  <c r="AN1020" i="3"/>
  <c r="E1007" i="3"/>
  <c r="AN1001" i="3"/>
  <c r="BF1022" i="3" a="1"/>
  <c r="BF1022" i="3" s="1"/>
  <c r="AN1019" i="3"/>
  <c r="E1017" i="3"/>
  <c r="E1014" i="3"/>
  <c r="E1003" i="3"/>
  <c r="AN997" i="3"/>
  <c r="AN991" i="3"/>
  <c r="E1022" i="3"/>
  <c r="E1013" i="3"/>
  <c r="AN1009" i="3"/>
  <c r="BF1002" i="3" a="1"/>
  <c r="BF1002" i="3" s="1"/>
  <c r="AN1006" i="3"/>
  <c r="E1008" i="3"/>
  <c r="E1015" i="3"/>
  <c r="E1012" i="3"/>
  <c r="AN1013" i="3"/>
  <c r="AN1011" i="3"/>
  <c r="E1006" i="3"/>
  <c r="AN1025" i="3"/>
  <c r="AN1017" i="3"/>
  <c r="AN1007" i="3"/>
  <c r="E999" i="3"/>
  <c r="AN1005" i="3"/>
  <c r="E995" i="3"/>
  <c r="E991" i="3"/>
  <c r="AN986" i="3"/>
  <c r="BF1023" i="3" a="1"/>
  <c r="BF1023" i="3" s="1"/>
  <c r="BE1022" i="3" a="1"/>
  <c r="BE1022" i="3" s="1"/>
  <c r="BF1003" i="3" a="1"/>
  <c r="BF1003" i="3" s="1"/>
  <c r="E1002" i="3"/>
  <c r="AN999" i="3"/>
  <c r="E987" i="3"/>
  <c r="E985" i="3"/>
  <c r="E982" i="3"/>
  <c r="AN996" i="3"/>
  <c r="E988" i="3"/>
  <c r="E997" i="3"/>
  <c r="AN992" i="3"/>
  <c r="E993" i="3"/>
  <c r="E1000" i="3"/>
  <c r="AN994" i="3"/>
  <c r="E984" i="3"/>
  <c r="AN977" i="3"/>
  <c r="AN973" i="3"/>
  <c r="E969" i="3"/>
  <c r="AN968" i="3"/>
  <c r="BF966" i="3" a="1"/>
  <c r="BF966" i="3" s="1"/>
  <c r="AN963" i="3"/>
  <c r="AN955" i="3"/>
  <c r="AN1000" i="3"/>
  <c r="E992" i="3"/>
  <c r="E977" i="3"/>
  <c r="AN998" i="3"/>
  <c r="AN989" i="3"/>
  <c r="AN988" i="3"/>
  <c r="AN984" i="3"/>
  <c r="AN976" i="3"/>
  <c r="E973" i="3"/>
  <c r="E972" i="3"/>
  <c r="AN971" i="3"/>
  <c r="E968" i="3"/>
  <c r="E960" i="3"/>
  <c r="E957" i="3"/>
  <c r="AN990" i="3"/>
  <c r="E986" i="3"/>
  <c r="E976" i="3"/>
  <c r="AN974" i="3"/>
  <c r="AN987" i="3"/>
  <c r="E981" i="3"/>
  <c r="AN1003" i="3"/>
  <c r="AN993" i="3"/>
  <c r="E989" i="3"/>
  <c r="E979" i="3"/>
  <c r="E996" i="3"/>
  <c r="AN980" i="3"/>
  <c r="E975" i="3"/>
  <c r="E970" i="3"/>
  <c r="AN969" i="3"/>
  <c r="E1009" i="3"/>
  <c r="E990" i="3"/>
  <c r="AN985" i="3"/>
  <c r="E980" i="3"/>
  <c r="BG966" i="3" a="1"/>
  <c r="BG966" i="3" s="1"/>
  <c r="AN981" i="3"/>
  <c r="BK966" i="3" a="1"/>
  <c r="BK966" i="3" s="1"/>
  <c r="AN965" i="3"/>
  <c r="AN978" i="3"/>
  <c r="E971" i="3"/>
  <c r="AN1002" i="3"/>
  <c r="E983" i="3"/>
  <c r="E974" i="3"/>
  <c r="AN970" i="3"/>
  <c r="E967" i="3"/>
  <c r="E959" i="3"/>
  <c r="E994" i="3"/>
  <c r="E964" i="3"/>
  <c r="E963" i="3"/>
  <c r="E962" i="3"/>
  <c r="E1016" i="3"/>
  <c r="AN979" i="3"/>
  <c r="AN967" i="3"/>
  <c r="BE966" i="3" a="1"/>
  <c r="BE966" i="3" s="1"/>
  <c r="E966" i="3"/>
  <c r="AN964" i="3"/>
  <c r="AN962" i="3"/>
  <c r="AN961" i="3"/>
  <c r="E998" i="3"/>
  <c r="AN995" i="3"/>
  <c r="AN982" i="3"/>
  <c r="E978" i="3"/>
  <c r="AN972" i="3"/>
  <c r="E961" i="3"/>
  <c r="AN958" i="3"/>
  <c r="AN956" i="3"/>
  <c r="E951" i="3"/>
  <c r="AN1018" i="3"/>
  <c r="E954" i="3"/>
  <c r="BH950" i="3" a="1"/>
  <c r="BH950" i="3" s="1"/>
  <c r="AS948" i="3" s="1"/>
  <c r="E965" i="3"/>
  <c r="E955" i="3"/>
  <c r="E952" i="3"/>
  <c r="AN950" i="3"/>
  <c r="E950" i="3"/>
  <c r="AN975" i="3"/>
  <c r="AN960" i="3"/>
  <c r="E958" i="3"/>
  <c r="E956" i="3"/>
  <c r="AN952" i="3"/>
  <c r="BF950" i="3" a="1"/>
  <c r="BF950" i="3" s="1"/>
  <c r="AN954" i="3"/>
  <c r="E953" i="3"/>
  <c r="BF964" i="3" a="1"/>
  <c r="BF964" i="3" s="1"/>
  <c r="AN983" i="3"/>
  <c r="AN957" i="3"/>
  <c r="BJ966" i="3" a="1"/>
  <c r="BJ966" i="3" s="1"/>
  <c r="AN959" i="3"/>
  <c r="AN966" i="3"/>
  <c r="AN953" i="3"/>
  <c r="AA936" i="3"/>
  <c r="AQ936" i="3"/>
  <c r="AQ918" i="3"/>
  <c r="BO936" i="3"/>
  <c r="AH1015" i="3"/>
  <c r="AH997" i="3"/>
  <c r="AH948" i="3"/>
  <c r="AX1015" i="3"/>
  <c r="AX997" i="3"/>
  <c r="BV1015" i="3"/>
  <c r="BV997" i="3"/>
  <c r="BV948" i="3"/>
  <c r="CL997" i="3"/>
  <c r="CL1015" i="3"/>
  <c r="AI1015" i="3"/>
  <c r="AI997" i="3"/>
  <c r="AI948" i="3"/>
  <c r="AY1015" i="3"/>
  <c r="AY997" i="3"/>
  <c r="BW1015" i="3"/>
  <c r="BW997" i="3"/>
  <c r="CM1015" i="3"/>
  <c r="CM997" i="3"/>
  <c r="AF942" i="3"/>
  <c r="Z942" i="3"/>
  <c r="AC1015" i="3"/>
  <c r="AS1015" i="3"/>
  <c r="AS997" i="3"/>
  <c r="BQ1015" i="3"/>
  <c r="BQ997" i="3"/>
  <c r="BQ948" i="3"/>
  <c r="CG1015" i="3"/>
  <c r="CG997" i="3"/>
  <c r="AA942" i="3"/>
  <c r="BW948" i="3"/>
  <c r="AJ1015" i="3"/>
  <c r="AJ997" i="3"/>
  <c r="AZ1015" i="3"/>
  <c r="AZ997" i="3"/>
  <c r="BX1015" i="3"/>
  <c r="BX997" i="3"/>
  <c r="CN1015" i="3"/>
  <c r="CN997" i="3"/>
  <c r="Y1015" i="3"/>
  <c r="AO1015" i="3"/>
  <c r="AO997" i="3"/>
  <c r="BM1015" i="3"/>
  <c r="BM997" i="3"/>
  <c r="CC997" i="3"/>
  <c r="CC1015" i="3"/>
  <c r="CC948" i="3"/>
  <c r="AB1015" i="3"/>
  <c r="AR1015" i="3"/>
  <c r="AR997" i="3"/>
  <c r="AR948" i="3"/>
  <c r="BP1015" i="3"/>
  <c r="BP997" i="3"/>
  <c r="CF1015" i="3"/>
  <c r="CF997" i="3"/>
  <c r="AP1015" i="3"/>
  <c r="AP997" i="3"/>
  <c r="BN1015" i="3"/>
  <c r="BN997" i="3"/>
  <c r="CD1015" i="3"/>
  <c r="CD997" i="3"/>
  <c r="AD1015" i="3"/>
  <c r="AT1015" i="3"/>
  <c r="AT997" i="3"/>
  <c r="BR1015" i="3"/>
  <c r="BR997" i="3"/>
  <c r="CH1015" i="3"/>
  <c r="CH997" i="3"/>
  <c r="AE1015" i="3"/>
  <c r="AE997" i="3"/>
  <c r="AU1015" i="3"/>
  <c r="AU997" i="3"/>
  <c r="BS1015" i="3"/>
  <c r="BS997" i="3"/>
  <c r="CI1015" i="3"/>
  <c r="CI997" i="3"/>
  <c r="AF997" i="3"/>
  <c r="AF1015" i="3"/>
  <c r="AV1015" i="3"/>
  <c r="AV997" i="3"/>
  <c r="BT1015" i="3"/>
  <c r="BT997" i="3"/>
  <c r="CJ1015" i="3"/>
  <c r="CJ997" i="3"/>
  <c r="AU948" i="3"/>
  <c r="AG1015" i="3"/>
  <c r="AG997" i="3"/>
  <c r="AW1015" i="3"/>
  <c r="AW997" i="3"/>
  <c r="BU1015" i="3"/>
  <c r="BU997" i="3"/>
  <c r="CK1015" i="3"/>
  <c r="CK997" i="3"/>
  <c r="AQ1015" i="3"/>
  <c r="AQ997" i="3"/>
  <c r="BO1015" i="3"/>
  <c r="BO997" i="3"/>
  <c r="CE1015" i="3"/>
  <c r="CE997" i="3"/>
  <c r="AC1094" i="3"/>
  <c r="AC1027" i="3"/>
  <c r="AC1093" i="3" s="1"/>
  <c r="AS1094" i="3"/>
  <c r="AS1076" i="3"/>
  <c r="AS1038" i="3"/>
  <c r="AS1027" i="3"/>
  <c r="BQ1094" i="3"/>
  <c r="BQ1082" i="3"/>
  <c r="BQ1076" i="3"/>
  <c r="BQ1027" i="3"/>
  <c r="CG1094" i="3"/>
  <c r="CG1076" i="3"/>
  <c r="CG1038" i="3"/>
  <c r="CG1027" i="3"/>
  <c r="Y1027" i="3"/>
  <c r="Y1093" i="3" s="1"/>
  <c r="AL1093" i="3" s="1"/>
  <c r="AV1093" i="3"/>
  <c r="BH1101" i="3"/>
  <c r="BK1101" i="3" s="1"/>
  <c r="BH1087" i="3"/>
  <c r="BH1103" i="3" s="1"/>
  <c r="BK1103" i="3" s="1"/>
  <c r="BH1089" i="3"/>
  <c r="BH1085" i="3"/>
  <c r="BH1084" i="3"/>
  <c r="BH1102" i="3"/>
  <c r="BK1102" i="3" s="1"/>
  <c r="BH1086" i="3"/>
  <c r="BH1088" i="3"/>
  <c r="BH1073" i="3"/>
  <c r="BH1082" i="3"/>
  <c r="BK1082" i="3" s="1"/>
  <c r="BH1081" i="3"/>
  <c r="BK1081" i="3" s="1"/>
  <c r="BH1070" i="3"/>
  <c r="BH1083" i="3"/>
  <c r="BH1066" i="3"/>
  <c r="BH1078" i="3"/>
  <c r="BH1072" i="3"/>
  <c r="BH1071" i="3"/>
  <c r="BH1065" i="3"/>
  <c r="BH1075" i="3"/>
  <c r="BH1074" i="3"/>
  <c r="BH1077" i="3"/>
  <c r="BH1069" i="3"/>
  <c r="BH1068" i="3"/>
  <c r="BH1049" i="3"/>
  <c r="BH1061" i="3"/>
  <c r="BH1057" i="3"/>
  <c r="BH1051" i="3"/>
  <c r="BH1064" i="3"/>
  <c r="BH1067" i="3"/>
  <c r="BH1044" i="3"/>
  <c r="BH1045" i="3"/>
  <c r="BH1092" i="3" s="1"/>
  <c r="BH1063" i="3"/>
  <c r="BH1058" i="3"/>
  <c r="BH1039" i="3"/>
  <c r="BH1036" i="3"/>
  <c r="BH1056" i="3"/>
  <c r="BH1080" i="3"/>
  <c r="BK1080" i="3" s="1"/>
  <c r="BH1043" i="3"/>
  <c r="BH1048" i="3"/>
  <c r="BH1047" i="3"/>
  <c r="CM1027" i="3"/>
  <c r="BW1027" i="3"/>
  <c r="AY1027" i="3"/>
  <c r="AI1027" i="3"/>
  <c r="S1027" i="3"/>
  <c r="BH1038" i="3"/>
  <c r="AC1038" i="3" s="1"/>
  <c r="BH1052" i="3"/>
  <c r="J1027" i="3"/>
  <c r="BH1053" i="3"/>
  <c r="BN1027" i="3"/>
  <c r="T1027" i="3"/>
  <c r="BH1037" i="3"/>
  <c r="CD1027" i="3"/>
  <c r="R1027" i="3"/>
  <c r="BH1046" i="3"/>
  <c r="BO1027" i="3"/>
  <c r="L1027" i="3"/>
  <c r="CI1027" i="3"/>
  <c r="AE1027" i="3"/>
  <c r="AE1093" i="3" s="1"/>
  <c r="K1027" i="3"/>
  <c r="AD1027" i="3"/>
  <c r="AD1093" i="3" s="1"/>
  <c r="I1027" i="3"/>
  <c r="CF1027" i="3"/>
  <c r="AW1027" i="3"/>
  <c r="BU1027" i="3"/>
  <c r="Q1027" i="3"/>
  <c r="BT1027" i="3"/>
  <c r="AQ1027" i="3"/>
  <c r="P1027" i="3"/>
  <c r="BH1050" i="3"/>
  <c r="BR1027" i="3"/>
  <c r="N1027" i="3"/>
  <c r="AU1027" i="3"/>
  <c r="AT1027" i="3"/>
  <c r="AP1027" i="3"/>
  <c r="AG1027" i="3"/>
  <c r="O1027" i="3"/>
  <c r="M1027" i="3"/>
  <c r="BS1027" i="3"/>
  <c r="BP1027" i="3"/>
  <c r="CC1027" i="3"/>
  <c r="AH1094" i="3"/>
  <c r="AH1076" i="3"/>
  <c r="AH1027" i="3"/>
  <c r="AX1094" i="3"/>
  <c r="AX1082" i="3"/>
  <c r="AX1076" i="3"/>
  <c r="AX1038" i="3"/>
  <c r="AX1027" i="3"/>
  <c r="BV1094" i="3"/>
  <c r="BV1080" i="3"/>
  <c r="BV1079" i="3" s="1"/>
  <c r="BV1076" i="3"/>
  <c r="BV1027" i="3"/>
  <c r="CL1094" i="3"/>
  <c r="CL1082" i="3"/>
  <c r="CL1076" i="3"/>
  <c r="CL1038" i="3"/>
  <c r="CL1027" i="3"/>
  <c r="CK1027" i="3"/>
  <c r="CN1027" i="3"/>
  <c r="AJ1094" i="3"/>
  <c r="AJ1076" i="3"/>
  <c r="AJ1027" i="3"/>
  <c r="AZ1094" i="3"/>
  <c r="AZ1076" i="3"/>
  <c r="AZ1027" i="3"/>
  <c r="BX1094" i="3"/>
  <c r="BX1076" i="3"/>
  <c r="BX1038" i="3"/>
  <c r="BX1027" i="3"/>
  <c r="CN1094" i="3"/>
  <c r="CN1082" i="3"/>
  <c r="CN1076" i="3"/>
  <c r="AQ1038" i="3"/>
  <c r="Y1094" i="3"/>
  <c r="Y1038" i="3"/>
  <c r="AL1038" i="3" s="1"/>
  <c r="AO1094" i="3"/>
  <c r="AO1076" i="3"/>
  <c r="AO1080" i="3"/>
  <c r="AO1027" i="3"/>
  <c r="BM1094" i="3"/>
  <c r="BM1080" i="3"/>
  <c r="BM1076" i="3"/>
  <c r="BM1027" i="3"/>
  <c r="BM1038" i="3"/>
  <c r="BZ1038" i="3" s="1"/>
  <c r="CC1094" i="3"/>
  <c r="CC1076" i="3"/>
  <c r="E1103" i="3"/>
  <c r="AN1102" i="3"/>
  <c r="E1095" i="3"/>
  <c r="E1091" i="3"/>
  <c r="E1102" i="3"/>
  <c r="BE1101" i="3" a="1"/>
  <c r="BE1101" i="3" s="1"/>
  <c r="E1094" i="3"/>
  <c r="E1101" i="3"/>
  <c r="AN1100" i="3"/>
  <c r="E1097" i="3"/>
  <c r="AN1096" i="3"/>
  <c r="AN1093" i="3"/>
  <c r="AN1089" i="3"/>
  <c r="BF1103" i="3" a="1"/>
  <c r="BF1103" i="3" s="1"/>
  <c r="AN1101" i="3"/>
  <c r="E1092" i="3"/>
  <c r="E1093" i="3"/>
  <c r="AN1091" i="3"/>
  <c r="E1100" i="3"/>
  <c r="AN1099" i="3"/>
  <c r="E1096" i="3"/>
  <c r="AN1094" i="3"/>
  <c r="E1104" i="3"/>
  <c r="BG1101" i="3" a="1"/>
  <c r="BG1101" i="3" s="1"/>
  <c r="AN1092" i="3"/>
  <c r="AN1090" i="3"/>
  <c r="AN1080" i="3"/>
  <c r="AN1104" i="3"/>
  <c r="E1087" i="3"/>
  <c r="AN1087" i="3"/>
  <c r="E1089" i="3"/>
  <c r="E1086" i="3"/>
  <c r="AN1088" i="3"/>
  <c r="E1084" i="3"/>
  <c r="BE1082" i="3" a="1"/>
  <c r="BE1082" i="3" s="1"/>
  <c r="AN1097" i="3"/>
  <c r="AN1084" i="3"/>
  <c r="AN1098" i="3"/>
  <c r="E1090" i="3"/>
  <c r="AN1103" i="3"/>
  <c r="AN1083" i="3"/>
  <c r="BF1101" i="3" a="1"/>
  <c r="BF1101" i="3" s="1"/>
  <c r="AN1079" i="3"/>
  <c r="E1076" i="3"/>
  <c r="E1070" i="3"/>
  <c r="E1085" i="3"/>
  <c r="AN1076" i="3"/>
  <c r="E1098" i="3"/>
  <c r="AN1095" i="3"/>
  <c r="AN1082" i="3"/>
  <c r="E1075" i="3"/>
  <c r="E1088" i="3"/>
  <c r="E1082" i="3"/>
  <c r="AN1085" i="3"/>
  <c r="E1083" i="3"/>
  <c r="BE1081" i="3" a="1"/>
  <c r="BE1081" i="3" s="1"/>
  <c r="AN1086" i="3"/>
  <c r="AN1081" i="3"/>
  <c r="E1069" i="3"/>
  <c r="AN1078" i="3"/>
  <c r="E1072" i="3"/>
  <c r="AN1069" i="3"/>
  <c r="AN1063" i="3"/>
  <c r="BF1082" i="3" a="1"/>
  <c r="BF1082" i="3" s="1"/>
  <c r="BV1082" i="3" s="1"/>
  <c r="E1073" i="3"/>
  <c r="E1068" i="3"/>
  <c r="E1080" i="3"/>
  <c r="E1074" i="3"/>
  <c r="AN1068" i="3"/>
  <c r="E1099" i="3"/>
  <c r="E1081" i="3"/>
  <c r="E1077" i="3"/>
  <c r="AN1075" i="3"/>
  <c r="AN1074" i="3"/>
  <c r="AN1066" i="3"/>
  <c r="E1079" i="3"/>
  <c r="E1078" i="3"/>
  <c r="AN1071" i="3"/>
  <c r="E1065" i="3"/>
  <c r="AN1065" i="3"/>
  <c r="BF1081" i="3" a="1"/>
  <c r="BF1081" i="3" s="1"/>
  <c r="AV1081" i="3" s="1"/>
  <c r="E1064" i="3"/>
  <c r="BF1102" i="3" a="1"/>
  <c r="BF1102" i="3" s="1"/>
  <c r="E1071" i="3"/>
  <c r="E1061" i="3"/>
  <c r="E1048" i="3"/>
  <c r="AN1072" i="3"/>
  <c r="E1067" i="3"/>
  <c r="AN1062" i="3"/>
  <c r="AN1061" i="3"/>
  <c r="E1060" i="3"/>
  <c r="AN1057" i="3"/>
  <c r="AN1054" i="3"/>
  <c r="AN1077" i="3"/>
  <c r="E1059" i="3"/>
  <c r="E1056" i="3"/>
  <c r="E1053" i="3"/>
  <c r="AN1064" i="3"/>
  <c r="AN1073" i="3"/>
  <c r="E1063" i="3"/>
  <c r="AN1060" i="3"/>
  <c r="AN1067" i="3"/>
  <c r="AN1059" i="3"/>
  <c r="AN1056" i="3"/>
  <c r="AN1053" i="3"/>
  <c r="E1058" i="3"/>
  <c r="AN1055" i="3"/>
  <c r="E1052" i="3"/>
  <c r="AN1045" i="3"/>
  <c r="E1044" i="3"/>
  <c r="BF1043" i="3" a="1"/>
  <c r="BF1043" i="3" s="1"/>
  <c r="BJ1045" i="3" a="1"/>
  <c r="BJ1045" i="3" s="1"/>
  <c r="AN1047" i="3"/>
  <c r="AN1046" i="3"/>
  <c r="AN1058" i="3"/>
  <c r="E1054" i="3"/>
  <c r="E1050" i="3"/>
  <c r="AN1049" i="3"/>
  <c r="E1047" i="3"/>
  <c r="E1062" i="3"/>
  <c r="E1057" i="3"/>
  <c r="AN1052" i="3"/>
  <c r="AN1050" i="3"/>
  <c r="E1049" i="3"/>
  <c r="BG1045" i="3" a="1"/>
  <c r="BG1045" i="3" s="1"/>
  <c r="E1066" i="3"/>
  <c r="AN1044" i="3"/>
  <c r="E1051" i="3"/>
  <c r="AN1048" i="3"/>
  <c r="BE1045" i="3" a="1"/>
  <c r="BE1045" i="3" s="1"/>
  <c r="E1035" i="3"/>
  <c r="E1029" i="3"/>
  <c r="AN1043" i="3"/>
  <c r="E1043" i="3"/>
  <c r="AN1042" i="3"/>
  <c r="E1041" i="3"/>
  <c r="AN1038" i="3"/>
  <c r="E1033" i="3"/>
  <c r="AN1030" i="3"/>
  <c r="E1040" i="3"/>
  <c r="E1037" i="3"/>
  <c r="E1032" i="3"/>
  <c r="BF1029" i="3" a="1"/>
  <c r="BF1029" i="3" s="1"/>
  <c r="BF1045" i="3" a="1"/>
  <c r="BF1045" i="3" s="1"/>
  <c r="AN1051" i="3"/>
  <c r="AN1034" i="3"/>
  <c r="E1055" i="3"/>
  <c r="E1045" i="3"/>
  <c r="E1042" i="3"/>
  <c r="E1038" i="3"/>
  <c r="AN1035" i="3"/>
  <c r="BG1031" i="3" a="1"/>
  <c r="BG1031" i="3" s="1"/>
  <c r="AN1031" i="3"/>
  <c r="BK1045" i="3" a="1"/>
  <c r="BK1045" i="3" s="1"/>
  <c r="AN1070" i="3"/>
  <c r="AN1037" i="3"/>
  <c r="E1046" i="3"/>
  <c r="AN1032" i="3"/>
  <c r="E1030" i="3"/>
  <c r="E1039" i="3"/>
  <c r="AN1040" i="3"/>
  <c r="AD1094" i="3"/>
  <c r="AT1094" i="3"/>
  <c r="AT1082" i="3"/>
  <c r="AT1076" i="3"/>
  <c r="BR1094" i="3"/>
  <c r="BR1080" i="3"/>
  <c r="BR1079" i="3" s="1"/>
  <c r="BR1076" i="3"/>
  <c r="BR1038" i="3"/>
  <c r="CH1094" i="3"/>
  <c r="CH1076" i="3"/>
  <c r="CH1027" i="3"/>
  <c r="AN1039" i="3"/>
  <c r="AF1094" i="3"/>
  <c r="AF1076" i="3"/>
  <c r="AF1082" i="3"/>
  <c r="AL1082" i="3" s="1"/>
  <c r="AF1038" i="3"/>
  <c r="AV1094" i="3"/>
  <c r="AV1082" i="3"/>
  <c r="AV1076" i="3"/>
  <c r="BT1094" i="3"/>
  <c r="BT1076" i="3"/>
  <c r="CJ1094" i="3"/>
  <c r="CJ1076" i="3"/>
  <c r="CJ1038" i="3"/>
  <c r="AF1027" i="3"/>
  <c r="CJ1027" i="3"/>
  <c r="AG1094" i="3"/>
  <c r="AG1076" i="3"/>
  <c r="AG1038" i="3"/>
  <c r="AW1094" i="3"/>
  <c r="AW1076" i="3"/>
  <c r="AW1038" i="3"/>
  <c r="BU1094" i="3"/>
  <c r="BU1076" i="3"/>
  <c r="BU1038" i="3"/>
  <c r="CK1094" i="3"/>
  <c r="CK1082" i="3"/>
  <c r="CK1076" i="3"/>
  <c r="AN1036" i="3"/>
  <c r="AA1094" i="3"/>
  <c r="AQ1094" i="3"/>
  <c r="AQ1076" i="3"/>
  <c r="AQ1080" i="3"/>
  <c r="AQ1079" i="3" s="1"/>
  <c r="BO1094" i="3"/>
  <c r="BO1076" i="3"/>
  <c r="BO1038" i="3"/>
  <c r="CE1094" i="3"/>
  <c r="CE1082" i="3"/>
  <c r="CE1076" i="3"/>
  <c r="CE1027" i="3"/>
  <c r="AB1094" i="3"/>
  <c r="AB1038" i="3"/>
  <c r="AR1094" i="3"/>
  <c r="AR1076" i="3"/>
  <c r="BP1094" i="3"/>
  <c r="BP1076" i="3"/>
  <c r="BP1038" i="3"/>
  <c r="CF1094" i="3"/>
  <c r="CF1076" i="3"/>
  <c r="CF1038" i="3"/>
  <c r="AA1027" i="3"/>
  <c r="AA1093" i="3" s="1"/>
  <c r="AR1027" i="3"/>
  <c r="AE1094" i="3"/>
  <c r="AE1076" i="3"/>
  <c r="AL1076" i="3" s="1"/>
  <c r="AM1076" i="3" s="1"/>
  <c r="AU1094" i="3"/>
  <c r="AU1076" i="3"/>
  <c r="BS1094" i="3"/>
  <c r="BS1080" i="3"/>
  <c r="BS1079" i="3" s="1"/>
  <c r="BS1076" i="3"/>
  <c r="CI1094" i="3"/>
  <c r="CI1076" i="3"/>
  <c r="CI1082" i="3"/>
  <c r="CI1038" i="3"/>
  <c r="AI1094" i="3"/>
  <c r="AI1076" i="3"/>
  <c r="AY1094" i="3"/>
  <c r="AY1082" i="3"/>
  <c r="AY1076" i="3"/>
  <c r="BW1094" i="3"/>
  <c r="BW1076" i="3"/>
  <c r="CM1094" i="3"/>
  <c r="CM1076" i="3"/>
  <c r="AY1038" i="3"/>
  <c r="AP1094" i="3"/>
  <c r="AP1080" i="3"/>
  <c r="AP1079" i="3" s="1"/>
  <c r="AP1076" i="3"/>
  <c r="BN1094" i="3"/>
  <c r="BN1076" i="3"/>
  <c r="CD1076" i="3"/>
  <c r="CD1094" i="3"/>
  <c r="CD1082" i="3"/>
  <c r="AP1038" i="3"/>
  <c r="Y1100" i="3"/>
  <c r="AC1100" i="3"/>
  <c r="AB1100" i="3"/>
  <c r="G44" i="5"/>
  <c r="AE1100" i="3"/>
  <c r="F19" i="5"/>
  <c r="AF1100" i="3"/>
  <c r="I42" i="5"/>
  <c r="I43" i="5" s="1"/>
  <c r="D47" i="5"/>
  <c r="D50" i="5" s="1"/>
  <c r="L19" i="5"/>
  <c r="F42" i="5"/>
  <c r="F43" i="5" s="1"/>
  <c r="B35" i="5" l="1"/>
  <c r="B33" i="5"/>
  <c r="B32" i="5"/>
  <c r="B29" i="5"/>
  <c r="B28" i="5"/>
  <c r="I28" i="5" s="1"/>
  <c r="B30" i="5"/>
  <c r="B25" i="5"/>
  <c r="B24" i="5"/>
  <c r="J12" i="7"/>
  <c r="J11" i="7" s="1"/>
  <c r="E12" i="7"/>
  <c r="E11" i="7" s="1"/>
  <c r="E10" i="7"/>
  <c r="E9" i="7" s="1"/>
  <c r="G8" i="7"/>
  <c r="J8" i="7" s="1"/>
  <c r="J6" i="7"/>
  <c r="J7" i="7" s="1"/>
  <c r="J17" i="7"/>
  <c r="J15" i="7"/>
  <c r="J10" i="7"/>
  <c r="J9" i="7" s="1"/>
  <c r="E17" i="7"/>
  <c r="E15" i="7"/>
  <c r="E8" i="7"/>
  <c r="E6" i="7"/>
  <c r="E7" i="7" s="1"/>
  <c r="I35" i="5"/>
  <c r="L33" i="5"/>
  <c r="E32" i="5"/>
  <c r="L29" i="5"/>
  <c r="G47" i="5"/>
  <c r="K44" i="5"/>
  <c r="K47" i="5" s="1"/>
  <c r="H44" i="5"/>
  <c r="H47" i="5" s="1"/>
  <c r="E44" i="5"/>
  <c r="E47" i="5" s="1"/>
  <c r="I47" i="5"/>
  <c r="J44" i="5"/>
  <c r="J47" i="5" s="1"/>
  <c r="AA109" i="3"/>
  <c r="AA108" i="3"/>
  <c r="AA110" i="3"/>
  <c r="AA98" i="3"/>
  <c r="G278" i="1" a="1"/>
  <c r="G278" i="1" s="1"/>
  <c r="G279" i="1" s="1"/>
  <c r="U278" i="1" a="1"/>
  <c r="U278" i="1" s="1"/>
  <c r="AI41" i="3"/>
  <c r="AI1" i="3"/>
  <c r="BI12" i="1"/>
  <c r="BJ12" i="1"/>
  <c r="BI24" i="1"/>
  <c r="BJ24" i="1"/>
  <c r="S148" i="1"/>
  <c r="S163" i="1" s="1"/>
  <c r="S91" i="1"/>
  <c r="N644" i="3"/>
  <c r="N641" i="3"/>
  <c r="N640" i="3" s="1"/>
  <c r="N638" i="3"/>
  <c r="N639" i="3"/>
  <c r="N645" i="3" s="1"/>
  <c r="N637" i="3"/>
  <c r="N636" i="3"/>
  <c r="N635" i="3" s="1"/>
  <c r="Q644" i="3"/>
  <c r="Q641" i="3"/>
  <c r="Q640" i="3" s="1"/>
  <c r="Q638" i="3"/>
  <c r="Q636" i="3"/>
  <c r="Q635" i="3" s="1"/>
  <c r="Q639" i="3" s="1"/>
  <c r="Q645" i="3" s="1"/>
  <c r="Q637" i="3"/>
  <c r="CH305" i="3"/>
  <c r="CH268" i="3"/>
  <c r="CH258" i="3"/>
  <c r="CH307" i="3"/>
  <c r="CH306" i="3"/>
  <c r="CH285" i="3"/>
  <c r="CH284" i="3" s="1"/>
  <c r="CH312" i="3"/>
  <c r="CH308" i="3"/>
  <c r="CH302" i="3"/>
  <c r="CH301" i="3" s="1"/>
  <c r="CH287" i="3"/>
  <c r="CH280" i="3"/>
  <c r="CH279" i="3"/>
  <c r="CH278" i="3"/>
  <c r="CH277" i="3"/>
  <c r="CH276" i="3"/>
  <c r="CH272" i="3"/>
  <c r="CH297" i="3"/>
  <c r="CH293" i="3"/>
  <c r="CH283" i="3"/>
  <c r="CH282" i="3"/>
  <c r="CH281" i="3" s="1"/>
  <c r="CH313" i="3"/>
  <c r="CH288" i="3"/>
  <c r="CH242" i="3"/>
  <c r="CH309" i="3"/>
  <c r="CH262" i="3"/>
  <c r="CH261" i="3" s="1"/>
  <c r="CH257" i="3"/>
  <c r="CH256" i="3" s="1"/>
  <c r="CH263" i="3"/>
  <c r="CH255" i="3" a="1"/>
  <c r="CH255" i="3" s="1"/>
  <c r="CH243" i="3"/>
  <c r="CH296" i="3" s="1"/>
  <c r="CH295" i="3" s="1"/>
  <c r="CH294" i="3"/>
  <c r="CH260" i="3"/>
  <c r="CH249" i="3"/>
  <c r="CH259" i="3"/>
  <c r="AK91" i="1"/>
  <c r="BJ11" i="1"/>
  <c r="BI11" i="1"/>
  <c r="BH81" i="1"/>
  <c r="BI81" i="1"/>
  <c r="BH130" i="1"/>
  <c r="BJ130" i="1"/>
  <c r="BI130" i="1"/>
  <c r="BI162" i="1"/>
  <c r="BH162" i="1"/>
  <c r="BJ162" i="1"/>
  <c r="BQ308" i="3"/>
  <c r="BQ313" i="3"/>
  <c r="BZ313" i="3" s="1"/>
  <c r="BQ307" i="3"/>
  <c r="BZ307" i="3" s="1"/>
  <c r="CA307" i="3" s="1"/>
  <c r="BQ312" i="3"/>
  <c r="BZ312" i="3" s="1"/>
  <c r="CA312" i="3" s="1"/>
  <c r="BQ306" i="3"/>
  <c r="BZ306" i="3" s="1"/>
  <c r="CA306" i="3" s="1"/>
  <c r="BQ305" i="3"/>
  <c r="BZ305" i="3" s="1"/>
  <c r="CA305" i="3" s="1"/>
  <c r="BQ260" i="3"/>
  <c r="BQ242" i="3"/>
  <c r="BZ242" i="3" s="1"/>
  <c r="CA242" i="3" s="1"/>
  <c r="BQ302" i="3"/>
  <c r="BQ258" i="3"/>
  <c r="BQ297" i="3"/>
  <c r="BZ297" i="3" s="1"/>
  <c r="BQ293" i="3"/>
  <c r="BZ293" i="3" s="1"/>
  <c r="BQ263" i="3"/>
  <c r="BZ263" i="3" s="1"/>
  <c r="BQ262" i="3"/>
  <c r="BQ288" i="3"/>
  <c r="BZ288" i="3" s="1"/>
  <c r="CA288" i="3" s="1"/>
  <c r="BQ287" i="3"/>
  <c r="BZ287" i="3" s="1"/>
  <c r="CA287" i="3" s="1"/>
  <c r="BQ268" i="3"/>
  <c r="BZ268" i="3" s="1"/>
  <c r="CA268" i="3" s="1"/>
  <c r="BQ257" i="3"/>
  <c r="BQ256" i="3" s="1"/>
  <c r="BZ256" i="3" s="1"/>
  <c r="CA256" i="3" s="1"/>
  <c r="BQ294" i="3"/>
  <c r="BZ294" i="3" s="1"/>
  <c r="CA294" i="3" s="1"/>
  <c r="BQ283" i="3"/>
  <c r="BZ283" i="3" s="1"/>
  <c r="BQ277" i="3"/>
  <c r="BZ277" i="3" s="1"/>
  <c r="BQ309" i="3"/>
  <c r="BQ278" i="3"/>
  <c r="BZ278" i="3" s="1"/>
  <c r="BQ255" i="3" a="1"/>
  <c r="BQ255" i="3" s="1"/>
  <c r="BZ255" i="3" s="1"/>
  <c r="CA255" i="3" s="1"/>
  <c r="BQ279" i="3"/>
  <c r="BZ279" i="3" s="1"/>
  <c r="CA279" i="3" s="1"/>
  <c r="BQ272" i="3"/>
  <c r="BQ259" i="3"/>
  <c r="BQ280" i="3"/>
  <c r="BZ280" i="3" s="1"/>
  <c r="CA280" i="3" s="1"/>
  <c r="BQ243" i="3"/>
  <c r="BQ285" i="3"/>
  <c r="BQ282" i="3"/>
  <c r="BQ249" i="3"/>
  <c r="BZ249" i="3" s="1"/>
  <c r="BQ276" i="3"/>
  <c r="BZ276" i="3" s="1"/>
  <c r="BZ239" i="3"/>
  <c r="BB165" i="3"/>
  <c r="BC165" i="3" s="1"/>
  <c r="BH134" i="1"/>
  <c r="BJ134" i="1"/>
  <c r="BI134" i="1"/>
  <c r="BH145" i="1"/>
  <c r="BI145" i="1"/>
  <c r="BJ145" i="1"/>
  <c r="BH151" i="1"/>
  <c r="BI151" i="1"/>
  <c r="BJ151" i="1"/>
  <c r="V82" i="3"/>
  <c r="W82" i="3" s="1"/>
  <c r="BH116" i="1"/>
  <c r="BJ116" i="1"/>
  <c r="BI116" i="1"/>
  <c r="CF313" i="3"/>
  <c r="CF307" i="3"/>
  <c r="CF297" i="3"/>
  <c r="CF312" i="3"/>
  <c r="CF306" i="3"/>
  <c r="CF260" i="3"/>
  <c r="CF242" i="3"/>
  <c r="CF305" i="3"/>
  <c r="CF268" i="3"/>
  <c r="CF258" i="3"/>
  <c r="CF294" i="3"/>
  <c r="CF293" i="3"/>
  <c r="CF283" i="3"/>
  <c r="CF282" i="3"/>
  <c r="CF281" i="3" s="1"/>
  <c r="CF276" i="3"/>
  <c r="CF243" i="3"/>
  <c r="CF296" i="3" s="1"/>
  <c r="CF295" i="3" s="1"/>
  <c r="CF277" i="3"/>
  <c r="CF278" i="3"/>
  <c r="CF255" i="3" a="1"/>
  <c r="CF255" i="3" s="1"/>
  <c r="CF279" i="3"/>
  <c r="CF272" i="3"/>
  <c r="CF302" i="3"/>
  <c r="CF301" i="3" s="1"/>
  <c r="CF280" i="3"/>
  <c r="CF309" i="3"/>
  <c r="CF308" i="3"/>
  <c r="CF288" i="3"/>
  <c r="CF287" i="3"/>
  <c r="CF262" i="3"/>
  <c r="CF261" i="3" s="1"/>
  <c r="CF257" i="3"/>
  <c r="CF256" i="3" s="1"/>
  <c r="CF259" i="3"/>
  <c r="CF249" i="3"/>
  <c r="CF285" i="3"/>
  <c r="CF284" i="3" s="1"/>
  <c r="CF263" i="3"/>
  <c r="AS1014" i="3"/>
  <c r="J166" i="1"/>
  <c r="J43" i="1"/>
  <c r="J49" i="1" s="1"/>
  <c r="J90" i="1" s="1"/>
  <c r="BH48" i="1"/>
  <c r="BI48" i="1"/>
  <c r="BH66" i="1"/>
  <c r="BI66" i="1"/>
  <c r="BJ25" i="1"/>
  <c r="BI25" i="1"/>
  <c r="BV707" i="3"/>
  <c r="BV675" i="3"/>
  <c r="BV652" i="3"/>
  <c r="BV651" i="3" s="1"/>
  <c r="BV704" i="3"/>
  <c r="BV688" i="3"/>
  <c r="BV655" i="3"/>
  <c r="BV650" i="3" a="1"/>
  <c r="BV650" i="3" s="1"/>
  <c r="BV703" i="3"/>
  <c r="BV673" i="3"/>
  <c r="BV667" i="3"/>
  <c r="BV663" i="3"/>
  <c r="BV657" i="3"/>
  <c r="BV656" i="3" s="1"/>
  <c r="BV700" i="3"/>
  <c r="BV692" i="3"/>
  <c r="BV708" i="3"/>
  <c r="BV697" i="3"/>
  <c r="BV696" i="3" s="1"/>
  <c r="BV654" i="3"/>
  <c r="BV644" i="3"/>
  <c r="BV680" i="3"/>
  <c r="BV679" i="3" s="1"/>
  <c r="BV671" i="3"/>
  <c r="BV672" i="3"/>
  <c r="BV638" i="3"/>
  <c r="BV691" i="3" s="1"/>
  <c r="BV690" i="3" s="1"/>
  <c r="BV674" i="3"/>
  <c r="BV682" i="3"/>
  <c r="BV677" i="3"/>
  <c r="BV676" i="3" s="1"/>
  <c r="BV653" i="3"/>
  <c r="BV702" i="3"/>
  <c r="BV637" i="3"/>
  <c r="BV658" i="3"/>
  <c r="BV689" i="3"/>
  <c r="BV683" i="3"/>
  <c r="BV678" i="3"/>
  <c r="BV701" i="3"/>
  <c r="CL634" i="3" a="1"/>
  <c r="CL634" i="3" s="1"/>
  <c r="BB323" i="3"/>
  <c r="BC323" i="3" s="1"/>
  <c r="K166" i="1"/>
  <c r="K43" i="1"/>
  <c r="K49" i="1" s="1"/>
  <c r="K90" i="1" s="1"/>
  <c r="BH126" i="1"/>
  <c r="BJ126" i="1"/>
  <c r="BI126" i="1"/>
  <c r="BH54" i="1"/>
  <c r="BI54" i="1"/>
  <c r="AF935" i="3"/>
  <c r="BS653" i="3"/>
  <c r="BS644" i="3"/>
  <c r="BS675" i="3"/>
  <c r="BS652" i="3"/>
  <c r="BS651" i="3" s="1"/>
  <c r="BS689" i="3"/>
  <c r="BS703" i="3"/>
  <c r="BS702" i="3"/>
  <c r="BS701" i="3"/>
  <c r="BS700" i="3"/>
  <c r="BS707" i="3"/>
  <c r="BS657" i="3"/>
  <c r="BS656" i="3" s="1"/>
  <c r="BS697" i="3"/>
  <c r="BS696" i="3" s="1"/>
  <c r="BS677" i="3"/>
  <c r="BS676" i="3" s="1"/>
  <c r="BS678" i="3"/>
  <c r="BS663" i="3"/>
  <c r="BS688" i="3"/>
  <c r="BS655" i="3"/>
  <c r="BS654" i="3"/>
  <c r="BS680" i="3"/>
  <c r="BS679" i="3" s="1"/>
  <c r="BS692" i="3"/>
  <c r="BS671" i="3"/>
  <c r="BS708" i="3"/>
  <c r="BS682" i="3"/>
  <c r="BS683" i="3"/>
  <c r="BS673" i="3"/>
  <c r="BS667" i="3"/>
  <c r="BS672" i="3"/>
  <c r="BS650" i="3" a="1"/>
  <c r="BS650" i="3" s="1"/>
  <c r="BS658" i="3"/>
  <c r="BS674" i="3"/>
  <c r="BS704" i="3"/>
  <c r="BS638" i="3"/>
  <c r="BS691" i="3" s="1"/>
  <c r="BS690" i="3" s="1"/>
  <c r="BS637" i="3"/>
  <c r="CI634" i="3" a="1"/>
  <c r="CI634" i="3" s="1"/>
  <c r="CP212" i="3"/>
  <c r="CQ212" i="3" s="1"/>
  <c r="CC92" i="3"/>
  <c r="CP92" i="3" s="1"/>
  <c r="BT312" i="3"/>
  <c r="BT308" i="3"/>
  <c r="BT302" i="3"/>
  <c r="BT301" i="3" s="1"/>
  <c r="BT309" i="3"/>
  <c r="BT285" i="3"/>
  <c r="BT284" i="3" s="1"/>
  <c r="BT268" i="3"/>
  <c r="BT287" i="3"/>
  <c r="BT294" i="3"/>
  <c r="BT280" i="3"/>
  <c r="BT279" i="3"/>
  <c r="BT278" i="3"/>
  <c r="BT277" i="3"/>
  <c r="BT276" i="3"/>
  <c r="BT272" i="3"/>
  <c r="BT283" i="3"/>
  <c r="BT282" i="3"/>
  <c r="BT281" i="3" s="1"/>
  <c r="BT288" i="3"/>
  <c r="BT305" i="3"/>
  <c r="BT307" i="3"/>
  <c r="BT306" i="3"/>
  <c r="BT297" i="3"/>
  <c r="BT262" i="3"/>
  <c r="BT261" i="3" s="1"/>
  <c r="BT255" i="3" a="1"/>
  <c r="BT255" i="3" s="1"/>
  <c r="BT293" i="3"/>
  <c r="BT263" i="3"/>
  <c r="BT260" i="3"/>
  <c r="BT243" i="3"/>
  <c r="BT296" i="3" s="1"/>
  <c r="BT295" i="3" s="1"/>
  <c r="BT249" i="3"/>
  <c r="BT258" i="3"/>
  <c r="BT242" i="3"/>
  <c r="BT259" i="3"/>
  <c r="BT257" i="3"/>
  <c r="BT256" i="3" s="1"/>
  <c r="BT313" i="3"/>
  <c r="CG87" i="3"/>
  <c r="CK210" i="3"/>
  <c r="CK91" i="3"/>
  <c r="CK90" i="3" s="1"/>
  <c r="BJ27" i="1"/>
  <c r="BI27" i="1"/>
  <c r="BJ28" i="1"/>
  <c r="BI28" i="1"/>
  <c r="AG777" i="3"/>
  <c r="Z148" i="1"/>
  <c r="Z163" i="1" s="1"/>
  <c r="Z91" i="1"/>
  <c r="BH102" i="1"/>
  <c r="BJ102" i="1"/>
  <c r="BI102" i="1"/>
  <c r="BH131" i="1"/>
  <c r="BJ131" i="1"/>
  <c r="BI131" i="1"/>
  <c r="AE404" i="3"/>
  <c r="AE403" i="3" s="1"/>
  <c r="AE325" i="3"/>
  <c r="AE324" i="3" s="1"/>
  <c r="AE329" i="3" s="1"/>
  <c r="AE348" i="3" s="1"/>
  <c r="AE379" i="3" s="1"/>
  <c r="AE393" i="3" s="1"/>
  <c r="BI13" i="1"/>
  <c r="BJ13" i="1"/>
  <c r="CE856" i="3"/>
  <c r="AW777" i="3"/>
  <c r="CP1076" i="3"/>
  <c r="CQ1076" i="3" s="1"/>
  <c r="AP765" i="3"/>
  <c r="AP777" i="3"/>
  <c r="CI698" i="3"/>
  <c r="CI686" i="3"/>
  <c r="BH584" i="3"/>
  <c r="BH582" i="3"/>
  <c r="BH575" i="3"/>
  <c r="BH569" i="3"/>
  <c r="CI553" i="3"/>
  <c r="BS553" i="3"/>
  <c r="AU553" i="3"/>
  <c r="AE553" i="3"/>
  <c r="O553" i="3"/>
  <c r="O555" i="3" s="1" a="1"/>
  <c r="O555" i="3" s="1"/>
  <c r="BH604" i="3"/>
  <c r="BH600" i="3"/>
  <c r="BH598" i="3"/>
  <c r="BH596" i="3"/>
  <c r="BH594" i="3"/>
  <c r="BH608" i="3"/>
  <c r="BH587" i="3"/>
  <c r="BH578" i="3"/>
  <c r="CE553" i="3"/>
  <c r="BO553" i="3"/>
  <c r="AQ553" i="3"/>
  <c r="AA553" i="3"/>
  <c r="K553" i="3"/>
  <c r="K555" i="3" s="1" a="1"/>
  <c r="K555" i="3" s="1"/>
  <c r="BH615" i="3"/>
  <c r="BH612" i="3"/>
  <c r="BH590" i="3"/>
  <c r="BH609" i="3"/>
  <c r="BH607" i="3"/>
  <c r="BH597" i="3"/>
  <c r="BH589" i="3"/>
  <c r="BH573" i="3"/>
  <c r="CN553" i="3"/>
  <c r="J553" i="3"/>
  <c r="J555" i="3" s="1" a="1"/>
  <c r="J555" i="3" s="1"/>
  <c r="BH583" i="3"/>
  <c r="BH563" i="3"/>
  <c r="CM553" i="3"/>
  <c r="I553" i="3"/>
  <c r="I555" i="3" s="1" a="1"/>
  <c r="I555" i="3" s="1"/>
  <c r="BH628" i="3"/>
  <c r="BH603" i="3"/>
  <c r="BH599" i="3"/>
  <c r="BH595" i="3"/>
  <c r="BH592" i="3"/>
  <c r="BH579" i="3"/>
  <c r="BH614" i="3"/>
  <c r="BH564" i="3"/>
  <c r="BH576" i="3"/>
  <c r="BH627" i="3" s="1"/>
  <c r="CM627" i="3" s="1"/>
  <c r="CM626" i="3" s="1"/>
  <c r="BH571" i="3"/>
  <c r="BH618" i="3" s="1"/>
  <c r="BW553" i="3"/>
  <c r="S553" i="3"/>
  <c r="S555" i="3" s="1" a="1"/>
  <c r="S555" i="3" s="1"/>
  <c r="BH606" i="3"/>
  <c r="BH591" i="3"/>
  <c r="BH562" i="3"/>
  <c r="BH611" i="3"/>
  <c r="CJ553" i="3"/>
  <c r="AH553" i="3"/>
  <c r="M553" i="3"/>
  <c r="M555" i="3" s="1" a="1"/>
  <c r="M555" i="3" s="1"/>
  <c r="BH570" i="3"/>
  <c r="CH553" i="3"/>
  <c r="AG553" i="3"/>
  <c r="L553" i="3"/>
  <c r="L555" i="3" s="1" a="1"/>
  <c r="L555" i="3" s="1"/>
  <c r="CG553" i="3"/>
  <c r="AZ553" i="3"/>
  <c r="AF553" i="3"/>
  <c r="BH613" i="3"/>
  <c r="BH629" i="3" s="1"/>
  <c r="AY553" i="3"/>
  <c r="AD553" i="3"/>
  <c r="AI553" i="3"/>
  <c r="BH601" i="3"/>
  <c r="BH572" i="3"/>
  <c r="CK553" i="3"/>
  <c r="R553" i="3"/>
  <c r="R555" i="3" s="1" a="1"/>
  <c r="R555" i="3" s="1"/>
  <c r="BH610" i="3"/>
  <c r="BX553" i="3"/>
  <c r="Q553" i="3"/>
  <c r="Q555" i="3" s="1" a="1"/>
  <c r="Q555" i="3" s="1"/>
  <c r="BT553" i="3"/>
  <c r="P553" i="3"/>
  <c r="P555" i="3" s="1" a="1"/>
  <c r="P555" i="3" s="1"/>
  <c r="BR553" i="3"/>
  <c r="N553" i="3"/>
  <c r="N555" i="3" s="1" a="1"/>
  <c r="N555" i="3" s="1"/>
  <c r="BP553" i="3"/>
  <c r="BH577" i="3"/>
  <c r="AS553" i="3"/>
  <c r="BH565" i="3"/>
  <c r="CL553" i="3"/>
  <c r="BQ553" i="3"/>
  <c r="AO553" i="3"/>
  <c r="BH593" i="3"/>
  <c r="AJ553" i="3"/>
  <c r="BH574" i="3"/>
  <c r="T553" i="3"/>
  <c r="T555" i="3" s="1" a="1"/>
  <c r="T555" i="3" s="1"/>
  <c r="AR553" i="3"/>
  <c r="AM443" i="3"/>
  <c r="BR461" i="3"/>
  <c r="BR449" i="3"/>
  <c r="AL386" i="3"/>
  <c r="AM386" i="3" s="1"/>
  <c r="BW1082" i="3"/>
  <c r="AR1082" i="3"/>
  <c r="AW1080" i="3"/>
  <c r="AW1079" i="3" s="1"/>
  <c r="CJ1082" i="3"/>
  <c r="CH1082" i="3"/>
  <c r="AD1038" i="3"/>
  <c r="CC1082" i="3"/>
  <c r="CP1082" i="3" s="1"/>
  <c r="BB1076" i="3"/>
  <c r="BC1076" i="3" s="1"/>
  <c r="AZ1082" i="3"/>
  <c r="CK1093" i="3"/>
  <c r="CK1081" i="3"/>
  <c r="BR1093" i="3"/>
  <c r="BR1081" i="3"/>
  <c r="AZ948" i="3"/>
  <c r="BR869" i="3"/>
  <c r="CJ918" i="3"/>
  <c r="AV918" i="3"/>
  <c r="AV87" i="3" s="1"/>
  <c r="AG918" i="3"/>
  <c r="AL918" i="3" s="1"/>
  <c r="AM918" i="3" s="1"/>
  <c r="BH847" i="3"/>
  <c r="BH864" i="3"/>
  <c r="BK864" i="3" s="1"/>
  <c r="BH846" i="3"/>
  <c r="BH838" i="3"/>
  <c r="BH832" i="3"/>
  <c r="BH837" i="3"/>
  <c r="BH831" i="3"/>
  <c r="BH848" i="3"/>
  <c r="BH836" i="3"/>
  <c r="BH830" i="3"/>
  <c r="BH812" i="3"/>
  <c r="BH852" i="3"/>
  <c r="BH840" i="3"/>
  <c r="BH845" i="3"/>
  <c r="BH865" i="3"/>
  <c r="BK865" i="3" s="1"/>
  <c r="BH835" i="3"/>
  <c r="BH834" i="3"/>
  <c r="BH821" i="3"/>
  <c r="BH843" i="3"/>
  <c r="BH828" i="3"/>
  <c r="BH851" i="3"/>
  <c r="BH850" i="3"/>
  <c r="BH866" i="3" s="1"/>
  <c r="BK866" i="3" s="1"/>
  <c r="BH833" i="3"/>
  <c r="CK790" i="3"/>
  <c r="BU790" i="3"/>
  <c r="AW790" i="3"/>
  <c r="AG790" i="3"/>
  <c r="Q790" i="3"/>
  <c r="BH819" i="3"/>
  <c r="BH814" i="3"/>
  <c r="CJ790" i="3"/>
  <c r="BT790" i="3"/>
  <c r="AV790" i="3"/>
  <c r="AF790" i="3"/>
  <c r="P790" i="3"/>
  <c r="BH849" i="3"/>
  <c r="BH829" i="3"/>
  <c r="BH844" i="3"/>
  <c r="BK844" i="3" s="1"/>
  <c r="BH826" i="3"/>
  <c r="BH820" i="3"/>
  <c r="BH815" i="3"/>
  <c r="BH827" i="3"/>
  <c r="BH816" i="3"/>
  <c r="BH841" i="3"/>
  <c r="BH824" i="3"/>
  <c r="BH811" i="3"/>
  <c r="BH800" i="3"/>
  <c r="CN790" i="3"/>
  <c r="J790" i="3"/>
  <c r="BH809" i="3"/>
  <c r="BH806" i="3"/>
  <c r="BH807" i="3"/>
  <c r="BH813" i="3"/>
  <c r="O790" i="3"/>
  <c r="BH808" i="3"/>
  <c r="BH855" i="3" s="1"/>
  <c r="BH802" i="3"/>
  <c r="BH799" i="3"/>
  <c r="AP790" i="3"/>
  <c r="N790" i="3"/>
  <c r="BS790" i="3"/>
  <c r="AO790" i="3"/>
  <c r="M790" i="3"/>
  <c r="BR790" i="3"/>
  <c r="AJ790" i="3"/>
  <c r="L790" i="3"/>
  <c r="K790" i="3"/>
  <c r="I790" i="3"/>
  <c r="BH810" i="3"/>
  <c r="AX790" i="3"/>
  <c r="Z790" i="3"/>
  <c r="Z856" i="3" s="1"/>
  <c r="CD790" i="3"/>
  <c r="AU790" i="3"/>
  <c r="AU792" i="3" s="1" a="1"/>
  <c r="AU792" i="3" s="1"/>
  <c r="T790" i="3"/>
  <c r="CC790" i="3"/>
  <c r="AS790" i="3"/>
  <c r="S790" i="3"/>
  <c r="AR790" i="3"/>
  <c r="AD790" i="3"/>
  <c r="AD856" i="3" s="1"/>
  <c r="AC790" i="3"/>
  <c r="AC856" i="3" s="1"/>
  <c r="AA790" i="3"/>
  <c r="AA856" i="3" s="1"/>
  <c r="R790" i="3"/>
  <c r="BH801" i="3"/>
  <c r="CL790" i="3"/>
  <c r="CH790" i="3"/>
  <c r="CG790" i="3"/>
  <c r="BX790" i="3"/>
  <c r="BN790" i="3"/>
  <c r="AZ790" i="3"/>
  <c r="BO777" i="3"/>
  <c r="CK643" i="3"/>
  <c r="AL778" i="3"/>
  <c r="BX777" i="3"/>
  <c r="BX765" i="3"/>
  <c r="CD698" i="3"/>
  <c r="CD686" i="3"/>
  <c r="AX688" i="3"/>
  <c r="AX94" i="3" s="1"/>
  <c r="AX678" i="3"/>
  <c r="AX84" i="3" s="1"/>
  <c r="AX672" i="3"/>
  <c r="AX78" i="3" s="1"/>
  <c r="AX692" i="3"/>
  <c r="AX650" i="3" a="1"/>
  <c r="AX650" i="3" s="1"/>
  <c r="AX56" i="3" s="1"/>
  <c r="AX707" i="3"/>
  <c r="AX113" i="3" s="1"/>
  <c r="AX702" i="3"/>
  <c r="AX701" i="3"/>
  <c r="AX107" i="3" s="1"/>
  <c r="AX697" i="3"/>
  <c r="AX700" i="3"/>
  <c r="AX106" i="3" s="1"/>
  <c r="AX704" i="3"/>
  <c r="AX708" i="3"/>
  <c r="AX114" i="3" s="1"/>
  <c r="AX674" i="3"/>
  <c r="AX80" i="3" s="1"/>
  <c r="AX677" i="3"/>
  <c r="AX675" i="3"/>
  <c r="AX81" i="3" s="1"/>
  <c r="AX657" i="3"/>
  <c r="AX703" i="3"/>
  <c r="AX689" i="3"/>
  <c r="AX97" i="3" s="1"/>
  <c r="AX653" i="3"/>
  <c r="AX59" i="3" s="1"/>
  <c r="AX652" i="3"/>
  <c r="AX644" i="3"/>
  <c r="AX50" i="3" s="1"/>
  <c r="AX663" i="3"/>
  <c r="AX69" i="3" s="1"/>
  <c r="AX654" i="3"/>
  <c r="AX60" i="3" s="1"/>
  <c r="AX680" i="3"/>
  <c r="AX683" i="3"/>
  <c r="AX89" i="3" s="1"/>
  <c r="AX682" i="3"/>
  <c r="AX88" i="3" s="1"/>
  <c r="AX638" i="3"/>
  <c r="AX673" i="3"/>
  <c r="AX79" i="3" s="1"/>
  <c r="AX658" i="3"/>
  <c r="AX64" i="3" s="1"/>
  <c r="AX671" i="3"/>
  <c r="AX77" i="3" s="1"/>
  <c r="AX649" i="3"/>
  <c r="AX55" i="3" s="1"/>
  <c r="AX667" i="3"/>
  <c r="AX670" i="3" s="1"/>
  <c r="AX76" i="3" s="1"/>
  <c r="AX655" i="3"/>
  <c r="AX61" i="3" s="1"/>
  <c r="AX637" i="3"/>
  <c r="AX44" i="3" s="1"/>
  <c r="AA643" i="3"/>
  <c r="AA49" i="3" s="1"/>
  <c r="Z643" i="3"/>
  <c r="Z49" i="3" s="1"/>
  <c r="CC643" i="3"/>
  <c r="CP643" i="3" s="1"/>
  <c r="BU711" i="3"/>
  <c r="AX685" i="3"/>
  <c r="AH700" i="3"/>
  <c r="AH106" i="3" s="1"/>
  <c r="AH675" i="3"/>
  <c r="AH81" i="3" s="1"/>
  <c r="AH708" i="3"/>
  <c r="AH114" i="3" s="1"/>
  <c r="AH688" i="3"/>
  <c r="AH94" i="3" s="1"/>
  <c r="AH673" i="3"/>
  <c r="AH79" i="3" s="1"/>
  <c r="AH663" i="3"/>
  <c r="AH69" i="3" s="1"/>
  <c r="AH657" i="3"/>
  <c r="AH654" i="3"/>
  <c r="AH60" i="3" s="1"/>
  <c r="AH692" i="3"/>
  <c r="AH707" i="3"/>
  <c r="AH113" i="3" s="1"/>
  <c r="AH704" i="3"/>
  <c r="AH703" i="3"/>
  <c r="AH677" i="3"/>
  <c r="AH678" i="3"/>
  <c r="AH84" i="3" s="1"/>
  <c r="AH653" i="3"/>
  <c r="AH59" i="3" s="1"/>
  <c r="AH652" i="3"/>
  <c r="AH655" i="3"/>
  <c r="AH61" i="3" s="1"/>
  <c r="AH650" i="3" a="1"/>
  <c r="AH650" i="3" s="1"/>
  <c r="AH56" i="3" s="1"/>
  <c r="AH644" i="3"/>
  <c r="AH50" i="3" s="1"/>
  <c r="AH697" i="3"/>
  <c r="AH680" i="3"/>
  <c r="AH702" i="3"/>
  <c r="AH683" i="3"/>
  <c r="AH89" i="3" s="1"/>
  <c r="AH682" i="3"/>
  <c r="AH88" i="3" s="1"/>
  <c r="AH689" i="3"/>
  <c r="AH97" i="3" s="1"/>
  <c r="AH637" i="3"/>
  <c r="AH44" i="3" s="1"/>
  <c r="AH701" i="3"/>
  <c r="AH107" i="3" s="1"/>
  <c r="AH672" i="3"/>
  <c r="AH78" i="3" s="1"/>
  <c r="AH671" i="3"/>
  <c r="AH77" i="3" s="1"/>
  <c r="AH667" i="3"/>
  <c r="AH674" i="3"/>
  <c r="AH80" i="3" s="1"/>
  <c r="AH706" i="3"/>
  <c r="AH658" i="3"/>
  <c r="AH64" i="3" s="1"/>
  <c r="AH638" i="3"/>
  <c r="P637" i="3"/>
  <c r="P644" i="3"/>
  <c r="P641" i="3"/>
  <c r="P640" i="3" s="1"/>
  <c r="P638" i="3"/>
  <c r="P636" i="3"/>
  <c r="P635" i="3" s="1"/>
  <c r="P639" i="3" s="1"/>
  <c r="P645" i="3" s="1"/>
  <c r="CF643" i="3"/>
  <c r="AR685" i="3"/>
  <c r="AJ698" i="3"/>
  <c r="AJ104" i="3" s="1"/>
  <c r="AJ686" i="3"/>
  <c r="AJ92" i="3" s="1"/>
  <c r="AJ634" i="3" a="1"/>
  <c r="AJ634" i="3" s="1"/>
  <c r="AZ634" i="3" s="1" a="1"/>
  <c r="AZ634" i="3" s="1"/>
  <c r="AZ685" i="3"/>
  <c r="AO698" i="3"/>
  <c r="AO686" i="3"/>
  <c r="AT698" i="3"/>
  <c r="AT104" i="3" s="1"/>
  <c r="AT686" i="3"/>
  <c r="AT92" i="3" s="1"/>
  <c r="AY643" i="3"/>
  <c r="AY49" i="3" s="1"/>
  <c r="AL600" i="3"/>
  <c r="AM600" i="3" s="1"/>
  <c r="AB703" i="3"/>
  <c r="AB644" i="3"/>
  <c r="AB50" i="3" s="1"/>
  <c r="AB641" i="3"/>
  <c r="AB702" i="3"/>
  <c r="AB652" i="3"/>
  <c r="AB701" i="3"/>
  <c r="AB107" i="3" s="1"/>
  <c r="AB700" i="3"/>
  <c r="AB106" i="3" s="1"/>
  <c r="AB658" i="3"/>
  <c r="AB64" i="3" s="1"/>
  <c r="AB638" i="3"/>
  <c r="AB45" i="3" s="1"/>
  <c r="AB637" i="3"/>
  <c r="AB44" i="3" s="1"/>
  <c r="AB697" i="3"/>
  <c r="AB663" i="3"/>
  <c r="AB69" i="3" s="1"/>
  <c r="AB654" i="3"/>
  <c r="AB60" i="3" s="1"/>
  <c r="AB704" i="3"/>
  <c r="AB655" i="3"/>
  <c r="AB61" i="3" s="1"/>
  <c r="AB653" i="3"/>
  <c r="AB59" i="3" s="1"/>
  <c r="AB657" i="3"/>
  <c r="AB41" i="3"/>
  <c r="CC553" i="3"/>
  <c r="BC462" i="3"/>
  <c r="CK450" i="3"/>
  <c r="AA507" i="3"/>
  <c r="AM469" i="3"/>
  <c r="BT444" i="3"/>
  <c r="AM456" i="3"/>
  <c r="BC445" i="3"/>
  <c r="BC469" i="3"/>
  <c r="BC497" i="3"/>
  <c r="BC494" i="3"/>
  <c r="BC496" i="3"/>
  <c r="BC476" i="3"/>
  <c r="BC495" i="3"/>
  <c r="BC484" i="3"/>
  <c r="BC540" i="3"/>
  <c r="CF450" i="3"/>
  <c r="T392" i="3"/>
  <c r="S392" i="3"/>
  <c r="R392" i="3"/>
  <c r="N392" i="3"/>
  <c r="M392" i="3"/>
  <c r="L392" i="3"/>
  <c r="K392" i="3"/>
  <c r="J392" i="3"/>
  <c r="I392" i="3"/>
  <c r="V392" i="3" s="1"/>
  <c r="W392" i="3" s="1"/>
  <c r="Q392" i="3"/>
  <c r="P392" i="3"/>
  <c r="O392" i="3"/>
  <c r="AM433" i="3"/>
  <c r="CJ444" i="3"/>
  <c r="AL544" i="3"/>
  <c r="AM544" i="3" s="1"/>
  <c r="BR450" i="3"/>
  <c r="BC456" i="3"/>
  <c r="AR488" i="3"/>
  <c r="BC436" i="3"/>
  <c r="BC440" i="3"/>
  <c r="CF365" i="3"/>
  <c r="AM426" i="3"/>
  <c r="AT331" i="3"/>
  <c r="AT330" i="3" s="1"/>
  <c r="BT382" i="3"/>
  <c r="BT370" i="3"/>
  <c r="BB429" i="3"/>
  <c r="BC429" i="3" s="1"/>
  <c r="BM489" i="3"/>
  <c r="AZ349" i="3"/>
  <c r="AM413" i="3"/>
  <c r="BC464" i="3"/>
  <c r="CK461" i="3"/>
  <c r="CK449" i="3"/>
  <c r="BV292" i="3"/>
  <c r="BV211" i="3"/>
  <c r="CC292" i="3"/>
  <c r="CP292" i="3" s="1"/>
  <c r="AM313" i="3"/>
  <c r="AM277" i="3"/>
  <c r="BV303" i="3"/>
  <c r="BV291" i="3"/>
  <c r="CN327" i="3"/>
  <c r="CE529" i="3"/>
  <c r="BV529" i="3"/>
  <c r="CG291" i="3"/>
  <c r="CG303" i="3"/>
  <c r="CF292" i="3"/>
  <c r="BM270" i="3"/>
  <c r="BM264" i="3"/>
  <c r="BB307" i="3"/>
  <c r="BC307" i="3" s="1"/>
  <c r="AM241" i="3"/>
  <c r="BR291" i="3"/>
  <c r="BB256" i="3"/>
  <c r="BC256" i="3" s="1"/>
  <c r="CP225" i="3"/>
  <c r="CC105" i="3"/>
  <c r="CN105" i="3"/>
  <c r="BC164" i="3"/>
  <c r="BC200" i="3"/>
  <c r="BM173" i="3"/>
  <c r="CF105" i="3"/>
  <c r="CJ213" i="3"/>
  <c r="CJ93" i="3" s="1"/>
  <c r="BM185" i="3"/>
  <c r="BC162" i="3"/>
  <c r="BR207" i="3"/>
  <c r="CG213" i="3"/>
  <c r="CG93" i="3" s="1"/>
  <c r="CH231" i="3"/>
  <c r="CH112" i="3"/>
  <c r="CH111" i="3" s="1"/>
  <c r="V232" i="3"/>
  <c r="W232" i="3" s="1"/>
  <c r="I231" i="3"/>
  <c r="V231" i="3" s="1"/>
  <c r="W231" i="3" s="1"/>
  <c r="I112" i="3"/>
  <c r="K231" i="3"/>
  <c r="K112" i="3"/>
  <c r="K111" i="3" s="1"/>
  <c r="BW291" i="3"/>
  <c r="BW303" i="3"/>
  <c r="BW239" i="3" a="1"/>
  <c r="BW239" i="3" s="1"/>
  <c r="CF207" i="3"/>
  <c r="BB123" i="3"/>
  <c r="K141" i="3"/>
  <c r="AY141" i="3"/>
  <c r="BB133" i="3"/>
  <c r="BC176" i="3"/>
  <c r="AP141" i="3"/>
  <c r="CD224" i="3"/>
  <c r="CD104" i="3" s="1"/>
  <c r="CD212" i="3"/>
  <c r="CD92" i="3" s="1"/>
  <c r="CP146" i="3"/>
  <c r="CM137" i="3"/>
  <c r="M137" i="3"/>
  <c r="M127" i="3" s="1"/>
  <c r="CI137" i="3"/>
  <c r="N118" i="3"/>
  <c r="R118" i="3"/>
  <c r="AQ118" i="3"/>
  <c r="CJ138" i="3"/>
  <c r="Y82" i="3"/>
  <c r="V147" i="3"/>
  <c r="AT118" i="3"/>
  <c r="CH275" i="3"/>
  <c r="CC275" i="3"/>
  <c r="CP275" i="3" s="1"/>
  <c r="CQ275" i="3" s="1"/>
  <c r="CF275" i="3"/>
  <c r="CG448" i="3"/>
  <c r="CG447" i="3" s="1"/>
  <c r="BS368" i="3"/>
  <c r="O406" i="3"/>
  <c r="O49" i="3" s="1"/>
  <c r="N406" i="3"/>
  <c r="N49" i="3" s="1"/>
  <c r="CK406" i="3"/>
  <c r="M406" i="3"/>
  <c r="M49" i="3" s="1"/>
  <c r="BT406" i="3"/>
  <c r="J406" i="3"/>
  <c r="J49" i="3" s="1"/>
  <c r="S406" i="3"/>
  <c r="S49" i="3" s="1"/>
  <c r="BU406" i="3"/>
  <c r="T406" i="3"/>
  <c r="T49" i="3" s="1"/>
  <c r="R406" i="3"/>
  <c r="R49" i="3" s="1"/>
  <c r="P406" i="3"/>
  <c r="P49" i="3" s="1"/>
  <c r="L406" i="3"/>
  <c r="L49" i="3" s="1"/>
  <c r="K406" i="3"/>
  <c r="K49" i="3" s="1"/>
  <c r="I406" i="3"/>
  <c r="CJ406" i="3"/>
  <c r="BV406" i="3"/>
  <c r="Q406" i="3"/>
  <c r="Q49" i="3" s="1"/>
  <c r="BV670" i="3"/>
  <c r="BS670" i="3"/>
  <c r="AR670" i="3"/>
  <c r="AR76" i="3" s="1"/>
  <c r="AH670" i="3"/>
  <c r="AH76" i="3" s="1"/>
  <c r="AI670" i="3"/>
  <c r="AI76" i="3" s="1"/>
  <c r="Y897" i="3"/>
  <c r="AU124" i="1"/>
  <c r="AM50" i="1"/>
  <c r="AL93" i="1"/>
  <c r="O72" i="3"/>
  <c r="O71" i="3" s="1"/>
  <c r="T72" i="3"/>
  <c r="AC72" i="3"/>
  <c r="AT16" i="1"/>
  <c r="AF16" i="1"/>
  <c r="AE16" i="1"/>
  <c r="P15" i="1"/>
  <c r="AU16" i="1"/>
  <c r="BI103" i="1"/>
  <c r="AT136" i="1"/>
  <c r="BI46" i="1"/>
  <c r="BG105" i="1"/>
  <c r="BH105" i="1" s="1"/>
  <c r="BH106" i="1"/>
  <c r="BH146" i="1"/>
  <c r="BH84" i="1"/>
  <c r="BH87" i="1"/>
  <c r="BH129" i="1"/>
  <c r="BJ129" i="1"/>
  <c r="BI129" i="1"/>
  <c r="BH77" i="1"/>
  <c r="BH143" i="1"/>
  <c r="BH63" i="1"/>
  <c r="BB40" i="1"/>
  <c r="BA39" i="1"/>
  <c r="BA56" i="1"/>
  <c r="BD125" i="1"/>
  <c r="AT85" i="1"/>
  <c r="BG36" i="1"/>
  <c r="BG35" i="1" s="1"/>
  <c r="BG16" i="1"/>
  <c r="BG15" i="1" s="1"/>
  <c r="BC123" i="1"/>
  <c r="AT95" i="1"/>
  <c r="BI58" i="1"/>
  <c r="BD30" i="1"/>
  <c r="X148" i="1"/>
  <c r="X163" i="1" s="1"/>
  <c r="X91" i="1"/>
  <c r="BI31" i="1"/>
  <c r="AB90" i="1"/>
  <c r="BC10" i="1"/>
  <c r="BQ1014" i="3"/>
  <c r="BQ856" i="3"/>
  <c r="BQ844" i="3"/>
  <c r="BO684" i="3"/>
  <c r="BO91" i="3"/>
  <c r="BO90" i="3" s="1"/>
  <c r="BX686" i="3"/>
  <c r="BX698" i="3"/>
  <c r="AU1093" i="3"/>
  <c r="AU1081" i="3"/>
  <c r="CC1014" i="3"/>
  <c r="CP1014" i="3" s="1"/>
  <c r="CM1022" i="3"/>
  <c r="CM1021" i="3" s="1"/>
  <c r="BX1022" i="3"/>
  <c r="BX1021" i="3" s="1"/>
  <c r="AX1022" i="3"/>
  <c r="AX1021" i="3" s="1"/>
  <c r="CE1022" i="3"/>
  <c r="CE1021" i="3" s="1"/>
  <c r="BQ1022" i="3"/>
  <c r="BQ1021" i="3" s="1"/>
  <c r="AQ1022" i="3"/>
  <c r="AQ1021" i="3" s="1"/>
  <c r="BT1022" i="3"/>
  <c r="BT1021" i="3" s="1"/>
  <c r="AT1022" i="3"/>
  <c r="AT1021" i="3" s="1"/>
  <c r="BS1022" i="3"/>
  <c r="BS1021" i="3" s="1"/>
  <c r="BV856" i="3"/>
  <c r="BV844" i="3"/>
  <c r="AW105" i="3"/>
  <c r="I636" i="3"/>
  <c r="I638" i="3"/>
  <c r="V638" i="3" s="1"/>
  <c r="W638" i="3" s="1"/>
  <c r="I637" i="3"/>
  <c r="V637" i="3" s="1"/>
  <c r="W637" i="3" s="1"/>
  <c r="V634" i="3"/>
  <c r="I641" i="3"/>
  <c r="I644" i="3"/>
  <c r="V644" i="3" s="1"/>
  <c r="W644" i="3" s="1"/>
  <c r="CD553" i="3"/>
  <c r="CH461" i="3"/>
  <c r="CH449" i="3"/>
  <c r="BC431" i="3"/>
  <c r="BQ450" i="3"/>
  <c r="BZ450" i="3" s="1"/>
  <c r="BM331" i="3"/>
  <c r="BS303" i="3"/>
  <c r="BS291" i="3"/>
  <c r="BS239" i="3" a="1"/>
  <c r="BS239" i="3" s="1"/>
  <c r="AA568" i="3"/>
  <c r="AM259" i="3"/>
  <c r="AM239" i="3"/>
  <c r="Y265" i="3" s="1"/>
  <c r="AM292" i="3"/>
  <c r="AM257" i="3"/>
  <c r="AM258" i="3"/>
  <c r="AM260" i="3"/>
  <c r="AM247" i="3"/>
  <c r="AM268" i="3"/>
  <c r="CD311" i="3"/>
  <c r="CD310" i="3" s="1"/>
  <c r="Q311" i="3"/>
  <c r="Q310" i="3" s="1"/>
  <c r="CC311" i="3"/>
  <c r="P311" i="3"/>
  <c r="P310" i="3" s="1"/>
  <c r="CN311" i="3"/>
  <c r="CN310" i="3" s="1"/>
  <c r="O311" i="3"/>
  <c r="O310" i="3" s="1"/>
  <c r="CK311" i="3"/>
  <c r="CK310" i="3" s="1"/>
  <c r="BT311" i="3"/>
  <c r="BT310" i="3" s="1"/>
  <c r="J311" i="3"/>
  <c r="J310" i="3" s="1"/>
  <c r="CJ311" i="3"/>
  <c r="CJ310" i="3" s="1"/>
  <c r="BS311" i="3"/>
  <c r="BS310" i="3" s="1"/>
  <c r="I311" i="3"/>
  <c r="CI311" i="3"/>
  <c r="CI310" i="3" s="1"/>
  <c r="BR311" i="3"/>
  <c r="BR310" i="3" s="1"/>
  <c r="CH311" i="3"/>
  <c r="CH310" i="3" s="1"/>
  <c r="BQ311" i="3"/>
  <c r="R311" i="3"/>
  <c r="R310" i="3" s="1"/>
  <c r="BX311" i="3"/>
  <c r="BX310" i="3" s="1"/>
  <c r="N311" i="3"/>
  <c r="N310" i="3" s="1"/>
  <c r="BW311" i="3"/>
  <c r="BW310" i="3" s="1"/>
  <c r="M311" i="3"/>
  <c r="M310" i="3" s="1"/>
  <c r="CM311" i="3"/>
  <c r="CM310" i="3" s="1"/>
  <c r="BV311" i="3"/>
  <c r="BV310" i="3" s="1"/>
  <c r="L311" i="3"/>
  <c r="L310" i="3" s="1"/>
  <c r="CL311" i="3"/>
  <c r="CL310" i="3" s="1"/>
  <c r="BU311" i="3"/>
  <c r="BU310" i="3" s="1"/>
  <c r="K311" i="3"/>
  <c r="K310" i="3" s="1"/>
  <c r="CG311" i="3"/>
  <c r="CG310" i="3" s="1"/>
  <c r="CF311" i="3"/>
  <c r="CF310" i="3" s="1"/>
  <c r="T311" i="3"/>
  <c r="T310" i="3" s="1"/>
  <c r="CE311" i="3"/>
  <c r="CE310" i="3" s="1"/>
  <c r="S311" i="3"/>
  <c r="S310" i="3" s="1"/>
  <c r="R312" i="3"/>
  <c r="Q312" i="3"/>
  <c r="P312" i="3"/>
  <c r="S312" i="3"/>
  <c r="O312" i="3"/>
  <c r="N312" i="3"/>
  <c r="M312" i="3"/>
  <c r="I312" i="3"/>
  <c r="V312" i="3" s="1"/>
  <c r="W312" i="3" s="1"/>
  <c r="T312" i="3"/>
  <c r="L312" i="3"/>
  <c r="J312" i="3"/>
  <c r="K312" i="3"/>
  <c r="F44" i="5"/>
  <c r="F47" i="5" s="1"/>
  <c r="CD1080" i="3"/>
  <c r="CD1079" i="3" s="1"/>
  <c r="BW1080" i="3"/>
  <c r="BW1079" i="3" s="1"/>
  <c r="AU1082" i="3"/>
  <c r="CF1082" i="3"/>
  <c r="AW1082" i="3"/>
  <c r="CG1101" i="3"/>
  <c r="CG1100" i="3" s="1"/>
  <c r="BS1101" i="3"/>
  <c r="BS1100" i="3" s="1"/>
  <c r="AS1101" i="3"/>
  <c r="AS1100" i="3" s="1"/>
  <c r="CF1101" i="3"/>
  <c r="CF1100" i="3" s="1"/>
  <c r="BR1101" i="3"/>
  <c r="BR1100" i="3" s="1"/>
  <c r="AR1101" i="3"/>
  <c r="AR1100" i="3" s="1"/>
  <c r="CK1101" i="3"/>
  <c r="CK1100" i="3" s="1"/>
  <c r="BU1101" i="3"/>
  <c r="BU1100" i="3" s="1"/>
  <c r="AO1101" i="3"/>
  <c r="CJ1101" i="3"/>
  <c r="CJ1100" i="3" s="1"/>
  <c r="BT1101" i="3"/>
  <c r="BT1100" i="3" s="1"/>
  <c r="CI1101" i="3"/>
  <c r="CI1100" i="3" s="1"/>
  <c r="BQ1101" i="3"/>
  <c r="BQ1100" i="3" s="1"/>
  <c r="CH1101" i="3"/>
  <c r="CH1100" i="3" s="1"/>
  <c r="BP1101" i="3"/>
  <c r="BP1100" i="3" s="1"/>
  <c r="AZ1101" i="3"/>
  <c r="AZ1100" i="3" s="1"/>
  <c r="AV1101" i="3"/>
  <c r="AV1100" i="3" s="1"/>
  <c r="AU1101" i="3"/>
  <c r="AU1100" i="3" s="1"/>
  <c r="CN1101" i="3"/>
  <c r="CN1100" i="3" s="1"/>
  <c r="BX1101" i="3"/>
  <c r="BX1100" i="3" s="1"/>
  <c r="AT1101" i="3"/>
  <c r="AT1100" i="3" s="1"/>
  <c r="CM1101" i="3"/>
  <c r="CM1100" i="3" s="1"/>
  <c r="BW1101" i="3"/>
  <c r="BW1100" i="3" s="1"/>
  <c r="AQ1101" i="3"/>
  <c r="AQ1100" i="3" s="1"/>
  <c r="CC1101" i="3"/>
  <c r="BV1101" i="3"/>
  <c r="BV1100" i="3" s="1"/>
  <c r="BO1101" i="3"/>
  <c r="BO1100" i="3" s="1"/>
  <c r="BN1101" i="3"/>
  <c r="BN1100" i="3" s="1"/>
  <c r="AX1101" i="3"/>
  <c r="AX1100" i="3" s="1"/>
  <c r="AW1101" i="3"/>
  <c r="AW1100" i="3" s="1"/>
  <c r="CL1101" i="3"/>
  <c r="CL1100" i="3" s="1"/>
  <c r="AP1101" i="3"/>
  <c r="AP1100" i="3" s="1"/>
  <c r="CE1101" i="3"/>
  <c r="CE1100" i="3" s="1"/>
  <c r="AY1101" i="3"/>
  <c r="AY1100" i="3" s="1"/>
  <c r="CD1101" i="3"/>
  <c r="CD1100" i="3" s="1"/>
  <c r="BM1101" i="3"/>
  <c r="CP1094" i="3"/>
  <c r="BB1094" i="3"/>
  <c r="CN1080" i="3"/>
  <c r="CN1079" i="3" s="1"/>
  <c r="CL1093" i="3"/>
  <c r="CL1081" i="3"/>
  <c r="AX1081" i="3"/>
  <c r="AX1093" i="3"/>
  <c r="CC1081" i="3"/>
  <c r="CP1081" i="3" s="1"/>
  <c r="CQ1081" i="3" s="1"/>
  <c r="CC1093" i="3"/>
  <c r="CP1093" i="3" s="1"/>
  <c r="CI1093" i="3"/>
  <c r="CI1081" i="3"/>
  <c r="BQ1080" i="3"/>
  <c r="BQ1079" i="3" s="1"/>
  <c r="AL997" i="3"/>
  <c r="AM997" i="3" s="1"/>
  <c r="AR1002" i="3"/>
  <c r="AR1014" i="3"/>
  <c r="CP997" i="3"/>
  <c r="CQ997" i="3" s="1"/>
  <c r="AL1015" i="3"/>
  <c r="BH1023" i="3"/>
  <c r="BK1023" i="3" s="1"/>
  <c r="BH1022" i="3"/>
  <c r="BK1022" i="3" s="1"/>
  <c r="BH1007" i="3"/>
  <c r="BH1010" i="3"/>
  <c r="BH1004" i="3"/>
  <c r="BH1003" i="3"/>
  <c r="BH994" i="3"/>
  <c r="BH988" i="3"/>
  <c r="BH1005" i="3"/>
  <c r="BH1008" i="3"/>
  <c r="BH1024" i="3" s="1"/>
  <c r="BK1024" i="3" s="1"/>
  <c r="BH999" i="3"/>
  <c r="BH996" i="3"/>
  <c r="BH992" i="3"/>
  <c r="BH979" i="3"/>
  <c r="BH973" i="3"/>
  <c r="BH1006" i="3"/>
  <c r="BH1002" i="3"/>
  <c r="BK1002" i="3" s="1"/>
  <c r="BH1001" i="3"/>
  <c r="BH998" i="3"/>
  <c r="BH989" i="3"/>
  <c r="BH1009" i="3"/>
  <c r="BH978" i="3"/>
  <c r="BH974" i="3"/>
  <c r="BH967" i="3"/>
  <c r="BH959" i="3"/>
  <c r="BH984" i="3"/>
  <c r="BH982" i="3"/>
  <c r="BH964" i="3"/>
  <c r="CE948" i="3"/>
  <c r="BO948" i="3"/>
  <c r="AQ948" i="3"/>
  <c r="AA948" i="3"/>
  <c r="AA1014" i="3" s="1"/>
  <c r="K948" i="3"/>
  <c r="K950" i="3" s="1" a="1"/>
  <c r="K950" i="3" s="1"/>
  <c r="BH986" i="3"/>
  <c r="BH991" i="3"/>
  <c r="BH987" i="3"/>
  <c r="BH985" i="3"/>
  <c r="BH977" i="3"/>
  <c r="BH965" i="3"/>
  <c r="BH972" i="3"/>
  <c r="BH966" i="3"/>
  <c r="BH1013" i="3" s="1"/>
  <c r="BH971" i="3"/>
  <c r="BH990" i="3"/>
  <c r="BH969" i="3"/>
  <c r="BH995" i="3"/>
  <c r="BH960" i="3"/>
  <c r="BH970" i="3"/>
  <c r="BH968" i="3"/>
  <c r="CK948" i="3"/>
  <c r="AD948" i="3"/>
  <c r="AD1014" i="3" s="1"/>
  <c r="M948" i="3"/>
  <c r="CJ948" i="3"/>
  <c r="BS948" i="3"/>
  <c r="AT948" i="3"/>
  <c r="L948" i="3"/>
  <c r="BH958" i="3"/>
  <c r="CI948" i="3"/>
  <c r="BR948" i="3"/>
  <c r="J948" i="3"/>
  <c r="CH948" i="3"/>
  <c r="I948" i="3"/>
  <c r="R948" i="3"/>
  <c r="BH993" i="3"/>
  <c r="BU948" i="3"/>
  <c r="AG948" i="3"/>
  <c r="BH957" i="3"/>
  <c r="AF948" i="3"/>
  <c r="BN948" i="3"/>
  <c r="AE948" i="3"/>
  <c r="AE1014" i="3" s="1"/>
  <c r="CN948" i="3"/>
  <c r="BM948" i="3"/>
  <c r="Y948" i="3"/>
  <c r="Y1014" i="3" s="1"/>
  <c r="AL1014" i="3" s="1"/>
  <c r="AW948" i="3"/>
  <c r="Q948" i="3"/>
  <c r="CF948" i="3"/>
  <c r="AV948" i="3"/>
  <c r="P948" i="3"/>
  <c r="BX948" i="3"/>
  <c r="AP948" i="3"/>
  <c r="T948" i="3"/>
  <c r="S948" i="3"/>
  <c r="S950" i="3" s="1" a="1"/>
  <c r="S950" i="3" s="1"/>
  <c r="CM948" i="3"/>
  <c r="O948" i="3"/>
  <c r="N948" i="3"/>
  <c r="AJ948" i="3"/>
  <c r="CD948" i="3"/>
  <c r="AO948" i="3"/>
  <c r="AL936" i="3"/>
  <c r="BT869" i="3"/>
  <c r="CH864" i="3"/>
  <c r="CH863" i="3" s="1"/>
  <c r="BT864" i="3"/>
  <c r="BT863" i="3" s="1"/>
  <c r="AT864" i="3"/>
  <c r="AT863" i="3" s="1"/>
  <c r="CG864" i="3"/>
  <c r="CG863" i="3" s="1"/>
  <c r="BS864" i="3"/>
  <c r="BS863" i="3" s="1"/>
  <c r="AS864" i="3"/>
  <c r="AS863" i="3" s="1"/>
  <c r="CE864" i="3"/>
  <c r="CE863" i="3" s="1"/>
  <c r="BQ864" i="3"/>
  <c r="BQ863" i="3" s="1"/>
  <c r="AQ864" i="3"/>
  <c r="AQ863" i="3" s="1"/>
  <c r="CD864" i="3"/>
  <c r="CD863" i="3" s="1"/>
  <c r="BP864" i="3"/>
  <c r="BP863" i="3" s="1"/>
  <c r="AP864" i="3"/>
  <c r="AP863" i="3" s="1"/>
  <c r="CJ864" i="3"/>
  <c r="CJ863" i="3" s="1"/>
  <c r="BV864" i="3"/>
  <c r="BV863" i="3" s="1"/>
  <c r="AV864" i="3"/>
  <c r="AV863" i="3" s="1"/>
  <c r="CF864" i="3"/>
  <c r="CF863" i="3" s="1"/>
  <c r="CC864" i="3"/>
  <c r="BX864" i="3"/>
  <c r="BX863" i="3" s="1"/>
  <c r="AZ864" i="3"/>
  <c r="AZ863" i="3" s="1"/>
  <c r="CN864" i="3"/>
  <c r="CN863" i="3" s="1"/>
  <c r="BR864" i="3"/>
  <c r="BR863" i="3" s="1"/>
  <c r="AW864" i="3"/>
  <c r="AW863" i="3" s="1"/>
  <c r="CM864" i="3"/>
  <c r="CM863" i="3" s="1"/>
  <c r="BO864" i="3"/>
  <c r="BO863" i="3" s="1"/>
  <c r="AU864" i="3"/>
  <c r="AU863" i="3" s="1"/>
  <c r="CL864" i="3"/>
  <c r="CL863" i="3" s="1"/>
  <c r="BN864" i="3"/>
  <c r="BN863" i="3" s="1"/>
  <c r="AR864" i="3"/>
  <c r="AR863" i="3" s="1"/>
  <c r="CK864" i="3"/>
  <c r="CK863" i="3" s="1"/>
  <c r="BM864" i="3"/>
  <c r="AO864" i="3"/>
  <c r="BW864" i="3"/>
  <c r="BW863" i="3" s="1"/>
  <c r="BU864" i="3"/>
  <c r="BU863" i="3" s="1"/>
  <c r="AY864" i="3"/>
  <c r="AY863" i="3" s="1"/>
  <c r="AX864" i="3"/>
  <c r="AX863" i="3" s="1"/>
  <c r="CI864" i="3"/>
  <c r="CI863" i="3" s="1"/>
  <c r="BS765" i="3"/>
  <c r="BS777" i="3"/>
  <c r="AT105" i="3"/>
  <c r="CK685" i="3"/>
  <c r="CK684" i="3" s="1"/>
  <c r="BH786" i="3"/>
  <c r="BK786" i="3" s="1"/>
  <c r="BH769" i="3"/>
  <c r="BH754" i="3"/>
  <c r="BH748" i="3"/>
  <c r="BH745" i="3"/>
  <c r="BH766" i="3"/>
  <c r="BH741" i="3"/>
  <c r="BH735" i="3"/>
  <c r="BH731" i="3"/>
  <c r="CM711" i="3"/>
  <c r="BW711" i="3"/>
  <c r="AY711" i="3"/>
  <c r="AI711" i="3"/>
  <c r="S711" i="3"/>
  <c r="BH772" i="3"/>
  <c r="BH765" i="3"/>
  <c r="BK765" i="3" s="1"/>
  <c r="BH762" i="3"/>
  <c r="BH759" i="3"/>
  <c r="BH753" i="3"/>
  <c r="BH747" i="3"/>
  <c r="BH728" i="3"/>
  <c r="BH721" i="3"/>
  <c r="CL711" i="3"/>
  <c r="BV711" i="3"/>
  <c r="AX711" i="3"/>
  <c r="AH711" i="3"/>
  <c r="R711" i="3"/>
  <c r="BH768" i="3"/>
  <c r="BH764" i="3"/>
  <c r="BH761" i="3"/>
  <c r="BH771" i="3"/>
  <c r="BH787" i="3" s="1"/>
  <c r="BK787" i="3" s="1"/>
  <c r="BH755" i="3"/>
  <c r="BH749" i="3"/>
  <c r="BH733" i="3"/>
  <c r="BH758" i="3"/>
  <c r="BH770" i="3"/>
  <c r="BH756" i="3"/>
  <c r="BH773" i="3"/>
  <c r="BH734" i="3"/>
  <c r="I711" i="3"/>
  <c r="BH767" i="3"/>
  <c r="T711" i="3"/>
  <c r="BH740" i="3"/>
  <c r="Q711" i="3"/>
  <c r="Q713" i="3" s="1" a="1"/>
  <c r="Q713" i="3" s="1"/>
  <c r="BH737" i="3"/>
  <c r="BH723" i="3"/>
  <c r="BH722" i="3"/>
  <c r="CD711" i="3"/>
  <c r="AF711" i="3"/>
  <c r="N711" i="3"/>
  <c r="BH757" i="3"/>
  <c r="BH752" i="3"/>
  <c r="BH729" i="3"/>
  <c r="BH776" i="3" s="1"/>
  <c r="AE711" i="3"/>
  <c r="AE777" i="3" s="1"/>
  <c r="M711" i="3"/>
  <c r="BH730" i="3"/>
  <c r="AV711" i="3"/>
  <c r="L711" i="3"/>
  <c r="BH750" i="3"/>
  <c r="CE711" i="3"/>
  <c r="BH736" i="3"/>
  <c r="BH751" i="3"/>
  <c r="BH720" i="3"/>
  <c r="BT711" i="3"/>
  <c r="AB711" i="3"/>
  <c r="AB777" i="3" s="1"/>
  <c r="BH742" i="3"/>
  <c r="BR711" i="3"/>
  <c r="Z711" i="3"/>
  <c r="Z777" i="3" s="1"/>
  <c r="AR711" i="3"/>
  <c r="BH785" i="3"/>
  <c r="BK785" i="3" s="1"/>
  <c r="AQ711" i="3"/>
  <c r="AJ711" i="3"/>
  <c r="CN711" i="3"/>
  <c r="CJ711" i="3"/>
  <c r="P711" i="3"/>
  <c r="CI711" i="3"/>
  <c r="O711" i="3"/>
  <c r="BQ711" i="3"/>
  <c r="J711" i="3"/>
  <c r="BH732" i="3"/>
  <c r="BN711" i="3"/>
  <c r="CF711" i="3"/>
  <c r="BH727" i="3"/>
  <c r="AU711" i="3"/>
  <c r="K711" i="3"/>
  <c r="AT711" i="3"/>
  <c r="AV686" i="3"/>
  <c r="AV92" i="3" s="1"/>
  <c r="AV698" i="3"/>
  <c r="AV104" i="3" s="1"/>
  <c r="AP105" i="3"/>
  <c r="CC685" i="3"/>
  <c r="AH105" i="3"/>
  <c r="M644" i="3"/>
  <c r="M641" i="3"/>
  <c r="M640" i="3" s="1"/>
  <c r="M638" i="3"/>
  <c r="M636" i="3"/>
  <c r="M635" i="3" s="1"/>
  <c r="M639" i="3" s="1"/>
  <c r="M645" i="3" s="1"/>
  <c r="M637" i="3"/>
  <c r="AV105" i="3"/>
  <c r="AR707" i="3"/>
  <c r="AR113" i="3" s="1"/>
  <c r="AR703" i="3"/>
  <c r="AR667" i="3"/>
  <c r="AR644" i="3"/>
  <c r="AR50" i="3" s="1"/>
  <c r="AR700" i="3"/>
  <c r="AR106" i="3" s="1"/>
  <c r="AR675" i="3"/>
  <c r="AR81" i="3" s="1"/>
  <c r="AR649" i="3"/>
  <c r="AR55" i="3" s="1"/>
  <c r="AR689" i="3"/>
  <c r="AR97" i="3" s="1"/>
  <c r="AR650" i="3" a="1"/>
  <c r="AR650" i="3" s="1"/>
  <c r="AR56" i="3" s="1"/>
  <c r="AR642" i="3"/>
  <c r="AR708" i="3"/>
  <c r="AR114" i="3" s="1"/>
  <c r="AR671" i="3"/>
  <c r="AR77" i="3" s="1"/>
  <c r="AR638" i="3"/>
  <c r="AR697" i="3"/>
  <c r="AR682" i="3"/>
  <c r="AR88" i="3" s="1"/>
  <c r="AR672" i="3"/>
  <c r="AR78" i="3" s="1"/>
  <c r="AR704" i="3"/>
  <c r="AR683" i="3"/>
  <c r="AR89" i="3" s="1"/>
  <c r="AR673" i="3"/>
  <c r="AR79" i="3" s="1"/>
  <c r="AR688" i="3"/>
  <c r="AR94" i="3" s="1"/>
  <c r="AR674" i="3"/>
  <c r="AR80" i="3" s="1"/>
  <c r="AR702" i="3"/>
  <c r="AR658" i="3"/>
  <c r="AR64" i="3" s="1"/>
  <c r="AR692" i="3"/>
  <c r="AR677" i="3"/>
  <c r="AR678" i="3"/>
  <c r="AR84" i="3" s="1"/>
  <c r="AR701" i="3"/>
  <c r="AR107" i="3" s="1"/>
  <c r="AR657" i="3"/>
  <c r="AR653" i="3"/>
  <c r="AR59" i="3" s="1"/>
  <c r="AR663" i="3"/>
  <c r="AR69" i="3" s="1"/>
  <c r="AR680" i="3"/>
  <c r="AR655" i="3"/>
  <c r="AR61" i="3" s="1"/>
  <c r="AR652" i="3"/>
  <c r="AR637" i="3"/>
  <c r="AR44" i="3" s="1"/>
  <c r="AR654" i="3"/>
  <c r="AR60" i="3" s="1"/>
  <c r="AR41" i="3"/>
  <c r="Y634" i="3" a="1"/>
  <c r="Y634" i="3" s="1"/>
  <c r="CF685" i="3"/>
  <c r="CF684" i="3" s="1"/>
  <c r="AR687" i="3"/>
  <c r="AR93" i="3" s="1"/>
  <c r="AP685" i="3"/>
  <c r="CN685" i="3"/>
  <c r="CN684" i="3" s="1"/>
  <c r="AL626" i="3"/>
  <c r="AM626" i="3" s="1"/>
  <c r="CL686" i="3"/>
  <c r="CL698" i="3"/>
  <c r="BR686" i="3"/>
  <c r="BR698" i="3"/>
  <c r="CM685" i="3"/>
  <c r="CM684" i="3" s="1"/>
  <c r="BO686" i="3"/>
  <c r="BO92" i="3" s="1"/>
  <c r="BB620" i="3"/>
  <c r="AE507" i="3"/>
  <c r="AP507" i="3"/>
  <c r="BU450" i="3"/>
  <c r="BC543" i="3"/>
  <c r="BN507" i="3"/>
  <c r="CL444" i="3"/>
  <c r="AI507" i="3"/>
  <c r="AG489" i="3"/>
  <c r="CE444" i="3"/>
  <c r="AL410" i="3"/>
  <c r="AM410" i="3" s="1"/>
  <c r="AM461" i="3"/>
  <c r="Z428" i="3"/>
  <c r="CG461" i="3"/>
  <c r="CG449" i="3"/>
  <c r="AL545" i="3"/>
  <c r="AM545" i="3" s="1"/>
  <c r="BM428" i="3"/>
  <c r="BM343" i="3"/>
  <c r="CC370" i="3"/>
  <c r="CP370" i="3" s="1"/>
  <c r="CQ370" i="3" s="1"/>
  <c r="CC382" i="3"/>
  <c r="CP382" i="3" s="1"/>
  <c r="BC413" i="3"/>
  <c r="AM339" i="3"/>
  <c r="AM337" i="3"/>
  <c r="AM338" i="3"/>
  <c r="AM336" i="3"/>
  <c r="AM318" i="3"/>
  <c r="AM392" i="3"/>
  <c r="AM326" i="3"/>
  <c r="BB340" i="3"/>
  <c r="BC340" i="3" s="1"/>
  <c r="AM364" i="3"/>
  <c r="CH382" i="3"/>
  <c r="CH370" i="3"/>
  <c r="AF349" i="3"/>
  <c r="CJ365" i="3"/>
  <c r="CI292" i="3"/>
  <c r="AM412" i="3"/>
  <c r="BS365" i="3"/>
  <c r="BS87" i="3" s="1"/>
  <c r="BC451" i="3"/>
  <c r="BU461" i="3"/>
  <c r="BU449" i="3"/>
  <c r="AM378" i="3"/>
  <c r="BS448" i="3"/>
  <c r="BS447" i="3" s="1"/>
  <c r="CG365" i="3"/>
  <c r="CK292" i="3"/>
  <c r="CE292" i="3"/>
  <c r="BB335" i="3"/>
  <c r="BC335" i="3" s="1"/>
  <c r="CL207" i="3"/>
  <c r="BB301" i="3"/>
  <c r="BC301" i="3" s="1"/>
  <c r="CP304" i="3"/>
  <c r="CD450" i="3"/>
  <c r="AM276" i="3"/>
  <c r="AM359" i="3"/>
  <c r="BM252" i="3"/>
  <c r="BU303" i="3"/>
  <c r="BU291" i="3"/>
  <c r="BZ309" i="3"/>
  <c r="CA309" i="3" s="1"/>
  <c r="BB240" i="3"/>
  <c r="BC240" i="3" s="1"/>
  <c r="BT213" i="3"/>
  <c r="BT93" i="3" s="1"/>
  <c r="CM211" i="3"/>
  <c r="BS211" i="3"/>
  <c r="BX305" i="3"/>
  <c r="BX294" i="3"/>
  <c r="BX293" i="3"/>
  <c r="BX313" i="3"/>
  <c r="BX297" i="3"/>
  <c r="BX263" i="3"/>
  <c r="BX262" i="3"/>
  <c r="BX261" i="3" s="1"/>
  <c r="BX259" i="3"/>
  <c r="BX243" i="3"/>
  <c r="BX296" i="3" s="1"/>
  <c r="BX295" i="3" s="1"/>
  <c r="BX283" i="3"/>
  <c r="BX282" i="3"/>
  <c r="BX281" i="3" s="1"/>
  <c r="BX257" i="3"/>
  <c r="BX256" i="3" s="1"/>
  <c r="BX307" i="3"/>
  <c r="BX306" i="3"/>
  <c r="BX312" i="3"/>
  <c r="BX308" i="3"/>
  <c r="BX302" i="3"/>
  <c r="BX301" i="3" s="1"/>
  <c r="BX309" i="3"/>
  <c r="BX268" i="3"/>
  <c r="BX260" i="3"/>
  <c r="BX276" i="3"/>
  <c r="BX277" i="3"/>
  <c r="BX278" i="3"/>
  <c r="BX280" i="3"/>
  <c r="BX249" i="3"/>
  <c r="BX288" i="3"/>
  <c r="BX285" i="3"/>
  <c r="BX284" i="3" s="1"/>
  <c r="BX255" i="3" a="1"/>
  <c r="BX255" i="3" s="1"/>
  <c r="BX242" i="3"/>
  <c r="BX287" i="3"/>
  <c r="BX279" i="3"/>
  <c r="BX258" i="3"/>
  <c r="BX272" i="3"/>
  <c r="BX275" i="3" s="1"/>
  <c r="BC259" i="3"/>
  <c r="BC257" i="3"/>
  <c r="BC239" i="3"/>
  <c r="BC258" i="3"/>
  <c r="BC260" i="3"/>
  <c r="AT191" i="3"/>
  <c r="AL240" i="3"/>
  <c r="AM240" i="3" s="1"/>
  <c r="BC254" i="3"/>
  <c r="AH191" i="3"/>
  <c r="CC213" i="3"/>
  <c r="BC255" i="3"/>
  <c r="BC194" i="3"/>
  <c r="CN169" i="3"/>
  <c r="CN49" i="3" s="1"/>
  <c r="BC232" i="3"/>
  <c r="AL202" i="3"/>
  <c r="AM202" i="3" s="1"/>
  <c r="CG211" i="3"/>
  <c r="O231" i="3"/>
  <c r="O112" i="3"/>
  <c r="O111" i="3" s="1"/>
  <c r="BS231" i="3"/>
  <c r="BS112" i="3"/>
  <c r="BS111" i="3" s="1"/>
  <c r="BW231" i="3"/>
  <c r="BW112" i="3"/>
  <c r="BW111" i="3" s="1"/>
  <c r="BW290" i="3"/>
  <c r="BW289" i="3" s="1"/>
  <c r="AM431" i="3"/>
  <c r="CE213" i="3"/>
  <c r="CE93" i="3" s="1"/>
  <c r="BN141" i="3"/>
  <c r="BB124" i="3"/>
  <c r="BB149" i="3"/>
  <c r="T138" i="3"/>
  <c r="CK138" i="3"/>
  <c r="CC138" i="3"/>
  <c r="V132" i="3"/>
  <c r="V129" i="3"/>
  <c r="P141" i="3"/>
  <c r="CD169" i="3"/>
  <c r="CD49" i="3" s="1"/>
  <c r="K137" i="3"/>
  <c r="K127" i="3" s="1"/>
  <c r="AO137" i="3"/>
  <c r="V94" i="3"/>
  <c r="V119" i="3"/>
  <c r="I118" i="3"/>
  <c r="BP118" i="3"/>
  <c r="V89" i="3"/>
  <c r="CE290" i="3"/>
  <c r="CE289" i="3" s="1"/>
  <c r="BS602" i="3"/>
  <c r="AQ602" i="3"/>
  <c r="BO602" i="3"/>
  <c r="CG602" i="3"/>
  <c r="AU602" i="3"/>
  <c r="CE602" i="3"/>
  <c r="CP602" i="3" s="1"/>
  <c r="CQ602" i="3" s="1"/>
  <c r="CH602" i="3"/>
  <c r="AZ602" i="3"/>
  <c r="Y660" i="3"/>
  <c r="AG660" i="3"/>
  <c r="Z660" i="3"/>
  <c r="AD660" i="3"/>
  <c r="Y976" i="3"/>
  <c r="BM976" i="3"/>
  <c r="AA1" i="3"/>
  <c r="BD131" i="1"/>
  <c r="Q72" i="3"/>
  <c r="Q71" i="3" s="1"/>
  <c r="L72" i="3"/>
  <c r="AT105" i="1"/>
  <c r="AF105" i="1"/>
  <c r="AE105" i="1"/>
  <c r="AU105" i="1"/>
  <c r="BC52" i="1"/>
  <c r="AW51" i="1"/>
  <c r="BI52" i="1"/>
  <c r="AE18" i="1"/>
  <c r="AF18" i="1"/>
  <c r="AU18" i="1"/>
  <c r="AT18" i="1"/>
  <c r="BI7" i="1"/>
  <c r="BG6" i="1"/>
  <c r="BH99" i="1"/>
  <c r="BH88" i="1"/>
  <c r="BH137" i="1"/>
  <c r="BH89" i="1"/>
  <c r="BH155" i="1"/>
  <c r="BI67" i="1"/>
  <c r="BH67" i="1"/>
  <c r="BB63" i="1"/>
  <c r="BB55" i="1"/>
  <c r="BB115" i="1"/>
  <c r="BA5" i="1"/>
  <c r="BA4" i="1" s="1"/>
  <c r="BA38" i="1" s="1"/>
  <c r="BB125" i="1" s="1"/>
  <c r="BA109" i="1"/>
  <c r="BB109" i="1" s="1"/>
  <c r="BB110" i="1"/>
  <c r="BB139" i="1"/>
  <c r="AT156" i="1"/>
  <c r="BI114" i="1"/>
  <c r="AU14" i="1"/>
  <c r="BC42" i="1"/>
  <c r="BC24" i="1"/>
  <c r="BC142" i="1"/>
  <c r="BI89" i="1"/>
  <c r="BI30" i="1"/>
  <c r="M166" i="1"/>
  <c r="M43" i="1"/>
  <c r="M49" i="1" s="1"/>
  <c r="M90" i="1" s="1"/>
  <c r="AU11" i="1"/>
  <c r="BI23" i="1"/>
  <c r="BI10" i="1"/>
  <c r="AU1014" i="3"/>
  <c r="AU1002" i="3"/>
  <c r="AZ1093" i="3"/>
  <c r="AZ1081" i="3"/>
  <c r="AV869" i="3"/>
  <c r="CJ1080" i="3"/>
  <c r="CJ1079" i="3" s="1"/>
  <c r="AI1002" i="3"/>
  <c r="AI1014" i="3"/>
  <c r="AH1014" i="3"/>
  <c r="AH1002" i="3"/>
  <c r="BM950" i="3" a="1"/>
  <c r="BM950" i="3" s="1"/>
  <c r="L950" i="3" a="1"/>
  <c r="L950" i="3" s="1"/>
  <c r="AQ950" i="3" a="1"/>
  <c r="AQ950" i="3" s="1"/>
  <c r="BO950" i="3" s="1" a="1"/>
  <c r="BO950" i="3" s="1"/>
  <c r="AH950" i="3" a="1"/>
  <c r="AH950" i="3" s="1"/>
  <c r="R950" i="3" a="1"/>
  <c r="R950" i="3" s="1"/>
  <c r="CC950" i="3" a="1"/>
  <c r="CC950" i="3" s="1"/>
  <c r="AA950" i="3" a="1"/>
  <c r="AA950" i="3" s="1"/>
  <c r="Q950" i="3" a="1"/>
  <c r="Q950" i="3" s="1"/>
  <c r="AG950" i="3" s="1" a="1"/>
  <c r="AG950" i="3" s="1"/>
  <c r="O950" i="3" a="1"/>
  <c r="O950" i="3" s="1"/>
  <c r="Y950" i="3" a="1"/>
  <c r="Y950" i="3" s="1"/>
  <c r="J950" i="3" a="1"/>
  <c r="J950" i="3" s="1"/>
  <c r="T950" i="3" a="1"/>
  <c r="T950" i="3" s="1"/>
  <c r="I950" i="3" a="1"/>
  <c r="I950" i="3" s="1"/>
  <c r="AF950" i="3" a="1"/>
  <c r="AF950" i="3" s="1"/>
  <c r="AV950" i="3" s="1" a="1"/>
  <c r="AV950" i="3" s="1"/>
  <c r="AC950" i="3" a="1"/>
  <c r="AC950" i="3" s="1"/>
  <c r="AS950" i="3" s="1" a="1"/>
  <c r="AS950" i="3" s="1"/>
  <c r="N950" i="3" a="1"/>
  <c r="N950" i="3" s="1"/>
  <c r="P950" i="3" a="1"/>
  <c r="P950" i="3" s="1"/>
  <c r="AO950" i="3" a="1"/>
  <c r="AO950" i="3" s="1"/>
  <c r="M950" i="3" a="1"/>
  <c r="M950" i="3" s="1"/>
  <c r="BP1002" i="3"/>
  <c r="BP1014" i="3"/>
  <c r="CI844" i="3"/>
  <c r="CI856" i="3"/>
  <c r="CM844" i="3"/>
  <c r="CM856" i="3"/>
  <c r="AH856" i="3"/>
  <c r="AH844" i="3"/>
  <c r="BU785" i="3"/>
  <c r="BU784" i="3" s="1"/>
  <c r="AU785" i="3"/>
  <c r="AU784" i="3" s="1"/>
  <c r="CH785" i="3"/>
  <c r="CH784" i="3" s="1"/>
  <c r="BT785" i="3"/>
  <c r="BT784" i="3" s="1"/>
  <c r="AT785" i="3"/>
  <c r="AT784" i="3" s="1"/>
  <c r="CC785" i="3"/>
  <c r="BM785" i="3"/>
  <c r="CN785" i="3"/>
  <c r="CN784" i="3" s="1"/>
  <c r="BX785" i="3"/>
  <c r="BX784" i="3" s="1"/>
  <c r="AO785" i="3"/>
  <c r="BW785" i="3"/>
  <c r="BW784" i="3" s="1"/>
  <c r="CK785" i="3"/>
  <c r="CK784" i="3" s="1"/>
  <c r="BQ785" i="3"/>
  <c r="BQ784" i="3" s="1"/>
  <c r="AY785" i="3"/>
  <c r="AY784" i="3" s="1"/>
  <c r="CJ785" i="3"/>
  <c r="CJ784" i="3" s="1"/>
  <c r="BP785" i="3"/>
  <c r="BP784" i="3" s="1"/>
  <c r="CG785" i="3"/>
  <c r="CG784" i="3" s="1"/>
  <c r="BO785" i="3"/>
  <c r="BO784" i="3" s="1"/>
  <c r="AS785" i="3"/>
  <c r="AS784" i="3" s="1"/>
  <c r="CL785" i="3"/>
  <c r="CL784" i="3" s="1"/>
  <c r="AQ785" i="3"/>
  <c r="AQ784" i="3" s="1"/>
  <c r="CD785" i="3"/>
  <c r="CD784" i="3" s="1"/>
  <c r="BV785" i="3"/>
  <c r="BV784" i="3" s="1"/>
  <c r="BS785" i="3"/>
  <c r="BS784" i="3" s="1"/>
  <c r="CF785" i="3"/>
  <c r="CF784" i="3" s="1"/>
  <c r="BN785" i="3"/>
  <c r="BN784" i="3" s="1"/>
  <c r="AZ785" i="3"/>
  <c r="AZ784" i="3" s="1"/>
  <c r="AF685" i="3"/>
  <c r="CE685" i="3"/>
  <c r="CE684" i="3" s="1"/>
  <c r="BM765" i="3"/>
  <c r="BZ765" i="3" s="1"/>
  <c r="CA765" i="3" s="1"/>
  <c r="BM777" i="3"/>
  <c r="BZ777" i="3" s="1"/>
  <c r="AH643" i="3"/>
  <c r="AH49" i="3" s="1"/>
  <c r="AF643" i="3"/>
  <c r="AF49" i="3" s="1"/>
  <c r="AE703" i="3"/>
  <c r="AE667" i="3"/>
  <c r="AE644" i="3"/>
  <c r="AE50" i="3" s="1"/>
  <c r="AE641" i="3"/>
  <c r="AE700" i="3"/>
  <c r="AE106" i="3" s="1"/>
  <c r="AE675" i="3"/>
  <c r="AE689" i="3"/>
  <c r="AE655" i="3"/>
  <c r="AE61" i="3" s="1"/>
  <c r="AE702" i="3"/>
  <c r="AE701" i="3"/>
  <c r="AE107" i="3" s="1"/>
  <c r="AE692" i="3"/>
  <c r="AL692" i="3" s="1"/>
  <c r="AE674" i="3"/>
  <c r="AE638" i="3"/>
  <c r="AE657" i="3"/>
  <c r="AE677" i="3"/>
  <c r="AE654" i="3"/>
  <c r="AE60" i="3" s="1"/>
  <c r="AE652" i="3"/>
  <c r="AE697" i="3"/>
  <c r="AE680" i="3"/>
  <c r="AE704" i="3"/>
  <c r="AE688" i="3"/>
  <c r="AE658" i="3"/>
  <c r="AE64" i="3" s="1"/>
  <c r="AE637" i="3"/>
  <c r="AE44" i="3" s="1"/>
  <c r="AE672" i="3"/>
  <c r="AE671" i="3"/>
  <c r="AE673" i="3"/>
  <c r="AE653" i="3"/>
  <c r="AE59" i="3" s="1"/>
  <c r="AE663" i="3"/>
  <c r="AE69" i="3" s="1"/>
  <c r="AE682" i="3"/>
  <c r="AE678" i="3"/>
  <c r="AE683" i="3"/>
  <c r="AE41" i="3"/>
  <c r="AR105" i="3"/>
  <c r="AP698" i="3"/>
  <c r="AP104" i="3" s="1"/>
  <c r="AP686" i="3"/>
  <c r="AP92" i="3" s="1"/>
  <c r="CH686" i="3"/>
  <c r="CH698" i="3"/>
  <c r="BV553" i="3"/>
  <c r="Y553" i="3"/>
  <c r="AB553" i="3"/>
  <c r="AM454" i="3"/>
  <c r="AM446" i="3"/>
  <c r="BU444" i="3"/>
  <c r="Y507" i="3"/>
  <c r="AL508" i="3"/>
  <c r="AM508" i="3" s="1"/>
  <c r="BB493" i="3"/>
  <c r="BC493" i="3" s="1"/>
  <c r="BC433" i="3"/>
  <c r="BB453" i="3"/>
  <c r="BC453" i="3" s="1"/>
  <c r="BM349" i="3"/>
  <c r="CG540" i="3"/>
  <c r="CE461" i="3"/>
  <c r="CE449" i="3"/>
  <c r="CF444" i="3"/>
  <c r="AL617" i="3"/>
  <c r="AM617" i="3" s="1"/>
  <c r="AM435" i="3"/>
  <c r="BC401" i="3"/>
  <c r="AE408" i="3"/>
  <c r="AE427" i="3" s="1"/>
  <c r="AE458" i="3" s="1"/>
  <c r="AE472" i="3" s="1"/>
  <c r="BC510" i="3"/>
  <c r="AL363" i="3"/>
  <c r="AM363" i="3" s="1"/>
  <c r="BC461" i="3"/>
  <c r="AL350" i="3"/>
  <c r="AM350" i="3" s="1"/>
  <c r="Y349" i="3"/>
  <c r="CJ327" i="3"/>
  <c r="BS292" i="3"/>
  <c r="AS349" i="3"/>
  <c r="CF370" i="3"/>
  <c r="CF368" i="3" s="1"/>
  <c r="CF382" i="3"/>
  <c r="CN449" i="3"/>
  <c r="CN461" i="3"/>
  <c r="CJ461" i="3"/>
  <c r="CJ449" i="3"/>
  <c r="BS450" i="3"/>
  <c r="BQ365" i="3"/>
  <c r="AL308" i="3"/>
  <c r="AM308" i="3" s="1"/>
  <c r="AM297" i="3"/>
  <c r="BW207" i="3"/>
  <c r="BW87" i="3" s="1"/>
  <c r="CD444" i="3"/>
  <c r="BZ308" i="3"/>
  <c r="CA308" i="3" s="1"/>
  <c r="CM105" i="3"/>
  <c r="AZ270" i="3"/>
  <c r="BR292" i="3"/>
  <c r="CC207" i="3"/>
  <c r="AU270" i="3"/>
  <c r="CH303" i="3"/>
  <c r="CH291" i="3"/>
  <c r="CI211" i="3"/>
  <c r="AM253" i="3"/>
  <c r="BR313" i="3"/>
  <c r="BR307" i="3"/>
  <c r="BR297" i="3"/>
  <c r="BR312" i="3"/>
  <c r="BR306" i="3"/>
  <c r="BR305" i="3"/>
  <c r="BR260" i="3"/>
  <c r="BR242" i="3"/>
  <c r="BR308" i="3"/>
  <c r="BR302" i="3"/>
  <c r="BR301" i="3" s="1"/>
  <c r="BR258" i="3"/>
  <c r="BR309" i="3"/>
  <c r="BR285" i="3"/>
  <c r="BR284" i="3" s="1"/>
  <c r="BR268" i="3"/>
  <c r="BR293" i="3"/>
  <c r="BR283" i="3"/>
  <c r="BR282" i="3"/>
  <c r="BR281" i="3" s="1"/>
  <c r="BR262" i="3"/>
  <c r="BR261" i="3" s="1"/>
  <c r="BR257" i="3"/>
  <c r="BR256" i="3" s="1"/>
  <c r="BR294" i="3"/>
  <c r="BR276" i="3"/>
  <c r="BR263" i="3"/>
  <c r="BR278" i="3"/>
  <c r="BR279" i="3"/>
  <c r="BR272" i="3"/>
  <c r="BR259" i="3"/>
  <c r="BR280" i="3"/>
  <c r="BR243" i="3"/>
  <c r="BR296" i="3" s="1"/>
  <c r="BR295" i="3" s="1"/>
  <c r="BR249" i="3"/>
  <c r="BR288" i="3"/>
  <c r="BR287" i="3"/>
  <c r="BR255" i="3" a="1"/>
  <c r="BR255" i="3" s="1"/>
  <c r="BR277" i="3"/>
  <c r="AZ191" i="3"/>
  <c r="CN213" i="3"/>
  <c r="CN93" i="3" s="1"/>
  <c r="BB231" i="3"/>
  <c r="BC231" i="3" s="1"/>
  <c r="CL212" i="3"/>
  <c r="CL92" i="3" s="1"/>
  <c r="CL224" i="3"/>
  <c r="CL104" i="3" s="1"/>
  <c r="BC213" i="3"/>
  <c r="BC180" i="3"/>
  <c r="BC160" i="3"/>
  <c r="BW186" i="3" s="1"/>
  <c r="BC179" i="3"/>
  <c r="BC181" i="3"/>
  <c r="BC178" i="3"/>
  <c r="BC168" i="3"/>
  <c r="AD191" i="3"/>
  <c r="BU224" i="3"/>
  <c r="BU104" i="3" s="1"/>
  <c r="BU212" i="3"/>
  <c r="BU92" i="3" s="1"/>
  <c r="CH169" i="3"/>
  <c r="CH49" i="3" s="1"/>
  <c r="CG105" i="3"/>
  <c r="Q231" i="3"/>
  <c r="Q112" i="3"/>
  <c r="Q111" i="3" s="1"/>
  <c r="CM231" i="3"/>
  <c r="CM112" i="3"/>
  <c r="CM111" i="3" s="1"/>
  <c r="CE207" i="3"/>
  <c r="V143" i="3"/>
  <c r="V152" i="3"/>
  <c r="L141" i="3"/>
  <c r="V145" i="3"/>
  <c r="CK112" i="3"/>
  <c r="CK111" i="3" s="1"/>
  <c r="V107" i="3"/>
  <c r="T90" i="3"/>
  <c r="V124" i="3"/>
  <c r="BB132" i="3"/>
  <c r="CD213" i="3"/>
  <c r="CD93" i="3" s="1"/>
  <c r="BB146" i="3"/>
  <c r="AW118" i="3"/>
  <c r="Q118" i="3"/>
  <c r="I95" i="3"/>
  <c r="E8" i="2"/>
  <c r="F6" i="2"/>
  <c r="E9" i="2"/>
  <c r="E7" i="2"/>
  <c r="L564" i="3"/>
  <c r="T564" i="3"/>
  <c r="S564" i="3"/>
  <c r="AQ564" i="3"/>
  <c r="I564" i="3"/>
  <c r="V564" i="3" s="1"/>
  <c r="CE564" i="3"/>
  <c r="CN564" i="3"/>
  <c r="BU564" i="3"/>
  <c r="AZ564" i="3"/>
  <c r="O564" i="3"/>
  <c r="CM564" i="3"/>
  <c r="N564" i="3"/>
  <c r="BS564" i="3"/>
  <c r="AT564" i="3"/>
  <c r="M564" i="3"/>
  <c r="BO564" i="3"/>
  <c r="AS564" i="3"/>
  <c r="K564" i="3"/>
  <c r="CI564" i="3"/>
  <c r="J564" i="3"/>
  <c r="BW564" i="3"/>
  <c r="R564" i="3"/>
  <c r="BV564" i="3"/>
  <c r="Q564" i="3"/>
  <c r="P564" i="3"/>
  <c r="Y739" i="3"/>
  <c r="CP39" i="3"/>
  <c r="AL28" i="3"/>
  <c r="AT80" i="1"/>
  <c r="P72" i="3"/>
  <c r="Z72" i="3"/>
  <c r="AS5" i="3"/>
  <c r="AS4" i="3" s="1"/>
  <c r="AJ93" i="1"/>
  <c r="AT117" i="1"/>
  <c r="E50" i="1"/>
  <c r="AO5" i="1"/>
  <c r="AO4" i="1" s="1"/>
  <c r="AT39" i="1"/>
  <c r="BI36" i="1"/>
  <c r="BD36" i="1"/>
  <c r="BC36" i="1"/>
  <c r="AW35" i="1"/>
  <c r="AF64" i="1"/>
  <c r="AU64" i="1"/>
  <c r="AE64" i="1"/>
  <c r="AT64" i="1"/>
  <c r="BI61" i="1"/>
  <c r="BG60" i="1"/>
  <c r="BI60" i="1" s="1"/>
  <c r="BH61" i="1"/>
  <c r="BH38" i="1"/>
  <c r="BH111" i="1"/>
  <c r="BH156" i="1"/>
  <c r="BH71" i="1"/>
  <c r="AI93" i="1"/>
  <c r="BC79" i="1"/>
  <c r="BB79" i="1"/>
  <c r="BA78" i="1"/>
  <c r="BB62" i="1"/>
  <c r="BB121" i="1"/>
  <c r="BB53" i="1"/>
  <c r="BB132" i="1"/>
  <c r="BB112" i="1"/>
  <c r="BB147" i="1"/>
  <c r="BD147" i="1"/>
  <c r="BB154" i="1"/>
  <c r="BC154" i="1"/>
  <c r="AT104" i="1"/>
  <c r="BI32" i="1"/>
  <c r="BI47" i="1"/>
  <c r="BJ143" i="1"/>
  <c r="BI123" i="1"/>
  <c r="AU95" i="1"/>
  <c r="BJ142" i="1"/>
  <c r="BC58" i="1"/>
  <c r="AQ49" i="1"/>
  <c r="AT8" i="1"/>
  <c r="AS707" i="3"/>
  <c r="AS113" i="3" s="1"/>
  <c r="AS702" i="3"/>
  <c r="AS682" i="3"/>
  <c r="AS88" i="3" s="1"/>
  <c r="AS689" i="3"/>
  <c r="AS97" i="3" s="1"/>
  <c r="AS680" i="3"/>
  <c r="AS674" i="3"/>
  <c r="AS80" i="3" s="1"/>
  <c r="AS655" i="3"/>
  <c r="AS61" i="3" s="1"/>
  <c r="AS708" i="3"/>
  <c r="AS114" i="3" s="1"/>
  <c r="AS692" i="3"/>
  <c r="AS704" i="3"/>
  <c r="AS697" i="3"/>
  <c r="AS672" i="3"/>
  <c r="AS78" i="3" s="1"/>
  <c r="AS637" i="3"/>
  <c r="AS44" i="3" s="1"/>
  <c r="AS683" i="3"/>
  <c r="AS89" i="3" s="1"/>
  <c r="AS673" i="3"/>
  <c r="AS79" i="3" s="1"/>
  <c r="AS688" i="3"/>
  <c r="AS94" i="3" s="1"/>
  <c r="AS667" i="3"/>
  <c r="AS658" i="3"/>
  <c r="AS64" i="3" s="1"/>
  <c r="AS650" i="3" a="1"/>
  <c r="AS650" i="3" s="1"/>
  <c r="AS56" i="3" s="1"/>
  <c r="AS701" i="3"/>
  <c r="AS107" i="3" s="1"/>
  <c r="AS677" i="3"/>
  <c r="AS678" i="3"/>
  <c r="AS84" i="3" s="1"/>
  <c r="AS657" i="3"/>
  <c r="AS653" i="3"/>
  <c r="AS59" i="3" s="1"/>
  <c r="AS644" i="3"/>
  <c r="AS50" i="3" s="1"/>
  <c r="AS663" i="3"/>
  <c r="AS69" i="3" s="1"/>
  <c r="AS675" i="3"/>
  <c r="AS81" i="3" s="1"/>
  <c r="AS703" i="3"/>
  <c r="AS652" i="3"/>
  <c r="AS700" i="3"/>
  <c r="AS106" i="3" s="1"/>
  <c r="AS671" i="3"/>
  <c r="AS77" i="3" s="1"/>
  <c r="AS649" i="3"/>
  <c r="AS55" i="3" s="1"/>
  <c r="AS654" i="3"/>
  <c r="AS60" i="3" s="1"/>
  <c r="AS638" i="3"/>
  <c r="CG698" i="3"/>
  <c r="CG686" i="3"/>
  <c r="AI689" i="3"/>
  <c r="AI97" i="3" s="1"/>
  <c r="AI655" i="3"/>
  <c r="AI61" i="3" s="1"/>
  <c r="AI642" i="3"/>
  <c r="AI673" i="3"/>
  <c r="AI79" i="3" s="1"/>
  <c r="AI663" i="3"/>
  <c r="AI69" i="3" s="1"/>
  <c r="AI657" i="3"/>
  <c r="AI654" i="3"/>
  <c r="AI60" i="3" s="1"/>
  <c r="AI707" i="3"/>
  <c r="AI113" i="3" s="1"/>
  <c r="AI704" i="3"/>
  <c r="AI703" i="3"/>
  <c r="AI706" i="3"/>
  <c r="AI702" i="3"/>
  <c r="AI700" i="3"/>
  <c r="AI106" i="3" s="1"/>
  <c r="AI677" i="3"/>
  <c r="AI675" i="3"/>
  <c r="AI81" i="3" s="1"/>
  <c r="AI678" i="3"/>
  <c r="AI84" i="3" s="1"/>
  <c r="AI644" i="3"/>
  <c r="AI50" i="3" s="1"/>
  <c r="AI697" i="3"/>
  <c r="AI672" i="3"/>
  <c r="AI78" i="3" s="1"/>
  <c r="AI688" i="3"/>
  <c r="AI94" i="3" s="1"/>
  <c r="AI683" i="3"/>
  <c r="AI89" i="3" s="1"/>
  <c r="AI682" i="3"/>
  <c r="AI88" i="3" s="1"/>
  <c r="AI701" i="3"/>
  <c r="AI107" i="3" s="1"/>
  <c r="AI692" i="3"/>
  <c r="AI671" i="3"/>
  <c r="AI77" i="3" s="1"/>
  <c r="AI667" i="3"/>
  <c r="AI652" i="3"/>
  <c r="AI708" i="3"/>
  <c r="AI114" i="3" s="1"/>
  <c r="AI674" i="3"/>
  <c r="AI80" i="3" s="1"/>
  <c r="AI650" i="3" a="1"/>
  <c r="AI650" i="3" s="1"/>
  <c r="AI56" i="3" s="1"/>
  <c r="AI680" i="3"/>
  <c r="AI658" i="3"/>
  <c r="AI64" i="3" s="1"/>
  <c r="AI638" i="3"/>
  <c r="AI637" i="3"/>
  <c r="AI44" i="3" s="1"/>
  <c r="AI653" i="3"/>
  <c r="AI59" i="3" s="1"/>
  <c r="AY686" i="3"/>
  <c r="AY92" i="3" s="1"/>
  <c r="AY698" i="3"/>
  <c r="AY104" i="3" s="1"/>
  <c r="CK1080" i="3"/>
  <c r="CK1079" i="3" s="1"/>
  <c r="AU1080" i="3"/>
  <c r="AU1079" i="3" s="1"/>
  <c r="CF1080" i="3"/>
  <c r="CF1079" i="3" s="1"/>
  <c r="BO1080" i="3"/>
  <c r="BO1079" i="3" s="1"/>
  <c r="AL1094" i="3"/>
  <c r="BB857" i="3"/>
  <c r="AW684" i="3"/>
  <c r="AW91" i="3"/>
  <c r="AW90" i="3" s="1"/>
  <c r="AU684" i="3"/>
  <c r="AU91" i="3"/>
  <c r="AU90" i="3" s="1"/>
  <c r="AS684" i="3"/>
  <c r="AS91" i="3"/>
  <c r="AS90" i="3" s="1"/>
  <c r="BO105" i="3"/>
  <c r="AC653" i="3"/>
  <c r="AC59" i="3" s="1"/>
  <c r="AC702" i="3"/>
  <c r="AC652" i="3"/>
  <c r="AC701" i="3"/>
  <c r="AC107" i="3" s="1"/>
  <c r="AC697" i="3"/>
  <c r="AC700" i="3"/>
  <c r="AC106" i="3" s="1"/>
  <c r="AC658" i="3"/>
  <c r="AC64" i="3" s="1"/>
  <c r="AC638" i="3"/>
  <c r="AC45" i="3" s="1"/>
  <c r="AC637" i="3"/>
  <c r="AC44" i="3" s="1"/>
  <c r="AC663" i="3"/>
  <c r="AC69" i="3" s="1"/>
  <c r="AC654" i="3"/>
  <c r="AC60" i="3" s="1"/>
  <c r="AC704" i="3"/>
  <c r="AC655" i="3"/>
  <c r="AC61" i="3" s="1"/>
  <c r="AC642" i="3"/>
  <c r="AC644" i="3"/>
  <c r="AC50" i="3" s="1"/>
  <c r="AC641" i="3"/>
  <c r="AC657" i="3"/>
  <c r="AC703" i="3"/>
  <c r="CK706" i="3"/>
  <c r="CK705" i="3" s="1"/>
  <c r="CG706" i="3"/>
  <c r="CG705" i="3" s="1"/>
  <c r="BS706" i="3"/>
  <c r="BS705" i="3" s="1"/>
  <c r="AS706" i="3"/>
  <c r="CD706" i="3"/>
  <c r="CD705" i="3" s="1"/>
  <c r="BP706" i="3"/>
  <c r="AP706" i="3"/>
  <c r="CC706" i="3"/>
  <c r="BO706" i="3"/>
  <c r="AO706" i="3"/>
  <c r="CM706" i="3"/>
  <c r="CM705" i="3" s="1"/>
  <c r="BX706" i="3"/>
  <c r="BX705" i="3" s="1"/>
  <c r="AX706" i="3"/>
  <c r="CL706" i="3"/>
  <c r="CL705" i="3" s="1"/>
  <c r="BW706" i="3"/>
  <c r="BW705" i="3" s="1"/>
  <c r="AW706" i="3"/>
  <c r="CJ706" i="3"/>
  <c r="CJ705" i="3" s="1"/>
  <c r="BV706" i="3"/>
  <c r="BV705" i="3" s="1"/>
  <c r="AV706" i="3"/>
  <c r="AZ706" i="3"/>
  <c r="AY706" i="3"/>
  <c r="BU706" i="3"/>
  <c r="BU705" i="3" s="1"/>
  <c r="AU706" i="3"/>
  <c r="BT706" i="3"/>
  <c r="BT705" i="3" s="1"/>
  <c r="AT706" i="3"/>
  <c r="BN706" i="3"/>
  <c r="BM706" i="3"/>
  <c r="CN706" i="3"/>
  <c r="CN705" i="3" s="1"/>
  <c r="CH706" i="3"/>
  <c r="CH705" i="3" s="1"/>
  <c r="AQ706" i="3"/>
  <c r="CF706" i="3"/>
  <c r="CF705" i="3" s="1"/>
  <c r="CE706" i="3"/>
  <c r="CE705" i="3" s="1"/>
  <c r="BR706" i="3"/>
  <c r="BR705" i="3" s="1"/>
  <c r="BQ706" i="3"/>
  <c r="BQ705" i="3" s="1"/>
  <c r="AR706" i="3"/>
  <c r="CI706" i="3"/>
  <c r="CI705" i="3" s="1"/>
  <c r="BZ699" i="3"/>
  <c r="BM105" i="3"/>
  <c r="CL643" i="3"/>
  <c r="CJ643" i="3"/>
  <c r="AL687" i="3"/>
  <c r="AF93" i="3"/>
  <c r="AL93" i="3" s="1"/>
  <c r="CH643" i="3"/>
  <c r="CN643" i="3"/>
  <c r="AH685" i="3"/>
  <c r="CC686" i="3"/>
  <c r="CP686" i="3" s="1"/>
  <c r="CQ686" i="3" s="1"/>
  <c r="BW686" i="3"/>
  <c r="BW698" i="3"/>
  <c r="AI686" i="3"/>
  <c r="AI92" i="3" s="1"/>
  <c r="AI698" i="3"/>
  <c r="AI104" i="3" s="1"/>
  <c r="CM686" i="3"/>
  <c r="BM553" i="3"/>
  <c r="AQ507" i="3"/>
  <c r="BC460" i="3"/>
  <c r="AM471" i="3"/>
  <c r="Z553" i="3"/>
  <c r="BM422" i="3"/>
  <c r="CP462" i="3"/>
  <c r="BC454" i="3"/>
  <c r="BB532" i="3"/>
  <c r="BC532" i="3" s="1"/>
  <c r="AM470" i="3"/>
  <c r="Q391" i="3"/>
  <c r="P391" i="3"/>
  <c r="O391" i="3"/>
  <c r="T391" i="3"/>
  <c r="S391" i="3"/>
  <c r="R391" i="3"/>
  <c r="N391" i="3"/>
  <c r="M391" i="3"/>
  <c r="K391" i="3"/>
  <c r="J391" i="3"/>
  <c r="I391" i="3"/>
  <c r="V391" i="3" s="1"/>
  <c r="W391" i="3" s="1"/>
  <c r="L391" i="3"/>
  <c r="BC471" i="3"/>
  <c r="AM462" i="3"/>
  <c r="BC446" i="3"/>
  <c r="BC425" i="3"/>
  <c r="BC434" i="3"/>
  <c r="R397" i="3" a="1"/>
  <c r="R397" i="3" s="1"/>
  <c r="L397" i="3" a="1"/>
  <c r="L397" i="3" s="1"/>
  <c r="CE397" i="3" a="1"/>
  <c r="CE397" i="3" s="1"/>
  <c r="BV397" i="3" a="1"/>
  <c r="BV397" i="3" s="1"/>
  <c r="Q397" i="3" a="1"/>
  <c r="Q397" i="3" s="1"/>
  <c r="K397" i="3" a="1"/>
  <c r="K397" i="3" s="1"/>
  <c r="BR397" i="3" a="1"/>
  <c r="BR397" i="3" s="1"/>
  <c r="O397" i="3" a="1"/>
  <c r="O397" i="3" s="1"/>
  <c r="CI397" i="3" a="1"/>
  <c r="CI397" i="3" s="1"/>
  <c r="BQ397" i="3" a="1"/>
  <c r="BQ397" i="3" s="1"/>
  <c r="N397" i="3" a="1"/>
  <c r="N397" i="3" s="1"/>
  <c r="BX397" i="3" a="1"/>
  <c r="BX397" i="3" s="1"/>
  <c r="M397" i="3" a="1"/>
  <c r="M397" i="3" s="1"/>
  <c r="BW397" i="3" a="1"/>
  <c r="BW397" i="3" s="1"/>
  <c r="BW423" i="3" s="1"/>
  <c r="T397" i="3" a="1"/>
  <c r="T397" i="3" s="1"/>
  <c r="CN397" i="3" a="1"/>
  <c r="CN397" i="3" s="1"/>
  <c r="S397" i="3" a="1"/>
  <c r="S397" i="3" s="1"/>
  <c r="J397" i="3" a="1"/>
  <c r="J397" i="3" s="1"/>
  <c r="CF397" i="3" a="1"/>
  <c r="CF397" i="3" s="1"/>
  <c r="BT397" i="3" a="1"/>
  <c r="BT397" i="3" s="1"/>
  <c r="CD397" i="3" a="1"/>
  <c r="CD397" i="3" s="1"/>
  <c r="I397" i="3" a="1"/>
  <c r="I397" i="3" s="1"/>
  <c r="BS397" i="3" a="1"/>
  <c r="BS397" i="3" s="1"/>
  <c r="P397" i="3" a="1"/>
  <c r="P397" i="3" s="1"/>
  <c r="BU397" i="3" a="1"/>
  <c r="BU397" i="3" s="1"/>
  <c r="CL397" i="3" a="1"/>
  <c r="CL397" i="3" s="1"/>
  <c r="CG397" i="3" a="1"/>
  <c r="CG397" i="3" s="1"/>
  <c r="CC397" i="3" a="1"/>
  <c r="CC397" i="3" s="1"/>
  <c r="AL429" i="3"/>
  <c r="AM429" i="3" s="1"/>
  <c r="Y428" i="3"/>
  <c r="BC435" i="3"/>
  <c r="BS444" i="3"/>
  <c r="BZ444" i="3" s="1"/>
  <c r="CA444" i="3" s="1"/>
  <c r="CL382" i="3"/>
  <c r="CL370" i="3"/>
  <c r="AL307" i="3"/>
  <c r="AM307" i="3" s="1"/>
  <c r="AM299" i="3"/>
  <c r="AM406" i="3"/>
  <c r="BO330" i="3"/>
  <c r="BC399" i="3"/>
  <c r="BB310" i="3"/>
  <c r="BC310" i="3" s="1"/>
  <c r="BN244" i="3"/>
  <c r="BQ291" i="3"/>
  <c r="BZ291" i="3" s="1"/>
  <c r="BQ303" i="3"/>
  <c r="BZ303" i="3" s="1"/>
  <c r="CA303" i="3" s="1"/>
  <c r="CJ303" i="3"/>
  <c r="CJ291" i="3"/>
  <c r="CI213" i="3"/>
  <c r="CI93" i="3" s="1"/>
  <c r="BB186" i="3"/>
  <c r="BC186" i="3" s="1"/>
  <c r="AO185" i="3"/>
  <c r="BB185" i="3" s="1"/>
  <c r="BC185" i="3" s="1"/>
  <c r="AM311" i="3"/>
  <c r="AP191" i="3"/>
  <c r="BS224" i="3"/>
  <c r="BS104" i="3" s="1"/>
  <c r="BS212" i="3"/>
  <c r="BS92" i="3" s="1"/>
  <c r="BK234" i="3"/>
  <c r="S234" i="3" s="1"/>
  <c r="S114" i="3" s="1"/>
  <c r="AB191" i="3"/>
  <c r="CH224" i="3"/>
  <c r="CH104" i="3" s="1"/>
  <c r="CH212" i="3"/>
  <c r="CH92" i="3" s="1"/>
  <c r="BZ225" i="3"/>
  <c r="BQ105" i="3"/>
  <c r="M231" i="3"/>
  <c r="M112" i="3"/>
  <c r="M111" i="3" s="1"/>
  <c r="L231" i="3"/>
  <c r="L112" i="3"/>
  <c r="L111" i="3" s="1"/>
  <c r="CE211" i="3"/>
  <c r="AZ141" i="3"/>
  <c r="BV112" i="3"/>
  <c r="BV111" i="3" s="1"/>
  <c r="V79" i="3"/>
  <c r="BM104" i="3"/>
  <c r="BZ104" i="3" s="1"/>
  <c r="AM213" i="3"/>
  <c r="AM179" i="3"/>
  <c r="AM178" i="3"/>
  <c r="AM181" i="3"/>
  <c r="AM160" i="3"/>
  <c r="AM168" i="3"/>
  <c r="AM180" i="3"/>
  <c r="Y104" i="3"/>
  <c r="AL104" i="3" s="1"/>
  <c r="AM183" i="3"/>
  <c r="CD207" i="3"/>
  <c r="BN127" i="3"/>
  <c r="BN48" i="3" s="1"/>
  <c r="AU127" i="3"/>
  <c r="AU48" i="3" s="1"/>
  <c r="BO118" i="3"/>
  <c r="L118" i="3"/>
  <c r="P118" i="3"/>
  <c r="N95" i="3"/>
  <c r="V106" i="3"/>
  <c r="N90" i="3"/>
  <c r="V90" i="3" s="1"/>
  <c r="AX41" i="3"/>
  <c r="AX642" i="3" s="1"/>
  <c r="BB148" i="3"/>
  <c r="M141" i="3"/>
  <c r="BU169" i="3"/>
  <c r="BU49" i="3" s="1"/>
  <c r="CK169" i="3"/>
  <c r="CK49" i="3" s="1"/>
  <c r="CJ169" i="3"/>
  <c r="CJ49" i="3" s="1"/>
  <c r="BS169" i="3"/>
  <c r="BS49" i="3" s="1"/>
  <c r="BW169" i="3"/>
  <c r="BW49" i="3" s="1"/>
  <c r="BV169" i="3"/>
  <c r="BV49" i="3" s="1"/>
  <c r="CC169" i="3"/>
  <c r="CG169" i="3"/>
  <c r="CG49" i="3" s="1"/>
  <c r="CF169" i="3"/>
  <c r="CF49" i="3" s="1"/>
  <c r="AG344" i="3"/>
  <c r="AG343" i="3" s="1"/>
  <c r="AE344" i="3"/>
  <c r="AE343" i="3" s="1"/>
  <c r="AC344" i="3"/>
  <c r="AC343" i="3" s="1"/>
  <c r="AC330" i="3" s="1"/>
  <c r="BT344" i="3"/>
  <c r="Y344" i="3"/>
  <c r="AI344" i="3"/>
  <c r="AI343" i="3" s="1"/>
  <c r="AA344" i="3"/>
  <c r="AA343" i="3" s="1"/>
  <c r="BR344" i="3"/>
  <c r="Y818" i="3"/>
  <c r="S959" i="3"/>
  <c r="P959" i="3"/>
  <c r="T959" i="3"/>
  <c r="N959" i="3"/>
  <c r="M959" i="3"/>
  <c r="L959" i="3"/>
  <c r="K959" i="3"/>
  <c r="CK959" i="3"/>
  <c r="O959" i="3"/>
  <c r="AW959" i="3"/>
  <c r="J959" i="3"/>
  <c r="AV959" i="3"/>
  <c r="I959" i="3"/>
  <c r="V959" i="3" s="1"/>
  <c r="AU959" i="3"/>
  <c r="CE959" i="3"/>
  <c r="AP959" i="3"/>
  <c r="BT959" i="3"/>
  <c r="AO959" i="3"/>
  <c r="BB959" i="3" s="1"/>
  <c r="AA959" i="3"/>
  <c r="R959" i="3"/>
  <c r="CD959" i="3"/>
  <c r="CC959" i="3"/>
  <c r="CP959" i="3" s="1"/>
  <c r="BO959" i="3"/>
  <c r="Q959" i="3"/>
  <c r="AO5" i="3"/>
  <c r="BB6" i="3"/>
  <c r="AH5" i="3"/>
  <c r="AH4" i="3" s="1"/>
  <c r="AN93" i="1"/>
  <c r="J72" i="3"/>
  <c r="AL50" i="1"/>
  <c r="AL90" i="1" s="1"/>
  <c r="AU39" i="1"/>
  <c r="BI17" i="1"/>
  <c r="BJ17" i="1"/>
  <c r="BD17" i="1"/>
  <c r="BC17" i="1"/>
  <c r="BJ113" i="1"/>
  <c r="BI113" i="1"/>
  <c r="BH113" i="1"/>
  <c r="BH40" i="1"/>
  <c r="BG39" i="1"/>
  <c r="BH147" i="1"/>
  <c r="BJ147" i="1"/>
  <c r="BH69" i="1"/>
  <c r="BG68" i="1"/>
  <c r="BH68" i="1" s="1"/>
  <c r="BH161" i="1"/>
  <c r="BH75" i="1"/>
  <c r="AI5" i="1"/>
  <c r="AI4" i="1" s="1"/>
  <c r="BC85" i="1"/>
  <c r="BB85" i="1"/>
  <c r="BB77" i="1"/>
  <c r="BB133" i="1"/>
  <c r="BB126" i="1"/>
  <c r="BB134" i="1"/>
  <c r="BB81" i="1"/>
  <c r="BB156" i="1"/>
  <c r="BB155" i="1"/>
  <c r="BC81" i="1"/>
  <c r="BJ19" i="1"/>
  <c r="AR4" i="1"/>
  <c r="W148" i="1"/>
  <c r="W163" i="1" s="1"/>
  <c r="W91" i="1"/>
  <c r="AD49" i="1"/>
  <c r="AU24" i="1"/>
  <c r="BZ1080" i="3"/>
  <c r="CA1080" i="3" s="1"/>
  <c r="BM1079" i="3"/>
  <c r="BZ1079" i="3" s="1"/>
  <c r="CA1079" i="3" s="1"/>
  <c r="BH943" i="3"/>
  <c r="BK943" i="3" s="1"/>
  <c r="BH929" i="3"/>
  <c r="BH945" i="3" s="1"/>
  <c r="BK945" i="3" s="1"/>
  <c r="BH919" i="3"/>
  <c r="BH916" i="3"/>
  <c r="BH923" i="3"/>
  <c r="BK923" i="3" s="1"/>
  <c r="BH888" i="3"/>
  <c r="BH944" i="3"/>
  <c r="BK944" i="3" s="1"/>
  <c r="BH927" i="3"/>
  <c r="BH894" i="3"/>
  <c r="BH892" i="3"/>
  <c r="BH885" i="3"/>
  <c r="BH930" i="3"/>
  <c r="BH907" i="3"/>
  <c r="BH915" i="3"/>
  <c r="BH911" i="3"/>
  <c r="BH920" i="3"/>
  <c r="BH925" i="3"/>
  <c r="BH908" i="3"/>
  <c r="BH909" i="3"/>
  <c r="BH905" i="3"/>
  <c r="BH903" i="3"/>
  <c r="BH928" i="3"/>
  <c r="BH926" i="3"/>
  <c r="BH891" i="3"/>
  <c r="BH879" i="3"/>
  <c r="CE869" i="3"/>
  <c r="BO869" i="3"/>
  <c r="BH906" i="3"/>
  <c r="BH889" i="3"/>
  <c r="BH924" i="3"/>
  <c r="BH917" i="3"/>
  <c r="BH912" i="3"/>
  <c r="BH913" i="3"/>
  <c r="CL869" i="3"/>
  <c r="P869" i="3"/>
  <c r="P871" i="3" s="1" a="1"/>
  <c r="P871" i="3" s="1"/>
  <c r="CK869" i="3"/>
  <c r="AU869" i="3"/>
  <c r="AE869" i="3"/>
  <c r="O869" i="3"/>
  <c r="O871" i="3" s="1" a="1"/>
  <c r="O871" i="3" s="1"/>
  <c r="BH890" i="3"/>
  <c r="BH931" i="3"/>
  <c r="CI869" i="3"/>
  <c r="M869" i="3"/>
  <c r="M871" i="3" s="1" a="1"/>
  <c r="M871" i="3" s="1"/>
  <c r="BH899" i="3"/>
  <c r="CH869" i="3"/>
  <c r="L869" i="3"/>
  <c r="L871" i="3" s="1" a="1"/>
  <c r="L871" i="3" s="1"/>
  <c r="BH910" i="3"/>
  <c r="BH922" i="3"/>
  <c r="BX869" i="3"/>
  <c r="AY869" i="3"/>
  <c r="AI869" i="3"/>
  <c r="S869" i="3"/>
  <c r="S871" i="3" s="1" a="1"/>
  <c r="S871" i="3" s="1"/>
  <c r="BH898" i="3"/>
  <c r="BH881" i="3"/>
  <c r="CN869" i="3"/>
  <c r="AX869" i="3"/>
  <c r="AH869" i="3"/>
  <c r="R869" i="3"/>
  <c r="R871" i="3" s="1" a="1"/>
  <c r="R871" i="3" s="1"/>
  <c r="BH893" i="3"/>
  <c r="BH887" i="3"/>
  <c r="BH934" i="3" s="1"/>
  <c r="CM869" i="3"/>
  <c r="BV869" i="3"/>
  <c r="AW869" i="3"/>
  <c r="AG869" i="3"/>
  <c r="Q869" i="3"/>
  <c r="Q871" i="3" s="1" a="1"/>
  <c r="Q871" i="3" s="1"/>
  <c r="BH914" i="3"/>
  <c r="BH878" i="3"/>
  <c r="AZ869" i="3"/>
  <c r="K869" i="3"/>
  <c r="K871" i="3" s="1" a="1"/>
  <c r="K871" i="3" s="1"/>
  <c r="AT869" i="3"/>
  <c r="J869" i="3"/>
  <c r="J871" i="3" s="1" a="1"/>
  <c r="J871" i="3" s="1"/>
  <c r="AQ869" i="3"/>
  <c r="I869" i="3"/>
  <c r="I871" i="3" s="1" a="1"/>
  <c r="I871" i="3" s="1"/>
  <c r="AO869" i="3"/>
  <c r="BH895" i="3"/>
  <c r="CC869" i="3"/>
  <c r="AA869" i="3"/>
  <c r="BS869" i="3"/>
  <c r="Z869" i="3"/>
  <c r="BH880" i="3"/>
  <c r="Y869" i="3"/>
  <c r="BH900" i="3"/>
  <c r="BN869" i="3"/>
  <c r="T869" i="3"/>
  <c r="T871" i="3" s="1" a="1"/>
  <c r="T871" i="3" s="1"/>
  <c r="BM869" i="3"/>
  <c r="AJ869" i="3"/>
  <c r="AD869" i="3"/>
  <c r="N869" i="3"/>
  <c r="N871" i="3" s="1" a="1"/>
  <c r="N871" i="3" s="1"/>
  <c r="BH886" i="3"/>
  <c r="CF869" i="3"/>
  <c r="CD869" i="3"/>
  <c r="CE368" i="3"/>
  <c r="BQ1093" i="3"/>
  <c r="BQ1081" i="3"/>
  <c r="BU869" i="3"/>
  <c r="CK943" i="3"/>
  <c r="CK942" i="3" s="1"/>
  <c r="AU943" i="3"/>
  <c r="AU942" i="3" s="1"/>
  <c r="CH943" i="3"/>
  <c r="CH942" i="3" s="1"/>
  <c r="CD943" i="3"/>
  <c r="CD942" i="3" s="1"/>
  <c r="CM943" i="3"/>
  <c r="CM942" i="3" s="1"/>
  <c r="BO943" i="3"/>
  <c r="BO942" i="3" s="1"/>
  <c r="BN943" i="3"/>
  <c r="BN942" i="3" s="1"/>
  <c r="BS943" i="3"/>
  <c r="BS942" i="3" s="1"/>
  <c r="BM943" i="3"/>
  <c r="BP869" i="3"/>
  <c r="AZ1080" i="3"/>
  <c r="AZ1079" i="3" s="1"/>
  <c r="BM1081" i="3"/>
  <c r="BZ1081" i="3" s="1"/>
  <c r="CA1081" i="3" s="1"/>
  <c r="BM1093" i="3"/>
  <c r="BZ1093" i="3" s="1"/>
  <c r="BP1093" i="3"/>
  <c r="BP1081" i="3"/>
  <c r="AQ1093" i="3"/>
  <c r="AQ1081" i="3"/>
  <c r="BO1081" i="3"/>
  <c r="BO1093" i="3"/>
  <c r="AI1093" i="3"/>
  <c r="AI1081" i="3"/>
  <c r="BW1014" i="3"/>
  <c r="BW1002" i="3"/>
  <c r="BV1014" i="3"/>
  <c r="BV1002" i="3"/>
  <c r="AC869" i="3"/>
  <c r="AY1080" i="3"/>
  <c r="AY1079" i="3" s="1"/>
  <c r="CE1093" i="3"/>
  <c r="CE1081" i="3"/>
  <c r="BO1082" i="3"/>
  <c r="AG1082" i="3"/>
  <c r="BT1038" i="3"/>
  <c r="AF1080" i="3"/>
  <c r="BR1082" i="3"/>
  <c r="BZ1076" i="3"/>
  <c r="CA1076" i="3" s="1"/>
  <c r="BX1093" i="3"/>
  <c r="BX1081" i="3"/>
  <c r="AJ1038" i="3"/>
  <c r="CL1080" i="3"/>
  <c r="CL1079" i="3" s="1"/>
  <c r="AX1080" i="3"/>
  <c r="AX1079" i="3" s="1"/>
  <c r="BS1093" i="3"/>
  <c r="BS1081" i="3"/>
  <c r="BT1093" i="3"/>
  <c r="BT1081" i="3"/>
  <c r="AY1093" i="3"/>
  <c r="AY1081" i="3"/>
  <c r="CG1093" i="3"/>
  <c r="CG1081" i="3"/>
  <c r="AS1093" i="3"/>
  <c r="AS1081" i="3"/>
  <c r="BT948" i="3"/>
  <c r="BZ997" i="3"/>
  <c r="CA997" i="3" s="1"/>
  <c r="CP936" i="3"/>
  <c r="CC918" i="3"/>
  <c r="CP839" i="3"/>
  <c r="CQ839" i="3" s="1"/>
  <c r="BB839" i="3"/>
  <c r="BC839" i="3" s="1"/>
  <c r="AY790" i="3"/>
  <c r="AS711" i="3"/>
  <c r="BU685" i="3"/>
  <c r="BU684" i="3" s="1"/>
  <c r="AW643" i="3"/>
  <c r="AW49" i="3" s="1"/>
  <c r="BZ778" i="3"/>
  <c r="BO643" i="3"/>
  <c r="BO49" i="3" s="1"/>
  <c r="R637" i="3"/>
  <c r="R644" i="3"/>
  <c r="R641" i="3"/>
  <c r="R640" i="3" s="1"/>
  <c r="R636" i="3"/>
  <c r="R635" i="3" s="1"/>
  <c r="R639" i="3" s="1"/>
  <c r="R645" i="3" s="1"/>
  <c r="R638" i="3"/>
  <c r="BU687" i="3"/>
  <c r="AT687" i="3"/>
  <c r="AT93" i="3" s="1"/>
  <c r="AS687" i="3"/>
  <c r="AS93" i="3" s="1"/>
  <c r="BQ687" i="3"/>
  <c r="Y643" i="3"/>
  <c r="BM685" i="3"/>
  <c r="CL685" i="3"/>
  <c r="CL684" i="3" s="1"/>
  <c r="AF105" i="3"/>
  <c r="AT685" i="3"/>
  <c r="AB643" i="3"/>
  <c r="AB49" i="3" s="1"/>
  <c r="AZ643" i="3"/>
  <c r="AZ49" i="3" s="1"/>
  <c r="CJ686" i="3"/>
  <c r="BN686" i="3"/>
  <c r="BN92" i="3" s="1"/>
  <c r="BN698" i="3"/>
  <c r="BN104" i="3" s="1"/>
  <c r="AG698" i="3"/>
  <c r="AG104" i="3" s="1"/>
  <c r="AG686" i="3"/>
  <c r="AG92" i="3" s="1"/>
  <c r="AG634" i="3" a="1"/>
  <c r="AG634" i="3" s="1"/>
  <c r="AI685" i="3"/>
  <c r="AL587" i="3"/>
  <c r="AM587" i="3" s="1"/>
  <c r="Y586" i="3"/>
  <c r="AQ686" i="3"/>
  <c r="AQ92" i="3" s="1"/>
  <c r="AL625" i="3"/>
  <c r="AM625" i="3" s="1"/>
  <c r="BC452" i="3"/>
  <c r="AG567" i="3"/>
  <c r="AL498" i="3"/>
  <c r="AM498" i="3" s="1"/>
  <c r="Y489" i="3"/>
  <c r="BV450" i="3"/>
  <c r="BC503" i="3"/>
  <c r="BN553" i="3"/>
  <c r="BC470" i="3"/>
  <c r="CC450" i="3"/>
  <c r="CP450" i="3" s="1"/>
  <c r="BC499" i="3"/>
  <c r="BC468" i="3"/>
  <c r="AM420" i="3"/>
  <c r="BC490" i="3"/>
  <c r="AM460" i="3"/>
  <c r="BB422" i="3"/>
  <c r="BC422" i="3" s="1"/>
  <c r="AM425" i="3"/>
  <c r="BC333" i="3"/>
  <c r="AM304" i="3"/>
  <c r="BB387" i="3"/>
  <c r="BC387" i="3" s="1"/>
  <c r="BC447" i="3"/>
  <c r="BS327" i="3"/>
  <c r="AM302" i="3"/>
  <c r="AM430" i="3"/>
  <c r="AM434" i="3"/>
  <c r="BB344" i="3"/>
  <c r="BC344" i="3" s="1"/>
  <c r="AO343" i="3"/>
  <c r="BB343" i="3" s="1"/>
  <c r="BC343" i="3" s="1"/>
  <c r="AQ349" i="3"/>
  <c r="BC411" i="3"/>
  <c r="AM372" i="3"/>
  <c r="CH368" i="3"/>
  <c r="AL374" i="3"/>
  <c r="AM374" i="3" s="1"/>
  <c r="BQ289" i="3"/>
  <c r="BZ289" i="3" s="1"/>
  <c r="BZ290" i="3"/>
  <c r="AR409" i="3"/>
  <c r="AM298" i="3"/>
  <c r="AM267" i="3"/>
  <c r="AM296" i="3"/>
  <c r="AM248" i="3"/>
  <c r="AM401" i="3"/>
  <c r="CJ224" i="3"/>
  <c r="CJ104" i="3" s="1"/>
  <c r="CJ212" i="3"/>
  <c r="CJ92" i="3" s="1"/>
  <c r="CI212" i="3"/>
  <c r="CI92" i="3" s="1"/>
  <c r="CI224" i="3"/>
  <c r="CI104" i="3" s="1"/>
  <c r="CL291" i="3"/>
  <c r="CL303" i="3"/>
  <c r="BS105" i="3"/>
  <c r="CC291" i="3"/>
  <c r="CP291" i="3" s="1"/>
  <c r="CQ291" i="3" s="1"/>
  <c r="BC187" i="3"/>
  <c r="BX212" i="3"/>
  <c r="BX92" i="3" s="1"/>
  <c r="BX224" i="3"/>
  <c r="BX104" i="3" s="1"/>
  <c r="AO173" i="3"/>
  <c r="BB182" i="3"/>
  <c r="BC182" i="3" s="1"/>
  <c r="CN212" i="3"/>
  <c r="CN92" i="3" s="1"/>
  <c r="CN224" i="3"/>
  <c r="CN104" i="3" s="1"/>
  <c r="V130" i="3"/>
  <c r="O234" i="3"/>
  <c r="O114" i="3" s="1"/>
  <c r="CI207" i="3"/>
  <c r="CH211" i="3"/>
  <c r="CN290" i="3"/>
  <c r="CN289" i="3" s="1"/>
  <c r="BQ169" i="3"/>
  <c r="BT231" i="3"/>
  <c r="BT112" i="3"/>
  <c r="BT111" i="3" s="1"/>
  <c r="BX231" i="3"/>
  <c r="BX112" i="3"/>
  <c r="BX111" i="3" s="1"/>
  <c r="CE105" i="3"/>
  <c r="AC154" i="3"/>
  <c r="Q141" i="3"/>
  <c r="BO141" i="3"/>
  <c r="AL165" i="3"/>
  <c r="AM165" i="3" s="1"/>
  <c r="CP151" i="3"/>
  <c r="AO138" i="3"/>
  <c r="BX138" i="3"/>
  <c r="V104" i="3"/>
  <c r="I102" i="3"/>
  <c r="V102" i="3" s="1"/>
  <c r="AL182" i="3"/>
  <c r="AM182" i="3" s="1"/>
  <c r="Y173" i="3"/>
  <c r="CD211" i="3"/>
  <c r="CN137" i="3"/>
  <c r="O137" i="3"/>
  <c r="L127" i="3"/>
  <c r="S118" i="3"/>
  <c r="AZ118" i="3"/>
  <c r="AR118" i="3"/>
  <c r="CJ248" i="3"/>
  <c r="CD248" i="3"/>
  <c r="BT248" i="3"/>
  <c r="BR248" i="3"/>
  <c r="CH248" i="3"/>
  <c r="BS248" i="3"/>
  <c r="CE248" i="3"/>
  <c r="CC248" i="3"/>
  <c r="CP248" i="3" s="1"/>
  <c r="M643" i="3"/>
  <c r="J643" i="3"/>
  <c r="I643" i="3"/>
  <c r="V643" i="3" s="1"/>
  <c r="W643" i="3" s="1"/>
  <c r="S643" i="3"/>
  <c r="Q643" i="3"/>
  <c r="CI643" i="3"/>
  <c r="P643" i="3"/>
  <c r="O643" i="3"/>
  <c r="AD643" i="3"/>
  <c r="AD49" i="3" s="1"/>
  <c r="CD643" i="3"/>
  <c r="AU643" i="3"/>
  <c r="AU49" i="3" s="1"/>
  <c r="AT643" i="3"/>
  <c r="AT49" i="3" s="1"/>
  <c r="N643" i="3"/>
  <c r="BN643" i="3"/>
  <c r="BN49" i="3" s="1"/>
  <c r="AP643" i="3"/>
  <c r="AP49" i="3" s="1"/>
  <c r="L643" i="3"/>
  <c r="BM643" i="3"/>
  <c r="AO643" i="3"/>
  <c r="K643" i="3"/>
  <c r="CG643" i="3"/>
  <c r="AE643" i="3"/>
  <c r="AE49" i="3" s="1"/>
  <c r="AE47" i="3" s="1"/>
  <c r="AC643" i="3"/>
  <c r="AC49" i="3" s="1"/>
  <c r="T643" i="3"/>
  <c r="R643" i="3"/>
  <c r="CE643" i="3"/>
  <c r="BV643" i="3"/>
  <c r="BT643" i="3"/>
  <c r="AS643" i="3"/>
  <c r="AS49" i="3" s="1"/>
  <c r="AE581" i="3"/>
  <c r="AE580" i="3" s="1"/>
  <c r="AI581" i="3"/>
  <c r="AI580" i="3" s="1"/>
  <c r="AI567" i="3" s="1"/>
  <c r="AG581" i="3"/>
  <c r="AG580" i="3" s="1"/>
  <c r="AC581" i="3"/>
  <c r="AC580" i="3" s="1"/>
  <c r="AW140" i="1"/>
  <c r="BD141" i="1"/>
  <c r="BC141" i="1"/>
  <c r="BI144" i="1"/>
  <c r="AB72" i="3"/>
  <c r="R72" i="3"/>
  <c r="Y5" i="3"/>
  <c r="AL6" i="3"/>
  <c r="BJ150" i="1"/>
  <c r="BI150" i="1"/>
  <c r="BC150" i="1"/>
  <c r="AW149" i="1"/>
  <c r="BD150" i="1"/>
  <c r="BC57" i="1"/>
  <c r="AW56" i="1"/>
  <c r="BD33" i="1"/>
  <c r="BC33" i="1"/>
  <c r="V148" i="1"/>
  <c r="V163" i="1" s="1"/>
  <c r="V91" i="1"/>
  <c r="BG51" i="1"/>
  <c r="BH52" i="1"/>
  <c r="BH85" i="1"/>
  <c r="BH153" i="1"/>
  <c r="BG73" i="1"/>
  <c r="BH74" i="1"/>
  <c r="BH72" i="1"/>
  <c r="BH122" i="1"/>
  <c r="BH70" i="1"/>
  <c r="BG78" i="1"/>
  <c r="BH79" i="1"/>
  <c r="BB108" i="1"/>
  <c r="BB103" i="1"/>
  <c r="BB141" i="1"/>
  <c r="BA140" i="1"/>
  <c r="BB140" i="1" s="1"/>
  <c r="BB47" i="1"/>
  <c r="BB151" i="1"/>
  <c r="BD151" i="1"/>
  <c r="BC151" i="1"/>
  <c r="BB102" i="1"/>
  <c r="BB162" i="1"/>
  <c r="BB84" i="1"/>
  <c r="AU155" i="1"/>
  <c r="BD102" i="1"/>
  <c r="BJ123" i="1"/>
  <c r="AT74" i="1"/>
  <c r="AU56" i="1"/>
  <c r="AT56" i="1"/>
  <c r="AF56" i="1"/>
  <c r="AE56" i="1"/>
  <c r="AT52" i="1"/>
  <c r="BD28" i="1"/>
  <c r="BJ9" i="1"/>
  <c r="BW1093" i="3"/>
  <c r="BW1081" i="3"/>
  <c r="BQ869" i="3"/>
  <c r="BP698" i="3"/>
  <c r="BP104" i="3" s="1"/>
  <c r="BP686" i="3"/>
  <c r="BP92" i="3" s="1"/>
  <c r="BZ620" i="3"/>
  <c r="BB502" i="3"/>
  <c r="BC502" i="3" s="1"/>
  <c r="AO501" i="3"/>
  <c r="BB501" i="3" s="1"/>
  <c r="BC501" i="3" s="1"/>
  <c r="BT449" i="3"/>
  <c r="BT461" i="3"/>
  <c r="CC302" i="3"/>
  <c r="CC309" i="3"/>
  <c r="CP309" i="3" s="1"/>
  <c r="CC308" i="3"/>
  <c r="CP308" i="3" s="1"/>
  <c r="CC293" i="3"/>
  <c r="CP293" i="3" s="1"/>
  <c r="CQ293" i="3" s="1"/>
  <c r="CC283" i="3"/>
  <c r="CP283" i="3" s="1"/>
  <c r="CQ283" i="3" s="1"/>
  <c r="CC282" i="3"/>
  <c r="CC257" i="3"/>
  <c r="CC256" i="3" s="1"/>
  <c r="CP256" i="3" s="1"/>
  <c r="CC288" i="3"/>
  <c r="CP288" i="3" s="1"/>
  <c r="CC285" i="3"/>
  <c r="CC287" i="3"/>
  <c r="CP287" i="3" s="1"/>
  <c r="CC280" i="3"/>
  <c r="CP280" i="3" s="1"/>
  <c r="CC279" i="3"/>
  <c r="CP279" i="3" s="1"/>
  <c r="CC278" i="3"/>
  <c r="CP278" i="3" s="1"/>
  <c r="CC277" i="3"/>
  <c r="CP277" i="3" s="1"/>
  <c r="CC276" i="3"/>
  <c r="CP276" i="3" s="1"/>
  <c r="CC272" i="3"/>
  <c r="CC313" i="3"/>
  <c r="CP313" i="3" s="1"/>
  <c r="CQ313" i="3" s="1"/>
  <c r="CC297" i="3"/>
  <c r="CP297" i="3" s="1"/>
  <c r="CC263" i="3"/>
  <c r="CP263" i="3" s="1"/>
  <c r="CC260" i="3"/>
  <c r="CC294" i="3"/>
  <c r="CP294" i="3" s="1"/>
  <c r="CC243" i="3"/>
  <c r="CC259" i="3"/>
  <c r="CC258" i="3"/>
  <c r="CC249" i="3"/>
  <c r="CP249" i="3" s="1"/>
  <c r="CC255" i="3" a="1"/>
  <c r="CC255" i="3" s="1"/>
  <c r="CP255" i="3" s="1"/>
  <c r="CP239" i="3"/>
  <c r="CC305" i="3"/>
  <c r="CP305" i="3" s="1"/>
  <c r="CQ305" i="3" s="1"/>
  <c r="CC262" i="3"/>
  <c r="CC312" i="3"/>
  <c r="CP312" i="3" s="1"/>
  <c r="CC268" i="3"/>
  <c r="CP268" i="3" s="1"/>
  <c r="CC307" i="3"/>
  <c r="CP307" i="3" s="1"/>
  <c r="CC242" i="3"/>
  <c r="CP242" i="3" s="1"/>
  <c r="CC306" i="3"/>
  <c r="CP306" i="3" s="1"/>
  <c r="CM224" i="3"/>
  <c r="CM104" i="3" s="1"/>
  <c r="CM212" i="3"/>
  <c r="CM92" i="3" s="1"/>
  <c r="CL231" i="3"/>
  <c r="CL112" i="3"/>
  <c r="CL111" i="3" s="1"/>
  <c r="AL230" i="3"/>
  <c r="AM230" i="3" s="1"/>
  <c r="L95" i="3"/>
  <c r="V88" i="3"/>
  <c r="AI423" i="3"/>
  <c r="AI422" i="3" s="1"/>
  <c r="AI409" i="3" s="1"/>
  <c r="AG423" i="3"/>
  <c r="AG422" i="3" s="1"/>
  <c r="AG409" i="3" s="1"/>
  <c r="AE423" i="3"/>
  <c r="AE422" i="3" s="1"/>
  <c r="BT423" i="3"/>
  <c r="AC423" i="3"/>
  <c r="AC422" i="3" s="1"/>
  <c r="AC409" i="3" s="1"/>
  <c r="G166" i="1"/>
  <c r="G43" i="1"/>
  <c r="G49" i="1" s="1"/>
  <c r="G90" i="1" s="1"/>
  <c r="AO90" i="1"/>
  <c r="BI101" i="1"/>
  <c r="BH101" i="1"/>
  <c r="BJ101" i="1"/>
  <c r="BB94" i="1"/>
  <c r="BB131" i="1"/>
  <c r="F90" i="1"/>
  <c r="Z1038" i="3"/>
  <c r="BP1080" i="3"/>
  <c r="BP1079" i="3" s="1"/>
  <c r="AG1080" i="3"/>
  <c r="AG1079" i="3" s="1"/>
  <c r="BT1080" i="3"/>
  <c r="BT1079" i="3" s="1"/>
  <c r="BM1082" i="3"/>
  <c r="BZ1082" i="3" s="1"/>
  <c r="BU1081" i="3"/>
  <c r="BU1093" i="3"/>
  <c r="CD1093" i="3"/>
  <c r="CD1081" i="3"/>
  <c r="CM1093" i="3"/>
  <c r="CM1081" i="3"/>
  <c r="CJ959" i="3"/>
  <c r="AB948" i="3"/>
  <c r="AB1014" i="3" s="1"/>
  <c r="BZ1015" i="3"/>
  <c r="AJ959" i="3"/>
  <c r="AE959" i="3"/>
  <c r="BQ959" i="3"/>
  <c r="AC948" i="3"/>
  <c r="AC1014" i="3" s="1"/>
  <c r="AH918" i="3"/>
  <c r="CK918" i="3"/>
  <c r="AJ918" i="3"/>
  <c r="BX918" i="3"/>
  <c r="BW869" i="3"/>
  <c r="CG869" i="3"/>
  <c r="AR869" i="3"/>
  <c r="CP857" i="3"/>
  <c r="Y790" i="3"/>
  <c r="Y856" i="3" s="1"/>
  <c r="AL856" i="3" s="1"/>
  <c r="CF790" i="3"/>
  <c r="AI790" i="3"/>
  <c r="AS105" i="3"/>
  <c r="AO711" i="3"/>
  <c r="AZ711" i="3"/>
  <c r="BS685" i="3"/>
  <c r="BS684" i="3" s="1"/>
  <c r="AG643" i="3"/>
  <c r="AG49" i="3" s="1"/>
  <c r="CJ685" i="3"/>
  <c r="CJ684" i="3" s="1"/>
  <c r="BO687" i="3"/>
  <c r="BO93" i="3" s="1"/>
  <c r="CD685" i="3"/>
  <c r="CD684" i="3" s="1"/>
  <c r="CK711" i="3"/>
  <c r="AY634" i="3" a="1"/>
  <c r="AY634" i="3" s="1"/>
  <c r="AR643" i="3"/>
  <c r="AR49" i="3" s="1"/>
  <c r="BP643" i="3"/>
  <c r="BP49" i="3" s="1"/>
  <c r="AX686" i="3"/>
  <c r="AX92" i="3" s="1"/>
  <c r="AJ687" i="3"/>
  <c r="AJ93" i="3" s="1"/>
  <c r="T636" i="3"/>
  <c r="T635" i="3" s="1"/>
  <c r="T639" i="3" s="1"/>
  <c r="T645" i="3" s="1"/>
  <c r="O638" i="3"/>
  <c r="O637" i="3"/>
  <c r="O644" i="3"/>
  <c r="O641" i="3"/>
  <c r="O640" i="3" s="1"/>
  <c r="O636" i="3"/>
  <c r="O635" i="3" s="1"/>
  <c r="O639" i="3" s="1"/>
  <c r="O645" i="3" s="1"/>
  <c r="BU698" i="3"/>
  <c r="BU686" i="3"/>
  <c r="BW643" i="3"/>
  <c r="AI643" i="3"/>
  <c r="AI49" i="3" s="1"/>
  <c r="AC553" i="3"/>
  <c r="AC568" i="3"/>
  <c r="AL624" i="3"/>
  <c r="AM624" i="3" s="1"/>
  <c r="AF586" i="3"/>
  <c r="BC522" i="3"/>
  <c r="AI586" i="3"/>
  <c r="BV448" i="3"/>
  <c r="BV447" i="3" s="1"/>
  <c r="AL556" i="3"/>
  <c r="AM455" i="3"/>
  <c r="AO481" i="3"/>
  <c r="AM457" i="3"/>
  <c r="BM481" i="3"/>
  <c r="BX450" i="3"/>
  <c r="CM448" i="3"/>
  <c r="CM447" i="3" s="1"/>
  <c r="AI428" i="3"/>
  <c r="BQ461" i="3"/>
  <c r="BZ461" i="3" s="1"/>
  <c r="BQ449" i="3"/>
  <c r="BZ449" i="3" s="1"/>
  <c r="AO410" i="3"/>
  <c r="CH450" i="3"/>
  <c r="CG444" i="3"/>
  <c r="AM530" i="3"/>
  <c r="AM464" i="3"/>
  <c r="AL402" i="3"/>
  <c r="AM402" i="3" s="1"/>
  <c r="CE327" i="3"/>
  <c r="AM352" i="3"/>
  <c r="AM322" i="3"/>
  <c r="CD365" i="3"/>
  <c r="AL453" i="3"/>
  <c r="AM453" i="3" s="1"/>
  <c r="AL387" i="3"/>
  <c r="AM387" i="3" s="1"/>
  <c r="BC326" i="3"/>
  <c r="AL419" i="3"/>
  <c r="AM419" i="3" s="1"/>
  <c r="AG331" i="3"/>
  <c r="BC293" i="3"/>
  <c r="CJ368" i="3"/>
  <c r="AX331" i="3"/>
  <c r="AX330" i="3" s="1"/>
  <c r="BT371" i="3"/>
  <c r="AM500" i="3"/>
  <c r="BR371" i="3"/>
  <c r="CI461" i="3"/>
  <c r="CI449" i="3"/>
  <c r="AM328" i="3"/>
  <c r="BQ327" i="3"/>
  <c r="BZ327" i="3" s="1"/>
  <c r="BC266" i="3"/>
  <c r="AM341" i="3"/>
  <c r="BC263" i="3"/>
  <c r="BB402" i="3"/>
  <c r="BC402" i="3" s="1"/>
  <c r="AL310" i="3"/>
  <c r="AM310" i="3" s="1"/>
  <c r="BC288" i="3"/>
  <c r="CL213" i="3"/>
  <c r="CL93" i="3" s="1"/>
  <c r="CL211" i="3"/>
  <c r="AE330" i="3"/>
  <c r="CK213" i="3"/>
  <c r="CK93" i="3" s="1"/>
  <c r="BU213" i="3"/>
  <c r="BU93" i="3" s="1"/>
  <c r="BX327" i="3"/>
  <c r="BU292" i="3"/>
  <c r="AH349" i="3"/>
  <c r="CM327" i="3"/>
  <c r="AM242" i="3"/>
  <c r="AL222" i="3"/>
  <c r="AM222" i="3" s="1"/>
  <c r="BH529" i="3"/>
  <c r="BH535" i="3"/>
  <c r="BH531" i="3"/>
  <c r="BH518" i="3"/>
  <c r="BH512" i="3"/>
  <c r="BH508" i="3"/>
  <c r="BH505" i="3"/>
  <c r="BH496" i="3"/>
  <c r="BH536" i="3"/>
  <c r="BH532" i="3"/>
  <c r="BH513" i="3"/>
  <c r="BH533" i="3"/>
  <c r="BH534" i="3"/>
  <c r="BH550" i="3" s="1"/>
  <c r="BH503" i="3"/>
  <c r="BH525" i="3"/>
  <c r="BH511" i="3"/>
  <c r="BH530" i="3"/>
  <c r="BH515" i="3"/>
  <c r="CE474" i="3"/>
  <c r="BO474" i="3"/>
  <c r="AQ474" i="3"/>
  <c r="AA474" i="3"/>
  <c r="K474" i="3"/>
  <c r="K476" i="3" s="1" a="1"/>
  <c r="K476" i="3" s="1"/>
  <c r="BH527" i="3"/>
  <c r="BH493" i="3"/>
  <c r="BH483" i="3"/>
  <c r="CD474" i="3"/>
  <c r="BN474" i="3"/>
  <c r="AP474" i="3"/>
  <c r="Z474" i="3"/>
  <c r="J474" i="3"/>
  <c r="BH521" i="3"/>
  <c r="BH498" i="3"/>
  <c r="CC474" i="3"/>
  <c r="BM474" i="3"/>
  <c r="AO474" i="3"/>
  <c r="Y474" i="3"/>
  <c r="I474" i="3"/>
  <c r="BH516" i="3"/>
  <c r="BH504" i="3"/>
  <c r="CM474" i="3"/>
  <c r="BW474" i="3"/>
  <c r="BH522" i="3"/>
  <c r="BH500" i="3"/>
  <c r="BH495" i="3"/>
  <c r="BH490" i="3"/>
  <c r="BH485" i="3"/>
  <c r="BH528" i="3"/>
  <c r="CH528" i="3" s="1"/>
  <c r="BH492" i="3"/>
  <c r="BH539" i="3" s="1"/>
  <c r="BH520" i="3"/>
  <c r="CK474" i="3"/>
  <c r="AI474" i="3"/>
  <c r="P474" i="3"/>
  <c r="BH514" i="3"/>
  <c r="BH510" i="3"/>
  <c r="CJ474" i="3"/>
  <c r="O474" i="3"/>
  <c r="BH497" i="3"/>
  <c r="BH548" i="3" s="1"/>
  <c r="CM548" i="3" s="1"/>
  <c r="CM547" i="3" s="1"/>
  <c r="CI474" i="3"/>
  <c r="CI476" i="3" s="1" a="1"/>
  <c r="CI476" i="3" s="1"/>
  <c r="N474" i="3"/>
  <c r="BH484" i="3"/>
  <c r="AY474" i="3"/>
  <c r="M474" i="3"/>
  <c r="BH517" i="3"/>
  <c r="AE474" i="3"/>
  <c r="L474" i="3"/>
  <c r="BH509" i="3"/>
  <c r="BH494" i="3"/>
  <c r="BH491" i="3"/>
  <c r="BV474" i="3"/>
  <c r="AU474" i="3"/>
  <c r="BH549" i="3"/>
  <c r="BU474" i="3"/>
  <c r="AT474" i="3"/>
  <c r="T474" i="3"/>
  <c r="BH499" i="3"/>
  <c r="BT474" i="3"/>
  <c r="S474" i="3"/>
  <c r="BH486" i="3"/>
  <c r="CN474" i="3"/>
  <c r="BS474" i="3"/>
  <c r="R474" i="3"/>
  <c r="R476" i="3" s="1" a="1"/>
  <c r="R476" i="3" s="1"/>
  <c r="CL474" i="3"/>
  <c r="BR474" i="3"/>
  <c r="AJ474" i="3"/>
  <c r="Q474" i="3"/>
  <c r="CF474" i="3"/>
  <c r="BX474" i="3"/>
  <c r="AW474" i="3"/>
  <c r="AV474" i="3"/>
  <c r="AD474" i="3"/>
  <c r="BH519" i="3"/>
  <c r="AL335" i="3"/>
  <c r="AM335" i="3" s="1"/>
  <c r="BB264" i="3"/>
  <c r="BC264" i="3" s="1"/>
  <c r="AL398" i="3"/>
  <c r="AM398" i="3" s="1"/>
  <c r="CG290" i="3"/>
  <c r="CG289" i="3" s="1"/>
  <c r="BC352" i="3"/>
  <c r="AM232" i="3"/>
  <c r="AM263" i="3"/>
  <c r="BQ292" i="3"/>
  <c r="BZ292" i="3" s="1"/>
  <c r="CA292" i="3" s="1"/>
  <c r="BC225" i="3"/>
  <c r="AM176" i="3"/>
  <c r="AL256" i="3"/>
  <c r="AM256" i="3" s="1"/>
  <c r="BX291" i="3"/>
  <c r="BX303" i="3"/>
  <c r="CD303" i="3"/>
  <c r="CD291" i="3"/>
  <c r="AL205" i="3"/>
  <c r="AM205" i="3" s="1"/>
  <c r="CJ207" i="3"/>
  <c r="CJ87" i="3" s="1"/>
  <c r="BS213" i="3"/>
  <c r="BS93" i="3" s="1"/>
  <c r="BX207" i="3"/>
  <c r="BC195" i="3"/>
  <c r="Q234" i="3"/>
  <c r="Q114" i="3" s="1"/>
  <c r="BC170" i="3"/>
  <c r="CH213" i="3"/>
  <c r="CH93" i="3" s="1"/>
  <c r="CM291" i="3"/>
  <c r="BQ213" i="3"/>
  <c r="CE231" i="3"/>
  <c r="CE112" i="3"/>
  <c r="CE111" i="3" s="1"/>
  <c r="N231" i="3"/>
  <c r="N112" i="3"/>
  <c r="N111" i="3" s="1"/>
  <c r="AM283" i="3"/>
  <c r="BC204" i="3"/>
  <c r="BB229" i="3"/>
  <c r="BC229" i="3" s="1"/>
  <c r="AZ138" i="3"/>
  <c r="V148" i="3"/>
  <c r="O141" i="3"/>
  <c r="AP140" i="3"/>
  <c r="BB140" i="3" s="1"/>
  <c r="N140" i="3"/>
  <c r="N127" i="3" s="1"/>
  <c r="M140" i="3"/>
  <c r="BX140" i="3"/>
  <c r="J140" i="3"/>
  <c r="V140" i="3" s="1"/>
  <c r="BV140" i="3"/>
  <c r="CJ140" i="3"/>
  <c r="CG140" i="3"/>
  <c r="AZ140" i="3"/>
  <c r="Q140" i="3"/>
  <c r="CD140" i="3"/>
  <c r="AW140" i="3"/>
  <c r="P140" i="3"/>
  <c r="O140" i="3"/>
  <c r="O127" i="3" s="1"/>
  <c r="CC140" i="3"/>
  <c r="CP140" i="3" s="1"/>
  <c r="AV140" i="3"/>
  <c r="AQ138" i="3"/>
  <c r="R112" i="3"/>
  <c r="R111" i="3" s="1"/>
  <c r="AT141" i="3"/>
  <c r="AL229" i="3"/>
  <c r="AM229" i="3" s="1"/>
  <c r="BB151" i="3"/>
  <c r="AP138" i="3"/>
  <c r="AP127" i="3" s="1"/>
  <c r="AP48" i="3" s="1"/>
  <c r="I138" i="3"/>
  <c r="AM201" i="3"/>
  <c r="AU137" i="3"/>
  <c r="AX137" i="3"/>
  <c r="AX127" i="3" s="1"/>
  <c r="AX48" i="3" s="1"/>
  <c r="BT137" i="3"/>
  <c r="BM127" i="3"/>
  <c r="AX118" i="3"/>
  <c r="T118" i="3"/>
  <c r="L722" i="3"/>
  <c r="K722" i="3"/>
  <c r="Q722" i="3"/>
  <c r="AI722" i="3"/>
  <c r="R722" i="3"/>
  <c r="CI722" i="3"/>
  <c r="AH722" i="3"/>
  <c r="P722" i="3"/>
  <c r="AF722" i="3"/>
  <c r="O722" i="3"/>
  <c r="N722" i="3"/>
  <c r="M722" i="3"/>
  <c r="BW722" i="3"/>
  <c r="BV722" i="3"/>
  <c r="AS722" i="3"/>
  <c r="CD722" i="3"/>
  <c r="AB722" i="3"/>
  <c r="T722" i="3"/>
  <c r="BT722" i="3"/>
  <c r="S722" i="3"/>
  <c r="J722" i="3"/>
  <c r="AR722" i="3"/>
  <c r="I722" i="3"/>
  <c r="V722" i="3" s="1"/>
  <c r="CL722" i="3"/>
  <c r="J801" i="3"/>
  <c r="I801" i="3"/>
  <c r="V801" i="3" s="1"/>
  <c r="AG801" i="3"/>
  <c r="Q801" i="3"/>
  <c r="O801" i="3"/>
  <c r="N801" i="3"/>
  <c r="CJ801" i="3"/>
  <c r="BT801" i="3"/>
  <c r="CG801" i="3"/>
  <c r="BQ801" i="3"/>
  <c r="BV801" i="3"/>
  <c r="AA801" i="3"/>
  <c r="BU801" i="3"/>
  <c r="Y801" i="3"/>
  <c r="AL801" i="3" s="1"/>
  <c r="T801" i="3"/>
  <c r="S801" i="3"/>
  <c r="R801" i="3"/>
  <c r="CN801" i="3"/>
  <c r="BN801" i="3"/>
  <c r="P801" i="3"/>
  <c r="K801" i="3"/>
  <c r="AF801" i="3"/>
  <c r="AC801" i="3"/>
  <c r="L801" i="3"/>
  <c r="CI801" i="3"/>
  <c r="AZ801" i="3"/>
  <c r="M801" i="3"/>
  <c r="AB801" i="3"/>
  <c r="AX760" i="3"/>
  <c r="AX87" i="3" s="1"/>
  <c r="CM760" i="3"/>
  <c r="BW760" i="3"/>
  <c r="BV760" i="3"/>
  <c r="AI760" i="3"/>
  <c r="AI87" i="3" s="1"/>
  <c r="BP760" i="3"/>
  <c r="BP87" i="3" s="1"/>
  <c r="AY760" i="3"/>
  <c r="AY87" i="3" s="1"/>
  <c r="AH760" i="3"/>
  <c r="AH87" i="3" s="1"/>
  <c r="Y1055" i="3"/>
  <c r="AC1055" i="3"/>
  <c r="BB136" i="3"/>
  <c r="E15" i="1"/>
  <c r="E5" i="1" s="1"/>
  <c r="E4" i="1" s="1"/>
  <c r="E38" i="1" s="1"/>
  <c r="AW16" i="1"/>
  <c r="AM93" i="1"/>
  <c r="AP50" i="1"/>
  <c r="AP90" i="1" s="1"/>
  <c r="I166" i="1"/>
  <c r="I43" i="1"/>
  <c r="I49" i="1" s="1"/>
  <c r="I90" i="1" s="1"/>
  <c r="BJ33" i="1"/>
  <c r="BJ18" i="1"/>
  <c r="BI18" i="1"/>
  <c r="BD18" i="1"/>
  <c r="BC18" i="1"/>
  <c r="BH110" i="1"/>
  <c r="BG109" i="1"/>
  <c r="BH109" i="1" s="1"/>
  <c r="BG64" i="1"/>
  <c r="BH64" i="1" s="1"/>
  <c r="BH65" i="1"/>
  <c r="BH115" i="1"/>
  <c r="BA64" i="1"/>
  <c r="BB64" i="1" s="1"/>
  <c r="BB65" i="1"/>
  <c r="BB160" i="1"/>
  <c r="BC160" i="1"/>
  <c r="BB127" i="1"/>
  <c r="BB98" i="1"/>
  <c r="BB46" i="1"/>
  <c r="BB52" i="1"/>
  <c r="BA51" i="1"/>
  <c r="BB142" i="1"/>
  <c r="BB80" i="1"/>
  <c r="BC80" i="1"/>
  <c r="BB153" i="1"/>
  <c r="BI72" i="1"/>
  <c r="BI143" i="1"/>
  <c r="BD115" i="1"/>
  <c r="AU73" i="1"/>
  <c r="AE73" i="1"/>
  <c r="AF73" i="1"/>
  <c r="AT73" i="1"/>
  <c r="AI49" i="1"/>
  <c r="AQ59" i="1"/>
  <c r="AT23" i="1"/>
  <c r="BC27" i="1"/>
  <c r="BI34" i="1"/>
  <c r="AW698" i="3"/>
  <c r="AW104" i="3" s="1"/>
  <c r="AW686" i="3"/>
  <c r="AW92" i="3" s="1"/>
  <c r="AL459" i="3"/>
  <c r="AM459" i="3" s="1"/>
  <c r="BZ369" i="3"/>
  <c r="BQ368" i="3"/>
  <c r="BZ368" i="3" s="1"/>
  <c r="AM399" i="3"/>
  <c r="CP211" i="3"/>
  <c r="CQ211" i="3" s="1"/>
  <c r="CC210" i="3"/>
  <c r="CP210" i="3" s="1"/>
  <c r="CQ210" i="3" s="1"/>
  <c r="CC91" i="3"/>
  <c r="BQ231" i="3"/>
  <c r="BZ231" i="3" s="1"/>
  <c r="BZ232" i="3"/>
  <c r="BQ112" i="3"/>
  <c r="BQ111" i="3" s="1"/>
  <c r="BQ224" i="3"/>
  <c r="BQ212" i="3"/>
  <c r="BB144" i="3"/>
  <c r="AQ127" i="3"/>
  <c r="AQ48" i="3" s="1"/>
  <c r="V76" i="3"/>
  <c r="BI80" i="1"/>
  <c r="BH80" i="1"/>
  <c r="BB88" i="1"/>
  <c r="AU35" i="1"/>
  <c r="AT35" i="1"/>
  <c r="AF35" i="1"/>
  <c r="AE35" i="1"/>
  <c r="BN1080" i="3"/>
  <c r="BN1079" i="3" s="1"/>
  <c r="AQ1082" i="3"/>
  <c r="BT1082" i="3"/>
  <c r="AT1038" i="3"/>
  <c r="CD1038" i="3"/>
  <c r="BZ1094" i="3"/>
  <c r="BX1080" i="3"/>
  <c r="BX1079" i="3" s="1"/>
  <c r="AJ1080" i="3"/>
  <c r="AJ1079" i="3" s="1"/>
  <c r="BV1081" i="3"/>
  <c r="BV1093" i="3"/>
  <c r="AH1093" i="3"/>
  <c r="AH1081" i="3"/>
  <c r="AG1093" i="3"/>
  <c r="AG1081" i="3"/>
  <c r="AW1093" i="3"/>
  <c r="AW1081" i="3"/>
  <c r="AS1080" i="3"/>
  <c r="AS1079" i="3" s="1"/>
  <c r="AD959" i="3"/>
  <c r="BX959" i="3"/>
  <c r="AY948" i="3"/>
  <c r="CE918" i="3"/>
  <c r="CL918" i="3"/>
  <c r="BZ936" i="3"/>
  <c r="BM790" i="3"/>
  <c r="AL857" i="3"/>
  <c r="BP790" i="3"/>
  <c r="BW790" i="3"/>
  <c r="CG711" i="3"/>
  <c r="CC711" i="3"/>
  <c r="BS687" i="3"/>
  <c r="AW687" i="3"/>
  <c r="AW93" i="3" s="1"/>
  <c r="AQ685" i="3"/>
  <c r="CD687" i="3"/>
  <c r="BB699" i="3"/>
  <c r="AO105" i="3"/>
  <c r="BM686" i="3"/>
  <c r="BP105" i="3"/>
  <c r="L639" i="3"/>
  <c r="L645" i="3" s="1"/>
  <c r="L637" i="3"/>
  <c r="L644" i="3"/>
  <c r="L641" i="3"/>
  <c r="L640" i="3" s="1"/>
  <c r="L636" i="3"/>
  <c r="L635" i="3" s="1"/>
  <c r="L638" i="3"/>
  <c r="CK686" i="3"/>
  <c r="CK698" i="3"/>
  <c r="BW685" i="3"/>
  <c r="BW684" i="3" s="1"/>
  <c r="AI687" i="3"/>
  <c r="AI93" i="3" s="1"/>
  <c r="AT553" i="3"/>
  <c r="AW553" i="3"/>
  <c r="AL623" i="3"/>
  <c r="AM623" i="3" s="1"/>
  <c r="AW627" i="3"/>
  <c r="AW626" i="3" s="1"/>
  <c r="CE627" i="3"/>
  <c r="CE626" i="3" s="1"/>
  <c r="CH627" i="3"/>
  <c r="CH626" i="3" s="1"/>
  <c r="BR627" i="3"/>
  <c r="BR626" i="3" s="1"/>
  <c r="AU627" i="3"/>
  <c r="AU626" i="3" s="1"/>
  <c r="CN627" i="3"/>
  <c r="CN626" i="3" s="1"/>
  <c r="CL529" i="3"/>
  <c r="BC515" i="3"/>
  <c r="AU507" i="3"/>
  <c r="CH540" i="3"/>
  <c r="BC520" i="3"/>
  <c r="BB544" i="3"/>
  <c r="BC544" i="3" s="1"/>
  <c r="AT507" i="3"/>
  <c r="BC420" i="3"/>
  <c r="BC530" i="3"/>
  <c r="BC478" i="3"/>
  <c r="AM491" i="3"/>
  <c r="CC448" i="3"/>
  <c r="AR428" i="3"/>
  <c r="BX448" i="3"/>
  <c r="BX447" i="3" s="1"/>
  <c r="BM501" i="3"/>
  <c r="BW448" i="3"/>
  <c r="BW447" i="3" s="1"/>
  <c r="CC390" i="3"/>
  <c r="P390" i="3"/>
  <c r="P389" i="3" s="1"/>
  <c r="CN390" i="3"/>
  <c r="CN389" i="3" s="1"/>
  <c r="O390" i="3"/>
  <c r="O389" i="3" s="1"/>
  <c r="CM390" i="3"/>
  <c r="CM389" i="3" s="1"/>
  <c r="N390" i="3"/>
  <c r="N389" i="3" s="1"/>
  <c r="BV390" i="3"/>
  <c r="BV389" i="3" s="1"/>
  <c r="Q390" i="3"/>
  <c r="Q389" i="3" s="1"/>
  <c r="CL390" i="3"/>
  <c r="CL389" i="3" s="1"/>
  <c r="BU390" i="3"/>
  <c r="BU389" i="3" s="1"/>
  <c r="M390" i="3"/>
  <c r="M389" i="3" s="1"/>
  <c r="CK390" i="3"/>
  <c r="CK389" i="3" s="1"/>
  <c r="BT390" i="3"/>
  <c r="BT389" i="3" s="1"/>
  <c r="L390" i="3"/>
  <c r="L389" i="3" s="1"/>
  <c r="CJ390" i="3"/>
  <c r="CJ389" i="3" s="1"/>
  <c r="BS390" i="3"/>
  <c r="BS389" i="3" s="1"/>
  <c r="K390" i="3"/>
  <c r="K389" i="3" s="1"/>
  <c r="CI390" i="3"/>
  <c r="CI389" i="3" s="1"/>
  <c r="BR390" i="3"/>
  <c r="BR389" i="3" s="1"/>
  <c r="J390" i="3"/>
  <c r="J389" i="3" s="1"/>
  <c r="CH390" i="3"/>
  <c r="CH389" i="3" s="1"/>
  <c r="BQ390" i="3"/>
  <c r="I390" i="3"/>
  <c r="CF390" i="3"/>
  <c r="CF389" i="3" s="1"/>
  <c r="CE390" i="3"/>
  <c r="CE389" i="3" s="1"/>
  <c r="CD390" i="3"/>
  <c r="CD389" i="3" s="1"/>
  <c r="T390" i="3"/>
  <c r="T389" i="3" s="1"/>
  <c r="BX390" i="3"/>
  <c r="BX389" i="3" s="1"/>
  <c r="S390" i="3"/>
  <c r="S389" i="3" s="1"/>
  <c r="R390" i="3"/>
  <c r="R389" i="3" s="1"/>
  <c r="CG390" i="3"/>
  <c r="CG389" i="3" s="1"/>
  <c r="BW390" i="3"/>
  <c r="BW389" i="3" s="1"/>
  <c r="AO331" i="3"/>
  <c r="BC406" i="3"/>
  <c r="BB442" i="3"/>
  <c r="BC442" i="3" s="1"/>
  <c r="CG529" i="3"/>
  <c r="AM445" i="3"/>
  <c r="CH444" i="3"/>
  <c r="CH87" i="3" s="1"/>
  <c r="AQ428" i="3"/>
  <c r="BB428" i="3" s="1"/>
  <c r="BC428" i="3" s="1"/>
  <c r="AM505" i="3"/>
  <c r="AM463" i="3"/>
  <c r="BB419" i="3"/>
  <c r="BC419" i="3" s="1"/>
  <c r="AL467" i="3"/>
  <c r="AM467" i="3" s="1"/>
  <c r="BC455" i="3"/>
  <c r="CE365" i="3"/>
  <c r="BC441" i="3"/>
  <c r="AU349" i="3"/>
  <c r="AL319" i="3"/>
  <c r="Z330" i="3"/>
  <c r="CJ292" i="3"/>
  <c r="CI365" i="3"/>
  <c r="BT365" i="3"/>
  <c r="AC489" i="3"/>
  <c r="AC488" i="3" s="1"/>
  <c r="CI327" i="3"/>
  <c r="CH292" i="3"/>
  <c r="CL461" i="3"/>
  <c r="CL449" i="3"/>
  <c r="AM353" i="3"/>
  <c r="BB388" i="3"/>
  <c r="BC388" i="3" s="1"/>
  <c r="BC376" i="3"/>
  <c r="AI330" i="3"/>
  <c r="BB261" i="3"/>
  <c r="BC261" i="3" s="1"/>
  <c r="AO252" i="3"/>
  <c r="N233" i="3"/>
  <c r="N113" i="3" s="1"/>
  <c r="M233" i="3"/>
  <c r="M113" i="3" s="1"/>
  <c r="L233" i="3"/>
  <c r="L113" i="3" s="1"/>
  <c r="T233" i="3"/>
  <c r="T113" i="3" s="1"/>
  <c r="S233" i="3"/>
  <c r="S113" i="3" s="1"/>
  <c r="R233" i="3"/>
  <c r="R113" i="3" s="1"/>
  <c r="Q233" i="3"/>
  <c r="Q113" i="3" s="1"/>
  <c r="O233" i="3"/>
  <c r="O113" i="3" s="1"/>
  <c r="K233" i="3"/>
  <c r="K113" i="3" s="1"/>
  <c r="J233" i="3"/>
  <c r="J113" i="3" s="1"/>
  <c r="I233" i="3"/>
  <c r="P233" i="3"/>
  <c r="P113" i="3" s="1"/>
  <c r="AM390" i="3"/>
  <c r="AL340" i="3"/>
  <c r="AM340" i="3" s="1"/>
  <c r="Y331" i="3"/>
  <c r="AM215" i="3"/>
  <c r="I313" i="3"/>
  <c r="V313" i="3" s="1"/>
  <c r="W313" i="3" s="1"/>
  <c r="T313" i="3"/>
  <c r="S313" i="3"/>
  <c r="O313" i="3"/>
  <c r="N313" i="3"/>
  <c r="M313" i="3"/>
  <c r="L313" i="3"/>
  <c r="R313" i="3"/>
  <c r="Q313" i="3"/>
  <c r="P313" i="3"/>
  <c r="J313" i="3"/>
  <c r="K313" i="3"/>
  <c r="CF160" i="3" a="1"/>
  <c r="CF160" i="3" s="1"/>
  <c r="BW160" i="3" a="1"/>
  <c r="BW160" i="3" s="1"/>
  <c r="BQ160" i="3" a="1"/>
  <c r="BQ160" i="3" s="1"/>
  <c r="BQ186" i="3" s="1"/>
  <c r="CK160" i="3" a="1"/>
  <c r="CK160" i="3" s="1"/>
  <c r="CE160" i="3" a="1"/>
  <c r="CE160" i="3" s="1"/>
  <c r="BV160" i="3" a="1"/>
  <c r="BV160" i="3" s="1"/>
  <c r="BU160" i="3" a="1"/>
  <c r="BU160" i="3" s="1"/>
  <c r="CN160" i="3" a="1"/>
  <c r="CN160" i="3" s="1"/>
  <c r="BT160" i="3" a="1"/>
  <c r="BT160" i="3" s="1"/>
  <c r="CM160" i="3" a="1"/>
  <c r="CM160" i="3" s="1"/>
  <c r="CD160" i="3" a="1"/>
  <c r="CD160" i="3" s="1"/>
  <c r="BX160" i="3" a="1"/>
  <c r="BX160" i="3" s="1"/>
  <c r="BS160" i="3" a="1"/>
  <c r="BS160" i="3" s="1"/>
  <c r="CI160" i="3" s="1" a="1"/>
  <c r="CI160" i="3" s="1"/>
  <c r="BR160" i="3" a="1"/>
  <c r="BR160" i="3" s="1"/>
  <c r="CH160" i="3" s="1" a="1"/>
  <c r="CH160" i="3" s="1"/>
  <c r="CJ160" i="3" a="1"/>
  <c r="CJ160" i="3" s="1"/>
  <c r="CC160" i="3" a="1"/>
  <c r="CC160" i="3" s="1"/>
  <c r="BW213" i="3"/>
  <c r="BW93" i="3" s="1"/>
  <c r="BX365" i="3"/>
  <c r="AM279" i="3"/>
  <c r="CL290" i="3"/>
  <c r="CL289" i="3" s="1"/>
  <c r="BW370" i="3"/>
  <c r="BC217" i="3"/>
  <c r="CI548" i="3"/>
  <c r="CI547" i="3" s="1"/>
  <c r="BX548" i="3"/>
  <c r="BX547" i="3" s="1"/>
  <c r="BW548" i="3"/>
  <c r="BW547" i="3" s="1"/>
  <c r="BC283" i="3"/>
  <c r="AL271" i="3"/>
  <c r="AM271" i="3" s="1"/>
  <c r="Y270" i="3"/>
  <c r="AL270" i="3" s="1"/>
  <c r="AM270" i="3" s="1"/>
  <c r="BC224" i="3"/>
  <c r="BC169" i="3"/>
  <c r="AM288" i="3"/>
  <c r="BC247" i="3"/>
  <c r="AM204" i="3"/>
  <c r="CJ211" i="3"/>
  <c r="BU239" i="3" a="1"/>
  <c r="BU239" i="3" s="1"/>
  <c r="CK239" i="3" s="1" a="1"/>
  <c r="CK239" i="3" s="1"/>
  <c r="AM342" i="3"/>
  <c r="BX211" i="3"/>
  <c r="BC243" i="3"/>
  <c r="AX173" i="3"/>
  <c r="AX172" i="3" s="1"/>
  <c r="R234" i="3"/>
  <c r="R114" i="3" s="1"/>
  <c r="V150" i="3"/>
  <c r="BC208" i="3"/>
  <c r="BC197" i="3"/>
  <c r="BQ207" i="3"/>
  <c r="T231" i="3"/>
  <c r="T112" i="3"/>
  <c r="T111" i="3" s="1"/>
  <c r="BU231" i="3"/>
  <c r="BU112" i="3"/>
  <c r="BU111" i="3" s="1"/>
  <c r="CM290" i="3"/>
  <c r="CM289" i="3" s="1"/>
  <c r="BC227" i="3"/>
  <c r="AM194" i="3"/>
  <c r="BB230" i="3"/>
  <c r="BC230" i="3" s="1"/>
  <c r="CG137" i="3"/>
  <c r="AQ141" i="3"/>
  <c r="V149" i="3"/>
  <c r="AU141" i="3"/>
  <c r="M138" i="3"/>
  <c r="CC104" i="3"/>
  <c r="CP104" i="3" s="1"/>
  <c r="V77" i="3"/>
  <c r="AL141" i="3"/>
  <c r="AL228" i="3"/>
  <c r="AM228" i="3" s="1"/>
  <c r="BB143" i="3"/>
  <c r="CF138" i="3"/>
  <c r="AW138" i="3"/>
  <c r="AW127" i="3" s="1"/>
  <c r="AW48" i="3" s="1"/>
  <c r="BB125" i="3"/>
  <c r="AM200" i="3"/>
  <c r="AM170" i="3"/>
  <c r="BP137" i="3"/>
  <c r="BP127" i="3" s="1"/>
  <c r="BP48" i="3" s="1"/>
  <c r="BW137" i="3"/>
  <c r="CH137" i="3"/>
  <c r="AY127" i="3"/>
  <c r="V86" i="3"/>
  <c r="AF154" i="3"/>
  <c r="AF117" i="3"/>
  <c r="AA82" i="3"/>
  <c r="M118" i="3"/>
  <c r="BB147" i="3"/>
  <c r="AC41" i="3"/>
  <c r="BB145" i="3"/>
  <c r="M286" i="3"/>
  <c r="N286" i="3"/>
  <c r="L286" i="3"/>
  <c r="K286" i="3"/>
  <c r="J286" i="3"/>
  <c r="S286" i="3"/>
  <c r="R286" i="3"/>
  <c r="Q286" i="3"/>
  <c r="O286" i="3"/>
  <c r="I286" i="3"/>
  <c r="BX286" i="3"/>
  <c r="BR286" i="3"/>
  <c r="BZ286" i="3" s="1"/>
  <c r="CA286" i="3" s="1"/>
  <c r="T286" i="3"/>
  <c r="P286" i="3"/>
  <c r="M880" i="3"/>
  <c r="O880" i="3"/>
  <c r="N880" i="3"/>
  <c r="K880" i="3"/>
  <c r="AT880" i="3"/>
  <c r="T880" i="3"/>
  <c r="BV880" i="3"/>
  <c r="AH880" i="3"/>
  <c r="P880" i="3"/>
  <c r="BS880" i="3"/>
  <c r="AX880" i="3"/>
  <c r="L880" i="3"/>
  <c r="CL880" i="3"/>
  <c r="J880" i="3"/>
  <c r="AE880" i="3"/>
  <c r="I880" i="3"/>
  <c r="V880" i="3" s="1"/>
  <c r="AJ880" i="3"/>
  <c r="AI880" i="3"/>
  <c r="CE880" i="3"/>
  <c r="BW880" i="3"/>
  <c r="Q880" i="3"/>
  <c r="BX880" i="3"/>
  <c r="S880" i="3"/>
  <c r="R880" i="3"/>
  <c r="AJ4" i="1"/>
  <c r="AA72" i="3"/>
  <c r="AA71" i="3" s="1"/>
  <c r="BC69" i="1"/>
  <c r="BI69" i="1"/>
  <c r="AW68" i="1"/>
  <c r="AP4" i="1"/>
  <c r="AO59" i="1"/>
  <c r="BJ135" i="1"/>
  <c r="AU29" i="1"/>
  <c r="BD112" i="1"/>
  <c r="BC77" i="1"/>
  <c r="BD32" i="1"/>
  <c r="AF17" i="1"/>
  <c r="AE17" i="1"/>
  <c r="AT17" i="1"/>
  <c r="AU17" i="1"/>
  <c r="BJ100" i="1"/>
  <c r="BI100" i="1"/>
  <c r="BH100" i="1"/>
  <c r="BG57" i="1"/>
  <c r="BI57" i="1" s="1"/>
  <c r="BH41" i="1"/>
  <c r="BG83" i="1"/>
  <c r="AI59" i="1"/>
  <c r="AI50" i="1" s="1"/>
  <c r="BB89" i="1"/>
  <c r="BB71" i="1"/>
  <c r="BB143" i="1"/>
  <c r="BB54" i="1"/>
  <c r="BB101" i="1"/>
  <c r="BD101" i="1"/>
  <c r="BB72" i="1"/>
  <c r="BB67" i="1"/>
  <c r="BC67" i="1"/>
  <c r="BA68" i="1"/>
  <c r="BB68" i="1" s="1"/>
  <c r="BB69" i="1"/>
  <c r="BC86" i="1"/>
  <c r="BB86" i="1"/>
  <c r="BB157" i="1"/>
  <c r="BC157" i="1"/>
  <c r="BI97" i="1"/>
  <c r="BC6" i="1"/>
  <c r="BD6" i="1"/>
  <c r="BJ6" i="1"/>
  <c r="BI6" i="1"/>
  <c r="BJ125" i="1"/>
  <c r="BI115" i="1"/>
  <c r="BI41" i="1"/>
  <c r="AU36" i="1"/>
  <c r="AJ1093" i="3"/>
  <c r="AJ1081" i="3"/>
  <c r="AM418" i="3"/>
  <c r="AM416" i="3"/>
  <c r="AM417" i="3"/>
  <c r="AM450" i="3"/>
  <c r="AM397" i="3"/>
  <c r="AM415" i="3"/>
  <c r="AM405" i="3"/>
  <c r="BX461" i="3"/>
  <c r="BX449" i="3"/>
  <c r="AM432" i="3"/>
  <c r="CN231" i="3"/>
  <c r="CN112" i="3"/>
  <c r="CN111" i="3" s="1"/>
  <c r="V144" i="3"/>
  <c r="BM118" i="3"/>
  <c r="BM48" i="3"/>
  <c r="AC1" i="3"/>
  <c r="BR186" i="3"/>
  <c r="AE502" i="3"/>
  <c r="AE501" i="3" s="1"/>
  <c r="AE488" i="3" s="1"/>
  <c r="AG502" i="3"/>
  <c r="AG501" i="3" s="1"/>
  <c r="AC502" i="3"/>
  <c r="AC501" i="3" s="1"/>
  <c r="I502" i="3"/>
  <c r="BQ502" i="3"/>
  <c r="AI502" i="3"/>
  <c r="AI501" i="3" s="1"/>
  <c r="AI488" i="3" s="1"/>
  <c r="AT918" i="3"/>
  <c r="AU918" i="3"/>
  <c r="AU87" i="3" s="1"/>
  <c r="BI65" i="1"/>
  <c r="AW64" i="1"/>
  <c r="AW59" i="1" s="1"/>
  <c r="BC65" i="1"/>
  <c r="BB138" i="1"/>
  <c r="BA73" i="1"/>
  <c r="BB74" i="1"/>
  <c r="AR90" i="1"/>
  <c r="Y148" i="1"/>
  <c r="Y163" i="1" s="1"/>
  <c r="Y91" i="1"/>
  <c r="CI1080" i="3"/>
  <c r="CI1079" i="3" s="1"/>
  <c r="CE1038" i="3"/>
  <c r="BN1082" i="3"/>
  <c r="CM1080" i="3"/>
  <c r="CM1079" i="3" s="1"/>
  <c r="AI1082" i="3"/>
  <c r="BP1082" i="3"/>
  <c r="BU1080" i="3"/>
  <c r="BU1079" i="3" s="1"/>
  <c r="CJ1093" i="3"/>
  <c r="CJ1081" i="3"/>
  <c r="CH1093" i="3"/>
  <c r="CH1081" i="3"/>
  <c r="AI1029" i="3" a="1"/>
  <c r="AI1029" i="3" s="1"/>
  <c r="AC1029" i="3" a="1"/>
  <c r="AC1029" i="3" s="1"/>
  <c r="T1029" i="3" a="1"/>
  <c r="T1029" i="3" s="1"/>
  <c r="N1029" i="3" a="1"/>
  <c r="N1029" i="3" s="1"/>
  <c r="AV1029" i="3" a="1"/>
  <c r="AV1029" i="3" s="1"/>
  <c r="AP1029" i="3" a="1"/>
  <c r="AP1029" i="3" s="1"/>
  <c r="AJ1029" i="3" a="1"/>
  <c r="AJ1029" i="3" s="1"/>
  <c r="R1029" i="3" a="1"/>
  <c r="R1029" i="3" s="1"/>
  <c r="K1029" i="3" a="1"/>
  <c r="K1029" i="3" s="1"/>
  <c r="AR1029" i="3" a="1"/>
  <c r="AR1029" i="3" s="1"/>
  <c r="AH1029" i="3" a="1"/>
  <c r="AH1029" i="3" s="1"/>
  <c r="AQ1029" i="3" a="1"/>
  <c r="AQ1029" i="3" s="1"/>
  <c r="AG1029" i="3" a="1"/>
  <c r="AG1029" i="3" s="1"/>
  <c r="Z1029" i="3" a="1"/>
  <c r="Z1029" i="3" s="1"/>
  <c r="P1029" i="3" a="1"/>
  <c r="P1029" i="3" s="1"/>
  <c r="I1029" i="3" a="1"/>
  <c r="I1029" i="3" s="1"/>
  <c r="AA1029" i="3" a="1"/>
  <c r="AA1029" i="3" s="1"/>
  <c r="AU1029" i="3" a="1"/>
  <c r="AU1029" i="3" s="1"/>
  <c r="Y1029" i="3" a="1"/>
  <c r="Y1029" i="3" s="1"/>
  <c r="Z1055" i="3" s="1"/>
  <c r="M1029" i="3" a="1"/>
  <c r="M1029" i="3" s="1"/>
  <c r="L1029" i="3" a="1"/>
  <c r="L1029" i="3" s="1"/>
  <c r="AE1029" i="3" a="1"/>
  <c r="AE1029" i="3" s="1"/>
  <c r="S1029" i="3" a="1"/>
  <c r="S1029" i="3" s="1"/>
  <c r="AZ1029" i="3" a="1"/>
  <c r="AZ1029" i="3" s="1"/>
  <c r="BX1029" i="3" s="1" a="1"/>
  <c r="BX1029" i="3" s="1"/>
  <c r="AO1029" i="3" a="1"/>
  <c r="AO1029" i="3" s="1"/>
  <c r="J1029" i="3" a="1"/>
  <c r="J1029" i="3" s="1"/>
  <c r="AF1029" i="3" a="1"/>
  <c r="AF1029" i="3" s="1"/>
  <c r="Q1029" i="3" a="1"/>
  <c r="Q1029" i="3" s="1"/>
  <c r="O1029" i="3" a="1"/>
  <c r="O1029" i="3" s="1"/>
  <c r="AD1029" i="3" a="1"/>
  <c r="AD1029" i="3" s="1"/>
  <c r="AB1029" i="3" a="1"/>
  <c r="AB1029" i="3" s="1"/>
  <c r="BN1038" i="3"/>
  <c r="AO1093" i="3"/>
  <c r="BB1093" i="3" s="1"/>
  <c r="AO1081" i="3"/>
  <c r="BB1081" i="3" s="1"/>
  <c r="BC1081" i="3" s="1"/>
  <c r="AV1038" i="3"/>
  <c r="BX1082" i="3"/>
  <c r="BV1038" i="3"/>
  <c r="AH1038" i="3"/>
  <c r="AP1093" i="3"/>
  <c r="AP1081" i="3"/>
  <c r="CF1093" i="3"/>
  <c r="CF1081" i="3"/>
  <c r="CG1080" i="3"/>
  <c r="CG1079" i="3" s="1"/>
  <c r="AS1082" i="3"/>
  <c r="BP959" i="3"/>
  <c r="CN959" i="3"/>
  <c r="BB997" i="3"/>
  <c r="BC997" i="3" s="1"/>
  <c r="CL948" i="3"/>
  <c r="AX948" i="3"/>
  <c r="AX950" i="3" s="1" a="1"/>
  <c r="AX950" i="3" s="1"/>
  <c r="AI918" i="3"/>
  <c r="CI918" i="3"/>
  <c r="AT790" i="3"/>
  <c r="AC711" i="3"/>
  <c r="AC777" i="3" s="1"/>
  <c r="CP778" i="3"/>
  <c r="BB778" i="3"/>
  <c r="CH685" i="3"/>
  <c r="CH684" i="3" s="1"/>
  <c r="AG105" i="3"/>
  <c r="AQ634" i="3" a="1"/>
  <c r="AQ634" i="3" s="1"/>
  <c r="AQ105" i="3"/>
  <c r="AW634" i="3" a="1"/>
  <c r="AW634" i="3" s="1"/>
  <c r="AO685" i="3"/>
  <c r="BT685" i="3"/>
  <c r="BT684" i="3" s="1"/>
  <c r="BX643" i="3"/>
  <c r="AJ685" i="3"/>
  <c r="AF698" i="3"/>
  <c r="AF104" i="3" s="1"/>
  <c r="AF686" i="3"/>
  <c r="Z698" i="3"/>
  <c r="Z104" i="3" s="1"/>
  <c r="Z634" i="3" a="1"/>
  <c r="Z634" i="3" s="1"/>
  <c r="AU686" i="3"/>
  <c r="AU92" i="3" s="1"/>
  <c r="AU698" i="3"/>
  <c r="AU104" i="3" s="1"/>
  <c r="BW687" i="3"/>
  <c r="BC542" i="3"/>
  <c r="AH586" i="3"/>
  <c r="AG586" i="3"/>
  <c r="BZ602" i="3"/>
  <c r="CA602" i="3" s="1"/>
  <c r="BC550" i="3"/>
  <c r="BC536" i="3"/>
  <c r="CD529" i="3"/>
  <c r="CM529" i="3"/>
  <c r="AM490" i="3"/>
  <c r="BB467" i="3"/>
  <c r="BC467" i="3" s="1"/>
  <c r="BC480" i="3"/>
  <c r="BB518" i="3"/>
  <c r="BC518" i="3" s="1"/>
  <c r="BB545" i="3"/>
  <c r="BC545" i="3" s="1"/>
  <c r="BC514" i="3"/>
  <c r="BC485" i="3"/>
  <c r="BC407" i="3"/>
  <c r="AB428" i="3"/>
  <c r="BX444" i="3"/>
  <c r="AB507" i="3"/>
  <c r="CE450" i="3"/>
  <c r="BC400" i="3"/>
  <c r="AM485" i="3"/>
  <c r="BO410" i="3"/>
  <c r="BO409" i="3" s="1"/>
  <c r="AM486" i="3"/>
  <c r="CE448" i="3"/>
  <c r="CE447" i="3" s="1"/>
  <c r="BM507" i="3"/>
  <c r="AM452" i="3"/>
  <c r="AL465" i="3"/>
  <c r="AM465" i="3" s="1"/>
  <c r="BC337" i="3"/>
  <c r="BC338" i="3"/>
  <c r="BC318" i="3"/>
  <c r="BC336" i="3"/>
  <c r="BC339" i="3"/>
  <c r="CG469" i="3"/>
  <c r="CG468" i="3" s="1"/>
  <c r="BS469" i="3"/>
  <c r="BS468" i="3" s="1"/>
  <c r="CF469" i="3"/>
  <c r="CF468" i="3" s="1"/>
  <c r="BR469" i="3"/>
  <c r="BR468" i="3" s="1"/>
  <c r="CE469" i="3"/>
  <c r="CE468" i="3" s="1"/>
  <c r="BQ469" i="3"/>
  <c r="BX469" i="3"/>
  <c r="BX468" i="3" s="1"/>
  <c r="CN469" i="3"/>
  <c r="CN468" i="3" s="1"/>
  <c r="BW469" i="3"/>
  <c r="BW468" i="3" s="1"/>
  <c r="CM469" i="3"/>
  <c r="CM468" i="3" s="1"/>
  <c r="BV469" i="3"/>
  <c r="BV468" i="3" s="1"/>
  <c r="CL469" i="3"/>
  <c r="CL468" i="3" s="1"/>
  <c r="BU469" i="3"/>
  <c r="BU468" i="3" s="1"/>
  <c r="CK469" i="3"/>
  <c r="CK468" i="3" s="1"/>
  <c r="BT469" i="3"/>
  <c r="BT468" i="3" s="1"/>
  <c r="CH469" i="3"/>
  <c r="CH468" i="3" s="1"/>
  <c r="CD469" i="3"/>
  <c r="CD468" i="3" s="1"/>
  <c r="CC469" i="3"/>
  <c r="CJ469" i="3"/>
  <c r="CJ468" i="3" s="1"/>
  <c r="CI469" i="3"/>
  <c r="CI468" i="3" s="1"/>
  <c r="CG371" i="3"/>
  <c r="BC346" i="3"/>
  <c r="BU382" i="3"/>
  <c r="BU370" i="3"/>
  <c r="BU368" i="3" s="1"/>
  <c r="AM437" i="3"/>
  <c r="AL380" i="3"/>
  <c r="AM380" i="3" s="1"/>
  <c r="AM320" i="3"/>
  <c r="CC371" i="3"/>
  <c r="CP371" i="3" s="1"/>
  <c r="CH290" i="3"/>
  <c r="CH289" i="3" s="1"/>
  <c r="AL389" i="3"/>
  <c r="AM389" i="3" s="1"/>
  <c r="CG327" i="3"/>
  <c r="CG382" i="3"/>
  <c r="CG370" i="3"/>
  <c r="CG368" i="3" s="1"/>
  <c r="AM384" i="3"/>
  <c r="CI371" i="3"/>
  <c r="BR368" i="3"/>
  <c r="CI448" i="3"/>
  <c r="CI447" i="3" s="1"/>
  <c r="BC375" i="3"/>
  <c r="CD370" i="3"/>
  <c r="AL301" i="3"/>
  <c r="AM301" i="3" s="1"/>
  <c r="BC262" i="3"/>
  <c r="BC382" i="3"/>
  <c r="AM376" i="3"/>
  <c r="CF327" i="3"/>
  <c r="CD292" i="3"/>
  <c r="BC334" i="3"/>
  <c r="BC285" i="3"/>
  <c r="BW212" i="3"/>
  <c r="BW92" i="3" s="1"/>
  <c r="BW224" i="3"/>
  <c r="BW104" i="3" s="1"/>
  <c r="BX382" i="3"/>
  <c r="BX370" i="3"/>
  <c r="BX368" i="3" s="1"/>
  <c r="CL292" i="3"/>
  <c r="CK290" i="3"/>
  <c r="CK289" i="3" s="1"/>
  <c r="CL327" i="3"/>
  <c r="AM249" i="3"/>
  <c r="AA330" i="3"/>
  <c r="BC184" i="3"/>
  <c r="AM356" i="3"/>
  <c r="BB202" i="3"/>
  <c r="BC202" i="3" s="1"/>
  <c r="AM285" i="3"/>
  <c r="CN291" i="3"/>
  <c r="CN303" i="3"/>
  <c r="BC201" i="3"/>
  <c r="CJ105" i="3"/>
  <c r="CD239" i="3" a="1"/>
  <c r="CD239" i="3" s="1"/>
  <c r="BC223" i="3"/>
  <c r="BC277" i="3"/>
  <c r="AA251" i="3"/>
  <c r="CN207" i="3"/>
  <c r="CN87" i="3" s="1"/>
  <c r="AL161" i="3"/>
  <c r="AM161" i="3" s="1"/>
  <c r="CN211" i="3"/>
  <c r="BX105" i="3"/>
  <c r="BC242" i="3"/>
  <c r="AA173" i="3"/>
  <c r="AA172" i="3" s="1"/>
  <c r="BT224" i="3"/>
  <c r="BT104" i="3" s="1"/>
  <c r="BT212" i="3"/>
  <c r="BT92" i="3" s="1"/>
  <c r="AX191" i="3"/>
  <c r="CH105" i="3"/>
  <c r="AM208" i="3"/>
  <c r="AD252" i="3"/>
  <c r="AD251" i="3" s="1"/>
  <c r="BR212" i="3"/>
  <c r="BR92" i="3" s="1"/>
  <c r="BR224" i="3"/>
  <c r="BR104" i="3" s="1"/>
  <c r="AY251" i="3"/>
  <c r="BC218" i="3"/>
  <c r="BQ211" i="3"/>
  <c r="CF231" i="3"/>
  <c r="CF112" i="3"/>
  <c r="CF111" i="3" s="1"/>
  <c r="P231" i="3"/>
  <c r="P112" i="3"/>
  <c r="P111" i="3" s="1"/>
  <c r="AM218" i="3"/>
  <c r="AS191" i="3"/>
  <c r="V142" i="3"/>
  <c r="I141" i="3"/>
  <c r="R141" i="3"/>
  <c r="BT138" i="3"/>
  <c r="V151" i="3"/>
  <c r="AS140" i="3"/>
  <c r="K140" i="3"/>
  <c r="CK140" i="3"/>
  <c r="BX137" i="3"/>
  <c r="V133" i="3"/>
  <c r="AR141" i="3"/>
  <c r="BN138" i="3"/>
  <c r="V123" i="3"/>
  <c r="AM197" i="3"/>
  <c r="CL137" i="3"/>
  <c r="L137" i="3"/>
  <c r="P137" i="3"/>
  <c r="P127" i="3" s="1"/>
  <c r="AR127" i="3"/>
  <c r="AR48" i="3" s="1"/>
  <c r="I127" i="3"/>
  <c r="V128" i="3"/>
  <c r="N141" i="3"/>
  <c r="AH154" i="3"/>
  <c r="AH117" i="3"/>
  <c r="AP118" i="3"/>
  <c r="BB119" i="3"/>
  <c r="AO118" i="3"/>
  <c r="Y90" i="3"/>
  <c r="BB126" i="3"/>
  <c r="P95" i="3"/>
  <c r="BU265" i="3"/>
  <c r="BT265" i="3"/>
  <c r="BS265" i="3"/>
  <c r="BR265" i="3"/>
  <c r="AI265" i="3"/>
  <c r="AI264" i="3" s="1"/>
  <c r="AI251" i="3" s="1"/>
  <c r="AC265" i="3"/>
  <c r="AC264" i="3" s="1"/>
  <c r="AC251" i="3" s="1"/>
  <c r="AG265" i="3"/>
  <c r="AG264" i="3" s="1"/>
  <c r="AE265" i="3"/>
  <c r="AE264" i="3" s="1"/>
  <c r="AE251" i="3" s="1"/>
  <c r="AA265" i="3"/>
  <c r="AA264" i="3" s="1"/>
  <c r="BQ265" i="3"/>
  <c r="BZ265" i="3" s="1"/>
  <c r="CA265" i="3" s="1"/>
  <c r="O1038" i="3"/>
  <c r="N1038" i="3"/>
  <c r="M1038" i="3"/>
  <c r="L1038" i="3"/>
  <c r="S1038" i="3"/>
  <c r="R1038" i="3"/>
  <c r="AE1038" i="3"/>
  <c r="BS1038" i="3"/>
  <c r="AR1038" i="3"/>
  <c r="Q1038" i="3"/>
  <c r="P1038" i="3"/>
  <c r="CM1038" i="3"/>
  <c r="K1038" i="3"/>
  <c r="AU1038" i="3"/>
  <c r="T1038" i="3"/>
  <c r="J1038" i="3"/>
  <c r="CK1038" i="3"/>
  <c r="I1038" i="3"/>
  <c r="V1038" i="3" s="1"/>
  <c r="BW1038" i="3"/>
  <c r="AI1038" i="3"/>
  <c r="AM90" i="1"/>
  <c r="S72" i="3"/>
  <c r="K72" i="3"/>
  <c r="BP5" i="3"/>
  <c r="BP4" i="3" s="1"/>
  <c r="BA16" i="1"/>
  <c r="BA15" i="1" s="1"/>
  <c r="AP93" i="1"/>
  <c r="AO50" i="1"/>
  <c r="BD23" i="1"/>
  <c r="H166" i="1"/>
  <c r="H43" i="1"/>
  <c r="H49" i="1" s="1"/>
  <c r="H90" i="1" s="1"/>
  <c r="AJ5" i="3"/>
  <c r="AJ4" i="3" s="1"/>
  <c r="BI112" i="1"/>
  <c r="BI77" i="1"/>
  <c r="BD14" i="1"/>
  <c r="BJ122" i="1"/>
  <c r="BH42" i="1"/>
  <c r="BH95" i="1"/>
  <c r="BG94" i="1"/>
  <c r="BH107" i="1"/>
  <c r="BJ98" i="1"/>
  <c r="BH98" i="1"/>
  <c r="BB96" i="1"/>
  <c r="BD96" i="1"/>
  <c r="BB99" i="1"/>
  <c r="BB41" i="1"/>
  <c r="BA60" i="1"/>
  <c r="BB61" i="1"/>
  <c r="BB107" i="1"/>
  <c r="BA82" i="1"/>
  <c r="BB82" i="1" s="1"/>
  <c r="BB83" i="1"/>
  <c r="BB100" i="1"/>
  <c r="BD100" i="1"/>
  <c r="BB75" i="1"/>
  <c r="BD113" i="1"/>
  <c r="BC113" i="1"/>
  <c r="BB113" i="1"/>
  <c r="BB161" i="1"/>
  <c r="AT40" i="1"/>
  <c r="AH93" i="1"/>
  <c r="BJ97" i="1"/>
  <c r="BC71" i="1"/>
  <c r="BC7" i="1"/>
  <c r="BC83" i="1"/>
  <c r="AS50" i="1"/>
  <c r="AS90" i="1" s="1"/>
  <c r="BJ115" i="1"/>
  <c r="AU74" i="1"/>
  <c r="AU57" i="1"/>
  <c r="AU52" i="1"/>
  <c r="AU20" i="1"/>
  <c r="AQ50" i="1"/>
  <c r="AQ93" i="1"/>
  <c r="O90" i="1"/>
  <c r="BC11" i="1"/>
  <c r="AT36" i="1"/>
  <c r="BI8" i="1"/>
  <c r="L90" i="1"/>
  <c r="AL560" i="3"/>
  <c r="AM560" i="3" s="1"/>
  <c r="BT368" i="3"/>
  <c r="AL192" i="3"/>
  <c r="AM192" i="3" s="1"/>
  <c r="Y191" i="3"/>
  <c r="AL191" i="3" s="1"/>
  <c r="AM191" i="3" s="1"/>
  <c r="S231" i="3"/>
  <c r="S112" i="3"/>
  <c r="S111" i="3" s="1"/>
  <c r="AV127" i="3"/>
  <c r="AV48" i="3" s="1"/>
  <c r="AF47" i="3"/>
  <c r="AS41" i="3"/>
  <c r="BB124" i="1"/>
  <c r="BB45" i="1"/>
  <c r="BA44" i="1"/>
  <c r="BB44" i="1" s="1"/>
  <c r="AU51" i="1"/>
  <c r="AT51" i="1"/>
  <c r="AE51" i="1"/>
  <c r="AR1093" i="3"/>
  <c r="AR1081" i="3"/>
  <c r="BU1082" i="3"/>
  <c r="CM1082" i="3"/>
  <c r="AI1080" i="3"/>
  <c r="AI1079" i="3" s="1"/>
  <c r="CE1080" i="3"/>
  <c r="CE1079" i="3" s="1"/>
  <c r="AA1038" i="3"/>
  <c r="AF1093" i="3"/>
  <c r="AF1081" i="3"/>
  <c r="AL1081" i="3" s="1"/>
  <c r="AM1081" i="3" s="1"/>
  <c r="CH1038" i="3"/>
  <c r="AT1080" i="3"/>
  <c r="AT1079" i="3" s="1"/>
  <c r="CC1038" i="3"/>
  <c r="CP1038" i="3" s="1"/>
  <c r="AO1038" i="3"/>
  <c r="BB1038" i="3" s="1"/>
  <c r="AJ1082" i="3"/>
  <c r="AH1082" i="3"/>
  <c r="AT1093" i="3"/>
  <c r="AT1081" i="3"/>
  <c r="BN1093" i="3"/>
  <c r="BN1081" i="3"/>
  <c r="CG1082" i="3"/>
  <c r="BR959" i="3"/>
  <c r="Z948" i="3"/>
  <c r="Z1014" i="3" s="1"/>
  <c r="AY959" i="3"/>
  <c r="CL959" i="3"/>
  <c r="BO918" i="3"/>
  <c r="BO87" i="3" s="1"/>
  <c r="BU918" i="3"/>
  <c r="BM918" i="3"/>
  <c r="BM87" i="3" s="1"/>
  <c r="BR918" i="3"/>
  <c r="CD918" i="3"/>
  <c r="AP918" i="3"/>
  <c r="AP87" i="3" s="1"/>
  <c r="CJ869" i="3"/>
  <c r="CF918" i="3"/>
  <c r="AP869" i="3"/>
  <c r="BZ857" i="3"/>
  <c r="BP711" i="3"/>
  <c r="AU105" i="3"/>
  <c r="Z105" i="3"/>
  <c r="CP760" i="3"/>
  <c r="CQ760" i="3" s="1"/>
  <c r="AU687" i="3"/>
  <c r="AU93" i="3" s="1"/>
  <c r="CH687" i="3"/>
  <c r="CI687" i="3"/>
  <c r="AF634" i="3" a="1"/>
  <c r="AF634" i="3" s="1"/>
  <c r="AQ687" i="3"/>
  <c r="AQ93" i="3" s="1"/>
  <c r="BN685" i="3"/>
  <c r="AX687" i="3"/>
  <c r="AX93" i="3" s="1"/>
  <c r="BT687" i="3"/>
  <c r="AO634" i="3" a="1"/>
  <c r="AO634" i="3" s="1"/>
  <c r="BP685" i="3"/>
  <c r="BX685" i="3"/>
  <c r="BX684" i="3" s="1"/>
  <c r="AJ643" i="3"/>
  <c r="AJ49" i="3" s="1"/>
  <c r="CE686" i="3"/>
  <c r="CE698" i="3"/>
  <c r="AS698" i="3"/>
  <c r="AS104" i="3" s="1"/>
  <c r="AS686" i="3"/>
  <c r="AS92" i="3" s="1"/>
  <c r="BS698" i="3"/>
  <c r="BS686" i="3"/>
  <c r="BT686" i="3"/>
  <c r="AY685" i="3"/>
  <c r="BQ686" i="3"/>
  <c r="AA586" i="3"/>
  <c r="Z586" i="3"/>
  <c r="AV553" i="3"/>
  <c r="AO489" i="3"/>
  <c r="BB498" i="3"/>
  <c r="BC498" i="3" s="1"/>
  <c r="CF553" i="3"/>
  <c r="BC535" i="3"/>
  <c r="BT529" i="3"/>
  <c r="BC534" i="3"/>
  <c r="BR529" i="3"/>
  <c r="AL439" i="3"/>
  <c r="AM439" i="3" s="1"/>
  <c r="BB546" i="3"/>
  <c r="BC546" i="3" s="1"/>
  <c r="BC512" i="3"/>
  <c r="BC505" i="3"/>
  <c r="AP553" i="3"/>
  <c r="AM574" i="3"/>
  <c r="AM576" i="3"/>
  <c r="AM555" i="3"/>
  <c r="AM575" i="3"/>
  <c r="AM573" i="3"/>
  <c r="BC492" i="3"/>
  <c r="BC432" i="3"/>
  <c r="BW461" i="3"/>
  <c r="BW449" i="3"/>
  <c r="AM424" i="3"/>
  <c r="CL318" i="3" a="1"/>
  <c r="CL318" i="3" s="1"/>
  <c r="CF318" i="3" a="1"/>
  <c r="CF318" i="3" s="1"/>
  <c r="BW318" i="3" a="1"/>
  <c r="BW318" i="3" s="1"/>
  <c r="BQ318" i="3" a="1"/>
  <c r="BQ318" i="3" s="1"/>
  <c r="BQ344" i="3" s="1"/>
  <c r="CK318" i="3" a="1"/>
  <c r="CK318" i="3" s="1"/>
  <c r="CE318" i="3" a="1"/>
  <c r="CE318" i="3" s="1"/>
  <c r="BV318" i="3" a="1"/>
  <c r="BV318" i="3" s="1"/>
  <c r="BR318" i="3" a="1"/>
  <c r="BR318" i="3" s="1"/>
  <c r="BX318" i="3" a="1"/>
  <c r="BX318" i="3" s="1"/>
  <c r="CN318" i="3" s="1" a="1"/>
  <c r="CN318" i="3" s="1"/>
  <c r="BT318" i="3" a="1"/>
  <c r="BT318" i="3" s="1"/>
  <c r="CM318" i="3" a="1"/>
  <c r="CM318" i="3" s="1"/>
  <c r="CD318" i="3" a="1"/>
  <c r="CD318" i="3" s="1"/>
  <c r="BS318" i="3" a="1"/>
  <c r="BS318" i="3" s="1"/>
  <c r="BS344" i="3" s="1"/>
  <c r="CC318" i="3" a="1"/>
  <c r="CC318" i="3" s="1"/>
  <c r="BU318" i="3" a="1"/>
  <c r="BU318" i="3" s="1"/>
  <c r="CH318" i="3" a="1"/>
  <c r="CH318" i="3" s="1"/>
  <c r="AL442" i="3"/>
  <c r="AM442" i="3" s="1"/>
  <c r="CK444" i="3"/>
  <c r="CP444" i="3" s="1"/>
  <c r="CQ444" i="3" s="1"/>
  <c r="AM436" i="3"/>
  <c r="AM529" i="3"/>
  <c r="AM497" i="3"/>
  <c r="AM495" i="3"/>
  <c r="AM494" i="3"/>
  <c r="AM496" i="3"/>
  <c r="AM476" i="3"/>
  <c r="BQ540" i="3"/>
  <c r="BZ540" i="3" s="1"/>
  <c r="BQ528" i="3"/>
  <c r="BZ528" i="3" s="1"/>
  <c r="CA528" i="3" s="1"/>
  <c r="AM438" i="3"/>
  <c r="BW368" i="3"/>
  <c r="AW410" i="3"/>
  <c r="AW409" i="3" s="1"/>
  <c r="AM441" i="3"/>
  <c r="BC513" i="3"/>
  <c r="AM504" i="3"/>
  <c r="AM451" i="3"/>
  <c r="AL466" i="3"/>
  <c r="AM466" i="3" s="1"/>
  <c r="CF371" i="3"/>
  <c r="BC437" i="3"/>
  <c r="AM367" i="3"/>
  <c r="AM345" i="3"/>
  <c r="BB319" i="3"/>
  <c r="CC365" i="3"/>
  <c r="BR290" i="3"/>
  <c r="BR289" i="3" s="1"/>
  <c r="AM355" i="3"/>
  <c r="AG428" i="3"/>
  <c r="BC381" i="3"/>
  <c r="BB386" i="3"/>
  <c r="BC386" i="3" s="1"/>
  <c r="BR365" i="3"/>
  <c r="CI450" i="3"/>
  <c r="BB374" i="3"/>
  <c r="BC374" i="3" s="1"/>
  <c r="CM382" i="3"/>
  <c r="CM370" i="3"/>
  <c r="CM368" i="3" s="1"/>
  <c r="AL388" i="3"/>
  <c r="AM388" i="3" s="1"/>
  <c r="Y244" i="3"/>
  <c r="BC361" i="3"/>
  <c r="BN270" i="3"/>
  <c r="BW211" i="3"/>
  <c r="BB284" i="3"/>
  <c r="BC284" i="3" s="1"/>
  <c r="BU211" i="3"/>
  <c r="AM294" i="3"/>
  <c r="CN292" i="3"/>
  <c r="BX371" i="3"/>
  <c r="CJ370" i="3"/>
  <c r="BC392" i="3"/>
  <c r="BC233" i="3"/>
  <c r="AM321" i="3"/>
  <c r="AM227" i="3"/>
  <c r="BC303" i="3"/>
  <c r="BC203" i="3"/>
  <c r="CF291" i="3"/>
  <c r="CF303" i="3"/>
  <c r="AM164" i="3"/>
  <c r="BC280" i="3"/>
  <c r="BT105" i="3"/>
  <c r="BV239" i="3" a="1"/>
  <c r="BV239" i="3" s="1"/>
  <c r="CL239" i="3" s="1" a="1"/>
  <c r="CL239" i="3" s="1"/>
  <c r="CJ239" i="3" a="1"/>
  <c r="CJ239" i="3" s="1"/>
  <c r="BB309" i="3"/>
  <c r="BC309" i="3" s="1"/>
  <c r="BB222" i="3"/>
  <c r="BC222" i="3" s="1"/>
  <c r="BC275" i="3"/>
  <c r="BN252" i="3"/>
  <c r="BN251" i="3" s="1"/>
  <c r="BC206" i="3"/>
  <c r="AM162" i="3"/>
  <c r="BC272" i="3"/>
  <c r="AM206" i="3"/>
  <c r="AM225" i="3"/>
  <c r="BV224" i="3"/>
  <c r="BV104" i="3" s="1"/>
  <c r="BV212" i="3"/>
  <c r="BV92" i="3" s="1"/>
  <c r="AM306" i="3"/>
  <c r="BR105" i="3"/>
  <c r="V153" i="3"/>
  <c r="BB153" i="3"/>
  <c r="CG231" i="3"/>
  <c r="CG112" i="3"/>
  <c r="CG111" i="3" s="1"/>
  <c r="J231" i="3"/>
  <c r="J112" i="3"/>
  <c r="J111" i="3" s="1"/>
  <c r="CE308" i="3"/>
  <c r="CE313" i="3"/>
  <c r="CE307" i="3"/>
  <c r="CE312" i="3"/>
  <c r="CE306" i="3"/>
  <c r="CE288" i="3"/>
  <c r="CE260" i="3"/>
  <c r="CE242" i="3"/>
  <c r="CE309" i="3"/>
  <c r="CE294" i="3"/>
  <c r="CE263" i="3"/>
  <c r="CE262" i="3"/>
  <c r="CE261" i="3" s="1"/>
  <c r="CE297" i="3"/>
  <c r="CE293" i="3"/>
  <c r="CE282" i="3"/>
  <c r="CE281" i="3" s="1"/>
  <c r="CE276" i="3"/>
  <c r="CE283" i="3"/>
  <c r="CE277" i="3"/>
  <c r="CE259" i="3"/>
  <c r="CE258" i="3"/>
  <c r="CE249" i="3"/>
  <c r="CE278" i="3"/>
  <c r="CE279" i="3"/>
  <c r="CE272" i="3"/>
  <c r="CE275" i="3" s="1"/>
  <c r="CE255" i="3" a="1"/>
  <c r="CE255" i="3" s="1"/>
  <c r="CE302" i="3"/>
  <c r="CE301" i="3" s="1"/>
  <c r="CE280" i="3"/>
  <c r="CE305" i="3"/>
  <c r="CE285" i="3"/>
  <c r="CE284" i="3" s="1"/>
  <c r="CE287" i="3"/>
  <c r="CE268" i="3"/>
  <c r="CE257" i="3"/>
  <c r="CE256" i="3" s="1"/>
  <c r="CE243" i="3"/>
  <c r="CE296" i="3" s="1"/>
  <c r="CE295" i="3" s="1"/>
  <c r="CM292" i="3"/>
  <c r="CF224" i="3"/>
  <c r="CF104" i="3" s="1"/>
  <c r="CF212" i="3"/>
  <c r="CF92" i="3" s="1"/>
  <c r="AW141" i="3"/>
  <c r="AS138" i="3"/>
  <c r="AS127" i="3" s="1"/>
  <c r="AS48" i="3" s="1"/>
  <c r="AX141" i="3"/>
  <c r="BR140" i="3"/>
  <c r="BZ140" i="3" s="1"/>
  <c r="BS140" i="3"/>
  <c r="BS138" i="3"/>
  <c r="V120" i="3"/>
  <c r="BX139" i="3"/>
  <c r="S139" i="3"/>
  <c r="S127" i="3" s="1"/>
  <c r="BO139" i="3"/>
  <c r="BO127" i="3" s="1"/>
  <c r="BO48" i="3" s="1"/>
  <c r="R139" i="3"/>
  <c r="BN139" i="3"/>
  <c r="BZ139" i="3" s="1"/>
  <c r="Q139" i="3"/>
  <c r="Q127" i="3" s="1"/>
  <c r="CK139" i="3"/>
  <c r="CH139" i="3"/>
  <c r="CD139" i="3"/>
  <c r="AY139" i="3"/>
  <c r="CC139" i="3"/>
  <c r="AT139" i="3"/>
  <c r="AT127" i="3" s="1"/>
  <c r="AT48" i="3" s="1"/>
  <c r="AS139" i="3"/>
  <c r="T139" i="3"/>
  <c r="AP139" i="3"/>
  <c r="BB139" i="3" s="1"/>
  <c r="AX139" i="3"/>
  <c r="BT139" i="3"/>
  <c r="T137" i="3"/>
  <c r="T127" i="3" s="1"/>
  <c r="BQ138" i="3"/>
  <c r="S141" i="3"/>
  <c r="R138" i="3"/>
  <c r="R127" i="3" s="1"/>
  <c r="J137" i="3"/>
  <c r="V137" i="3" s="1"/>
  <c r="AZ137" i="3"/>
  <c r="AZ127" i="3" s="1"/>
  <c r="AZ48" i="3" s="1"/>
  <c r="AR137" i="3"/>
  <c r="BB128" i="3"/>
  <c r="AO127" i="3"/>
  <c r="BB142" i="3"/>
  <c r="AO141" i="3"/>
  <c r="Y154" i="3"/>
  <c r="Y117" i="3"/>
  <c r="AL118" i="3"/>
  <c r="AU118" i="3"/>
  <c r="K118" i="3"/>
  <c r="BN118" i="3"/>
  <c r="V103" i="3"/>
  <c r="BB120" i="3"/>
  <c r="AE154" i="3"/>
  <c r="AE117" i="3"/>
  <c r="V126" i="3"/>
  <c r="V83" i="3"/>
  <c r="W83" i="3" s="1"/>
  <c r="J95" i="3"/>
  <c r="BB131" i="3"/>
  <c r="K95" i="3"/>
  <c r="V56" i="3"/>
  <c r="I485" i="3"/>
  <c r="V485" i="3" s="1"/>
  <c r="AW681" i="3"/>
  <c r="AW87" i="3" s="1"/>
  <c r="AT681" i="3"/>
  <c r="AT87" i="3" s="1"/>
  <c r="CH681" i="3"/>
  <c r="CE681" i="3"/>
  <c r="AF681" i="3"/>
  <c r="AF87" i="3" s="1"/>
  <c r="BU681" i="3"/>
  <c r="CD681" i="3"/>
  <c r="CP681" i="3" s="1"/>
  <c r="CQ681" i="3" s="1"/>
  <c r="BT839" i="3"/>
  <c r="BZ839" i="3" s="1"/>
  <c r="CA839" i="3" s="1"/>
  <c r="AF839" i="3"/>
  <c r="AL839" i="3" s="1"/>
  <c r="AM839" i="3" s="1"/>
  <c r="AJ839" i="3"/>
  <c r="AJ87" i="3" s="1"/>
  <c r="AP108" i="3"/>
  <c r="AP109" i="3"/>
  <c r="AP98" i="3"/>
  <c r="AP110" i="3"/>
  <c r="BJ103" i="1"/>
  <c r="M72" i="3"/>
  <c r="Y72" i="3"/>
  <c r="BI138" i="1"/>
  <c r="BJ95" i="1"/>
  <c r="BI95" i="1"/>
  <c r="BD95" i="1"/>
  <c r="BC95" i="1"/>
  <c r="AW94" i="1"/>
  <c r="BI22" i="1"/>
  <c r="BG21" i="1"/>
  <c r="BD133" i="1"/>
  <c r="AU60" i="1"/>
  <c r="AT60" i="1"/>
  <c r="AF60" i="1"/>
  <c r="AE60" i="1"/>
  <c r="P59" i="1"/>
  <c r="AF59" i="1" s="1" a="1"/>
  <c r="AF59" i="1" s="1"/>
  <c r="U90" i="1"/>
  <c r="BD13" i="1"/>
  <c r="BJ37" i="1"/>
  <c r="BI87" i="1"/>
  <c r="BH108" i="1"/>
  <c r="BH114" i="1"/>
  <c r="BG149" i="1"/>
  <c r="BH149" i="1" s="1"/>
  <c r="BH150" i="1"/>
  <c r="BH104" i="1"/>
  <c r="BG141" i="1"/>
  <c r="BB97" i="1"/>
  <c r="BB116" i="1"/>
  <c r="BB48" i="1"/>
  <c r="BB76" i="1"/>
  <c r="BB117" i="1"/>
  <c r="BB137" i="1"/>
  <c r="BB106" i="1"/>
  <c r="BA105" i="1"/>
  <c r="BB105" i="1" s="1"/>
  <c r="BB87" i="1"/>
  <c r="BA118" i="1"/>
  <c r="BC119" i="1"/>
  <c r="BB119" i="1"/>
  <c r="AH50" i="1"/>
  <c r="BD126" i="1"/>
  <c r="BC97" i="1"/>
  <c r="BI71" i="1"/>
  <c r="AF51" i="1"/>
  <c r="BD7" i="1"/>
  <c r="AT132" i="1"/>
  <c r="BC115" i="1"/>
  <c r="BG45" i="1"/>
  <c r="BC41" i="1"/>
  <c r="BC12" i="1"/>
  <c r="BD31" i="1"/>
  <c r="AQ856" i="3"/>
  <c r="AQ844" i="3"/>
  <c r="BB760" i="3"/>
  <c r="BC760" i="3" s="1"/>
  <c r="AV684" i="3"/>
  <c r="AV91" i="3"/>
  <c r="AV90" i="3" s="1"/>
  <c r="AM305" i="3"/>
  <c r="CP290" i="3"/>
  <c r="CQ290" i="3" s="1"/>
  <c r="CC289" i="3"/>
  <c r="CP289" i="3" s="1"/>
  <c r="CQ289" i="3" s="1"/>
  <c r="BU207" i="3"/>
  <c r="BU87" i="3" s="1"/>
  <c r="AM274" i="3"/>
  <c r="AM273" i="3"/>
  <c r="AM261" i="3"/>
  <c r="AM293" i="3"/>
  <c r="CK303" i="3"/>
  <c r="CK291" i="3"/>
  <c r="BT303" i="3"/>
  <c r="BT291" i="3"/>
  <c r="BT211" i="3"/>
  <c r="CN294" i="3"/>
  <c r="CN293" i="3"/>
  <c r="CN302" i="3"/>
  <c r="CN301" i="3" s="1"/>
  <c r="CN309" i="3"/>
  <c r="CN259" i="3"/>
  <c r="CN297" i="3"/>
  <c r="CN283" i="3"/>
  <c r="CN282" i="3"/>
  <c r="CN281" i="3" s="1"/>
  <c r="CN313" i="3"/>
  <c r="CN257" i="3"/>
  <c r="CN256" i="3" s="1"/>
  <c r="CN268" i="3"/>
  <c r="CN307" i="3"/>
  <c r="CN306" i="3"/>
  <c r="CN312" i="3"/>
  <c r="CN308" i="3"/>
  <c r="CN285" i="3"/>
  <c r="CN284" i="3" s="1"/>
  <c r="CN280" i="3"/>
  <c r="CN279" i="3"/>
  <c r="CN278" i="3"/>
  <c r="CN277" i="3"/>
  <c r="CN276" i="3"/>
  <c r="CN272" i="3"/>
  <c r="CN275" i="3" s="1"/>
  <c r="CN305" i="3"/>
  <c r="CN288" i="3"/>
  <c r="CN262" i="3"/>
  <c r="CN261" i="3" s="1"/>
  <c r="CN287" i="3"/>
  <c r="CN263" i="3"/>
  <c r="CN243" i="3"/>
  <c r="CN296" i="3" s="1"/>
  <c r="CN295" i="3" s="1"/>
  <c r="CN249" i="3"/>
  <c r="CN258" i="3"/>
  <c r="CN242" i="3"/>
  <c r="CN255" i="3" a="1"/>
  <c r="CN255" i="3" s="1"/>
  <c r="CN260" i="3"/>
  <c r="AM282" i="3"/>
  <c r="AM278" i="3"/>
  <c r="BB308" i="3"/>
  <c r="BC308" i="3" s="1"/>
  <c r="AM262" i="3"/>
  <c r="BB271" i="3"/>
  <c r="BC271" i="3" s="1"/>
  <c r="AO270" i="3"/>
  <c r="CK224" i="3"/>
  <c r="CK104" i="3" s="1"/>
  <c r="CK212" i="3"/>
  <c r="CK92" i="3" s="1"/>
  <c r="AG251" i="3"/>
  <c r="CG224" i="3"/>
  <c r="CG104" i="3" s="1"/>
  <c r="CG212" i="3"/>
  <c r="CG92" i="3" s="1"/>
  <c r="BR231" i="3"/>
  <c r="BR112" i="3"/>
  <c r="BR111" i="3" s="1"/>
  <c r="BB152" i="3"/>
  <c r="J141" i="3"/>
  <c r="J117" i="3" s="1"/>
  <c r="CD112" i="3"/>
  <c r="CD111" i="3" s="1"/>
  <c r="AI154" i="3"/>
  <c r="AI117" i="3"/>
  <c r="AS141" i="3"/>
  <c r="V125" i="3"/>
  <c r="BZ151" i="3"/>
  <c r="AD48" i="3"/>
  <c r="AC48" i="3"/>
  <c r="AB48" i="3"/>
  <c r="AA48" i="3"/>
  <c r="Y48" i="3"/>
  <c r="AO48" i="3"/>
  <c r="AJ48" i="3"/>
  <c r="AI48" i="3"/>
  <c r="AH48" i="3"/>
  <c r="AG48" i="3"/>
  <c r="Z48" i="3"/>
  <c r="BM141" i="3"/>
  <c r="AY118" i="3"/>
  <c r="AY48" i="3"/>
  <c r="AS118" i="3"/>
  <c r="V91" i="3"/>
  <c r="AA95" i="3"/>
  <c r="BV327" i="3"/>
  <c r="BU327" i="3"/>
  <c r="BW327" i="3"/>
  <c r="CD327" i="3"/>
  <c r="CC327" i="3"/>
  <c r="CP327" i="3" s="1"/>
  <c r="CK327" i="3"/>
  <c r="J365" i="3"/>
  <c r="I365" i="3"/>
  <c r="T365" i="3"/>
  <c r="S365" i="3"/>
  <c r="R365" i="3"/>
  <c r="Q365" i="3"/>
  <c r="P365" i="3"/>
  <c r="O365" i="3"/>
  <c r="M365" i="3"/>
  <c r="L365" i="3"/>
  <c r="K365" i="3"/>
  <c r="N365" i="3"/>
  <c r="BW365" i="3"/>
  <c r="BV444" i="3"/>
  <c r="CM444" i="3"/>
  <c r="CM87" i="3" s="1"/>
  <c r="CE606" i="3"/>
  <c r="CE605" i="3" s="1"/>
  <c r="BS606" i="3"/>
  <c r="BS605" i="3" s="1"/>
  <c r="AU606" i="3"/>
  <c r="AU605" i="3" s="1"/>
  <c r="AQ606" i="3"/>
  <c r="AQ605" i="3" s="1"/>
  <c r="AZ606" i="3"/>
  <c r="AZ605" i="3" s="1"/>
  <c r="BR606" i="3"/>
  <c r="BR605" i="3" s="1"/>
  <c r="BO606" i="3"/>
  <c r="BO605" i="3" s="1"/>
  <c r="BQ606" i="3"/>
  <c r="BQ605" i="3" s="1"/>
  <c r="AO87" i="3"/>
  <c r="AE87" i="3"/>
  <c r="AN59" i="1"/>
  <c r="AN50" i="1" s="1"/>
  <c r="AN90" i="1" s="1"/>
  <c r="AK93" i="1"/>
  <c r="AK148" i="1" s="1"/>
  <c r="AK163" i="1" s="1"/>
  <c r="BC138" i="1"/>
  <c r="BC124" i="1"/>
  <c r="AT118" i="1"/>
  <c r="AE118" i="1"/>
  <c r="AF118" i="1"/>
  <c r="AU118" i="1"/>
  <c r="BJ106" i="1"/>
  <c r="BI106" i="1"/>
  <c r="BD106" i="1"/>
  <c r="AW105" i="1"/>
  <c r="BC106" i="1"/>
  <c r="AU40" i="1"/>
  <c r="BH119" i="1"/>
  <c r="BG118" i="1"/>
  <c r="BH159" i="1"/>
  <c r="BG158" i="1"/>
  <c r="BH127" i="1"/>
  <c r="BH152" i="1"/>
  <c r="BB122" i="1"/>
  <c r="BB128" i="1"/>
  <c r="BB70" i="1"/>
  <c r="BB111" i="1"/>
  <c r="BD129" i="1"/>
  <c r="BC129" i="1"/>
  <c r="BB129" i="1"/>
  <c r="BB145" i="1"/>
  <c r="BB123" i="1"/>
  <c r="BB114" i="1"/>
  <c r="BB135" i="1"/>
  <c r="BI79" i="1"/>
  <c r="AS93" i="1"/>
  <c r="AT94" i="1"/>
  <c r="AU94" i="1"/>
  <c r="AF94" i="1"/>
  <c r="P93" i="1"/>
  <c r="AF93" i="1" s="1" a="1"/>
  <c r="AF93" i="1" s="1"/>
  <c r="AE94" i="1"/>
  <c r="BC116" i="1"/>
  <c r="BC63" i="1"/>
  <c r="BC55" i="1"/>
  <c r="AH49" i="1"/>
  <c r="AU28" i="1"/>
  <c r="N166" i="1"/>
  <c r="N43" i="1"/>
  <c r="N49" i="1" s="1"/>
  <c r="N90" i="1" s="1"/>
  <c r="BC8" i="1"/>
  <c r="BZ687" i="3"/>
  <c r="BM93" i="3"/>
  <c r="BZ93" i="3" s="1"/>
  <c r="CD368" i="3"/>
  <c r="BB1080" i="3"/>
  <c r="BC1080" i="3" s="1"/>
  <c r="AO1079" i="3"/>
  <c r="BB1079" i="3" s="1"/>
  <c r="BC1079" i="3" s="1"/>
  <c r="CN1093" i="3"/>
  <c r="CN1081" i="3"/>
  <c r="BO844" i="3"/>
  <c r="BO856" i="3"/>
  <c r="AA713" i="3" a="1"/>
  <c r="AA713" i="3" s="1"/>
  <c r="R713" i="3" a="1"/>
  <c r="R713" i="3" s="1"/>
  <c r="L713" i="3" a="1"/>
  <c r="L713" i="3" s="1"/>
  <c r="BS713" i="3" a="1"/>
  <c r="BS713" i="3" s="1"/>
  <c r="CI713" i="3" s="1" a="1"/>
  <c r="CI713" i="3" s="1"/>
  <c r="AU713" i="3" a="1"/>
  <c r="AU713" i="3" s="1"/>
  <c r="AJ713" i="3" a="1"/>
  <c r="AJ713" i="3" s="1"/>
  <c r="S713" i="3" a="1"/>
  <c r="S713" i="3" s="1"/>
  <c r="K713" i="3" a="1"/>
  <c r="K713" i="3" s="1"/>
  <c r="AH713" i="3" a="1"/>
  <c r="AH713" i="3" s="1"/>
  <c r="Z713" i="3" a="1"/>
  <c r="Z713" i="3" s="1"/>
  <c r="P713" i="3" a="1"/>
  <c r="P713" i="3" s="1"/>
  <c r="I713" i="3" a="1"/>
  <c r="I713" i="3" s="1"/>
  <c r="AQ713" i="3" a="1"/>
  <c r="AQ713" i="3" s="1"/>
  <c r="Y713" i="3" a="1"/>
  <c r="Y713" i="3" s="1"/>
  <c r="AA739" i="3" s="1"/>
  <c r="O713" i="3" a="1"/>
  <c r="O713" i="3" s="1"/>
  <c r="AE713" i="3" a="1"/>
  <c r="AE713" i="3" s="1"/>
  <c r="N713" i="3" a="1"/>
  <c r="N713" i="3" s="1"/>
  <c r="AD713" i="3" a="1"/>
  <c r="AD713" i="3" s="1"/>
  <c r="AT713" i="3" s="1" a="1"/>
  <c r="AT713" i="3" s="1"/>
  <c r="M713" i="3" a="1"/>
  <c r="M713" i="3" s="1"/>
  <c r="J713" i="3" a="1"/>
  <c r="J713" i="3" s="1"/>
  <c r="BO713" i="3" a="1"/>
  <c r="BO713" i="3" s="1"/>
  <c r="BM713" i="3" a="1"/>
  <c r="BM713" i="3" s="1"/>
  <c r="BM739" i="3" s="1"/>
  <c r="AI713" i="3" a="1"/>
  <c r="AI713" i="3" s="1"/>
  <c r="AY713" i="3" s="1" a="1"/>
  <c r="AY713" i="3" s="1"/>
  <c r="AB713" i="3" a="1"/>
  <c r="AB713" i="3" s="1"/>
  <c r="T713" i="3" a="1"/>
  <c r="T713" i="3" s="1"/>
  <c r="AO713" i="3" a="1"/>
  <c r="AO713" i="3" s="1"/>
  <c r="K638" i="3"/>
  <c r="K644" i="3"/>
  <c r="K641" i="3"/>
  <c r="K640" i="3" s="1"/>
  <c r="K636" i="3"/>
  <c r="K635" i="3" s="1"/>
  <c r="K639" i="3" s="1"/>
  <c r="K645" i="3" s="1"/>
  <c r="K637" i="3"/>
  <c r="BV698" i="3"/>
  <c r="BV686" i="3"/>
  <c r="AU700" i="3"/>
  <c r="AU106" i="3" s="1"/>
  <c r="AU675" i="3"/>
  <c r="AU81" i="3" s="1"/>
  <c r="AU649" i="3"/>
  <c r="AU55" i="3" s="1"/>
  <c r="AU688" i="3"/>
  <c r="AU94" i="3" s="1"/>
  <c r="AU673" i="3"/>
  <c r="AU79" i="3" s="1"/>
  <c r="AU663" i="3"/>
  <c r="AU69" i="3" s="1"/>
  <c r="AU657" i="3"/>
  <c r="AU692" i="3"/>
  <c r="AU704" i="3"/>
  <c r="AU703" i="3"/>
  <c r="AU701" i="3"/>
  <c r="AU107" i="3" s="1"/>
  <c r="AU697" i="3"/>
  <c r="AU708" i="3"/>
  <c r="AU114" i="3" s="1"/>
  <c r="AU667" i="3"/>
  <c r="AU650" i="3" a="1"/>
  <c r="AU650" i="3" s="1"/>
  <c r="AU56" i="3" s="1"/>
  <c r="AU702" i="3"/>
  <c r="AU674" i="3"/>
  <c r="AU80" i="3" s="1"/>
  <c r="AU677" i="3"/>
  <c r="AU653" i="3"/>
  <c r="AU59" i="3" s="1"/>
  <c r="AU644" i="3"/>
  <c r="AU50" i="3" s="1"/>
  <c r="AU707" i="3"/>
  <c r="AU113" i="3" s="1"/>
  <c r="AU683" i="3"/>
  <c r="AU89" i="3" s="1"/>
  <c r="AU678" i="3"/>
  <c r="AU84" i="3" s="1"/>
  <c r="AU654" i="3"/>
  <c r="AU60" i="3" s="1"/>
  <c r="AU638" i="3"/>
  <c r="AU637" i="3"/>
  <c r="AU44" i="3" s="1"/>
  <c r="AU658" i="3"/>
  <c r="AU64" i="3" s="1"/>
  <c r="AU682" i="3"/>
  <c r="AU88" i="3" s="1"/>
  <c r="AU655" i="3"/>
  <c r="AU61" i="3" s="1"/>
  <c r="AU652" i="3"/>
  <c r="AU642" i="3"/>
  <c r="AU689" i="3"/>
  <c r="AU97" i="3" s="1"/>
  <c r="AU671" i="3"/>
  <c r="AU77" i="3" s="1"/>
  <c r="AU672" i="3"/>
  <c r="AU78" i="3" s="1"/>
  <c r="AU680" i="3"/>
  <c r="AU41" i="3"/>
  <c r="BZ681" i="3"/>
  <c r="CA681" i="3" s="1"/>
  <c r="CN698" i="3"/>
  <c r="CN686" i="3"/>
  <c r="CM643" i="3"/>
  <c r="CP620" i="3"/>
  <c r="AE567" i="3"/>
  <c r="BC450" i="3"/>
  <c r="BC418" i="3"/>
  <c r="BC416" i="3"/>
  <c r="BC397" i="3"/>
  <c r="BQ423" i="3" s="1"/>
  <c r="BC417" i="3"/>
  <c r="BC415" i="3"/>
  <c r="BC405" i="3"/>
  <c r="BC424" i="3"/>
  <c r="BC421" i="3"/>
  <c r="AL481" i="3"/>
  <c r="AM481" i="3" s="1"/>
  <c r="AO507" i="3"/>
  <c r="BB508" i="3"/>
  <c r="BC508" i="3" s="1"/>
  <c r="CP383" i="3"/>
  <c r="CC461" i="3"/>
  <c r="CP461" i="3" s="1"/>
  <c r="CC449" i="3"/>
  <c r="CP449" i="3" s="1"/>
  <c r="CQ449" i="3" s="1"/>
  <c r="CE370" i="3"/>
  <c r="CE382" i="3"/>
  <c r="BV382" i="3"/>
  <c r="BV370" i="3"/>
  <c r="BV368" i="3" s="1"/>
  <c r="L44" i="5"/>
  <c r="L47" i="5" s="1"/>
  <c r="AP1082" i="3"/>
  <c r="BS1082" i="3"/>
  <c r="AR1080" i="3"/>
  <c r="AR1079" i="3" s="1"/>
  <c r="AV1080" i="3"/>
  <c r="AV1079" i="3" s="1"/>
  <c r="CH1080" i="3"/>
  <c r="CH1079" i="3" s="1"/>
  <c r="CC1080" i="3"/>
  <c r="AO1082" i="3"/>
  <c r="BB1082" i="3" s="1"/>
  <c r="CN1038" i="3"/>
  <c r="AZ1038" i="3"/>
  <c r="AH1080" i="3"/>
  <c r="AH1079" i="3" s="1"/>
  <c r="BQ1038" i="3"/>
  <c r="CP1015" i="3"/>
  <c r="BB1015" i="3"/>
  <c r="CG948" i="3"/>
  <c r="BB936" i="3"/>
  <c r="AS869" i="3"/>
  <c r="AB869" i="3"/>
  <c r="Z792" i="3" a="1"/>
  <c r="Z792" i="3" s="1"/>
  <c r="AC818" i="3" s="1"/>
  <c r="Q792" i="3" a="1"/>
  <c r="Q792" i="3" s="1"/>
  <c r="K792" i="3" a="1"/>
  <c r="K792" i="3" s="1"/>
  <c r="AE792" i="3" a="1"/>
  <c r="AE792" i="3" s="1"/>
  <c r="N792" i="3" a="1"/>
  <c r="N792" i="3" s="1"/>
  <c r="AD792" i="3" a="1"/>
  <c r="AD792" i="3" s="1"/>
  <c r="T792" i="3" a="1"/>
  <c r="T792" i="3" s="1"/>
  <c r="M792" i="3" a="1"/>
  <c r="M792" i="3" s="1"/>
  <c r="AR792" i="3" a="1"/>
  <c r="AR792" i="3" s="1"/>
  <c r="BP792" i="3" s="1" a="1"/>
  <c r="BP792" i="3" s="1"/>
  <c r="AH792" i="3" a="1"/>
  <c r="AH792" i="3" s="1"/>
  <c r="I792" i="3" a="1"/>
  <c r="I792" i="3" s="1"/>
  <c r="S792" i="3" a="1"/>
  <c r="S792" i="3" s="1"/>
  <c r="AG792" i="3" a="1"/>
  <c r="AG792" i="3" s="1"/>
  <c r="R792" i="3" a="1"/>
  <c r="R792" i="3" s="1"/>
  <c r="P792" i="3" a="1"/>
  <c r="P792" i="3" s="1"/>
  <c r="AQ792" i="3" a="1"/>
  <c r="AQ792" i="3" s="1"/>
  <c r="AA792" i="3" a="1"/>
  <c r="AA792" i="3" s="1"/>
  <c r="AD818" i="3" s="1"/>
  <c r="L792" i="3" a="1"/>
  <c r="L792" i="3" s="1"/>
  <c r="Y792" i="3" a="1"/>
  <c r="Y792" i="3" s="1"/>
  <c r="AF818" i="3" s="1"/>
  <c r="O792" i="3" a="1"/>
  <c r="O792" i="3" s="1"/>
  <c r="J792" i="3" a="1"/>
  <c r="J792" i="3" s="1"/>
  <c r="AC792" i="3" a="1"/>
  <c r="AC792" i="3" s="1"/>
  <c r="AB792" i="3" a="1"/>
  <c r="AB792" i="3" s="1"/>
  <c r="AE818" i="3" s="1"/>
  <c r="CH777" i="3"/>
  <c r="CH765" i="3"/>
  <c r="AE105" i="3"/>
  <c r="CG685" i="3"/>
  <c r="CG684" i="3" s="1"/>
  <c r="BQ634" i="3" a="1"/>
  <c r="BQ634" i="3" s="1"/>
  <c r="AA105" i="3"/>
  <c r="BN105" i="3"/>
  <c r="CP699" i="3"/>
  <c r="AA704" i="3"/>
  <c r="AA658" i="3"/>
  <c r="AA64" i="3" s="1"/>
  <c r="AA703" i="3"/>
  <c r="AA644" i="3"/>
  <c r="AA50" i="3" s="1"/>
  <c r="AA641" i="3"/>
  <c r="AA700" i="3"/>
  <c r="AA106" i="3" s="1"/>
  <c r="AA701" i="3"/>
  <c r="AA107" i="3" s="1"/>
  <c r="AA638" i="3"/>
  <c r="AA45" i="3" s="1"/>
  <c r="AA697" i="3"/>
  <c r="AA657" i="3"/>
  <c r="AA663" i="3"/>
  <c r="AA69" i="3" s="1"/>
  <c r="AA654" i="3"/>
  <c r="AA60" i="3" s="1"/>
  <c r="AA637" i="3"/>
  <c r="AA44" i="3" s="1"/>
  <c r="AA652" i="3"/>
  <c r="AA653" i="3"/>
  <c r="AA59" i="3" s="1"/>
  <c r="AA655" i="3"/>
  <c r="AA61" i="3" s="1"/>
  <c r="AA702" i="3"/>
  <c r="AA642" i="3"/>
  <c r="AV643" i="3"/>
  <c r="AV49" i="3" s="1"/>
  <c r="J639" i="3"/>
  <c r="J637" i="3"/>
  <c r="J641" i="3"/>
  <c r="J640" i="3" s="1"/>
  <c r="J644" i="3"/>
  <c r="J638" i="3"/>
  <c r="J636" i="3"/>
  <c r="J635" i="3" s="1"/>
  <c r="BP634" i="3" a="1"/>
  <c r="BP634" i="3" s="1"/>
  <c r="CF686" i="3"/>
  <c r="CF698" i="3"/>
  <c r="AR686" i="3"/>
  <c r="AR92" i="3" s="1"/>
  <c r="AR698" i="3"/>
  <c r="AR104" i="3" s="1"/>
  <c r="AO687" i="3"/>
  <c r="AZ698" i="3"/>
  <c r="AZ104" i="3" s="1"/>
  <c r="AZ686" i="3"/>
  <c r="AZ92" i="3" s="1"/>
  <c r="AH686" i="3"/>
  <c r="AH92" i="3" s="1"/>
  <c r="AH698" i="3"/>
  <c r="AH104" i="3" s="1"/>
  <c r="AD698" i="3"/>
  <c r="AD104" i="3" s="1"/>
  <c r="AD634" i="3" a="1"/>
  <c r="AD634" i="3" s="1"/>
  <c r="AX553" i="3"/>
  <c r="AL577" i="3"/>
  <c r="AM577" i="3" s="1"/>
  <c r="Y568" i="3"/>
  <c r="BU553" i="3"/>
  <c r="BB602" i="3"/>
  <c r="BC602" i="3" s="1"/>
  <c r="CL450" i="3"/>
  <c r="CJ450" i="3"/>
  <c r="BM410" i="3"/>
  <c r="AZ507" i="3"/>
  <c r="BW450" i="3"/>
  <c r="BC548" i="3"/>
  <c r="AL546" i="3"/>
  <c r="AM546" i="3" s="1"/>
  <c r="BV365" i="3"/>
  <c r="BC457" i="3"/>
  <c r="AE409" i="3"/>
  <c r="BZ448" i="3"/>
  <c r="BQ447" i="3"/>
  <c r="BZ447" i="3" s="1"/>
  <c r="BU365" i="3"/>
  <c r="CL368" i="3"/>
  <c r="AM440" i="3"/>
  <c r="BC443" i="3"/>
  <c r="BB350" i="3"/>
  <c r="BC350" i="3" s="1"/>
  <c r="AO349" i="3"/>
  <c r="BB349" i="3" s="1"/>
  <c r="BC349" i="3" s="1"/>
  <c r="AL323" i="3"/>
  <c r="AM323" i="3" s="1"/>
  <c r="CP369" i="3"/>
  <c r="CQ369" i="3" s="1"/>
  <c r="CC368" i="3"/>
  <c r="CP368" i="3" s="1"/>
  <c r="CQ368" i="3" s="1"/>
  <c r="AL231" i="3"/>
  <c r="AM231" i="3" s="1"/>
  <c r="CK365" i="3"/>
  <c r="CK87" i="3" s="1"/>
  <c r="AF409" i="3"/>
  <c r="CM461" i="3"/>
  <c r="CM449" i="3"/>
  <c r="BV461" i="3"/>
  <c r="BV449" i="3"/>
  <c r="AM381" i="3"/>
  <c r="AM346" i="3"/>
  <c r="BS461" i="3"/>
  <c r="BS449" i="3"/>
  <c r="CK370" i="3"/>
  <c r="CK368" i="3" s="1"/>
  <c r="CK382" i="3"/>
  <c r="AM407" i="3"/>
  <c r="AM347" i="3"/>
  <c r="BB265" i="3"/>
  <c r="BC265" i="3" s="1"/>
  <c r="CP286" i="3"/>
  <c r="CQ286" i="3" s="1"/>
  <c r="BV207" i="3"/>
  <c r="CD461" i="3"/>
  <c r="CD449" i="3"/>
  <c r="AY270" i="3"/>
  <c r="BX292" i="3"/>
  <c r="CN370" i="3"/>
  <c r="CN368" i="3" s="1"/>
  <c r="BS476" i="3" a="1"/>
  <c r="BS476" i="3" s="1"/>
  <c r="T476" i="3" a="1"/>
  <c r="T476" i="3" s="1"/>
  <c r="N476" i="3" a="1"/>
  <c r="N476" i="3" s="1"/>
  <c r="Q502" i="3" s="1"/>
  <c r="BX476" i="3" a="1"/>
  <c r="BX476" i="3" s="1"/>
  <c r="CN476" i="3" s="1" a="1"/>
  <c r="CN476" i="3" s="1"/>
  <c r="BR476" i="3" a="1"/>
  <c r="BR476" i="3" s="1"/>
  <c r="CH476" i="3" s="1" a="1"/>
  <c r="CH476" i="3" s="1"/>
  <c r="CF476" i="3" a="1"/>
  <c r="CF476" i="3" s="1"/>
  <c r="BW476" i="3" a="1"/>
  <c r="BW476" i="3" s="1"/>
  <c r="BQ476" i="3" a="1"/>
  <c r="BQ476" i="3" s="1"/>
  <c r="L476" i="3" a="1"/>
  <c r="L476" i="3" s="1"/>
  <c r="O502" i="3" s="1"/>
  <c r="CE476" i="3" a="1"/>
  <c r="CE476" i="3" s="1"/>
  <c r="O476" i="3" a="1"/>
  <c r="O476" i="3" s="1"/>
  <c r="CD476" i="3" a="1"/>
  <c r="CD476" i="3" s="1"/>
  <c r="M476" i="3" a="1"/>
  <c r="M476" i="3" s="1"/>
  <c r="CC476" i="3" a="1"/>
  <c r="CC476" i="3" s="1"/>
  <c r="S476" i="3" a="1"/>
  <c r="S476" i="3" s="1"/>
  <c r="CJ476" i="3" a="1"/>
  <c r="CJ476" i="3" s="1"/>
  <c r="BU476" i="3" a="1"/>
  <c r="BU476" i="3" s="1"/>
  <c r="I476" i="3" a="1"/>
  <c r="I476" i="3" s="1"/>
  <c r="K502" i="3" s="1"/>
  <c r="Q476" i="3" a="1"/>
  <c r="Q476" i="3" s="1"/>
  <c r="BT476" i="3" a="1"/>
  <c r="BT476" i="3" s="1"/>
  <c r="BT502" i="3" s="1"/>
  <c r="P476" i="3" a="1"/>
  <c r="P476" i="3" s="1"/>
  <c r="J476" i="3" a="1"/>
  <c r="J476" i="3" s="1"/>
  <c r="BT292" i="3"/>
  <c r="BS370" i="3"/>
  <c r="AM287" i="3"/>
  <c r="BC253" i="3"/>
  <c r="AM275" i="3"/>
  <c r="BT207" i="3"/>
  <c r="BT87" i="3" s="1"/>
  <c r="CI303" i="3"/>
  <c r="CI291" i="3"/>
  <c r="AM272" i="3"/>
  <c r="CG239" i="3" a="1"/>
  <c r="CG239" i="3" s="1"/>
  <c r="BB192" i="3"/>
  <c r="BC192" i="3" s="1"/>
  <c r="AO191" i="3"/>
  <c r="AM281" i="3"/>
  <c r="AO244" i="3"/>
  <c r="BC215" i="3"/>
  <c r="AC270" i="3"/>
  <c r="AM358" i="3"/>
  <c r="CE224" i="3"/>
  <c r="CE104" i="3" s="1"/>
  <c r="CE212" i="3"/>
  <c r="CE92" i="3" s="1"/>
  <c r="AL186" i="3"/>
  <c r="AM186" i="3" s="1"/>
  <c r="Y185" i="3"/>
  <c r="AL185" i="3" s="1"/>
  <c r="AM185" i="3" s="1"/>
  <c r="T234" i="3"/>
  <c r="T114" i="3" s="1"/>
  <c r="AL216" i="3"/>
  <c r="AM216" i="3" s="1"/>
  <c r="BB161" i="3"/>
  <c r="BC161" i="3" s="1"/>
  <c r="AM243" i="3"/>
  <c r="BR211" i="3"/>
  <c r="CP232" i="3"/>
  <c r="CC231" i="3"/>
  <c r="CP231" i="3" s="1"/>
  <c r="CC112" i="3"/>
  <c r="CI231" i="3"/>
  <c r="CI112" i="3"/>
  <c r="CI111" i="3" s="1"/>
  <c r="CJ231" i="3"/>
  <c r="CJ112" i="3"/>
  <c r="CJ111" i="3" s="1"/>
  <c r="BW292" i="3"/>
  <c r="BM191" i="3"/>
  <c r="CF211" i="3"/>
  <c r="T141" i="3"/>
  <c r="Y105" i="3"/>
  <c r="AB117" i="3"/>
  <c r="BB122" i="3"/>
  <c r="BZ138" i="3"/>
  <c r="BV138" i="3"/>
  <c r="AY138" i="3"/>
  <c r="BU138" i="3"/>
  <c r="AV138" i="3"/>
  <c r="P138" i="3"/>
  <c r="CI138" i="3"/>
  <c r="CH138" i="3"/>
  <c r="AX138" i="3"/>
  <c r="AM163" i="3"/>
  <c r="BP141" i="3"/>
  <c r="Z117" i="3"/>
  <c r="BS137" i="3"/>
  <c r="CE137" i="3"/>
  <c r="CP137" i="3" s="1"/>
  <c r="BU137" i="3"/>
  <c r="AV118" i="3"/>
  <c r="O118" i="3"/>
  <c r="T207" i="3"/>
  <c r="T87" i="3" s="1"/>
  <c r="T85" i="3" s="1"/>
  <c r="K207" i="3"/>
  <c r="I207" i="3"/>
  <c r="S207" i="3"/>
  <c r="S87" i="3" s="1"/>
  <c r="S85" i="3" s="1"/>
  <c r="R207" i="3"/>
  <c r="P207" i="3"/>
  <c r="O207" i="3"/>
  <c r="O87" i="3" s="1"/>
  <c r="O85" i="3" s="1"/>
  <c r="N207" i="3"/>
  <c r="N87" i="3" s="1"/>
  <c r="N85" i="3" s="1"/>
  <c r="M207" i="3"/>
  <c r="M87" i="3" s="1"/>
  <c r="M85" i="3" s="1"/>
  <c r="Q207" i="3"/>
  <c r="Q87" i="3" s="1"/>
  <c r="Q85" i="3" s="1"/>
  <c r="L207" i="3"/>
  <c r="L87" i="3" s="1"/>
  <c r="L85" i="3" s="1"/>
  <c r="J207" i="3"/>
  <c r="CC523" i="3"/>
  <c r="BV523" i="3"/>
  <c r="BZ523" i="3" s="1"/>
  <c r="CA523" i="3" s="1"/>
  <c r="CL523" i="3"/>
  <c r="BX527" i="3"/>
  <c r="BX526" i="3" s="1"/>
  <c r="BV527" i="3"/>
  <c r="BV526" i="3" s="1"/>
  <c r="AG685" i="3"/>
  <c r="BV685" i="3"/>
  <c r="BV684" i="3" s="1"/>
  <c r="BM5" i="3"/>
  <c r="V98" i="3"/>
  <c r="BB28" i="3"/>
  <c r="AJ59" i="1"/>
  <c r="AJ50" i="1" s="1"/>
  <c r="AJ90" i="1" s="1"/>
  <c r="AU44" i="1"/>
  <c r="AT44" i="1"/>
  <c r="AE44" i="1"/>
  <c r="N72" i="3"/>
  <c r="I72" i="3"/>
  <c r="V73" i="3"/>
  <c r="AV5" i="3"/>
  <c r="AV4" i="3" s="1"/>
  <c r="AQ4" i="1"/>
  <c r="AU21" i="1"/>
  <c r="AT21" i="1"/>
  <c r="AF21" i="1"/>
  <c r="AE21" i="1"/>
  <c r="BH139" i="1"/>
  <c r="BH76" i="1"/>
  <c r="BH62" i="1"/>
  <c r="BH142" i="1"/>
  <c r="BH120" i="1"/>
  <c r="BH160" i="1"/>
  <c r="BH132" i="1"/>
  <c r="BH157" i="1"/>
  <c r="BJ157" i="1"/>
  <c r="BI157" i="1"/>
  <c r="BB144" i="1"/>
  <c r="BD144" i="1"/>
  <c r="BB130" i="1"/>
  <c r="BB95" i="1"/>
  <c r="BA149" i="1"/>
  <c r="BB149" i="1" s="1"/>
  <c r="BB150" i="1"/>
  <c r="BA158" i="1"/>
  <c r="BB159" i="1"/>
  <c r="BD159" i="1"/>
  <c r="BB120" i="1"/>
  <c r="BB146" i="1"/>
  <c r="AW44" i="1"/>
  <c r="BI45" i="1"/>
  <c r="BC45" i="1"/>
  <c r="AR50" i="1"/>
  <c r="AR93" i="1"/>
  <c r="BD110" i="1"/>
  <c r="BC110" i="1"/>
  <c r="BJ110" i="1"/>
  <c r="BI110" i="1"/>
  <c r="AW109" i="1"/>
  <c r="BI63" i="1"/>
  <c r="BI55" i="1"/>
  <c r="AC91" i="1"/>
  <c r="AC148" i="1"/>
  <c r="AC163" i="1" s="1"/>
  <c r="K35" i="5" l="1"/>
  <c r="D33" i="5"/>
  <c r="E33" i="5"/>
  <c r="L35" i="5"/>
  <c r="H33" i="5"/>
  <c r="G32" i="5"/>
  <c r="J35" i="5"/>
  <c r="K33" i="5"/>
  <c r="H35" i="5"/>
  <c r="F35" i="5"/>
  <c r="L32" i="5"/>
  <c r="L31" i="5" s="1"/>
  <c r="G33" i="5"/>
  <c r="C33" i="5"/>
  <c r="D32" i="5"/>
  <c r="G29" i="5"/>
  <c r="L28" i="5"/>
  <c r="F29" i="5"/>
  <c r="F33" i="5"/>
  <c r="J33" i="5"/>
  <c r="I29" i="5"/>
  <c r="I33" i="5"/>
  <c r="J28" i="5"/>
  <c r="D28" i="5"/>
  <c r="J32" i="5"/>
  <c r="G28" i="5"/>
  <c r="H32" i="5"/>
  <c r="I32" i="5"/>
  <c r="L24" i="5"/>
  <c r="D24" i="5"/>
  <c r="K24" i="5"/>
  <c r="J24" i="5"/>
  <c r="I24" i="5"/>
  <c r="H24" i="5"/>
  <c r="C24" i="5"/>
  <c r="G24" i="5"/>
  <c r="F24" i="5"/>
  <c r="E24" i="5"/>
  <c r="K32" i="5"/>
  <c r="E31" i="5"/>
  <c r="E25" i="5"/>
  <c r="C25" i="5"/>
  <c r="H25" i="5"/>
  <c r="G25" i="5"/>
  <c r="L25" i="5"/>
  <c r="K25" i="5"/>
  <c r="J25" i="5"/>
  <c r="I25" i="5"/>
  <c r="F25" i="5"/>
  <c r="D25" i="5"/>
  <c r="K28" i="5"/>
  <c r="E28" i="5"/>
  <c r="F32" i="5"/>
  <c r="C28" i="5"/>
  <c r="H28" i="5"/>
  <c r="F28" i="5"/>
  <c r="F30" i="5"/>
  <c r="G30" i="5"/>
  <c r="H30" i="5"/>
  <c r="K30" i="5"/>
  <c r="L30" i="5"/>
  <c r="J30" i="5"/>
  <c r="I30" i="5"/>
  <c r="E30" i="5"/>
  <c r="D30" i="5"/>
  <c r="C30" i="5"/>
  <c r="E29" i="5"/>
  <c r="J29" i="5"/>
  <c r="H29" i="5"/>
  <c r="D29" i="5"/>
  <c r="C29" i="5"/>
  <c r="C32" i="5"/>
  <c r="K29" i="5"/>
  <c r="G35" i="5"/>
  <c r="E35" i="5"/>
  <c r="O503" i="3"/>
  <c r="O67" i="3" s="1"/>
  <c r="O504" i="3"/>
  <c r="O68" i="3" s="1"/>
  <c r="O501" i="3"/>
  <c r="AY768" i="3"/>
  <c r="AY759" i="3"/>
  <c r="AY758" i="3" s="1"/>
  <c r="AY753" i="3"/>
  <c r="AY771" i="3"/>
  <c r="AY761" i="3"/>
  <c r="AY752" i="3"/>
  <c r="AY780" i="3"/>
  <c r="AY733" i="3"/>
  <c r="AY783" i="3"/>
  <c r="AY729" i="3" a="1"/>
  <c r="AY729" i="3" s="1"/>
  <c r="AY787" i="3"/>
  <c r="AY786" i="3"/>
  <c r="AY762" i="3"/>
  <c r="AY779" i="3"/>
  <c r="AY756" i="3"/>
  <c r="AY755" i="3" s="1"/>
  <c r="AY750" i="3"/>
  <c r="AY782" i="3"/>
  <c r="AY781" i="3"/>
  <c r="AY736" i="3"/>
  <c r="AY735" i="3" s="1"/>
  <c r="AY734" i="3"/>
  <c r="AY767" i="3"/>
  <c r="AY737" i="3"/>
  <c r="AY731" i="3"/>
  <c r="AY730" i="3" s="1"/>
  <c r="AY776" i="3"/>
  <c r="AY775" i="3" s="1"/>
  <c r="AY746" i="3"/>
  <c r="AY751" i="3"/>
  <c r="AY732" i="3"/>
  <c r="AY754" i="3"/>
  <c r="AY728" i="3"/>
  <c r="AY742" i="3"/>
  <c r="AY757" i="3"/>
  <c r="AY717" i="3"/>
  <c r="AY770" i="3" s="1"/>
  <c r="AY769" i="3" s="1"/>
  <c r="AY716" i="3"/>
  <c r="AY723" i="3"/>
  <c r="BW713" i="3" a="1"/>
  <c r="BW713" i="3" s="1"/>
  <c r="AZ1036" i="3"/>
  <c r="AZ47" i="3"/>
  <c r="BQ343" i="3"/>
  <c r="BZ343" i="3" s="1"/>
  <c r="CA343" i="3" s="1"/>
  <c r="BQ346" i="3"/>
  <c r="BZ346" i="3" s="1"/>
  <c r="BQ345" i="3"/>
  <c r="BZ345" i="3" s="1"/>
  <c r="BZ344" i="3"/>
  <c r="AV47" i="3"/>
  <c r="BQ185" i="3"/>
  <c r="BQ187" i="3"/>
  <c r="BQ188" i="3"/>
  <c r="BZ186" i="3"/>
  <c r="AU1036" i="3"/>
  <c r="AU799" i="3"/>
  <c r="AU720" i="3"/>
  <c r="AU641" i="3"/>
  <c r="AU483" i="3"/>
  <c r="AU482" i="3" s="1"/>
  <c r="AU487" i="3" s="1"/>
  <c r="AU506" i="3" s="1"/>
  <c r="AU537" i="3" s="1"/>
  <c r="AU551" i="3" s="1"/>
  <c r="AU325" i="3"/>
  <c r="AU324" i="3" s="1"/>
  <c r="AU329" i="3" s="1"/>
  <c r="AU348" i="3" s="1"/>
  <c r="AU379" i="3" s="1"/>
  <c r="AU393" i="3" s="1"/>
  <c r="AU404" i="3"/>
  <c r="AU403" i="3" s="1"/>
  <c r="AU408" i="3" s="1"/>
  <c r="AU427" i="3" s="1"/>
  <c r="AU458" i="3" s="1"/>
  <c r="AU472" i="3" s="1"/>
  <c r="AU246" i="3"/>
  <c r="AU245" i="3" s="1"/>
  <c r="AU250" i="3" s="1"/>
  <c r="AU269" i="3" s="1"/>
  <c r="AU300" i="3" s="1"/>
  <c r="AU314" i="3" s="1"/>
  <c r="AU167" i="3"/>
  <c r="AU166" i="3" s="1"/>
  <c r="AU171" i="3" s="1"/>
  <c r="AU190" i="3" s="1"/>
  <c r="AU221" i="3" s="1"/>
  <c r="AU235" i="3" s="1"/>
  <c r="AU47" i="3"/>
  <c r="AD817" i="3"/>
  <c r="AD819" i="3"/>
  <c r="AD820" i="3"/>
  <c r="BZ739" i="3"/>
  <c r="BM738" i="3"/>
  <c r="BZ738" i="3" s="1"/>
  <c r="BM740" i="3"/>
  <c r="BZ740" i="3" s="1"/>
  <c r="BM741" i="3"/>
  <c r="BZ741" i="3" s="1"/>
  <c r="CH223" i="3"/>
  <c r="CH206" i="3"/>
  <c r="CH201" i="3"/>
  <c r="CH81" i="3" s="1"/>
  <c r="CH200" i="3"/>
  <c r="CH80" i="3" s="1"/>
  <c r="CH199" i="3"/>
  <c r="CH79" i="3" s="1"/>
  <c r="CH198" i="3"/>
  <c r="CH78" i="3" s="1"/>
  <c r="CH233" i="3"/>
  <c r="CH113" i="3" s="1"/>
  <c r="CH214" i="3"/>
  <c r="CH94" i="3" s="1"/>
  <c r="CH228" i="3"/>
  <c r="CH203" i="3"/>
  <c r="CH181" i="3"/>
  <c r="CH61" i="3" s="1"/>
  <c r="CH163" i="3"/>
  <c r="CH44" i="3" s="1"/>
  <c r="CH229" i="3"/>
  <c r="CH234" i="3"/>
  <c r="CH114" i="3" s="1"/>
  <c r="CH230" i="3"/>
  <c r="CH209" i="3"/>
  <c r="CH89" i="3" s="1"/>
  <c r="CH204" i="3"/>
  <c r="CH84" i="3" s="1"/>
  <c r="CH189" i="3"/>
  <c r="CH69" i="3" s="1"/>
  <c r="CH226" i="3"/>
  <c r="CH106" i="3" s="1"/>
  <c r="CH218" i="3"/>
  <c r="CH176" i="3" a="1"/>
  <c r="CH176" i="3" s="1"/>
  <c r="CH56" i="3" s="1"/>
  <c r="CH208" i="3"/>
  <c r="CH88" i="3" s="1"/>
  <c r="CH184" i="3"/>
  <c r="CH64" i="3" s="1"/>
  <c r="CH227" i="3"/>
  <c r="CH107" i="3" s="1"/>
  <c r="CH183" i="3"/>
  <c r="CH180" i="3"/>
  <c r="CH60" i="3" s="1"/>
  <c r="CH179" i="3"/>
  <c r="CH59" i="3" s="1"/>
  <c r="CH170" i="3"/>
  <c r="CH50" i="3" s="1"/>
  <c r="CH215" i="3"/>
  <c r="CH97" i="3" s="1"/>
  <c r="CH193" i="3"/>
  <c r="CH178" i="3"/>
  <c r="CH197" i="3"/>
  <c r="CH77" i="3" s="1"/>
  <c r="CH164" i="3"/>
  <c r="CH41" i="3"/>
  <c r="BN47" i="3"/>
  <c r="BW502" i="3"/>
  <c r="CL305" i="3"/>
  <c r="CL294" i="3"/>
  <c r="CL293" i="3"/>
  <c r="CL309" i="3"/>
  <c r="CL287" i="3"/>
  <c r="CL263" i="3"/>
  <c r="CL262" i="3"/>
  <c r="CL261" i="3" s="1"/>
  <c r="CL259" i="3"/>
  <c r="CL243" i="3"/>
  <c r="CL296" i="3" s="1"/>
  <c r="CL295" i="3" s="1"/>
  <c r="CL297" i="3"/>
  <c r="CL283" i="3"/>
  <c r="CL282" i="3"/>
  <c r="CL281" i="3" s="1"/>
  <c r="CL268" i="3"/>
  <c r="CL307" i="3"/>
  <c r="CL306" i="3"/>
  <c r="CL312" i="3"/>
  <c r="CL308" i="3"/>
  <c r="CL302" i="3"/>
  <c r="CL301" i="3" s="1"/>
  <c r="CL278" i="3"/>
  <c r="CL242" i="3"/>
  <c r="CL279" i="3"/>
  <c r="CL272" i="3"/>
  <c r="CL313" i="3"/>
  <c r="CL280" i="3"/>
  <c r="CL288" i="3"/>
  <c r="CL285" i="3"/>
  <c r="CL284" i="3" s="1"/>
  <c r="CL255" i="3" a="1"/>
  <c r="CL255" i="3" s="1"/>
  <c r="CL260" i="3"/>
  <c r="CL276" i="3"/>
  <c r="CL249" i="3"/>
  <c r="CL277" i="3"/>
  <c r="CL258" i="3"/>
  <c r="CL257" i="3"/>
  <c r="CL256" i="3" s="1"/>
  <c r="CI215" i="3"/>
  <c r="CI97" i="3" s="1"/>
  <c r="CI214" i="3"/>
  <c r="CI94" i="3" s="1"/>
  <c r="CI223" i="3"/>
  <c r="CI230" i="3"/>
  <c r="CI227" i="3"/>
  <c r="CI107" i="3" s="1"/>
  <c r="CI208" i="3"/>
  <c r="CI88" i="3" s="1"/>
  <c r="CI228" i="3"/>
  <c r="CI203" i="3"/>
  <c r="CI181" i="3"/>
  <c r="CI61" i="3" s="1"/>
  <c r="CI163" i="3"/>
  <c r="CI44" i="3" s="1"/>
  <c r="CI229" i="3"/>
  <c r="CI179" i="3"/>
  <c r="CI59" i="3" s="1"/>
  <c r="CI204" i="3"/>
  <c r="CI84" i="3" s="1"/>
  <c r="CI226" i="3"/>
  <c r="CI106" i="3" s="1"/>
  <c r="CI218" i="3"/>
  <c r="CI209" i="3"/>
  <c r="CI89" i="3" s="1"/>
  <c r="CI200" i="3"/>
  <c r="CI80" i="3" s="1"/>
  <c r="CI176" i="3" a="1"/>
  <c r="CI176" i="3" s="1"/>
  <c r="CI56" i="3" s="1"/>
  <c r="CI193" i="3"/>
  <c r="CI198" i="3"/>
  <c r="CI78" i="3" s="1"/>
  <c r="CI183" i="3"/>
  <c r="CI189" i="3"/>
  <c r="CI69" i="3" s="1"/>
  <c r="CI180" i="3"/>
  <c r="CI60" i="3" s="1"/>
  <c r="CI233" i="3"/>
  <c r="CI113" i="3" s="1"/>
  <c r="CI201" i="3"/>
  <c r="CI81" i="3" s="1"/>
  <c r="CI184" i="3"/>
  <c r="CI64" i="3" s="1"/>
  <c r="CI178" i="3"/>
  <c r="CI197" i="3"/>
  <c r="CI77" i="3" s="1"/>
  <c r="CI164" i="3"/>
  <c r="CI206" i="3"/>
  <c r="CI234" i="3"/>
  <c r="CI114" i="3" s="1"/>
  <c r="CI170" i="3"/>
  <c r="CI50" i="3" s="1"/>
  <c r="CI199" i="3"/>
  <c r="CI79" i="3" s="1"/>
  <c r="CI41" i="3"/>
  <c r="E43" i="1"/>
  <c r="E49" i="1" s="1"/>
  <c r="E90" i="1" s="1"/>
  <c r="E166" i="1"/>
  <c r="AP1036" i="3"/>
  <c r="AP483" i="3"/>
  <c r="AP482" i="3" s="1"/>
  <c r="AP487" i="3" s="1"/>
  <c r="AP506" i="3" s="1"/>
  <c r="AP537" i="3" s="1"/>
  <c r="AP551" i="3" s="1"/>
  <c r="AP404" i="3"/>
  <c r="AP403" i="3" s="1"/>
  <c r="AP408" i="3" s="1"/>
  <c r="AP427" i="3" s="1"/>
  <c r="AP458" i="3" s="1"/>
  <c r="AP472" i="3" s="1"/>
  <c r="AP325" i="3"/>
  <c r="AP324" i="3" s="1"/>
  <c r="AP329" i="3" s="1"/>
  <c r="AP348" i="3" s="1"/>
  <c r="AP379" i="3" s="1"/>
  <c r="AP393" i="3" s="1"/>
  <c r="AP167" i="3"/>
  <c r="AP166" i="3" s="1"/>
  <c r="AP171" i="3" s="1"/>
  <c r="AP190" i="3" s="1"/>
  <c r="AP221" i="3" s="1"/>
  <c r="AP235" i="3" s="1"/>
  <c r="AP246" i="3"/>
  <c r="AP245" i="3" s="1"/>
  <c r="AP250" i="3" s="1"/>
  <c r="AP269" i="3" s="1"/>
  <c r="AP300" i="3" s="1"/>
  <c r="AP314" i="3" s="1"/>
  <c r="AP47" i="3"/>
  <c r="AS1023" i="3"/>
  <c r="AS1024" i="3"/>
  <c r="AS1020" i="3"/>
  <c r="AS1013" i="3"/>
  <c r="AS1012" i="3" s="1"/>
  <c r="AS1018" i="3"/>
  <c r="AS1017" i="3"/>
  <c r="AS1016" i="3"/>
  <c r="AS1005" i="3"/>
  <c r="AS1008" i="3"/>
  <c r="AS996" i="3"/>
  <c r="AS995" i="3" s="1"/>
  <c r="AS988" i="3"/>
  <c r="AS979" i="3"/>
  <c r="AS973" i="3"/>
  <c r="AS972" i="3" s="1"/>
  <c r="AS1019" i="3"/>
  <c r="AS998" i="3"/>
  <c r="AS989" i="3"/>
  <c r="AS994" i="3"/>
  <c r="AS990" i="3"/>
  <c r="AS991" i="3"/>
  <c r="AS987" i="3"/>
  <c r="AS966" i="3" a="1"/>
  <c r="AS966" i="3" s="1"/>
  <c r="AS965" i="3"/>
  <c r="AS983" i="3"/>
  <c r="AS971" i="3"/>
  <c r="AS968" i="3"/>
  <c r="AS967" i="3" s="1"/>
  <c r="AS960" i="3"/>
  <c r="AS1004" i="3"/>
  <c r="AS954" i="3"/>
  <c r="AS1007" i="3" s="1"/>
  <c r="AS1006" i="3" s="1"/>
  <c r="AS969" i="3"/>
  <c r="AS999" i="3"/>
  <c r="AS970" i="3"/>
  <c r="AS958" i="3"/>
  <c r="AS993" i="3"/>
  <c r="AS992" i="3" s="1"/>
  <c r="AS974" i="3"/>
  <c r="AS953" i="3"/>
  <c r="BQ950" i="3" a="1"/>
  <c r="BQ950" i="3" s="1"/>
  <c r="BO1024" i="3"/>
  <c r="BO1023" i="3"/>
  <c r="BO1020" i="3"/>
  <c r="BO1004" i="3"/>
  <c r="BO1016" i="3"/>
  <c r="BO1005" i="3"/>
  <c r="BO991" i="3"/>
  <c r="BO1017" i="3"/>
  <c r="BO1013" i="3"/>
  <c r="BO1012" i="3" s="1"/>
  <c r="BO1008" i="3"/>
  <c r="BO998" i="3"/>
  <c r="BO1019" i="3"/>
  <c r="BO994" i="3"/>
  <c r="BO990" i="3"/>
  <c r="BO1018" i="3"/>
  <c r="BO987" i="3"/>
  <c r="BO996" i="3"/>
  <c r="BO995" i="3" s="1"/>
  <c r="BO989" i="3"/>
  <c r="BO988" i="3"/>
  <c r="BO973" i="3"/>
  <c r="BO972" i="3" s="1"/>
  <c r="BO970" i="3"/>
  <c r="BO993" i="3"/>
  <c r="BO992" i="3" s="1"/>
  <c r="BO974" i="3"/>
  <c r="BO979" i="3"/>
  <c r="BO969" i="3"/>
  <c r="BO968" i="3"/>
  <c r="BO967" i="3" s="1"/>
  <c r="BO983" i="3"/>
  <c r="BO965" i="3"/>
  <c r="BO953" i="3"/>
  <c r="BO954" i="3"/>
  <c r="BO1007" i="3" s="1"/>
  <c r="BO1006" i="3" s="1"/>
  <c r="BO999" i="3"/>
  <c r="BO971" i="3"/>
  <c r="BO960" i="3"/>
  <c r="BO966" i="3" a="1"/>
  <c r="BO966" i="3" s="1"/>
  <c r="CE950" i="3" a="1"/>
  <c r="CE950" i="3" s="1"/>
  <c r="BT503" i="3"/>
  <c r="BT501" i="3"/>
  <c r="BT504" i="3"/>
  <c r="AJ91" i="1"/>
  <c r="AJ148" i="1"/>
  <c r="AJ163" i="1" s="1"/>
  <c r="K501" i="3"/>
  <c r="K504" i="3"/>
  <c r="K68" i="3" s="1"/>
  <c r="K503" i="3"/>
  <c r="K67" i="3" s="1"/>
  <c r="BS346" i="3"/>
  <c r="BS345" i="3"/>
  <c r="BS343" i="3"/>
  <c r="AL148" i="1"/>
  <c r="AL163" i="1" s="1"/>
  <c r="AL91" i="1"/>
  <c r="AV1020" i="3"/>
  <c r="AV1019" i="3"/>
  <c r="AV1018" i="3"/>
  <c r="AV1017" i="3"/>
  <c r="AV1013" i="3"/>
  <c r="AV1012" i="3" s="1"/>
  <c r="AV1016" i="3"/>
  <c r="AV999" i="3"/>
  <c r="AV993" i="3"/>
  <c r="AV992" i="3" s="1"/>
  <c r="AV987" i="3"/>
  <c r="AV1024" i="3"/>
  <c r="AV1004" i="3"/>
  <c r="AV1023" i="3"/>
  <c r="AV1005" i="3"/>
  <c r="AV996" i="3"/>
  <c r="AV995" i="3" s="1"/>
  <c r="AV994" i="3"/>
  <c r="AV990" i="3"/>
  <c r="AV991" i="3"/>
  <c r="AV988" i="3"/>
  <c r="AV1008" i="3"/>
  <c r="AV971" i="3"/>
  <c r="AV974" i="3"/>
  <c r="AV989" i="3"/>
  <c r="AV998" i="3"/>
  <c r="AV970" i="3"/>
  <c r="AV966" i="3" a="1"/>
  <c r="AV966" i="3" s="1"/>
  <c r="AV979" i="3"/>
  <c r="AV969" i="3"/>
  <c r="AV983" i="3"/>
  <c r="AV973" i="3"/>
  <c r="AV972" i="3" s="1"/>
  <c r="AV968" i="3"/>
  <c r="AV967" i="3" s="1"/>
  <c r="AV965" i="3"/>
  <c r="AV960" i="3"/>
  <c r="AV953" i="3"/>
  <c r="AV954" i="3"/>
  <c r="AV1007" i="3" s="1"/>
  <c r="AV1006" i="3" s="1"/>
  <c r="CH550" i="3"/>
  <c r="CH549" i="3"/>
  <c r="CH531" i="3"/>
  <c r="CH505" i="3"/>
  <c r="CH546" i="3"/>
  <c r="CH525" i="3"/>
  <c r="CH496" i="3"/>
  <c r="CH543" i="3"/>
  <c r="CH534" i="3"/>
  <c r="CH530" i="3"/>
  <c r="CH545" i="3"/>
  <c r="CH513" i="3"/>
  <c r="CH522" i="3"/>
  <c r="CH521" i="3" s="1"/>
  <c r="CH514" i="3"/>
  <c r="CH497" i="3"/>
  <c r="CH480" i="3"/>
  <c r="CH533" i="3" s="1"/>
  <c r="CH532" i="3" s="1"/>
  <c r="CH524" i="3"/>
  <c r="CH519" i="3"/>
  <c r="CH518" i="3" s="1"/>
  <c r="CH517" i="3"/>
  <c r="CH499" i="3"/>
  <c r="CH498" i="3" s="1"/>
  <c r="CH484" i="3"/>
  <c r="CH492" i="3" a="1"/>
  <c r="CH492" i="3" s="1"/>
  <c r="CH539" i="3"/>
  <c r="CH538" i="3" s="1"/>
  <c r="CH495" i="3"/>
  <c r="CH479" i="3"/>
  <c r="CH509" i="3"/>
  <c r="CH486" i="3"/>
  <c r="CH516" i="3"/>
  <c r="CH542" i="3"/>
  <c r="CH520" i="3"/>
  <c r="CH494" i="3"/>
  <c r="CH493" i="3" s="1"/>
  <c r="CH500" i="3"/>
  <c r="CH544" i="3"/>
  <c r="CH515" i="3"/>
  <c r="BQ422" i="3"/>
  <c r="BQ425" i="3"/>
  <c r="BZ425" i="3" s="1"/>
  <c r="BQ424" i="3"/>
  <c r="BZ424" i="3" s="1"/>
  <c r="BZ423" i="3"/>
  <c r="AS957" i="3"/>
  <c r="AS878" i="3"/>
  <c r="AS641" i="3"/>
  <c r="AS483" i="3"/>
  <c r="AS482" i="3" s="1"/>
  <c r="AS487" i="3" s="1"/>
  <c r="AS506" i="3" s="1"/>
  <c r="AS537" i="3" s="1"/>
  <c r="AS551" i="3" s="1"/>
  <c r="AS404" i="3"/>
  <c r="AS403" i="3" s="1"/>
  <c r="AS408" i="3" s="1"/>
  <c r="AS427" i="3" s="1"/>
  <c r="AS458" i="3" s="1"/>
  <c r="AS472" i="3" s="1"/>
  <c r="AS325" i="3"/>
  <c r="AS324" i="3" s="1"/>
  <c r="AS329" i="3" s="1"/>
  <c r="AS348" i="3" s="1"/>
  <c r="AS379" i="3" s="1"/>
  <c r="AS393" i="3" s="1"/>
  <c r="AS246" i="3"/>
  <c r="AS245" i="3" s="1"/>
  <c r="AS250" i="3" s="1"/>
  <c r="AS269" i="3" s="1"/>
  <c r="AS300" i="3" s="1"/>
  <c r="AS314" i="3" s="1"/>
  <c r="AS167" i="3"/>
  <c r="AS166" i="3" s="1"/>
  <c r="AS171" i="3" s="1"/>
  <c r="AS190" i="3" s="1"/>
  <c r="AS221" i="3" s="1"/>
  <c r="AS235" i="3" s="1"/>
  <c r="AS47" i="3"/>
  <c r="AX1018" i="3"/>
  <c r="AX1017" i="3"/>
  <c r="AX1016" i="3"/>
  <c r="AX1005" i="3"/>
  <c r="AX1024" i="3"/>
  <c r="AX998" i="3"/>
  <c r="AX1023" i="3"/>
  <c r="AX1020" i="3"/>
  <c r="AX1013" i="3"/>
  <c r="AX1012" i="3" s="1"/>
  <c r="AX1019" i="3"/>
  <c r="AX989" i="3"/>
  <c r="AX974" i="3"/>
  <c r="AX1008" i="3"/>
  <c r="AX983" i="3"/>
  <c r="AX999" i="3"/>
  <c r="AX991" i="3"/>
  <c r="AX1004" i="3"/>
  <c r="AX996" i="3"/>
  <c r="AX995" i="3" s="1"/>
  <c r="AX987" i="3"/>
  <c r="AX960" i="3"/>
  <c r="AX965" i="3"/>
  <c r="AX954" i="3"/>
  <c r="AX1007" i="3" s="1"/>
  <c r="AX1006" i="3" s="1"/>
  <c r="AX993" i="3"/>
  <c r="AX992" i="3" s="1"/>
  <c r="AX973" i="3"/>
  <c r="AX972" i="3" s="1"/>
  <c r="AX994" i="3"/>
  <c r="AX970" i="3"/>
  <c r="AX979" i="3"/>
  <c r="AX990" i="3"/>
  <c r="AX988" i="3"/>
  <c r="AX966" i="3" a="1"/>
  <c r="AX966" i="3" s="1"/>
  <c r="AX971" i="3"/>
  <c r="AX969" i="3"/>
  <c r="AX968" i="3"/>
  <c r="AX967" i="3" s="1"/>
  <c r="AX953" i="3"/>
  <c r="AX958" i="3"/>
  <c r="BV950" i="3" a="1"/>
  <c r="BV950" i="3" s="1"/>
  <c r="CK305" i="3"/>
  <c r="CK288" i="3"/>
  <c r="CK287" i="3"/>
  <c r="CK285" i="3"/>
  <c r="CK284" i="3" s="1"/>
  <c r="CK312" i="3"/>
  <c r="CK308" i="3"/>
  <c r="CK302" i="3"/>
  <c r="CK301" i="3" s="1"/>
  <c r="CK280" i="3"/>
  <c r="CK279" i="3"/>
  <c r="CK278" i="3"/>
  <c r="CK277" i="3"/>
  <c r="CK276" i="3"/>
  <c r="CK272" i="3"/>
  <c r="CK309" i="3"/>
  <c r="CK249" i="3"/>
  <c r="CK294" i="3"/>
  <c r="CK263" i="3"/>
  <c r="CK262" i="3"/>
  <c r="CK261" i="3" s="1"/>
  <c r="CK259" i="3"/>
  <c r="CK243" i="3"/>
  <c r="CK296" i="3" s="1"/>
  <c r="CK295" i="3" s="1"/>
  <c r="CK260" i="3"/>
  <c r="CK307" i="3"/>
  <c r="CK306" i="3"/>
  <c r="CK258" i="3"/>
  <c r="CK257" i="3"/>
  <c r="CK256" i="3" s="1"/>
  <c r="CK313" i="3"/>
  <c r="CK297" i="3"/>
  <c r="CK255" i="3" a="1"/>
  <c r="CK255" i="3" s="1"/>
  <c r="CK293" i="3"/>
  <c r="CK282" i="3"/>
  <c r="CK281" i="3" s="1"/>
  <c r="CK283" i="3"/>
  <c r="CK268" i="3"/>
  <c r="CK242" i="3"/>
  <c r="CN543" i="3"/>
  <c r="CN545" i="3"/>
  <c r="CN519" i="3"/>
  <c r="CN518" i="3" s="1"/>
  <c r="CN515" i="3"/>
  <c r="CN509" i="3"/>
  <c r="CN542" i="3"/>
  <c r="CN539" i="3"/>
  <c r="CN538" i="3" s="1"/>
  <c r="CN544" i="3"/>
  <c r="CN550" i="3"/>
  <c r="CN546" i="3"/>
  <c r="CN522" i="3"/>
  <c r="CN521" i="3" s="1"/>
  <c r="CN549" i="3"/>
  <c r="CN505" i="3"/>
  <c r="CN495" i="3"/>
  <c r="CN496" i="3"/>
  <c r="CN486" i="3"/>
  <c r="CN531" i="3"/>
  <c r="CN516" i="3"/>
  <c r="CN500" i="3"/>
  <c r="CN494" i="3"/>
  <c r="CN493" i="3" s="1"/>
  <c r="CN492" i="3" a="1"/>
  <c r="CN492" i="3" s="1"/>
  <c r="CN513" i="3"/>
  <c r="CN497" i="3"/>
  <c r="CN480" i="3"/>
  <c r="CN533" i="3" s="1"/>
  <c r="CN532" i="3" s="1"/>
  <c r="CN525" i="3"/>
  <c r="CN520" i="3"/>
  <c r="CN534" i="3"/>
  <c r="CN517" i="3"/>
  <c r="CN530" i="3"/>
  <c r="CN524" i="3"/>
  <c r="CN479" i="3"/>
  <c r="CN514" i="3"/>
  <c r="CN499" i="3"/>
  <c r="CN498" i="3" s="1"/>
  <c r="AT782" i="3"/>
  <c r="AT781" i="3"/>
  <c r="AT746" i="3"/>
  <c r="AT754" i="3"/>
  <c r="AT787" i="3"/>
  <c r="AT786" i="3"/>
  <c r="AT762" i="3"/>
  <c r="AT759" i="3"/>
  <c r="AT758" i="3" s="1"/>
  <c r="AT753" i="3"/>
  <c r="AT756" i="3"/>
  <c r="AT755" i="3" s="1"/>
  <c r="AT750" i="3"/>
  <c r="AT728" i="3"/>
  <c r="AT717" i="3"/>
  <c r="AT770" i="3" s="1"/>
  <c r="AT769" i="3" s="1"/>
  <c r="AT776" i="3"/>
  <c r="AT775" i="3" s="1"/>
  <c r="AT716" i="3"/>
  <c r="AT767" i="3"/>
  <c r="AT757" i="3"/>
  <c r="AT751" i="3"/>
  <c r="AT779" i="3"/>
  <c r="AT780" i="3"/>
  <c r="AT768" i="3"/>
  <c r="AT761" i="3"/>
  <c r="AT752" i="3"/>
  <c r="AT742" i="3"/>
  <c r="AT732" i="3"/>
  <c r="AT736" i="3"/>
  <c r="AT735" i="3" s="1"/>
  <c r="AT729" i="3" a="1"/>
  <c r="AT729" i="3" s="1"/>
  <c r="AT737" i="3"/>
  <c r="AT723" i="3"/>
  <c r="AT734" i="3"/>
  <c r="AT731" i="3"/>
  <c r="AT730" i="3" s="1"/>
  <c r="AT783" i="3"/>
  <c r="AT771" i="3"/>
  <c r="AT733" i="3"/>
  <c r="BR713" i="3" a="1"/>
  <c r="BR713" i="3" s="1"/>
  <c r="BX1103" i="3"/>
  <c r="BX1099" i="3"/>
  <c r="BX1096" i="3"/>
  <c r="BX1087" i="3"/>
  <c r="BX1098" i="3"/>
  <c r="BX1083" i="3"/>
  <c r="BX1102" i="3"/>
  <c r="BX1095" i="3"/>
  <c r="BX1072" i="3"/>
  <c r="BX1071" i="3" s="1"/>
  <c r="BX1077" i="3"/>
  <c r="BX1084" i="3"/>
  <c r="BX1097" i="3"/>
  <c r="BX1075" i="3"/>
  <c r="BX1074" i="3" s="1"/>
  <c r="BX1069" i="3"/>
  <c r="BX1067" i="3"/>
  <c r="BX1092" i="3"/>
  <c r="BX1091" i="3" s="1"/>
  <c r="BX1070" i="3"/>
  <c r="BX1066" i="3"/>
  <c r="BX1073" i="3"/>
  <c r="BX1068" i="3"/>
  <c r="BX1053" i="3"/>
  <c r="BX1062" i="3"/>
  <c r="BX1048" i="3"/>
  <c r="BX1078" i="3"/>
  <c r="BX1050" i="3"/>
  <c r="BX1058" i="3"/>
  <c r="BX1049" i="3"/>
  <c r="BX1045" i="3" a="1"/>
  <c r="BX1045" i="3" s="1"/>
  <c r="BX1047" i="3"/>
  <c r="BX1046" i="3" s="1"/>
  <c r="BX1039" i="3"/>
  <c r="BX1033" i="3"/>
  <c r="BX1086" i="3" s="1"/>
  <c r="BX1085" i="3" s="1"/>
  <c r="BX1052" i="3"/>
  <c r="BX1051" i="3" s="1"/>
  <c r="BX1032" i="3"/>
  <c r="CN1029" i="3" a="1"/>
  <c r="CN1029" i="3" s="1"/>
  <c r="AL265" i="3"/>
  <c r="AM265" i="3" s="1"/>
  <c r="Y264" i="3"/>
  <c r="Q504" i="3"/>
  <c r="Q68" i="3" s="1"/>
  <c r="Q501" i="3"/>
  <c r="Q503" i="3"/>
  <c r="Q67" i="3" s="1"/>
  <c r="Q66" i="3" s="1"/>
  <c r="Q65" i="3" s="1"/>
  <c r="AQ325" i="3"/>
  <c r="AQ324" i="3" s="1"/>
  <c r="AQ329" i="3" s="1"/>
  <c r="AQ348" i="3" s="1"/>
  <c r="AQ379" i="3" s="1"/>
  <c r="AQ393" i="3" s="1"/>
  <c r="AQ167" i="3"/>
  <c r="AQ166" i="3" s="1"/>
  <c r="AQ171" i="3" s="1"/>
  <c r="AQ190" i="3" s="1"/>
  <c r="AQ221" i="3" s="1"/>
  <c r="AQ235" i="3" s="1"/>
  <c r="AQ47" i="3"/>
  <c r="S960" i="3"/>
  <c r="S957" i="3"/>
  <c r="S956" i="3" s="1"/>
  <c r="S954" i="3"/>
  <c r="S953" i="3"/>
  <c r="S952" i="3"/>
  <c r="S951" i="3" s="1"/>
  <c r="S955" i="3"/>
  <c r="S961" i="3" s="1"/>
  <c r="AI950" i="3" a="1"/>
  <c r="AI950" i="3" s="1"/>
  <c r="K960" i="3"/>
  <c r="K957" i="3"/>
  <c r="K956" i="3" s="1"/>
  <c r="K954" i="3"/>
  <c r="K955" i="3"/>
  <c r="K961" i="3" s="1"/>
  <c r="K953" i="3"/>
  <c r="K952" i="3"/>
  <c r="K951" i="3" s="1"/>
  <c r="BW422" i="3"/>
  <c r="BW425" i="3"/>
  <c r="BW424" i="3"/>
  <c r="AE819" i="3"/>
  <c r="AE820" i="3"/>
  <c r="AE817" i="3"/>
  <c r="CI776" i="3"/>
  <c r="CI775" i="3" s="1"/>
  <c r="CI783" i="3"/>
  <c r="CI754" i="3"/>
  <c r="CI787" i="3"/>
  <c r="CI781" i="3"/>
  <c r="CI767" i="3"/>
  <c r="CI757" i="3"/>
  <c r="CI751" i="3"/>
  <c r="CI731" i="3"/>
  <c r="CI730" i="3" s="1"/>
  <c r="CI721" i="3"/>
  <c r="CI762" i="3"/>
  <c r="CI756" i="3"/>
  <c r="CI755" i="3" s="1"/>
  <c r="CI750" i="3"/>
  <c r="CI780" i="3"/>
  <c r="CI771" i="3"/>
  <c r="CI753" i="3"/>
  <c r="CI782" i="3"/>
  <c r="CI759" i="3"/>
  <c r="CI758" i="3" s="1"/>
  <c r="CI723" i="3"/>
  <c r="CI736" i="3"/>
  <c r="CI735" i="3" s="1"/>
  <c r="CI779" i="3"/>
  <c r="CI737" i="3"/>
  <c r="CI732" i="3"/>
  <c r="CI746" i="3"/>
  <c r="CI717" i="3"/>
  <c r="CI770" i="3" s="1"/>
  <c r="CI769" i="3" s="1"/>
  <c r="CI742" i="3"/>
  <c r="CI734" i="3"/>
  <c r="CI733" i="3"/>
  <c r="CI716" i="3"/>
  <c r="CI752" i="3"/>
  <c r="CI786" i="3"/>
  <c r="CI761" i="3"/>
  <c r="CI729" i="3" a="1"/>
  <c r="CI729" i="3" s="1"/>
  <c r="CI768" i="3"/>
  <c r="CN381" i="3"/>
  <c r="CN380" i="3" s="1"/>
  <c r="CN388" i="3"/>
  <c r="CN387" i="3"/>
  <c r="CN337" i="3"/>
  <c r="CN364" i="3"/>
  <c r="CN363" i="3" s="1"/>
  <c r="CN359" i="3"/>
  <c r="CN357" i="3"/>
  <c r="CN373" i="3"/>
  <c r="CN372" i="3"/>
  <c r="CN347" i="3"/>
  <c r="CN384" i="3"/>
  <c r="CN355" i="3"/>
  <c r="CN328" i="3"/>
  <c r="CN351" i="3"/>
  <c r="CN338" i="3"/>
  <c r="CN322" i="3"/>
  <c r="CN375" i="3" s="1"/>
  <c r="CN374" i="3" s="1"/>
  <c r="CN376" i="3"/>
  <c r="CN366" i="3"/>
  <c r="CN362" i="3"/>
  <c r="CN336" i="3"/>
  <c r="CN335" i="3" s="1"/>
  <c r="CN391" i="3"/>
  <c r="CN367" i="3"/>
  <c r="CN356" i="3"/>
  <c r="CN392" i="3"/>
  <c r="CN385" i="3"/>
  <c r="CN339" i="3"/>
  <c r="CN361" i="3"/>
  <c r="CN360" i="3" s="1"/>
  <c r="CN342" i="3"/>
  <c r="CN321" i="3"/>
  <c r="CN358" i="3"/>
  <c r="CN334" i="3" a="1"/>
  <c r="CN334" i="3" s="1"/>
  <c r="CN341" i="3"/>
  <c r="CN340" i="3" s="1"/>
  <c r="CN386" i="3"/>
  <c r="AS91" i="1"/>
  <c r="AS148" i="1"/>
  <c r="AS163" i="1" s="1"/>
  <c r="BP799" i="3"/>
  <c r="BP47" i="3"/>
  <c r="AU859" i="3"/>
  <c r="AU855" i="3"/>
  <c r="AU854" i="3" s="1"/>
  <c r="AU846" i="3"/>
  <c r="AU861" i="3"/>
  <c r="AU850" i="3"/>
  <c r="AU831" i="3"/>
  <c r="AU865" i="3"/>
  <c r="AU836" i="3"/>
  <c r="AU830" i="3"/>
  <c r="AU862" i="3"/>
  <c r="AU860" i="3"/>
  <c r="AU858" i="3"/>
  <c r="AU866" i="3"/>
  <c r="AU832" i="3"/>
  <c r="AU841" i="3"/>
  <c r="AU840" i="3"/>
  <c r="AU829" i="3"/>
  <c r="AU810" i="3"/>
  <c r="AU809" i="3" s="1"/>
  <c r="AU838" i="3"/>
  <c r="AU837" i="3" s="1"/>
  <c r="AU825" i="3"/>
  <c r="AU811" i="3"/>
  <c r="AU813" i="3"/>
  <c r="AU833" i="3"/>
  <c r="AU821" i="3"/>
  <c r="AU847" i="3"/>
  <c r="AU802" i="3"/>
  <c r="AU795" i="3"/>
  <c r="AU835" i="3"/>
  <c r="AU834" i="3" s="1"/>
  <c r="AU815" i="3"/>
  <c r="AU814" i="3" s="1"/>
  <c r="AU807" i="3"/>
  <c r="AU812" i="3"/>
  <c r="AU808" i="3" a="1"/>
  <c r="AU808" i="3" s="1"/>
  <c r="AU816" i="3"/>
  <c r="AU796" i="3"/>
  <c r="AU849" i="3" s="1"/>
  <c r="AU848" i="3" s="1"/>
  <c r="AU800" i="3"/>
  <c r="AC817" i="3"/>
  <c r="AC819" i="3"/>
  <c r="AC820" i="3"/>
  <c r="AN148" i="1"/>
  <c r="AN163" i="1" s="1"/>
  <c r="AN91" i="1"/>
  <c r="BO47" i="3"/>
  <c r="AR1036" i="3"/>
  <c r="AR799" i="3"/>
  <c r="AR641" i="3"/>
  <c r="AR483" i="3"/>
  <c r="AR482" i="3" s="1"/>
  <c r="AR487" i="3" s="1"/>
  <c r="AR506" i="3" s="1"/>
  <c r="AR537" i="3" s="1"/>
  <c r="AR551" i="3" s="1"/>
  <c r="AR404" i="3"/>
  <c r="AR403" i="3" s="1"/>
  <c r="AR408" i="3" s="1"/>
  <c r="AR427" i="3" s="1"/>
  <c r="AR458" i="3" s="1"/>
  <c r="AR472" i="3" s="1"/>
  <c r="AR325" i="3"/>
  <c r="AR324" i="3" s="1"/>
  <c r="AR329" i="3" s="1"/>
  <c r="AR348" i="3" s="1"/>
  <c r="AR379" i="3" s="1"/>
  <c r="AR393" i="3" s="1"/>
  <c r="AR246" i="3"/>
  <c r="AR245" i="3" s="1"/>
  <c r="AR250" i="3" s="1"/>
  <c r="AR269" i="3" s="1"/>
  <c r="AR300" i="3" s="1"/>
  <c r="AR314" i="3" s="1"/>
  <c r="AR167" i="3"/>
  <c r="AR166" i="3" s="1"/>
  <c r="AR171" i="3" s="1"/>
  <c r="AR190" i="3" s="1"/>
  <c r="AR221" i="3" s="1"/>
  <c r="AR235" i="3" s="1"/>
  <c r="AR47" i="3"/>
  <c r="CI550" i="3"/>
  <c r="CI549" i="3"/>
  <c r="CI539" i="3"/>
  <c r="CI538" i="3" s="1"/>
  <c r="CI546" i="3"/>
  <c r="CI525" i="3"/>
  <c r="CI496" i="3"/>
  <c r="CI513" i="3"/>
  <c r="CI545" i="3"/>
  <c r="CI522" i="3"/>
  <c r="CI521" i="3" s="1"/>
  <c r="CI514" i="3"/>
  <c r="CI543" i="3"/>
  <c r="CI534" i="3"/>
  <c r="CI530" i="3"/>
  <c r="CI524" i="3"/>
  <c r="CI544" i="3"/>
  <c r="CI500" i="3"/>
  <c r="CI497" i="3"/>
  <c r="CI519" i="3"/>
  <c r="CI518" i="3" s="1"/>
  <c r="CI517" i="3"/>
  <c r="CI499" i="3"/>
  <c r="CI498" i="3" s="1"/>
  <c r="CI484" i="3"/>
  <c r="CI515" i="3"/>
  <c r="CI492" i="3" a="1"/>
  <c r="CI492" i="3" s="1"/>
  <c r="CI505" i="3"/>
  <c r="CI495" i="3"/>
  <c r="CI479" i="3"/>
  <c r="CI509" i="3"/>
  <c r="CI486" i="3"/>
  <c r="CI542" i="3"/>
  <c r="CI516" i="3"/>
  <c r="CI520" i="3"/>
  <c r="CI480" i="3"/>
  <c r="CI533" i="3" s="1"/>
  <c r="CI532" i="3" s="1"/>
  <c r="CI494" i="3"/>
  <c r="CI493" i="3" s="1"/>
  <c r="CI531" i="3"/>
  <c r="K497" i="3"/>
  <c r="K61" i="3" s="1"/>
  <c r="K480" i="3"/>
  <c r="K478" i="3"/>
  <c r="K496" i="3"/>
  <c r="K60" i="3" s="1"/>
  <c r="K486" i="3"/>
  <c r="K495" i="3"/>
  <c r="K59" i="3" s="1"/>
  <c r="K479" i="3"/>
  <c r="K500" i="3"/>
  <c r="K64" i="3" s="1"/>
  <c r="K499" i="3"/>
  <c r="K505" i="3"/>
  <c r="K69" i="3" s="1"/>
  <c r="K494" i="3"/>
  <c r="K483" i="3"/>
  <c r="K482" i="3" s="1"/>
  <c r="N502" i="3"/>
  <c r="BP860" i="3"/>
  <c r="BP865" i="3"/>
  <c r="BP866" i="3"/>
  <c r="BP862" i="3"/>
  <c r="BP850" i="3"/>
  <c r="BP859" i="3"/>
  <c r="BP840" i="3"/>
  <c r="BP833" i="3"/>
  <c r="BP807" i="3"/>
  <c r="BP846" i="3"/>
  <c r="BP847" i="3"/>
  <c r="BP836" i="3"/>
  <c r="BP861" i="3"/>
  <c r="BP811" i="3"/>
  <c r="BP831" i="3"/>
  <c r="BP815" i="3"/>
  <c r="BP814" i="3" s="1"/>
  <c r="BP830" i="3"/>
  <c r="BP812" i="3"/>
  <c r="BP802" i="3"/>
  <c r="BP829" i="3"/>
  <c r="BP816" i="3"/>
  <c r="BP813" i="3"/>
  <c r="BP855" i="3"/>
  <c r="BP854" i="3" s="1"/>
  <c r="BP841" i="3"/>
  <c r="BP835" i="3"/>
  <c r="BP834" i="3" s="1"/>
  <c r="BP832" i="3"/>
  <c r="BP821" i="3"/>
  <c r="BP808" i="3" a="1"/>
  <c r="BP808" i="3" s="1"/>
  <c r="BP838" i="3"/>
  <c r="BP837" i="3" s="1"/>
  <c r="BP825" i="3"/>
  <c r="BP796" i="3"/>
  <c r="BP849" i="3" s="1"/>
  <c r="BP848" i="3" s="1"/>
  <c r="BP795" i="3"/>
  <c r="BP858" i="3"/>
  <c r="BP810" i="3"/>
  <c r="BP809" i="3" s="1"/>
  <c r="AA738" i="3"/>
  <c r="AA740" i="3"/>
  <c r="AA741" i="3"/>
  <c r="R500" i="3"/>
  <c r="R64" i="3" s="1"/>
  <c r="R497" i="3"/>
  <c r="R61" i="3" s="1"/>
  <c r="R483" i="3"/>
  <c r="R482" i="3" s="1"/>
  <c r="R479" i="3"/>
  <c r="R505" i="3"/>
  <c r="R69" i="3" s="1"/>
  <c r="R499" i="3"/>
  <c r="R496" i="3"/>
  <c r="R60" i="3" s="1"/>
  <c r="R480" i="3"/>
  <c r="R486" i="3"/>
  <c r="R495" i="3"/>
  <c r="R59" i="3" s="1"/>
  <c r="R478" i="3"/>
  <c r="R494" i="3"/>
  <c r="T502" i="3"/>
  <c r="BW188" i="3"/>
  <c r="BW68" i="3" s="1"/>
  <c r="BW187" i="3"/>
  <c r="BW67" i="3" s="1"/>
  <c r="BW66" i="3" s="1"/>
  <c r="BW65" i="3" s="1"/>
  <c r="BW185" i="3"/>
  <c r="AG1023" i="3"/>
  <c r="AL1023" i="3" s="1"/>
  <c r="AG1020" i="3"/>
  <c r="AG1019" i="3"/>
  <c r="AG1024" i="3"/>
  <c r="AL1024" i="3" s="1"/>
  <c r="AG1022" i="3"/>
  <c r="AG994" i="3"/>
  <c r="AG988" i="3"/>
  <c r="AG1018" i="3"/>
  <c r="AG1017" i="3"/>
  <c r="AG1004" i="3"/>
  <c r="AG1013" i="3"/>
  <c r="AG1012" i="3" s="1"/>
  <c r="AG1016" i="3"/>
  <c r="AG979" i="3"/>
  <c r="AG973" i="3"/>
  <c r="AG972" i="3" s="1"/>
  <c r="AG1005" i="3"/>
  <c r="AG993" i="3"/>
  <c r="AG992" i="3" s="1"/>
  <c r="AG990" i="3"/>
  <c r="AG1008" i="3"/>
  <c r="AG999" i="3"/>
  <c r="AG966" i="3" a="1"/>
  <c r="AG966" i="3" s="1"/>
  <c r="AL966" i="3" s="1"/>
  <c r="AG998" i="3"/>
  <c r="AG996" i="3"/>
  <c r="AG995" i="3" s="1"/>
  <c r="AG991" i="3"/>
  <c r="AG974" i="3"/>
  <c r="AG971" i="3"/>
  <c r="AG987" i="3"/>
  <c r="AG983" i="3"/>
  <c r="AG970" i="3"/>
  <c r="AG969" i="3"/>
  <c r="AG953" i="3"/>
  <c r="AG989" i="3"/>
  <c r="AG968" i="3"/>
  <c r="AG967" i="3" s="1"/>
  <c r="AG960" i="3"/>
  <c r="AG954" i="3"/>
  <c r="AG1007" i="3" s="1"/>
  <c r="AG1006" i="3" s="1"/>
  <c r="AW950" i="3" a="1"/>
  <c r="AW950" i="3" s="1"/>
  <c r="AZ708" i="3"/>
  <c r="AZ114" i="3" s="1"/>
  <c r="AZ654" i="3"/>
  <c r="AZ60" i="3" s="1"/>
  <c r="AZ650" i="3" a="1"/>
  <c r="AZ650" i="3" s="1"/>
  <c r="AZ56" i="3" s="1"/>
  <c r="AZ704" i="3"/>
  <c r="AZ683" i="3"/>
  <c r="AZ89" i="3" s="1"/>
  <c r="AZ677" i="3"/>
  <c r="AZ671" i="3"/>
  <c r="AZ77" i="3" s="1"/>
  <c r="AZ658" i="3"/>
  <c r="AZ64" i="3" s="1"/>
  <c r="AZ653" i="3"/>
  <c r="AZ59" i="3" s="1"/>
  <c r="AZ703" i="3"/>
  <c r="AZ667" i="3"/>
  <c r="AZ644" i="3"/>
  <c r="AZ50" i="3" s="1"/>
  <c r="AZ700" i="3"/>
  <c r="AZ106" i="3" s="1"/>
  <c r="AZ689" i="3"/>
  <c r="AZ97" i="3" s="1"/>
  <c r="AZ702" i="3"/>
  <c r="AZ678" i="3"/>
  <c r="AZ84" i="3" s="1"/>
  <c r="AZ701" i="3"/>
  <c r="AZ107" i="3" s="1"/>
  <c r="AZ692" i="3"/>
  <c r="AZ663" i="3"/>
  <c r="AZ69" i="3" s="1"/>
  <c r="AZ655" i="3"/>
  <c r="AZ61" i="3" s="1"/>
  <c r="AZ649" i="3"/>
  <c r="AZ55" i="3" s="1"/>
  <c r="AZ638" i="3"/>
  <c r="AZ682" i="3"/>
  <c r="AZ88" i="3" s="1"/>
  <c r="AZ707" i="3"/>
  <c r="AZ113" i="3" s="1"/>
  <c r="AZ673" i="3"/>
  <c r="AZ79" i="3" s="1"/>
  <c r="AZ657" i="3"/>
  <c r="AZ674" i="3"/>
  <c r="AZ80" i="3" s="1"/>
  <c r="AZ680" i="3"/>
  <c r="AZ675" i="3"/>
  <c r="AZ81" i="3" s="1"/>
  <c r="AZ688" i="3"/>
  <c r="AZ94" i="3" s="1"/>
  <c r="AZ672" i="3"/>
  <c r="AZ78" i="3" s="1"/>
  <c r="AZ697" i="3"/>
  <c r="AZ637" i="3"/>
  <c r="AZ44" i="3" s="1"/>
  <c r="AZ652" i="3"/>
  <c r="AZ41" i="3"/>
  <c r="BX634" i="3" a="1"/>
  <c r="BX634" i="3" s="1"/>
  <c r="Z1057" i="3"/>
  <c r="Z1054" i="3"/>
  <c r="Z1056" i="3"/>
  <c r="AX1036" i="3"/>
  <c r="AX957" i="3"/>
  <c r="AX641" i="3"/>
  <c r="AX483" i="3"/>
  <c r="AX482" i="3" s="1"/>
  <c r="AX487" i="3" s="1"/>
  <c r="AX506" i="3" s="1"/>
  <c r="AX537" i="3" s="1"/>
  <c r="AX551" i="3" s="1"/>
  <c r="AX404" i="3"/>
  <c r="AX403" i="3" s="1"/>
  <c r="AX408" i="3" s="1"/>
  <c r="AX427" i="3" s="1"/>
  <c r="AX458" i="3" s="1"/>
  <c r="AX472" i="3" s="1"/>
  <c r="AX246" i="3"/>
  <c r="AX245" i="3" s="1"/>
  <c r="AX250" i="3" s="1"/>
  <c r="AX269" i="3" s="1"/>
  <c r="AX300" i="3" s="1"/>
  <c r="AX314" i="3" s="1"/>
  <c r="AX325" i="3"/>
  <c r="AX324" i="3" s="1"/>
  <c r="AX329" i="3" s="1"/>
  <c r="AX348" i="3" s="1"/>
  <c r="AX379" i="3" s="1"/>
  <c r="AX393" i="3" s="1"/>
  <c r="AX167" i="3"/>
  <c r="AX166" i="3" s="1"/>
  <c r="AX171" i="3" s="1"/>
  <c r="AX190" i="3" s="1"/>
  <c r="AX221" i="3" s="1"/>
  <c r="AX235" i="3" s="1"/>
  <c r="AX47" i="3"/>
  <c r="Q718" i="3"/>
  <c r="Q723" i="3"/>
  <c r="Q717" i="3"/>
  <c r="Q716" i="3"/>
  <c r="Q720" i="3"/>
  <c r="Q719" i="3" s="1"/>
  <c r="Q715" i="3"/>
  <c r="Q714" i="3" s="1"/>
  <c r="AG713" i="3" a="1"/>
  <c r="AG713" i="3" s="1"/>
  <c r="AF819" i="3"/>
  <c r="AF817" i="3"/>
  <c r="AF820" i="3"/>
  <c r="AT47" i="3"/>
  <c r="AW404" i="3"/>
  <c r="AW403" i="3" s="1"/>
  <c r="AW408" i="3" s="1"/>
  <c r="AW427" i="3" s="1"/>
  <c r="AW458" i="3" s="1"/>
  <c r="AW472" i="3" s="1"/>
  <c r="AW47" i="3"/>
  <c r="AP148" i="1"/>
  <c r="AP163" i="1" s="1"/>
  <c r="AP91" i="1"/>
  <c r="BB687" i="3"/>
  <c r="AO93" i="3"/>
  <c r="BB93" i="3" s="1"/>
  <c r="AY47" i="3"/>
  <c r="AO1099" i="3"/>
  <c r="BB1099" i="3" s="1"/>
  <c r="BC1099" i="3" s="1"/>
  <c r="AO1095" i="3"/>
  <c r="BB1095" i="3" s="1"/>
  <c r="BC1095" i="3" s="1"/>
  <c r="AO1102" i="3"/>
  <c r="BB1102" i="3" s="1"/>
  <c r="BC1102" i="3" s="1"/>
  <c r="AO1097" i="3"/>
  <c r="BB1097" i="3" s="1"/>
  <c r="BC1097" i="3" s="1"/>
  <c r="AO1087" i="3"/>
  <c r="BB1087" i="3" s="1"/>
  <c r="BC1087" i="3" s="1"/>
  <c r="AO1078" i="3"/>
  <c r="BB1078" i="3" s="1"/>
  <c r="BC1078" i="3" s="1"/>
  <c r="AO1084" i="3"/>
  <c r="BB1084" i="3" s="1"/>
  <c r="BC1084" i="3" s="1"/>
  <c r="AO1098" i="3"/>
  <c r="BB1098" i="3" s="1"/>
  <c r="BC1098" i="3" s="1"/>
  <c r="AO1103" i="3"/>
  <c r="BB1103" i="3" s="1"/>
  <c r="AO1070" i="3"/>
  <c r="BB1070" i="3" s="1"/>
  <c r="BC1070" i="3" s="1"/>
  <c r="AO1075" i="3"/>
  <c r="AO1092" i="3"/>
  <c r="AO1069" i="3"/>
  <c r="BB1069" i="3" s="1"/>
  <c r="BC1069" i="3" s="1"/>
  <c r="AO1083" i="3"/>
  <c r="BB1083" i="3" s="1"/>
  <c r="BC1083" i="3" s="1"/>
  <c r="AO1068" i="3"/>
  <c r="BB1068" i="3" s="1"/>
  <c r="BC1068" i="3" s="1"/>
  <c r="AO1096" i="3"/>
  <c r="BB1096" i="3" s="1"/>
  <c r="BC1096" i="3" s="1"/>
  <c r="AO1077" i="3"/>
  <c r="BB1077" i="3" s="1"/>
  <c r="BC1077" i="3" s="1"/>
  <c r="AO1072" i="3"/>
  <c r="AO1062" i="3"/>
  <c r="AO1050" i="3"/>
  <c r="AO1073" i="3"/>
  <c r="BB1073" i="3" s="1"/>
  <c r="AO1067" i="3"/>
  <c r="BB1067" i="3" s="1"/>
  <c r="BC1067" i="3" s="1"/>
  <c r="AO1047" i="3"/>
  <c r="AO1046" i="3" s="1"/>
  <c r="BB1046" i="3" s="1"/>
  <c r="BC1046" i="3" s="1"/>
  <c r="AO1058" i="3"/>
  <c r="BB1058" i="3" s="1"/>
  <c r="BC1058" i="3" s="1"/>
  <c r="AO1049" i="3"/>
  <c r="AO1053" i="3"/>
  <c r="BB1053" i="3" s="1"/>
  <c r="BC1053" i="3" s="1"/>
  <c r="AO1052" i="3"/>
  <c r="AO1048" i="3"/>
  <c r="AO1045" i="3" a="1"/>
  <c r="AO1045" i="3" s="1"/>
  <c r="BB1045" i="3" s="1"/>
  <c r="BC1045" i="3" s="1"/>
  <c r="AO1044" i="3"/>
  <c r="BB1044" i="3" s="1"/>
  <c r="BB1029" i="3"/>
  <c r="AO1032" i="3"/>
  <c r="BB1032" i="3" s="1"/>
  <c r="BC1032" i="3" s="1"/>
  <c r="AO1066" i="3"/>
  <c r="BB1066" i="3" s="1"/>
  <c r="BC1066" i="3" s="1"/>
  <c r="AO1033" i="3"/>
  <c r="AO1039" i="3"/>
  <c r="BB1039" i="3" s="1"/>
  <c r="BC1039" i="3" s="1"/>
  <c r="CK230" i="3"/>
  <c r="CK229" i="3"/>
  <c r="CK228" i="3"/>
  <c r="CK218" i="3"/>
  <c r="CK214" i="3"/>
  <c r="CK94" i="3" s="1"/>
  <c r="CK179" i="3"/>
  <c r="CK59" i="3" s="1"/>
  <c r="CK234" i="3"/>
  <c r="CK114" i="3" s="1"/>
  <c r="CK209" i="3"/>
  <c r="CK89" i="3" s="1"/>
  <c r="CK204" i="3"/>
  <c r="CK84" i="3" s="1"/>
  <c r="CK189" i="3"/>
  <c r="CK69" i="3" s="1"/>
  <c r="CK176" i="3" a="1"/>
  <c r="CK176" i="3" s="1"/>
  <c r="CK56" i="3" s="1"/>
  <c r="CK226" i="3"/>
  <c r="CK106" i="3" s="1"/>
  <c r="CK223" i="3"/>
  <c r="CK206" i="3"/>
  <c r="CK201" i="3"/>
  <c r="CK81" i="3" s="1"/>
  <c r="CK200" i="3"/>
  <c r="CK80" i="3" s="1"/>
  <c r="CK199" i="3"/>
  <c r="CK79" i="3" s="1"/>
  <c r="CK198" i="3"/>
  <c r="CK78" i="3" s="1"/>
  <c r="CK197" i="3"/>
  <c r="CK77" i="3" s="1"/>
  <c r="CK193" i="3"/>
  <c r="CK184" i="3"/>
  <c r="CK64" i="3" s="1"/>
  <c r="CK227" i="3"/>
  <c r="CK107" i="3" s="1"/>
  <c r="CK208" i="3"/>
  <c r="CK88" i="3" s="1"/>
  <c r="CK215" i="3"/>
  <c r="CK97" i="3" s="1"/>
  <c r="CK181" i="3"/>
  <c r="CK61" i="3" s="1"/>
  <c r="CK178" i="3"/>
  <c r="CK164" i="3"/>
  <c r="CK203" i="3"/>
  <c r="CK233" i="3"/>
  <c r="CK113" i="3" s="1"/>
  <c r="CK168" i="3"/>
  <c r="CK163" i="3"/>
  <c r="CK44" i="3" s="1"/>
  <c r="CK180" i="3"/>
  <c r="CK60" i="3" s="1"/>
  <c r="CK170" i="3"/>
  <c r="CK50" i="3" s="1"/>
  <c r="CK183" i="3"/>
  <c r="CK41" i="3"/>
  <c r="CK247" i="3" s="1"/>
  <c r="BT485" i="3"/>
  <c r="BW485" i="3"/>
  <c r="BQ485" i="3"/>
  <c r="BZ485" i="3" s="1"/>
  <c r="BR485" i="3"/>
  <c r="CN485" i="3"/>
  <c r="BU485" i="3"/>
  <c r="CG485" i="3"/>
  <c r="CH485" i="3"/>
  <c r="CK485" i="3"/>
  <c r="BS485" i="3"/>
  <c r="CJ485" i="3"/>
  <c r="CF485" i="3"/>
  <c r="CL485" i="3"/>
  <c r="BV485" i="3"/>
  <c r="BX485" i="3"/>
  <c r="AI844" i="3"/>
  <c r="AI856" i="3"/>
  <c r="CL935" i="3"/>
  <c r="CL923" i="3"/>
  <c r="AR656" i="3"/>
  <c r="AR63" i="3"/>
  <c r="AR62" i="3" s="1"/>
  <c r="AR53" i="3" s="1"/>
  <c r="AB108" i="3"/>
  <c r="AB98" i="3"/>
  <c r="AB95" i="3" s="1"/>
  <c r="AB110" i="3"/>
  <c r="H278" i="1" a="1"/>
  <c r="H278" i="1" s="1"/>
  <c r="H279" i="1" s="1"/>
  <c r="AB109" i="3"/>
  <c r="V278" i="1" a="1"/>
  <c r="V278" i="1" s="1"/>
  <c r="AH651" i="3"/>
  <c r="AH58" i="3"/>
  <c r="AH57" i="3" s="1"/>
  <c r="R565" i="3"/>
  <c r="R563" i="3"/>
  <c r="R558" i="3"/>
  <c r="R562" i="3"/>
  <c r="R561" i="3" s="1"/>
  <c r="R557" i="3"/>
  <c r="R556" i="3" s="1"/>
  <c r="R560" i="3" s="1"/>
  <c r="R566" i="3" s="1"/>
  <c r="R559" i="3"/>
  <c r="CD520" i="3"/>
  <c r="CD516" i="3"/>
  <c r="CD499" i="3"/>
  <c r="CD498" i="3" s="1"/>
  <c r="CD497" i="3"/>
  <c r="CD524" i="3"/>
  <c r="CD545" i="3"/>
  <c r="CD522" i="3"/>
  <c r="CD521" i="3" s="1"/>
  <c r="CD542" i="3"/>
  <c r="CD539" i="3"/>
  <c r="CD538" i="3" s="1"/>
  <c r="CD544" i="3"/>
  <c r="CD543" i="3"/>
  <c r="CD549" i="3"/>
  <c r="CD534" i="3"/>
  <c r="CD530" i="3"/>
  <c r="CD525" i="3"/>
  <c r="CD513" i="3"/>
  <c r="CD500" i="3"/>
  <c r="CD492" i="3" a="1"/>
  <c r="CD492" i="3" s="1"/>
  <c r="CD550" i="3"/>
  <c r="CD546" i="3"/>
  <c r="CD494" i="3"/>
  <c r="CD493" i="3" s="1"/>
  <c r="CD480" i="3"/>
  <c r="CD533" i="3" s="1"/>
  <c r="CD532" i="3" s="1"/>
  <c r="CD531" i="3"/>
  <c r="CD519" i="3"/>
  <c r="CD518" i="3" s="1"/>
  <c r="CD505" i="3"/>
  <c r="CD514" i="3"/>
  <c r="CD496" i="3"/>
  <c r="CD479" i="3"/>
  <c r="CD517" i="3"/>
  <c r="CD515" i="3"/>
  <c r="CD486" i="3"/>
  <c r="CD509" i="3"/>
  <c r="CD495" i="3"/>
  <c r="BQ708" i="3"/>
  <c r="BQ700" i="3"/>
  <c r="BQ692" i="3"/>
  <c r="BQ697" i="3"/>
  <c r="BQ696" i="3" s="1"/>
  <c r="BQ682" i="3"/>
  <c r="BQ707" i="3"/>
  <c r="BQ704" i="3"/>
  <c r="BQ688" i="3"/>
  <c r="BQ703" i="3"/>
  <c r="BQ702" i="3"/>
  <c r="BQ701" i="3"/>
  <c r="BQ675" i="3"/>
  <c r="BQ677" i="3"/>
  <c r="BQ676" i="3" s="1"/>
  <c r="BQ657" i="3"/>
  <c r="BQ656" i="3" s="1"/>
  <c r="BQ667" i="3"/>
  <c r="BQ652" i="3"/>
  <c r="BQ651" i="3" s="1"/>
  <c r="BQ678" i="3"/>
  <c r="BQ663" i="3"/>
  <c r="BQ644" i="3"/>
  <c r="BQ680" i="3"/>
  <c r="BQ679" i="3" s="1"/>
  <c r="BQ689" i="3"/>
  <c r="BQ671" i="3"/>
  <c r="BQ653" i="3"/>
  <c r="BQ672" i="3"/>
  <c r="BQ654" i="3"/>
  <c r="BQ650" i="3" a="1"/>
  <c r="BQ650" i="3" s="1"/>
  <c r="BQ638" i="3"/>
  <c r="BQ691" i="3" s="1"/>
  <c r="BQ690" i="3" s="1"/>
  <c r="BQ683" i="3"/>
  <c r="BQ673" i="3"/>
  <c r="BQ658" i="3"/>
  <c r="BQ637" i="3"/>
  <c r="BQ655" i="3"/>
  <c r="BQ674" i="3"/>
  <c r="AE862" i="3"/>
  <c r="AE861" i="3"/>
  <c r="AE859" i="3"/>
  <c r="AE855" i="3"/>
  <c r="AE854" i="3" s="1"/>
  <c r="AE858" i="3"/>
  <c r="AE860" i="3"/>
  <c r="AE833" i="3"/>
  <c r="AL833" i="3" s="1"/>
  <c r="AE850" i="3"/>
  <c r="AL850" i="3" s="1"/>
  <c r="AM850" i="3" s="1"/>
  <c r="AE838" i="3"/>
  <c r="AE832" i="3"/>
  <c r="AL832" i="3" s="1"/>
  <c r="AE831" i="3"/>
  <c r="AL831" i="3" s="1"/>
  <c r="AE821" i="3"/>
  <c r="AE815" i="3"/>
  <c r="AE814" i="3" s="1"/>
  <c r="AE812" i="3"/>
  <c r="AE846" i="3"/>
  <c r="AL846" i="3" s="1"/>
  <c r="AE841" i="3"/>
  <c r="AL841" i="3" s="1"/>
  <c r="AE847" i="3"/>
  <c r="AL847" i="3" s="1"/>
  <c r="AE840" i="3"/>
  <c r="AL840" i="3" s="1"/>
  <c r="AE829" i="3"/>
  <c r="AL829" i="3" s="1"/>
  <c r="AE835" i="3"/>
  <c r="AE810" i="3"/>
  <c r="AE809" i="3" s="1"/>
  <c r="AE796" i="3"/>
  <c r="AE849" i="3" s="1"/>
  <c r="AE825" i="3"/>
  <c r="AE811" i="3"/>
  <c r="AE800" i="3"/>
  <c r="AE795" i="3"/>
  <c r="AE816" i="3"/>
  <c r="AE830" i="3"/>
  <c r="AL830" i="3" s="1"/>
  <c r="AE836" i="3"/>
  <c r="AL836" i="3" s="1"/>
  <c r="AE799" i="3"/>
  <c r="AE802" i="3"/>
  <c r="AE813" i="3"/>
  <c r="AU669" i="3"/>
  <c r="AU75" i="3" s="1"/>
  <c r="AU666" i="3"/>
  <c r="AU668" i="3"/>
  <c r="AU74" i="3" s="1"/>
  <c r="AU73" i="3"/>
  <c r="AU72" i="3" s="1"/>
  <c r="O1033" i="3"/>
  <c r="O1039" i="3"/>
  <c r="O1036" i="3"/>
  <c r="O1035" i="3" s="1"/>
  <c r="O1032" i="3"/>
  <c r="O1031" i="3"/>
  <c r="O1030" i="3" s="1"/>
  <c r="O1034" i="3" s="1"/>
  <c r="O1040" i="3" s="1"/>
  <c r="BZ686" i="3"/>
  <c r="CA686" i="3" s="1"/>
  <c r="BM92" i="3"/>
  <c r="BZ92" i="3" s="1"/>
  <c r="BT425" i="3"/>
  <c r="BT424" i="3"/>
  <c r="BT422" i="3"/>
  <c r="CQ257" i="3"/>
  <c r="CQ260" i="3"/>
  <c r="CQ259" i="3"/>
  <c r="CQ258" i="3"/>
  <c r="CQ239" i="3"/>
  <c r="BB643" i="3"/>
  <c r="AO49" i="3"/>
  <c r="BB49" i="3" s="1"/>
  <c r="AC651" i="3"/>
  <c r="AC58" i="3"/>
  <c r="AC57" i="3" s="1"/>
  <c r="V72" i="3"/>
  <c r="CF210" i="3"/>
  <c r="CF91" i="3"/>
  <c r="CF90" i="3" s="1"/>
  <c r="BU550" i="3"/>
  <c r="BU549" i="3"/>
  <c r="BU539" i="3"/>
  <c r="BU538" i="3" s="1"/>
  <c r="BU525" i="3"/>
  <c r="BU545" i="3"/>
  <c r="BU513" i="3"/>
  <c r="BU522" i="3"/>
  <c r="BU521" i="3" s="1"/>
  <c r="BU514" i="3"/>
  <c r="BU534" i="3"/>
  <c r="BU530" i="3"/>
  <c r="BU546" i="3"/>
  <c r="BU524" i="3"/>
  <c r="BU542" i="3"/>
  <c r="BU531" i="3"/>
  <c r="BU519" i="3"/>
  <c r="BU518" i="3" s="1"/>
  <c r="BU517" i="3"/>
  <c r="BU515" i="3"/>
  <c r="BU544" i="3"/>
  <c r="BU492" i="3" a="1"/>
  <c r="BU492" i="3" s="1"/>
  <c r="BU543" i="3"/>
  <c r="BU505" i="3"/>
  <c r="BU509" i="3"/>
  <c r="BU496" i="3"/>
  <c r="BU479" i="3"/>
  <c r="BU486" i="3"/>
  <c r="BU500" i="3"/>
  <c r="BU499" i="3"/>
  <c r="BU498" i="3" s="1"/>
  <c r="BU495" i="3"/>
  <c r="BU516" i="3"/>
  <c r="BU497" i="3"/>
  <c r="BU494" i="3"/>
  <c r="BU493" i="3" s="1"/>
  <c r="BU480" i="3"/>
  <c r="BU533" i="3" s="1"/>
  <c r="BU532" i="3" s="1"/>
  <c r="BU520" i="3"/>
  <c r="AA651" i="3"/>
  <c r="AA58" i="3"/>
  <c r="AA57" i="3" s="1"/>
  <c r="J794" i="3"/>
  <c r="J793" i="3" s="1"/>
  <c r="J799" i="3"/>
  <c r="J798" i="3" s="1"/>
  <c r="J802" i="3"/>
  <c r="J796" i="3"/>
  <c r="J795" i="3"/>
  <c r="J797" i="3"/>
  <c r="J803" i="3" s="1"/>
  <c r="AQ850" i="3"/>
  <c r="AQ862" i="3"/>
  <c r="AQ860" i="3"/>
  <c r="AQ859" i="3"/>
  <c r="AQ855" i="3"/>
  <c r="AQ854" i="3" s="1"/>
  <c r="AQ866" i="3"/>
  <c r="AQ865" i="3"/>
  <c r="AQ846" i="3"/>
  <c r="AQ847" i="3"/>
  <c r="AQ833" i="3"/>
  <c r="AQ838" i="3"/>
  <c r="AQ837" i="3" s="1"/>
  <c r="AQ832" i="3"/>
  <c r="AQ858" i="3"/>
  <c r="AQ841" i="3"/>
  <c r="AQ835" i="3"/>
  <c r="AQ834" i="3" s="1"/>
  <c r="AQ813" i="3"/>
  <c r="AQ836" i="3"/>
  <c r="AQ831" i="3"/>
  <c r="AQ830" i="3"/>
  <c r="AQ840" i="3"/>
  <c r="AQ796" i="3"/>
  <c r="AQ849" i="3" s="1"/>
  <c r="AQ848" i="3" s="1"/>
  <c r="AQ825" i="3"/>
  <c r="AQ861" i="3"/>
  <c r="AQ816" i="3"/>
  <c r="AQ821" i="3"/>
  <c r="AQ812" i="3"/>
  <c r="AQ810" i="3"/>
  <c r="AQ809" i="3" s="1"/>
  <c r="AQ807" i="3"/>
  <c r="AQ808" i="3" a="1"/>
  <c r="AQ808" i="3" s="1"/>
  <c r="AQ811" i="3"/>
  <c r="AQ829" i="3"/>
  <c r="AQ815" i="3"/>
  <c r="AQ814" i="3" s="1"/>
  <c r="AQ795" i="3"/>
  <c r="AQ802" i="3"/>
  <c r="CG1002" i="3"/>
  <c r="CG1014" i="3"/>
  <c r="BB507" i="3"/>
  <c r="BC507" i="3" s="1"/>
  <c r="K715" i="3"/>
  <c r="K714" i="3" s="1"/>
  <c r="K718" i="3" s="1"/>
  <c r="K724" i="3" s="1"/>
  <c r="K723" i="3"/>
  <c r="K720" i="3"/>
  <c r="K719" i="3" s="1"/>
  <c r="K716" i="3"/>
  <c r="K717" i="3"/>
  <c r="AP713" i="3" a="1"/>
  <c r="AP713" i="3" s="1"/>
  <c r="BB270" i="3"/>
  <c r="BC270" i="3" s="1"/>
  <c r="BI21" i="1"/>
  <c r="BJ21" i="1"/>
  <c r="M71" i="3"/>
  <c r="P485" i="3"/>
  <c r="L485" i="3"/>
  <c r="BU210" i="3"/>
  <c r="BU91" i="3"/>
  <c r="BU90" i="3" s="1"/>
  <c r="CH367" i="3"/>
  <c r="CH366" i="3"/>
  <c r="CH364" i="3"/>
  <c r="CH363" i="3" s="1"/>
  <c r="CH381" i="3"/>
  <c r="CH380" i="3" s="1"/>
  <c r="CH342" i="3"/>
  <c r="CH341" i="3"/>
  <c r="CH340" i="3" s="1"/>
  <c r="CH376" i="3"/>
  <c r="CH362" i="3"/>
  <c r="CH356" i="3"/>
  <c r="CH391" i="3"/>
  <c r="CH392" i="3"/>
  <c r="CH385" i="3"/>
  <c r="CH339" i="3"/>
  <c r="CH321" i="3"/>
  <c r="CH386" i="3"/>
  <c r="CH373" i="3"/>
  <c r="CH372" i="3"/>
  <c r="CH361" i="3"/>
  <c r="CH360" i="3" s="1"/>
  <c r="CH359" i="3"/>
  <c r="CH388" i="3"/>
  <c r="CH355" i="3"/>
  <c r="CH347" i="3"/>
  <c r="CH351" i="3"/>
  <c r="CH328" i="3"/>
  <c r="CH336" i="3"/>
  <c r="CH335" i="3" s="1"/>
  <c r="CH357" i="3"/>
  <c r="CH326" i="3"/>
  <c r="CH387" i="3"/>
  <c r="CH384" i="3"/>
  <c r="CH358" i="3"/>
  <c r="CH338" i="3"/>
  <c r="CH322" i="3"/>
  <c r="CH375" i="3" s="1"/>
  <c r="CH374" i="3" s="1"/>
  <c r="CH337" i="3"/>
  <c r="CH334" i="3" a="1"/>
  <c r="CH334" i="3" s="1"/>
  <c r="BV384" i="3"/>
  <c r="BV386" i="3"/>
  <c r="BV373" i="3"/>
  <c r="BV372" i="3"/>
  <c r="BV387" i="3"/>
  <c r="BV361" i="3"/>
  <c r="BV360" i="3" s="1"/>
  <c r="BV359" i="3"/>
  <c r="BV339" i="3"/>
  <c r="BV364" i="3"/>
  <c r="BV363" i="3" s="1"/>
  <c r="BV388" i="3"/>
  <c r="BV357" i="3"/>
  <c r="BV337" i="3"/>
  <c r="BV355" i="3"/>
  <c r="BV334" i="3" a="1"/>
  <c r="BV334" i="3" s="1"/>
  <c r="BV381" i="3"/>
  <c r="BV380" i="3" s="1"/>
  <c r="BV328" i="3"/>
  <c r="BV376" i="3"/>
  <c r="BV366" i="3"/>
  <c r="BV358" i="3"/>
  <c r="BV351" i="3"/>
  <c r="BV338" i="3"/>
  <c r="BV391" i="3"/>
  <c r="BV367" i="3"/>
  <c r="BV362" i="3"/>
  <c r="BV356" i="3"/>
  <c r="BV342" i="3"/>
  <c r="BV392" i="3"/>
  <c r="BV347" i="3"/>
  <c r="BV341" i="3"/>
  <c r="BV340" i="3" s="1"/>
  <c r="BV321" i="3"/>
  <c r="BV336" i="3"/>
  <c r="BV335" i="3" s="1"/>
  <c r="BV385" i="3"/>
  <c r="BV322" i="3"/>
  <c r="BV375" i="3" s="1"/>
  <c r="BV374" i="3" s="1"/>
  <c r="BV265" i="3"/>
  <c r="AQ708" i="3"/>
  <c r="AQ114" i="3" s="1"/>
  <c r="AQ707" i="3"/>
  <c r="AQ113" i="3" s="1"/>
  <c r="AQ704" i="3"/>
  <c r="AQ683" i="3"/>
  <c r="AQ89" i="3" s="1"/>
  <c r="AQ677" i="3"/>
  <c r="AQ671" i="3"/>
  <c r="AQ77" i="3" s="1"/>
  <c r="AQ658" i="3"/>
  <c r="AQ64" i="3" s="1"/>
  <c r="AQ653" i="3"/>
  <c r="AQ59" i="3" s="1"/>
  <c r="AQ701" i="3"/>
  <c r="AQ107" i="3" s="1"/>
  <c r="AQ697" i="3"/>
  <c r="AQ652" i="3"/>
  <c r="AQ700" i="3"/>
  <c r="AQ106" i="3" s="1"/>
  <c r="AQ675" i="3"/>
  <c r="AQ81" i="3" s="1"/>
  <c r="AQ649" i="3"/>
  <c r="AQ55" i="3" s="1"/>
  <c r="AQ688" i="3"/>
  <c r="AQ94" i="3" s="1"/>
  <c r="AQ703" i="3"/>
  <c r="AQ682" i="3"/>
  <c r="AQ88" i="3" s="1"/>
  <c r="AQ672" i="3"/>
  <c r="AQ78" i="3" s="1"/>
  <c r="AQ637" i="3"/>
  <c r="AQ44" i="3" s="1"/>
  <c r="AQ673" i="3"/>
  <c r="AQ79" i="3" s="1"/>
  <c r="AQ667" i="3"/>
  <c r="AQ674" i="3"/>
  <c r="AQ80" i="3" s="1"/>
  <c r="AQ692" i="3"/>
  <c r="AQ689" i="3"/>
  <c r="AQ97" i="3" s="1"/>
  <c r="AQ650" i="3" a="1"/>
  <c r="AQ650" i="3" s="1"/>
  <c r="AQ56" i="3" s="1"/>
  <c r="AQ678" i="3"/>
  <c r="AQ84" i="3" s="1"/>
  <c r="AQ644" i="3"/>
  <c r="AQ50" i="3" s="1"/>
  <c r="AQ657" i="3"/>
  <c r="AQ702" i="3"/>
  <c r="AQ654" i="3"/>
  <c r="AQ60" i="3" s="1"/>
  <c r="AQ680" i="3"/>
  <c r="AQ655" i="3"/>
  <c r="AQ61" i="3" s="1"/>
  <c r="AQ642" i="3"/>
  <c r="AQ663" i="3"/>
  <c r="AQ69" i="3" s="1"/>
  <c r="AQ638" i="3"/>
  <c r="AQ41" i="3"/>
  <c r="AQ957" i="3" s="1"/>
  <c r="BO634" i="3" a="1"/>
  <c r="BO634" i="3" s="1"/>
  <c r="BC1093" i="3"/>
  <c r="AE1098" i="3"/>
  <c r="AE1097" i="3"/>
  <c r="AE1095" i="3"/>
  <c r="AE1099" i="3"/>
  <c r="AE1096" i="3"/>
  <c r="AE1087" i="3"/>
  <c r="AL1087" i="3" s="1"/>
  <c r="AE1092" i="3"/>
  <c r="AE1091" i="3" s="1"/>
  <c r="AE1084" i="3"/>
  <c r="AL1084" i="3" s="1"/>
  <c r="AM1084" i="3" s="1"/>
  <c r="AE1070" i="3"/>
  <c r="AL1070" i="3" s="1"/>
  <c r="AE1067" i="3"/>
  <c r="AL1067" i="3" s="1"/>
  <c r="AE1075" i="3"/>
  <c r="AE1066" i="3"/>
  <c r="AL1066" i="3" s="1"/>
  <c r="AE1069" i="3"/>
  <c r="AL1069" i="3" s="1"/>
  <c r="AE1072" i="3"/>
  <c r="AE1068" i="3"/>
  <c r="AL1068" i="3" s="1"/>
  <c r="AE1058" i="3"/>
  <c r="AE1052" i="3"/>
  <c r="AE1051" i="3" s="1"/>
  <c r="AE1049" i="3"/>
  <c r="AE1083" i="3"/>
  <c r="AL1083" i="3" s="1"/>
  <c r="AM1083" i="3" s="1"/>
  <c r="AE1062" i="3"/>
  <c r="AE1073" i="3"/>
  <c r="AL1073" i="3" s="1"/>
  <c r="AE1078" i="3"/>
  <c r="AL1078" i="3" s="1"/>
  <c r="AE1048" i="3"/>
  <c r="AE1077" i="3"/>
  <c r="AL1077" i="3" s="1"/>
  <c r="AE1053" i="3"/>
  <c r="AE1047" i="3"/>
  <c r="AE1046" i="3" s="1"/>
  <c r="AE1039" i="3"/>
  <c r="AE1036" i="3"/>
  <c r="AE1033" i="3"/>
  <c r="AE1086" i="3" s="1"/>
  <c r="AE1050" i="3"/>
  <c r="AE1032" i="3"/>
  <c r="AE1037" i="3"/>
  <c r="P1039" i="3"/>
  <c r="P1036" i="3"/>
  <c r="P1035" i="3" s="1"/>
  <c r="P1034" i="3"/>
  <c r="P1040" i="3" s="1"/>
  <c r="P1031" i="3"/>
  <c r="P1030" i="3" s="1"/>
  <c r="P1033" i="3"/>
  <c r="P1032" i="3"/>
  <c r="R1039" i="3"/>
  <c r="R1036" i="3"/>
  <c r="R1035" i="3" s="1"/>
  <c r="R1031" i="3"/>
  <c r="R1030" i="3" s="1"/>
  <c r="R1034" i="3" s="1"/>
  <c r="R1040" i="3" s="1"/>
  <c r="R1033" i="3"/>
  <c r="R1032" i="3"/>
  <c r="AC1099" i="3"/>
  <c r="AC1095" i="3"/>
  <c r="AC1098" i="3"/>
  <c r="AC1096" i="3"/>
  <c r="AC1092" i="3"/>
  <c r="AC1091" i="3" s="1"/>
  <c r="AC1104" i="3" s="1"/>
  <c r="AC1097" i="3"/>
  <c r="AC1050" i="3"/>
  <c r="AC1053" i="3"/>
  <c r="AC1048" i="3"/>
  <c r="AC1047" i="3"/>
  <c r="AC1046" i="3" s="1"/>
  <c r="AC1052" i="3"/>
  <c r="AC1051" i="3" s="1"/>
  <c r="AC1049" i="3"/>
  <c r="AC1037" i="3"/>
  <c r="AC1033" i="3"/>
  <c r="AC1039" i="3"/>
  <c r="AC1058" i="3"/>
  <c r="AC1036" i="3"/>
  <c r="AC1032" i="3"/>
  <c r="BX186" i="3"/>
  <c r="AB1" i="3"/>
  <c r="V286" i="3"/>
  <c r="W286" i="3" s="1"/>
  <c r="CJ210" i="3"/>
  <c r="CJ91" i="3"/>
  <c r="CJ90" i="3" s="1"/>
  <c r="CC548" i="3"/>
  <c r="CD548" i="3"/>
  <c r="CD547" i="3" s="1"/>
  <c r="CN227" i="3"/>
  <c r="CN107" i="3" s="1"/>
  <c r="CN204" i="3"/>
  <c r="CN84" i="3" s="1"/>
  <c r="CN234" i="3"/>
  <c r="CN114" i="3" s="1"/>
  <c r="CN233" i="3"/>
  <c r="CN113" i="3" s="1"/>
  <c r="CN228" i="3"/>
  <c r="CN229" i="3"/>
  <c r="CN189" i="3"/>
  <c r="CN69" i="3" s="1"/>
  <c r="CN170" i="3"/>
  <c r="CN50" i="3" s="1"/>
  <c r="CN168" i="3"/>
  <c r="CN230" i="3"/>
  <c r="CN226" i="3"/>
  <c r="CN106" i="3" s="1"/>
  <c r="CN180" i="3"/>
  <c r="CN60" i="3" s="1"/>
  <c r="CN164" i="3"/>
  <c r="CN218" i="3"/>
  <c r="CN208" i="3"/>
  <c r="CN88" i="3" s="1"/>
  <c r="CN215" i="3"/>
  <c r="CN97" i="3" s="1"/>
  <c r="CN214" i="3"/>
  <c r="CN94" i="3" s="1"/>
  <c r="CN203" i="3"/>
  <c r="CN223" i="3"/>
  <c r="CN209" i="3"/>
  <c r="CN89" i="3" s="1"/>
  <c r="CN200" i="3"/>
  <c r="CN80" i="3" s="1"/>
  <c r="CN193" i="3"/>
  <c r="CN181" i="3"/>
  <c r="CN61" i="3" s="1"/>
  <c r="CN178" i="3"/>
  <c r="CN197" i="3"/>
  <c r="CN77" i="3" s="1"/>
  <c r="CN199" i="3"/>
  <c r="CN79" i="3" s="1"/>
  <c r="CN184" i="3"/>
  <c r="CN64" i="3" s="1"/>
  <c r="CN183" i="3"/>
  <c r="CN201" i="3"/>
  <c r="CN81" i="3" s="1"/>
  <c r="CN163" i="3"/>
  <c r="CN44" i="3" s="1"/>
  <c r="CN179" i="3"/>
  <c r="CN59" i="3" s="1"/>
  <c r="CN176" i="3" a="1"/>
  <c r="CN176" i="3" s="1"/>
  <c r="CN56" i="3" s="1"/>
  <c r="CN206" i="3"/>
  <c r="CN198" i="3"/>
  <c r="CN78" i="3" s="1"/>
  <c r="CN41" i="3"/>
  <c r="CP448" i="3"/>
  <c r="CQ448" i="3" s="1"/>
  <c r="CC447" i="3"/>
  <c r="CP447" i="3" s="1"/>
  <c r="CQ447" i="3" s="1"/>
  <c r="AP627" i="3"/>
  <c r="AP626" i="3" s="1"/>
  <c r="AR627" i="3"/>
  <c r="AR626" i="3" s="1"/>
  <c r="AX627" i="3"/>
  <c r="AX626" i="3" s="1"/>
  <c r="AX154" i="3"/>
  <c r="AX117" i="3"/>
  <c r="BX87" i="3"/>
  <c r="BX540" i="3"/>
  <c r="BX528" i="3"/>
  <c r="AC567" i="3"/>
  <c r="BS423" i="3"/>
  <c r="CQ307" i="3"/>
  <c r="CC296" i="3"/>
  <c r="CP243" i="3"/>
  <c r="CQ243" i="3" s="1"/>
  <c r="CQ287" i="3"/>
  <c r="BC56" i="1"/>
  <c r="Y4" i="3"/>
  <c r="AL5" i="3"/>
  <c r="CQ248" i="3"/>
  <c r="S154" i="3"/>
  <c r="S117" i="3"/>
  <c r="BB138" i="3"/>
  <c r="AL643" i="3"/>
  <c r="Y49" i="3"/>
  <c r="AL49" i="3" s="1"/>
  <c r="CP918" i="3"/>
  <c r="CQ918" i="3" s="1"/>
  <c r="CC943" i="3"/>
  <c r="AP943" i="3"/>
  <c r="AP942" i="3" s="1"/>
  <c r="AW943" i="3"/>
  <c r="AW942" i="3" s="1"/>
  <c r="AD935" i="3"/>
  <c r="AD871" i="3" a="1"/>
  <c r="AD871" i="3" s="1"/>
  <c r="AW935" i="3"/>
  <c r="AW923" i="3"/>
  <c r="AI935" i="3"/>
  <c r="AI923" i="3"/>
  <c r="AI871" i="3" a="1"/>
  <c r="AI871" i="3" s="1"/>
  <c r="O873" i="3"/>
  <c r="O872" i="3" s="1"/>
  <c r="O878" i="3"/>
  <c r="O877" i="3" s="1"/>
  <c r="O881" i="3"/>
  <c r="O876" i="3"/>
  <c r="O882" i="3" s="1"/>
  <c r="O875" i="3"/>
  <c r="O874" i="3"/>
  <c r="BO923" i="3"/>
  <c r="BO935" i="3"/>
  <c r="AA818" i="3"/>
  <c r="BX344" i="3"/>
  <c r="P154" i="3"/>
  <c r="P117" i="3"/>
  <c r="CE210" i="3"/>
  <c r="CE91" i="3"/>
  <c r="CE90" i="3" s="1"/>
  <c r="N234" i="3"/>
  <c r="N114" i="3" s="1"/>
  <c r="BT466" i="3"/>
  <c r="BT471" i="3"/>
  <c r="BT465" i="3"/>
  <c r="BT455" i="3"/>
  <c r="BT445" i="3"/>
  <c r="BT443" i="3"/>
  <c r="BT442" i="3" s="1"/>
  <c r="BT470" i="3"/>
  <c r="BT464" i="3"/>
  <c r="BT467" i="3"/>
  <c r="BT460" i="3"/>
  <c r="BT459" i="3" s="1"/>
  <c r="BT446" i="3"/>
  <c r="BT436" i="3"/>
  <c r="BT430" i="3"/>
  <c r="BT417" i="3"/>
  <c r="BT440" i="3"/>
  <c r="BT439" i="3" s="1"/>
  <c r="BT435" i="3"/>
  <c r="BT426" i="3"/>
  <c r="BT421" i="3"/>
  <c r="BT420" i="3"/>
  <c r="BT419" i="3" s="1"/>
  <c r="BT415" i="3"/>
  <c r="BT414" i="3" s="1"/>
  <c r="BT400" i="3"/>
  <c r="BT441" i="3"/>
  <c r="BT434" i="3"/>
  <c r="BT416" i="3"/>
  <c r="BT407" i="3"/>
  <c r="BT438" i="3"/>
  <c r="BT452" i="3"/>
  <c r="BT437" i="3"/>
  <c r="BT463" i="3"/>
  <c r="BT451" i="3"/>
  <c r="BT413" i="3" a="1"/>
  <c r="BT413" i="3" s="1"/>
  <c r="BT401" i="3"/>
  <c r="BT454" i="3" s="1"/>
  <c r="BT453" i="3" s="1"/>
  <c r="BT418" i="3"/>
  <c r="CI471" i="3"/>
  <c r="CI465" i="3"/>
  <c r="CI455" i="3"/>
  <c r="CI445" i="3"/>
  <c r="CI443" i="3"/>
  <c r="CI442" i="3" s="1"/>
  <c r="CI438" i="3"/>
  <c r="CI470" i="3"/>
  <c r="CI464" i="3"/>
  <c r="CI446" i="3"/>
  <c r="CI452" i="3"/>
  <c r="CI417" i="3"/>
  <c r="CI466" i="3"/>
  <c r="CI463" i="3"/>
  <c r="CI436" i="3"/>
  <c r="CI430" i="3"/>
  <c r="CI421" i="3"/>
  <c r="CI420" i="3"/>
  <c r="CI419" i="3" s="1"/>
  <c r="CI467" i="3"/>
  <c r="CI460" i="3"/>
  <c r="CI459" i="3" s="1"/>
  <c r="CI440" i="3"/>
  <c r="CI439" i="3" s="1"/>
  <c r="CI415" i="3"/>
  <c r="CI414" i="3" s="1"/>
  <c r="CI435" i="3"/>
  <c r="CI426" i="3"/>
  <c r="CI451" i="3"/>
  <c r="CI416" i="3"/>
  <c r="CI441" i="3"/>
  <c r="CI437" i="3"/>
  <c r="CI400" i="3"/>
  <c r="CI407" i="3"/>
  <c r="CI434" i="3"/>
  <c r="CI418" i="3"/>
  <c r="CI405" i="3"/>
  <c r="CI401" i="3"/>
  <c r="CI454" i="3" s="1"/>
  <c r="CI453" i="3" s="1"/>
  <c r="CI413" i="3" a="1"/>
  <c r="CI413" i="3" s="1"/>
  <c r="BW634" i="3" a="1"/>
  <c r="BW634" i="3" s="1"/>
  <c r="BZ105" i="3"/>
  <c r="BN705" i="3"/>
  <c r="BN112" i="3"/>
  <c r="BN111" i="3" s="1"/>
  <c r="G6" i="2"/>
  <c r="F8" i="2"/>
  <c r="F7" i="2"/>
  <c r="F9" i="2"/>
  <c r="AL674" i="3"/>
  <c r="AE80" i="3"/>
  <c r="AL80" i="3" s="1"/>
  <c r="BM784" i="3"/>
  <c r="BZ784" i="3" s="1"/>
  <c r="BZ785" i="3"/>
  <c r="CA785" i="3" s="1"/>
  <c r="P952" i="3"/>
  <c r="P951" i="3" s="1"/>
  <c r="P955" i="3"/>
  <c r="P954" i="3"/>
  <c r="P953" i="3"/>
  <c r="P957" i="3"/>
  <c r="P956" i="3" s="1"/>
  <c r="P960" i="3"/>
  <c r="BB918" i="3"/>
  <c r="BC918" i="3" s="1"/>
  <c r="BB137" i="3"/>
  <c r="AT777" i="3"/>
  <c r="AT765" i="3"/>
  <c r="CJ777" i="3"/>
  <c r="CJ765" i="3"/>
  <c r="AH777" i="3"/>
  <c r="AH765" i="3"/>
  <c r="BB864" i="3"/>
  <c r="AO863" i="3"/>
  <c r="BB863" i="3" s="1"/>
  <c r="AO1014" i="3"/>
  <c r="BB1014" i="3" s="1"/>
  <c r="AO1002" i="3"/>
  <c r="BB1002" i="3" s="1"/>
  <c r="BC1002" i="3" s="1"/>
  <c r="CF1002" i="3"/>
  <c r="CF1014" i="3"/>
  <c r="CF1022" i="3"/>
  <c r="CF1021" i="3" s="1"/>
  <c r="BN1022" i="3"/>
  <c r="BN1021" i="3" s="1"/>
  <c r="CJ1022" i="3"/>
  <c r="CJ1021" i="3" s="1"/>
  <c r="BB56" i="1"/>
  <c r="N117" i="3"/>
  <c r="N154" i="3"/>
  <c r="CF87" i="3"/>
  <c r="BR87" i="3"/>
  <c r="CQ292" i="3"/>
  <c r="AR684" i="3"/>
  <c r="AR91" i="3"/>
  <c r="AR90" i="3" s="1"/>
  <c r="AX676" i="3"/>
  <c r="AX83" i="3"/>
  <c r="AX82" i="3" s="1"/>
  <c r="AR844" i="3"/>
  <c r="AR856" i="3"/>
  <c r="AZ1014" i="3"/>
  <c r="AZ1002" i="3"/>
  <c r="P558" i="3"/>
  <c r="P559" i="3"/>
  <c r="P562" i="3"/>
  <c r="P561" i="3" s="1"/>
  <c r="P565" i="3"/>
  <c r="P560" i="3"/>
  <c r="P557" i="3"/>
  <c r="P556" i="3" s="1"/>
  <c r="AZ608" i="3"/>
  <c r="BT608" i="3"/>
  <c r="CG608" i="3"/>
  <c r="BX608" i="3"/>
  <c r="CE608" i="3"/>
  <c r="AU608" i="3"/>
  <c r="BN608" i="3"/>
  <c r="AT608" i="3"/>
  <c r="AW608" i="3"/>
  <c r="CK608" i="3"/>
  <c r="BP608" i="3"/>
  <c r="CH608" i="3"/>
  <c r="BM608" i="3"/>
  <c r="BZ608" i="3" s="1"/>
  <c r="AS608" i="3"/>
  <c r="AX608" i="3"/>
  <c r="CN608" i="3"/>
  <c r="CM608" i="3"/>
  <c r="BR608" i="3"/>
  <c r="CI608" i="3"/>
  <c r="AQ608" i="3"/>
  <c r="CJ608" i="3"/>
  <c r="BV608" i="3"/>
  <c r="BQ608" i="3"/>
  <c r="CD608" i="3"/>
  <c r="BO608" i="3"/>
  <c r="CF608" i="3"/>
  <c r="BW608" i="3"/>
  <c r="CC608" i="3"/>
  <c r="CP608" i="3" s="1"/>
  <c r="BU608" i="3"/>
  <c r="CL608" i="3"/>
  <c r="AY608" i="3"/>
  <c r="AV608" i="3"/>
  <c r="AP608" i="3"/>
  <c r="AR608" i="3"/>
  <c r="BS608" i="3"/>
  <c r="AO608" i="3"/>
  <c r="BB608" i="3" s="1"/>
  <c r="CL680" i="3"/>
  <c r="CL679" i="3" s="1"/>
  <c r="CL674" i="3"/>
  <c r="CL702" i="3"/>
  <c r="CL701" i="3"/>
  <c r="CL678" i="3"/>
  <c r="CL672" i="3"/>
  <c r="CL708" i="3"/>
  <c r="CL697" i="3"/>
  <c r="CL696" i="3" s="1"/>
  <c r="CL707" i="3"/>
  <c r="CL657" i="3"/>
  <c r="CL656" i="3" s="1"/>
  <c r="CL663" i="3"/>
  <c r="CL654" i="3"/>
  <c r="CL638" i="3"/>
  <c r="CL691" i="3" s="1"/>
  <c r="CL690" i="3" s="1"/>
  <c r="CL704" i="3"/>
  <c r="CL653" i="3"/>
  <c r="CL652" i="3"/>
  <c r="CL651" i="3" s="1"/>
  <c r="CL637" i="3"/>
  <c r="CL703" i="3"/>
  <c r="CL671" i="3"/>
  <c r="CL655" i="3"/>
  <c r="CL700" i="3"/>
  <c r="CL688" i="3"/>
  <c r="CL683" i="3"/>
  <c r="CL682" i="3"/>
  <c r="CL673" i="3"/>
  <c r="CL650" i="3" a="1"/>
  <c r="CL650" i="3" s="1"/>
  <c r="CL692" i="3"/>
  <c r="CL689" i="3"/>
  <c r="CL667" i="3"/>
  <c r="CL675" i="3"/>
  <c r="CL658" i="3"/>
  <c r="CL677" i="3"/>
  <c r="CL676" i="3" s="1"/>
  <c r="CL644" i="3"/>
  <c r="BQ281" i="3"/>
  <c r="BZ281" i="3" s="1"/>
  <c r="CA281" i="3" s="1"/>
  <c r="BZ282" i="3"/>
  <c r="CA282" i="3" s="1"/>
  <c r="BQ301" i="3"/>
  <c r="BZ301" i="3" s="1"/>
  <c r="CA301" i="3" s="1"/>
  <c r="BZ302" i="3"/>
  <c r="CA302" i="3" s="1"/>
  <c r="BS267" i="3"/>
  <c r="BS266" i="3"/>
  <c r="BS264" i="3"/>
  <c r="AH1095" i="3"/>
  <c r="AH1097" i="3"/>
  <c r="AH1092" i="3"/>
  <c r="AH1091" i="3" s="1"/>
  <c r="AH1103" i="3"/>
  <c r="AH1099" i="3"/>
  <c r="AH1101" i="3"/>
  <c r="AH1100" i="3" s="1"/>
  <c r="AH1084" i="3"/>
  <c r="AH1087" i="3"/>
  <c r="AH1096" i="3"/>
  <c r="AH1098" i="3"/>
  <c r="AH1073" i="3"/>
  <c r="AH1078" i="3"/>
  <c r="AH1072" i="3"/>
  <c r="AH1071" i="3" s="1"/>
  <c r="AH1075" i="3"/>
  <c r="AH1074" i="3" s="1"/>
  <c r="AH1077" i="3"/>
  <c r="AH1062" i="3"/>
  <c r="AH1068" i="3"/>
  <c r="AH1070" i="3"/>
  <c r="AH1067" i="3"/>
  <c r="AH1102" i="3"/>
  <c r="AH1066" i="3"/>
  <c r="AH1048" i="3"/>
  <c r="AH1053" i="3"/>
  <c r="AH1050" i="3"/>
  <c r="AH1058" i="3"/>
  <c r="AH1052" i="3"/>
  <c r="AH1051" i="3" s="1"/>
  <c r="AH1083" i="3"/>
  <c r="AH1049" i="3"/>
  <c r="AH1045" i="3" a="1"/>
  <c r="AH1045" i="3" s="1"/>
  <c r="AH1069" i="3"/>
  <c r="AH1033" i="3"/>
  <c r="AH1086" i="3" s="1"/>
  <c r="AH1085" i="3" s="1"/>
  <c r="AH1032" i="3"/>
  <c r="AH1047" i="3"/>
  <c r="AH1046" i="3" s="1"/>
  <c r="AH1039" i="3"/>
  <c r="AI90" i="1"/>
  <c r="CN856" i="3"/>
  <c r="CN844" i="3"/>
  <c r="CL619" i="3"/>
  <c r="CL607" i="3"/>
  <c r="J505" i="3"/>
  <c r="J69" i="3" s="1"/>
  <c r="J499" i="3"/>
  <c r="J495" i="3"/>
  <c r="J59" i="3" s="1"/>
  <c r="J500" i="3"/>
  <c r="J64" i="3" s="1"/>
  <c r="J494" i="3"/>
  <c r="J486" i="3"/>
  <c r="J480" i="3"/>
  <c r="J478" i="3"/>
  <c r="J496" i="3"/>
  <c r="J60" i="3" s="1"/>
  <c r="J479" i="3"/>
  <c r="J497" i="3"/>
  <c r="J61" i="3" s="1"/>
  <c r="J483" i="3"/>
  <c r="J482" i="3" s="1"/>
  <c r="AU1095" i="3"/>
  <c r="AU1102" i="3"/>
  <c r="AU1098" i="3"/>
  <c r="AU1096" i="3"/>
  <c r="AU1103" i="3"/>
  <c r="AU1099" i="3"/>
  <c r="AU1084" i="3"/>
  <c r="AU1092" i="3"/>
  <c r="AU1091" i="3" s="1"/>
  <c r="AU1087" i="3"/>
  <c r="AU1073" i="3"/>
  <c r="AU1072" i="3"/>
  <c r="AU1071" i="3" s="1"/>
  <c r="AU1097" i="3"/>
  <c r="AU1083" i="3"/>
  <c r="AU1062" i="3"/>
  <c r="AU1075" i="3"/>
  <c r="AU1074" i="3" s="1"/>
  <c r="AU1078" i="3"/>
  <c r="AU1069" i="3"/>
  <c r="AU1068" i="3"/>
  <c r="AU1070" i="3"/>
  <c r="AU1067" i="3"/>
  <c r="AU1053" i="3"/>
  <c r="AU1066" i="3"/>
  <c r="AU1058" i="3"/>
  <c r="AU1052" i="3"/>
  <c r="AU1051" i="3" s="1"/>
  <c r="AU1050" i="3"/>
  <c r="AU1044" i="3"/>
  <c r="AU1077" i="3"/>
  <c r="AU1048" i="3"/>
  <c r="AU1047" i="3"/>
  <c r="AU1046" i="3" s="1"/>
  <c r="AU1045" i="3" a="1"/>
  <c r="AU1045" i="3" s="1"/>
  <c r="AU1033" i="3"/>
  <c r="AU1086" i="3" s="1"/>
  <c r="AU1085" i="3" s="1"/>
  <c r="AU1037" i="3"/>
  <c r="AU1032" i="3"/>
  <c r="AU1039" i="3"/>
  <c r="AU1049" i="3"/>
  <c r="N71" i="3"/>
  <c r="BM4" i="3"/>
  <c r="BZ4" i="3" s="1"/>
  <c r="J87" i="3"/>
  <c r="J85" i="3" s="1"/>
  <c r="CJ539" i="3"/>
  <c r="CJ538" i="3" s="1"/>
  <c r="CJ546" i="3"/>
  <c r="CJ513" i="3"/>
  <c r="CJ543" i="3"/>
  <c r="CJ534" i="3"/>
  <c r="CJ530" i="3"/>
  <c r="CJ524" i="3"/>
  <c r="CJ531" i="3"/>
  <c r="CJ550" i="3"/>
  <c r="CJ549" i="3"/>
  <c r="CJ525" i="3"/>
  <c r="CJ519" i="3"/>
  <c r="CJ518" i="3" s="1"/>
  <c r="CJ517" i="3"/>
  <c r="CJ499" i="3"/>
  <c r="CJ498" i="3" s="1"/>
  <c r="CJ492" i="3" a="1"/>
  <c r="CJ492" i="3" s="1"/>
  <c r="CJ484" i="3"/>
  <c r="CJ515" i="3"/>
  <c r="CJ509" i="3"/>
  <c r="CJ496" i="3"/>
  <c r="CJ486" i="3"/>
  <c r="CJ542" i="3"/>
  <c r="CJ516" i="3"/>
  <c r="CJ520" i="3"/>
  <c r="CJ514" i="3"/>
  <c r="CJ497" i="3"/>
  <c r="CJ522" i="3"/>
  <c r="CJ521" i="3" s="1"/>
  <c r="CJ480" i="3"/>
  <c r="CJ533" i="3" s="1"/>
  <c r="CJ532" i="3" s="1"/>
  <c r="CJ544" i="3"/>
  <c r="CJ495" i="3"/>
  <c r="CJ500" i="3"/>
  <c r="CJ479" i="3"/>
  <c r="CJ505" i="3"/>
  <c r="CJ545" i="3"/>
  <c r="CJ494" i="3"/>
  <c r="CJ493" i="3" s="1"/>
  <c r="BQ550" i="3"/>
  <c r="BZ550" i="3" s="1"/>
  <c r="CA550" i="3" s="1"/>
  <c r="BQ549" i="3"/>
  <c r="BZ549" i="3" s="1"/>
  <c r="CA549" i="3" s="1"/>
  <c r="BQ534" i="3"/>
  <c r="BZ534" i="3" s="1"/>
  <c r="BQ530" i="3"/>
  <c r="BZ530" i="3" s="1"/>
  <c r="CA530" i="3" s="1"/>
  <c r="BQ517" i="3"/>
  <c r="BZ517" i="3" s="1"/>
  <c r="CA517" i="3" s="1"/>
  <c r="BQ500" i="3"/>
  <c r="BZ500" i="3" s="1"/>
  <c r="CA500" i="3" s="1"/>
  <c r="BQ531" i="3"/>
  <c r="BZ531" i="3" s="1"/>
  <c r="CA531" i="3" s="1"/>
  <c r="BQ505" i="3"/>
  <c r="BZ505" i="3" s="1"/>
  <c r="CA505" i="3" s="1"/>
  <c r="BQ544" i="3"/>
  <c r="BZ544" i="3" s="1"/>
  <c r="CA544" i="3" s="1"/>
  <c r="BQ543" i="3"/>
  <c r="BZ543" i="3" s="1"/>
  <c r="CA543" i="3" s="1"/>
  <c r="BQ542" i="3"/>
  <c r="BZ542" i="3" s="1"/>
  <c r="CA542" i="3" s="1"/>
  <c r="BQ539" i="3"/>
  <c r="BQ514" i="3"/>
  <c r="BZ514" i="3" s="1"/>
  <c r="CA514" i="3" s="1"/>
  <c r="BQ497" i="3"/>
  <c r="BQ494" i="3"/>
  <c r="BQ493" i="3" s="1"/>
  <c r="BZ493" i="3" s="1"/>
  <c r="BQ519" i="3"/>
  <c r="BQ499" i="3"/>
  <c r="BQ546" i="3"/>
  <c r="BZ546" i="3" s="1"/>
  <c r="CA546" i="3" s="1"/>
  <c r="BQ496" i="3"/>
  <c r="BQ525" i="3"/>
  <c r="BZ525" i="3" s="1"/>
  <c r="CA525" i="3" s="1"/>
  <c r="BQ520" i="3"/>
  <c r="BZ520" i="3" s="1"/>
  <c r="CA520" i="3" s="1"/>
  <c r="BQ509" i="3"/>
  <c r="BQ513" i="3"/>
  <c r="BZ513" i="3" s="1"/>
  <c r="CA513" i="3" s="1"/>
  <c r="BQ524" i="3"/>
  <c r="BZ524" i="3" s="1"/>
  <c r="CA524" i="3" s="1"/>
  <c r="BQ495" i="3"/>
  <c r="BQ492" i="3" a="1"/>
  <c r="BQ492" i="3" s="1"/>
  <c r="BZ492" i="3" s="1"/>
  <c r="CA492" i="3" s="1"/>
  <c r="BQ486" i="3"/>
  <c r="BZ486" i="3" s="1"/>
  <c r="CA486" i="3" s="1"/>
  <c r="BQ516" i="3"/>
  <c r="BZ516" i="3" s="1"/>
  <c r="CA516" i="3" s="1"/>
  <c r="BQ479" i="3"/>
  <c r="BZ479" i="3" s="1"/>
  <c r="CA479" i="3" s="1"/>
  <c r="BQ545" i="3"/>
  <c r="BZ545" i="3" s="1"/>
  <c r="CA545" i="3" s="1"/>
  <c r="BQ515" i="3"/>
  <c r="BZ515" i="3" s="1"/>
  <c r="CA515" i="3" s="1"/>
  <c r="BQ480" i="3"/>
  <c r="BQ522" i="3"/>
  <c r="BZ476" i="3"/>
  <c r="BM409" i="3"/>
  <c r="I794" i="3"/>
  <c r="I802" i="3"/>
  <c r="V802" i="3" s="1"/>
  <c r="I795" i="3"/>
  <c r="V795" i="3" s="1"/>
  <c r="W795" i="3" s="1"/>
  <c r="I800" i="3"/>
  <c r="V792" i="3"/>
  <c r="I799" i="3"/>
  <c r="I796" i="3"/>
  <c r="V796" i="3" s="1"/>
  <c r="W796" i="3" s="1"/>
  <c r="AU651" i="3"/>
  <c r="AU58" i="3"/>
  <c r="AU57" i="3" s="1"/>
  <c r="AU656" i="3"/>
  <c r="AU63" i="3"/>
  <c r="AU62" i="3" s="1"/>
  <c r="AU53" i="3" s="1"/>
  <c r="CE713" i="3" a="1"/>
  <c r="CE713" i="3" s="1"/>
  <c r="S717" i="3"/>
  <c r="S721" i="3"/>
  <c r="S716" i="3"/>
  <c r="S720" i="3"/>
  <c r="S719" i="3" s="1"/>
  <c r="S715" i="3"/>
  <c r="S714" i="3" s="1"/>
  <c r="S718" i="3"/>
  <c r="S723" i="3"/>
  <c r="AT93" i="1"/>
  <c r="AE93" i="1"/>
  <c r="AU93" i="1"/>
  <c r="AG47" i="3"/>
  <c r="CC485" i="3"/>
  <c r="CP485" i="3" s="1"/>
  <c r="CQ485" i="3" s="1"/>
  <c r="AL117" i="3"/>
  <c r="CA540" i="3"/>
  <c r="BU384" i="3"/>
  <c r="BU392" i="3"/>
  <c r="BU385" i="3"/>
  <c r="BU386" i="3"/>
  <c r="BU373" i="3"/>
  <c r="BU372" i="3"/>
  <c r="BU387" i="3"/>
  <c r="BU361" i="3"/>
  <c r="BU360" i="3" s="1"/>
  <c r="BU359" i="3"/>
  <c r="BU339" i="3"/>
  <c r="BU364" i="3"/>
  <c r="BU363" i="3" s="1"/>
  <c r="BU321" i="3"/>
  <c r="BU388" i="3"/>
  <c r="BU357" i="3"/>
  <c r="BU337" i="3"/>
  <c r="BU347" i="3"/>
  <c r="BU334" i="3" a="1"/>
  <c r="BU334" i="3" s="1"/>
  <c r="BU381" i="3"/>
  <c r="BU380" i="3" s="1"/>
  <c r="BU328" i="3"/>
  <c r="BU326" i="3"/>
  <c r="BU376" i="3"/>
  <c r="BU366" i="3"/>
  <c r="BU358" i="3"/>
  <c r="BU351" i="3"/>
  <c r="BU391" i="3"/>
  <c r="BU367" i="3"/>
  <c r="BU362" i="3"/>
  <c r="BU355" i="3"/>
  <c r="BU338" i="3"/>
  <c r="BU342" i="3"/>
  <c r="BU356" i="3"/>
  <c r="BU341" i="3"/>
  <c r="BU340" i="3" s="1"/>
  <c r="BU336" i="3"/>
  <c r="BU335" i="3" s="1"/>
  <c r="BU322" i="3"/>
  <c r="BU375" i="3" s="1"/>
  <c r="BU374" i="3" s="1"/>
  <c r="CE392" i="3"/>
  <c r="CE386" i="3"/>
  <c r="CE376" i="3"/>
  <c r="CE391" i="3"/>
  <c r="CE385" i="3"/>
  <c r="CE328" i="3"/>
  <c r="CE366" i="3"/>
  <c r="CE351" i="3"/>
  <c r="CE367" i="3"/>
  <c r="CE358" i="3"/>
  <c r="CE338" i="3"/>
  <c r="CE381" i="3"/>
  <c r="CE380" i="3" s="1"/>
  <c r="CE342" i="3"/>
  <c r="CE341" i="3"/>
  <c r="CE340" i="3" s="1"/>
  <c r="CE362" i="3"/>
  <c r="CE356" i="3"/>
  <c r="CE336" i="3"/>
  <c r="CE335" i="3" s="1"/>
  <c r="CE334" i="3" a="1"/>
  <c r="CE334" i="3" s="1"/>
  <c r="CE364" i="3"/>
  <c r="CE363" i="3" s="1"/>
  <c r="CE339" i="3"/>
  <c r="CE321" i="3"/>
  <c r="CE373" i="3"/>
  <c r="CE372" i="3"/>
  <c r="CE361" i="3"/>
  <c r="CE360" i="3" s="1"/>
  <c r="CE359" i="3"/>
  <c r="CE387" i="3"/>
  <c r="CE384" i="3"/>
  <c r="CE357" i="3"/>
  <c r="CE388" i="3"/>
  <c r="CE322" i="3"/>
  <c r="CE375" i="3" s="1"/>
  <c r="CE374" i="3" s="1"/>
  <c r="CE347" i="3"/>
  <c r="CE355" i="3"/>
  <c r="CE337" i="3"/>
  <c r="BP684" i="3"/>
  <c r="BP91" i="3"/>
  <c r="BP90" i="3" s="1"/>
  <c r="BB60" i="1"/>
  <c r="BA59" i="1"/>
  <c r="BB59" i="1" s="1"/>
  <c r="BW265" i="3"/>
  <c r="V141" i="3"/>
  <c r="CP469" i="3"/>
  <c r="CC468" i="3"/>
  <c r="CP468" i="3" s="1"/>
  <c r="BQ468" i="3"/>
  <c r="BZ468" i="3" s="1"/>
  <c r="CA468" i="3" s="1"/>
  <c r="BZ469" i="3"/>
  <c r="CA469" i="3" s="1"/>
  <c r="Z663" i="3"/>
  <c r="Z69" i="3" s="1"/>
  <c r="Z657" i="3"/>
  <c r="Z654" i="3"/>
  <c r="Z60" i="3" s="1"/>
  <c r="Z653" i="3"/>
  <c r="Z59" i="3" s="1"/>
  <c r="Z704" i="3"/>
  <c r="Z658" i="3"/>
  <c r="Z64" i="3" s="1"/>
  <c r="Z701" i="3"/>
  <c r="Z107" i="3" s="1"/>
  <c r="Z697" i="3"/>
  <c r="Z700" i="3"/>
  <c r="Z106" i="3" s="1"/>
  <c r="Z703" i="3"/>
  <c r="Z638" i="3"/>
  <c r="Z45" i="3" s="1"/>
  <c r="Z637" i="3"/>
  <c r="Z44" i="3" s="1"/>
  <c r="Z702" i="3"/>
  <c r="Z642" i="3"/>
  <c r="Z644" i="3"/>
  <c r="Z50" i="3" s="1"/>
  <c r="Z641" i="3"/>
  <c r="Z655" i="3"/>
  <c r="Z61" i="3" s="1"/>
  <c r="Z652" i="3"/>
  <c r="Z41" i="3"/>
  <c r="AF1097" i="3"/>
  <c r="AF1096" i="3"/>
  <c r="AF1092" i="3"/>
  <c r="AF1091" i="3" s="1"/>
  <c r="AF1098" i="3"/>
  <c r="AF1099" i="3"/>
  <c r="AF1095" i="3"/>
  <c r="AF1087" i="3"/>
  <c r="AF1073" i="3"/>
  <c r="AF1083" i="3"/>
  <c r="AF1084" i="3"/>
  <c r="AF1067" i="3"/>
  <c r="AF1075" i="3"/>
  <c r="AF1074" i="3" s="1"/>
  <c r="AF1066" i="3"/>
  <c r="AF1077" i="3"/>
  <c r="AF1069" i="3"/>
  <c r="AF1072" i="3"/>
  <c r="AF1071" i="3" s="1"/>
  <c r="AF1068" i="3"/>
  <c r="AF1058" i="3"/>
  <c r="AF1052" i="3"/>
  <c r="AF1051" i="3" s="1"/>
  <c r="AF1049" i="3"/>
  <c r="AF1062" i="3"/>
  <c r="AF1078" i="3"/>
  <c r="AF1070" i="3"/>
  <c r="AF1048" i="3"/>
  <c r="AF1047" i="3"/>
  <c r="AF1046" i="3" s="1"/>
  <c r="AF1039" i="3"/>
  <c r="AF1033" i="3"/>
  <c r="AF1086" i="3" s="1"/>
  <c r="AF1085" i="3" s="1"/>
  <c r="AF1053" i="3"/>
  <c r="AF1050" i="3"/>
  <c r="AF1032" i="3"/>
  <c r="Z1099" i="3"/>
  <c r="Z1095" i="3"/>
  <c r="Z1097" i="3"/>
  <c r="Z1098" i="3"/>
  <c r="Z1092" i="3"/>
  <c r="Z1091" i="3" s="1"/>
  <c r="Z1096" i="3"/>
  <c r="Z1053" i="3"/>
  <c r="Z1052" i="3"/>
  <c r="Z1051" i="3" s="1"/>
  <c r="Z1050" i="3"/>
  <c r="Z1049" i="3"/>
  <c r="Z1047" i="3"/>
  <c r="Z1046" i="3" s="1"/>
  <c r="Z1048" i="3"/>
  <c r="Z1039" i="3"/>
  <c r="Z1036" i="3"/>
  <c r="Z1032" i="3"/>
  <c r="Z1037" i="3"/>
  <c r="Z1033" i="3"/>
  <c r="Z1058" i="3"/>
  <c r="AJ1097" i="3"/>
  <c r="AJ1092" i="3"/>
  <c r="AJ1091" i="3" s="1"/>
  <c r="AJ1096" i="3"/>
  <c r="AJ1095" i="3"/>
  <c r="AJ1102" i="3"/>
  <c r="AJ1099" i="3"/>
  <c r="AJ1083" i="3"/>
  <c r="AJ1101" i="3"/>
  <c r="AJ1100" i="3" s="1"/>
  <c r="AJ1098" i="3"/>
  <c r="AJ1078" i="3"/>
  <c r="AJ1072" i="3"/>
  <c r="AJ1071" i="3" s="1"/>
  <c r="AJ1087" i="3"/>
  <c r="AJ1077" i="3"/>
  <c r="AJ1084" i="3"/>
  <c r="AJ1103" i="3"/>
  <c r="AJ1070" i="3"/>
  <c r="AJ1067" i="3"/>
  <c r="AJ1073" i="3"/>
  <c r="AJ1075" i="3"/>
  <c r="AJ1074" i="3" s="1"/>
  <c r="AJ1066" i="3"/>
  <c r="AJ1068" i="3"/>
  <c r="AJ1053" i="3"/>
  <c r="AJ1069" i="3"/>
  <c r="AJ1058" i="3"/>
  <c r="AJ1062" i="3"/>
  <c r="AJ1047" i="3"/>
  <c r="AJ1046" i="3" s="1"/>
  <c r="AJ1045" i="3" a="1"/>
  <c r="AJ1045" i="3" s="1"/>
  <c r="AJ1049" i="3"/>
  <c r="AJ1033" i="3"/>
  <c r="AJ1086" i="3" s="1"/>
  <c r="AJ1085" i="3" s="1"/>
  <c r="AJ1052" i="3"/>
  <c r="AJ1051" i="3" s="1"/>
  <c r="AJ1039" i="3"/>
  <c r="AJ1048" i="3"/>
  <c r="AJ1050" i="3"/>
  <c r="AJ1032" i="3"/>
  <c r="AI1097" i="3"/>
  <c r="AI1092" i="3"/>
  <c r="AI1091" i="3" s="1"/>
  <c r="AI1103" i="3"/>
  <c r="AI1099" i="3"/>
  <c r="AI1095" i="3"/>
  <c r="AI1102" i="3"/>
  <c r="AI1098" i="3"/>
  <c r="AI1084" i="3"/>
  <c r="AI1083" i="3"/>
  <c r="AI1096" i="3"/>
  <c r="AI1078" i="3"/>
  <c r="AI1072" i="3"/>
  <c r="AI1071" i="3" s="1"/>
  <c r="AI1101" i="3"/>
  <c r="AI1100" i="3" s="1"/>
  <c r="AI1077" i="3"/>
  <c r="AI1087" i="3"/>
  <c r="AI1068" i="3"/>
  <c r="AI1070" i="3"/>
  <c r="AI1067" i="3"/>
  <c r="AI1073" i="3"/>
  <c r="AI1075" i="3"/>
  <c r="AI1074" i="3" s="1"/>
  <c r="AI1066" i="3"/>
  <c r="AI1048" i="3"/>
  <c r="AI1053" i="3"/>
  <c r="AI1069" i="3"/>
  <c r="AI1058" i="3"/>
  <c r="AI1062" i="3"/>
  <c r="AI1047" i="3"/>
  <c r="AI1046" i="3" s="1"/>
  <c r="AI1052" i="3"/>
  <c r="AI1051" i="3" s="1"/>
  <c r="AI1050" i="3"/>
  <c r="AI1049" i="3"/>
  <c r="AI1037" i="3"/>
  <c r="AI1032" i="3"/>
  <c r="AI1045" i="3" a="1"/>
  <c r="AI1045" i="3" s="1"/>
  <c r="AI1039" i="3"/>
  <c r="AI1033" i="3"/>
  <c r="AI1086" i="3" s="1"/>
  <c r="AI1085" i="3" s="1"/>
  <c r="CG548" i="3"/>
  <c r="CG547" i="3" s="1"/>
  <c r="CF548" i="3"/>
  <c r="CF547" i="3" s="1"/>
  <c r="BU215" i="3"/>
  <c r="BU97" i="3" s="1"/>
  <c r="BU214" i="3"/>
  <c r="BU94" i="3" s="1"/>
  <c r="BU223" i="3"/>
  <c r="BU230" i="3"/>
  <c r="BU234" i="3"/>
  <c r="BU114" i="3" s="1"/>
  <c r="BU203" i="3"/>
  <c r="BU163" i="3"/>
  <c r="BU44" i="3" s="1"/>
  <c r="BU179" i="3"/>
  <c r="BU59" i="3" s="1"/>
  <c r="BU209" i="3"/>
  <c r="BU89" i="3" s="1"/>
  <c r="BU227" i="3"/>
  <c r="BU107" i="3" s="1"/>
  <c r="BU233" i="3"/>
  <c r="BU113" i="3" s="1"/>
  <c r="BU206" i="3"/>
  <c r="BU197" i="3"/>
  <c r="BU77" i="3" s="1"/>
  <c r="BU201" i="3"/>
  <c r="BU81" i="3" s="1"/>
  <c r="BU184" i="3"/>
  <c r="BU64" i="3" s="1"/>
  <c r="BU181" i="3"/>
  <c r="BU61" i="3" s="1"/>
  <c r="BU178" i="3"/>
  <c r="BU164" i="3"/>
  <c r="BU189" i="3"/>
  <c r="BU69" i="3" s="1"/>
  <c r="BU170" i="3"/>
  <c r="BU50" i="3" s="1"/>
  <c r="BU199" i="3"/>
  <c r="BU79" i="3" s="1"/>
  <c r="BU229" i="3"/>
  <c r="BU228" i="3"/>
  <c r="BU208" i="3"/>
  <c r="BU88" i="3" s="1"/>
  <c r="BU193" i="3"/>
  <c r="BU198" i="3"/>
  <c r="BU78" i="3" s="1"/>
  <c r="BU183" i="3"/>
  <c r="BU176" i="3" a="1"/>
  <c r="BU176" i="3" s="1"/>
  <c r="BU56" i="3" s="1"/>
  <c r="BU200" i="3"/>
  <c r="BU80" i="3" s="1"/>
  <c r="BU226" i="3"/>
  <c r="BU106" i="3" s="1"/>
  <c r="BU180" i="3"/>
  <c r="BU60" i="3" s="1"/>
  <c r="BU218" i="3"/>
  <c r="BU204" i="3"/>
  <c r="BU84" i="3" s="1"/>
  <c r="BU41" i="3"/>
  <c r="BU484" i="3" s="1"/>
  <c r="CF627" i="3"/>
  <c r="CF626" i="3" s="1"/>
  <c r="AS627" i="3"/>
  <c r="AS626" i="3" s="1"/>
  <c r="BO627" i="3"/>
  <c r="BO626" i="3" s="1"/>
  <c r="BP844" i="3"/>
  <c r="BP856" i="3"/>
  <c r="CF540" i="3"/>
  <c r="CF528" i="3"/>
  <c r="CK540" i="3"/>
  <c r="CK528" i="3"/>
  <c r="CD540" i="3"/>
  <c r="CD528" i="3"/>
  <c r="BA93" i="1"/>
  <c r="BB93" i="1" s="1"/>
  <c r="BX423" i="3"/>
  <c r="CQ294" i="3"/>
  <c r="CP285" i="3"/>
  <c r="CQ285" i="3" s="1"/>
  <c r="CC284" i="3"/>
  <c r="CP284" i="3" s="1"/>
  <c r="CQ284" i="3" s="1"/>
  <c r="AQ943" i="3"/>
  <c r="AQ942" i="3" s="1"/>
  <c r="BP943" i="3"/>
  <c r="BP942" i="3" s="1"/>
  <c r="BW943" i="3"/>
  <c r="BW942" i="3" s="1"/>
  <c r="AJ935" i="3"/>
  <c r="AJ923" i="3"/>
  <c r="AJ871" i="3" a="1"/>
  <c r="AJ871" i="3" s="1"/>
  <c r="AO935" i="3"/>
  <c r="BB935" i="3" s="1"/>
  <c r="AO923" i="3"/>
  <c r="BB923" i="3" s="1"/>
  <c r="BC923" i="3" s="1"/>
  <c r="BV935" i="3"/>
  <c r="BV923" i="3"/>
  <c r="AY935" i="3"/>
  <c r="AY923" i="3"/>
  <c r="AY871" i="3" a="1"/>
  <c r="AY871" i="3" s="1"/>
  <c r="AE935" i="3"/>
  <c r="AE871" i="3" a="1"/>
  <c r="AE871" i="3" s="1"/>
  <c r="CE935" i="3"/>
  <c r="CE923" i="3"/>
  <c r="L154" i="3"/>
  <c r="L117" i="3"/>
  <c r="AL428" i="3"/>
  <c r="AM428" i="3" s="1"/>
  <c r="CF460" i="3"/>
  <c r="CF459" i="3" s="1"/>
  <c r="CF467" i="3"/>
  <c r="CF466" i="3"/>
  <c r="CF471" i="3"/>
  <c r="CF465" i="3"/>
  <c r="CF438" i="3"/>
  <c r="CF445" i="3"/>
  <c r="CF437" i="3"/>
  <c r="CF452" i="3"/>
  <c r="CF436" i="3"/>
  <c r="CF430" i="3"/>
  <c r="CF417" i="3"/>
  <c r="CF463" i="3"/>
  <c r="CF421" i="3"/>
  <c r="CF420" i="3"/>
  <c r="CF419" i="3" s="1"/>
  <c r="CF400" i="3"/>
  <c r="CF434" i="3"/>
  <c r="CF443" i="3"/>
  <c r="CF442" i="3" s="1"/>
  <c r="CF441" i="3"/>
  <c r="CF418" i="3"/>
  <c r="CF470" i="3"/>
  <c r="CF407" i="3"/>
  <c r="CF464" i="3"/>
  <c r="CF451" i="3"/>
  <c r="CF416" i="3"/>
  <c r="CF413" i="3" a="1"/>
  <c r="CF413" i="3" s="1"/>
  <c r="CF440" i="3"/>
  <c r="CF439" i="3" s="1"/>
  <c r="CF455" i="3"/>
  <c r="CF426" i="3"/>
  <c r="CF435" i="3"/>
  <c r="CF401" i="3"/>
  <c r="CF454" i="3" s="1"/>
  <c r="CF453" i="3" s="1"/>
  <c r="CF415" i="3"/>
  <c r="CF414" i="3" s="1"/>
  <c r="CF446" i="3"/>
  <c r="O407" i="3"/>
  <c r="O50" i="3" s="1"/>
  <c r="O404" i="3"/>
  <c r="O400" i="3"/>
  <c r="O44" i="3" s="1"/>
  <c r="O399" i="3"/>
  <c r="O401" i="3"/>
  <c r="O45" i="3" s="1"/>
  <c r="O41" i="3"/>
  <c r="BZ422" i="3"/>
  <c r="AT705" i="3"/>
  <c r="AT112" i="3"/>
  <c r="AT111" i="3" s="1"/>
  <c r="AX705" i="3"/>
  <c r="AX112" i="3"/>
  <c r="AX111" i="3" s="1"/>
  <c r="AI679" i="3"/>
  <c r="AI86" i="3"/>
  <c r="AI85" i="3" s="1"/>
  <c r="AS691" i="3"/>
  <c r="AS45" i="3"/>
  <c r="AS656" i="3"/>
  <c r="AS63" i="3"/>
  <c r="AS62" i="3" s="1"/>
  <c r="AS53" i="3" s="1"/>
  <c r="AS696" i="3"/>
  <c r="AS103" i="3"/>
  <c r="AS102" i="3" s="1"/>
  <c r="BJ36" i="1"/>
  <c r="AC739" i="3"/>
  <c r="BR273" i="3"/>
  <c r="BR271" i="3"/>
  <c r="BR270" i="3" s="1"/>
  <c r="BR274" i="3"/>
  <c r="CC784" i="3"/>
  <c r="CP784" i="3" s="1"/>
  <c r="CP785" i="3"/>
  <c r="CC1024" i="3"/>
  <c r="CP1024" i="3" s="1"/>
  <c r="CC1023" i="3"/>
  <c r="CP1023" i="3" s="1"/>
  <c r="CQ1023" i="3" s="1"/>
  <c r="CC1020" i="3"/>
  <c r="CP1020" i="3" s="1"/>
  <c r="CC1004" i="3"/>
  <c r="CP1004" i="3" s="1"/>
  <c r="CC1016" i="3"/>
  <c r="CP1016" i="3" s="1"/>
  <c r="CC1017" i="3"/>
  <c r="CP1017" i="3" s="1"/>
  <c r="CQ1017" i="3" s="1"/>
  <c r="CC1013" i="3"/>
  <c r="CC999" i="3"/>
  <c r="CP999" i="3" s="1"/>
  <c r="CC991" i="3"/>
  <c r="CP991" i="3" s="1"/>
  <c r="CC1019" i="3"/>
  <c r="CP1019" i="3" s="1"/>
  <c r="CC989" i="3"/>
  <c r="CP989" i="3" s="1"/>
  <c r="CQ989" i="3" s="1"/>
  <c r="CC998" i="3"/>
  <c r="CP998" i="3" s="1"/>
  <c r="CQ998" i="3" s="1"/>
  <c r="CC1018" i="3"/>
  <c r="CP1018" i="3" s="1"/>
  <c r="CC1008" i="3"/>
  <c r="CP1008" i="3" s="1"/>
  <c r="CQ1008" i="3" s="1"/>
  <c r="CC983" i="3"/>
  <c r="CC996" i="3"/>
  <c r="CC993" i="3"/>
  <c r="CC994" i="3"/>
  <c r="CP994" i="3" s="1"/>
  <c r="CQ994" i="3" s="1"/>
  <c r="CC990" i="3"/>
  <c r="CP990" i="3" s="1"/>
  <c r="CQ990" i="3" s="1"/>
  <c r="CC987" i="3"/>
  <c r="CP987" i="3" s="1"/>
  <c r="CC970" i="3"/>
  <c r="CC1005" i="3"/>
  <c r="CP1005" i="3" s="1"/>
  <c r="CC974" i="3"/>
  <c r="CP974" i="3" s="1"/>
  <c r="CQ974" i="3" s="1"/>
  <c r="CC971" i="3"/>
  <c r="CC969" i="3"/>
  <c r="CC979" i="3"/>
  <c r="CP979" i="3" s="1"/>
  <c r="CC953" i="3"/>
  <c r="CP953" i="3" s="1"/>
  <c r="CC988" i="3"/>
  <c r="CP988" i="3" s="1"/>
  <c r="CC973" i="3"/>
  <c r="CC954" i="3"/>
  <c r="CP950" i="3"/>
  <c r="CC966" i="3" a="1"/>
  <c r="CC966" i="3" s="1"/>
  <c r="CP966" i="3" s="1"/>
  <c r="CC968" i="3"/>
  <c r="CC967" i="3" s="1"/>
  <c r="CP967" i="3" s="1"/>
  <c r="CQ967" i="3" s="1"/>
  <c r="CC960" i="3"/>
  <c r="CP960" i="3" s="1"/>
  <c r="CQ960" i="3" s="1"/>
  <c r="BM1013" i="3"/>
  <c r="BM1023" i="3"/>
  <c r="BZ1023" i="3" s="1"/>
  <c r="BM1005" i="3"/>
  <c r="BZ1005" i="3" s="1"/>
  <c r="BM1018" i="3"/>
  <c r="BZ1018" i="3" s="1"/>
  <c r="BM1024" i="3"/>
  <c r="BZ1024" i="3" s="1"/>
  <c r="BM999" i="3"/>
  <c r="BZ999" i="3" s="1"/>
  <c r="CA999" i="3" s="1"/>
  <c r="BM998" i="3"/>
  <c r="BZ998" i="3" s="1"/>
  <c r="CA998" i="3" s="1"/>
  <c r="BM1017" i="3"/>
  <c r="BZ1017" i="3" s="1"/>
  <c r="BM1004" i="3"/>
  <c r="BZ1004" i="3" s="1"/>
  <c r="BM1016" i="3"/>
  <c r="BZ1016" i="3" s="1"/>
  <c r="BM1008" i="3"/>
  <c r="BZ1008" i="3" s="1"/>
  <c r="BM1020" i="3"/>
  <c r="BZ1020" i="3" s="1"/>
  <c r="BM993" i="3"/>
  <c r="BM974" i="3"/>
  <c r="BZ974" i="3" s="1"/>
  <c r="BM989" i="3"/>
  <c r="BZ989" i="3" s="1"/>
  <c r="BM991" i="3"/>
  <c r="BZ991" i="3" s="1"/>
  <c r="BM969" i="3"/>
  <c r="BM960" i="3"/>
  <c r="BZ960" i="3" s="1"/>
  <c r="CA960" i="3" s="1"/>
  <c r="BM983" i="3"/>
  <c r="BM994" i="3"/>
  <c r="BZ994" i="3" s="1"/>
  <c r="BM988" i="3"/>
  <c r="BZ988" i="3" s="1"/>
  <c r="BM968" i="3"/>
  <c r="BM967" i="3" s="1"/>
  <c r="BZ967" i="3" s="1"/>
  <c r="BM966" i="3" a="1"/>
  <c r="BM966" i="3" s="1"/>
  <c r="BZ966" i="3" s="1"/>
  <c r="BM990" i="3"/>
  <c r="BZ990" i="3" s="1"/>
  <c r="BM996" i="3"/>
  <c r="BM970" i="3"/>
  <c r="BM1019" i="3"/>
  <c r="BZ1019" i="3" s="1"/>
  <c r="BM973" i="3"/>
  <c r="BM971" i="3"/>
  <c r="BM979" i="3"/>
  <c r="BZ979" i="3" s="1"/>
  <c r="CA979" i="3" s="1"/>
  <c r="BM965" i="3"/>
  <c r="BZ965" i="3" s="1"/>
  <c r="BM953" i="3"/>
  <c r="BZ953" i="3" s="1"/>
  <c r="BM954" i="3"/>
  <c r="BM987" i="3"/>
  <c r="BZ987" i="3" s="1"/>
  <c r="BZ950" i="3"/>
  <c r="Z661" i="3"/>
  <c r="Z662" i="3"/>
  <c r="Z659" i="3"/>
  <c r="CG210" i="3"/>
  <c r="CG91" i="3"/>
  <c r="CG90" i="3" s="1"/>
  <c r="CN777" i="3"/>
  <c r="CN765" i="3"/>
  <c r="AF777" i="3"/>
  <c r="AF765" i="3"/>
  <c r="AL765" i="3" s="1"/>
  <c r="AM765" i="3" s="1"/>
  <c r="AX777" i="3"/>
  <c r="AX765" i="3"/>
  <c r="AI777" i="3"/>
  <c r="AI765" i="3"/>
  <c r="BM863" i="3"/>
  <c r="BZ863" i="3" s="1"/>
  <c r="BZ864" i="3"/>
  <c r="CD1002" i="3"/>
  <c r="CD1014" i="3"/>
  <c r="BM330" i="3"/>
  <c r="AR1022" i="3"/>
  <c r="AR1021" i="3" s="1"/>
  <c r="AP1022" i="3"/>
  <c r="AP1021" i="3" s="1"/>
  <c r="AW1022" i="3"/>
  <c r="AW1021" i="3" s="1"/>
  <c r="BB58" i="1"/>
  <c r="BW305" i="3"/>
  <c r="BW288" i="3"/>
  <c r="BW287" i="3"/>
  <c r="BW285" i="3"/>
  <c r="BW284" i="3" s="1"/>
  <c r="BW294" i="3"/>
  <c r="BW280" i="3"/>
  <c r="BW279" i="3"/>
  <c r="BW278" i="3"/>
  <c r="BW277" i="3"/>
  <c r="BW276" i="3"/>
  <c r="BW272" i="3"/>
  <c r="BW249" i="3"/>
  <c r="BW313" i="3"/>
  <c r="BW297" i="3"/>
  <c r="BW293" i="3"/>
  <c r="BW263" i="3"/>
  <c r="BW262" i="3"/>
  <c r="BW261" i="3" s="1"/>
  <c r="BW259" i="3"/>
  <c r="BW243" i="3"/>
  <c r="BW296" i="3" s="1"/>
  <c r="BW295" i="3" s="1"/>
  <c r="BW307" i="3"/>
  <c r="BW306" i="3"/>
  <c r="BW312" i="3"/>
  <c r="BW308" i="3"/>
  <c r="BW302" i="3"/>
  <c r="BW301" i="3" s="1"/>
  <c r="BW309" i="3"/>
  <c r="BW282" i="3"/>
  <c r="BW281" i="3" s="1"/>
  <c r="BW260" i="3"/>
  <c r="BW283" i="3"/>
  <c r="BW258" i="3"/>
  <c r="BW257" i="3"/>
  <c r="BW256" i="3" s="1"/>
  <c r="BW242" i="3"/>
  <c r="BW268" i="3"/>
  <c r="BW255" i="3" a="1"/>
  <c r="BW255" i="3" s="1"/>
  <c r="CM239" i="3" a="1"/>
  <c r="CM239" i="3" s="1"/>
  <c r="BV210" i="3"/>
  <c r="BV91" i="3"/>
  <c r="BV90" i="3" s="1"/>
  <c r="AH669" i="3"/>
  <c r="AH75" i="3" s="1"/>
  <c r="AH666" i="3"/>
  <c r="AH665" i="3" s="1"/>
  <c r="AH668" i="3"/>
  <c r="AH74" i="3" s="1"/>
  <c r="AH73" i="3"/>
  <c r="AH72" i="3" s="1"/>
  <c r="AX679" i="3"/>
  <c r="AX86" i="3"/>
  <c r="AX85" i="3" s="1"/>
  <c r="AZ844" i="3"/>
  <c r="AZ856" i="3"/>
  <c r="AJ844" i="3"/>
  <c r="AJ856" i="3"/>
  <c r="BT607" i="3"/>
  <c r="BT619" i="3"/>
  <c r="AF923" i="3"/>
  <c r="AL923" i="3" s="1"/>
  <c r="AM923" i="3" s="1"/>
  <c r="AS1002" i="3"/>
  <c r="BQ284" i="3"/>
  <c r="BZ284" i="3" s="1"/>
  <c r="CA284" i="3" s="1"/>
  <c r="BZ285" i="3"/>
  <c r="CA285" i="3" s="1"/>
  <c r="M500" i="3"/>
  <c r="M64" i="3" s="1"/>
  <c r="M494" i="3"/>
  <c r="M486" i="3"/>
  <c r="M480" i="3"/>
  <c r="M478" i="3"/>
  <c r="M497" i="3"/>
  <c r="M61" i="3" s="1"/>
  <c r="M499" i="3"/>
  <c r="M496" i="3"/>
  <c r="M60" i="3" s="1"/>
  <c r="M483" i="3"/>
  <c r="M482" i="3" s="1"/>
  <c r="M505" i="3"/>
  <c r="M69" i="3" s="1"/>
  <c r="M495" i="3"/>
  <c r="M59" i="3" s="1"/>
  <c r="M479" i="3"/>
  <c r="N802" i="3"/>
  <c r="N799" i="3"/>
  <c r="N798" i="3" s="1"/>
  <c r="N795" i="3"/>
  <c r="N796" i="3"/>
  <c r="N794" i="3"/>
  <c r="N793" i="3" s="1"/>
  <c r="N800" i="3"/>
  <c r="N797" i="3"/>
  <c r="N803" i="3" s="1"/>
  <c r="H148" i="1"/>
  <c r="H163" i="1" s="1"/>
  <c r="H91" i="1"/>
  <c r="AV1102" i="3"/>
  <c r="AV1098" i="3"/>
  <c r="AV1097" i="3"/>
  <c r="AV1103" i="3"/>
  <c r="AV1095" i="3"/>
  <c r="AV1084" i="3"/>
  <c r="AV1092" i="3"/>
  <c r="AV1091" i="3" s="1"/>
  <c r="AV1083" i="3"/>
  <c r="AV1099" i="3"/>
  <c r="AV1072" i="3"/>
  <c r="AV1071" i="3" s="1"/>
  <c r="AV1078" i="3"/>
  <c r="AV1087" i="3"/>
  <c r="AV1073" i="3"/>
  <c r="AV1075" i="3"/>
  <c r="AV1074" i="3" s="1"/>
  <c r="AV1077" i="3"/>
  <c r="AV1068" i="3"/>
  <c r="AV1070" i="3"/>
  <c r="AV1067" i="3"/>
  <c r="AV1053" i="3"/>
  <c r="AV1048" i="3"/>
  <c r="AV1066" i="3"/>
  <c r="AV1050" i="3"/>
  <c r="AV1096" i="3"/>
  <c r="AV1058" i="3"/>
  <c r="AV1052" i="3"/>
  <c r="AV1051" i="3" s="1"/>
  <c r="AV1069" i="3"/>
  <c r="AV1045" i="3" a="1"/>
  <c r="AV1045" i="3" s="1"/>
  <c r="AV1032" i="3"/>
  <c r="AV1062" i="3"/>
  <c r="AV1049" i="3"/>
  <c r="AV1039" i="3"/>
  <c r="AV1033" i="3"/>
  <c r="AV1086" i="3" s="1"/>
  <c r="AV1085" i="3" s="1"/>
  <c r="AV1044" i="3"/>
  <c r="AV1047" i="3"/>
  <c r="AV1046" i="3" s="1"/>
  <c r="BT346" i="3"/>
  <c r="BT345" i="3"/>
  <c r="BT343" i="3"/>
  <c r="BB244" i="3"/>
  <c r="BC244" i="3" s="1"/>
  <c r="S505" i="3"/>
  <c r="S69" i="3" s="1"/>
  <c r="S497" i="3"/>
  <c r="S61" i="3" s="1"/>
  <c r="S483" i="3"/>
  <c r="S482" i="3" s="1"/>
  <c r="S479" i="3"/>
  <c r="S495" i="3"/>
  <c r="S59" i="3" s="1"/>
  <c r="S499" i="3"/>
  <c r="S496" i="3"/>
  <c r="S60" i="3" s="1"/>
  <c r="S480" i="3"/>
  <c r="S500" i="3"/>
  <c r="S64" i="3" s="1"/>
  <c r="S486" i="3"/>
  <c r="S478" i="3"/>
  <c r="S494" i="3"/>
  <c r="BW546" i="3"/>
  <c r="BW545" i="3"/>
  <c r="BW522" i="3"/>
  <c r="BW521" i="3" s="1"/>
  <c r="BW514" i="3"/>
  <c r="BW519" i="3"/>
  <c r="BW518" i="3" s="1"/>
  <c r="BW515" i="3"/>
  <c r="BW509" i="3"/>
  <c r="BW524" i="3"/>
  <c r="BW549" i="3"/>
  <c r="BW531" i="3"/>
  <c r="BW525" i="3"/>
  <c r="BW544" i="3"/>
  <c r="BW543" i="3"/>
  <c r="BW505" i="3"/>
  <c r="BW496" i="3"/>
  <c r="BW520" i="3"/>
  <c r="BW516" i="3"/>
  <c r="BW495" i="3"/>
  <c r="BW479" i="3"/>
  <c r="BW550" i="3"/>
  <c r="BW534" i="3"/>
  <c r="BW530" i="3"/>
  <c r="BW500" i="3"/>
  <c r="BW513" i="3"/>
  <c r="BW497" i="3"/>
  <c r="BW494" i="3"/>
  <c r="BW493" i="3" s="1"/>
  <c r="BW539" i="3"/>
  <c r="BW538" i="3" s="1"/>
  <c r="BW542" i="3"/>
  <c r="BW517" i="3"/>
  <c r="BW480" i="3"/>
  <c r="BW533" i="3" s="1"/>
  <c r="BW532" i="3" s="1"/>
  <c r="BW492" i="3" a="1"/>
  <c r="BW492" i="3" s="1"/>
  <c r="BW499" i="3"/>
  <c r="BW498" i="3" s="1"/>
  <c r="BW486" i="3"/>
  <c r="AL760" i="3"/>
  <c r="AM760" i="3" s="1"/>
  <c r="O797" i="3"/>
  <c r="O803" i="3" s="1"/>
  <c r="O796" i="3"/>
  <c r="O794" i="3"/>
  <c r="O793" i="3" s="1"/>
  <c r="O800" i="3"/>
  <c r="O795" i="3"/>
  <c r="O799" i="3"/>
  <c r="O798" i="3" s="1"/>
  <c r="O802" i="3"/>
  <c r="P796" i="3"/>
  <c r="P799" i="3"/>
  <c r="P798" i="3" s="1"/>
  <c r="P802" i="3"/>
  <c r="P795" i="3"/>
  <c r="P794" i="3"/>
  <c r="P793" i="3" s="1"/>
  <c r="P797" i="3" s="1"/>
  <c r="P803" i="3" s="1"/>
  <c r="AH859" i="3"/>
  <c r="AH855" i="3"/>
  <c r="AH854" i="3" s="1"/>
  <c r="AH846" i="3"/>
  <c r="AH861" i="3"/>
  <c r="AH831" i="3"/>
  <c r="AH866" i="3"/>
  <c r="AH864" i="3"/>
  <c r="AH863" i="3" s="1"/>
  <c r="AH836" i="3"/>
  <c r="AH830" i="3"/>
  <c r="AH858" i="3"/>
  <c r="AH811" i="3"/>
  <c r="AH808" i="3" a="1"/>
  <c r="AH808" i="3" s="1"/>
  <c r="AH847" i="3"/>
  <c r="AH865" i="3"/>
  <c r="AH850" i="3"/>
  <c r="AH810" i="3"/>
  <c r="AH809" i="3" s="1"/>
  <c r="AH862" i="3"/>
  <c r="AH825" i="3"/>
  <c r="AH815" i="3"/>
  <c r="AH814" i="3" s="1"/>
  <c r="AH833" i="3"/>
  <c r="AH816" i="3"/>
  <c r="AH812" i="3"/>
  <c r="AH832" i="3"/>
  <c r="AH821" i="3"/>
  <c r="AH838" i="3"/>
  <c r="AH837" i="3" s="1"/>
  <c r="AH860" i="3"/>
  <c r="AH829" i="3"/>
  <c r="AH835" i="3"/>
  <c r="AH834" i="3" s="1"/>
  <c r="AH840" i="3"/>
  <c r="AH813" i="3"/>
  <c r="AH802" i="3"/>
  <c r="AH796" i="3"/>
  <c r="AH849" i="3" s="1"/>
  <c r="AH848" i="3" s="1"/>
  <c r="AH841" i="3"/>
  <c r="AH795" i="3"/>
  <c r="M802" i="3"/>
  <c r="M799" i="3"/>
  <c r="M798" i="3" s="1"/>
  <c r="M796" i="3"/>
  <c r="M794" i="3"/>
  <c r="M793" i="3" s="1"/>
  <c r="M797" i="3" s="1"/>
  <c r="M803" i="3" s="1"/>
  <c r="M795" i="3"/>
  <c r="CQ1015" i="3"/>
  <c r="AU676" i="3"/>
  <c r="AU83" i="3"/>
  <c r="AU82" i="3" s="1"/>
  <c r="AB781" i="3"/>
  <c r="AB776" i="3"/>
  <c r="AB775" i="3" s="1"/>
  <c r="AB782" i="3"/>
  <c r="AB732" i="3"/>
  <c r="AB737" i="3"/>
  <c r="AB736" i="3"/>
  <c r="AB735" i="3" s="1"/>
  <c r="AB783" i="3"/>
  <c r="AB723" i="3"/>
  <c r="AB734" i="3"/>
  <c r="AB731" i="3"/>
  <c r="AB730" i="3" s="1"/>
  <c r="AB721" i="3"/>
  <c r="AB716" i="3"/>
  <c r="AB720" i="3"/>
  <c r="AB780" i="3"/>
  <c r="AB733" i="3"/>
  <c r="AB779" i="3"/>
  <c r="AB717" i="3"/>
  <c r="AB742" i="3"/>
  <c r="AC713" i="3" a="1"/>
  <c r="AC713" i="3" s="1"/>
  <c r="AI739" i="3" s="1"/>
  <c r="AH957" i="3"/>
  <c r="AH878" i="3"/>
  <c r="AH47" i="3"/>
  <c r="Q485" i="3"/>
  <c r="CC388" i="3"/>
  <c r="CP388" i="3" s="1"/>
  <c r="CC387" i="3"/>
  <c r="CP387" i="3" s="1"/>
  <c r="CC362" i="3"/>
  <c r="CP362" i="3" s="1"/>
  <c r="CC361" i="3"/>
  <c r="CC392" i="3"/>
  <c r="CP392" i="3" s="1"/>
  <c r="CC386" i="3"/>
  <c r="CP386" i="3" s="1"/>
  <c r="CC376" i="3"/>
  <c r="CP376" i="3" s="1"/>
  <c r="CC355" i="3"/>
  <c r="CP355" i="3" s="1"/>
  <c r="CC347" i="3"/>
  <c r="CP347" i="3" s="1"/>
  <c r="CC366" i="3"/>
  <c r="CP366" i="3" s="1"/>
  <c r="CC351" i="3"/>
  <c r="CC391" i="3"/>
  <c r="CP391" i="3" s="1"/>
  <c r="CC367" i="3"/>
  <c r="CP367" i="3" s="1"/>
  <c r="CC358" i="3"/>
  <c r="CP358" i="3" s="1"/>
  <c r="CC338" i="3"/>
  <c r="CC322" i="3"/>
  <c r="CC381" i="3"/>
  <c r="CC342" i="3"/>
  <c r="CP342" i="3" s="1"/>
  <c r="CC341" i="3"/>
  <c r="CC364" i="3"/>
  <c r="CC373" i="3"/>
  <c r="CP373" i="3" s="1"/>
  <c r="CC372" i="3"/>
  <c r="CP372" i="3" s="1"/>
  <c r="CC359" i="3"/>
  <c r="CP359" i="3" s="1"/>
  <c r="CC336" i="3"/>
  <c r="CC335" i="3" s="1"/>
  <c r="CP335" i="3" s="1"/>
  <c r="CC339" i="3"/>
  <c r="CC321" i="3"/>
  <c r="CP321" i="3" s="1"/>
  <c r="CC337" i="3"/>
  <c r="CC356" i="3"/>
  <c r="CP356" i="3" s="1"/>
  <c r="CC334" i="3" a="1"/>
  <c r="CC334" i="3" s="1"/>
  <c r="CP334" i="3" s="1"/>
  <c r="CC384" i="3"/>
  <c r="CP384" i="3" s="1"/>
  <c r="CC357" i="3"/>
  <c r="CP357" i="3" s="1"/>
  <c r="CC385" i="3"/>
  <c r="CP385" i="3" s="1"/>
  <c r="CC328" i="3"/>
  <c r="CP328" i="3" s="1"/>
  <c r="CP318" i="3"/>
  <c r="CQ371" i="3" s="1"/>
  <c r="CK384" i="3"/>
  <c r="CK359" i="3"/>
  <c r="CK373" i="3"/>
  <c r="CK372" i="3"/>
  <c r="CK392" i="3"/>
  <c r="CK385" i="3"/>
  <c r="CK339" i="3"/>
  <c r="CK386" i="3"/>
  <c r="CK361" i="3"/>
  <c r="CK360" i="3" s="1"/>
  <c r="CK387" i="3"/>
  <c r="CK357" i="3"/>
  <c r="CK337" i="3"/>
  <c r="CK364" i="3"/>
  <c r="CK363" i="3" s="1"/>
  <c r="CK388" i="3"/>
  <c r="CK355" i="3"/>
  <c r="CK347" i="3"/>
  <c r="CK334" i="3" a="1"/>
  <c r="CK334" i="3" s="1"/>
  <c r="CK351" i="3"/>
  <c r="CK358" i="3"/>
  <c r="CK338" i="3"/>
  <c r="CK381" i="3"/>
  <c r="CK380" i="3" s="1"/>
  <c r="CK342" i="3"/>
  <c r="CK341" i="3"/>
  <c r="CK340" i="3" s="1"/>
  <c r="CK376" i="3"/>
  <c r="CK366" i="3"/>
  <c r="CK362" i="3"/>
  <c r="CK356" i="3"/>
  <c r="CK391" i="3"/>
  <c r="CK326" i="3"/>
  <c r="CK367" i="3"/>
  <c r="CK322" i="3"/>
  <c r="CK375" i="3" s="1"/>
  <c r="CK374" i="3" s="1"/>
  <c r="CK336" i="3"/>
  <c r="CK335" i="3" s="1"/>
  <c r="CK328" i="3"/>
  <c r="CK321" i="3"/>
  <c r="AO678" i="3"/>
  <c r="AO672" i="3"/>
  <c r="AO703" i="3"/>
  <c r="BB703" i="3" s="1"/>
  <c r="AO667" i="3"/>
  <c r="AO644" i="3"/>
  <c r="AO702" i="3"/>
  <c r="BB702" i="3" s="1"/>
  <c r="AO682" i="3"/>
  <c r="AO689" i="3"/>
  <c r="AO708" i="3"/>
  <c r="AO688" i="3"/>
  <c r="AO707" i="3"/>
  <c r="AO700" i="3"/>
  <c r="AO697" i="3"/>
  <c r="AO680" i="3"/>
  <c r="AO671" i="3"/>
  <c r="AO638" i="3"/>
  <c r="AO704" i="3"/>
  <c r="BB704" i="3" s="1"/>
  <c r="AO683" i="3"/>
  <c r="AO637" i="3"/>
  <c r="AO701" i="3"/>
  <c r="AO674" i="3"/>
  <c r="AO692" i="3"/>
  <c r="BB692" i="3" s="1"/>
  <c r="AO655" i="3"/>
  <c r="AO61" i="3" s="1"/>
  <c r="BB634" i="3"/>
  <c r="BC699" i="3" s="1"/>
  <c r="AO673" i="3"/>
  <c r="AO658" i="3"/>
  <c r="AO663" i="3"/>
  <c r="AO677" i="3"/>
  <c r="AO675" i="3"/>
  <c r="AO654" i="3"/>
  <c r="AO60" i="3" s="1"/>
  <c r="AO652" i="3"/>
  <c r="AO650" i="3" a="1"/>
  <c r="AO650" i="3" s="1"/>
  <c r="AO657" i="3"/>
  <c r="AO649" i="3"/>
  <c r="AO653" i="3"/>
  <c r="AO59" i="3" s="1"/>
  <c r="BM634" i="3" a="1"/>
  <c r="BM634" i="3" s="1"/>
  <c r="S71" i="3"/>
  <c r="AB1099" i="3"/>
  <c r="AB1095" i="3"/>
  <c r="AB1098" i="3"/>
  <c r="AB1092" i="3"/>
  <c r="AB1091" i="3" s="1"/>
  <c r="AB1097" i="3"/>
  <c r="AB1096" i="3"/>
  <c r="AB1050" i="3"/>
  <c r="AB1048" i="3"/>
  <c r="AB1058" i="3"/>
  <c r="AB1047" i="3"/>
  <c r="AB1046" i="3" s="1"/>
  <c r="AB1037" i="3"/>
  <c r="AB1032" i="3"/>
  <c r="AB1052" i="3"/>
  <c r="AB1051" i="3" s="1"/>
  <c r="AB1033" i="3"/>
  <c r="AB1039" i="3"/>
  <c r="AB1049" i="3"/>
  <c r="AB1053" i="3"/>
  <c r="AB1036" i="3"/>
  <c r="BS1029" i="3" a="1"/>
  <c r="BS1029" i="3" s="1"/>
  <c r="AG1096" i="3"/>
  <c r="AG1092" i="3"/>
  <c r="AG1091" i="3" s="1"/>
  <c r="AG1095" i="3"/>
  <c r="AG1102" i="3"/>
  <c r="AL1102" i="3" s="1"/>
  <c r="AG1098" i="3"/>
  <c r="AG1097" i="3"/>
  <c r="AG1101" i="3"/>
  <c r="AG1103" i="3"/>
  <c r="AL1103" i="3" s="1"/>
  <c r="AG1099" i="3"/>
  <c r="AG1084" i="3"/>
  <c r="AG1087" i="3"/>
  <c r="AG1073" i="3"/>
  <c r="AG1075" i="3"/>
  <c r="AG1074" i="3" s="1"/>
  <c r="AG1066" i="3"/>
  <c r="AG1077" i="3"/>
  <c r="AG1078" i="3"/>
  <c r="AG1069" i="3"/>
  <c r="AG1072" i="3"/>
  <c r="AG1071" i="3" s="1"/>
  <c r="AG1068" i="3"/>
  <c r="AG1070" i="3"/>
  <c r="AG1083" i="3"/>
  <c r="AG1062" i="3"/>
  <c r="AG1052" i="3"/>
  <c r="AG1051" i="3" s="1"/>
  <c r="AG1050" i="3"/>
  <c r="AG1049" i="3"/>
  <c r="AG1048" i="3"/>
  <c r="AG1039" i="3"/>
  <c r="AG1033" i="3"/>
  <c r="AG1086" i="3" s="1"/>
  <c r="AG1085" i="3" s="1"/>
  <c r="AG1053" i="3"/>
  <c r="AG1067" i="3"/>
  <c r="AG1047" i="3"/>
  <c r="AG1046" i="3" s="1"/>
  <c r="AG1058" i="3"/>
  <c r="AG1045" i="3" a="1"/>
  <c r="AG1045" i="3" s="1"/>
  <c r="AL1045" i="3" s="1"/>
  <c r="AG1032" i="3"/>
  <c r="L502" i="3"/>
  <c r="P502" i="3"/>
  <c r="BC68" i="1"/>
  <c r="BI68" i="1"/>
  <c r="CH548" i="3"/>
  <c r="CH547" i="3" s="1"/>
  <c r="BQ548" i="3"/>
  <c r="CC234" i="3"/>
  <c r="CC233" i="3"/>
  <c r="CC230" i="3"/>
  <c r="CP230" i="3" s="1"/>
  <c r="CC226" i="3"/>
  <c r="CC223" i="3"/>
  <c r="CC218" i="3"/>
  <c r="CP218" i="3" s="1"/>
  <c r="CC206" i="3"/>
  <c r="CC180" i="3"/>
  <c r="CC60" i="3" s="1"/>
  <c r="CC164" i="3"/>
  <c r="CC215" i="3"/>
  <c r="CC208" i="3"/>
  <c r="CC201" i="3"/>
  <c r="CC200" i="3"/>
  <c r="CC199" i="3"/>
  <c r="CC198" i="3"/>
  <c r="CC197" i="3"/>
  <c r="CC193" i="3"/>
  <c r="CC184" i="3"/>
  <c r="CC183" i="3"/>
  <c r="CC228" i="3"/>
  <c r="CP228" i="3" s="1"/>
  <c r="CC203" i="3"/>
  <c r="CC229" i="3"/>
  <c r="CP229" i="3" s="1"/>
  <c r="CC170" i="3"/>
  <c r="CP160" i="3"/>
  <c r="CQ231" i="3" s="1"/>
  <c r="CC189" i="3"/>
  <c r="CC209" i="3"/>
  <c r="CC204" i="3"/>
  <c r="CC179" i="3"/>
  <c r="CC59" i="3" s="1"/>
  <c r="CC163" i="3"/>
  <c r="CC214" i="3"/>
  <c r="CC181" i="3"/>
  <c r="CC61" i="3" s="1"/>
  <c r="CC227" i="3"/>
  <c r="CC176" i="3" a="1"/>
  <c r="CC176" i="3" s="1"/>
  <c r="CC178" i="3"/>
  <c r="CC41" i="3"/>
  <c r="CC484" i="3" s="1"/>
  <c r="CG160" i="3" a="1"/>
  <c r="CG160" i="3" s="1"/>
  <c r="CN186" i="3" s="1"/>
  <c r="BB252" i="3"/>
  <c r="BC252" i="3" s="1"/>
  <c r="AO251" i="3"/>
  <c r="BB251" i="3" s="1"/>
  <c r="BC251" i="3" s="1"/>
  <c r="AQ627" i="3"/>
  <c r="AQ626" i="3" s="1"/>
  <c r="CD627" i="3"/>
  <c r="CD626" i="3" s="1"/>
  <c r="CC627" i="3"/>
  <c r="CC90" i="3"/>
  <c r="CP90" i="3" s="1"/>
  <c r="CP91" i="3"/>
  <c r="BC82" i="1"/>
  <c r="AG1055" i="3"/>
  <c r="AB1055" i="3"/>
  <c r="AI1055" i="3"/>
  <c r="CL210" i="3"/>
  <c r="CL91" i="3"/>
  <c r="CL90" i="3" s="1"/>
  <c r="AZ765" i="3"/>
  <c r="AZ777" i="3"/>
  <c r="CQ268" i="3"/>
  <c r="CQ288" i="3"/>
  <c r="AB71" i="3"/>
  <c r="AL489" i="3"/>
  <c r="AM489" i="3" s="1"/>
  <c r="BP923" i="3"/>
  <c r="BP935" i="3"/>
  <c r="BM935" i="3"/>
  <c r="BZ935" i="3" s="1"/>
  <c r="BM923" i="3"/>
  <c r="BZ923" i="3" s="1"/>
  <c r="CA923" i="3" s="1"/>
  <c r="V871" i="3"/>
  <c r="I875" i="3"/>
  <c r="V875" i="3" s="1"/>
  <c r="I881" i="3"/>
  <c r="V881" i="3" s="1"/>
  <c r="I874" i="3"/>
  <c r="V874" i="3" s="1"/>
  <c r="W874" i="3" s="1"/>
  <c r="I878" i="3"/>
  <c r="I873" i="3"/>
  <c r="CM923" i="3"/>
  <c r="CM935" i="3"/>
  <c r="BX923" i="3"/>
  <c r="BX935" i="3"/>
  <c r="AU923" i="3"/>
  <c r="AU935" i="3"/>
  <c r="CQ959" i="3"/>
  <c r="I234" i="3"/>
  <c r="P234" i="3"/>
  <c r="P114" i="3" s="1"/>
  <c r="L234" i="3"/>
  <c r="L114" i="3" s="1"/>
  <c r="CQ303" i="3"/>
  <c r="J401" i="3"/>
  <c r="J45" i="3" s="1"/>
  <c r="J399" i="3"/>
  <c r="J407" i="3"/>
  <c r="J50" i="3" s="1"/>
  <c r="J400" i="3"/>
  <c r="J44" i="3" s="1"/>
  <c r="J404" i="3"/>
  <c r="J41" i="3"/>
  <c r="J800" i="3" s="1"/>
  <c r="BR460" i="3"/>
  <c r="BR459" i="3" s="1"/>
  <c r="BR467" i="3"/>
  <c r="BR466" i="3"/>
  <c r="BR452" i="3"/>
  <c r="BR463" i="3"/>
  <c r="BR436" i="3"/>
  <c r="BR430" i="3"/>
  <c r="BR446" i="3"/>
  <c r="BR417" i="3"/>
  <c r="BR455" i="3"/>
  <c r="BR440" i="3"/>
  <c r="BR439" i="3" s="1"/>
  <c r="BR435" i="3"/>
  <c r="BR413" i="3" a="1"/>
  <c r="BR413" i="3" s="1"/>
  <c r="BR426" i="3"/>
  <c r="BR421" i="3"/>
  <c r="BR420" i="3"/>
  <c r="BR419" i="3" s="1"/>
  <c r="BR415" i="3"/>
  <c r="BR414" i="3" s="1"/>
  <c r="BR400" i="3"/>
  <c r="BR464" i="3"/>
  <c r="BR451" i="3"/>
  <c r="BR418" i="3"/>
  <c r="BR471" i="3"/>
  <c r="BR465" i="3"/>
  <c r="BR416" i="3"/>
  <c r="BR407" i="3"/>
  <c r="BR445" i="3"/>
  <c r="BR438" i="3"/>
  <c r="BR441" i="3"/>
  <c r="BR437" i="3"/>
  <c r="BR443" i="3"/>
  <c r="BR442" i="3" s="1"/>
  <c r="BR434" i="3"/>
  <c r="BR401" i="3"/>
  <c r="BR454" i="3" s="1"/>
  <c r="BR453" i="3" s="1"/>
  <c r="BR470" i="3"/>
  <c r="AQ90" i="1"/>
  <c r="BC35" i="1"/>
  <c r="BJ35" i="1"/>
  <c r="BI35" i="1"/>
  <c r="BD35" i="1"/>
  <c r="CE87" i="3"/>
  <c r="CG528" i="3"/>
  <c r="V950" i="3"/>
  <c r="I957" i="3"/>
  <c r="I960" i="3"/>
  <c r="V960" i="3" s="1"/>
  <c r="I954" i="3"/>
  <c r="V954" i="3" s="1"/>
  <c r="W954" i="3" s="1"/>
  <c r="I953" i="3"/>
  <c r="V953" i="3" s="1"/>
  <c r="W953" i="3" s="1"/>
  <c r="I952" i="3"/>
  <c r="O958" i="3"/>
  <c r="O952" i="3"/>
  <c r="O951" i="3" s="1"/>
  <c r="O955" i="3" s="1"/>
  <c r="O961" i="3" s="1"/>
  <c r="O954" i="3"/>
  <c r="O953" i="3"/>
  <c r="O960" i="3"/>
  <c r="O957" i="3"/>
  <c r="O956" i="3" s="1"/>
  <c r="R953" i="3"/>
  <c r="R955" i="3"/>
  <c r="R961" i="3" s="1"/>
  <c r="R960" i="3"/>
  <c r="R957" i="3"/>
  <c r="R956" i="3" s="1"/>
  <c r="R954" i="3"/>
  <c r="R952" i="3"/>
  <c r="R951" i="3" s="1"/>
  <c r="BM251" i="3"/>
  <c r="AR679" i="3"/>
  <c r="AR86" i="3"/>
  <c r="AR85" i="3" s="1"/>
  <c r="AU765" i="3"/>
  <c r="AU777" i="3"/>
  <c r="AJ777" i="3"/>
  <c r="AJ765" i="3"/>
  <c r="CE777" i="3"/>
  <c r="CE765" i="3"/>
  <c r="CD765" i="3"/>
  <c r="CD777" i="3"/>
  <c r="BV777" i="3"/>
  <c r="BV765" i="3"/>
  <c r="AY777" i="3"/>
  <c r="AY765" i="3"/>
  <c r="BZ760" i="3"/>
  <c r="CA760" i="3" s="1"/>
  <c r="CC863" i="3"/>
  <c r="CP863" i="3" s="1"/>
  <c r="CP864" i="3"/>
  <c r="AJ1002" i="3"/>
  <c r="AJ1014" i="3"/>
  <c r="AW1014" i="3"/>
  <c r="AW1002" i="3"/>
  <c r="CK1014" i="3"/>
  <c r="CK1002" i="3"/>
  <c r="CM959" i="3"/>
  <c r="AS959" i="3"/>
  <c r="AF959" i="3"/>
  <c r="CI959" i="3"/>
  <c r="AG959" i="3"/>
  <c r="AQ959" i="3"/>
  <c r="BW959" i="3"/>
  <c r="CF959" i="3"/>
  <c r="CH959" i="3"/>
  <c r="BS959" i="3"/>
  <c r="AH959" i="3"/>
  <c r="AI959" i="3"/>
  <c r="BM959" i="3"/>
  <c r="BZ959" i="3" s="1"/>
  <c r="CA959" i="3" s="1"/>
  <c r="BU959" i="3"/>
  <c r="AB959" i="3"/>
  <c r="AC959" i="3"/>
  <c r="BV959" i="3"/>
  <c r="AT959" i="3"/>
  <c r="AZ959" i="3"/>
  <c r="Z959" i="3"/>
  <c r="CG959" i="3"/>
  <c r="Y959" i="3"/>
  <c r="AL959" i="3" s="1"/>
  <c r="AR959" i="3"/>
  <c r="BN959" i="3"/>
  <c r="BR1022" i="3"/>
  <c r="BR1021" i="3" s="1"/>
  <c r="BP1022" i="3"/>
  <c r="BP1021" i="3" s="1"/>
  <c r="BW1022" i="3"/>
  <c r="BW1021" i="3" s="1"/>
  <c r="BB104" i="1"/>
  <c r="Y896" i="3"/>
  <c r="Y899" i="3"/>
  <c r="Y898" i="3"/>
  <c r="J127" i="3"/>
  <c r="J154" i="3" s="1"/>
  <c r="BZ185" i="3"/>
  <c r="CP105" i="3"/>
  <c r="AB696" i="3"/>
  <c r="AB709" i="3" s="1"/>
  <c r="AB103" i="3"/>
  <c r="AB102" i="3" s="1"/>
  <c r="AH656" i="3"/>
  <c r="AH63" i="3"/>
  <c r="AH62" i="3" s="1"/>
  <c r="BN856" i="3"/>
  <c r="BN844" i="3"/>
  <c r="AS856" i="3"/>
  <c r="AS844" i="3"/>
  <c r="BR844" i="3"/>
  <c r="BR856" i="3"/>
  <c r="AG856" i="3"/>
  <c r="AG844" i="3"/>
  <c r="Q562" i="3"/>
  <c r="Q561" i="3" s="1"/>
  <c r="Q565" i="3"/>
  <c r="Q559" i="3"/>
  <c r="Q557" i="3"/>
  <c r="Q556" i="3" s="1"/>
  <c r="Q560" i="3" s="1"/>
  <c r="Q566" i="3" s="1"/>
  <c r="Q558" i="3"/>
  <c r="AZ619" i="3"/>
  <c r="AZ607" i="3"/>
  <c r="AZ555" i="3" a="1"/>
  <c r="AZ555" i="3" s="1"/>
  <c r="AZ562" i="3" s="1"/>
  <c r="CF606" i="3"/>
  <c r="CF605" i="3" s="1"/>
  <c r="CJ606" i="3"/>
  <c r="CJ605" i="3" s="1"/>
  <c r="BX606" i="3"/>
  <c r="BX605" i="3" s="1"/>
  <c r="BT606" i="3"/>
  <c r="BT605" i="3" s="1"/>
  <c r="AR606" i="3"/>
  <c r="AR605" i="3" s="1"/>
  <c r="AV606" i="3"/>
  <c r="AV605" i="3" s="1"/>
  <c r="AX606" i="3"/>
  <c r="AX605" i="3" s="1"/>
  <c r="CG606" i="3"/>
  <c r="CG605" i="3" s="1"/>
  <c r="AT606" i="3"/>
  <c r="AT605" i="3" s="1"/>
  <c r="CM606" i="3"/>
  <c r="CM605" i="3" s="1"/>
  <c r="BN606" i="3"/>
  <c r="BN605" i="3" s="1"/>
  <c r="BP606" i="3"/>
  <c r="BP605" i="3" s="1"/>
  <c r="BM606" i="3"/>
  <c r="AW606" i="3"/>
  <c r="AW605" i="3" s="1"/>
  <c r="CN606" i="3"/>
  <c r="CN605" i="3" s="1"/>
  <c r="CI606" i="3"/>
  <c r="CI605" i="3" s="1"/>
  <c r="AS606" i="3"/>
  <c r="AS605" i="3" s="1"/>
  <c r="BW606" i="3"/>
  <c r="BW605" i="3" s="1"/>
  <c r="CC606" i="3"/>
  <c r="AP606" i="3"/>
  <c r="AP605" i="3" s="1"/>
  <c r="CD606" i="3"/>
  <c r="CD605" i="3" s="1"/>
  <c r="CH606" i="3"/>
  <c r="CH605" i="3" s="1"/>
  <c r="CK606" i="3"/>
  <c r="CK605" i="3" s="1"/>
  <c r="AO606" i="3"/>
  <c r="BU606" i="3"/>
  <c r="BU605" i="3" s="1"/>
  <c r="CL606" i="3"/>
  <c r="CL605" i="3" s="1"/>
  <c r="BV606" i="3"/>
  <c r="BV605" i="3" s="1"/>
  <c r="AY606" i="3"/>
  <c r="AY605" i="3" s="1"/>
  <c r="AX959" i="3"/>
  <c r="K148" i="1"/>
  <c r="K163" i="1" s="1"/>
  <c r="K91" i="1"/>
  <c r="BV669" i="3"/>
  <c r="BV666" i="3"/>
  <c r="BV665" i="3" s="1"/>
  <c r="BV668" i="3"/>
  <c r="BQ296" i="3"/>
  <c r="BZ243" i="3"/>
  <c r="CA243" i="3" s="1"/>
  <c r="BQ504" i="3"/>
  <c r="BZ504" i="3" s="1"/>
  <c r="CA504" i="3" s="1"/>
  <c r="BQ503" i="3"/>
  <c r="BZ503" i="3" s="1"/>
  <c r="CA503" i="3" s="1"/>
  <c r="BQ501" i="3"/>
  <c r="AT607" i="3"/>
  <c r="AT619" i="3"/>
  <c r="AT555" i="3" a="1"/>
  <c r="AT555" i="3" s="1"/>
  <c r="Q407" i="3"/>
  <c r="Q50" i="3" s="1"/>
  <c r="Q405" i="3"/>
  <c r="Q399" i="3"/>
  <c r="Q404" i="3"/>
  <c r="Q401" i="3"/>
  <c r="Q45" i="3" s="1"/>
  <c r="Q400" i="3"/>
  <c r="Q44" i="3" s="1"/>
  <c r="Q41" i="3"/>
  <c r="Q563" i="3" s="1"/>
  <c r="BO705" i="3"/>
  <c r="BO112" i="3"/>
  <c r="BO111" i="3" s="1"/>
  <c r="O154" i="3"/>
  <c r="O117" i="3"/>
  <c r="AL252" i="3"/>
  <c r="AM252" i="3" s="1"/>
  <c r="CF542" i="3"/>
  <c r="CF550" i="3"/>
  <c r="CF543" i="3"/>
  <c r="CF534" i="3"/>
  <c r="CF530" i="3"/>
  <c r="CF517" i="3"/>
  <c r="CF500" i="3"/>
  <c r="CF524" i="3"/>
  <c r="CF549" i="3"/>
  <c r="CF546" i="3"/>
  <c r="CF525" i="3"/>
  <c r="CF544" i="3"/>
  <c r="CF520" i="3"/>
  <c r="CF516" i="3"/>
  <c r="CF545" i="3"/>
  <c r="CF494" i="3"/>
  <c r="CF493" i="3" s="1"/>
  <c r="CF522" i="3"/>
  <c r="CF521" i="3" s="1"/>
  <c r="CF514" i="3"/>
  <c r="CF497" i="3"/>
  <c r="CF480" i="3"/>
  <c r="CF533" i="3" s="1"/>
  <c r="CF532" i="3" s="1"/>
  <c r="CF531" i="3"/>
  <c r="CF484" i="3"/>
  <c r="CF515" i="3"/>
  <c r="CF505" i="3"/>
  <c r="CF496" i="3"/>
  <c r="CF479" i="3"/>
  <c r="CF492" i="3" a="1"/>
  <c r="CF492" i="3" s="1"/>
  <c r="CF486" i="3"/>
  <c r="CF513" i="3"/>
  <c r="CF509" i="3"/>
  <c r="CF499" i="3"/>
  <c r="CF498" i="3" s="1"/>
  <c r="CF495" i="3"/>
  <c r="CF539" i="3"/>
  <c r="CF538" i="3" s="1"/>
  <c r="CF519" i="3"/>
  <c r="CF518" i="3" s="1"/>
  <c r="T794" i="3"/>
  <c r="T793" i="3" s="1"/>
  <c r="T797" i="3" s="1"/>
  <c r="T803" i="3" s="1"/>
  <c r="T796" i="3"/>
  <c r="T802" i="3"/>
  <c r="T795" i="3"/>
  <c r="T799" i="3"/>
  <c r="T798" i="3" s="1"/>
  <c r="I723" i="3"/>
  <c r="V723" i="3" s="1"/>
  <c r="I715" i="3"/>
  <c r="V713" i="3"/>
  <c r="I717" i="3"/>
  <c r="V717" i="3" s="1"/>
  <c r="I720" i="3"/>
  <c r="I716" i="3"/>
  <c r="V716" i="3" s="1"/>
  <c r="AJ779" i="3"/>
  <c r="AJ754" i="3"/>
  <c r="AJ783" i="3"/>
  <c r="AJ771" i="3"/>
  <c r="AJ768" i="3"/>
  <c r="AJ761" i="3"/>
  <c r="AJ742" i="3"/>
  <c r="AJ736" i="3"/>
  <c r="AJ735" i="3" s="1"/>
  <c r="AJ733" i="3"/>
  <c r="AJ782" i="3"/>
  <c r="AJ762" i="3"/>
  <c r="AJ759" i="3"/>
  <c r="AJ758" i="3" s="1"/>
  <c r="AJ756" i="3"/>
  <c r="AJ755" i="3" s="1"/>
  <c r="AJ753" i="3"/>
  <c r="AJ750" i="3"/>
  <c r="AJ776" i="3"/>
  <c r="AJ775" i="3" s="1"/>
  <c r="AJ751" i="3"/>
  <c r="AJ785" i="3"/>
  <c r="AJ784" i="3" s="1"/>
  <c r="AJ781" i="3"/>
  <c r="AJ746" i="3"/>
  <c r="AJ737" i="3"/>
  <c r="AJ721" i="3"/>
  <c r="AJ787" i="3"/>
  <c r="AJ757" i="3"/>
  <c r="AJ731" i="3"/>
  <c r="AJ730" i="3" s="1"/>
  <c r="AJ752" i="3"/>
  <c r="AJ734" i="3"/>
  <c r="AJ780" i="3"/>
  <c r="AJ767" i="3"/>
  <c r="AJ786" i="3"/>
  <c r="AJ729" i="3" a="1"/>
  <c r="AJ729" i="3" s="1"/>
  <c r="AJ717" i="3"/>
  <c r="AJ770" i="3" s="1"/>
  <c r="AJ769" i="3" s="1"/>
  <c r="AJ723" i="3"/>
  <c r="AJ716" i="3"/>
  <c r="AJ732" i="3"/>
  <c r="V365" i="3"/>
  <c r="W365" i="3" s="1"/>
  <c r="AS154" i="3"/>
  <c r="AS117" i="3"/>
  <c r="AI1036" i="3"/>
  <c r="AI957" i="3"/>
  <c r="AI878" i="3"/>
  <c r="AI799" i="3"/>
  <c r="AI720" i="3"/>
  <c r="AI641" i="3"/>
  <c r="AI562" i="3"/>
  <c r="AI561" i="3" s="1"/>
  <c r="AI566" i="3" s="1"/>
  <c r="AI585" i="3" s="1"/>
  <c r="AI616" i="3" s="1"/>
  <c r="AI630" i="3" s="1"/>
  <c r="AI483" i="3"/>
  <c r="AI482" i="3" s="1"/>
  <c r="AI487" i="3" s="1"/>
  <c r="AI506" i="3" s="1"/>
  <c r="AI537" i="3" s="1"/>
  <c r="AI551" i="3" s="1"/>
  <c r="AI404" i="3"/>
  <c r="AI403" i="3" s="1"/>
  <c r="AI408" i="3" s="1"/>
  <c r="AI427" i="3" s="1"/>
  <c r="AI458" i="3" s="1"/>
  <c r="AI472" i="3" s="1"/>
  <c r="AI325" i="3"/>
  <c r="AI324" i="3" s="1"/>
  <c r="AI329" i="3" s="1"/>
  <c r="AI348" i="3" s="1"/>
  <c r="AI379" i="3" s="1"/>
  <c r="AI393" i="3" s="1"/>
  <c r="AI246" i="3"/>
  <c r="AI245" i="3" s="1"/>
  <c r="AI250" i="3" s="1"/>
  <c r="AI269" i="3" s="1"/>
  <c r="AI300" i="3" s="1"/>
  <c r="AI314" i="3" s="1"/>
  <c r="AI167" i="3"/>
  <c r="AI166" i="3" s="1"/>
  <c r="AI171" i="3" s="1"/>
  <c r="AI190" i="3" s="1"/>
  <c r="AI221" i="3" s="1"/>
  <c r="AI235" i="3" s="1"/>
  <c r="AI47" i="3"/>
  <c r="BJ94" i="1"/>
  <c r="BI94" i="1"/>
  <c r="BD94" i="1"/>
  <c r="BC94" i="1"/>
  <c r="AW93" i="1"/>
  <c r="CD485" i="3"/>
  <c r="BB141" i="3"/>
  <c r="CJ305" i="3"/>
  <c r="CJ307" i="3"/>
  <c r="CJ306" i="3"/>
  <c r="CJ285" i="3"/>
  <c r="CJ284" i="3" s="1"/>
  <c r="CJ312" i="3"/>
  <c r="CJ308" i="3"/>
  <c r="CJ302" i="3"/>
  <c r="CJ301" i="3" s="1"/>
  <c r="CJ287" i="3"/>
  <c r="CJ280" i="3"/>
  <c r="CJ279" i="3"/>
  <c r="CJ278" i="3"/>
  <c r="CJ277" i="3"/>
  <c r="CJ276" i="3"/>
  <c r="CJ272" i="3"/>
  <c r="CJ309" i="3"/>
  <c r="CJ255" i="3" a="1"/>
  <c r="CJ255" i="3" s="1"/>
  <c r="CJ249" i="3"/>
  <c r="CJ247" i="3"/>
  <c r="CJ294" i="3"/>
  <c r="CJ263" i="3"/>
  <c r="CJ262" i="3"/>
  <c r="CJ261" i="3" s="1"/>
  <c r="CJ288" i="3"/>
  <c r="CJ283" i="3"/>
  <c r="CJ242" i="3"/>
  <c r="CJ257" i="3"/>
  <c r="CJ256" i="3" s="1"/>
  <c r="CJ313" i="3"/>
  <c r="CJ268" i="3"/>
  <c r="CJ297" i="3"/>
  <c r="CJ243" i="3"/>
  <c r="CJ296" i="3" s="1"/>
  <c r="CJ295" i="3" s="1"/>
  <c r="CJ260" i="3"/>
  <c r="CJ259" i="3"/>
  <c r="CJ293" i="3"/>
  <c r="CJ282" i="3"/>
  <c r="CJ281" i="3" s="1"/>
  <c r="CJ258" i="3"/>
  <c r="BW210" i="3"/>
  <c r="BW91" i="3"/>
  <c r="BW90" i="3" s="1"/>
  <c r="BS367" i="3"/>
  <c r="BS366" i="3"/>
  <c r="BS364" i="3"/>
  <c r="BS363" i="3" s="1"/>
  <c r="BS391" i="3"/>
  <c r="BS362" i="3"/>
  <c r="BS356" i="3"/>
  <c r="BS342" i="3"/>
  <c r="BS341" i="3"/>
  <c r="BS340" i="3" s="1"/>
  <c r="BS392" i="3"/>
  <c r="BS385" i="3"/>
  <c r="BS386" i="3"/>
  <c r="BS373" i="3"/>
  <c r="BS372" i="3"/>
  <c r="BS387" i="3"/>
  <c r="BS384" i="3"/>
  <c r="BS361" i="3"/>
  <c r="BS360" i="3" s="1"/>
  <c r="BS359" i="3"/>
  <c r="BS339" i="3"/>
  <c r="BS321" i="3"/>
  <c r="BS355" i="3"/>
  <c r="BS347" i="3"/>
  <c r="BS381" i="3"/>
  <c r="BS380" i="3" s="1"/>
  <c r="BS358" i="3"/>
  <c r="BS388" i="3"/>
  <c r="BS338" i="3"/>
  <c r="BS376" i="3"/>
  <c r="BS328" i="3"/>
  <c r="BS322" i="3"/>
  <c r="BS375" i="3" s="1"/>
  <c r="BS374" i="3" s="1"/>
  <c r="BS351" i="3"/>
  <c r="BS337" i="3"/>
  <c r="BS336" i="3"/>
  <c r="BS335" i="3" s="1"/>
  <c r="BS334" i="3" a="1"/>
  <c r="BS334" i="3" s="1"/>
  <c r="BS357" i="3"/>
  <c r="BQ392" i="3"/>
  <c r="BZ392" i="3" s="1"/>
  <c r="BQ386" i="3"/>
  <c r="BZ386" i="3" s="1"/>
  <c r="CA386" i="3" s="1"/>
  <c r="BQ376" i="3"/>
  <c r="BZ376" i="3" s="1"/>
  <c r="BQ391" i="3"/>
  <c r="BZ391" i="3" s="1"/>
  <c r="BQ385" i="3"/>
  <c r="BZ385" i="3" s="1"/>
  <c r="BQ381" i="3"/>
  <c r="BQ328" i="3"/>
  <c r="BZ328" i="3" s="1"/>
  <c r="CA328" i="3" s="1"/>
  <c r="BQ358" i="3"/>
  <c r="BZ358" i="3" s="1"/>
  <c r="BQ351" i="3"/>
  <c r="BQ338" i="3"/>
  <c r="BQ362" i="3"/>
  <c r="BZ362" i="3" s="1"/>
  <c r="BQ356" i="3"/>
  <c r="BZ356" i="3" s="1"/>
  <c r="BQ342" i="3"/>
  <c r="BZ342" i="3" s="1"/>
  <c r="CA342" i="3" s="1"/>
  <c r="BQ341" i="3"/>
  <c r="BQ336" i="3"/>
  <c r="BQ335" i="3" s="1"/>
  <c r="BZ335" i="3" s="1"/>
  <c r="BQ334" i="3" a="1"/>
  <c r="BQ334" i="3" s="1"/>
  <c r="BZ334" i="3" s="1"/>
  <c r="BQ364" i="3"/>
  <c r="BQ373" i="3"/>
  <c r="BZ373" i="3" s="1"/>
  <c r="CA373" i="3" s="1"/>
  <c r="BQ372" i="3"/>
  <c r="BZ372" i="3" s="1"/>
  <c r="BQ321" i="3"/>
  <c r="BZ321" i="3" s="1"/>
  <c r="BQ388" i="3"/>
  <c r="BZ388" i="3" s="1"/>
  <c r="BQ357" i="3"/>
  <c r="BZ357" i="3" s="1"/>
  <c r="BQ337" i="3"/>
  <c r="BQ366" i="3"/>
  <c r="BZ366" i="3" s="1"/>
  <c r="BQ355" i="3"/>
  <c r="BZ355" i="3" s="1"/>
  <c r="CA355" i="3" s="1"/>
  <c r="BQ359" i="3"/>
  <c r="BZ359" i="3" s="1"/>
  <c r="BQ322" i="3"/>
  <c r="BQ387" i="3"/>
  <c r="BZ387" i="3" s="1"/>
  <c r="BQ384" i="3"/>
  <c r="BZ384" i="3" s="1"/>
  <c r="CA384" i="3" s="1"/>
  <c r="BQ367" i="3"/>
  <c r="BZ367" i="3" s="1"/>
  <c r="CA367" i="3" s="1"/>
  <c r="BQ361" i="3"/>
  <c r="BQ347" i="3"/>
  <c r="BZ347" i="3" s="1"/>
  <c r="BQ339" i="3"/>
  <c r="BZ318" i="3"/>
  <c r="AY684" i="3"/>
  <c r="AY91" i="3"/>
  <c r="AY90" i="3" s="1"/>
  <c r="BR267" i="3"/>
  <c r="BR266" i="3"/>
  <c r="BR264" i="3"/>
  <c r="CN210" i="3"/>
  <c r="CN91" i="3"/>
  <c r="CN90" i="3" s="1"/>
  <c r="AL686" i="3"/>
  <c r="AM686" i="3" s="1"/>
  <c r="AF92" i="3"/>
  <c r="AL92" i="3" s="1"/>
  <c r="AD1099" i="3"/>
  <c r="AD1098" i="3"/>
  <c r="AD1096" i="3"/>
  <c r="AD1092" i="3"/>
  <c r="AD1091" i="3" s="1"/>
  <c r="AD1095" i="3"/>
  <c r="AD1097" i="3"/>
  <c r="AD1058" i="3"/>
  <c r="AD1052" i="3"/>
  <c r="AD1051" i="3" s="1"/>
  <c r="AD1048" i="3"/>
  <c r="AD1053" i="3"/>
  <c r="AD1049" i="3"/>
  <c r="AD1039" i="3"/>
  <c r="AD1036" i="3"/>
  <c r="AD1050" i="3"/>
  <c r="AD1047" i="3"/>
  <c r="AD1046" i="3" s="1"/>
  <c r="AD1033" i="3"/>
  <c r="AD1032" i="3"/>
  <c r="J1033" i="3"/>
  <c r="J1039" i="3"/>
  <c r="J1032" i="3"/>
  <c r="J1036" i="3"/>
  <c r="J1035" i="3" s="1"/>
  <c r="J1034" i="3"/>
  <c r="J1040" i="3" s="1"/>
  <c r="J1031" i="3"/>
  <c r="J1030" i="3" s="1"/>
  <c r="L1031" i="3"/>
  <c r="L1030" i="3" s="1"/>
  <c r="L1033" i="3"/>
  <c r="L1036" i="3"/>
  <c r="L1035" i="3" s="1"/>
  <c r="L1034" i="3"/>
  <c r="L1032" i="3"/>
  <c r="L1039" i="3"/>
  <c r="AQ1099" i="3"/>
  <c r="AQ1098" i="3"/>
  <c r="AQ1095" i="3"/>
  <c r="AQ1103" i="3"/>
  <c r="AQ1092" i="3"/>
  <c r="AQ1091" i="3" s="1"/>
  <c r="AQ1102" i="3"/>
  <c r="AQ1097" i="3"/>
  <c r="AQ1083" i="3"/>
  <c r="AQ1087" i="3"/>
  <c r="AQ1075" i="3"/>
  <c r="AQ1074" i="3" s="1"/>
  <c r="AQ1069" i="3"/>
  <c r="AQ1068" i="3"/>
  <c r="AQ1072" i="3"/>
  <c r="AQ1071" i="3" s="1"/>
  <c r="AQ1070" i="3"/>
  <c r="AQ1067" i="3"/>
  <c r="AQ1084" i="3"/>
  <c r="AQ1073" i="3"/>
  <c r="AQ1077" i="3"/>
  <c r="AQ1050" i="3"/>
  <c r="AQ1058" i="3"/>
  <c r="AQ1052" i="3"/>
  <c r="AQ1051" i="3" s="1"/>
  <c r="AQ1078" i="3"/>
  <c r="AQ1096" i="3"/>
  <c r="AQ1066" i="3"/>
  <c r="AQ1062" i="3"/>
  <c r="AQ1049" i="3"/>
  <c r="AQ1053" i="3"/>
  <c r="AQ1039" i="3"/>
  <c r="AQ1048" i="3"/>
  <c r="AQ1047" i="3"/>
  <c r="AQ1046" i="3" s="1"/>
  <c r="AQ1044" i="3"/>
  <c r="AQ1037" i="3"/>
  <c r="AQ1032" i="3"/>
  <c r="AQ1045" i="3" a="1"/>
  <c r="AQ1045" i="3" s="1"/>
  <c r="AQ1033" i="3"/>
  <c r="AQ1086" i="3" s="1"/>
  <c r="AQ1085" i="3" s="1"/>
  <c r="BU502" i="3"/>
  <c r="BV548" i="3"/>
  <c r="BV547" i="3" s="1"/>
  <c r="CE548" i="3"/>
  <c r="CE547" i="3" s="1"/>
  <c r="BV223" i="3"/>
  <c r="BV230" i="3"/>
  <c r="BV229" i="3"/>
  <c r="BV234" i="3"/>
  <c r="BV114" i="3" s="1"/>
  <c r="BV203" i="3"/>
  <c r="BV179" i="3"/>
  <c r="BV59" i="3" s="1"/>
  <c r="BV209" i="3"/>
  <c r="BV89" i="3" s="1"/>
  <c r="BV226" i="3"/>
  <c r="BV106" i="3" s="1"/>
  <c r="BV218" i="3"/>
  <c r="BV204" i="3"/>
  <c r="BV84" i="3" s="1"/>
  <c r="BV176" i="3" a="1"/>
  <c r="BV176" i="3" s="1"/>
  <c r="BV56" i="3" s="1"/>
  <c r="BV227" i="3"/>
  <c r="BV107" i="3" s="1"/>
  <c r="BV233" i="3"/>
  <c r="BV113" i="3" s="1"/>
  <c r="BV206" i="3"/>
  <c r="BV228" i="3"/>
  <c r="BV215" i="3"/>
  <c r="BV97" i="3" s="1"/>
  <c r="BV208" i="3"/>
  <c r="BV88" i="3" s="1"/>
  <c r="BV201" i="3"/>
  <c r="BV81" i="3" s="1"/>
  <c r="BV200" i="3"/>
  <c r="BV80" i="3" s="1"/>
  <c r="BV199" i="3"/>
  <c r="BV79" i="3" s="1"/>
  <c r="BV198" i="3"/>
  <c r="BV78" i="3" s="1"/>
  <c r="BV184" i="3"/>
  <c r="BV64" i="3" s="1"/>
  <c r="BV181" i="3"/>
  <c r="BV61" i="3" s="1"/>
  <c r="BV178" i="3"/>
  <c r="BV164" i="3"/>
  <c r="BV189" i="3"/>
  <c r="BV69" i="3" s="1"/>
  <c r="BV170" i="3"/>
  <c r="BV50" i="3" s="1"/>
  <c r="BV214" i="3"/>
  <c r="BV94" i="3" s="1"/>
  <c r="BV193" i="3"/>
  <c r="BV197" i="3"/>
  <c r="BV77" i="3" s="1"/>
  <c r="BV183" i="3"/>
  <c r="BV180" i="3"/>
  <c r="BV60" i="3" s="1"/>
  <c r="BV163" i="3"/>
  <c r="BV44" i="3" s="1"/>
  <c r="BV41" i="3"/>
  <c r="V233" i="3"/>
  <c r="W233" i="3" s="1"/>
  <c r="I113" i="3"/>
  <c r="V113" i="3" s="1"/>
  <c r="BX627" i="3"/>
  <c r="BX626" i="3" s="1"/>
  <c r="CI627" i="3"/>
  <c r="CI626" i="3" s="1"/>
  <c r="AT627" i="3"/>
  <c r="AT626" i="3" s="1"/>
  <c r="AQ684" i="3"/>
  <c r="AQ91" i="3"/>
  <c r="AQ90" i="3" s="1"/>
  <c r="BM844" i="3"/>
  <c r="BZ844" i="3" s="1"/>
  <c r="CA844" i="3" s="1"/>
  <c r="BM856" i="3"/>
  <c r="BZ856" i="3" s="1"/>
  <c r="AH1055" i="3"/>
  <c r="BU528" i="3"/>
  <c r="BU540" i="3"/>
  <c r="BW529" i="3"/>
  <c r="BX529" i="3"/>
  <c r="CH529" i="3"/>
  <c r="BS529" i="3"/>
  <c r="CN529" i="3"/>
  <c r="CK529" i="3"/>
  <c r="CF529" i="3"/>
  <c r="CJ529" i="3"/>
  <c r="BU529" i="3"/>
  <c r="CC529" i="3"/>
  <c r="CP529" i="3" s="1"/>
  <c r="BQ529" i="3"/>
  <c r="BZ529" i="3" s="1"/>
  <c r="CA529" i="3" s="1"/>
  <c r="CI529" i="3"/>
  <c r="AO777" i="3"/>
  <c r="BB777" i="3" s="1"/>
  <c r="AO765" i="3"/>
  <c r="BB765" i="3" s="1"/>
  <c r="BC765" i="3" s="1"/>
  <c r="CQ312" i="3"/>
  <c r="CQ263" i="3"/>
  <c r="CQ256" i="3"/>
  <c r="BI73" i="1"/>
  <c r="BH73" i="1"/>
  <c r="BB173" i="3"/>
  <c r="BC173" i="3" s="1"/>
  <c r="AO172" i="3"/>
  <c r="BB172" i="3" s="1"/>
  <c r="BC172" i="3" s="1"/>
  <c r="CE943" i="3"/>
  <c r="CE942" i="3" s="1"/>
  <c r="CL943" i="3"/>
  <c r="CL942" i="3" s="1"/>
  <c r="AT943" i="3"/>
  <c r="AT942" i="3" s="1"/>
  <c r="BU935" i="3"/>
  <c r="BU923" i="3"/>
  <c r="T878" i="3"/>
  <c r="T877" i="3" s="1"/>
  <c r="T874" i="3"/>
  <c r="T881" i="3"/>
  <c r="T873" i="3"/>
  <c r="T872" i="3" s="1"/>
  <c r="T876" i="3" s="1"/>
  <c r="T882" i="3" s="1"/>
  <c r="T875" i="3"/>
  <c r="AQ923" i="3"/>
  <c r="AQ935" i="3"/>
  <c r="BK922" i="3"/>
  <c r="CK922" i="3" s="1"/>
  <c r="CK921" i="3" s="1"/>
  <c r="CD922" i="3"/>
  <c r="CD921" i="3" s="1"/>
  <c r="CM922" i="3"/>
  <c r="CM921" i="3" s="1"/>
  <c r="BV922" i="3"/>
  <c r="BV921" i="3" s="1"/>
  <c r="BO922" i="3"/>
  <c r="BO921" i="3" s="1"/>
  <c r="BS922" i="3"/>
  <c r="BS921" i="3" s="1"/>
  <c r="AP922" i="3"/>
  <c r="AP921" i="3" s="1"/>
  <c r="BR922" i="3"/>
  <c r="BR921" i="3" s="1"/>
  <c r="AH922" i="3"/>
  <c r="AH921" i="3" s="1"/>
  <c r="CE922" i="3"/>
  <c r="CE921" i="3" s="1"/>
  <c r="BM922" i="3"/>
  <c r="AF922" i="3"/>
  <c r="CN922" i="3"/>
  <c r="CN921" i="3" s="1"/>
  <c r="CH922" i="3"/>
  <c r="CH921" i="3" s="1"/>
  <c r="AG922" i="3"/>
  <c r="AG921" i="3" s="1"/>
  <c r="BW922" i="3"/>
  <c r="BW921" i="3" s="1"/>
  <c r="CI922" i="3"/>
  <c r="CI921" i="3" s="1"/>
  <c r="AW922" i="3"/>
  <c r="AW921" i="3" s="1"/>
  <c r="AS922" i="3"/>
  <c r="AS921" i="3" s="1"/>
  <c r="CG922" i="3"/>
  <c r="CG921" i="3" s="1"/>
  <c r="AZ922" i="3"/>
  <c r="AZ921" i="3" s="1"/>
  <c r="BT922" i="3"/>
  <c r="BT921" i="3" s="1"/>
  <c r="CK935" i="3"/>
  <c r="CK923" i="3"/>
  <c r="BO154" i="3"/>
  <c r="BO117" i="3"/>
  <c r="CC463" i="3"/>
  <c r="CP463" i="3" s="1"/>
  <c r="CC452" i="3"/>
  <c r="CP452" i="3" s="1"/>
  <c r="CC441" i="3"/>
  <c r="CP441" i="3" s="1"/>
  <c r="CC440" i="3"/>
  <c r="CC426" i="3"/>
  <c r="CP426" i="3" s="1"/>
  <c r="CC470" i="3"/>
  <c r="CP470" i="3" s="1"/>
  <c r="CC407" i="3"/>
  <c r="CP407" i="3" s="1"/>
  <c r="CC464" i="3"/>
  <c r="CP464" i="3" s="1"/>
  <c r="CC451" i="3"/>
  <c r="CP451" i="3" s="1"/>
  <c r="CC416" i="3"/>
  <c r="CC401" i="3"/>
  <c r="CC471" i="3"/>
  <c r="CP471" i="3" s="1"/>
  <c r="CQ471" i="3" s="1"/>
  <c r="CC465" i="3"/>
  <c r="CP465" i="3" s="1"/>
  <c r="CC438" i="3"/>
  <c r="CP438" i="3" s="1"/>
  <c r="CC437" i="3"/>
  <c r="CP437" i="3" s="1"/>
  <c r="CC466" i="3"/>
  <c r="CP466" i="3" s="1"/>
  <c r="CC445" i="3"/>
  <c r="CP445" i="3" s="1"/>
  <c r="CC435" i="3"/>
  <c r="CP435" i="3" s="1"/>
  <c r="CC421" i="3"/>
  <c r="CP421" i="3" s="1"/>
  <c r="CC420" i="3"/>
  <c r="CC446" i="3"/>
  <c r="CP446" i="3" s="1"/>
  <c r="CC415" i="3"/>
  <c r="CC414" i="3" s="1"/>
  <c r="CP414" i="3" s="1"/>
  <c r="CC455" i="3"/>
  <c r="CP455" i="3" s="1"/>
  <c r="CC434" i="3"/>
  <c r="CP434" i="3" s="1"/>
  <c r="CQ434" i="3" s="1"/>
  <c r="CC413" i="3" a="1"/>
  <c r="CC413" i="3" s="1"/>
  <c r="CP413" i="3" s="1"/>
  <c r="CC430" i="3"/>
  <c r="CC417" i="3"/>
  <c r="CC400" i="3"/>
  <c r="CP400" i="3" s="1"/>
  <c r="CC443" i="3"/>
  <c r="CC436" i="3"/>
  <c r="CP436" i="3" s="1"/>
  <c r="CC418" i="3"/>
  <c r="CC460" i="3"/>
  <c r="CC467" i="3"/>
  <c r="CP467" i="3" s="1"/>
  <c r="CP397" i="3"/>
  <c r="CQ461" i="3" s="1"/>
  <c r="S405" i="3"/>
  <c r="S407" i="3"/>
  <c r="S50" i="3" s="1"/>
  <c r="S404" i="3"/>
  <c r="S399" i="3"/>
  <c r="S401" i="3"/>
  <c r="S45" i="3" s="1"/>
  <c r="S400" i="3"/>
  <c r="S44" i="3" s="1"/>
  <c r="S41" i="3"/>
  <c r="CJ397" i="3" a="1"/>
  <c r="CJ397" i="3" s="1"/>
  <c r="AR705" i="3"/>
  <c r="AR112" i="3"/>
  <c r="AR111" i="3" s="1"/>
  <c r="AU705" i="3"/>
  <c r="AU112" i="3"/>
  <c r="AU111" i="3" s="1"/>
  <c r="AC656" i="3"/>
  <c r="AC63" i="3"/>
  <c r="AC62" i="3" s="1"/>
  <c r="AI696" i="3"/>
  <c r="AI103" i="3"/>
  <c r="AI102" i="3" s="1"/>
  <c r="AI656" i="3"/>
  <c r="AI63" i="3"/>
  <c r="AI62" i="3" s="1"/>
  <c r="AS676" i="3"/>
  <c r="AS83" i="3"/>
  <c r="AS82" i="3" s="1"/>
  <c r="V95" i="3"/>
  <c r="AE109" i="3"/>
  <c r="AE98" i="3"/>
  <c r="AE108" i="3"/>
  <c r="AE110" i="3"/>
  <c r="K278" i="1" a="1"/>
  <c r="K278" i="1" s="1"/>
  <c r="K279" i="1" s="1"/>
  <c r="Y278" i="1" a="1"/>
  <c r="Y278" i="1" s="1"/>
  <c r="AE1" i="3"/>
  <c r="AL688" i="3"/>
  <c r="AE94" i="3"/>
  <c r="AL94" i="3" s="1"/>
  <c r="Z950" i="3" a="1"/>
  <c r="Z950" i="3" s="1"/>
  <c r="AA976" i="3" s="1"/>
  <c r="T960" i="3"/>
  <c r="T957" i="3"/>
  <c r="T956" i="3" s="1"/>
  <c r="T953" i="3"/>
  <c r="T954" i="3"/>
  <c r="T952" i="3"/>
  <c r="T951" i="3" s="1"/>
  <c r="T955" i="3" s="1"/>
  <c r="T961" i="3" s="1"/>
  <c r="AE950" i="3" a="1"/>
  <c r="AE950" i="3" s="1"/>
  <c r="AH1008" i="3"/>
  <c r="AH1020" i="3"/>
  <c r="AH1019" i="3"/>
  <c r="AH1022" i="3"/>
  <c r="AH1021" i="3" s="1"/>
  <c r="AH1018" i="3"/>
  <c r="AH1024" i="3"/>
  <c r="AH1005" i="3"/>
  <c r="AH1017" i="3"/>
  <c r="AH1004" i="3"/>
  <c r="AH1013" i="3"/>
  <c r="AH1012" i="3" s="1"/>
  <c r="AH1016" i="3"/>
  <c r="AH996" i="3"/>
  <c r="AH995" i="3" s="1"/>
  <c r="AH993" i="3"/>
  <c r="AH992" i="3" s="1"/>
  <c r="AH1023" i="3"/>
  <c r="AH994" i="3"/>
  <c r="AH990" i="3"/>
  <c r="AH999" i="3"/>
  <c r="AH991" i="3"/>
  <c r="AH998" i="3"/>
  <c r="AH960" i="3"/>
  <c r="AH974" i="3"/>
  <c r="AH971" i="3"/>
  <c r="AH988" i="3"/>
  <c r="AH987" i="3"/>
  <c r="AH979" i="3"/>
  <c r="AH970" i="3"/>
  <c r="AH983" i="3"/>
  <c r="AH966" i="3" a="1"/>
  <c r="AH966" i="3" s="1"/>
  <c r="AH969" i="3"/>
  <c r="AH989" i="3"/>
  <c r="AH968" i="3"/>
  <c r="AH967" i="3" s="1"/>
  <c r="AH973" i="3"/>
  <c r="AH972" i="3" s="1"/>
  <c r="AH954" i="3"/>
  <c r="AH1007" i="3" s="1"/>
  <c r="AH1006" i="3" s="1"/>
  <c r="AH953" i="3"/>
  <c r="AA660" i="3"/>
  <c r="AQ777" i="3"/>
  <c r="AQ765" i="3"/>
  <c r="BU722" i="3"/>
  <c r="Y722" i="3"/>
  <c r="AL722" i="3" s="1"/>
  <c r="AU722" i="3"/>
  <c r="BS722" i="3"/>
  <c r="AO722" i="3"/>
  <c r="BB722" i="3" s="1"/>
  <c r="AZ722" i="3"/>
  <c r="CG722" i="3"/>
  <c r="BP722" i="3"/>
  <c r="CJ722" i="3"/>
  <c r="AC722" i="3"/>
  <c r="BR722" i="3"/>
  <c r="AW722" i="3"/>
  <c r="CC722" i="3"/>
  <c r="CP722" i="3" s="1"/>
  <c r="BO722" i="3"/>
  <c r="AD722" i="3"/>
  <c r="AA722" i="3"/>
  <c r="AV722" i="3"/>
  <c r="CM722" i="3"/>
  <c r="Z722" i="3"/>
  <c r="CE722" i="3"/>
  <c r="AQ722" i="3"/>
  <c r="AT722" i="3"/>
  <c r="AX722" i="3"/>
  <c r="AG722" i="3"/>
  <c r="BM722" i="3"/>
  <c r="BZ722" i="3" s="1"/>
  <c r="CA722" i="3" s="1"/>
  <c r="BQ722" i="3"/>
  <c r="BN722" i="3"/>
  <c r="AP722" i="3"/>
  <c r="AE722" i="3"/>
  <c r="AY722" i="3"/>
  <c r="BX722" i="3"/>
  <c r="CF722" i="3"/>
  <c r="CK722" i="3"/>
  <c r="AJ722" i="3"/>
  <c r="CH722" i="3"/>
  <c r="CN722" i="3"/>
  <c r="CL765" i="3"/>
  <c r="CL777" i="3"/>
  <c r="BW777" i="3"/>
  <c r="BW765" i="3"/>
  <c r="CH1002" i="3"/>
  <c r="CH1014" i="3"/>
  <c r="V636" i="3"/>
  <c r="I635" i="3"/>
  <c r="AS1022" i="3"/>
  <c r="AS1021" i="3" s="1"/>
  <c r="CD1022" i="3"/>
  <c r="CD1021" i="3" s="1"/>
  <c r="CK1022" i="3"/>
  <c r="CK1021" i="3" s="1"/>
  <c r="BB42" i="1"/>
  <c r="V406" i="3"/>
  <c r="I49" i="3"/>
  <c r="V49" i="3" s="1"/>
  <c r="AT154" i="3"/>
  <c r="AT117" i="3"/>
  <c r="BX844" i="3"/>
  <c r="BX856" i="3"/>
  <c r="CC856" i="3"/>
  <c r="CP856" i="3" s="1"/>
  <c r="CC844" i="3"/>
  <c r="CP844" i="3" s="1"/>
  <c r="CQ844" i="3" s="1"/>
  <c r="AW844" i="3"/>
  <c r="AW856" i="3"/>
  <c r="BK845" i="3"/>
  <c r="BQ845" i="3" s="1"/>
  <c r="AI845" i="3"/>
  <c r="CH845" i="3"/>
  <c r="AG845" i="3"/>
  <c r="AF845" i="3"/>
  <c r="AL845" i="3" s="1"/>
  <c r="AM845" i="3" s="1"/>
  <c r="AR845" i="3"/>
  <c r="AJ845" i="3"/>
  <c r="CN845" i="3"/>
  <c r="AW845" i="3"/>
  <c r="CG845" i="3"/>
  <c r="AQ845" i="3"/>
  <c r="BU845" i="3"/>
  <c r="AX845" i="3"/>
  <c r="BT845" i="3"/>
  <c r="BR845" i="3"/>
  <c r="CC845" i="3"/>
  <c r="CP845" i="3" s="1"/>
  <c r="CD845" i="3"/>
  <c r="BX845" i="3"/>
  <c r="BW845" i="3"/>
  <c r="AU845" i="3"/>
  <c r="BM845" i="3"/>
  <c r="BZ845" i="3" s="1"/>
  <c r="AH845" i="3"/>
  <c r="AO607" i="3"/>
  <c r="BB607" i="3" s="1"/>
  <c r="BC607" i="3" s="1"/>
  <c r="AO619" i="3"/>
  <c r="BB619" i="3" s="1"/>
  <c r="AO555" i="3" a="1"/>
  <c r="AO555" i="3" s="1"/>
  <c r="BX619" i="3"/>
  <c r="BX607" i="3"/>
  <c r="BX555" i="3" a="1"/>
  <c r="BX555" i="3" s="1"/>
  <c r="CG607" i="3"/>
  <c r="CG619" i="3"/>
  <c r="S557" i="3"/>
  <c r="S556" i="3" s="1"/>
  <c r="S562" i="3"/>
  <c r="S561" i="3" s="1"/>
  <c r="S558" i="3"/>
  <c r="S563" i="3"/>
  <c r="S565" i="3"/>
  <c r="S559" i="3"/>
  <c r="S560" i="3"/>
  <c r="S566" i="3" s="1"/>
  <c r="V555" i="3"/>
  <c r="I558" i="3"/>
  <c r="V558" i="3" s="1"/>
  <c r="I559" i="3"/>
  <c r="V559" i="3" s="1"/>
  <c r="I565" i="3"/>
  <c r="V565" i="3" s="1"/>
  <c r="I557" i="3"/>
  <c r="I562" i="3"/>
  <c r="AE246" i="3"/>
  <c r="AE245" i="3" s="1"/>
  <c r="AE250" i="3" s="1"/>
  <c r="AE269" i="3" s="1"/>
  <c r="AE300" i="3" s="1"/>
  <c r="AE314" i="3" s="1"/>
  <c r="CH274" i="3"/>
  <c r="CH273" i="3"/>
  <c r="CH271" i="3"/>
  <c r="CH270" i="3" s="1"/>
  <c r="BZ169" i="3"/>
  <c r="BQ49" i="3"/>
  <c r="R878" i="3"/>
  <c r="R877" i="3" s="1"/>
  <c r="R881" i="3"/>
  <c r="R873" i="3"/>
  <c r="R872" i="3" s="1"/>
  <c r="R876" i="3" s="1"/>
  <c r="R882" i="3" s="1"/>
  <c r="R874" i="3"/>
  <c r="R875" i="3"/>
  <c r="BH39" i="1"/>
  <c r="BI39" i="1"/>
  <c r="W564" i="3"/>
  <c r="BC44" i="1"/>
  <c r="CP523" i="3"/>
  <c r="CQ523" i="3" s="1"/>
  <c r="BB191" i="3"/>
  <c r="BC191" i="3" s="1"/>
  <c r="CC544" i="3"/>
  <c r="CP544" i="3" s="1"/>
  <c r="CC520" i="3"/>
  <c r="CP520" i="3" s="1"/>
  <c r="CQ520" i="3" s="1"/>
  <c r="CC516" i="3"/>
  <c r="CP516" i="3" s="1"/>
  <c r="CC499" i="3"/>
  <c r="CC497" i="3"/>
  <c r="CC550" i="3"/>
  <c r="CP550" i="3" s="1"/>
  <c r="CQ550" i="3" s="1"/>
  <c r="CC543" i="3"/>
  <c r="CP543" i="3" s="1"/>
  <c r="CQ543" i="3" s="1"/>
  <c r="CC534" i="3"/>
  <c r="CP534" i="3" s="1"/>
  <c r="CC530" i="3"/>
  <c r="CP530" i="3" s="1"/>
  <c r="CC517" i="3"/>
  <c r="CP517" i="3" s="1"/>
  <c r="CC500" i="3"/>
  <c r="CP500" i="3" s="1"/>
  <c r="CC545" i="3"/>
  <c r="CP545" i="3" s="1"/>
  <c r="CC522" i="3"/>
  <c r="CC542" i="3"/>
  <c r="CP542" i="3" s="1"/>
  <c r="CQ542" i="3" s="1"/>
  <c r="CC539" i="3"/>
  <c r="CC509" i="3"/>
  <c r="CC549" i="3"/>
  <c r="CP549" i="3" s="1"/>
  <c r="CC525" i="3"/>
  <c r="CP525" i="3" s="1"/>
  <c r="CQ525" i="3" s="1"/>
  <c r="CC513" i="3"/>
  <c r="CP513" i="3" s="1"/>
  <c r="CQ513" i="3" s="1"/>
  <c r="CC546" i="3"/>
  <c r="CP546" i="3" s="1"/>
  <c r="CC492" i="3" a="1"/>
  <c r="CC492" i="3" s="1"/>
  <c r="CP492" i="3" s="1"/>
  <c r="CC514" i="3"/>
  <c r="CP514" i="3" s="1"/>
  <c r="CC480" i="3"/>
  <c r="CC531" i="3"/>
  <c r="CP531" i="3" s="1"/>
  <c r="CC519" i="3"/>
  <c r="CC495" i="3"/>
  <c r="CC496" i="3"/>
  <c r="CC479" i="3"/>
  <c r="CP479" i="3" s="1"/>
  <c r="CC505" i="3"/>
  <c r="CP505" i="3" s="1"/>
  <c r="CQ505" i="3" s="1"/>
  <c r="CC515" i="3"/>
  <c r="CP515" i="3" s="1"/>
  <c r="CQ515" i="3" s="1"/>
  <c r="CC494" i="3"/>
  <c r="CC493" i="3" s="1"/>
  <c r="CP493" i="3" s="1"/>
  <c r="CC486" i="3"/>
  <c r="CP486" i="3" s="1"/>
  <c r="CC524" i="3"/>
  <c r="CP524" i="3" s="1"/>
  <c r="CP476" i="3"/>
  <c r="J645" i="3"/>
  <c r="AA656" i="3"/>
  <c r="AA63" i="3"/>
  <c r="AA62" i="3" s="1"/>
  <c r="Y859" i="3"/>
  <c r="AL859" i="3" s="1"/>
  <c r="Y855" i="3"/>
  <c r="Y862" i="3"/>
  <c r="AL862" i="3" s="1"/>
  <c r="AM862" i="3" s="1"/>
  <c r="Y861" i="3"/>
  <c r="AL861" i="3" s="1"/>
  <c r="Y860" i="3"/>
  <c r="AL860" i="3" s="1"/>
  <c r="Y810" i="3"/>
  <c r="Y809" i="3" s="1"/>
  <c r="AL809" i="3" s="1"/>
  <c r="AM809" i="3" s="1"/>
  <c r="Y858" i="3"/>
  <c r="AL858" i="3" s="1"/>
  <c r="AM858" i="3" s="1"/>
  <c r="Y812" i="3"/>
  <c r="Y816" i="3"/>
  <c r="AL816" i="3" s="1"/>
  <c r="Y821" i="3"/>
  <c r="AL821" i="3" s="1"/>
  <c r="AM821" i="3" s="1"/>
  <c r="Y813" i="3"/>
  <c r="Y815" i="3"/>
  <c r="Y802" i="3"/>
  <c r="AL802" i="3" s="1"/>
  <c r="Y795" i="3"/>
  <c r="AL795" i="3" s="1"/>
  <c r="AM795" i="3" s="1"/>
  <c r="Y811" i="3"/>
  <c r="AL792" i="3"/>
  <c r="Y799" i="3"/>
  <c r="Y796" i="3"/>
  <c r="AL796" i="3" s="1"/>
  <c r="AM796" i="3" s="1"/>
  <c r="R795" i="3"/>
  <c r="R802" i="3"/>
  <c r="R799" i="3"/>
  <c r="R798" i="3" s="1"/>
  <c r="R794" i="3"/>
  <c r="R793" i="3" s="1"/>
  <c r="R797" i="3" s="1"/>
  <c r="R803" i="3" s="1"/>
  <c r="R796" i="3"/>
  <c r="AD862" i="3"/>
  <c r="AD860" i="3"/>
  <c r="AD859" i="3"/>
  <c r="AD855" i="3"/>
  <c r="AD854" i="3" s="1"/>
  <c r="AD861" i="3"/>
  <c r="AD810" i="3"/>
  <c r="AD809" i="3" s="1"/>
  <c r="AD796" i="3"/>
  <c r="AD816" i="3"/>
  <c r="AD821" i="3"/>
  <c r="AD813" i="3"/>
  <c r="AD858" i="3"/>
  <c r="AD815" i="3"/>
  <c r="AD814" i="3" s="1"/>
  <c r="AD795" i="3"/>
  <c r="AD811" i="3"/>
  <c r="AD799" i="3"/>
  <c r="AD802" i="3"/>
  <c r="AD812" i="3"/>
  <c r="AI780" i="3"/>
  <c r="AI776" i="3"/>
  <c r="AI775" i="3" s="1"/>
  <c r="AI779" i="3"/>
  <c r="AI783" i="3"/>
  <c r="AI782" i="3"/>
  <c r="AI768" i="3"/>
  <c r="AI759" i="3"/>
  <c r="AI758" i="3" s="1"/>
  <c r="AI753" i="3"/>
  <c r="AI752" i="3"/>
  <c r="AI771" i="3"/>
  <c r="AI761" i="3"/>
  <c r="AI786" i="3"/>
  <c r="AI762" i="3"/>
  <c r="AI734" i="3"/>
  <c r="AI756" i="3"/>
  <c r="AI755" i="3" s="1"/>
  <c r="AI751" i="3"/>
  <c r="AI785" i="3"/>
  <c r="AI784" i="3" s="1"/>
  <c r="AI731" i="3"/>
  <c r="AI730" i="3" s="1"/>
  <c r="AI717" i="3"/>
  <c r="AI770" i="3" s="1"/>
  <c r="AI769" i="3" s="1"/>
  <c r="AI742" i="3"/>
  <c r="AI729" i="3" a="1"/>
  <c r="AI729" i="3" s="1"/>
  <c r="AI750" i="3"/>
  <c r="AI721" i="3"/>
  <c r="AI716" i="3"/>
  <c r="AI787" i="3"/>
  <c r="AI757" i="3"/>
  <c r="AI754" i="3"/>
  <c r="AI732" i="3"/>
  <c r="AI767" i="3"/>
  <c r="AI746" i="3"/>
  <c r="AI737" i="3"/>
  <c r="AI736" i="3"/>
  <c r="AI735" i="3" s="1"/>
  <c r="AI781" i="3"/>
  <c r="AI723" i="3"/>
  <c r="AI733" i="3"/>
  <c r="P723" i="3"/>
  <c r="P720" i="3"/>
  <c r="P719" i="3" s="1"/>
  <c r="P716" i="3"/>
  <c r="P715" i="3"/>
  <c r="P714" i="3" s="1"/>
  <c r="P718" i="3" s="1"/>
  <c r="P724" i="3" s="1"/>
  <c r="P717" i="3"/>
  <c r="AU781" i="3"/>
  <c r="AU780" i="3"/>
  <c r="AU776" i="3"/>
  <c r="AU775" i="3" s="1"/>
  <c r="AU761" i="3"/>
  <c r="AU783" i="3"/>
  <c r="AU786" i="3"/>
  <c r="AU782" i="3"/>
  <c r="AU756" i="3"/>
  <c r="AU755" i="3" s="1"/>
  <c r="AU750" i="3"/>
  <c r="AU721" i="3"/>
  <c r="AU716" i="3"/>
  <c r="AU734" i="3"/>
  <c r="AU767" i="3"/>
  <c r="AU757" i="3"/>
  <c r="AU751" i="3"/>
  <c r="AU754" i="3"/>
  <c r="AU752" i="3"/>
  <c r="AU787" i="3"/>
  <c r="AU771" i="3"/>
  <c r="AU736" i="3"/>
  <c r="AU735" i="3" s="1"/>
  <c r="AU732" i="3"/>
  <c r="AU759" i="3"/>
  <c r="AU758" i="3" s="1"/>
  <c r="AU737" i="3"/>
  <c r="AU723" i="3"/>
  <c r="AU717" i="3"/>
  <c r="AU770" i="3" s="1"/>
  <c r="AU769" i="3" s="1"/>
  <c r="AU733" i="3"/>
  <c r="AU779" i="3"/>
  <c r="AU762" i="3"/>
  <c r="AU731" i="3"/>
  <c r="AU730" i="3" s="1"/>
  <c r="AU728" i="3"/>
  <c r="AU768" i="3"/>
  <c r="AU753" i="3"/>
  <c r="AU746" i="3"/>
  <c r="AU742" i="3"/>
  <c r="AU729" i="3" a="1"/>
  <c r="AU729" i="3" s="1"/>
  <c r="BB87" i="3"/>
  <c r="AJ1036" i="3"/>
  <c r="AJ720" i="3"/>
  <c r="AJ483" i="3"/>
  <c r="AJ482" i="3" s="1"/>
  <c r="AJ487" i="3" s="1"/>
  <c r="AJ506" i="3" s="1"/>
  <c r="AJ537" i="3" s="1"/>
  <c r="AJ551" i="3" s="1"/>
  <c r="AJ404" i="3"/>
  <c r="AJ403" i="3" s="1"/>
  <c r="AJ408" i="3" s="1"/>
  <c r="AJ427" i="3" s="1"/>
  <c r="AJ458" i="3" s="1"/>
  <c r="AJ472" i="3" s="1"/>
  <c r="AJ325" i="3"/>
  <c r="AJ324" i="3" s="1"/>
  <c r="AJ329" i="3" s="1"/>
  <c r="AJ348" i="3" s="1"/>
  <c r="AJ379" i="3" s="1"/>
  <c r="AJ393" i="3" s="1"/>
  <c r="AJ246" i="3"/>
  <c r="AJ245" i="3" s="1"/>
  <c r="AJ250" i="3" s="1"/>
  <c r="AJ269" i="3" s="1"/>
  <c r="AJ300" i="3" s="1"/>
  <c r="AJ314" i="3" s="1"/>
  <c r="AJ167" i="3"/>
  <c r="AJ166" i="3" s="1"/>
  <c r="AJ171" i="3" s="1"/>
  <c r="AJ190" i="3" s="1"/>
  <c r="AJ221" i="3" s="1"/>
  <c r="AJ235" i="3" s="1"/>
  <c r="AJ47" i="3"/>
  <c r="U148" i="1"/>
  <c r="U163" i="1" s="1"/>
  <c r="U91" i="1"/>
  <c r="CE485" i="3"/>
  <c r="BV305" i="3"/>
  <c r="BV287" i="3"/>
  <c r="BV294" i="3"/>
  <c r="BV280" i="3"/>
  <c r="BV279" i="3"/>
  <c r="BV278" i="3"/>
  <c r="BV277" i="3"/>
  <c r="BV276" i="3"/>
  <c r="BV272" i="3"/>
  <c r="BV249" i="3"/>
  <c r="BV247" i="3"/>
  <c r="BV313" i="3"/>
  <c r="BV297" i="3"/>
  <c r="BV293" i="3"/>
  <c r="BV263" i="3"/>
  <c r="BV262" i="3"/>
  <c r="BV261" i="3" s="1"/>
  <c r="BV259" i="3"/>
  <c r="BV260" i="3"/>
  <c r="BV307" i="3"/>
  <c r="BV306" i="3"/>
  <c r="BV312" i="3"/>
  <c r="BV308" i="3"/>
  <c r="BV302" i="3"/>
  <c r="BV301" i="3" s="1"/>
  <c r="BV309" i="3"/>
  <c r="BV268" i="3"/>
  <c r="BV282" i="3"/>
  <c r="BV281" i="3" s="1"/>
  <c r="BV283" i="3"/>
  <c r="BV243" i="3"/>
  <c r="BV296" i="3" s="1"/>
  <c r="BV295" i="3" s="1"/>
  <c r="BV258" i="3"/>
  <c r="BV288" i="3"/>
  <c r="BV285" i="3"/>
  <c r="BV284" i="3" s="1"/>
  <c r="BV242" i="3"/>
  <c r="BV255" i="3" a="1"/>
  <c r="BV255" i="3" s="1"/>
  <c r="BV257" i="3"/>
  <c r="BV256" i="3" s="1"/>
  <c r="CD387" i="3"/>
  <c r="CD362" i="3"/>
  <c r="CD361" i="3"/>
  <c r="CD360" i="3" s="1"/>
  <c r="CD392" i="3"/>
  <c r="CD386" i="3"/>
  <c r="CD376" i="3"/>
  <c r="CD391" i="3"/>
  <c r="CD385" i="3"/>
  <c r="CD388" i="3"/>
  <c r="CD355" i="3"/>
  <c r="CD347" i="3"/>
  <c r="CD366" i="3"/>
  <c r="CD351" i="3"/>
  <c r="CD367" i="3"/>
  <c r="CD358" i="3"/>
  <c r="CD338" i="3"/>
  <c r="CD322" i="3"/>
  <c r="CD375" i="3" s="1"/>
  <c r="CD374" i="3" s="1"/>
  <c r="CD381" i="3"/>
  <c r="CD380" i="3" s="1"/>
  <c r="CD342" i="3"/>
  <c r="CD341" i="3"/>
  <c r="CD340" i="3" s="1"/>
  <c r="CD356" i="3"/>
  <c r="CD336" i="3"/>
  <c r="CD335" i="3" s="1"/>
  <c r="CD334" i="3" a="1"/>
  <c r="CD334" i="3" s="1"/>
  <c r="CD364" i="3"/>
  <c r="CD363" i="3" s="1"/>
  <c r="CD339" i="3"/>
  <c r="CD373" i="3"/>
  <c r="CD372" i="3"/>
  <c r="CD359" i="3"/>
  <c r="CD384" i="3"/>
  <c r="CD357" i="3"/>
  <c r="CD321" i="3"/>
  <c r="CD328" i="3"/>
  <c r="CD337" i="3"/>
  <c r="BW384" i="3"/>
  <c r="BW359" i="3"/>
  <c r="BW373" i="3"/>
  <c r="BW372" i="3"/>
  <c r="BW387" i="3"/>
  <c r="BW361" i="3"/>
  <c r="BW360" i="3" s="1"/>
  <c r="BW339" i="3"/>
  <c r="BW364" i="3"/>
  <c r="BW363" i="3" s="1"/>
  <c r="BW388" i="3"/>
  <c r="BW357" i="3"/>
  <c r="BW337" i="3"/>
  <c r="BW334" i="3" a="1"/>
  <c r="BW334" i="3" s="1"/>
  <c r="BW355" i="3"/>
  <c r="BW347" i="3"/>
  <c r="BW376" i="3"/>
  <c r="BW366" i="3"/>
  <c r="BW358" i="3"/>
  <c r="BW351" i="3"/>
  <c r="BW338" i="3"/>
  <c r="BW391" i="3"/>
  <c r="BW367" i="3"/>
  <c r="BW362" i="3"/>
  <c r="BW356" i="3"/>
  <c r="BW342" i="3"/>
  <c r="BW341" i="3"/>
  <c r="BW340" i="3" s="1"/>
  <c r="BW392" i="3"/>
  <c r="BW385" i="3"/>
  <c r="BW336" i="3"/>
  <c r="BW335" i="3" s="1"/>
  <c r="BW322" i="3"/>
  <c r="BW375" i="3" s="1"/>
  <c r="BW374" i="3" s="1"/>
  <c r="BW321" i="3"/>
  <c r="BW386" i="3"/>
  <c r="BW381" i="3"/>
  <c r="BW380" i="3" s="1"/>
  <c r="BW328" i="3"/>
  <c r="BP777" i="3"/>
  <c r="BP765" i="3"/>
  <c r="BZ918" i="3"/>
  <c r="CA918" i="3" s="1"/>
  <c r="AJ41" i="3"/>
  <c r="AJ1037" i="3" s="1"/>
  <c r="AJ1" i="3"/>
  <c r="AM148" i="1"/>
  <c r="AM163" i="1" s="1"/>
  <c r="AM91" i="1"/>
  <c r="V127" i="3"/>
  <c r="BM1029" i="3" a="1"/>
  <c r="BM1029" i="3" s="1"/>
  <c r="BT1029" i="3" a="1"/>
  <c r="BT1029" i="3" s="1"/>
  <c r="M1033" i="3"/>
  <c r="M1039" i="3"/>
  <c r="M1034" i="3"/>
  <c r="M1040" i="3" s="1"/>
  <c r="M1036" i="3"/>
  <c r="M1035" i="3" s="1"/>
  <c r="M1032" i="3"/>
  <c r="M1031" i="3"/>
  <c r="M1030" i="3" s="1"/>
  <c r="BO1029" i="3" a="1"/>
  <c r="BO1029" i="3" s="1"/>
  <c r="AP1099" i="3"/>
  <c r="AP1095" i="3"/>
  <c r="AP1103" i="3"/>
  <c r="AP1097" i="3"/>
  <c r="AP1092" i="3"/>
  <c r="AP1091" i="3" s="1"/>
  <c r="AP1096" i="3"/>
  <c r="AP1087" i="3"/>
  <c r="AP1102" i="3"/>
  <c r="AP1098" i="3"/>
  <c r="AP1083" i="3"/>
  <c r="AP1075" i="3"/>
  <c r="AP1074" i="3" s="1"/>
  <c r="AP1084" i="3"/>
  <c r="AP1078" i="3"/>
  <c r="AP1068" i="3"/>
  <c r="AP1072" i="3"/>
  <c r="AP1071" i="3" s="1"/>
  <c r="AP1070" i="3"/>
  <c r="AP1067" i="3"/>
  <c r="AP1077" i="3"/>
  <c r="AP1069" i="3"/>
  <c r="AP1050" i="3"/>
  <c r="AP1053" i="3"/>
  <c r="AP1066" i="3"/>
  <c r="AP1047" i="3"/>
  <c r="AP1046" i="3" s="1"/>
  <c r="AP1058" i="3"/>
  <c r="AP1049" i="3"/>
  <c r="AP1052" i="3"/>
  <c r="AP1051" i="3" s="1"/>
  <c r="AP1045" i="3" a="1"/>
  <c r="AP1045" i="3" s="1"/>
  <c r="AP1037" i="3"/>
  <c r="AP1048" i="3"/>
  <c r="AP1044" i="3"/>
  <c r="AP1032" i="3"/>
  <c r="AP1073" i="3"/>
  <c r="AP1039" i="3"/>
  <c r="AP1062" i="3"/>
  <c r="AP1033" i="3"/>
  <c r="AP1086" i="3" s="1"/>
  <c r="AP1085" i="3" s="1"/>
  <c r="M502" i="3"/>
  <c r="W880" i="3"/>
  <c r="CN548" i="3"/>
  <c r="CN547" i="3" s="1"/>
  <c r="BU548" i="3"/>
  <c r="BU547" i="3" s="1"/>
  <c r="CJ223" i="3"/>
  <c r="CJ230" i="3"/>
  <c r="CJ229" i="3"/>
  <c r="CJ233" i="3"/>
  <c r="CJ113" i="3" s="1"/>
  <c r="CJ215" i="3"/>
  <c r="CJ97" i="3" s="1"/>
  <c r="CJ203" i="3"/>
  <c r="CJ179" i="3"/>
  <c r="CJ59" i="3" s="1"/>
  <c r="CJ234" i="3"/>
  <c r="CJ114" i="3" s="1"/>
  <c r="CJ209" i="3"/>
  <c r="CJ89" i="3" s="1"/>
  <c r="CJ226" i="3"/>
  <c r="CJ106" i="3" s="1"/>
  <c r="CJ218" i="3"/>
  <c r="CJ206" i="3"/>
  <c r="CJ201" i="3"/>
  <c r="CJ81" i="3" s="1"/>
  <c r="CJ200" i="3"/>
  <c r="CJ80" i="3" s="1"/>
  <c r="CJ199" i="3"/>
  <c r="CJ79" i="3" s="1"/>
  <c r="CJ198" i="3"/>
  <c r="CJ78" i="3" s="1"/>
  <c r="CJ176" i="3" a="1"/>
  <c r="CJ176" i="3" s="1"/>
  <c r="CJ56" i="3" s="1"/>
  <c r="CJ163" i="3"/>
  <c r="CJ44" i="3" s="1"/>
  <c r="CJ204" i="3"/>
  <c r="CJ84" i="3" s="1"/>
  <c r="CJ193" i="3"/>
  <c r="CJ228" i="3"/>
  <c r="CJ183" i="3"/>
  <c r="CJ227" i="3"/>
  <c r="CJ107" i="3" s="1"/>
  <c r="CJ189" i="3"/>
  <c r="CJ69" i="3" s="1"/>
  <c r="CJ180" i="3"/>
  <c r="CJ60" i="3" s="1"/>
  <c r="CJ168" i="3"/>
  <c r="CJ214" i="3"/>
  <c r="CJ94" i="3" s="1"/>
  <c r="CJ208" i="3"/>
  <c r="CJ88" i="3" s="1"/>
  <c r="CJ184" i="3"/>
  <c r="CJ64" i="3" s="1"/>
  <c r="CJ178" i="3"/>
  <c r="CJ181" i="3"/>
  <c r="CJ61" i="3" s="1"/>
  <c r="CJ197" i="3"/>
  <c r="CJ77" i="3" s="1"/>
  <c r="CJ164" i="3"/>
  <c r="CJ170" i="3"/>
  <c r="CJ50" i="3" s="1"/>
  <c r="CJ41" i="3"/>
  <c r="CE226" i="3"/>
  <c r="CE106" i="3" s="1"/>
  <c r="CE223" i="3"/>
  <c r="CE206" i="3"/>
  <c r="CE215" i="3"/>
  <c r="CE97" i="3" s="1"/>
  <c r="CE208" i="3"/>
  <c r="CE88" i="3" s="1"/>
  <c r="CE201" i="3"/>
  <c r="CE81" i="3" s="1"/>
  <c r="CE200" i="3"/>
  <c r="CE80" i="3" s="1"/>
  <c r="CE199" i="3"/>
  <c r="CE79" i="3" s="1"/>
  <c r="CE198" i="3"/>
  <c r="CE78" i="3" s="1"/>
  <c r="CE197" i="3"/>
  <c r="CE77" i="3" s="1"/>
  <c r="CE193" i="3"/>
  <c r="CE184" i="3"/>
  <c r="CE64" i="3" s="1"/>
  <c r="CE183" i="3"/>
  <c r="CE227" i="3"/>
  <c r="CE107" i="3" s="1"/>
  <c r="CE214" i="3"/>
  <c r="CE94" i="3" s="1"/>
  <c r="CE178" i="3"/>
  <c r="CE233" i="3"/>
  <c r="CE113" i="3" s="1"/>
  <c r="CE176" i="3" a="1"/>
  <c r="CE176" i="3" s="1"/>
  <c r="CE56" i="3" s="1"/>
  <c r="CE203" i="3"/>
  <c r="CE229" i="3"/>
  <c r="CE209" i="3"/>
  <c r="CE89" i="3" s="1"/>
  <c r="CE234" i="3"/>
  <c r="CE114" i="3" s="1"/>
  <c r="CE230" i="3"/>
  <c r="CE189" i="3"/>
  <c r="CE69" i="3" s="1"/>
  <c r="CE180" i="3"/>
  <c r="CE60" i="3" s="1"/>
  <c r="CE179" i="3"/>
  <c r="CE59" i="3" s="1"/>
  <c r="CE163" i="3"/>
  <c r="CE44" i="3" s="1"/>
  <c r="CE204" i="3"/>
  <c r="CE84" i="3" s="1"/>
  <c r="CE168" i="3"/>
  <c r="CE228" i="3"/>
  <c r="CE164" i="3"/>
  <c r="CE170" i="3"/>
  <c r="CE50" i="3" s="1"/>
  <c r="CE181" i="3"/>
  <c r="CE61" i="3" s="1"/>
  <c r="CE218" i="3"/>
  <c r="CE41" i="3"/>
  <c r="CK627" i="3"/>
  <c r="CK626" i="3" s="1"/>
  <c r="AY627" i="3"/>
  <c r="AY626" i="3" s="1"/>
  <c r="BN627" i="3"/>
  <c r="BN626" i="3" s="1"/>
  <c r="AW619" i="3"/>
  <c r="AW607" i="3"/>
  <c r="AW555" i="3" a="1"/>
  <c r="AW555" i="3" s="1"/>
  <c r="I148" i="1"/>
  <c r="I163" i="1" s="1"/>
  <c r="I91" i="1"/>
  <c r="BR528" i="3"/>
  <c r="BR540" i="3"/>
  <c r="BQ527" i="3"/>
  <c r="CI527" i="3"/>
  <c r="CI526" i="3" s="1"/>
  <c r="CN527" i="3"/>
  <c r="CN526" i="3" s="1"/>
  <c r="BR527" i="3"/>
  <c r="BR526" i="3" s="1"/>
  <c r="BT527" i="3"/>
  <c r="BT526" i="3" s="1"/>
  <c r="BU527" i="3"/>
  <c r="BU526" i="3" s="1"/>
  <c r="BW527" i="3"/>
  <c r="BW526" i="3" s="1"/>
  <c r="CM527" i="3"/>
  <c r="CM526" i="3" s="1"/>
  <c r="CD527" i="3"/>
  <c r="CD526" i="3" s="1"/>
  <c r="CG527" i="3"/>
  <c r="CG526" i="3" s="1"/>
  <c r="CE527" i="3"/>
  <c r="CE526" i="3" s="1"/>
  <c r="CH527" i="3"/>
  <c r="CH526" i="3" s="1"/>
  <c r="BS527" i="3"/>
  <c r="BS526" i="3" s="1"/>
  <c r="CL527" i="3"/>
  <c r="CL526" i="3" s="1"/>
  <c r="CF527" i="3"/>
  <c r="CF526" i="3" s="1"/>
  <c r="CK527" i="3"/>
  <c r="CK526" i="3" s="1"/>
  <c r="CJ527" i="3"/>
  <c r="CJ526" i="3" s="1"/>
  <c r="CC527" i="3"/>
  <c r="AO409" i="3"/>
  <c r="BB409" i="3" s="1"/>
  <c r="BC409" i="3" s="1"/>
  <c r="BB410" i="3"/>
  <c r="BC410" i="3" s="1"/>
  <c r="BB481" i="3"/>
  <c r="BC481" i="3" s="1"/>
  <c r="CP262" i="3"/>
  <c r="CQ262" i="3" s="1"/>
  <c r="CC261" i="3"/>
  <c r="CQ297" i="3"/>
  <c r="CP282" i="3"/>
  <c r="CQ282" i="3" s="1"/>
  <c r="CC281" i="3"/>
  <c r="CP281" i="3" s="1"/>
  <c r="CQ281" i="3" s="1"/>
  <c r="CD210" i="3"/>
  <c r="CD91" i="3"/>
  <c r="CD90" i="3" s="1"/>
  <c r="AO943" i="3"/>
  <c r="AR943" i="3"/>
  <c r="AR942" i="3" s="1"/>
  <c r="BT943" i="3"/>
  <c r="BT942" i="3" s="1"/>
  <c r="BN935" i="3"/>
  <c r="BN923" i="3"/>
  <c r="J881" i="3"/>
  <c r="J874" i="3"/>
  <c r="J873" i="3"/>
  <c r="J872" i="3" s="1"/>
  <c r="J876" i="3" s="1"/>
  <c r="J882" i="3" s="1"/>
  <c r="J875" i="3"/>
  <c r="J878" i="3"/>
  <c r="J877" i="3" s="1"/>
  <c r="P881" i="3"/>
  <c r="P873" i="3"/>
  <c r="P872" i="3" s="1"/>
  <c r="P874" i="3"/>
  <c r="P875" i="3"/>
  <c r="P878" i="3"/>
  <c r="P877" i="3" s="1"/>
  <c r="P876" i="3"/>
  <c r="P882" i="3" s="1"/>
  <c r="AB818" i="3"/>
  <c r="AL344" i="3"/>
  <c r="AM344" i="3" s="1"/>
  <c r="Y343" i="3"/>
  <c r="AL343" i="3" s="1"/>
  <c r="AM343" i="3" s="1"/>
  <c r="CG467" i="3"/>
  <c r="CG437" i="3"/>
  <c r="CG436" i="3"/>
  <c r="CG435" i="3"/>
  <c r="CG434" i="3"/>
  <c r="CG430" i="3"/>
  <c r="CG466" i="3"/>
  <c r="CG471" i="3"/>
  <c r="CG465" i="3"/>
  <c r="CG455" i="3"/>
  <c r="CG445" i="3"/>
  <c r="CG443" i="3"/>
  <c r="CG442" i="3" s="1"/>
  <c r="CG438" i="3"/>
  <c r="CG452" i="3"/>
  <c r="CG417" i="3"/>
  <c r="CG463" i="3"/>
  <c r="CG421" i="3"/>
  <c r="CG420" i="3"/>
  <c r="CG419" i="3" s="1"/>
  <c r="CG413" i="3" a="1"/>
  <c r="CG413" i="3" s="1"/>
  <c r="CG400" i="3"/>
  <c r="CG460" i="3"/>
  <c r="CG459" i="3" s="1"/>
  <c r="CG446" i="3"/>
  <c r="CG440" i="3"/>
  <c r="CG439" i="3" s="1"/>
  <c r="CG415" i="3"/>
  <c r="CG414" i="3" s="1"/>
  <c r="CG441" i="3"/>
  <c r="CG418" i="3"/>
  <c r="CG470" i="3"/>
  <c r="CG464" i="3"/>
  <c r="CG451" i="3"/>
  <c r="CG416" i="3"/>
  <c r="CG407" i="3"/>
  <c r="CG426" i="3"/>
  <c r="CG401" i="3"/>
  <c r="CG454" i="3" s="1"/>
  <c r="CG453" i="3" s="1"/>
  <c r="CN463" i="3"/>
  <c r="CN452" i="3"/>
  <c r="CN441" i="3"/>
  <c r="CN440" i="3"/>
  <c r="CN439" i="3" s="1"/>
  <c r="CN446" i="3"/>
  <c r="CN434" i="3"/>
  <c r="CN418" i="3"/>
  <c r="CN455" i="3"/>
  <c r="CN413" i="3" a="1"/>
  <c r="CN413" i="3" s="1"/>
  <c r="CN416" i="3"/>
  <c r="CN443" i="3"/>
  <c r="CN442" i="3" s="1"/>
  <c r="CN401" i="3"/>
  <c r="CN454" i="3" s="1"/>
  <c r="CN453" i="3" s="1"/>
  <c r="CN470" i="3"/>
  <c r="CN471" i="3"/>
  <c r="CN465" i="3"/>
  <c r="CN417" i="3"/>
  <c r="CN466" i="3"/>
  <c r="CN445" i="3"/>
  <c r="CN436" i="3"/>
  <c r="CN430" i="3"/>
  <c r="CN421" i="3"/>
  <c r="CN420" i="3"/>
  <c r="CN419" i="3" s="1"/>
  <c r="CN467" i="3"/>
  <c r="CN460" i="3"/>
  <c r="CN459" i="3" s="1"/>
  <c r="CN415" i="3"/>
  <c r="CN414" i="3" s="1"/>
  <c r="CN435" i="3"/>
  <c r="CN407" i="3"/>
  <c r="CN451" i="3"/>
  <c r="CN405" i="3"/>
  <c r="CN464" i="3"/>
  <c r="CN400" i="3"/>
  <c r="CN438" i="3"/>
  <c r="CN437" i="3"/>
  <c r="CN426" i="3"/>
  <c r="K405" i="3"/>
  <c r="K407" i="3"/>
  <c r="K50" i="3" s="1"/>
  <c r="K400" i="3"/>
  <c r="K44" i="3" s="1"/>
  <c r="K401" i="3"/>
  <c r="K45" i="3" s="1"/>
  <c r="K399" i="3"/>
  <c r="K404" i="3"/>
  <c r="K41" i="3"/>
  <c r="AM411" i="3"/>
  <c r="BB706" i="3"/>
  <c r="AO705" i="3"/>
  <c r="BB705" i="3" s="1"/>
  <c r="BC705" i="3" s="1"/>
  <c r="AO112" i="3"/>
  <c r="AC640" i="3"/>
  <c r="AC636" i="3"/>
  <c r="AC696" i="3"/>
  <c r="AC709" i="3" s="1"/>
  <c r="AC103" i="3"/>
  <c r="AC102" i="3" s="1"/>
  <c r="BG43" i="1"/>
  <c r="BZ137" i="3"/>
  <c r="CI210" i="3"/>
  <c r="CI91" i="3"/>
  <c r="CI90" i="3" s="1"/>
  <c r="AL683" i="3"/>
  <c r="AE89" i="3"/>
  <c r="AL89" i="3" s="1"/>
  <c r="AE642" i="3"/>
  <c r="N954" i="3"/>
  <c r="N960" i="3"/>
  <c r="N952" i="3"/>
  <c r="N951" i="3" s="1"/>
  <c r="N955" i="3" s="1"/>
  <c r="N961" i="3" s="1"/>
  <c r="N957" i="3"/>
  <c r="N956" i="3" s="1"/>
  <c r="N953" i="3"/>
  <c r="AQ1004" i="3"/>
  <c r="AQ1024" i="3"/>
  <c r="AQ1023" i="3"/>
  <c r="AQ1018" i="3"/>
  <c r="AQ1019" i="3"/>
  <c r="AQ1013" i="3"/>
  <c r="AQ1012" i="3" s="1"/>
  <c r="AQ1017" i="3"/>
  <c r="AQ1008" i="3"/>
  <c r="AQ1005" i="3"/>
  <c r="AQ1016" i="3"/>
  <c r="AQ987" i="3"/>
  <c r="AQ1020" i="3"/>
  <c r="AQ993" i="3"/>
  <c r="AQ992" i="3" s="1"/>
  <c r="AQ999" i="3"/>
  <c r="AQ998" i="3"/>
  <c r="AQ971" i="3"/>
  <c r="AQ966" i="3" a="1"/>
  <c r="AQ966" i="3" s="1"/>
  <c r="AQ990" i="3"/>
  <c r="AQ988" i="3"/>
  <c r="AQ996" i="3"/>
  <c r="AQ995" i="3" s="1"/>
  <c r="AQ970" i="3"/>
  <c r="AQ991" i="3"/>
  <c r="AQ973" i="3"/>
  <c r="AQ972" i="3" s="1"/>
  <c r="AQ968" i="3"/>
  <c r="AQ967" i="3" s="1"/>
  <c r="AQ994" i="3"/>
  <c r="AQ965" i="3"/>
  <c r="AQ969" i="3"/>
  <c r="AQ989" i="3"/>
  <c r="AQ979" i="3"/>
  <c r="AQ960" i="3"/>
  <c r="AQ958" i="3"/>
  <c r="AQ953" i="3"/>
  <c r="AQ954" i="3"/>
  <c r="AQ1007" i="3" s="1"/>
  <c r="AQ1006" i="3" s="1"/>
  <c r="AQ983" i="3"/>
  <c r="AQ974" i="3"/>
  <c r="L71" i="3"/>
  <c r="AD661" i="3"/>
  <c r="AD662" i="3"/>
  <c r="AD659" i="3"/>
  <c r="AF660" i="3"/>
  <c r="BP154" i="3"/>
  <c r="BP117" i="3"/>
  <c r="AP684" i="3"/>
  <c r="AP91" i="3"/>
  <c r="AP90" i="3" s="1"/>
  <c r="CF765" i="3"/>
  <c r="CF777" i="3"/>
  <c r="CM765" i="3"/>
  <c r="CM777" i="3"/>
  <c r="BM1014" i="3"/>
  <c r="BZ1014" i="3" s="1"/>
  <c r="CA1014" i="3" s="1"/>
  <c r="BM1002" i="3"/>
  <c r="BZ1002" i="3" s="1"/>
  <c r="CA1002" i="3" s="1"/>
  <c r="BB39" i="1"/>
  <c r="BC39" i="1"/>
  <c r="T71" i="3"/>
  <c r="CC607" i="3"/>
  <c r="CP607" i="3" s="1"/>
  <c r="CQ607" i="3" s="1"/>
  <c r="CC619" i="3"/>
  <c r="CP619" i="3" s="1"/>
  <c r="AL681" i="3"/>
  <c r="AM681" i="3" s="1"/>
  <c r="CG844" i="3"/>
  <c r="CG856" i="3"/>
  <c r="AO856" i="3"/>
  <c r="BB856" i="3" s="1"/>
  <c r="AO844" i="3"/>
  <c r="BB844" i="3" s="1"/>
  <c r="BC844" i="3" s="1"/>
  <c r="BU856" i="3"/>
  <c r="BU844" i="3"/>
  <c r="BQ619" i="3"/>
  <c r="BQ607" i="3"/>
  <c r="L562" i="3"/>
  <c r="L561" i="3" s="1"/>
  <c r="L558" i="3"/>
  <c r="L565" i="3"/>
  <c r="L560" i="3"/>
  <c r="L557" i="3"/>
  <c r="L556" i="3" s="1"/>
  <c r="L559" i="3"/>
  <c r="L563" i="3"/>
  <c r="BW619" i="3"/>
  <c r="BW607" i="3"/>
  <c r="CM619" i="3"/>
  <c r="CM607" i="3"/>
  <c r="AE167" i="3"/>
  <c r="AE166" i="3" s="1"/>
  <c r="AE171" i="3" s="1"/>
  <c r="AE190" i="3" s="1"/>
  <c r="AE221" i="3" s="1"/>
  <c r="AE235" i="3" s="1"/>
  <c r="AG87" i="3"/>
  <c r="AL87" i="3" s="1"/>
  <c r="CF274" i="3"/>
  <c r="CF273" i="3"/>
  <c r="CF271" i="3"/>
  <c r="CF270" i="3" s="1"/>
  <c r="K234" i="3"/>
  <c r="K114" i="3" s="1"/>
  <c r="AI108" i="3"/>
  <c r="AI110" i="3"/>
  <c r="AI109" i="3"/>
  <c r="AI98" i="3"/>
  <c r="O278" i="1" a="1"/>
  <c r="O278" i="1" s="1"/>
  <c r="O279" i="1" s="1"/>
  <c r="AC278" i="1" a="1"/>
  <c r="AC278" i="1" s="1"/>
  <c r="AV154" i="3"/>
  <c r="AV117" i="3"/>
  <c r="AA696" i="3"/>
  <c r="AA709" i="3" s="1"/>
  <c r="AA103" i="3"/>
  <c r="AA102" i="3" s="1"/>
  <c r="BS779" i="3"/>
  <c r="BS786" i="3"/>
  <c r="BS783" i="3"/>
  <c r="BS761" i="3"/>
  <c r="BS782" i="3"/>
  <c r="BS767" i="3"/>
  <c r="BS757" i="3"/>
  <c r="BS754" i="3"/>
  <c r="BS751" i="3"/>
  <c r="BS780" i="3"/>
  <c r="BS787" i="3"/>
  <c r="BS731" i="3"/>
  <c r="BS730" i="3" s="1"/>
  <c r="BS762" i="3"/>
  <c r="BS759" i="3"/>
  <c r="BS758" i="3" s="1"/>
  <c r="BS737" i="3"/>
  <c r="BS768" i="3"/>
  <c r="BS781" i="3"/>
  <c r="BS750" i="3"/>
  <c r="BS733" i="3"/>
  <c r="BS752" i="3"/>
  <c r="BS717" i="3"/>
  <c r="BS770" i="3" s="1"/>
  <c r="BS769" i="3" s="1"/>
  <c r="BS756" i="3"/>
  <c r="BS755" i="3" s="1"/>
  <c r="BS753" i="3"/>
  <c r="BS729" i="3" a="1"/>
  <c r="BS729" i="3" s="1"/>
  <c r="BS776" i="3"/>
  <c r="BS775" i="3" s="1"/>
  <c r="BS734" i="3"/>
  <c r="BS736" i="3"/>
  <c r="BS735" i="3" s="1"/>
  <c r="BS742" i="3"/>
  <c r="BS732" i="3"/>
  <c r="BS771" i="3"/>
  <c r="BS746" i="3"/>
  <c r="BS723" i="3"/>
  <c r="BS716" i="3"/>
  <c r="BB127" i="3"/>
  <c r="CL528" i="3"/>
  <c r="CL540" i="3"/>
  <c r="Y172" i="3"/>
  <c r="AL172" i="3" s="1"/>
  <c r="AM172" i="3" s="1"/>
  <c r="AL173" i="3"/>
  <c r="AM173" i="3" s="1"/>
  <c r="AT935" i="3"/>
  <c r="AT923" i="3"/>
  <c r="T401" i="3"/>
  <c r="T45" i="3" s="1"/>
  <c r="T399" i="3"/>
  <c r="T407" i="3"/>
  <c r="T50" i="3" s="1"/>
  <c r="T404" i="3"/>
  <c r="T405" i="3"/>
  <c r="T400" i="3"/>
  <c r="T44" i="3" s="1"/>
  <c r="T41" i="3"/>
  <c r="AH684" i="3"/>
  <c r="AH91" i="3"/>
  <c r="AH90" i="3" s="1"/>
  <c r="AY705" i="3"/>
  <c r="AY112" i="3"/>
  <c r="AY111" i="3" s="1"/>
  <c r="AL680" i="3"/>
  <c r="AE679" i="3"/>
  <c r="AL679" i="3" s="1"/>
  <c r="AE86" i="3"/>
  <c r="BM977" i="3"/>
  <c r="BZ977" i="3" s="1"/>
  <c r="CA977" i="3" s="1"/>
  <c r="BZ976" i="3"/>
  <c r="CA976" i="3" s="1"/>
  <c r="BM978" i="3"/>
  <c r="BZ978" i="3" s="1"/>
  <c r="CA978" i="3" s="1"/>
  <c r="BM975" i="3"/>
  <c r="BZ975" i="3" s="1"/>
  <c r="CA975" i="3" s="1"/>
  <c r="BN777" i="3"/>
  <c r="BN765" i="3"/>
  <c r="BR1002" i="3"/>
  <c r="BR1014" i="3"/>
  <c r="AX696" i="3"/>
  <c r="AX103" i="3"/>
  <c r="AX102" i="3" s="1"/>
  <c r="K559" i="3"/>
  <c r="K557" i="3"/>
  <c r="K556" i="3" s="1"/>
  <c r="K565" i="3"/>
  <c r="K562" i="3"/>
  <c r="K561" i="3" s="1"/>
  <c r="K563" i="3"/>
  <c r="K560" i="3"/>
  <c r="K558" i="3"/>
  <c r="BQ271" i="3"/>
  <c r="BQ274" i="3"/>
  <c r="BZ274" i="3" s="1"/>
  <c r="CA274" i="3" s="1"/>
  <c r="BQ273" i="3"/>
  <c r="BZ273" i="3" s="1"/>
  <c r="CA273" i="3" s="1"/>
  <c r="BZ272" i="3"/>
  <c r="CA272" i="3" s="1"/>
  <c r="AH785" i="3"/>
  <c r="AH784" i="3" s="1"/>
  <c r="AH781" i="3"/>
  <c r="AH780" i="3"/>
  <c r="AH776" i="3"/>
  <c r="AH775" i="3" s="1"/>
  <c r="AH761" i="3"/>
  <c r="AH787" i="3"/>
  <c r="AH783" i="3"/>
  <c r="AH768" i="3"/>
  <c r="AH752" i="3"/>
  <c r="AH734" i="3"/>
  <c r="AH716" i="3"/>
  <c r="AH771" i="3"/>
  <c r="AH779" i="3"/>
  <c r="AH786" i="3"/>
  <c r="AH782" i="3"/>
  <c r="AH746" i="3"/>
  <c r="AH736" i="3"/>
  <c r="AH735" i="3" s="1"/>
  <c r="AH762" i="3"/>
  <c r="AH756" i="3"/>
  <c r="AH755" i="3" s="1"/>
  <c r="AH751" i="3"/>
  <c r="AH723" i="3"/>
  <c r="AH742" i="3"/>
  <c r="AH750" i="3"/>
  <c r="AH731" i="3"/>
  <c r="AH730" i="3" s="1"/>
  <c r="AH729" i="3" a="1"/>
  <c r="AH729" i="3" s="1"/>
  <c r="AH759" i="3"/>
  <c r="AH758" i="3" s="1"/>
  <c r="AH757" i="3"/>
  <c r="AH754" i="3"/>
  <c r="AH753" i="3"/>
  <c r="AH732" i="3"/>
  <c r="AH737" i="3"/>
  <c r="AH717" i="3"/>
  <c r="AH770" i="3" s="1"/>
  <c r="AH769" i="3" s="1"/>
  <c r="AH767" i="3"/>
  <c r="AH733" i="3"/>
  <c r="AL244" i="3"/>
  <c r="AM244" i="3" s="1"/>
  <c r="AR1098" i="3"/>
  <c r="AR1097" i="3"/>
  <c r="AR1095" i="3"/>
  <c r="AR1103" i="3"/>
  <c r="AR1099" i="3"/>
  <c r="AR1096" i="3"/>
  <c r="AR1102" i="3"/>
  <c r="AR1092" i="3"/>
  <c r="AR1091" i="3" s="1"/>
  <c r="AR1087" i="3"/>
  <c r="AR1083" i="3"/>
  <c r="AR1072" i="3"/>
  <c r="AR1071" i="3" s="1"/>
  <c r="AR1070" i="3"/>
  <c r="AR1067" i="3"/>
  <c r="AR1084" i="3"/>
  <c r="AR1073" i="3"/>
  <c r="AR1066" i="3"/>
  <c r="AR1077" i="3"/>
  <c r="AR1078" i="3"/>
  <c r="AR1069" i="3"/>
  <c r="AR1058" i="3"/>
  <c r="AR1052" i="3"/>
  <c r="AR1051" i="3" s="1"/>
  <c r="AR1068" i="3"/>
  <c r="AR1062" i="3"/>
  <c r="AR1053" i="3"/>
  <c r="AR1050" i="3"/>
  <c r="AR1044" i="3"/>
  <c r="AR1048" i="3"/>
  <c r="AR1045" i="3" a="1"/>
  <c r="AR1045" i="3" s="1"/>
  <c r="AR1039" i="3"/>
  <c r="AR1047" i="3"/>
  <c r="AR1046" i="3" s="1"/>
  <c r="AR1037" i="3"/>
  <c r="AR1032" i="3"/>
  <c r="AR1033" i="3"/>
  <c r="AR1086" i="3" s="1"/>
  <c r="AR1085" i="3" s="1"/>
  <c r="AR1075" i="3"/>
  <c r="AR1074" i="3" s="1"/>
  <c r="AR1049" i="3"/>
  <c r="AM319" i="3"/>
  <c r="AM332" i="3"/>
  <c r="BV528" i="3"/>
  <c r="BV540" i="3"/>
  <c r="Y935" i="3"/>
  <c r="AL935" i="3" s="1"/>
  <c r="Y871" i="3" a="1"/>
  <c r="Y871" i="3" s="1"/>
  <c r="BV470" i="3"/>
  <c r="BV464" i="3"/>
  <c r="BV446" i="3"/>
  <c r="BV435" i="3"/>
  <c r="BV426" i="3"/>
  <c r="BV421" i="3"/>
  <c r="BV420" i="3"/>
  <c r="BV419" i="3" s="1"/>
  <c r="BV415" i="3"/>
  <c r="BV414" i="3" s="1"/>
  <c r="BV441" i="3"/>
  <c r="BV455" i="3"/>
  <c r="BV434" i="3"/>
  <c r="BV451" i="3"/>
  <c r="BV418" i="3"/>
  <c r="BV443" i="3"/>
  <c r="BV442" i="3" s="1"/>
  <c r="BV413" i="3" a="1"/>
  <c r="BV413" i="3" s="1"/>
  <c r="BV471" i="3"/>
  <c r="BV465" i="3"/>
  <c r="BV452" i="3"/>
  <c r="BV438" i="3"/>
  <c r="BV437" i="3"/>
  <c r="BV466" i="3"/>
  <c r="BV463" i="3"/>
  <c r="BV445" i="3"/>
  <c r="BV467" i="3"/>
  <c r="BV460" i="3"/>
  <c r="BV459" i="3" s="1"/>
  <c r="BV436" i="3"/>
  <c r="BV430" i="3"/>
  <c r="BV417" i="3"/>
  <c r="BV401" i="3"/>
  <c r="BV454" i="3" s="1"/>
  <c r="BV453" i="3" s="1"/>
  <c r="BV440" i="3"/>
  <c r="BV439" i="3" s="1"/>
  <c r="BV400" i="3"/>
  <c r="BV405" i="3"/>
  <c r="BV416" i="3"/>
  <c r="BV407" i="3"/>
  <c r="CC705" i="3"/>
  <c r="CP705" i="3" s="1"/>
  <c r="CP706" i="3"/>
  <c r="AI651" i="3"/>
  <c r="AI58" i="3"/>
  <c r="AI57" i="3" s="1"/>
  <c r="AS651" i="3"/>
  <c r="AS58" i="3"/>
  <c r="AS57" i="3" s="1"/>
  <c r="AH739" i="3"/>
  <c r="AE696" i="3"/>
  <c r="AE103" i="3"/>
  <c r="AE102" i="3" s="1"/>
  <c r="AO784" i="3"/>
  <c r="BB784" i="3" s="1"/>
  <c r="BB785" i="3"/>
  <c r="M955" i="3"/>
  <c r="M961" i="3" s="1"/>
  <c r="M960" i="3"/>
  <c r="M954" i="3"/>
  <c r="M953" i="3"/>
  <c r="M957" i="3"/>
  <c r="M956" i="3" s="1"/>
  <c r="M952" i="3"/>
  <c r="M951" i="3" s="1"/>
  <c r="BX274" i="3"/>
  <c r="BX273" i="3"/>
  <c r="BX271" i="3"/>
  <c r="BX270" i="3" s="1"/>
  <c r="AR669" i="3"/>
  <c r="AR75" i="3" s="1"/>
  <c r="AR666" i="3"/>
  <c r="AR665" i="3" s="1"/>
  <c r="AR668" i="3"/>
  <c r="AR74" i="3" s="1"/>
  <c r="AR73" i="3"/>
  <c r="AR72" i="3" s="1"/>
  <c r="AR71" i="3" s="1"/>
  <c r="AB642" i="3"/>
  <c r="CL844" i="3"/>
  <c r="CL856" i="3"/>
  <c r="CK619" i="3"/>
  <c r="CK607" i="3"/>
  <c r="CK555" i="3" a="1"/>
  <c r="CK555" i="3" s="1"/>
  <c r="O559" i="3"/>
  <c r="O557" i="3"/>
  <c r="O556" i="3" s="1"/>
  <c r="O563" i="3"/>
  <c r="O565" i="3"/>
  <c r="O558" i="3"/>
  <c r="O562" i="3"/>
  <c r="O561" i="3" s="1"/>
  <c r="O560" i="3"/>
  <c r="O566" i="3" s="1"/>
  <c r="BT274" i="3"/>
  <c r="BT273" i="3"/>
  <c r="BT271" i="3"/>
  <c r="BT270" i="3" s="1"/>
  <c r="P87" i="3"/>
  <c r="P85" i="3" s="1"/>
  <c r="P71" i="3" s="1"/>
  <c r="AL105" i="3"/>
  <c r="P499" i="3"/>
  <c r="P500" i="3"/>
  <c r="P64" i="3" s="1"/>
  <c r="P496" i="3"/>
  <c r="P60" i="3" s="1"/>
  <c r="P483" i="3"/>
  <c r="P482" i="3" s="1"/>
  <c r="P479" i="3"/>
  <c r="P505" i="3"/>
  <c r="P69" i="3" s="1"/>
  <c r="P495" i="3"/>
  <c r="P59" i="3" s="1"/>
  <c r="P480" i="3"/>
  <c r="P494" i="3"/>
  <c r="P486" i="3"/>
  <c r="P478" i="3"/>
  <c r="P497" i="3"/>
  <c r="P61" i="3" s="1"/>
  <c r="O499" i="3"/>
  <c r="O500" i="3"/>
  <c r="O64" i="3" s="1"/>
  <c r="O494" i="3"/>
  <c r="O480" i="3"/>
  <c r="O478" i="3"/>
  <c r="O496" i="3"/>
  <c r="O60" i="3" s="1"/>
  <c r="O497" i="3"/>
  <c r="O61" i="3" s="1"/>
  <c r="O483" i="3"/>
  <c r="O482" i="3" s="1"/>
  <c r="O479" i="3"/>
  <c r="O505" i="3"/>
  <c r="O69" i="3" s="1"/>
  <c r="O495" i="3"/>
  <c r="O59" i="3" s="1"/>
  <c r="O484" i="3"/>
  <c r="O486" i="3"/>
  <c r="CG476" i="3" a="1"/>
  <c r="CG476" i="3" s="1"/>
  <c r="BU619" i="3"/>
  <c r="BU607" i="3"/>
  <c r="BU555" i="3" a="1"/>
  <c r="BU555" i="3" s="1"/>
  <c r="AB862" i="3"/>
  <c r="AB861" i="3"/>
  <c r="AB860" i="3"/>
  <c r="AB813" i="3"/>
  <c r="AB858" i="3"/>
  <c r="AB859" i="3"/>
  <c r="AB855" i="3"/>
  <c r="AB854" i="3" s="1"/>
  <c r="AB802" i="3"/>
  <c r="AB799" i="3"/>
  <c r="AB816" i="3"/>
  <c r="AB821" i="3"/>
  <c r="AB811" i="3"/>
  <c r="AB812" i="3"/>
  <c r="AB810" i="3"/>
  <c r="AB809" i="3" s="1"/>
  <c r="AB815" i="3"/>
  <c r="AB814" i="3" s="1"/>
  <c r="AB800" i="3"/>
  <c r="AB795" i="3"/>
  <c r="AB796" i="3"/>
  <c r="AJ792" i="3" a="1"/>
  <c r="AJ792" i="3" s="1"/>
  <c r="AG864" i="3"/>
  <c r="AG860" i="3"/>
  <c r="AG847" i="3"/>
  <c r="AG862" i="3"/>
  <c r="AG861" i="3"/>
  <c r="AG838" i="3"/>
  <c r="AG837" i="3" s="1"/>
  <c r="AG832" i="3"/>
  <c r="AG831" i="3"/>
  <c r="AG866" i="3"/>
  <c r="AL866" i="3" s="1"/>
  <c r="AM866" i="3" s="1"/>
  <c r="AG836" i="3"/>
  <c r="AG830" i="3"/>
  <c r="AG859" i="3"/>
  <c r="AG855" i="3"/>
  <c r="AG854" i="3" s="1"/>
  <c r="AG840" i="3"/>
  <c r="AG835" i="3"/>
  <c r="AG834" i="3" s="1"/>
  <c r="AG810" i="3"/>
  <c r="AG809" i="3" s="1"/>
  <c r="AG825" i="3"/>
  <c r="AG811" i="3"/>
  <c r="AG815" i="3"/>
  <c r="AG814" i="3" s="1"/>
  <c r="AG841" i="3"/>
  <c r="AG850" i="3"/>
  <c r="AG821" i="3"/>
  <c r="AG858" i="3"/>
  <c r="AG829" i="3"/>
  <c r="AG833" i="3"/>
  <c r="AG808" i="3" a="1"/>
  <c r="AG808" i="3" s="1"/>
  <c r="AL808" i="3" s="1"/>
  <c r="AM808" i="3" s="1"/>
  <c r="AG865" i="3"/>
  <c r="AL865" i="3" s="1"/>
  <c r="AM865" i="3" s="1"/>
  <c r="AG813" i="3"/>
  <c r="AG846" i="3"/>
  <c r="AG816" i="3"/>
  <c r="AG802" i="3"/>
  <c r="AG796" i="3"/>
  <c r="AG849" i="3" s="1"/>
  <c r="AG848" i="3" s="1"/>
  <c r="AG812" i="3"/>
  <c r="AG795" i="3"/>
  <c r="BO792" i="3" a="1"/>
  <c r="BO792" i="3" s="1"/>
  <c r="K800" i="3"/>
  <c r="K802" i="3"/>
  <c r="K799" i="3"/>
  <c r="K798" i="3" s="1"/>
  <c r="K796" i="3"/>
  <c r="K794" i="3"/>
  <c r="K793" i="3" s="1"/>
  <c r="K795" i="3"/>
  <c r="K797" i="3"/>
  <c r="K803" i="3" s="1"/>
  <c r="AS923" i="3"/>
  <c r="AS935" i="3"/>
  <c r="AS871" i="3" a="1"/>
  <c r="AS871" i="3" s="1"/>
  <c r="BC1082" i="3"/>
  <c r="AU109" i="3"/>
  <c r="AU98" i="3"/>
  <c r="AU108" i="3"/>
  <c r="AU110" i="3"/>
  <c r="AO787" i="3"/>
  <c r="BB787" i="3" s="1"/>
  <c r="AO786" i="3"/>
  <c r="BB786" i="3" s="1"/>
  <c r="BC786" i="3" s="1"/>
  <c r="AO767" i="3"/>
  <c r="BB767" i="3" s="1"/>
  <c r="BC767" i="3" s="1"/>
  <c r="AO752" i="3"/>
  <c r="BB752" i="3" s="1"/>
  <c r="AO781" i="3"/>
  <c r="BB781" i="3" s="1"/>
  <c r="AO757" i="3"/>
  <c r="BB757" i="3" s="1"/>
  <c r="AO751" i="3"/>
  <c r="BB751" i="3" s="1"/>
  <c r="AO754" i="3"/>
  <c r="BB754" i="3" s="1"/>
  <c r="AO746" i="3"/>
  <c r="AO737" i="3"/>
  <c r="BB737" i="3" s="1"/>
  <c r="AO732" i="3"/>
  <c r="AO776" i="3"/>
  <c r="AO780" i="3"/>
  <c r="BB780" i="3" s="1"/>
  <c r="AO783" i="3"/>
  <c r="BB783" i="3" s="1"/>
  <c r="AO771" i="3"/>
  <c r="BB771" i="3" s="1"/>
  <c r="BC771" i="3" s="1"/>
  <c r="AO761" i="3"/>
  <c r="BB761" i="3" s="1"/>
  <c r="AO782" i="3"/>
  <c r="BB782" i="3" s="1"/>
  <c r="AO768" i="3"/>
  <c r="BB768" i="3" s="1"/>
  <c r="AO759" i="3"/>
  <c r="AO733" i="3"/>
  <c r="AO734" i="3"/>
  <c r="AO731" i="3"/>
  <c r="AO730" i="3" s="1"/>
  <c r="BB730" i="3" s="1"/>
  <c r="AO728" i="3"/>
  <c r="BB728" i="3" s="1"/>
  <c r="AO756" i="3"/>
  <c r="AO753" i="3"/>
  <c r="BB753" i="3" s="1"/>
  <c r="BB713" i="3"/>
  <c r="AO723" i="3"/>
  <c r="BB723" i="3" s="1"/>
  <c r="BC723" i="3" s="1"/>
  <c r="AO717" i="3"/>
  <c r="AO779" i="3"/>
  <c r="BB779" i="3" s="1"/>
  <c r="AO762" i="3"/>
  <c r="BB762" i="3" s="1"/>
  <c r="AO729" i="3" a="1"/>
  <c r="AO729" i="3" s="1"/>
  <c r="BB729" i="3" s="1"/>
  <c r="AO716" i="3"/>
  <c r="BB716" i="3" s="1"/>
  <c r="AO750" i="3"/>
  <c r="BB750" i="3" s="1"/>
  <c r="AO742" i="3"/>
  <c r="BB742" i="3" s="1"/>
  <c r="AO736" i="3"/>
  <c r="J715" i="3"/>
  <c r="J714" i="3" s="1"/>
  <c r="J718" i="3" s="1"/>
  <c r="J724" i="3" s="1"/>
  <c r="J721" i="3"/>
  <c r="J717" i="3"/>
  <c r="J720" i="3"/>
  <c r="J719" i="3" s="1"/>
  <c r="J716" i="3"/>
  <c r="J723" i="3"/>
  <c r="Y781" i="3"/>
  <c r="AL781" i="3" s="1"/>
  <c r="Y776" i="3"/>
  <c r="Y742" i="3"/>
  <c r="AL742" i="3" s="1"/>
  <c r="Y736" i="3"/>
  <c r="Y733" i="3"/>
  <c r="Y779" i="3"/>
  <c r="AL779" i="3" s="1"/>
  <c r="AM779" i="3" s="1"/>
  <c r="Y780" i="3"/>
  <c r="AL780" i="3" s="1"/>
  <c r="AM780" i="3" s="1"/>
  <c r="Y783" i="3"/>
  <c r="AL783" i="3" s="1"/>
  <c r="Y723" i="3"/>
  <c r="AL723" i="3" s="1"/>
  <c r="Y732" i="3"/>
  <c r="Y717" i="3"/>
  <c r="AL717" i="3" s="1"/>
  <c r="Y782" i="3"/>
  <c r="AL782" i="3" s="1"/>
  <c r="Y720" i="3"/>
  <c r="Y737" i="3"/>
  <c r="AL737" i="3" s="1"/>
  <c r="Y731" i="3"/>
  <c r="Y730" i="3" s="1"/>
  <c r="AL730" i="3" s="1"/>
  <c r="AL713" i="3"/>
  <c r="AM778" i="3" s="1"/>
  <c r="Y716" i="3"/>
  <c r="AL716" i="3" s="1"/>
  <c r="AM716" i="3" s="1"/>
  <c r="Y734" i="3"/>
  <c r="Y47" i="3"/>
  <c r="AL47" i="3" s="1"/>
  <c r="AL48" i="3"/>
  <c r="BG140" i="1"/>
  <c r="BH140" i="1" s="1"/>
  <c r="BH141" i="1"/>
  <c r="R485" i="3"/>
  <c r="CP365" i="3"/>
  <c r="CQ365" i="3" s="1"/>
  <c r="AP619" i="3"/>
  <c r="AP607" i="3"/>
  <c r="AP555" i="3" a="1"/>
  <c r="AP555" i="3" s="1"/>
  <c r="AP562" i="3" s="1"/>
  <c r="AF702" i="3"/>
  <c r="AF682" i="3"/>
  <c r="AF88" i="3" s="1"/>
  <c r="AF652" i="3"/>
  <c r="AF689" i="3"/>
  <c r="AF97" i="3" s="1"/>
  <c r="AF655" i="3"/>
  <c r="AF61" i="3" s="1"/>
  <c r="AF642" i="3"/>
  <c r="AF680" i="3"/>
  <c r="AF674" i="3"/>
  <c r="AF80" i="3" s="1"/>
  <c r="AF692" i="3"/>
  <c r="AF658" i="3"/>
  <c r="AF64" i="3" s="1"/>
  <c r="AF637" i="3"/>
  <c r="AF44" i="3" s="1"/>
  <c r="AF700" i="3"/>
  <c r="AF106" i="3" s="1"/>
  <c r="AF675" i="3"/>
  <c r="AF81" i="3" s="1"/>
  <c r="AF657" i="3"/>
  <c r="AF677" i="3"/>
  <c r="AF654" i="3"/>
  <c r="AF60" i="3" s="1"/>
  <c r="AF678" i="3"/>
  <c r="AF84" i="3" s="1"/>
  <c r="AF663" i="3"/>
  <c r="AF69" i="3" s="1"/>
  <c r="AF653" i="3"/>
  <c r="AF59" i="3" s="1"/>
  <c r="AF704" i="3"/>
  <c r="AF703" i="3"/>
  <c r="AF688" i="3"/>
  <c r="AF94" i="3" s="1"/>
  <c r="AF671" i="3"/>
  <c r="AF77" i="3" s="1"/>
  <c r="AF697" i="3"/>
  <c r="AF701" i="3"/>
  <c r="AF107" i="3" s="1"/>
  <c r="AF672" i="3"/>
  <c r="AF78" i="3" s="1"/>
  <c r="AF667" i="3"/>
  <c r="AF683" i="3"/>
  <c r="AF89" i="3" s="1"/>
  <c r="AF644" i="3"/>
  <c r="AF50" i="3" s="1"/>
  <c r="AF638" i="3"/>
  <c r="AF673" i="3"/>
  <c r="AF79" i="3" s="1"/>
  <c r="AF41" i="3"/>
  <c r="AF1037" i="3" s="1"/>
  <c r="AP923" i="3"/>
  <c r="AP935" i="3"/>
  <c r="L148" i="1"/>
  <c r="L163" i="1" s="1"/>
  <c r="L91" i="1"/>
  <c r="Q1039" i="3"/>
  <c r="Q1036" i="3"/>
  <c r="Q1035" i="3" s="1"/>
  <c r="Q1037" i="3"/>
  <c r="Q1031" i="3"/>
  <c r="Q1030" i="3" s="1"/>
  <c r="Q1034" i="3" s="1"/>
  <c r="Q1040" i="3" s="1"/>
  <c r="Q1033" i="3"/>
  <c r="Q1032" i="3"/>
  <c r="AX1029" i="3" a="1"/>
  <c r="AX1029" i="3" s="1"/>
  <c r="BN1029" i="3" a="1"/>
  <c r="BN1029" i="3" s="1"/>
  <c r="AY1029" i="3" a="1"/>
  <c r="AY1029" i="3" s="1"/>
  <c r="I503" i="3"/>
  <c r="I501" i="3"/>
  <c r="I504" i="3"/>
  <c r="BM154" i="3"/>
  <c r="BM117" i="3"/>
  <c r="AC109" i="3"/>
  <c r="AC98" i="3"/>
  <c r="AC95" i="3" s="1"/>
  <c r="AC71" i="3" s="1"/>
  <c r="AC108" i="3"/>
  <c r="AC110" i="3"/>
  <c r="W278" i="1" a="1"/>
  <c r="W278" i="1" s="1"/>
  <c r="I278" i="1" a="1"/>
  <c r="I278" i="1" s="1"/>
  <c r="I279" i="1" s="1"/>
  <c r="CJ548" i="3"/>
  <c r="CJ547" i="3" s="1"/>
  <c r="BW230" i="3"/>
  <c r="BW229" i="3"/>
  <c r="BW228" i="3"/>
  <c r="BW218" i="3"/>
  <c r="BW209" i="3"/>
  <c r="BW89" i="3" s="1"/>
  <c r="BW176" i="3" a="1"/>
  <c r="BW176" i="3" s="1"/>
  <c r="BW56" i="3" s="1"/>
  <c r="BW226" i="3"/>
  <c r="BW106" i="3" s="1"/>
  <c r="BW204" i="3"/>
  <c r="BW84" i="3" s="1"/>
  <c r="BW189" i="3"/>
  <c r="BW69" i="3" s="1"/>
  <c r="BW227" i="3"/>
  <c r="BW107" i="3" s="1"/>
  <c r="BW233" i="3"/>
  <c r="BW113" i="3" s="1"/>
  <c r="BW206" i="3"/>
  <c r="BW215" i="3"/>
  <c r="BW97" i="3" s="1"/>
  <c r="BW208" i="3"/>
  <c r="BW88" i="3" s="1"/>
  <c r="BW201" i="3"/>
  <c r="BW81" i="3" s="1"/>
  <c r="BW200" i="3"/>
  <c r="BW80" i="3" s="1"/>
  <c r="BW199" i="3"/>
  <c r="BW79" i="3" s="1"/>
  <c r="BW198" i="3"/>
  <c r="BW78" i="3" s="1"/>
  <c r="BW197" i="3"/>
  <c r="BW77" i="3" s="1"/>
  <c r="BW193" i="3"/>
  <c r="BW184" i="3"/>
  <c r="BW64" i="3" s="1"/>
  <c r="BW214" i="3"/>
  <c r="BW94" i="3" s="1"/>
  <c r="BW181" i="3"/>
  <c r="BW61" i="3" s="1"/>
  <c r="BW178" i="3"/>
  <c r="BW164" i="3"/>
  <c r="BW170" i="3"/>
  <c r="BW50" i="3" s="1"/>
  <c r="BW223" i="3"/>
  <c r="BW183" i="3"/>
  <c r="BW180" i="3"/>
  <c r="BW60" i="3" s="1"/>
  <c r="BW234" i="3"/>
  <c r="BW114" i="3" s="1"/>
  <c r="BW203" i="3"/>
  <c r="BW179" i="3"/>
  <c r="BW59" i="3" s="1"/>
  <c r="BW163" i="3"/>
  <c r="BW44" i="3" s="1"/>
  <c r="BW41" i="3"/>
  <c r="BW484" i="3" s="1"/>
  <c r="AZ627" i="3"/>
  <c r="AZ626" i="3" s="1"/>
  <c r="BT627" i="3"/>
  <c r="BT626" i="3" s="1"/>
  <c r="BQ627" i="3"/>
  <c r="BQ626" i="3" s="1"/>
  <c r="BS540" i="3"/>
  <c r="BS528" i="3"/>
  <c r="CK777" i="3"/>
  <c r="CK765" i="3"/>
  <c r="AM856" i="3"/>
  <c r="G148" i="1"/>
  <c r="G163" i="1" s="1"/>
  <c r="G91" i="1"/>
  <c r="CQ276" i="3"/>
  <c r="CQ308" i="3"/>
  <c r="BQ935" i="3"/>
  <c r="BQ923" i="3"/>
  <c r="BQ871" i="3" a="1"/>
  <c r="BQ871" i="3" s="1"/>
  <c r="BH51" i="1"/>
  <c r="BZ643" i="3"/>
  <c r="BM49" i="3"/>
  <c r="BZ49" i="3" s="1"/>
  <c r="AT684" i="3"/>
  <c r="AT91" i="3"/>
  <c r="AT90" i="3" s="1"/>
  <c r="AY844" i="3"/>
  <c r="AY856" i="3"/>
  <c r="AC935" i="3"/>
  <c r="AC871" i="3" a="1"/>
  <c r="AC871" i="3" s="1"/>
  <c r="BX943" i="3"/>
  <c r="BX942" i="3" s="1"/>
  <c r="AS943" i="3"/>
  <c r="AS942" i="3" s="1"/>
  <c r="BU943" i="3"/>
  <c r="BU942" i="3" s="1"/>
  <c r="AW880" i="3"/>
  <c r="CG880" i="3"/>
  <c r="Z880" i="3"/>
  <c r="CM880" i="3"/>
  <c r="AO880" i="3"/>
  <c r="BB880" i="3" s="1"/>
  <c r="AY880" i="3"/>
  <c r="CD880" i="3"/>
  <c r="CN880" i="3"/>
  <c r="AR880" i="3"/>
  <c r="CF880" i="3"/>
  <c r="AV880" i="3"/>
  <c r="BU880" i="3"/>
  <c r="CH880" i="3"/>
  <c r="AP880" i="3"/>
  <c r="BR880" i="3"/>
  <c r="AU880" i="3"/>
  <c r="AC880" i="3"/>
  <c r="BQ880" i="3"/>
  <c r="AQ880" i="3"/>
  <c r="Y880" i="3"/>
  <c r="AL880" i="3" s="1"/>
  <c r="AA880" i="3"/>
  <c r="BT880" i="3"/>
  <c r="CC880" i="3"/>
  <c r="CP880" i="3" s="1"/>
  <c r="BM880" i="3"/>
  <c r="BZ880" i="3" s="1"/>
  <c r="CK880" i="3"/>
  <c r="AF880" i="3"/>
  <c r="BN880" i="3"/>
  <c r="AS880" i="3"/>
  <c r="AZ880" i="3"/>
  <c r="AD880" i="3"/>
  <c r="CI880" i="3"/>
  <c r="AB880" i="3"/>
  <c r="BP880" i="3"/>
  <c r="AG880" i="3"/>
  <c r="CJ880" i="3"/>
  <c r="BO880" i="3"/>
  <c r="AZ923" i="3"/>
  <c r="AZ935" i="3"/>
  <c r="AZ871" i="3" a="1"/>
  <c r="AZ871" i="3" s="1"/>
  <c r="AX935" i="3"/>
  <c r="AX923" i="3"/>
  <c r="AD90" i="1"/>
  <c r="BV344" i="3"/>
  <c r="BU344" i="3"/>
  <c r="AX108" i="3"/>
  <c r="AX110" i="3"/>
  <c r="AX109" i="3"/>
  <c r="AX98" i="3"/>
  <c r="CD87" i="3"/>
  <c r="P399" i="3"/>
  <c r="P404" i="3"/>
  <c r="P401" i="3"/>
  <c r="P45" i="3" s="1"/>
  <c r="P400" i="3"/>
  <c r="P44" i="3" s="1"/>
  <c r="P407" i="3"/>
  <c r="P50" i="3" s="1"/>
  <c r="P41" i="3"/>
  <c r="P484" i="3" s="1"/>
  <c r="M407" i="3"/>
  <c r="M50" i="3" s="1"/>
  <c r="M404" i="3"/>
  <c r="M400" i="3"/>
  <c r="M44" i="3" s="1"/>
  <c r="M401" i="3"/>
  <c r="M45" i="3" s="1"/>
  <c r="M405" i="3"/>
  <c r="M399" i="3"/>
  <c r="M41" i="3"/>
  <c r="M1037" i="3" s="1"/>
  <c r="CE460" i="3"/>
  <c r="CE459" i="3" s="1"/>
  <c r="CE467" i="3"/>
  <c r="CE437" i="3"/>
  <c r="CE436" i="3"/>
  <c r="CE435" i="3"/>
  <c r="CE434" i="3"/>
  <c r="CE430" i="3"/>
  <c r="CE471" i="3"/>
  <c r="CE465" i="3"/>
  <c r="CE438" i="3"/>
  <c r="CE466" i="3"/>
  <c r="CE445" i="3"/>
  <c r="CE452" i="3"/>
  <c r="CE417" i="3"/>
  <c r="CE455" i="3"/>
  <c r="CE426" i="3"/>
  <c r="CE413" i="3" a="1"/>
  <c r="CE413" i="3" s="1"/>
  <c r="CE443" i="3"/>
  <c r="CE442" i="3" s="1"/>
  <c r="CE441" i="3"/>
  <c r="CE418" i="3"/>
  <c r="CE470" i="3"/>
  <c r="CE407" i="3"/>
  <c r="CE405" i="3"/>
  <c r="CE464" i="3"/>
  <c r="CE451" i="3"/>
  <c r="CE415" i="3"/>
  <c r="CE414" i="3" s="1"/>
  <c r="CE400" i="3"/>
  <c r="CE440" i="3"/>
  <c r="CE439" i="3" s="1"/>
  <c r="CE420" i="3"/>
  <c r="CE419" i="3" s="1"/>
  <c r="CE463" i="3"/>
  <c r="CE416" i="3"/>
  <c r="CE446" i="3"/>
  <c r="CE421" i="3"/>
  <c r="CE401" i="3"/>
  <c r="CE454" i="3" s="1"/>
  <c r="CE453" i="3" s="1"/>
  <c r="AV705" i="3"/>
  <c r="AV112" i="3"/>
  <c r="AV111" i="3" s="1"/>
  <c r="AP705" i="3"/>
  <c r="AP112" i="3"/>
  <c r="AP111" i="3" s="1"/>
  <c r="AI668" i="3"/>
  <c r="AI74" i="3" s="1"/>
  <c r="AI669" i="3"/>
  <c r="AI75" i="3" s="1"/>
  <c r="AI666" i="3"/>
  <c r="AI73" i="3"/>
  <c r="AI72" i="3" s="1"/>
  <c r="AI676" i="3"/>
  <c r="AI83" i="3"/>
  <c r="AI82" i="3" s="1"/>
  <c r="AS668" i="3"/>
  <c r="AS74" i="3" s="1"/>
  <c r="AS666" i="3"/>
  <c r="AS665" i="3" s="1"/>
  <c r="AS669" i="3"/>
  <c r="AS75" i="3" s="1"/>
  <c r="AS73" i="3"/>
  <c r="AS72" i="3" s="1"/>
  <c r="AS679" i="3"/>
  <c r="AS86" i="3"/>
  <c r="AS85" i="3" s="1"/>
  <c r="Y738" i="3"/>
  <c r="Y740" i="3"/>
  <c r="Y741" i="3"/>
  <c r="AW154" i="3"/>
  <c r="AW117" i="3"/>
  <c r="BV607" i="3"/>
  <c r="BV619" i="3"/>
  <c r="AE651" i="3"/>
  <c r="AE58" i="3"/>
  <c r="AE57" i="3" s="1"/>
  <c r="AL675" i="3"/>
  <c r="AE81" i="3"/>
  <c r="AL81" i="3" s="1"/>
  <c r="AL685" i="3"/>
  <c r="AM685" i="3" s="1"/>
  <c r="AF684" i="3"/>
  <c r="AL684" i="3" s="1"/>
  <c r="AM684" i="3" s="1"/>
  <c r="AF91" i="3"/>
  <c r="CM785" i="3"/>
  <c r="CM784" i="3" s="1"/>
  <c r="CE785" i="3"/>
  <c r="CE784" i="3" s="1"/>
  <c r="CI785" i="3"/>
  <c r="CI784" i="3" s="1"/>
  <c r="AJ950" i="3" a="1"/>
  <c r="AJ950" i="3" s="1"/>
  <c r="L958" i="3"/>
  <c r="L953" i="3"/>
  <c r="L954" i="3"/>
  <c r="L960" i="3"/>
  <c r="L957" i="3"/>
  <c r="L956" i="3" s="1"/>
  <c r="L952" i="3"/>
  <c r="L951" i="3" s="1"/>
  <c r="L955" i="3" s="1"/>
  <c r="L961" i="3" s="1"/>
  <c r="BB136" i="1"/>
  <c r="AW50" i="1"/>
  <c r="BI51" i="1"/>
  <c r="BC51" i="1"/>
  <c r="Y977" i="3"/>
  <c r="Y975" i="3"/>
  <c r="Y978" i="3"/>
  <c r="AH660" i="3"/>
  <c r="Y662" i="3"/>
  <c r="Y659" i="3"/>
  <c r="Y661" i="3"/>
  <c r="AB660" i="3"/>
  <c r="CQ304" i="3"/>
  <c r="Y653" i="3"/>
  <c r="Y59" i="3" s="1"/>
  <c r="Y702" i="3"/>
  <c r="AL702" i="3" s="1"/>
  <c r="Y701" i="3"/>
  <c r="Y697" i="3"/>
  <c r="Y700" i="3"/>
  <c r="Y704" i="3"/>
  <c r="AL704" i="3" s="1"/>
  <c r="AM704" i="3" s="1"/>
  <c r="Y703" i="3"/>
  <c r="AL703" i="3" s="1"/>
  <c r="Y658" i="3"/>
  <c r="AL634" i="3"/>
  <c r="AM692" i="3" s="1"/>
  <c r="Y657" i="3"/>
  <c r="Y663" i="3"/>
  <c r="Y654" i="3"/>
  <c r="Y60" i="3" s="1"/>
  <c r="Y638" i="3"/>
  <c r="Y655" i="3"/>
  <c r="Y61" i="3" s="1"/>
  <c r="Y644" i="3"/>
  <c r="Y641" i="3"/>
  <c r="Y637" i="3"/>
  <c r="Y652" i="3"/>
  <c r="AR696" i="3"/>
  <c r="AR103" i="3"/>
  <c r="AR102" i="3" s="1"/>
  <c r="CP685" i="3"/>
  <c r="CQ685" i="3" s="1"/>
  <c r="CC684" i="3"/>
  <c r="CP684" i="3" s="1"/>
  <c r="CQ684" i="3" s="1"/>
  <c r="BR777" i="3"/>
  <c r="BR765" i="3"/>
  <c r="BN1002" i="3"/>
  <c r="BN1014" i="3"/>
  <c r="CC1100" i="3"/>
  <c r="CP1100" i="3" s="1"/>
  <c r="CP1101" i="3"/>
  <c r="BQ310" i="3"/>
  <c r="BZ310" i="3" s="1"/>
  <c r="CA310" i="3" s="1"/>
  <c r="BZ311" i="3"/>
  <c r="CA311" i="3" s="1"/>
  <c r="CD619" i="3"/>
  <c r="CD607" i="3"/>
  <c r="AY1022" i="3"/>
  <c r="AY1021" i="3" s="1"/>
  <c r="AU1022" i="3"/>
  <c r="AU1021" i="3" s="1"/>
  <c r="CL1022" i="3"/>
  <c r="CL1021" i="3" s="1"/>
  <c r="BQ1002" i="3"/>
  <c r="BQ275" i="3"/>
  <c r="BZ275" i="3" s="1"/>
  <c r="CA275" i="3" s="1"/>
  <c r="BT275" i="3"/>
  <c r="J234" i="3"/>
  <c r="J114" i="3" s="1"/>
  <c r="AB656" i="3"/>
  <c r="AB63" i="3"/>
  <c r="AB62" i="3" s="1"/>
  <c r="BB698" i="3"/>
  <c r="AO104" i="3"/>
  <c r="BB104" i="3" s="1"/>
  <c r="AQ801" i="3"/>
  <c r="BO801" i="3"/>
  <c r="AW801" i="3"/>
  <c r="BW801" i="3"/>
  <c r="Z801" i="3"/>
  <c r="BS801" i="3"/>
  <c r="AR801" i="3"/>
  <c r="CH801" i="3"/>
  <c r="BM801" i="3"/>
  <c r="BZ801" i="3" s="1"/>
  <c r="AI801" i="3"/>
  <c r="AT801" i="3"/>
  <c r="CE801" i="3"/>
  <c r="AJ801" i="3"/>
  <c r="AU801" i="3"/>
  <c r="CK801" i="3"/>
  <c r="CL801" i="3"/>
  <c r="AX801" i="3"/>
  <c r="AS801" i="3"/>
  <c r="AE801" i="3"/>
  <c r="AV801" i="3"/>
  <c r="BX801" i="3"/>
  <c r="AP801" i="3"/>
  <c r="CC801" i="3"/>
  <c r="CP801" i="3" s="1"/>
  <c r="AH801" i="3"/>
  <c r="AY801" i="3"/>
  <c r="CM801" i="3"/>
  <c r="AD801" i="3"/>
  <c r="CF801" i="3"/>
  <c r="BP801" i="3"/>
  <c r="AO801" i="3"/>
  <c r="BB801" i="3" s="1"/>
  <c r="BR801" i="3"/>
  <c r="CD801" i="3"/>
  <c r="AP856" i="3"/>
  <c r="AP844" i="3"/>
  <c r="AF856" i="3"/>
  <c r="AF844" i="3"/>
  <c r="AL844" i="3" s="1"/>
  <c r="AM844" i="3" s="1"/>
  <c r="AS607" i="3"/>
  <c r="AS619" i="3"/>
  <c r="AS555" i="3" a="1"/>
  <c r="AS555" i="3" s="1"/>
  <c r="AS562" i="3" s="1"/>
  <c r="CC564" i="3"/>
  <c r="CP564" i="3" s="1"/>
  <c r="CL564" i="3"/>
  <c r="AP564" i="3"/>
  <c r="AO564" i="3"/>
  <c r="BB564" i="3" s="1"/>
  <c r="BX564" i="3"/>
  <c r="AR564" i="3"/>
  <c r="BP564" i="3"/>
  <c r="BM564" i="3"/>
  <c r="BZ564" i="3" s="1"/>
  <c r="AW564" i="3"/>
  <c r="BT564" i="3"/>
  <c r="BN564" i="3"/>
  <c r="BR564" i="3"/>
  <c r="BQ564" i="3"/>
  <c r="AX564" i="3"/>
  <c r="CK564" i="3"/>
  <c r="AV564" i="3"/>
  <c r="CD564" i="3"/>
  <c r="CF564" i="3"/>
  <c r="CJ564" i="3"/>
  <c r="CG564" i="3"/>
  <c r="CH564" i="3"/>
  <c r="AY564" i="3"/>
  <c r="AU564" i="3"/>
  <c r="J560" i="3"/>
  <c r="J558" i="3"/>
  <c r="J557" i="3"/>
  <c r="J556" i="3" s="1"/>
  <c r="J565" i="3"/>
  <c r="J562" i="3"/>
  <c r="J561" i="3" s="1"/>
  <c r="J563" i="3"/>
  <c r="J559" i="3"/>
  <c r="AQ607" i="3"/>
  <c r="AQ619" i="3"/>
  <c r="AQ555" i="3" a="1"/>
  <c r="AQ555" i="3" s="1"/>
  <c r="AE483" i="3"/>
  <c r="AE482" i="3" s="1"/>
  <c r="AE487" i="3" s="1"/>
  <c r="AE506" i="3" s="1"/>
  <c r="AE537" i="3" s="1"/>
  <c r="AE551" i="3" s="1"/>
  <c r="BS669" i="3"/>
  <c r="BS668" i="3"/>
  <c r="BS666" i="3"/>
  <c r="BS665" i="3" s="1"/>
  <c r="J148" i="1"/>
  <c r="J163" i="1" s="1"/>
  <c r="J91" i="1"/>
  <c r="BQ261" i="3"/>
  <c r="BZ262" i="3"/>
  <c r="CA262" i="3" s="1"/>
  <c r="CA313" i="3"/>
  <c r="BR550" i="3"/>
  <c r="BR549" i="3"/>
  <c r="BR542" i="3"/>
  <c r="BR534" i="3"/>
  <c r="BR530" i="3"/>
  <c r="BR517" i="3"/>
  <c r="BR500" i="3"/>
  <c r="BR546" i="3"/>
  <c r="BR524" i="3"/>
  <c r="BR525" i="3"/>
  <c r="BR543" i="3"/>
  <c r="BR520" i="3"/>
  <c r="BR497" i="3"/>
  <c r="BR494" i="3"/>
  <c r="BR493" i="3" s="1"/>
  <c r="BR519" i="3"/>
  <c r="BR518" i="3" s="1"/>
  <c r="BR499" i="3"/>
  <c r="BR498" i="3" s="1"/>
  <c r="BR545" i="3"/>
  <c r="BR515" i="3"/>
  <c r="BR505" i="3"/>
  <c r="BR480" i="3"/>
  <c r="BR533" i="3" s="1"/>
  <c r="BR532" i="3" s="1"/>
  <c r="BR484" i="3"/>
  <c r="BR509" i="3"/>
  <c r="BR516" i="3"/>
  <c r="BR495" i="3"/>
  <c r="BR492" i="3" a="1"/>
  <c r="BR492" i="3" s="1"/>
  <c r="BR539" i="3"/>
  <c r="BR538" i="3" s="1"/>
  <c r="BR486" i="3"/>
  <c r="BR514" i="3"/>
  <c r="BR496" i="3"/>
  <c r="BR531" i="3"/>
  <c r="BR513" i="3"/>
  <c r="BR544" i="3"/>
  <c r="BR522" i="3"/>
  <c r="BR521" i="3" s="1"/>
  <c r="BR479" i="3"/>
  <c r="BB48" i="3"/>
  <c r="BN684" i="3"/>
  <c r="BN91" i="3"/>
  <c r="BN90" i="3" s="1"/>
  <c r="AJ684" i="3"/>
  <c r="AJ91" i="3"/>
  <c r="AJ90" i="3" s="1"/>
  <c r="Y1096" i="3"/>
  <c r="AL1096" i="3" s="1"/>
  <c r="AM1096" i="3" s="1"/>
  <c r="Y1099" i="3"/>
  <c r="AL1099" i="3" s="1"/>
  <c r="Y1092" i="3"/>
  <c r="Y1097" i="3"/>
  <c r="AL1097" i="3" s="1"/>
  <c r="Y1098" i="3"/>
  <c r="AL1098" i="3" s="1"/>
  <c r="AM1098" i="3" s="1"/>
  <c r="Y1095" i="3"/>
  <c r="AL1095" i="3" s="1"/>
  <c r="AM1095" i="3" s="1"/>
  <c r="Y1047" i="3"/>
  <c r="Y1046" i="3" s="1"/>
  <c r="AL1046" i="3" s="1"/>
  <c r="Y1058" i="3"/>
  <c r="AL1058" i="3" s="1"/>
  <c r="AM1058" i="3" s="1"/>
  <c r="Y1052" i="3"/>
  <c r="Y1050" i="3"/>
  <c r="Y1049" i="3"/>
  <c r="Y1048" i="3"/>
  <c r="Y1053" i="3"/>
  <c r="AL1053" i="3" s="1"/>
  <c r="AM1053" i="3" s="1"/>
  <c r="Y1032" i="3"/>
  <c r="AL1032" i="3" s="1"/>
  <c r="Y1039" i="3"/>
  <c r="AL1039" i="3" s="1"/>
  <c r="Y1036" i="3"/>
  <c r="AL1029" i="3"/>
  <c r="Y1033" i="3"/>
  <c r="AL1033" i="3" s="1"/>
  <c r="AM1033" i="3" s="1"/>
  <c r="BR209" i="3"/>
  <c r="BR89" i="3" s="1"/>
  <c r="BR208" i="3"/>
  <c r="BR88" i="3" s="1"/>
  <c r="BR206" i="3"/>
  <c r="BR226" i="3"/>
  <c r="BR106" i="3" s="1"/>
  <c r="BR227" i="3"/>
  <c r="BR107" i="3" s="1"/>
  <c r="BR215" i="3"/>
  <c r="BR97" i="3" s="1"/>
  <c r="BR228" i="3"/>
  <c r="BR214" i="3"/>
  <c r="BR94" i="3" s="1"/>
  <c r="BR201" i="3"/>
  <c r="BR81" i="3" s="1"/>
  <c r="BR200" i="3"/>
  <c r="BR80" i="3" s="1"/>
  <c r="BR199" i="3"/>
  <c r="BR79" i="3" s="1"/>
  <c r="BR198" i="3"/>
  <c r="BR78" i="3" s="1"/>
  <c r="BR197" i="3"/>
  <c r="BR77" i="3" s="1"/>
  <c r="BR193" i="3"/>
  <c r="BR229" i="3"/>
  <c r="BR181" i="3"/>
  <c r="BR61" i="3" s="1"/>
  <c r="BR223" i="3"/>
  <c r="BR218" i="3"/>
  <c r="BR204" i="3"/>
  <c r="BR84" i="3" s="1"/>
  <c r="BR203" i="3"/>
  <c r="BR176" i="3" a="1"/>
  <c r="BR176" i="3" s="1"/>
  <c r="BR56" i="3" s="1"/>
  <c r="BR233" i="3"/>
  <c r="BR113" i="3" s="1"/>
  <c r="BR230" i="3"/>
  <c r="BR183" i="3"/>
  <c r="BR180" i="3"/>
  <c r="BR60" i="3" s="1"/>
  <c r="BR234" i="3"/>
  <c r="BR114" i="3" s="1"/>
  <c r="BR163" i="3"/>
  <c r="BR44" i="3" s="1"/>
  <c r="BR184" i="3"/>
  <c r="BR64" i="3" s="1"/>
  <c r="BR170" i="3"/>
  <c r="BR50" i="3" s="1"/>
  <c r="BR178" i="3"/>
  <c r="BR189" i="3"/>
  <c r="BR69" i="3" s="1"/>
  <c r="BR179" i="3"/>
  <c r="BR59" i="3" s="1"/>
  <c r="BR164" i="3"/>
  <c r="BR41" i="3"/>
  <c r="BT1002" i="3"/>
  <c r="BT1014" i="3"/>
  <c r="BM942" i="3"/>
  <c r="BZ942" i="3" s="1"/>
  <c r="BZ943" i="3"/>
  <c r="L874" i="3"/>
  <c r="L881" i="3"/>
  <c r="L875" i="3"/>
  <c r="L878" i="3"/>
  <c r="L877" i="3" s="1"/>
  <c r="L879" i="3"/>
  <c r="L873" i="3"/>
  <c r="L872" i="3" s="1"/>
  <c r="L876" i="3"/>
  <c r="J71" i="3"/>
  <c r="CL451" i="3"/>
  <c r="CL435" i="3"/>
  <c r="CL426" i="3"/>
  <c r="CL446" i="3"/>
  <c r="CL441" i="3"/>
  <c r="CL434" i="3"/>
  <c r="CL418" i="3"/>
  <c r="CL455" i="3"/>
  <c r="CL407" i="3"/>
  <c r="CL416" i="3"/>
  <c r="CL464" i="3"/>
  <c r="CL438" i="3"/>
  <c r="CL437" i="3"/>
  <c r="CL471" i="3"/>
  <c r="CL465" i="3"/>
  <c r="CL452" i="3"/>
  <c r="CL417" i="3"/>
  <c r="CL466" i="3"/>
  <c r="CL463" i="3"/>
  <c r="CL445" i="3"/>
  <c r="CL436" i="3"/>
  <c r="CL430" i="3"/>
  <c r="CL421" i="3"/>
  <c r="CL420" i="3"/>
  <c r="CL419" i="3" s="1"/>
  <c r="CL467" i="3"/>
  <c r="CL460" i="3"/>
  <c r="CL459" i="3" s="1"/>
  <c r="CL440" i="3"/>
  <c r="CL439" i="3" s="1"/>
  <c r="CL443" i="3"/>
  <c r="CL442" i="3" s="1"/>
  <c r="CL401" i="3"/>
  <c r="CL454" i="3" s="1"/>
  <c r="CL453" i="3" s="1"/>
  <c r="CL413" i="3" a="1"/>
  <c r="CL413" i="3" s="1"/>
  <c r="CL400" i="3"/>
  <c r="CL415" i="3"/>
  <c r="CL414" i="3" s="1"/>
  <c r="CL470" i="3"/>
  <c r="BT950" i="3" a="1"/>
  <c r="BT950" i="3" s="1"/>
  <c r="AG659" i="3"/>
  <c r="AG662" i="3"/>
  <c r="AG661" i="3"/>
  <c r="AX668" i="3"/>
  <c r="AX74" i="3" s="1"/>
  <c r="AX666" i="3"/>
  <c r="AX665" i="3" s="1"/>
  <c r="AX669" i="3"/>
  <c r="AX75" i="3" s="1"/>
  <c r="AX73" i="3"/>
  <c r="AX72" i="3" s="1"/>
  <c r="AX71" i="3" s="1"/>
  <c r="AU856" i="3"/>
  <c r="AU844" i="3"/>
  <c r="CK844" i="3"/>
  <c r="CK856" i="3"/>
  <c r="BX545" i="3"/>
  <c r="BX544" i="3"/>
  <c r="BX522" i="3"/>
  <c r="BX521" i="3" s="1"/>
  <c r="BX514" i="3"/>
  <c r="BX542" i="3"/>
  <c r="BX539" i="3"/>
  <c r="BX538" i="3" s="1"/>
  <c r="BX549" i="3"/>
  <c r="BX531" i="3"/>
  <c r="BX546" i="3"/>
  <c r="BX525" i="3"/>
  <c r="BX515" i="3"/>
  <c r="BX496" i="3"/>
  <c r="BX520" i="3"/>
  <c r="BX516" i="3"/>
  <c r="BX509" i="3"/>
  <c r="BX495" i="3"/>
  <c r="BX479" i="3"/>
  <c r="BX486" i="3"/>
  <c r="BX513" i="3"/>
  <c r="BX497" i="3"/>
  <c r="BX494" i="3"/>
  <c r="BX493" i="3" s="1"/>
  <c r="BX524" i="3"/>
  <c r="BX517" i="3"/>
  <c r="BX499" i="3"/>
  <c r="BX498" i="3" s="1"/>
  <c r="BX492" i="3" a="1"/>
  <c r="BX492" i="3" s="1"/>
  <c r="BX530" i="3"/>
  <c r="BX484" i="3"/>
  <c r="BX550" i="3"/>
  <c r="BX543" i="3"/>
  <c r="BX534" i="3"/>
  <c r="BX519" i="3"/>
  <c r="BX518" i="3" s="1"/>
  <c r="BX480" i="3"/>
  <c r="BX533" i="3" s="1"/>
  <c r="BX532" i="3" s="1"/>
  <c r="BX505" i="3"/>
  <c r="BX500" i="3"/>
  <c r="O723" i="3"/>
  <c r="O720" i="3"/>
  <c r="O719" i="3" s="1"/>
  <c r="O717" i="3"/>
  <c r="O721" i="3"/>
  <c r="O716" i="3"/>
  <c r="O715" i="3"/>
  <c r="O714" i="3" s="1"/>
  <c r="O718" i="3" s="1"/>
  <c r="O724" i="3" s="1"/>
  <c r="BJ105" i="1"/>
  <c r="BI105" i="1"/>
  <c r="BD105" i="1"/>
  <c r="BC105" i="1"/>
  <c r="AY154" i="3"/>
  <c r="AY117" i="3"/>
  <c r="CL359" i="3"/>
  <c r="CL358" i="3"/>
  <c r="CL357" i="3"/>
  <c r="CL356" i="3"/>
  <c r="CL355" i="3"/>
  <c r="CL373" i="3"/>
  <c r="CL372" i="3"/>
  <c r="CL381" i="3"/>
  <c r="CL380" i="3" s="1"/>
  <c r="CL392" i="3"/>
  <c r="CL385" i="3"/>
  <c r="CL339" i="3"/>
  <c r="CL386" i="3"/>
  <c r="CL361" i="3"/>
  <c r="CL360" i="3" s="1"/>
  <c r="CL387" i="3"/>
  <c r="CL337" i="3"/>
  <c r="CL364" i="3"/>
  <c r="CL363" i="3" s="1"/>
  <c r="CL334" i="3" a="1"/>
  <c r="CL334" i="3" s="1"/>
  <c r="CL388" i="3"/>
  <c r="CL347" i="3"/>
  <c r="CL384" i="3"/>
  <c r="CL328" i="3"/>
  <c r="CL338" i="3"/>
  <c r="CL322" i="3"/>
  <c r="CL375" i="3" s="1"/>
  <c r="CL374" i="3" s="1"/>
  <c r="CL342" i="3"/>
  <c r="CL341" i="3"/>
  <c r="CL340" i="3" s="1"/>
  <c r="CL376" i="3"/>
  <c r="CL366" i="3"/>
  <c r="CL362" i="3"/>
  <c r="CL391" i="3"/>
  <c r="CL367" i="3"/>
  <c r="CL336" i="3"/>
  <c r="CL335" i="3" s="1"/>
  <c r="CL321" i="3"/>
  <c r="CL351" i="3"/>
  <c r="AR148" i="1"/>
  <c r="AR163" i="1" s="1"/>
  <c r="AR91" i="1"/>
  <c r="BZ213" i="3"/>
  <c r="BQ93" i="3"/>
  <c r="AM556" i="3"/>
  <c r="AM569" i="3"/>
  <c r="K875" i="3"/>
  <c r="K881" i="3"/>
  <c r="K878" i="3"/>
  <c r="K877" i="3" s="1"/>
  <c r="K874" i="3"/>
  <c r="K879" i="3"/>
  <c r="K873" i="3"/>
  <c r="K872" i="3" s="1"/>
  <c r="K876" i="3"/>
  <c r="K882" i="3" s="1"/>
  <c r="BR346" i="3"/>
  <c r="BR345" i="3"/>
  <c r="BR343" i="3"/>
  <c r="CA225" i="3"/>
  <c r="BW446" i="3"/>
  <c r="BW451" i="3"/>
  <c r="BW441" i="3"/>
  <c r="BW455" i="3"/>
  <c r="BW434" i="3"/>
  <c r="BW418" i="3"/>
  <c r="BW443" i="3"/>
  <c r="BW442" i="3" s="1"/>
  <c r="BW470" i="3"/>
  <c r="BW416" i="3"/>
  <c r="BW407" i="3"/>
  <c r="BW405" i="3"/>
  <c r="BW471" i="3"/>
  <c r="BW465" i="3"/>
  <c r="BW452" i="3"/>
  <c r="BW438" i="3"/>
  <c r="BW437" i="3"/>
  <c r="BW466" i="3"/>
  <c r="BW463" i="3"/>
  <c r="BW445" i="3"/>
  <c r="BW467" i="3"/>
  <c r="BW460" i="3"/>
  <c r="BW459" i="3" s="1"/>
  <c r="BW436" i="3"/>
  <c r="BW430" i="3"/>
  <c r="BW417" i="3"/>
  <c r="BW440" i="3"/>
  <c r="BW439" i="3" s="1"/>
  <c r="BW435" i="3"/>
  <c r="BW415" i="3"/>
  <c r="BW414" i="3" s="1"/>
  <c r="BW401" i="3"/>
  <c r="BW454" i="3" s="1"/>
  <c r="BW453" i="3" s="1"/>
  <c r="BW413" i="3" a="1"/>
  <c r="BW413" i="3" s="1"/>
  <c r="BW420" i="3"/>
  <c r="BW419" i="3" s="1"/>
  <c r="BW400" i="3"/>
  <c r="BW426" i="3"/>
  <c r="BW421" i="3"/>
  <c r="BW464" i="3"/>
  <c r="AZ705" i="3"/>
  <c r="AZ112" i="3"/>
  <c r="AZ111" i="3" s="1"/>
  <c r="BG59" i="1"/>
  <c r="BH59" i="1" s="1"/>
  <c r="BH60" i="1"/>
  <c r="AL682" i="3"/>
  <c r="AM682" i="3" s="1"/>
  <c r="AE88" i="3"/>
  <c r="AL88" i="3" s="1"/>
  <c r="AL689" i="3"/>
  <c r="AE97" i="3"/>
  <c r="AL97" i="3" s="1"/>
  <c r="Q958" i="3"/>
  <c r="Q952" i="3"/>
  <c r="Q951" i="3" s="1"/>
  <c r="Q955" i="3" s="1"/>
  <c r="Q961" i="3" s="1"/>
  <c r="Q957" i="3"/>
  <c r="Q956" i="3" s="1"/>
  <c r="Q953" i="3"/>
  <c r="Q954" i="3"/>
  <c r="Q960" i="3"/>
  <c r="CI1014" i="3"/>
  <c r="CI1002" i="3"/>
  <c r="BC1094" i="3"/>
  <c r="V112" i="3"/>
  <c r="I111" i="3"/>
  <c r="V111" i="3" s="1"/>
  <c r="BB686" i="3"/>
  <c r="BC686" i="3" s="1"/>
  <c r="AO92" i="3"/>
  <c r="BB92" i="3" s="1"/>
  <c r="AX651" i="3"/>
  <c r="AX58" i="3"/>
  <c r="AX57" i="3" s="1"/>
  <c r="CD844" i="3"/>
  <c r="CD856" i="3"/>
  <c r="CH607" i="3"/>
  <c r="CH619" i="3"/>
  <c r="R87" i="3"/>
  <c r="R85" i="3" s="1"/>
  <c r="R71" i="3" s="1"/>
  <c r="CC111" i="3"/>
  <c r="CP111" i="3" s="1"/>
  <c r="CP112" i="3"/>
  <c r="BT531" i="3"/>
  <c r="BT505" i="3"/>
  <c r="BT496" i="3"/>
  <c r="BT525" i="3"/>
  <c r="BT539" i="3"/>
  <c r="BT538" i="3" s="1"/>
  <c r="BT550" i="3"/>
  <c r="BT543" i="3"/>
  <c r="BT534" i="3"/>
  <c r="BT530" i="3"/>
  <c r="BT549" i="3"/>
  <c r="BT546" i="3"/>
  <c r="BT515" i="3"/>
  <c r="BT480" i="3"/>
  <c r="BT533" i="3" s="1"/>
  <c r="BT532" i="3" s="1"/>
  <c r="BT545" i="3"/>
  <c r="BT544" i="3"/>
  <c r="BT492" i="3" a="1"/>
  <c r="BT492" i="3" s="1"/>
  <c r="BT520" i="3"/>
  <c r="BT516" i="3"/>
  <c r="BT495" i="3"/>
  <c r="BT522" i="3"/>
  <c r="BT521" i="3" s="1"/>
  <c r="BT479" i="3"/>
  <c r="BT513" i="3"/>
  <c r="BT486" i="3"/>
  <c r="BT524" i="3"/>
  <c r="BT500" i="3"/>
  <c r="BT499" i="3"/>
  <c r="BT498" i="3" s="1"/>
  <c r="BT514" i="3"/>
  <c r="BT497" i="3"/>
  <c r="BT519" i="3"/>
  <c r="BT518" i="3" s="1"/>
  <c r="BT517" i="3"/>
  <c r="BT509" i="3"/>
  <c r="BT494" i="3"/>
  <c r="BT493" i="3" s="1"/>
  <c r="BT542" i="3"/>
  <c r="BV476" i="3" a="1"/>
  <c r="BV476" i="3" s="1"/>
  <c r="CM476" i="3" a="1"/>
  <c r="CM476" i="3" s="1"/>
  <c r="BV87" i="3"/>
  <c r="AL568" i="3"/>
  <c r="AM568" i="3" s="1"/>
  <c r="AC861" i="3"/>
  <c r="AC860" i="3"/>
  <c r="AC862" i="3"/>
  <c r="AC858" i="3"/>
  <c r="AC859" i="3"/>
  <c r="AC855" i="3"/>
  <c r="AC854" i="3" s="1"/>
  <c r="AC812" i="3"/>
  <c r="AC816" i="3"/>
  <c r="AC821" i="3"/>
  <c r="AC811" i="3"/>
  <c r="AC815" i="3"/>
  <c r="AC814" i="3" s="1"/>
  <c r="AC796" i="3"/>
  <c r="AC802" i="3"/>
  <c r="AC813" i="3"/>
  <c r="AC799" i="3"/>
  <c r="AC795" i="3"/>
  <c r="AC810" i="3"/>
  <c r="AC809" i="3" s="1"/>
  <c r="AC800" i="3"/>
  <c r="AX792" i="3" a="1"/>
  <c r="AX792" i="3" s="1"/>
  <c r="AX799" i="3" s="1"/>
  <c r="AS792" i="3" a="1"/>
  <c r="AS792" i="3" s="1"/>
  <c r="AS799" i="3" s="1"/>
  <c r="Q796" i="3"/>
  <c r="Q800" i="3"/>
  <c r="Q795" i="3"/>
  <c r="Q799" i="3"/>
  <c r="Q798" i="3" s="1"/>
  <c r="Q794" i="3"/>
  <c r="Q793" i="3" s="1"/>
  <c r="Q802" i="3"/>
  <c r="Q797" i="3"/>
  <c r="Q803" i="3" s="1"/>
  <c r="CP1080" i="3"/>
  <c r="CQ1080" i="3" s="1"/>
  <c r="CC1079" i="3"/>
  <c r="CP1079" i="3" s="1"/>
  <c r="CQ1079" i="3" s="1"/>
  <c r="AU679" i="3"/>
  <c r="AU86" i="3"/>
  <c r="AU85" i="3" s="1"/>
  <c r="AU696" i="3"/>
  <c r="AU103" i="3"/>
  <c r="AU102" i="3" s="1"/>
  <c r="M723" i="3"/>
  <c r="M717" i="3"/>
  <c r="M715" i="3"/>
  <c r="M714" i="3" s="1"/>
  <c r="M718" i="3" s="1"/>
  <c r="M724" i="3" s="1"/>
  <c r="M721" i="3"/>
  <c r="M720" i="3"/>
  <c r="M719" i="3" s="1"/>
  <c r="M716" i="3"/>
  <c r="AF713" i="3" a="1"/>
  <c r="AF713" i="3" s="1"/>
  <c r="AV713" i="3" s="1" a="1"/>
  <c r="AV713" i="3" s="1"/>
  <c r="AZ713" i="3" a="1"/>
  <c r="AZ713" i="3" s="1"/>
  <c r="L723" i="3"/>
  <c r="L720" i="3"/>
  <c r="L719" i="3" s="1"/>
  <c r="L716" i="3"/>
  <c r="L715" i="3"/>
  <c r="L714" i="3" s="1"/>
  <c r="L718" i="3" s="1"/>
  <c r="L724" i="3" s="1"/>
  <c r="L721" i="3"/>
  <c r="L717" i="3"/>
  <c r="AH90" i="1"/>
  <c r="AA562" i="3"/>
  <c r="AA561" i="3" s="1"/>
  <c r="AA566" i="3" s="1"/>
  <c r="AA404" i="3"/>
  <c r="AA403" i="3" s="1"/>
  <c r="AA408" i="3" s="1"/>
  <c r="AA483" i="3"/>
  <c r="AA482" i="3" s="1"/>
  <c r="AA487" i="3" s="1"/>
  <c r="AA246" i="3"/>
  <c r="AA245" i="3" s="1"/>
  <c r="AA250" i="3" s="1"/>
  <c r="AA269" i="3" s="1"/>
  <c r="AA300" i="3" s="1"/>
  <c r="AA314" i="3" s="1"/>
  <c r="AA325" i="3"/>
  <c r="AA324" i="3" s="1"/>
  <c r="AA329" i="3" s="1"/>
  <c r="AA348" i="3" s="1"/>
  <c r="AA379" i="3" s="1"/>
  <c r="AA393" i="3" s="1"/>
  <c r="AA167" i="3"/>
  <c r="AA166" i="3" s="1"/>
  <c r="AA171" i="3" s="1"/>
  <c r="AA190" i="3" s="1"/>
  <c r="AA221" i="3" s="1"/>
  <c r="AA235" i="3" s="1"/>
  <c r="AA47" i="3"/>
  <c r="CN274" i="3"/>
  <c r="CN273" i="3"/>
  <c r="CN271" i="3"/>
  <c r="CN270" i="3" s="1"/>
  <c r="CM485" i="3"/>
  <c r="S485" i="3"/>
  <c r="BN154" i="3"/>
  <c r="BN117" i="3"/>
  <c r="BC319" i="3"/>
  <c r="BC332" i="3"/>
  <c r="BX359" i="3"/>
  <c r="BX358" i="3"/>
  <c r="BX357" i="3"/>
  <c r="BX356" i="3"/>
  <c r="BX355" i="3"/>
  <c r="BX373" i="3"/>
  <c r="BX372" i="3"/>
  <c r="BX381" i="3"/>
  <c r="BX380" i="3" s="1"/>
  <c r="BX364" i="3"/>
  <c r="BX363" i="3" s="1"/>
  <c r="BX388" i="3"/>
  <c r="BX337" i="3"/>
  <c r="BX384" i="3"/>
  <c r="BX347" i="3"/>
  <c r="BX328" i="3"/>
  <c r="BX326" i="3"/>
  <c r="BX391" i="3"/>
  <c r="BX367" i="3"/>
  <c r="BX362" i="3"/>
  <c r="BX322" i="3"/>
  <c r="BX375" i="3" s="1"/>
  <c r="BX374" i="3" s="1"/>
  <c r="BX342" i="3"/>
  <c r="BX341" i="3"/>
  <c r="BX340" i="3" s="1"/>
  <c r="BX336" i="3"/>
  <c r="BX335" i="3" s="1"/>
  <c r="BX392" i="3"/>
  <c r="BX385" i="3"/>
  <c r="BX386" i="3"/>
  <c r="BX334" i="3" a="1"/>
  <c r="BX334" i="3" s="1"/>
  <c r="BX361" i="3"/>
  <c r="BX360" i="3" s="1"/>
  <c r="BX351" i="3"/>
  <c r="BX387" i="3"/>
  <c r="BX338" i="3"/>
  <c r="BX366" i="3"/>
  <c r="BX321" i="3"/>
  <c r="BX376" i="3"/>
  <c r="BX339" i="3"/>
  <c r="BB489" i="3"/>
  <c r="BC489" i="3" s="1"/>
  <c r="AO488" i="3"/>
  <c r="BB488" i="3" s="1"/>
  <c r="BC488" i="3" s="1"/>
  <c r="BC1038" i="3"/>
  <c r="AS109" i="3"/>
  <c r="AS98" i="3"/>
  <c r="AS108" i="3"/>
  <c r="AS110" i="3"/>
  <c r="BT267" i="3"/>
  <c r="BT266" i="3"/>
  <c r="BT264" i="3"/>
  <c r="AX1002" i="3"/>
  <c r="AX1014" i="3"/>
  <c r="AS1029" i="3" a="1"/>
  <c r="AS1029" i="3" s="1"/>
  <c r="AS1036" i="3" s="1"/>
  <c r="BB73" i="1"/>
  <c r="BC73" i="1"/>
  <c r="J502" i="3"/>
  <c r="V502" i="3" s="1"/>
  <c r="W502" i="3" s="1"/>
  <c r="BR502" i="3"/>
  <c r="BX502" i="3"/>
  <c r="BT186" i="3"/>
  <c r="BH83" i="1"/>
  <c r="BG82" i="1"/>
  <c r="BI83" i="1"/>
  <c r="BS548" i="3"/>
  <c r="BS547" i="3" s="1"/>
  <c r="BX229" i="3"/>
  <c r="BX228" i="3"/>
  <c r="BX218" i="3"/>
  <c r="BX227" i="3"/>
  <c r="BX107" i="3" s="1"/>
  <c r="BX234" i="3"/>
  <c r="BX114" i="3" s="1"/>
  <c r="BX203" i="3"/>
  <c r="BX209" i="3"/>
  <c r="BX89" i="3" s="1"/>
  <c r="BX230" i="3"/>
  <c r="BX226" i="3"/>
  <c r="BX106" i="3" s="1"/>
  <c r="BX204" i="3"/>
  <c r="BX84" i="3" s="1"/>
  <c r="BX189" i="3"/>
  <c r="BX69" i="3" s="1"/>
  <c r="BX223" i="3"/>
  <c r="BX170" i="3"/>
  <c r="BX50" i="3" s="1"/>
  <c r="BX233" i="3"/>
  <c r="BX113" i="3" s="1"/>
  <c r="BX206" i="3"/>
  <c r="BX215" i="3"/>
  <c r="BX97" i="3" s="1"/>
  <c r="BX208" i="3"/>
  <c r="BX88" i="3" s="1"/>
  <c r="BX201" i="3"/>
  <c r="BX81" i="3" s="1"/>
  <c r="BX200" i="3"/>
  <c r="BX80" i="3" s="1"/>
  <c r="BX199" i="3"/>
  <c r="BX79" i="3" s="1"/>
  <c r="BX198" i="3"/>
  <c r="BX78" i="3" s="1"/>
  <c r="BX197" i="3"/>
  <c r="BX77" i="3" s="1"/>
  <c r="BX193" i="3"/>
  <c r="BX184" i="3"/>
  <c r="BX64" i="3" s="1"/>
  <c r="BX214" i="3"/>
  <c r="BX94" i="3" s="1"/>
  <c r="BX164" i="3"/>
  <c r="BX183" i="3"/>
  <c r="BX180" i="3"/>
  <c r="BX60" i="3" s="1"/>
  <c r="BX176" i="3" a="1"/>
  <c r="BX176" i="3" s="1"/>
  <c r="BX56" i="3" s="1"/>
  <c r="BX181" i="3"/>
  <c r="BX61" i="3" s="1"/>
  <c r="BX178" i="3"/>
  <c r="BX179" i="3"/>
  <c r="BX59" i="3" s="1"/>
  <c r="BX163" i="3"/>
  <c r="BX44" i="3" s="1"/>
  <c r="BX41" i="3"/>
  <c r="BX1037" i="3" s="1"/>
  <c r="CF209" i="3"/>
  <c r="CF89" i="3" s="1"/>
  <c r="CF208" i="3"/>
  <c r="CF88" i="3" s="1"/>
  <c r="CF206" i="3"/>
  <c r="CF226" i="3"/>
  <c r="CF106" i="3" s="1"/>
  <c r="CF218" i="3"/>
  <c r="CF215" i="3"/>
  <c r="CF97" i="3" s="1"/>
  <c r="CF201" i="3"/>
  <c r="CF81" i="3" s="1"/>
  <c r="CF200" i="3"/>
  <c r="CF80" i="3" s="1"/>
  <c r="CF199" i="3"/>
  <c r="CF79" i="3" s="1"/>
  <c r="CF198" i="3"/>
  <c r="CF78" i="3" s="1"/>
  <c r="CF197" i="3"/>
  <c r="CF77" i="3" s="1"/>
  <c r="CF193" i="3"/>
  <c r="CF227" i="3"/>
  <c r="CF107" i="3" s="1"/>
  <c r="CF214" i="3"/>
  <c r="CF94" i="3" s="1"/>
  <c r="CF178" i="3"/>
  <c r="CF176" i="3" a="1"/>
  <c r="CF176" i="3" s="1"/>
  <c r="CF56" i="3" s="1"/>
  <c r="CF233" i="3"/>
  <c r="CF113" i="3" s="1"/>
  <c r="CF228" i="3"/>
  <c r="CF229" i="3"/>
  <c r="CF234" i="3"/>
  <c r="CF114" i="3" s="1"/>
  <c r="CF230" i="3"/>
  <c r="CF204" i="3"/>
  <c r="CF84" i="3" s="1"/>
  <c r="CF183" i="3"/>
  <c r="CF180" i="3"/>
  <c r="CF60" i="3" s="1"/>
  <c r="CF179" i="3"/>
  <c r="CF59" i="3" s="1"/>
  <c r="CF163" i="3"/>
  <c r="CF44" i="3" s="1"/>
  <c r="CF223" i="3"/>
  <c r="CF168" i="3"/>
  <c r="CF203" i="3"/>
  <c r="CF184" i="3"/>
  <c r="CF64" i="3" s="1"/>
  <c r="CF170" i="3"/>
  <c r="CF50" i="3" s="1"/>
  <c r="CF189" i="3"/>
  <c r="CF69" i="3" s="1"/>
  <c r="CF181" i="3"/>
  <c r="CF61" i="3" s="1"/>
  <c r="CF164" i="3"/>
  <c r="CF41" i="3"/>
  <c r="CF326" i="3" s="1"/>
  <c r="I389" i="3"/>
  <c r="V389" i="3" s="1"/>
  <c r="W389" i="3" s="1"/>
  <c r="V390" i="3"/>
  <c r="W390" i="3" s="1"/>
  <c r="BZ501" i="3"/>
  <c r="CA501" i="3" s="1"/>
  <c r="BP627" i="3"/>
  <c r="BP626" i="3" s="1"/>
  <c r="CJ627" i="3"/>
  <c r="CJ626" i="3" s="1"/>
  <c r="CG627" i="3"/>
  <c r="CG626" i="3" s="1"/>
  <c r="CC765" i="3"/>
  <c r="CP765" i="3" s="1"/>
  <c r="CQ765" i="3" s="1"/>
  <c r="CC777" i="3"/>
  <c r="CP777" i="3" s="1"/>
  <c r="BZ212" i="3"/>
  <c r="BQ92" i="3"/>
  <c r="V138" i="3"/>
  <c r="CN540" i="3"/>
  <c r="CN528" i="3"/>
  <c r="CJ540" i="3"/>
  <c r="CJ528" i="3"/>
  <c r="BB681" i="3"/>
  <c r="BC681" i="3" s="1"/>
  <c r="CA1015" i="3"/>
  <c r="BU423" i="3"/>
  <c r="CQ255" i="3"/>
  <c r="CQ277" i="3"/>
  <c r="CQ309" i="3"/>
  <c r="CH210" i="3"/>
  <c r="CH91" i="3"/>
  <c r="CH90" i="3" s="1"/>
  <c r="AL586" i="3"/>
  <c r="AM586" i="3" s="1"/>
  <c r="AY943" i="3"/>
  <c r="AY942" i="3" s="1"/>
  <c r="BQ943" i="3"/>
  <c r="BQ942" i="3" s="1"/>
  <c r="CI943" i="3"/>
  <c r="CI942" i="3" s="1"/>
  <c r="CD923" i="3"/>
  <c r="CD935" i="3"/>
  <c r="Z935" i="3"/>
  <c r="Z871" i="3" a="1"/>
  <c r="Z871" i="3" s="1"/>
  <c r="CN923" i="3"/>
  <c r="CN935" i="3"/>
  <c r="M881" i="3"/>
  <c r="M879" i="3"/>
  <c r="M875" i="3"/>
  <c r="M873" i="3"/>
  <c r="M872" i="3" s="1"/>
  <c r="M876" i="3" s="1"/>
  <c r="M882" i="3" s="1"/>
  <c r="M874" i="3"/>
  <c r="M878" i="3"/>
  <c r="M877" i="3" s="1"/>
  <c r="AH41" i="3"/>
  <c r="AH167" i="3" s="1"/>
  <c r="AH166" i="3" s="1"/>
  <c r="AH171" i="3" s="1"/>
  <c r="AH190" i="3" s="1"/>
  <c r="AH221" i="3" s="1"/>
  <c r="AH235" i="3" s="1"/>
  <c r="Z818" i="3"/>
  <c r="Y817" i="3"/>
  <c r="Y819" i="3"/>
  <c r="Y820" i="3"/>
  <c r="BS467" i="3"/>
  <c r="BS437" i="3"/>
  <c r="BS436" i="3"/>
  <c r="BS435" i="3"/>
  <c r="BS434" i="3"/>
  <c r="BS430" i="3"/>
  <c r="BS466" i="3"/>
  <c r="BS471" i="3"/>
  <c r="BS465" i="3"/>
  <c r="BS455" i="3"/>
  <c r="BS445" i="3"/>
  <c r="BS443" i="3"/>
  <c r="BS442" i="3" s="1"/>
  <c r="BS438" i="3"/>
  <c r="BS463" i="3"/>
  <c r="BS460" i="3"/>
  <c r="BS459" i="3" s="1"/>
  <c r="BS446" i="3"/>
  <c r="BS417" i="3"/>
  <c r="BS413" i="3" a="1"/>
  <c r="BS413" i="3" s="1"/>
  <c r="BS440" i="3"/>
  <c r="BS439" i="3" s="1"/>
  <c r="BS426" i="3"/>
  <c r="BS421" i="3"/>
  <c r="BS420" i="3"/>
  <c r="BS419" i="3" s="1"/>
  <c r="BS415" i="3"/>
  <c r="BS414" i="3" s="1"/>
  <c r="BS400" i="3"/>
  <c r="BS441" i="3"/>
  <c r="BS416" i="3"/>
  <c r="BS452" i="3"/>
  <c r="BS451" i="3"/>
  <c r="BS470" i="3"/>
  <c r="BS464" i="3"/>
  <c r="BS407" i="3"/>
  <c r="BS418" i="3"/>
  <c r="BS401" i="3"/>
  <c r="BS454" i="3" s="1"/>
  <c r="BS453" i="3" s="1"/>
  <c r="CH397" i="3" a="1"/>
  <c r="CH397" i="3" s="1"/>
  <c r="CK397" i="3" a="1"/>
  <c r="CK397" i="3" s="1"/>
  <c r="BM619" i="3"/>
  <c r="BZ619" i="3" s="1"/>
  <c r="BM607" i="3"/>
  <c r="BZ607" i="3" s="1"/>
  <c r="CA607" i="3" s="1"/>
  <c r="BM555" i="3" a="1"/>
  <c r="BM555" i="3" s="1"/>
  <c r="AQ705" i="3"/>
  <c r="AQ112" i="3"/>
  <c r="AQ111" i="3" s="1"/>
  <c r="BP705" i="3"/>
  <c r="BP112" i="3"/>
  <c r="BP111" i="3" s="1"/>
  <c r="AS642" i="3"/>
  <c r="BB78" i="1"/>
  <c r="BC78" i="1"/>
  <c r="BC174" i="3"/>
  <c r="AP785" i="3"/>
  <c r="AP784" i="3" s="1"/>
  <c r="AV785" i="3"/>
  <c r="AV784" i="3" s="1"/>
  <c r="AR785" i="3"/>
  <c r="AR784" i="3" s="1"/>
  <c r="CG950" i="3" a="1"/>
  <c r="CG950" i="3" s="1"/>
  <c r="AD950" i="3" a="1"/>
  <c r="AD950" i="3" s="1"/>
  <c r="AB950" i="3" a="1"/>
  <c r="AB950" i="3" s="1"/>
  <c r="M148" i="1"/>
  <c r="M163" i="1" s="1"/>
  <c r="M91" i="1"/>
  <c r="BB66" i="1"/>
  <c r="CP213" i="3"/>
  <c r="CC93" i="3"/>
  <c r="CP93" i="3" s="1"/>
  <c r="CM210" i="3"/>
  <c r="CM91" i="3"/>
  <c r="CM90" i="3" s="1"/>
  <c r="AG488" i="3"/>
  <c r="AR110" i="3"/>
  <c r="AR98" i="3"/>
  <c r="AR108" i="3"/>
  <c r="AR109" i="3"/>
  <c r="AR676" i="3"/>
  <c r="AR83" i="3"/>
  <c r="AR82" i="3" s="1"/>
  <c r="AR691" i="3"/>
  <c r="AR45" i="3"/>
  <c r="BQ765" i="3"/>
  <c r="BQ777" i="3"/>
  <c r="BK766" i="3"/>
  <c r="CM766" i="3"/>
  <c r="AV766" i="3"/>
  <c r="CG766" i="3"/>
  <c r="CJ766" i="3"/>
  <c r="BT766" i="3"/>
  <c r="CI766" i="3"/>
  <c r="BS766" i="3"/>
  <c r="AH766" i="3"/>
  <c r="BT935" i="3"/>
  <c r="BT923" i="3"/>
  <c r="AP1014" i="3"/>
  <c r="AP1002" i="3"/>
  <c r="AF1014" i="3"/>
  <c r="AF1002" i="3"/>
  <c r="AL1002" i="3" s="1"/>
  <c r="AM1002" i="3" s="1"/>
  <c r="AQ1014" i="3"/>
  <c r="AQ1002" i="3"/>
  <c r="BM1100" i="3"/>
  <c r="BZ1100" i="3" s="1"/>
  <c r="BZ1101" i="3"/>
  <c r="CC310" i="3"/>
  <c r="CP310" i="3" s="1"/>
  <c r="CQ310" i="3" s="1"/>
  <c r="CP311" i="3"/>
  <c r="CQ311" i="3" s="1"/>
  <c r="AZ1022" i="3"/>
  <c r="AZ1021" i="3" s="1"/>
  <c r="CG1022" i="3"/>
  <c r="CG1021" i="3" s="1"/>
  <c r="BU1022" i="3"/>
  <c r="BU1021" i="3" s="1"/>
  <c r="CC1002" i="3"/>
  <c r="CP1002" i="3" s="1"/>
  <c r="CQ1002" i="3" s="1"/>
  <c r="BB152" i="1"/>
  <c r="BM172" i="3"/>
  <c r="AM174" i="3"/>
  <c r="AB651" i="3"/>
  <c r="AB58" i="3"/>
  <c r="AB57" i="3" s="1"/>
  <c r="AZ684" i="3"/>
  <c r="AZ91" i="3"/>
  <c r="AZ90" i="3" s="1"/>
  <c r="AH676" i="3"/>
  <c r="AH83" i="3"/>
  <c r="AH82" i="3" s="1"/>
  <c r="BM766" i="3"/>
  <c r="BZ766" i="3" s="1"/>
  <c r="CA766" i="3" s="1"/>
  <c r="AX856" i="3"/>
  <c r="AX844" i="3"/>
  <c r="AV844" i="3"/>
  <c r="AV856" i="3"/>
  <c r="M565" i="3"/>
  <c r="M562" i="3"/>
  <c r="M561" i="3" s="1"/>
  <c r="M557" i="3"/>
  <c r="M556" i="3" s="1"/>
  <c r="M560" i="3" s="1"/>
  <c r="M566" i="3" s="1"/>
  <c r="M559" i="3"/>
  <c r="M558" i="3"/>
  <c r="CN607" i="3"/>
  <c r="CN619" i="3"/>
  <c r="CN555" i="3" a="1"/>
  <c r="CN555" i="3" s="1"/>
  <c r="BO607" i="3"/>
  <c r="BO619" i="3"/>
  <c r="AU619" i="3"/>
  <c r="AU607" i="3"/>
  <c r="AU555" i="3" a="1"/>
  <c r="AU555" i="3" s="1"/>
  <c r="AU562" i="3" s="1"/>
  <c r="AW765" i="3"/>
  <c r="AE562" i="3"/>
  <c r="AE561" i="3" s="1"/>
  <c r="AE566" i="3" s="1"/>
  <c r="AE585" i="3" s="1"/>
  <c r="AE616" i="3" s="1"/>
  <c r="AE630" i="3" s="1"/>
  <c r="AG765" i="3"/>
  <c r="CA278" i="3"/>
  <c r="CA263" i="3"/>
  <c r="CM845" i="3"/>
  <c r="AR862" i="3"/>
  <c r="AR861" i="3"/>
  <c r="AR859" i="3"/>
  <c r="AR855" i="3"/>
  <c r="AR854" i="3" s="1"/>
  <c r="AR858" i="3"/>
  <c r="AR847" i="3"/>
  <c r="AR833" i="3"/>
  <c r="AR866" i="3"/>
  <c r="AR838" i="3"/>
  <c r="AR837" i="3" s="1"/>
  <c r="AR832" i="3"/>
  <c r="AR850" i="3"/>
  <c r="AR831" i="3"/>
  <c r="AR821" i="3"/>
  <c r="AR815" i="3"/>
  <c r="AR814" i="3" s="1"/>
  <c r="AR841" i="3"/>
  <c r="AR840" i="3"/>
  <c r="AR836" i="3"/>
  <c r="AR830" i="3"/>
  <c r="AR846" i="3"/>
  <c r="AR796" i="3"/>
  <c r="AR849" i="3" s="1"/>
  <c r="AR848" i="3" s="1"/>
  <c r="AR800" i="3"/>
  <c r="AR795" i="3"/>
  <c r="AR860" i="3"/>
  <c r="AR835" i="3"/>
  <c r="AR834" i="3" s="1"/>
  <c r="AR812" i="3"/>
  <c r="AR816" i="3"/>
  <c r="AR813" i="3"/>
  <c r="AR810" i="3"/>
  <c r="AR809" i="3" s="1"/>
  <c r="AR807" i="3"/>
  <c r="AR808" i="3" a="1"/>
  <c r="AR808" i="3" s="1"/>
  <c r="AR865" i="3"/>
  <c r="AR829" i="3"/>
  <c r="AR825" i="3"/>
  <c r="AR802" i="3"/>
  <c r="AR811" i="3"/>
  <c r="BM787" i="3"/>
  <c r="BZ787" i="3" s="1"/>
  <c r="BM767" i="3"/>
  <c r="BZ767" i="3" s="1"/>
  <c r="BM752" i="3"/>
  <c r="BZ752" i="3" s="1"/>
  <c r="BM746" i="3"/>
  <c r="BM742" i="3"/>
  <c r="BZ742" i="3" s="1"/>
  <c r="CA742" i="3" s="1"/>
  <c r="BM736" i="3"/>
  <c r="BM781" i="3"/>
  <c r="BZ781" i="3" s="1"/>
  <c r="BM782" i="3"/>
  <c r="BZ782" i="3" s="1"/>
  <c r="BM754" i="3"/>
  <c r="BZ754" i="3" s="1"/>
  <c r="CA754" i="3" s="1"/>
  <c r="BM786" i="3"/>
  <c r="BZ786" i="3" s="1"/>
  <c r="CA786" i="3" s="1"/>
  <c r="BM776" i="3"/>
  <c r="BM756" i="3"/>
  <c r="BM751" i="3"/>
  <c r="BZ751" i="3" s="1"/>
  <c r="BM771" i="3"/>
  <c r="BZ771" i="3" s="1"/>
  <c r="BM762" i="3"/>
  <c r="BZ762" i="3" s="1"/>
  <c r="BM732" i="3"/>
  <c r="BM768" i="3"/>
  <c r="BZ768" i="3" s="1"/>
  <c r="CA768" i="3" s="1"/>
  <c r="BM737" i="3"/>
  <c r="BZ737" i="3" s="1"/>
  <c r="BM723" i="3"/>
  <c r="BZ723" i="3" s="1"/>
  <c r="BZ713" i="3"/>
  <c r="BM729" i="3" a="1"/>
  <c r="BM729" i="3" s="1"/>
  <c r="BZ729" i="3" s="1"/>
  <c r="CA729" i="3" s="1"/>
  <c r="BM779" i="3"/>
  <c r="BZ779" i="3" s="1"/>
  <c r="CA779" i="3" s="1"/>
  <c r="BM759" i="3"/>
  <c r="BM753" i="3"/>
  <c r="BZ753" i="3" s="1"/>
  <c r="CA753" i="3" s="1"/>
  <c r="BM717" i="3"/>
  <c r="BM783" i="3"/>
  <c r="BZ783" i="3" s="1"/>
  <c r="BM728" i="3"/>
  <c r="BZ728" i="3" s="1"/>
  <c r="BM716" i="3"/>
  <c r="BZ716" i="3" s="1"/>
  <c r="CA716" i="3" s="1"/>
  <c r="BM731" i="3"/>
  <c r="BM730" i="3" s="1"/>
  <c r="BZ730" i="3" s="1"/>
  <c r="CA730" i="3" s="1"/>
  <c r="BM733" i="3"/>
  <c r="BM761" i="3"/>
  <c r="BZ761" i="3" s="1"/>
  <c r="CA761" i="3" s="1"/>
  <c r="BM780" i="3"/>
  <c r="BZ780" i="3" s="1"/>
  <c r="CA780" i="3" s="1"/>
  <c r="BM757" i="3"/>
  <c r="BZ757" i="3" s="1"/>
  <c r="CA757" i="3" s="1"/>
  <c r="BM734" i="3"/>
  <c r="BM750" i="3"/>
  <c r="BZ750" i="3" s="1"/>
  <c r="N148" i="1"/>
  <c r="N163" i="1" s="1"/>
  <c r="N91" i="1"/>
  <c r="W485" i="3"/>
  <c r="CM373" i="3"/>
  <c r="CM372" i="3"/>
  <c r="CM381" i="3"/>
  <c r="CM380" i="3" s="1"/>
  <c r="CM388" i="3"/>
  <c r="CM386" i="3"/>
  <c r="CM361" i="3"/>
  <c r="CM360" i="3" s="1"/>
  <c r="CM387" i="3"/>
  <c r="CM337" i="3"/>
  <c r="CM364" i="3"/>
  <c r="CM363" i="3" s="1"/>
  <c r="CM359" i="3"/>
  <c r="CM357" i="3"/>
  <c r="CM347" i="3"/>
  <c r="CM384" i="3"/>
  <c r="CM355" i="3"/>
  <c r="CM328" i="3"/>
  <c r="CM351" i="3"/>
  <c r="CM358" i="3"/>
  <c r="CM342" i="3"/>
  <c r="CM341" i="3"/>
  <c r="CM340" i="3" s="1"/>
  <c r="CM376" i="3"/>
  <c r="CM366" i="3"/>
  <c r="CM362" i="3"/>
  <c r="CM336" i="3"/>
  <c r="CM335" i="3" s="1"/>
  <c r="CM391" i="3"/>
  <c r="CM367" i="3"/>
  <c r="CM356" i="3"/>
  <c r="CM334" i="3" a="1"/>
  <c r="CM334" i="3" s="1"/>
  <c r="CM339" i="3"/>
  <c r="CM338" i="3"/>
  <c r="CM321" i="3"/>
  <c r="CM392" i="3"/>
  <c r="CM322" i="3"/>
  <c r="CM375" i="3" s="1"/>
  <c r="CM374" i="3" s="1"/>
  <c r="CM385" i="3"/>
  <c r="BR185" i="3"/>
  <c r="BR187" i="3"/>
  <c r="BR67" i="3" s="1"/>
  <c r="BR66" i="3" s="1"/>
  <c r="BR65" i="3" s="1"/>
  <c r="BR188" i="3"/>
  <c r="BR68" i="3" s="1"/>
  <c r="AS765" i="3"/>
  <c r="AS777" i="3"/>
  <c r="AL678" i="3"/>
  <c r="AM678" i="3" s="1"/>
  <c r="AE84" i="3"/>
  <c r="AL84" i="3" s="1"/>
  <c r="I154" i="3"/>
  <c r="I117" i="3"/>
  <c r="V118" i="3"/>
  <c r="BS210" i="3"/>
  <c r="BS91" i="3"/>
  <c r="BS90" i="3" s="1"/>
  <c r="AR765" i="3"/>
  <c r="AR777" i="3"/>
  <c r="CM1014" i="3"/>
  <c r="CM1002" i="3"/>
  <c r="BD109" i="1"/>
  <c r="BJ109" i="1"/>
  <c r="BI109" i="1"/>
  <c r="BC109" i="1"/>
  <c r="CG312" i="3"/>
  <c r="CG306" i="3"/>
  <c r="CG260" i="3"/>
  <c r="CG305" i="3"/>
  <c r="CG268" i="3"/>
  <c r="CG258" i="3"/>
  <c r="CG307" i="3"/>
  <c r="CG285" i="3"/>
  <c r="CG284" i="3" s="1"/>
  <c r="CG297" i="3"/>
  <c r="CG293" i="3"/>
  <c r="CG283" i="3"/>
  <c r="CG282" i="3"/>
  <c r="CG281" i="3" s="1"/>
  <c r="CG313" i="3"/>
  <c r="CG294" i="3"/>
  <c r="CG277" i="3"/>
  <c r="CG259" i="3"/>
  <c r="CG255" i="3" a="1"/>
  <c r="CG255" i="3" s="1"/>
  <c r="CG249" i="3"/>
  <c r="CG278" i="3"/>
  <c r="CG279" i="3"/>
  <c r="CG272" i="3"/>
  <c r="CG302" i="3"/>
  <c r="CG301" i="3" s="1"/>
  <c r="CG280" i="3"/>
  <c r="CG242" i="3"/>
  <c r="CG263" i="3"/>
  <c r="CG276" i="3"/>
  <c r="CG288" i="3"/>
  <c r="CG243" i="3"/>
  <c r="CG296" i="3" s="1"/>
  <c r="CG295" i="3" s="1"/>
  <c r="CG309" i="3"/>
  <c r="CG257" i="3"/>
  <c r="CG256" i="3" s="1"/>
  <c r="CG308" i="3"/>
  <c r="CG287" i="3"/>
  <c r="CG262" i="3"/>
  <c r="CG261" i="3" s="1"/>
  <c r="BO787" i="3"/>
  <c r="BO783" i="3"/>
  <c r="BO782" i="3"/>
  <c r="BO781" i="3"/>
  <c r="BO757" i="3"/>
  <c r="BO751" i="3"/>
  <c r="BO786" i="3"/>
  <c r="BO776" i="3"/>
  <c r="BO775" i="3" s="1"/>
  <c r="BO771" i="3"/>
  <c r="BO761" i="3"/>
  <c r="BO752" i="3"/>
  <c r="BO746" i="3"/>
  <c r="BO733" i="3"/>
  <c r="BO768" i="3"/>
  <c r="BO717" i="3"/>
  <c r="BO770" i="3" s="1"/>
  <c r="BO769" i="3" s="1"/>
  <c r="BO780" i="3"/>
  <c r="BO762" i="3"/>
  <c r="BO729" i="3" a="1"/>
  <c r="BO729" i="3" s="1"/>
  <c r="BO734" i="3"/>
  <c r="BO767" i="3"/>
  <c r="BO737" i="3"/>
  <c r="BO732" i="3"/>
  <c r="BO723" i="3"/>
  <c r="BO736" i="3"/>
  <c r="BO735" i="3" s="1"/>
  <c r="BO750" i="3"/>
  <c r="BO728" i="3"/>
  <c r="BO716" i="3"/>
  <c r="BO742" i="3"/>
  <c r="BO731" i="3"/>
  <c r="BO730" i="3" s="1"/>
  <c r="BO754" i="3"/>
  <c r="BO779" i="3"/>
  <c r="BO759" i="3"/>
  <c r="BO758" i="3" s="1"/>
  <c r="BO756" i="3"/>
  <c r="BO755" i="3" s="1"/>
  <c r="BO753" i="3"/>
  <c r="BT210" i="3"/>
  <c r="BT91" i="3"/>
  <c r="BT90" i="3" s="1"/>
  <c r="M485" i="3"/>
  <c r="BX210" i="3"/>
  <c r="BX91" i="3"/>
  <c r="BX90" i="3" s="1"/>
  <c r="CF856" i="3"/>
  <c r="CF844" i="3"/>
  <c r="AO148" i="1"/>
  <c r="AO163" i="1" s="1"/>
  <c r="AO91" i="1"/>
  <c r="BI149" i="1"/>
  <c r="BD149" i="1"/>
  <c r="BC149" i="1"/>
  <c r="BJ149" i="1"/>
  <c r="AH935" i="3"/>
  <c r="AH923" i="3"/>
  <c r="AH871" i="3" a="1"/>
  <c r="AH871" i="3" s="1"/>
  <c r="AX871" i="3" s="1" a="1"/>
  <c r="AX871" i="3" s="1"/>
  <c r="CP138" i="3"/>
  <c r="AD783" i="3"/>
  <c r="AD776" i="3"/>
  <c r="AD775" i="3" s="1"/>
  <c r="AD723" i="3"/>
  <c r="AD720" i="3"/>
  <c r="AD780" i="3"/>
  <c r="AD731" i="3"/>
  <c r="AD730" i="3" s="1"/>
  <c r="AD781" i="3"/>
  <c r="AD742" i="3"/>
  <c r="AD779" i="3"/>
  <c r="AD732" i="3"/>
  <c r="AD736" i="3"/>
  <c r="AD735" i="3" s="1"/>
  <c r="AD737" i="3"/>
  <c r="AD733" i="3"/>
  <c r="AD717" i="3"/>
  <c r="AD782" i="3"/>
  <c r="AD734" i="3"/>
  <c r="AD721" i="3"/>
  <c r="AD716" i="3"/>
  <c r="R717" i="3"/>
  <c r="R721" i="3"/>
  <c r="R720" i="3"/>
  <c r="R719" i="3" s="1"/>
  <c r="R715" i="3"/>
  <c r="R714" i="3" s="1"/>
  <c r="R718" i="3" s="1"/>
  <c r="R724" i="3" s="1"/>
  <c r="R716" i="3"/>
  <c r="R723" i="3"/>
  <c r="BH158" i="1"/>
  <c r="BI158" i="1"/>
  <c r="BJ158" i="1"/>
  <c r="AB562" i="3"/>
  <c r="AB561" i="3" s="1"/>
  <c r="AB566" i="3" s="1"/>
  <c r="AB585" i="3" s="1"/>
  <c r="AB616" i="3" s="1"/>
  <c r="AB630" i="3" s="1"/>
  <c r="AB483" i="3"/>
  <c r="AB482" i="3" s="1"/>
  <c r="AB487" i="3" s="1"/>
  <c r="AB506" i="3" s="1"/>
  <c r="AB537" i="3" s="1"/>
  <c r="AB551" i="3" s="1"/>
  <c r="AB404" i="3"/>
  <c r="AB403" i="3" s="1"/>
  <c r="AB408" i="3" s="1"/>
  <c r="AB427" i="3" s="1"/>
  <c r="AB458" i="3" s="1"/>
  <c r="AB472" i="3" s="1"/>
  <c r="AB325" i="3"/>
  <c r="AB324" i="3" s="1"/>
  <c r="AB329" i="3" s="1"/>
  <c r="AB348" i="3" s="1"/>
  <c r="AB379" i="3" s="1"/>
  <c r="AB393" i="3" s="1"/>
  <c r="AB246" i="3"/>
  <c r="AB245" i="3" s="1"/>
  <c r="AB250" i="3" s="1"/>
  <c r="AB269" i="3" s="1"/>
  <c r="AB300" i="3" s="1"/>
  <c r="AB314" i="3" s="1"/>
  <c r="AB167" i="3"/>
  <c r="AB166" i="3" s="1"/>
  <c r="AB171" i="3" s="1"/>
  <c r="AB190" i="3" s="1"/>
  <c r="AB221" i="3" s="1"/>
  <c r="AB235" i="3" s="1"/>
  <c r="AB47" i="3"/>
  <c r="BG44" i="1"/>
  <c r="BH44" i="1" s="1"/>
  <c r="BH45" i="1"/>
  <c r="BB118" i="1"/>
  <c r="BC118" i="1"/>
  <c r="BD118" i="1"/>
  <c r="CI485" i="3"/>
  <c r="T485" i="3"/>
  <c r="K117" i="3"/>
  <c r="K154" i="3"/>
  <c r="CI318" i="3" a="1"/>
  <c r="CI318" i="3" s="1"/>
  <c r="BH94" i="1"/>
  <c r="BG93" i="1"/>
  <c r="BH93" i="1" s="1"/>
  <c r="CH265" i="3"/>
  <c r="AP154" i="3"/>
  <c r="AP117" i="3"/>
  <c r="BB685" i="3"/>
  <c r="BC685" i="3" s="1"/>
  <c r="AO684" i="3"/>
  <c r="BB684" i="3" s="1"/>
  <c r="AO91" i="3"/>
  <c r="CL1014" i="3"/>
  <c r="CL1002" i="3"/>
  <c r="AT1029" i="3" a="1"/>
  <c r="AT1029" i="3" s="1"/>
  <c r="AZ1102" i="3"/>
  <c r="AZ1092" i="3"/>
  <c r="AZ1091" i="3" s="1"/>
  <c r="AZ1096" i="3"/>
  <c r="AZ1103" i="3"/>
  <c r="AZ1098" i="3"/>
  <c r="AZ1095" i="3"/>
  <c r="AZ1087" i="3"/>
  <c r="AZ1078" i="3"/>
  <c r="AZ1084" i="3"/>
  <c r="AZ1083" i="3"/>
  <c r="AZ1097" i="3"/>
  <c r="AZ1077" i="3"/>
  <c r="AZ1069" i="3"/>
  <c r="AZ1068" i="3"/>
  <c r="AZ1066" i="3"/>
  <c r="AZ1072" i="3"/>
  <c r="AZ1071" i="3" s="1"/>
  <c r="AZ1073" i="3"/>
  <c r="AZ1075" i="3"/>
  <c r="AZ1074" i="3" s="1"/>
  <c r="AZ1070" i="3"/>
  <c r="AZ1047" i="3"/>
  <c r="AZ1046" i="3" s="1"/>
  <c r="AZ1062" i="3"/>
  <c r="AZ1053" i="3"/>
  <c r="AZ1099" i="3"/>
  <c r="AZ1045" i="3" a="1"/>
  <c r="AZ1045" i="3" s="1"/>
  <c r="AZ1067" i="3"/>
  <c r="AZ1044" i="3"/>
  <c r="AZ1050" i="3"/>
  <c r="AZ1058" i="3"/>
  <c r="AZ1049" i="3"/>
  <c r="AZ1048" i="3"/>
  <c r="AZ1039" i="3"/>
  <c r="AZ1037" i="3"/>
  <c r="AZ1052" i="3"/>
  <c r="AZ1051" i="3" s="1"/>
  <c r="AZ1033" i="3"/>
  <c r="AZ1086" i="3" s="1"/>
  <c r="AZ1085" i="3" s="1"/>
  <c r="AZ1032" i="3"/>
  <c r="AA1099" i="3"/>
  <c r="AA1095" i="3"/>
  <c r="AA1097" i="3"/>
  <c r="AA1092" i="3"/>
  <c r="AA1091" i="3" s="1"/>
  <c r="AA1104" i="3" s="1"/>
  <c r="AA1096" i="3"/>
  <c r="AA1098" i="3"/>
  <c r="AA1050" i="3"/>
  <c r="AA1053" i="3"/>
  <c r="AA1049" i="3"/>
  <c r="AA1047" i="3"/>
  <c r="AA1046" i="3" s="1"/>
  <c r="AA1058" i="3"/>
  <c r="AA1048" i="3"/>
  <c r="AA1036" i="3"/>
  <c r="AA1032" i="3"/>
  <c r="AA1052" i="3"/>
  <c r="AA1051" i="3" s="1"/>
  <c r="AA1037" i="3"/>
  <c r="AA1039" i="3"/>
  <c r="AA1033" i="3"/>
  <c r="BS502" i="3"/>
  <c r="S502" i="3"/>
  <c r="CL548" i="3"/>
  <c r="CL547" i="3" s="1"/>
  <c r="CD233" i="3"/>
  <c r="CD113" i="3" s="1"/>
  <c r="CD204" i="3"/>
  <c r="CD84" i="3" s="1"/>
  <c r="CD218" i="3"/>
  <c r="CD206" i="3"/>
  <c r="CD180" i="3"/>
  <c r="CD60" i="3" s="1"/>
  <c r="CD164" i="3"/>
  <c r="CD215" i="3"/>
  <c r="CD97" i="3" s="1"/>
  <c r="CD208" i="3"/>
  <c r="CD88" i="3" s="1"/>
  <c r="CD201" i="3"/>
  <c r="CD81" i="3" s="1"/>
  <c r="CD200" i="3"/>
  <c r="CD80" i="3" s="1"/>
  <c r="CD199" i="3"/>
  <c r="CD79" i="3" s="1"/>
  <c r="CD198" i="3"/>
  <c r="CD78" i="3" s="1"/>
  <c r="CD197" i="3"/>
  <c r="CD77" i="3" s="1"/>
  <c r="CD193" i="3"/>
  <c r="CD184" i="3"/>
  <c r="CD64" i="3" s="1"/>
  <c r="CD183" i="3"/>
  <c r="CD227" i="3"/>
  <c r="CD107" i="3" s="1"/>
  <c r="CD214" i="3"/>
  <c r="CD94" i="3" s="1"/>
  <c r="CD178" i="3"/>
  <c r="CD228" i="3"/>
  <c r="CD203" i="3"/>
  <c r="CD229" i="3"/>
  <c r="CD209" i="3"/>
  <c r="CD89" i="3" s="1"/>
  <c r="CD170" i="3"/>
  <c r="CD50" i="3" s="1"/>
  <c r="CD189" i="3"/>
  <c r="CD69" i="3" s="1"/>
  <c r="CD223" i="3"/>
  <c r="CD179" i="3"/>
  <c r="CD59" i="3" s="1"/>
  <c r="CD163" i="3"/>
  <c r="CD44" i="3" s="1"/>
  <c r="CD234" i="3"/>
  <c r="CD114" i="3" s="1"/>
  <c r="CD181" i="3"/>
  <c r="CD61" i="3" s="1"/>
  <c r="CD226" i="3"/>
  <c r="CD106" i="3" s="1"/>
  <c r="CD230" i="3"/>
  <c r="CD176" i="3" a="1"/>
  <c r="CD176" i="3" s="1"/>
  <c r="CD56" i="3" s="1"/>
  <c r="CD41" i="3"/>
  <c r="CL160" i="3" a="1"/>
  <c r="CL160" i="3" s="1"/>
  <c r="BQ389" i="3"/>
  <c r="BZ389" i="3" s="1"/>
  <c r="CA389" i="3" s="1"/>
  <c r="BZ390" i="3"/>
  <c r="CA390" i="3" s="1"/>
  <c r="BZ502" i="3"/>
  <c r="CA502" i="3" s="1"/>
  <c r="BS627" i="3"/>
  <c r="BS626" i="3" s="1"/>
  <c r="AO627" i="3"/>
  <c r="AV627" i="3"/>
  <c r="AV626" i="3" s="1"/>
  <c r="AY1014" i="3"/>
  <c r="AY1002" i="3"/>
  <c r="BQ104" i="3"/>
  <c r="BZ224" i="3"/>
  <c r="CA224" i="3" s="1"/>
  <c r="BB51" i="1"/>
  <c r="BA50" i="1"/>
  <c r="BB50" i="1" s="1"/>
  <c r="BJ16" i="1"/>
  <c r="AW15" i="1"/>
  <c r="BI16" i="1"/>
  <c r="BD16" i="1"/>
  <c r="BC16" i="1"/>
  <c r="AE1055" i="3"/>
  <c r="CE540" i="3"/>
  <c r="CE528" i="3"/>
  <c r="AR923" i="3"/>
  <c r="AR935" i="3"/>
  <c r="CQ249" i="3"/>
  <c r="CQ278" i="3"/>
  <c r="CP302" i="3"/>
  <c r="CQ302" i="3" s="1"/>
  <c r="CC301" i="3"/>
  <c r="CP301" i="3" s="1"/>
  <c r="CQ301" i="3" s="1"/>
  <c r="BI141" i="1"/>
  <c r="CI87" i="3"/>
  <c r="CF943" i="3"/>
  <c r="CF942" i="3" s="1"/>
  <c r="CN943" i="3"/>
  <c r="CN942" i="3" s="1"/>
  <c r="AV943" i="3"/>
  <c r="AV942" i="3" s="1"/>
  <c r="CF935" i="3"/>
  <c r="CF923" i="3"/>
  <c r="BS935" i="3"/>
  <c r="BS923" i="3"/>
  <c r="CI935" i="3"/>
  <c r="CI923" i="3"/>
  <c r="BK924" i="3"/>
  <c r="CD924" i="3" s="1"/>
  <c r="CK924" i="3"/>
  <c r="CF924" i="3"/>
  <c r="BM924" i="3"/>
  <c r="BZ924" i="3" s="1"/>
  <c r="BW344" i="3"/>
  <c r="I401" i="3"/>
  <c r="I399" i="3"/>
  <c r="I407" i="3"/>
  <c r="I400" i="3"/>
  <c r="V397" i="3"/>
  <c r="I405" i="3"/>
  <c r="I404" i="3"/>
  <c r="I41" i="3"/>
  <c r="I563" i="3" s="1"/>
  <c r="BX451" i="3"/>
  <c r="BX455" i="3"/>
  <c r="BX434" i="3"/>
  <c r="BX418" i="3"/>
  <c r="BX443" i="3"/>
  <c r="BX442" i="3" s="1"/>
  <c r="BX470" i="3"/>
  <c r="BX416" i="3"/>
  <c r="BX413" i="3" a="1"/>
  <c r="BX413" i="3" s="1"/>
  <c r="BX407" i="3"/>
  <c r="BX405" i="3"/>
  <c r="BX464" i="3"/>
  <c r="BX466" i="3"/>
  <c r="BX463" i="3"/>
  <c r="BX445" i="3"/>
  <c r="BX467" i="3"/>
  <c r="BX460" i="3"/>
  <c r="BX459" i="3" s="1"/>
  <c r="BX436" i="3"/>
  <c r="BX430" i="3"/>
  <c r="BX417" i="3"/>
  <c r="BX440" i="3"/>
  <c r="BX439" i="3" s="1"/>
  <c r="BX435" i="3"/>
  <c r="BX426" i="3"/>
  <c r="BX421" i="3"/>
  <c r="BX420" i="3"/>
  <c r="BX419" i="3" s="1"/>
  <c r="BX415" i="3"/>
  <c r="BX414" i="3" s="1"/>
  <c r="BX446" i="3"/>
  <c r="BX452" i="3"/>
  <c r="BX438" i="3"/>
  <c r="BX401" i="3"/>
  <c r="BX454" i="3" s="1"/>
  <c r="BX453" i="3" s="1"/>
  <c r="BX441" i="3"/>
  <c r="BX437" i="3"/>
  <c r="BX471" i="3"/>
  <c r="BX465" i="3"/>
  <c r="BX400" i="3"/>
  <c r="L407" i="3"/>
  <c r="L50" i="3" s="1"/>
  <c r="L400" i="3"/>
  <c r="L44" i="3" s="1"/>
  <c r="L401" i="3"/>
  <c r="L45" i="3" s="1"/>
  <c r="L404" i="3"/>
  <c r="L399" i="3"/>
  <c r="L41" i="3"/>
  <c r="AM687" i="3"/>
  <c r="BN924" i="3"/>
  <c r="AB739" i="3"/>
  <c r="AG739" i="3"/>
  <c r="CP207" i="3"/>
  <c r="CQ207" i="3" s="1"/>
  <c r="CC87" i="3"/>
  <c r="AL673" i="3"/>
  <c r="AM673" i="3" s="1"/>
  <c r="AE79" i="3"/>
  <c r="AL79" i="3" s="1"/>
  <c r="AE676" i="3"/>
  <c r="AL676" i="3" s="1"/>
  <c r="AM676" i="3" s="1"/>
  <c r="AL677" i="3"/>
  <c r="AM677" i="3" s="1"/>
  <c r="AE83" i="3"/>
  <c r="AE640" i="3"/>
  <c r="AE694" i="3" s="1"/>
  <c r="AE636" i="3"/>
  <c r="AI660" i="3"/>
  <c r="V139" i="3"/>
  <c r="AV634" i="3" a="1"/>
  <c r="AV634" i="3" s="1"/>
  <c r="BK764" i="3"/>
  <c r="AZ764" i="3" s="1"/>
  <c r="AZ763" i="3" s="1"/>
  <c r="AQ764" i="3"/>
  <c r="AQ763" i="3" s="1"/>
  <c r="AR764" i="3"/>
  <c r="AR763" i="3" s="1"/>
  <c r="AO764" i="3"/>
  <c r="AW764" i="3"/>
  <c r="AW763" i="3" s="1"/>
  <c r="CN764" i="3"/>
  <c r="CN763" i="3" s="1"/>
  <c r="AV764" i="3"/>
  <c r="AV763" i="3" s="1"/>
  <c r="BS764" i="3"/>
  <c r="BS763" i="3" s="1"/>
  <c r="BM764" i="3"/>
  <c r="BN764" i="3"/>
  <c r="BN763" i="3" s="1"/>
  <c r="CL764" i="3"/>
  <c r="CL763" i="3" s="1"/>
  <c r="CH764" i="3"/>
  <c r="CH763" i="3" s="1"/>
  <c r="BT764" i="3"/>
  <c r="BT763" i="3" s="1"/>
  <c r="AT764" i="3"/>
  <c r="AT763" i="3" s="1"/>
  <c r="AI764" i="3"/>
  <c r="AI763" i="3" s="1"/>
  <c r="BX1014" i="3"/>
  <c r="BX1002" i="3"/>
  <c r="AT1014" i="3"/>
  <c r="AT1002" i="3"/>
  <c r="BO1002" i="3"/>
  <c r="BO1014" i="3"/>
  <c r="BK1001" i="3"/>
  <c r="BQ1001" i="3" s="1"/>
  <c r="BQ1000" i="3" s="1"/>
  <c r="AU1001" i="3"/>
  <c r="AU1000" i="3" s="1"/>
  <c r="CN1001" i="3"/>
  <c r="CN1000" i="3" s="1"/>
  <c r="BX1001" i="3"/>
  <c r="BX1000" i="3" s="1"/>
  <c r="AO1001" i="3"/>
  <c r="AW1001" i="3"/>
  <c r="AW1000" i="3" s="1"/>
  <c r="BU1001" i="3"/>
  <c r="BU1000" i="3" s="1"/>
  <c r="AJ1001" i="3"/>
  <c r="AJ1000" i="3" s="1"/>
  <c r="CE1001" i="3"/>
  <c r="CE1000" i="3" s="1"/>
  <c r="BV1001" i="3"/>
  <c r="BV1000" i="3" s="1"/>
  <c r="BW1001" i="3"/>
  <c r="BW1000" i="3" s="1"/>
  <c r="BS1001" i="3"/>
  <c r="BS1000" i="3" s="1"/>
  <c r="AT1001" i="3"/>
  <c r="AT1000" i="3" s="1"/>
  <c r="AR1001" i="3"/>
  <c r="AR1000" i="3" s="1"/>
  <c r="CF1001" i="3"/>
  <c r="CF1000" i="3" s="1"/>
  <c r="AX1001" i="3"/>
  <c r="AX1000" i="3" s="1"/>
  <c r="AF1001" i="3"/>
  <c r="CG1001" i="3"/>
  <c r="CG1000" i="3" s="1"/>
  <c r="CI1001" i="3"/>
  <c r="CI1000" i="3" s="1"/>
  <c r="BR1001" i="3"/>
  <c r="BR1000" i="3" s="1"/>
  <c r="BT1001" i="3"/>
  <c r="BT1000" i="3" s="1"/>
  <c r="AG1001" i="3"/>
  <c r="AG1000" i="3" s="1"/>
  <c r="AV1001" i="3"/>
  <c r="AV1000" i="3" s="1"/>
  <c r="CM1001" i="3"/>
  <c r="CM1000" i="3" s="1"/>
  <c r="CC1001" i="3"/>
  <c r="BK1003" i="3"/>
  <c r="CH1003" i="3" s="1"/>
  <c r="CF1003" i="3"/>
  <c r="AJ1003" i="3"/>
  <c r="AW1003" i="3"/>
  <c r="BX1003" i="3"/>
  <c r="CE1003" i="3"/>
  <c r="AR1003" i="3"/>
  <c r="AH1003" i="3"/>
  <c r="BV1003" i="3"/>
  <c r="BU1003" i="3"/>
  <c r="CN1003" i="3"/>
  <c r="CD1003" i="3"/>
  <c r="AZ1003" i="3"/>
  <c r="BO1003" i="3"/>
  <c r="CM1003" i="3"/>
  <c r="BQ1003" i="3"/>
  <c r="CI1003" i="3"/>
  <c r="AO1003" i="3"/>
  <c r="BB1003" i="3" s="1"/>
  <c r="AO1022" i="3"/>
  <c r="CH1022" i="3"/>
  <c r="CH1021" i="3" s="1"/>
  <c r="CI1022" i="3"/>
  <c r="CI1021" i="3" s="1"/>
  <c r="CQ1014" i="3"/>
  <c r="AB91" i="1"/>
  <c r="AB148" i="1"/>
  <c r="AB163" i="1" s="1"/>
  <c r="AU670" i="3"/>
  <c r="AU76" i="3" s="1"/>
  <c r="AS670" i="3"/>
  <c r="AS76" i="3" s="1"/>
  <c r="BM488" i="3"/>
  <c r="AJ680" i="3"/>
  <c r="AJ674" i="3"/>
  <c r="AJ80" i="3" s="1"/>
  <c r="AJ650" i="3" a="1"/>
  <c r="AJ650" i="3" s="1"/>
  <c r="AJ56" i="3" s="1"/>
  <c r="AJ678" i="3"/>
  <c r="AJ84" i="3" s="1"/>
  <c r="AJ672" i="3"/>
  <c r="AJ78" i="3" s="1"/>
  <c r="AJ703" i="3"/>
  <c r="AJ706" i="3"/>
  <c r="AJ702" i="3"/>
  <c r="AJ701" i="3"/>
  <c r="AJ107" i="3" s="1"/>
  <c r="AJ697" i="3"/>
  <c r="AJ700" i="3"/>
  <c r="AJ106" i="3" s="1"/>
  <c r="AJ707" i="3"/>
  <c r="AJ113" i="3" s="1"/>
  <c r="AJ657" i="3"/>
  <c r="AJ653" i="3"/>
  <c r="AJ59" i="3" s="1"/>
  <c r="AJ652" i="3"/>
  <c r="AJ663" i="3"/>
  <c r="AJ69" i="3" s="1"/>
  <c r="AJ655" i="3"/>
  <c r="AJ61" i="3" s="1"/>
  <c r="AJ642" i="3"/>
  <c r="AJ708" i="3"/>
  <c r="AJ114" i="3" s="1"/>
  <c r="AJ671" i="3"/>
  <c r="AJ77" i="3" s="1"/>
  <c r="AJ704" i="3"/>
  <c r="AJ688" i="3"/>
  <c r="AJ94" i="3" s="1"/>
  <c r="AJ683" i="3"/>
  <c r="AJ89" i="3" s="1"/>
  <c r="AJ682" i="3"/>
  <c r="AJ88" i="3" s="1"/>
  <c r="AJ673" i="3"/>
  <c r="AJ79" i="3" s="1"/>
  <c r="AJ675" i="3"/>
  <c r="AJ81" i="3" s="1"/>
  <c r="AJ667" i="3"/>
  <c r="AJ658" i="3"/>
  <c r="AJ64" i="3" s="1"/>
  <c r="AJ638" i="3"/>
  <c r="AJ654" i="3"/>
  <c r="AJ60" i="3" s="1"/>
  <c r="AJ637" i="3"/>
  <c r="AJ44" i="3" s="1"/>
  <c r="AJ692" i="3"/>
  <c r="AJ689" i="3"/>
  <c r="AJ97" i="3" s="1"/>
  <c r="AJ677" i="3"/>
  <c r="AJ644" i="3"/>
  <c r="AJ50" i="3" s="1"/>
  <c r="AH691" i="3"/>
  <c r="AH45" i="3"/>
  <c r="AX684" i="3"/>
  <c r="AX91" i="3"/>
  <c r="AX90" i="3" s="1"/>
  <c r="BT856" i="3"/>
  <c r="BT844" i="3"/>
  <c r="BP619" i="3"/>
  <c r="BP607" i="3"/>
  <c r="CE619" i="3"/>
  <c r="CE607" i="3"/>
  <c r="BS607" i="3"/>
  <c r="BS619" i="3"/>
  <c r="BS555" i="3" a="1"/>
  <c r="BS555" i="3" s="1"/>
  <c r="CA259" i="3"/>
  <c r="CA257" i="3"/>
  <c r="CA239" i="3"/>
  <c r="CG265" i="3" s="1"/>
  <c r="CA258" i="3"/>
  <c r="CA260" i="3"/>
  <c r="CA293" i="3"/>
  <c r="CA304" i="3"/>
  <c r="Z779" i="3"/>
  <c r="Z782" i="3"/>
  <c r="Z783" i="3"/>
  <c r="Z776" i="3"/>
  <c r="Z775" i="3" s="1"/>
  <c r="Z788" i="3" s="1"/>
  <c r="Z732" i="3"/>
  <c r="Z737" i="3"/>
  <c r="Z736" i="3"/>
  <c r="Z735" i="3" s="1"/>
  <c r="Z742" i="3"/>
  <c r="Z717" i="3"/>
  <c r="Z781" i="3"/>
  <c r="Z721" i="3"/>
  <c r="Z734" i="3"/>
  <c r="Z731" i="3"/>
  <c r="Z730" i="3" s="1"/>
  <c r="Z716" i="3"/>
  <c r="Z723" i="3"/>
  <c r="Z720" i="3"/>
  <c r="Z780" i="3"/>
  <c r="Z733" i="3"/>
  <c r="AU59" i="1"/>
  <c r="AT59" i="1"/>
  <c r="AE59" i="1"/>
  <c r="CF391" i="3"/>
  <c r="CF385" i="3"/>
  <c r="CF367" i="3"/>
  <c r="CF366" i="3"/>
  <c r="CF364" i="3"/>
  <c r="CF363" i="3" s="1"/>
  <c r="CF351" i="3"/>
  <c r="CF358" i="3"/>
  <c r="CF338" i="3"/>
  <c r="CF381" i="3"/>
  <c r="CF380" i="3" s="1"/>
  <c r="CF342" i="3"/>
  <c r="CF341" i="3"/>
  <c r="CF340" i="3" s="1"/>
  <c r="CF376" i="3"/>
  <c r="CF362" i="3"/>
  <c r="CF356" i="3"/>
  <c r="CF336" i="3"/>
  <c r="CF335" i="3" s="1"/>
  <c r="CF334" i="3" a="1"/>
  <c r="CF334" i="3" s="1"/>
  <c r="CF386" i="3"/>
  <c r="CF373" i="3"/>
  <c r="CF372" i="3"/>
  <c r="CF361" i="3"/>
  <c r="CF360" i="3" s="1"/>
  <c r="CF359" i="3"/>
  <c r="CF387" i="3"/>
  <c r="CF384" i="3"/>
  <c r="CF357" i="3"/>
  <c r="CF337" i="3"/>
  <c r="CF388" i="3"/>
  <c r="CF355" i="3"/>
  <c r="CF347" i="3"/>
  <c r="CF392" i="3"/>
  <c r="CF322" i="3"/>
  <c r="CF375" i="3" s="1"/>
  <c r="CF374" i="3" s="1"/>
  <c r="CF321" i="3"/>
  <c r="CF339" i="3"/>
  <c r="CF328" i="3"/>
  <c r="CI540" i="3"/>
  <c r="CI528" i="3"/>
  <c r="Q117" i="3"/>
  <c r="Q154" i="3"/>
  <c r="AC1019" i="3"/>
  <c r="AC1013" i="3"/>
  <c r="AC1012" i="3" s="1"/>
  <c r="AC1025" i="3" s="1"/>
  <c r="AC1016" i="3"/>
  <c r="AC1020" i="3"/>
  <c r="AC1018" i="3"/>
  <c r="AC1017" i="3"/>
  <c r="AC974" i="3"/>
  <c r="AC971" i="3"/>
  <c r="AC958" i="3"/>
  <c r="AC979" i="3"/>
  <c r="AC970" i="3"/>
  <c r="AC973" i="3"/>
  <c r="AC972" i="3" s="1"/>
  <c r="AC968" i="3"/>
  <c r="AC967" i="3" s="1"/>
  <c r="AC960" i="3"/>
  <c r="AC954" i="3"/>
  <c r="AC953" i="3"/>
  <c r="AC957" i="3"/>
  <c r="AC969" i="3"/>
  <c r="CH856" i="3"/>
  <c r="CH844" i="3"/>
  <c r="AB935" i="3"/>
  <c r="AB871" i="3" a="1"/>
  <c r="AB871" i="3" s="1"/>
  <c r="BS226" i="3"/>
  <c r="BS106" i="3" s="1"/>
  <c r="BS215" i="3"/>
  <c r="BS97" i="3" s="1"/>
  <c r="BS233" i="3"/>
  <c r="BS113" i="3" s="1"/>
  <c r="BS206" i="3"/>
  <c r="BS229" i="3"/>
  <c r="BS181" i="3"/>
  <c r="BS61" i="3" s="1"/>
  <c r="BS234" i="3"/>
  <c r="BS114" i="3" s="1"/>
  <c r="BS230" i="3"/>
  <c r="BS203" i="3"/>
  <c r="BS163" i="3"/>
  <c r="BS44" i="3" s="1"/>
  <c r="BS223" i="3"/>
  <c r="BS209" i="3"/>
  <c r="BS89" i="3" s="1"/>
  <c r="BS218" i="3"/>
  <c r="BS204" i="3"/>
  <c r="BS84" i="3" s="1"/>
  <c r="BS189" i="3"/>
  <c r="BS69" i="3" s="1"/>
  <c r="BS227" i="3"/>
  <c r="BS107" i="3" s="1"/>
  <c r="BS198" i="3"/>
  <c r="BS78" i="3" s="1"/>
  <c r="BS193" i="3"/>
  <c r="BS197" i="3"/>
  <c r="BS77" i="3" s="1"/>
  <c r="BS201" i="3"/>
  <c r="BS81" i="3" s="1"/>
  <c r="BS184" i="3"/>
  <c r="BS64" i="3" s="1"/>
  <c r="BS178" i="3"/>
  <c r="BS183" i="3"/>
  <c r="BS199" i="3"/>
  <c r="BS79" i="3" s="1"/>
  <c r="BS214" i="3"/>
  <c r="BS94" i="3" s="1"/>
  <c r="BS176" i="3" a="1"/>
  <c r="BS176" i="3" s="1"/>
  <c r="BS56" i="3" s="1"/>
  <c r="BS228" i="3"/>
  <c r="BS208" i="3"/>
  <c r="BS88" i="3" s="1"/>
  <c r="BS168" i="3"/>
  <c r="BS200" i="3"/>
  <c r="BS80" i="3" s="1"/>
  <c r="BS170" i="3"/>
  <c r="BS50" i="3" s="1"/>
  <c r="BS180" i="3"/>
  <c r="BS60" i="3" s="1"/>
  <c r="BS179" i="3"/>
  <c r="BS59" i="3" s="1"/>
  <c r="BS164" i="3"/>
  <c r="BS41" i="3"/>
  <c r="BS721" i="3" s="1"/>
  <c r="AJ1055" i="3"/>
  <c r="CC540" i="3"/>
  <c r="CP540" i="3" s="1"/>
  <c r="CQ540" i="3" s="1"/>
  <c r="CC528" i="3"/>
  <c r="CP528" i="3" s="1"/>
  <c r="CQ528" i="3" s="1"/>
  <c r="CH935" i="3"/>
  <c r="CH923" i="3"/>
  <c r="N500" i="3"/>
  <c r="N64" i="3" s="1"/>
  <c r="N494" i="3"/>
  <c r="N486" i="3"/>
  <c r="N484" i="3"/>
  <c r="N480" i="3"/>
  <c r="N478" i="3"/>
  <c r="N496" i="3"/>
  <c r="N60" i="3" s="1"/>
  <c r="N497" i="3"/>
  <c r="N61" i="3" s="1"/>
  <c r="N483" i="3"/>
  <c r="N482" i="3" s="1"/>
  <c r="N479" i="3"/>
  <c r="N499" i="3"/>
  <c r="N495" i="3"/>
  <c r="N59" i="3" s="1"/>
  <c r="N505" i="3"/>
  <c r="N69" i="3" s="1"/>
  <c r="Q500" i="3"/>
  <c r="Q64" i="3" s="1"/>
  <c r="Q505" i="3"/>
  <c r="Q69" i="3" s="1"/>
  <c r="Q496" i="3"/>
  <c r="Q60" i="3" s="1"/>
  <c r="Q497" i="3"/>
  <c r="Q61" i="3" s="1"/>
  <c r="Q495" i="3"/>
  <c r="Q59" i="3" s="1"/>
  <c r="Q499" i="3"/>
  <c r="Q484" i="3"/>
  <c r="Q483" i="3"/>
  <c r="Q482" i="3" s="1"/>
  <c r="Q480" i="3"/>
  <c r="Q494" i="3"/>
  <c r="Q486" i="3"/>
  <c r="Q479" i="3"/>
  <c r="Q478" i="3"/>
  <c r="CK476" i="3" a="1"/>
  <c r="CK476" i="3" s="1"/>
  <c r="AA862" i="3"/>
  <c r="AA861" i="3"/>
  <c r="AA860" i="3"/>
  <c r="AA858" i="3"/>
  <c r="AA821" i="3"/>
  <c r="AA813" i="3"/>
  <c r="AA855" i="3"/>
  <c r="AA854" i="3" s="1"/>
  <c r="AA802" i="3"/>
  <c r="AA799" i="3"/>
  <c r="AA815" i="3"/>
  <c r="AA814" i="3" s="1"/>
  <c r="AA811" i="3"/>
  <c r="AA859" i="3"/>
  <c r="AA800" i="3"/>
  <c r="AA816" i="3"/>
  <c r="AA812" i="3"/>
  <c r="AA810" i="3"/>
  <c r="AA809" i="3" s="1"/>
  <c r="AA795" i="3"/>
  <c r="AA796" i="3"/>
  <c r="AC562" i="3"/>
  <c r="AC561" i="3" s="1"/>
  <c r="AC566" i="3" s="1"/>
  <c r="AC585" i="3" s="1"/>
  <c r="AC616" i="3" s="1"/>
  <c r="AC630" i="3" s="1"/>
  <c r="AC483" i="3"/>
  <c r="AC482" i="3" s="1"/>
  <c r="AC487" i="3" s="1"/>
  <c r="AC506" i="3" s="1"/>
  <c r="AC537" i="3" s="1"/>
  <c r="AC551" i="3" s="1"/>
  <c r="AC404" i="3"/>
  <c r="AC403" i="3" s="1"/>
  <c r="AC408" i="3" s="1"/>
  <c r="AC427" i="3" s="1"/>
  <c r="AC458" i="3" s="1"/>
  <c r="AC472" i="3" s="1"/>
  <c r="AC325" i="3"/>
  <c r="AC324" i="3" s="1"/>
  <c r="AC329" i="3" s="1"/>
  <c r="AC348" i="3" s="1"/>
  <c r="AC379" i="3" s="1"/>
  <c r="AC393" i="3" s="1"/>
  <c r="AC246" i="3"/>
  <c r="AC245" i="3" s="1"/>
  <c r="AC250" i="3" s="1"/>
  <c r="AC269" i="3" s="1"/>
  <c r="AC300" i="3" s="1"/>
  <c r="AC314" i="3" s="1"/>
  <c r="AC167" i="3"/>
  <c r="AC166" i="3" s="1"/>
  <c r="AC171" i="3" s="1"/>
  <c r="AC190" i="3" s="1"/>
  <c r="AC221" i="3" s="1"/>
  <c r="AC235" i="3" s="1"/>
  <c r="AC47" i="3"/>
  <c r="N485" i="3"/>
  <c r="J485" i="3"/>
  <c r="CD309" i="3"/>
  <c r="CD308" i="3"/>
  <c r="CD313" i="3"/>
  <c r="CD307" i="3"/>
  <c r="CD297" i="3"/>
  <c r="CD288" i="3"/>
  <c r="CD255" i="3" a="1"/>
  <c r="CD255" i="3" s="1"/>
  <c r="CD306" i="3"/>
  <c r="CD260" i="3"/>
  <c r="CD242" i="3"/>
  <c r="CD302" i="3"/>
  <c r="CD301" i="3" s="1"/>
  <c r="CD287" i="3"/>
  <c r="CD280" i="3"/>
  <c r="CD279" i="3"/>
  <c r="CD278" i="3"/>
  <c r="CD277" i="3"/>
  <c r="CD276" i="3"/>
  <c r="CD272" i="3"/>
  <c r="CD294" i="3"/>
  <c r="CD263" i="3"/>
  <c r="CD293" i="3"/>
  <c r="CD282" i="3"/>
  <c r="CD281" i="3" s="1"/>
  <c r="CD243" i="3"/>
  <c r="CD296" i="3" s="1"/>
  <c r="CD295" i="3" s="1"/>
  <c r="CD283" i="3"/>
  <c r="CD259" i="3"/>
  <c r="CD258" i="3"/>
  <c r="CD249" i="3"/>
  <c r="CD305" i="3"/>
  <c r="CD285" i="3"/>
  <c r="CD284" i="3" s="1"/>
  <c r="CD262" i="3"/>
  <c r="CD261" i="3" s="1"/>
  <c r="CD312" i="3"/>
  <c r="CD268" i="3"/>
  <c r="CD257" i="3"/>
  <c r="CD256" i="3" s="1"/>
  <c r="AW680" i="3"/>
  <c r="AW674" i="3"/>
  <c r="AW80" i="3" s="1"/>
  <c r="AW655" i="3"/>
  <c r="AW61" i="3" s="1"/>
  <c r="AW708" i="3"/>
  <c r="AW114" i="3" s="1"/>
  <c r="AW654" i="3"/>
  <c r="AW60" i="3" s="1"/>
  <c r="AW678" i="3"/>
  <c r="AW84" i="3" s="1"/>
  <c r="AW672" i="3"/>
  <c r="AW78" i="3" s="1"/>
  <c r="AW703" i="3"/>
  <c r="AW707" i="3"/>
  <c r="AW113" i="3" s="1"/>
  <c r="AW702" i="3"/>
  <c r="AW701" i="3"/>
  <c r="AW107" i="3" s="1"/>
  <c r="AW697" i="3"/>
  <c r="AW704" i="3"/>
  <c r="AW688" i="3"/>
  <c r="AW94" i="3" s="1"/>
  <c r="AW677" i="3"/>
  <c r="AW675" i="3"/>
  <c r="AW81" i="3" s="1"/>
  <c r="AW657" i="3"/>
  <c r="AW692" i="3"/>
  <c r="AW689" i="3"/>
  <c r="AW97" i="3" s="1"/>
  <c r="AW653" i="3"/>
  <c r="AW59" i="3" s="1"/>
  <c r="AW652" i="3"/>
  <c r="AW644" i="3"/>
  <c r="AW50" i="3" s="1"/>
  <c r="AW700" i="3"/>
  <c r="AW106" i="3" s="1"/>
  <c r="AW683" i="3"/>
  <c r="AW89" i="3" s="1"/>
  <c r="AW673" i="3"/>
  <c r="AW79" i="3" s="1"/>
  <c r="AW663" i="3"/>
  <c r="AW69" i="3" s="1"/>
  <c r="AW637" i="3"/>
  <c r="AW44" i="3" s="1"/>
  <c r="AW658" i="3"/>
  <c r="AW64" i="3" s="1"/>
  <c r="AW667" i="3"/>
  <c r="AW642" i="3"/>
  <c r="AW671" i="3"/>
  <c r="AW77" i="3" s="1"/>
  <c r="AW650" i="3" a="1"/>
  <c r="AW650" i="3" s="1"/>
  <c r="AW56" i="3" s="1"/>
  <c r="AW649" i="3"/>
  <c r="AW55" i="3" s="1"/>
  <c r="AW638" i="3"/>
  <c r="AW682" i="3"/>
  <c r="AW88" i="3" s="1"/>
  <c r="AW41" i="3"/>
  <c r="AW641" i="3" s="1"/>
  <c r="BU634" i="3" a="1"/>
  <c r="BU634" i="3" s="1"/>
  <c r="AT856" i="3"/>
  <c r="AT844" i="3"/>
  <c r="BP1029" i="3" a="1"/>
  <c r="BP1029" i="3" s="1"/>
  <c r="BP1036" i="3" s="1"/>
  <c r="N1031" i="3"/>
  <c r="N1030" i="3" s="1"/>
  <c r="N1033" i="3"/>
  <c r="N1039" i="3"/>
  <c r="N1034" i="3"/>
  <c r="N1040" i="3" s="1"/>
  <c r="N1036" i="3"/>
  <c r="N1035" i="3" s="1"/>
  <c r="N1032" i="3"/>
  <c r="R502" i="3"/>
  <c r="BU186" i="3"/>
  <c r="BG56" i="1"/>
  <c r="BH56" i="1" s="1"/>
  <c r="BH57" i="1"/>
  <c r="BC60" i="1"/>
  <c r="BR548" i="3"/>
  <c r="BR547" i="3" s="1"/>
  <c r="BT548" i="3"/>
  <c r="BT547" i="3" s="1"/>
  <c r="CM228" i="3"/>
  <c r="CM218" i="3"/>
  <c r="CM227" i="3"/>
  <c r="CM107" i="3" s="1"/>
  <c r="CM234" i="3"/>
  <c r="CM114" i="3" s="1"/>
  <c r="CM209" i="3"/>
  <c r="CM89" i="3" s="1"/>
  <c r="CM229" i="3"/>
  <c r="CM204" i="3"/>
  <c r="CM84" i="3" s="1"/>
  <c r="CM189" i="3"/>
  <c r="CM69" i="3" s="1"/>
  <c r="CM170" i="3"/>
  <c r="CM50" i="3" s="1"/>
  <c r="CM230" i="3"/>
  <c r="CM226" i="3"/>
  <c r="CM106" i="3" s="1"/>
  <c r="CM223" i="3"/>
  <c r="CM206" i="3"/>
  <c r="CM201" i="3"/>
  <c r="CM81" i="3" s="1"/>
  <c r="CM200" i="3"/>
  <c r="CM80" i="3" s="1"/>
  <c r="CM199" i="3"/>
  <c r="CM79" i="3" s="1"/>
  <c r="CM198" i="3"/>
  <c r="CM78" i="3" s="1"/>
  <c r="CM208" i="3"/>
  <c r="CM88" i="3" s="1"/>
  <c r="CM233" i="3"/>
  <c r="CM113" i="3" s="1"/>
  <c r="CM215" i="3"/>
  <c r="CM97" i="3" s="1"/>
  <c r="CM214" i="3"/>
  <c r="CM94" i="3" s="1"/>
  <c r="CM193" i="3"/>
  <c r="CM181" i="3"/>
  <c r="CM61" i="3" s="1"/>
  <c r="CM178" i="3"/>
  <c r="CM164" i="3"/>
  <c r="CM197" i="3"/>
  <c r="CM77" i="3" s="1"/>
  <c r="CM184" i="3"/>
  <c r="CM64" i="3" s="1"/>
  <c r="CM180" i="3"/>
  <c r="CM60" i="3" s="1"/>
  <c r="CM163" i="3"/>
  <c r="CM44" i="3" s="1"/>
  <c r="CM179" i="3"/>
  <c r="CM59" i="3" s="1"/>
  <c r="CM176" i="3" a="1"/>
  <c r="CM176" i="3" s="1"/>
  <c r="CM56" i="3" s="1"/>
  <c r="CM183" i="3"/>
  <c r="CM203" i="3"/>
  <c r="CM41" i="3"/>
  <c r="BB331" i="3"/>
  <c r="BC331" i="3" s="1"/>
  <c r="AO330" i="3"/>
  <c r="BB330" i="3" s="1"/>
  <c r="BC330" i="3" s="1"/>
  <c r="BU627" i="3"/>
  <c r="BU626" i="3" s="1"/>
  <c r="BV627" i="3"/>
  <c r="BV626" i="3" s="1"/>
  <c r="BM627" i="3"/>
  <c r="CG777" i="3"/>
  <c r="CG765" i="3"/>
  <c r="AA1055" i="3"/>
  <c r="AL1055" i="3" s="1"/>
  <c r="AM1055" i="3" s="1"/>
  <c r="AD1055" i="3"/>
  <c r="Y1054" i="3"/>
  <c r="Y1057" i="3"/>
  <c r="Y1056" i="3"/>
  <c r="BW528" i="3"/>
  <c r="BW540" i="3"/>
  <c r="CG923" i="3"/>
  <c r="CG935" i="3"/>
  <c r="CG871" i="3" a="1"/>
  <c r="CG871" i="3" s="1"/>
  <c r="F148" i="1"/>
  <c r="F163" i="1" s="1"/>
  <c r="F91" i="1"/>
  <c r="CQ306" i="3"/>
  <c r="CQ279" i="3"/>
  <c r="BH78" i="1"/>
  <c r="BI78" i="1"/>
  <c r="BJ141" i="1"/>
  <c r="AR154" i="3"/>
  <c r="AR117" i="3"/>
  <c r="BN607" i="3"/>
  <c r="BN619" i="3"/>
  <c r="BN555" i="3" a="1"/>
  <c r="BN555" i="3" s="1"/>
  <c r="CD555" i="3" s="1" a="1"/>
  <c r="CD555" i="3" s="1"/>
  <c r="AI684" i="3"/>
  <c r="AI91" i="3"/>
  <c r="AI90" i="3" s="1"/>
  <c r="AZ943" i="3"/>
  <c r="AZ942" i="3" s="1"/>
  <c r="AX943" i="3"/>
  <c r="AX942" i="3" s="1"/>
  <c r="BV943" i="3"/>
  <c r="BV942" i="3" s="1"/>
  <c r="AA935" i="3"/>
  <c r="AA871" i="3" a="1"/>
  <c r="AA871" i="3" s="1"/>
  <c r="Q881" i="3"/>
  <c r="Q878" i="3"/>
  <c r="Q877" i="3" s="1"/>
  <c r="Q873" i="3"/>
  <c r="Q872" i="3" s="1"/>
  <c r="Q876" i="3" s="1"/>
  <c r="Q882" i="3" s="1"/>
  <c r="Q874" i="3"/>
  <c r="Q875" i="3"/>
  <c r="Q879" i="3"/>
  <c r="CP169" i="3"/>
  <c r="CC49" i="3"/>
  <c r="CP49" i="3" s="1"/>
  <c r="M234" i="3"/>
  <c r="M114" i="3" s="1"/>
  <c r="CD460" i="3"/>
  <c r="CD459" i="3" s="1"/>
  <c r="CD464" i="3"/>
  <c r="CD451" i="3"/>
  <c r="CD416" i="3"/>
  <c r="CD471" i="3"/>
  <c r="CD465" i="3"/>
  <c r="CD438" i="3"/>
  <c r="CD437" i="3"/>
  <c r="CD466" i="3"/>
  <c r="CD445" i="3"/>
  <c r="CD467" i="3"/>
  <c r="CD436" i="3"/>
  <c r="CD430" i="3"/>
  <c r="CD446" i="3"/>
  <c r="CD440" i="3"/>
  <c r="CD439" i="3" s="1"/>
  <c r="CD415" i="3"/>
  <c r="CD414" i="3" s="1"/>
  <c r="CD455" i="3"/>
  <c r="CD434" i="3"/>
  <c r="CD426" i="3"/>
  <c r="CD413" i="3" a="1"/>
  <c r="CD413" i="3" s="1"/>
  <c r="CD443" i="3"/>
  <c r="CD442" i="3" s="1"/>
  <c r="CD441" i="3"/>
  <c r="CD418" i="3"/>
  <c r="CD470" i="3"/>
  <c r="CD401" i="3"/>
  <c r="CD454" i="3" s="1"/>
  <c r="CD453" i="3" s="1"/>
  <c r="CD417" i="3"/>
  <c r="CD400" i="3"/>
  <c r="CD420" i="3"/>
  <c r="CD419" i="3" s="1"/>
  <c r="CD407" i="3"/>
  <c r="CD463" i="3"/>
  <c r="CD421" i="3"/>
  <c r="CD452" i="3"/>
  <c r="CD435" i="3"/>
  <c r="N407" i="3"/>
  <c r="N50" i="3" s="1"/>
  <c r="N404" i="3"/>
  <c r="N400" i="3"/>
  <c r="N44" i="3" s="1"/>
  <c r="N401" i="3"/>
  <c r="N45" i="3" s="1"/>
  <c r="N399" i="3"/>
  <c r="N41" i="3"/>
  <c r="N1037" i="3" s="1"/>
  <c r="R405" i="3"/>
  <c r="R399" i="3"/>
  <c r="R404" i="3"/>
  <c r="R401" i="3"/>
  <c r="R45" i="3" s="1"/>
  <c r="R400" i="3"/>
  <c r="R44" i="3" s="1"/>
  <c r="R407" i="3"/>
  <c r="R50" i="3" s="1"/>
  <c r="R41" i="3"/>
  <c r="R958" i="3" s="1"/>
  <c r="AW705" i="3"/>
  <c r="AW112" i="3"/>
  <c r="AW111" i="3" s="1"/>
  <c r="AS705" i="3"/>
  <c r="AS112" i="3"/>
  <c r="AS111" i="3" s="1"/>
  <c r="AI705" i="3"/>
  <c r="AI112" i="3"/>
  <c r="AI111" i="3" s="1"/>
  <c r="CG634" i="3" a="1"/>
  <c r="CG634" i="3" s="1"/>
  <c r="AE739" i="3"/>
  <c r="AJ739" i="3"/>
  <c r="BZ365" i="3"/>
  <c r="CA365" i="3" s="1"/>
  <c r="AL671" i="3"/>
  <c r="AM671" i="3" s="1"/>
  <c r="AE77" i="3"/>
  <c r="AL77" i="3" s="1"/>
  <c r="AE656" i="3"/>
  <c r="AE63" i="3"/>
  <c r="AE62" i="3" s="1"/>
  <c r="AO1024" i="3"/>
  <c r="BB1024" i="3" s="1"/>
  <c r="AO1005" i="3"/>
  <c r="BB1005" i="3" s="1"/>
  <c r="AO1020" i="3"/>
  <c r="BB1020" i="3" s="1"/>
  <c r="AO1023" i="3"/>
  <c r="BB1023" i="3" s="1"/>
  <c r="AO1019" i="3"/>
  <c r="BB1019" i="3" s="1"/>
  <c r="AO1004" i="3"/>
  <c r="BB1004" i="3" s="1"/>
  <c r="AO1016" i="3"/>
  <c r="BB1016" i="3" s="1"/>
  <c r="AO998" i="3"/>
  <c r="BB998" i="3" s="1"/>
  <c r="AO1017" i="3"/>
  <c r="BB1017" i="3" s="1"/>
  <c r="AO999" i="3"/>
  <c r="BB999" i="3" s="1"/>
  <c r="AO991" i="3"/>
  <c r="BB991" i="3" s="1"/>
  <c r="AO1008" i="3"/>
  <c r="BB1008" i="3" s="1"/>
  <c r="AO988" i="3"/>
  <c r="BB988" i="3" s="1"/>
  <c r="AO965" i="3"/>
  <c r="BB965" i="3" s="1"/>
  <c r="AO954" i="3"/>
  <c r="AO989" i="3"/>
  <c r="BB989" i="3" s="1"/>
  <c r="AO983" i="3"/>
  <c r="AO990" i="3"/>
  <c r="BB990" i="3" s="1"/>
  <c r="AO974" i="3"/>
  <c r="BB974" i="3" s="1"/>
  <c r="AO1018" i="3"/>
  <c r="BB1018" i="3" s="1"/>
  <c r="AO996" i="3"/>
  <c r="AO979" i="3"/>
  <c r="BB979" i="3" s="1"/>
  <c r="AO1013" i="3"/>
  <c r="AO993" i="3"/>
  <c r="AO969" i="3"/>
  <c r="AO968" i="3"/>
  <c r="AO967" i="3" s="1"/>
  <c r="BB967" i="3" s="1"/>
  <c r="AO994" i="3"/>
  <c r="BB994" i="3" s="1"/>
  <c r="AO987" i="3"/>
  <c r="BB987" i="3" s="1"/>
  <c r="AO970" i="3"/>
  <c r="AO971" i="3"/>
  <c r="AO953" i="3"/>
  <c r="BB953" i="3" s="1"/>
  <c r="AO966" i="3" a="1"/>
  <c r="AO966" i="3" s="1"/>
  <c r="BB966" i="3" s="1"/>
  <c r="AO960" i="3"/>
  <c r="BB960" i="3" s="1"/>
  <c r="AO973" i="3"/>
  <c r="BB950" i="3"/>
  <c r="BC1015" i="3" s="1"/>
  <c r="AF1020" i="3"/>
  <c r="AF1018" i="3"/>
  <c r="AF1017" i="3"/>
  <c r="AF1013" i="3"/>
  <c r="AF1012" i="3" s="1"/>
  <c r="AF996" i="3"/>
  <c r="AF995" i="3" s="1"/>
  <c r="AF1004" i="3"/>
  <c r="AF988" i="3"/>
  <c r="AF1016" i="3"/>
  <c r="AF979" i="3"/>
  <c r="AF973" i="3"/>
  <c r="AF972" i="3" s="1"/>
  <c r="AF998" i="3"/>
  <c r="AF989" i="3"/>
  <c r="AF994" i="3"/>
  <c r="AF990" i="3"/>
  <c r="AF993" i="3"/>
  <c r="AF992" i="3" s="1"/>
  <c r="AF970" i="3"/>
  <c r="AF1005" i="3"/>
  <c r="AF999" i="3"/>
  <c r="AF969" i="3"/>
  <c r="AF1008" i="3"/>
  <c r="AF983" i="3"/>
  <c r="AF991" i="3"/>
  <c r="AF974" i="3"/>
  <c r="AF971" i="3"/>
  <c r="AF987" i="3"/>
  <c r="AF958" i="3"/>
  <c r="AF1019" i="3"/>
  <c r="AF960" i="3"/>
  <c r="AF968" i="3"/>
  <c r="AF967" i="3" s="1"/>
  <c r="AF954" i="3"/>
  <c r="AF1007" i="3" s="1"/>
  <c r="AF1006" i="3" s="1"/>
  <c r="AF953" i="3"/>
  <c r="J960" i="3"/>
  <c r="J954" i="3"/>
  <c r="J953" i="3"/>
  <c r="J957" i="3"/>
  <c r="J956" i="3" s="1"/>
  <c r="J952" i="3"/>
  <c r="J951" i="3" s="1"/>
  <c r="J955" i="3" s="1"/>
  <c r="J961" i="3" s="1"/>
  <c r="CI777" i="3"/>
  <c r="CI765" i="3"/>
  <c r="BT777" i="3"/>
  <c r="BT765" i="3"/>
  <c r="CC924" i="3"/>
  <c r="CP924" i="3" s="1"/>
  <c r="AG1002" i="3"/>
  <c r="AG1014" i="3"/>
  <c r="BS1014" i="3"/>
  <c r="BS1002" i="3"/>
  <c r="CE1002" i="3"/>
  <c r="CE1014" i="3"/>
  <c r="BS312" i="3"/>
  <c r="BS306" i="3"/>
  <c r="BS307" i="3"/>
  <c r="BS308" i="3"/>
  <c r="BS302" i="3"/>
  <c r="BS301" i="3" s="1"/>
  <c r="BS258" i="3"/>
  <c r="BS309" i="3"/>
  <c r="BS285" i="3"/>
  <c r="BS284" i="3" s="1"/>
  <c r="BS268" i="3"/>
  <c r="BS287" i="3"/>
  <c r="BS283" i="3"/>
  <c r="BS282" i="3"/>
  <c r="BS281" i="3" s="1"/>
  <c r="BS288" i="3"/>
  <c r="BS305" i="3"/>
  <c r="BS297" i="3"/>
  <c r="BS257" i="3"/>
  <c r="BS256" i="3" s="1"/>
  <c r="BS242" i="3"/>
  <c r="BS294" i="3"/>
  <c r="BS247" i="3"/>
  <c r="BS293" i="3"/>
  <c r="BS276" i="3"/>
  <c r="BS263" i="3"/>
  <c r="BS255" i="3" a="1"/>
  <c r="BS255" i="3" s="1"/>
  <c r="BS277" i="3"/>
  <c r="BS313" i="3"/>
  <c r="BS279" i="3"/>
  <c r="BS272" i="3"/>
  <c r="BS259" i="3"/>
  <c r="BS280" i="3"/>
  <c r="BS243" i="3"/>
  <c r="BS296" i="3" s="1"/>
  <c r="BS295" i="3" s="1"/>
  <c r="BS249" i="3"/>
  <c r="BS262" i="3"/>
  <c r="BS261" i="3" s="1"/>
  <c r="BS260" i="3"/>
  <c r="BS278" i="3"/>
  <c r="CI239" i="3" a="1"/>
  <c r="CI239" i="3" s="1"/>
  <c r="I640" i="3"/>
  <c r="V640" i="3" s="1"/>
  <c r="W640" i="3" s="1"/>
  <c r="V641" i="3"/>
  <c r="W641" i="3" s="1"/>
  <c r="BO1022" i="3"/>
  <c r="BO1021" i="3" s="1"/>
  <c r="BM1022" i="3"/>
  <c r="AV1022" i="3"/>
  <c r="AV1021" i="3" s="1"/>
  <c r="AQ154" i="3"/>
  <c r="AQ117" i="3"/>
  <c r="AB640" i="3"/>
  <c r="AB636" i="3"/>
  <c r="AH679" i="3"/>
  <c r="AH86" i="3"/>
  <c r="AH85" i="3" s="1"/>
  <c r="BU777" i="3"/>
  <c r="BU765" i="3"/>
  <c r="AX691" i="3"/>
  <c r="AX45" i="3"/>
  <c r="AX656" i="3"/>
  <c r="AX63" i="3"/>
  <c r="AX62" i="3" s="1"/>
  <c r="AX53" i="3" s="1"/>
  <c r="AR766" i="3"/>
  <c r="CJ844" i="3"/>
  <c r="CJ856" i="3"/>
  <c r="BK843" i="3"/>
  <c r="AR843" i="3" s="1"/>
  <c r="AR842" i="3" s="1"/>
  <c r="AT843" i="3"/>
  <c r="AT842" i="3" s="1"/>
  <c r="BM843" i="3"/>
  <c r="AP843" i="3"/>
  <c r="AP842" i="3" s="1"/>
  <c r="CG843" i="3"/>
  <c r="CG842" i="3" s="1"/>
  <c r="BV843" i="3"/>
  <c r="BV842" i="3" s="1"/>
  <c r="AS843" i="3"/>
  <c r="AS842" i="3" s="1"/>
  <c r="BS843" i="3"/>
  <c r="BS842" i="3" s="1"/>
  <c r="BP843" i="3"/>
  <c r="BP842" i="3" s="1"/>
  <c r="AW843" i="3"/>
  <c r="AW842" i="3" s="1"/>
  <c r="CI843" i="3"/>
  <c r="CI842" i="3" s="1"/>
  <c r="BN843" i="3"/>
  <c r="BN842" i="3" s="1"/>
  <c r="AH843" i="3"/>
  <c r="AH842" i="3" s="1"/>
  <c r="AY843" i="3"/>
  <c r="AY842" i="3" s="1"/>
  <c r="CF843" i="3"/>
  <c r="CF842" i="3" s="1"/>
  <c r="CH843" i="3"/>
  <c r="CH842" i="3" s="1"/>
  <c r="BQ843" i="3"/>
  <c r="BQ842" i="3" s="1"/>
  <c r="AZ843" i="3"/>
  <c r="AZ842" i="3" s="1"/>
  <c r="CD843" i="3"/>
  <c r="CD842" i="3" s="1"/>
  <c r="BX843" i="3"/>
  <c r="BX842" i="3" s="1"/>
  <c r="AV843" i="3"/>
  <c r="AV842" i="3" s="1"/>
  <c r="CK843" i="3"/>
  <c r="CK842" i="3" s="1"/>
  <c r="BR935" i="3"/>
  <c r="BR923" i="3"/>
  <c r="AR619" i="3"/>
  <c r="AR607" i="3"/>
  <c r="AR555" i="3" a="1"/>
  <c r="AR555" i="3" s="1"/>
  <c r="AR562" i="3" s="1"/>
  <c r="N565" i="3"/>
  <c r="N563" i="3"/>
  <c r="N562" i="3"/>
  <c r="N561" i="3" s="1"/>
  <c r="N557" i="3"/>
  <c r="N556" i="3" s="1"/>
  <c r="N560" i="3" s="1"/>
  <c r="N566" i="3" s="1"/>
  <c r="N559" i="3"/>
  <c r="N558" i="3"/>
  <c r="CJ607" i="3"/>
  <c r="CJ619" i="3"/>
  <c r="CI619" i="3"/>
  <c r="CI607" i="3"/>
  <c r="CI555" i="3" a="1"/>
  <c r="CI555" i="3" s="1"/>
  <c r="CE844" i="3"/>
  <c r="AJ766" i="3"/>
  <c r="AP634" i="3" a="1"/>
  <c r="AP634" i="3" s="1"/>
  <c r="AP641" i="3" s="1"/>
  <c r="CA276" i="3"/>
  <c r="CA277" i="3"/>
  <c r="CA297" i="3"/>
  <c r="AV777" i="3"/>
  <c r="AV765" i="3"/>
  <c r="CN1014" i="3"/>
  <c r="CN1002" i="3"/>
  <c r="BS844" i="3"/>
  <c r="BS856" i="3"/>
  <c r="L794" i="3"/>
  <c r="L793" i="3" s="1"/>
  <c r="L797" i="3" s="1"/>
  <c r="L803" i="3" s="1"/>
  <c r="L802" i="3"/>
  <c r="L796" i="3"/>
  <c r="L800" i="3"/>
  <c r="L795" i="3"/>
  <c r="L799" i="3"/>
  <c r="L798" i="3" s="1"/>
  <c r="AU691" i="3"/>
  <c r="AU45" i="3"/>
  <c r="CC713" i="3" a="1"/>
  <c r="CC713" i="3" s="1"/>
  <c r="CE274" i="3"/>
  <c r="CE273" i="3"/>
  <c r="CE271" i="3"/>
  <c r="CE270" i="3" s="1"/>
  <c r="BT367" i="3"/>
  <c r="BT366" i="3"/>
  <c r="BT364" i="3"/>
  <c r="BT363" i="3" s="1"/>
  <c r="BT356" i="3"/>
  <c r="BT342" i="3"/>
  <c r="BT341" i="3"/>
  <c r="BT340" i="3" s="1"/>
  <c r="BT336" i="3"/>
  <c r="BT335" i="3" s="1"/>
  <c r="BT392" i="3"/>
  <c r="BT385" i="3"/>
  <c r="BT386" i="3"/>
  <c r="BT373" i="3"/>
  <c r="BT372" i="3"/>
  <c r="BT387" i="3"/>
  <c r="BT384" i="3"/>
  <c r="BT361" i="3"/>
  <c r="BT360" i="3" s="1"/>
  <c r="BT359" i="3"/>
  <c r="BT339" i="3"/>
  <c r="BT321" i="3"/>
  <c r="BT388" i="3"/>
  <c r="BT357" i="3"/>
  <c r="BT337" i="3"/>
  <c r="BT355" i="3"/>
  <c r="BT347" i="3"/>
  <c r="BT381" i="3"/>
  <c r="BT380" i="3" s="1"/>
  <c r="BT376" i="3"/>
  <c r="BT358" i="3"/>
  <c r="BT351" i="3"/>
  <c r="BT338" i="3"/>
  <c r="BT334" i="3" a="1"/>
  <c r="BT334" i="3" s="1"/>
  <c r="BT362" i="3"/>
  <c r="BT391" i="3"/>
  <c r="BT328" i="3"/>
  <c r="BT322" i="3"/>
  <c r="BT375" i="3" s="1"/>
  <c r="BT374" i="3" s="1"/>
  <c r="CF607" i="3"/>
  <c r="CF619" i="3"/>
  <c r="AO154" i="3"/>
  <c r="AO117" i="3"/>
  <c r="BB118" i="3"/>
  <c r="BS186" i="3"/>
  <c r="BQ226" i="3"/>
  <c r="BQ233" i="3"/>
  <c r="BQ208" i="3"/>
  <c r="BQ228" i="3"/>
  <c r="BZ228" i="3" s="1"/>
  <c r="BQ214" i="3"/>
  <c r="BQ201" i="3"/>
  <c r="BQ200" i="3"/>
  <c r="BQ199" i="3"/>
  <c r="BQ198" i="3"/>
  <c r="BQ197" i="3"/>
  <c r="BQ193" i="3"/>
  <c r="BQ184" i="3"/>
  <c r="BQ183" i="3"/>
  <c r="BQ178" i="3"/>
  <c r="BQ176" i="3" a="1"/>
  <c r="BQ176" i="3" s="1"/>
  <c r="BQ229" i="3"/>
  <c r="BZ229" i="3" s="1"/>
  <c r="BQ234" i="3"/>
  <c r="BQ230" i="3"/>
  <c r="BZ230" i="3" s="1"/>
  <c r="BQ203" i="3"/>
  <c r="BQ209" i="3"/>
  <c r="BQ223" i="3"/>
  <c r="BQ218" i="3"/>
  <c r="BZ218" i="3" s="1"/>
  <c r="BQ204" i="3"/>
  <c r="BQ227" i="3"/>
  <c r="BQ168" i="3"/>
  <c r="BQ181" i="3"/>
  <c r="BQ61" i="3" s="1"/>
  <c r="BQ215" i="3"/>
  <c r="BQ180" i="3"/>
  <c r="BQ60" i="3" s="1"/>
  <c r="BQ179" i="3"/>
  <c r="BQ59" i="3" s="1"/>
  <c r="BQ206" i="3"/>
  <c r="BQ163" i="3"/>
  <c r="BQ164" i="3"/>
  <c r="BQ170" i="3"/>
  <c r="BQ189" i="3"/>
  <c r="BQ41" i="3"/>
  <c r="BQ484" i="3" s="1"/>
  <c r="BZ160" i="3"/>
  <c r="CP390" i="3"/>
  <c r="CC389" i="3"/>
  <c r="CP389" i="3" s="1"/>
  <c r="AC1056" i="3"/>
  <c r="AC1057" i="3"/>
  <c r="AC1054" i="3"/>
  <c r="AY673" i="3"/>
  <c r="AY79" i="3" s="1"/>
  <c r="AY663" i="3"/>
  <c r="AY69" i="3" s="1"/>
  <c r="AY657" i="3"/>
  <c r="AY692" i="3"/>
  <c r="AY704" i="3"/>
  <c r="AY683" i="3"/>
  <c r="AY89" i="3" s="1"/>
  <c r="AY677" i="3"/>
  <c r="AY671" i="3"/>
  <c r="AY77" i="3" s="1"/>
  <c r="AY658" i="3"/>
  <c r="AY64" i="3" s="1"/>
  <c r="AY653" i="3"/>
  <c r="AY59" i="3" s="1"/>
  <c r="AY701" i="3"/>
  <c r="AY107" i="3" s="1"/>
  <c r="AY697" i="3"/>
  <c r="AY700" i="3"/>
  <c r="AY106" i="3" s="1"/>
  <c r="AY689" i="3"/>
  <c r="AY97" i="3" s="1"/>
  <c r="AY675" i="3"/>
  <c r="AY81" i="3" s="1"/>
  <c r="AY702" i="3"/>
  <c r="AY703" i="3"/>
  <c r="AY652" i="3"/>
  <c r="AY644" i="3"/>
  <c r="AY50" i="3" s="1"/>
  <c r="AY678" i="3"/>
  <c r="AY84" i="3" s="1"/>
  <c r="AY654" i="3"/>
  <c r="AY60" i="3" s="1"/>
  <c r="AY655" i="3"/>
  <c r="AY61" i="3" s="1"/>
  <c r="AY649" i="3"/>
  <c r="AY55" i="3" s="1"/>
  <c r="AY680" i="3"/>
  <c r="AY682" i="3"/>
  <c r="AY88" i="3" s="1"/>
  <c r="AY707" i="3"/>
  <c r="AY113" i="3" s="1"/>
  <c r="AY672" i="3"/>
  <c r="AY78" i="3" s="1"/>
  <c r="AY637" i="3"/>
  <c r="AY44" i="3" s="1"/>
  <c r="AY674" i="3"/>
  <c r="AY80" i="3" s="1"/>
  <c r="AY667" i="3"/>
  <c r="AY688" i="3"/>
  <c r="AY94" i="3" s="1"/>
  <c r="AY638" i="3"/>
  <c r="AY650" i="3" a="1"/>
  <c r="AY650" i="3" s="1"/>
  <c r="AY56" i="3" s="1"/>
  <c r="AY708" i="3"/>
  <c r="AY114" i="3" s="1"/>
  <c r="AY41" i="3"/>
  <c r="AY167" i="3" s="1"/>
  <c r="AY166" i="3" s="1"/>
  <c r="AY171" i="3" s="1"/>
  <c r="AY190" i="3" s="1"/>
  <c r="AY221" i="3" s="1"/>
  <c r="AY235" i="3" s="1"/>
  <c r="CC274" i="3"/>
  <c r="CP274" i="3" s="1"/>
  <c r="CQ274" i="3" s="1"/>
  <c r="CC273" i="3"/>
  <c r="CP273" i="3" s="1"/>
  <c r="CQ273" i="3" s="1"/>
  <c r="CP272" i="3"/>
  <c r="CQ272" i="3" s="1"/>
  <c r="CC271" i="3"/>
  <c r="BU471" i="3"/>
  <c r="BU465" i="3"/>
  <c r="BU455" i="3"/>
  <c r="BU445" i="3"/>
  <c r="BU443" i="3"/>
  <c r="BU442" i="3" s="1"/>
  <c r="BU438" i="3"/>
  <c r="BU470" i="3"/>
  <c r="BU464" i="3"/>
  <c r="BU446" i="3"/>
  <c r="BU440" i="3"/>
  <c r="BU439" i="3" s="1"/>
  <c r="BU435" i="3"/>
  <c r="BU426" i="3"/>
  <c r="BU421" i="3"/>
  <c r="BU420" i="3"/>
  <c r="BU419" i="3" s="1"/>
  <c r="BU415" i="3"/>
  <c r="BU414" i="3" s="1"/>
  <c r="BU441" i="3"/>
  <c r="BU434" i="3"/>
  <c r="BU451" i="3"/>
  <c r="BU418" i="3"/>
  <c r="BU452" i="3"/>
  <c r="BU437" i="3"/>
  <c r="BU413" i="3" a="1"/>
  <c r="BU413" i="3" s="1"/>
  <c r="BU466" i="3"/>
  <c r="BU463" i="3"/>
  <c r="BU467" i="3"/>
  <c r="BU460" i="3"/>
  <c r="BU459" i="3" s="1"/>
  <c r="BU405" i="3"/>
  <c r="BU417" i="3"/>
  <c r="BU401" i="3"/>
  <c r="BU454" i="3" s="1"/>
  <c r="BU453" i="3" s="1"/>
  <c r="BU430" i="3"/>
  <c r="BU416" i="3"/>
  <c r="BU407" i="3"/>
  <c r="BU400" i="3"/>
  <c r="BU436" i="3"/>
  <c r="CE550" i="3"/>
  <c r="CE543" i="3"/>
  <c r="CE534" i="3"/>
  <c r="CE530" i="3"/>
  <c r="CE517" i="3"/>
  <c r="CE500" i="3"/>
  <c r="CE531" i="3"/>
  <c r="CE505" i="3"/>
  <c r="CE542" i="3"/>
  <c r="CE539" i="3"/>
  <c r="CE538" i="3" s="1"/>
  <c r="CE544" i="3"/>
  <c r="CE509" i="3"/>
  <c r="CE525" i="3"/>
  <c r="CE513" i="3"/>
  <c r="CE546" i="3"/>
  <c r="CE545" i="3"/>
  <c r="CE494" i="3"/>
  <c r="CE493" i="3" s="1"/>
  <c r="CE524" i="3"/>
  <c r="CE522" i="3"/>
  <c r="CE521" i="3" s="1"/>
  <c r="CE514" i="3"/>
  <c r="CE519" i="3"/>
  <c r="CE518" i="3" s="1"/>
  <c r="CE499" i="3"/>
  <c r="CE498" i="3" s="1"/>
  <c r="CE484" i="3"/>
  <c r="CE515" i="3"/>
  <c r="CE496" i="3"/>
  <c r="CE497" i="3"/>
  <c r="CE479" i="3"/>
  <c r="CE549" i="3"/>
  <c r="CE516" i="3"/>
  <c r="CE520" i="3"/>
  <c r="CE486" i="3"/>
  <c r="CE495" i="3"/>
  <c r="CE492" i="3" a="1"/>
  <c r="CE492" i="3" s="1"/>
  <c r="CE480" i="3"/>
  <c r="CE533" i="3" s="1"/>
  <c r="CE532" i="3" s="1"/>
  <c r="AA640" i="3"/>
  <c r="AA636" i="3"/>
  <c r="AI792" i="3" a="1"/>
  <c r="AI792" i="3" s="1"/>
  <c r="CF792" i="3" a="1"/>
  <c r="CF792" i="3" s="1"/>
  <c r="Z859" i="3"/>
  <c r="Z855" i="3"/>
  <c r="Z854" i="3" s="1"/>
  <c r="Z862" i="3"/>
  <c r="Z861" i="3"/>
  <c r="Z860" i="3"/>
  <c r="Z858" i="3"/>
  <c r="Z816" i="3"/>
  <c r="Z821" i="3"/>
  <c r="Z813" i="3"/>
  <c r="Z810" i="3"/>
  <c r="Z809" i="3" s="1"/>
  <c r="Z811" i="3"/>
  <c r="Z799" i="3"/>
  <c r="Z812" i="3"/>
  <c r="Z795" i="3"/>
  <c r="Z796" i="3"/>
  <c r="Z815" i="3"/>
  <c r="Z814" i="3" s="1"/>
  <c r="Z800" i="3"/>
  <c r="Z802" i="3"/>
  <c r="AQ786" i="3"/>
  <c r="AQ781" i="3"/>
  <c r="AQ776" i="3"/>
  <c r="AQ775" i="3" s="1"/>
  <c r="AQ757" i="3"/>
  <c r="AQ751" i="3"/>
  <c r="AQ746" i="3"/>
  <c r="AQ787" i="3"/>
  <c r="AQ779" i="3"/>
  <c r="AQ723" i="3"/>
  <c r="AQ782" i="3"/>
  <c r="AQ762" i="3"/>
  <c r="AQ783" i="3"/>
  <c r="AQ761" i="3"/>
  <c r="AQ771" i="3"/>
  <c r="AQ768" i="3"/>
  <c r="AQ752" i="3"/>
  <c r="AQ742" i="3"/>
  <c r="AQ780" i="3"/>
  <c r="AQ759" i="3"/>
  <c r="AQ758" i="3" s="1"/>
  <c r="AQ733" i="3"/>
  <c r="AQ754" i="3"/>
  <c r="AQ756" i="3"/>
  <c r="AQ755" i="3" s="1"/>
  <c r="AQ753" i="3"/>
  <c r="AQ732" i="3"/>
  <c r="AQ736" i="3"/>
  <c r="AQ735" i="3" s="1"/>
  <c r="AQ767" i="3"/>
  <c r="AQ716" i="3"/>
  <c r="AQ721" i="3"/>
  <c r="AQ729" i="3" a="1"/>
  <c r="AQ729" i="3" s="1"/>
  <c r="AQ750" i="3"/>
  <c r="AQ737" i="3"/>
  <c r="AQ731" i="3"/>
  <c r="AQ730" i="3" s="1"/>
  <c r="AQ734" i="3"/>
  <c r="AQ728" i="3"/>
  <c r="AQ717" i="3"/>
  <c r="AQ770" i="3" s="1"/>
  <c r="AQ769" i="3" s="1"/>
  <c r="BB158" i="1"/>
  <c r="BD158" i="1"/>
  <c r="BC158" i="1"/>
  <c r="V207" i="3"/>
  <c r="W207" i="3" s="1"/>
  <c r="I87" i="3"/>
  <c r="T505" i="3"/>
  <c r="T69" i="3" s="1"/>
  <c r="T497" i="3"/>
  <c r="T61" i="3" s="1"/>
  <c r="T483" i="3"/>
  <c r="T482" i="3" s="1"/>
  <c r="T479" i="3"/>
  <c r="T495" i="3"/>
  <c r="T59" i="3" s="1"/>
  <c r="T494" i="3"/>
  <c r="T486" i="3"/>
  <c r="T484" i="3"/>
  <c r="T499" i="3"/>
  <c r="T496" i="3"/>
  <c r="T60" i="3" s="1"/>
  <c r="T480" i="3"/>
  <c r="T500" i="3"/>
  <c r="T64" i="3" s="1"/>
  <c r="T478" i="3"/>
  <c r="AX619" i="3"/>
  <c r="AX607" i="3"/>
  <c r="AX555" i="3" a="1"/>
  <c r="AX555" i="3" s="1"/>
  <c r="BP708" i="3"/>
  <c r="BP114" i="3" s="1"/>
  <c r="BP701" i="3"/>
  <c r="BP107" i="3" s="1"/>
  <c r="BP678" i="3"/>
  <c r="BP84" i="3" s="1"/>
  <c r="BP672" i="3"/>
  <c r="BP78" i="3" s="1"/>
  <c r="BP654" i="3"/>
  <c r="BP60" i="3" s="1"/>
  <c r="BP653" i="3"/>
  <c r="BP59" i="3" s="1"/>
  <c r="BP650" i="3" a="1"/>
  <c r="BP650" i="3" s="1"/>
  <c r="BP56" i="3" s="1"/>
  <c r="BP644" i="3"/>
  <c r="BP50" i="3" s="1"/>
  <c r="BP697" i="3"/>
  <c r="BP682" i="3"/>
  <c r="BP88" i="3" s="1"/>
  <c r="BP689" i="3"/>
  <c r="BP97" i="3" s="1"/>
  <c r="BP707" i="3"/>
  <c r="BP113" i="3" s="1"/>
  <c r="BP704" i="3"/>
  <c r="BP688" i="3"/>
  <c r="BP94" i="3" s="1"/>
  <c r="BP702" i="3"/>
  <c r="BP674" i="3"/>
  <c r="BP80" i="3" s="1"/>
  <c r="BP658" i="3"/>
  <c r="BP64" i="3" s="1"/>
  <c r="BP675" i="3"/>
  <c r="BP81" i="3" s="1"/>
  <c r="BP700" i="3"/>
  <c r="BP106" i="3" s="1"/>
  <c r="BP677" i="3"/>
  <c r="BP657" i="3"/>
  <c r="BP667" i="3"/>
  <c r="BP652" i="3"/>
  <c r="BP642" i="3"/>
  <c r="BP680" i="3"/>
  <c r="BP692" i="3"/>
  <c r="BP671" i="3"/>
  <c r="BP77" i="3" s="1"/>
  <c r="BP703" i="3"/>
  <c r="BP638" i="3"/>
  <c r="BP683" i="3"/>
  <c r="BP89" i="3" s="1"/>
  <c r="BP673" i="3"/>
  <c r="BP79" i="3" s="1"/>
  <c r="BP637" i="3"/>
  <c r="BP44" i="3" s="1"/>
  <c r="BP649" i="3"/>
  <c r="BP55" i="3" s="1"/>
  <c r="BP655" i="3"/>
  <c r="BP61" i="3" s="1"/>
  <c r="BP663" i="3"/>
  <c r="BP69" i="3" s="1"/>
  <c r="BP41" i="3"/>
  <c r="BP404" i="3" s="1"/>
  <c r="BP403" i="3" s="1"/>
  <c r="BP408" i="3" s="1"/>
  <c r="BP427" i="3" s="1"/>
  <c r="BP458" i="3" s="1"/>
  <c r="BP472" i="3" s="1"/>
  <c r="CF634" i="3" a="1"/>
  <c r="CF634" i="3" s="1"/>
  <c r="AP792" i="3" a="1"/>
  <c r="AP792" i="3" s="1"/>
  <c r="S799" i="3"/>
  <c r="S798" i="3" s="1"/>
  <c r="S796" i="3"/>
  <c r="S800" i="3"/>
  <c r="S795" i="3"/>
  <c r="S802" i="3"/>
  <c r="S794" i="3"/>
  <c r="S793" i="3" s="1"/>
  <c r="S797" i="3" s="1"/>
  <c r="S803" i="3" s="1"/>
  <c r="AF792" i="3" a="1"/>
  <c r="AF792" i="3" s="1"/>
  <c r="AR713" i="3" a="1"/>
  <c r="AR713" i="3" s="1"/>
  <c r="N723" i="3"/>
  <c r="N718" i="3"/>
  <c r="N724" i="3" s="1"/>
  <c r="N717" i="3"/>
  <c r="N715" i="3"/>
  <c r="N714" i="3" s="1"/>
  <c r="N720" i="3"/>
  <c r="N719" i="3" s="1"/>
  <c r="N716" i="3"/>
  <c r="AX713" i="3" a="1"/>
  <c r="AX713" i="3" s="1"/>
  <c r="AX720" i="3" s="1"/>
  <c r="AA779" i="3"/>
  <c r="AA782" i="3"/>
  <c r="AA732" i="3"/>
  <c r="AA783" i="3"/>
  <c r="AA733" i="3"/>
  <c r="AA721" i="3"/>
  <c r="AA776" i="3"/>
  <c r="AA775" i="3" s="1"/>
  <c r="AA737" i="3"/>
  <c r="AA736" i="3"/>
  <c r="AA735" i="3" s="1"/>
  <c r="AA781" i="3"/>
  <c r="AA734" i="3"/>
  <c r="AA731" i="3"/>
  <c r="AA730" i="3" s="1"/>
  <c r="AA716" i="3"/>
  <c r="AA720" i="3"/>
  <c r="AA780" i="3"/>
  <c r="AA742" i="3"/>
  <c r="AA723" i="3"/>
  <c r="AA717" i="3"/>
  <c r="CP139" i="3"/>
  <c r="BR391" i="3"/>
  <c r="BR385" i="3"/>
  <c r="BR367" i="3"/>
  <c r="BR366" i="3"/>
  <c r="BR364" i="3"/>
  <c r="BR363" i="3" s="1"/>
  <c r="BR376" i="3"/>
  <c r="BR358" i="3"/>
  <c r="BR351" i="3"/>
  <c r="BR338" i="3"/>
  <c r="BR362" i="3"/>
  <c r="BR356" i="3"/>
  <c r="BR342" i="3"/>
  <c r="BR341" i="3"/>
  <c r="BR340" i="3" s="1"/>
  <c r="BR336" i="3"/>
  <c r="BR335" i="3" s="1"/>
  <c r="BR392" i="3"/>
  <c r="BR386" i="3"/>
  <c r="BR373" i="3"/>
  <c r="BR372" i="3"/>
  <c r="BR387" i="3"/>
  <c r="BR384" i="3"/>
  <c r="BR361" i="3"/>
  <c r="BR360" i="3" s="1"/>
  <c r="BR359" i="3"/>
  <c r="BR339" i="3"/>
  <c r="BR388" i="3"/>
  <c r="BR357" i="3"/>
  <c r="BR337" i="3"/>
  <c r="BR355" i="3"/>
  <c r="BR328" i="3"/>
  <c r="BR322" i="3"/>
  <c r="BR375" i="3" s="1"/>
  <c r="BR374" i="3" s="1"/>
  <c r="BR321" i="3"/>
  <c r="BR326" i="3"/>
  <c r="BR381" i="3"/>
  <c r="BR380" i="3" s="1"/>
  <c r="BR347" i="3"/>
  <c r="BR334" i="3" a="1"/>
  <c r="BR334" i="3" s="1"/>
  <c r="AV619" i="3"/>
  <c r="AV607" i="3"/>
  <c r="AV555" i="3" a="1"/>
  <c r="AV555" i="3" s="1"/>
  <c r="P50" i="1"/>
  <c r="BQ267" i="3"/>
  <c r="BZ267" i="3" s="1"/>
  <c r="CA267" i="3" s="1"/>
  <c r="BQ266" i="3"/>
  <c r="BZ266" i="3" s="1"/>
  <c r="CA266" i="3" s="1"/>
  <c r="BQ264" i="3"/>
  <c r="BZ264" i="3" s="1"/>
  <c r="CA264" i="3" s="1"/>
  <c r="BU267" i="3"/>
  <c r="BU266" i="3"/>
  <c r="BU264" i="3"/>
  <c r="AG684" i="3"/>
  <c r="AG91" i="3"/>
  <c r="AG90" i="3" s="1"/>
  <c r="K87" i="3"/>
  <c r="K85" i="3" s="1"/>
  <c r="K71" i="3" s="1"/>
  <c r="BR210" i="3"/>
  <c r="BR91" i="3"/>
  <c r="BR90" i="3" s="1"/>
  <c r="I505" i="3"/>
  <c r="I499" i="3"/>
  <c r="I495" i="3"/>
  <c r="I59" i="3" s="1"/>
  <c r="V476" i="3"/>
  <c r="I500" i="3"/>
  <c r="I494" i="3"/>
  <c r="I486" i="3"/>
  <c r="V486" i="3" s="1"/>
  <c r="W486" i="3" s="1"/>
  <c r="I484" i="3"/>
  <c r="I480" i="3"/>
  <c r="V480" i="3" s="1"/>
  <c r="W480" i="3" s="1"/>
  <c r="I478" i="3"/>
  <c r="I479" i="3"/>
  <c r="V479" i="3" s="1"/>
  <c r="I496" i="3"/>
  <c r="I60" i="3" s="1"/>
  <c r="I497" i="3"/>
  <c r="I61" i="3" s="1"/>
  <c r="I483" i="3"/>
  <c r="L497" i="3"/>
  <c r="L61" i="3" s="1"/>
  <c r="L505" i="3"/>
  <c r="L69" i="3" s="1"/>
  <c r="L500" i="3"/>
  <c r="L64" i="3" s="1"/>
  <c r="L494" i="3"/>
  <c r="L486" i="3"/>
  <c r="L484" i="3"/>
  <c r="L496" i="3"/>
  <c r="L60" i="3" s="1"/>
  <c r="L495" i="3"/>
  <c r="L59" i="3" s="1"/>
  <c r="L479" i="3"/>
  <c r="L478" i="3"/>
  <c r="L499" i="3"/>
  <c r="L480" i="3"/>
  <c r="L483" i="3"/>
  <c r="L482" i="3" s="1"/>
  <c r="BS542" i="3"/>
  <c r="BS549" i="3"/>
  <c r="BS546" i="3"/>
  <c r="BS524" i="3"/>
  <c r="BS531" i="3"/>
  <c r="BS505" i="3"/>
  <c r="BS496" i="3"/>
  <c r="BS545" i="3"/>
  <c r="BS513" i="3"/>
  <c r="BS550" i="3"/>
  <c r="BS543" i="3"/>
  <c r="BS534" i="3"/>
  <c r="BS539" i="3"/>
  <c r="BS538" i="3" s="1"/>
  <c r="BS514" i="3"/>
  <c r="BS519" i="3"/>
  <c r="BS518" i="3" s="1"/>
  <c r="BS517" i="3"/>
  <c r="BS499" i="3"/>
  <c r="BS498" i="3" s="1"/>
  <c r="BS515" i="3"/>
  <c r="BS480" i="3"/>
  <c r="BS533" i="3" s="1"/>
  <c r="BS532" i="3" s="1"/>
  <c r="BS544" i="3"/>
  <c r="BS525" i="3"/>
  <c r="BS509" i="3"/>
  <c r="BS492" i="3" a="1"/>
  <c r="BS492" i="3" s="1"/>
  <c r="BS530" i="3"/>
  <c r="BS520" i="3"/>
  <c r="BS516" i="3"/>
  <c r="BS495" i="3"/>
  <c r="BS522" i="3"/>
  <c r="BS521" i="3" s="1"/>
  <c r="BS479" i="3"/>
  <c r="BS494" i="3"/>
  <c r="BS493" i="3" s="1"/>
  <c r="BS486" i="3"/>
  <c r="BS500" i="3"/>
  <c r="BS484" i="3"/>
  <c r="BS497" i="3"/>
  <c r="AD704" i="3"/>
  <c r="AD658" i="3"/>
  <c r="AD64" i="3" s="1"/>
  <c r="AD701" i="3"/>
  <c r="AD107" i="3" s="1"/>
  <c r="AD697" i="3"/>
  <c r="AD700" i="3"/>
  <c r="AD106" i="3" s="1"/>
  <c r="AD702" i="3"/>
  <c r="AD637" i="3"/>
  <c r="AD44" i="3" s="1"/>
  <c r="AD657" i="3"/>
  <c r="AD655" i="3"/>
  <c r="AD61" i="3" s="1"/>
  <c r="AD638" i="3"/>
  <c r="AD45" i="3" s="1"/>
  <c r="AD652" i="3"/>
  <c r="AD642" i="3"/>
  <c r="AD653" i="3"/>
  <c r="AD59" i="3" s="1"/>
  <c r="AD644" i="3"/>
  <c r="AD50" i="3" s="1"/>
  <c r="AD641" i="3"/>
  <c r="AD703" i="3"/>
  <c r="AD663" i="3"/>
  <c r="AD69" i="3" s="1"/>
  <c r="AD654" i="3"/>
  <c r="AD60" i="3" s="1"/>
  <c r="AD41" i="3"/>
  <c r="AD1037" i="3" s="1"/>
  <c r="AT634" i="3" a="1"/>
  <c r="AT634" i="3" s="1"/>
  <c r="AW792" i="3" a="1"/>
  <c r="AW792" i="3" s="1"/>
  <c r="BS792" i="3" a="1"/>
  <c r="BS792" i="3" s="1"/>
  <c r="AT792" i="3" a="1"/>
  <c r="AT792" i="3" s="1"/>
  <c r="AO792" i="3" a="1"/>
  <c r="AO792" i="3" s="1"/>
  <c r="T721" i="3"/>
  <c r="T716" i="3"/>
  <c r="T720" i="3"/>
  <c r="T719" i="3" s="1"/>
  <c r="T715" i="3"/>
  <c r="T714" i="3" s="1"/>
  <c r="T723" i="3"/>
  <c r="T718" i="3"/>
  <c r="T717" i="3"/>
  <c r="AE783" i="3"/>
  <c r="AE761" i="3"/>
  <c r="AL761" i="3" s="1"/>
  <c r="AM761" i="3" s="1"/>
  <c r="AE776" i="3"/>
  <c r="AE775" i="3" s="1"/>
  <c r="AE759" i="3"/>
  <c r="AE756" i="3"/>
  <c r="AE753" i="3"/>
  <c r="AL753" i="3" s="1"/>
  <c r="AE750" i="3"/>
  <c r="AL750" i="3" s="1"/>
  <c r="AE780" i="3"/>
  <c r="AE731" i="3"/>
  <c r="AE730" i="3" s="1"/>
  <c r="AE781" i="3"/>
  <c r="AE779" i="3"/>
  <c r="AE767" i="3"/>
  <c r="AL767" i="3" s="1"/>
  <c r="AE757" i="3"/>
  <c r="AL757" i="3" s="1"/>
  <c r="AM757" i="3" s="1"/>
  <c r="AE754" i="3"/>
  <c r="AL754" i="3" s="1"/>
  <c r="AM754" i="3" s="1"/>
  <c r="AE751" i="3"/>
  <c r="AL751" i="3" s="1"/>
  <c r="AE734" i="3"/>
  <c r="AE768" i="3"/>
  <c r="AL768" i="3" s="1"/>
  <c r="AE737" i="3"/>
  <c r="AE733" i="3"/>
  <c r="AE717" i="3"/>
  <c r="AE770" i="3" s="1"/>
  <c r="AE782" i="3"/>
  <c r="AE723" i="3"/>
  <c r="AE742" i="3"/>
  <c r="AE721" i="3"/>
  <c r="AE716" i="3"/>
  <c r="AE720" i="3"/>
  <c r="AE771" i="3"/>
  <c r="AL771" i="3" s="1"/>
  <c r="AE762" i="3"/>
  <c r="AL762" i="3" s="1"/>
  <c r="AE732" i="3"/>
  <c r="AE746" i="3"/>
  <c r="AE752" i="3"/>
  <c r="AL752" i="3" s="1"/>
  <c r="AM752" i="3" s="1"/>
  <c r="AE736" i="3"/>
  <c r="AE735" i="3" s="1"/>
  <c r="BN713" i="3" a="1"/>
  <c r="BN713" i="3" s="1"/>
  <c r="BO739" i="3" s="1"/>
  <c r="BH118" i="1"/>
  <c r="BI118" i="1"/>
  <c r="BJ118" i="1"/>
  <c r="Z562" i="3"/>
  <c r="Z561" i="3" s="1"/>
  <c r="Z566" i="3" s="1"/>
  <c r="Z585" i="3" s="1"/>
  <c r="Z616" i="3" s="1"/>
  <c r="Z630" i="3" s="1"/>
  <c r="Z483" i="3"/>
  <c r="Z482" i="3" s="1"/>
  <c r="Z487" i="3" s="1"/>
  <c r="Z506" i="3" s="1"/>
  <c r="Z537" i="3" s="1"/>
  <c r="Z551" i="3" s="1"/>
  <c r="Z325" i="3"/>
  <c r="Z324" i="3" s="1"/>
  <c r="Z329" i="3" s="1"/>
  <c r="Z348" i="3" s="1"/>
  <c r="Z379" i="3" s="1"/>
  <c r="Z393" i="3" s="1"/>
  <c r="Z404" i="3"/>
  <c r="Z403" i="3" s="1"/>
  <c r="Z408" i="3" s="1"/>
  <c r="Z427" i="3" s="1"/>
  <c r="Z458" i="3" s="1"/>
  <c r="Z472" i="3" s="1"/>
  <c r="Z246" i="3"/>
  <c r="Z245" i="3" s="1"/>
  <c r="Z250" i="3" s="1"/>
  <c r="Z269" i="3" s="1"/>
  <c r="Z300" i="3" s="1"/>
  <c r="Z314" i="3" s="1"/>
  <c r="Z167" i="3"/>
  <c r="Z166" i="3" s="1"/>
  <c r="Z171" i="3" s="1"/>
  <c r="Z190" i="3" s="1"/>
  <c r="Z221" i="3" s="1"/>
  <c r="Z235" i="3" s="1"/>
  <c r="Z47" i="3"/>
  <c r="AD562" i="3"/>
  <c r="AD561" i="3" s="1"/>
  <c r="AD566" i="3" s="1"/>
  <c r="AD585" i="3" s="1"/>
  <c r="AD616" i="3" s="1"/>
  <c r="AD630" i="3" s="1"/>
  <c r="AD483" i="3"/>
  <c r="AD482" i="3" s="1"/>
  <c r="AD487" i="3" s="1"/>
  <c r="AD506" i="3" s="1"/>
  <c r="AD537" i="3" s="1"/>
  <c r="AD551" i="3" s="1"/>
  <c r="AD325" i="3"/>
  <c r="AD324" i="3" s="1"/>
  <c r="AD329" i="3" s="1"/>
  <c r="AD348" i="3" s="1"/>
  <c r="AD379" i="3" s="1"/>
  <c r="AD393" i="3" s="1"/>
  <c r="AD404" i="3"/>
  <c r="AD403" i="3" s="1"/>
  <c r="AD408" i="3" s="1"/>
  <c r="AD427" i="3" s="1"/>
  <c r="AD458" i="3" s="1"/>
  <c r="AD472" i="3" s="1"/>
  <c r="AD246" i="3"/>
  <c r="AD245" i="3" s="1"/>
  <c r="AD250" i="3" s="1"/>
  <c r="AD269" i="3" s="1"/>
  <c r="AD300" i="3" s="1"/>
  <c r="AD314" i="3" s="1"/>
  <c r="AD167" i="3"/>
  <c r="AD166" i="3" s="1"/>
  <c r="AD171" i="3" s="1"/>
  <c r="AD190" i="3" s="1"/>
  <c r="AD221" i="3" s="1"/>
  <c r="AD235" i="3" s="1"/>
  <c r="AD47" i="3"/>
  <c r="O485" i="3"/>
  <c r="K485" i="3"/>
  <c r="AU154" i="3"/>
  <c r="AU117" i="3"/>
  <c r="CG318" i="3" a="1"/>
  <c r="CG318" i="3" s="1"/>
  <c r="CN344" i="3" s="1"/>
  <c r="CJ318" i="3" a="1"/>
  <c r="CJ318" i="3" s="1"/>
  <c r="CJ935" i="3"/>
  <c r="CJ923" i="3"/>
  <c r="O91" i="1"/>
  <c r="O148" i="1"/>
  <c r="O163" i="1" s="1"/>
  <c r="CD265" i="3"/>
  <c r="BX265" i="3"/>
  <c r="BQ210" i="3"/>
  <c r="BZ210" i="3" s="1"/>
  <c r="BZ211" i="3"/>
  <c r="BQ91" i="3"/>
  <c r="BQ90" i="3" s="1"/>
  <c r="AW1029" i="3" a="1"/>
  <c r="AW1029" i="3" s="1"/>
  <c r="AW1036" i="3" s="1"/>
  <c r="S1039" i="3"/>
  <c r="S1036" i="3"/>
  <c r="S1035" i="3" s="1"/>
  <c r="S1034" i="3"/>
  <c r="S1040" i="3" s="1"/>
  <c r="S1033" i="3"/>
  <c r="S1032" i="3"/>
  <c r="S1031" i="3"/>
  <c r="S1030" i="3" s="1"/>
  <c r="S1037" i="3"/>
  <c r="I1037" i="3"/>
  <c r="I1032" i="3"/>
  <c r="V1032" i="3" s="1"/>
  <c r="I1031" i="3"/>
  <c r="I1033" i="3"/>
  <c r="V1033" i="3" s="1"/>
  <c r="I1036" i="3"/>
  <c r="I1039" i="3"/>
  <c r="V1039" i="3" s="1"/>
  <c r="V1029" i="3"/>
  <c r="K1037" i="3"/>
  <c r="K1032" i="3"/>
  <c r="K1031" i="3"/>
  <c r="K1030" i="3" s="1"/>
  <c r="K1039" i="3"/>
  <c r="K1036" i="3"/>
  <c r="K1035" i="3" s="1"/>
  <c r="K1033" i="3"/>
  <c r="K1034" i="3"/>
  <c r="T1033" i="3"/>
  <c r="T1037" i="3"/>
  <c r="T1032" i="3"/>
  <c r="T1031" i="3"/>
  <c r="T1030" i="3" s="1"/>
  <c r="T1034" i="3" s="1"/>
  <c r="T1040" i="3" s="1"/>
  <c r="T1039" i="3"/>
  <c r="T1036" i="3"/>
  <c r="T1035" i="3" s="1"/>
  <c r="BC64" i="1"/>
  <c r="BI64" i="1"/>
  <c r="BV186" i="3"/>
  <c r="M117" i="3"/>
  <c r="M154" i="3"/>
  <c r="BZ207" i="3"/>
  <c r="CA207" i="3" s="1"/>
  <c r="BQ87" i="3"/>
  <c r="BZ87" i="3" s="1"/>
  <c r="BU309" i="3"/>
  <c r="BU285" i="3"/>
  <c r="BU284" i="3" s="1"/>
  <c r="BU268" i="3"/>
  <c r="BU287" i="3"/>
  <c r="BU294" i="3"/>
  <c r="BU280" i="3"/>
  <c r="BU279" i="3"/>
  <c r="BU278" i="3"/>
  <c r="BU277" i="3"/>
  <c r="BU276" i="3"/>
  <c r="BU272" i="3"/>
  <c r="BU255" i="3" a="1"/>
  <c r="BU255" i="3" s="1"/>
  <c r="BU249" i="3"/>
  <c r="BU247" i="3"/>
  <c r="BU288" i="3"/>
  <c r="BU305" i="3"/>
  <c r="BU307" i="3"/>
  <c r="BU306" i="3"/>
  <c r="BU312" i="3"/>
  <c r="BU308" i="3"/>
  <c r="BU302" i="3"/>
  <c r="BU301" i="3" s="1"/>
  <c r="BU257" i="3"/>
  <c r="BU256" i="3" s="1"/>
  <c r="BU242" i="3"/>
  <c r="BU293" i="3"/>
  <c r="BU263" i="3"/>
  <c r="BU260" i="3"/>
  <c r="BU313" i="3"/>
  <c r="BU282" i="3"/>
  <c r="BU281" i="3" s="1"/>
  <c r="BU259" i="3"/>
  <c r="BU258" i="3"/>
  <c r="BU297" i="3"/>
  <c r="BU283" i="3"/>
  <c r="BU243" i="3"/>
  <c r="BU296" i="3" s="1"/>
  <c r="BU295" i="3" s="1"/>
  <c r="BU262" i="3"/>
  <c r="BU261" i="3" s="1"/>
  <c r="CK548" i="3"/>
  <c r="CK547" i="3" s="1"/>
  <c r="BT223" i="3"/>
  <c r="BT228" i="3"/>
  <c r="BT214" i="3"/>
  <c r="BT94" i="3" s="1"/>
  <c r="BT208" i="3"/>
  <c r="BT88" i="3" s="1"/>
  <c r="BT201" i="3"/>
  <c r="BT81" i="3" s="1"/>
  <c r="BT200" i="3"/>
  <c r="BT80" i="3" s="1"/>
  <c r="BT199" i="3"/>
  <c r="BT79" i="3" s="1"/>
  <c r="BT198" i="3"/>
  <c r="BT78" i="3" s="1"/>
  <c r="BT229" i="3"/>
  <c r="BT181" i="3"/>
  <c r="BT61" i="3" s="1"/>
  <c r="BT234" i="3"/>
  <c r="BT114" i="3" s="1"/>
  <c r="BT230" i="3"/>
  <c r="BT203" i="3"/>
  <c r="BT163" i="3"/>
  <c r="BT44" i="3" s="1"/>
  <c r="BT179" i="3"/>
  <c r="BT59" i="3" s="1"/>
  <c r="BT226" i="3"/>
  <c r="BT106" i="3" s="1"/>
  <c r="BT218" i="3"/>
  <c r="BT204" i="3"/>
  <c r="BT84" i="3" s="1"/>
  <c r="BT189" i="3"/>
  <c r="BT69" i="3" s="1"/>
  <c r="BT227" i="3"/>
  <c r="BT107" i="3" s="1"/>
  <c r="BT233" i="3"/>
  <c r="BT113" i="3" s="1"/>
  <c r="BT197" i="3"/>
  <c r="BT77" i="3" s="1"/>
  <c r="BT184" i="3"/>
  <c r="BT64" i="3" s="1"/>
  <c r="BT178" i="3"/>
  <c r="BT164" i="3"/>
  <c r="BT206" i="3"/>
  <c r="BT193" i="3"/>
  <c r="BT209" i="3"/>
  <c r="BT89" i="3" s="1"/>
  <c r="BT183" i="3"/>
  <c r="BT170" i="3"/>
  <c r="BT50" i="3" s="1"/>
  <c r="BT176" i="3" a="1"/>
  <c r="BT176" i="3" s="1"/>
  <c r="BT56" i="3" s="1"/>
  <c r="BT215" i="3"/>
  <c r="BT97" i="3" s="1"/>
  <c r="BT180" i="3"/>
  <c r="BT60" i="3" s="1"/>
  <c r="BT41" i="3"/>
  <c r="BT405" i="3" s="1"/>
  <c r="Y330" i="3"/>
  <c r="AL331" i="3"/>
  <c r="AM331" i="3" s="1"/>
  <c r="BW627" i="3"/>
  <c r="BW626" i="3" s="1"/>
  <c r="CL627" i="3"/>
  <c r="CL626" i="3" s="1"/>
  <c r="BB105" i="3"/>
  <c r="BW856" i="3"/>
  <c r="BW844" i="3"/>
  <c r="AF1055" i="3"/>
  <c r="T154" i="3"/>
  <c r="T117" i="3"/>
  <c r="BT540" i="3"/>
  <c r="BT528" i="3"/>
  <c r="CM528" i="3"/>
  <c r="CM540" i="3"/>
  <c r="CA327" i="3"/>
  <c r="AG330" i="3"/>
  <c r="BW935" i="3"/>
  <c r="BW923" i="3"/>
  <c r="BW871" i="3" a="1"/>
  <c r="BW871" i="3" s="1"/>
  <c r="CM871" i="3" s="1" a="1"/>
  <c r="CM871" i="3" s="1"/>
  <c r="BV423" i="3"/>
  <c r="BR423" i="3"/>
  <c r="CQ242" i="3"/>
  <c r="CQ280" i="3"/>
  <c r="BC140" i="1"/>
  <c r="BJ140" i="1"/>
  <c r="BD140" i="1"/>
  <c r="AZ154" i="3"/>
  <c r="AZ117" i="3"/>
  <c r="AG701" i="3"/>
  <c r="AG107" i="3" s="1"/>
  <c r="AG697" i="3"/>
  <c r="AG680" i="3"/>
  <c r="AG674" i="3"/>
  <c r="AG80" i="3" s="1"/>
  <c r="AG708" i="3"/>
  <c r="AG688" i="3"/>
  <c r="AG94" i="3" s="1"/>
  <c r="AG692" i="3"/>
  <c r="AG707" i="3"/>
  <c r="AG704" i="3"/>
  <c r="AG702" i="3"/>
  <c r="AG700" i="3"/>
  <c r="AG106" i="3" s="1"/>
  <c r="AG689" i="3"/>
  <c r="AG97" i="3" s="1"/>
  <c r="AG675" i="3"/>
  <c r="AG81" i="3" s="1"/>
  <c r="AG677" i="3"/>
  <c r="AG654" i="3"/>
  <c r="AG60" i="3" s="1"/>
  <c r="AG678" i="3"/>
  <c r="AG84" i="3" s="1"/>
  <c r="AG663" i="3"/>
  <c r="AG69" i="3" s="1"/>
  <c r="AG653" i="3"/>
  <c r="AG59" i="3" s="1"/>
  <c r="AG652" i="3"/>
  <c r="AG655" i="3"/>
  <c r="AG61" i="3" s="1"/>
  <c r="AG644" i="3"/>
  <c r="AG50" i="3" s="1"/>
  <c r="AG703" i="3"/>
  <c r="AG672" i="3"/>
  <c r="AG78" i="3" s="1"/>
  <c r="AG658" i="3"/>
  <c r="AG64" i="3" s="1"/>
  <c r="AG638" i="3"/>
  <c r="AG671" i="3"/>
  <c r="AG77" i="3" s="1"/>
  <c r="AG667" i="3"/>
  <c r="AG683" i="3"/>
  <c r="AG89" i="3" s="1"/>
  <c r="AG673" i="3"/>
  <c r="AG79" i="3" s="1"/>
  <c r="AG657" i="3"/>
  <c r="AG650" i="3" a="1"/>
  <c r="AG650" i="3" s="1"/>
  <c r="AG682" i="3"/>
  <c r="AG88" i="3" s="1"/>
  <c r="AG706" i="3"/>
  <c r="AG637" i="3"/>
  <c r="AG44" i="3" s="1"/>
  <c r="AG41" i="3"/>
  <c r="AG641" i="3" s="1"/>
  <c r="BM684" i="3"/>
  <c r="BZ684" i="3" s="1"/>
  <c r="CA684" i="3" s="1"/>
  <c r="BZ685" i="3"/>
  <c r="CA685" i="3" s="1"/>
  <c r="BM91" i="3"/>
  <c r="AF1079" i="3"/>
  <c r="AL1079" i="3" s="1"/>
  <c r="AM1079" i="3" s="1"/>
  <c r="AL1080" i="3"/>
  <c r="AM1080" i="3" s="1"/>
  <c r="CG943" i="3"/>
  <c r="CG942" i="3" s="1"/>
  <c r="BR943" i="3"/>
  <c r="BR942" i="3" s="1"/>
  <c r="CJ943" i="3"/>
  <c r="CJ942" i="3" s="1"/>
  <c r="N878" i="3"/>
  <c r="N877" i="3" s="1"/>
  <c r="N879" i="3"/>
  <c r="N876" i="3"/>
  <c r="N882" i="3" s="1"/>
  <c r="N875" i="3"/>
  <c r="N881" i="3"/>
  <c r="N873" i="3"/>
  <c r="N872" i="3" s="1"/>
  <c r="N874" i="3"/>
  <c r="CC935" i="3"/>
  <c r="CP935" i="3" s="1"/>
  <c r="CC923" i="3"/>
  <c r="CP923" i="3" s="1"/>
  <c r="CQ923" i="3" s="1"/>
  <c r="AG935" i="3"/>
  <c r="AG923" i="3"/>
  <c r="AG871" i="3" a="1"/>
  <c r="AG871" i="3" s="1"/>
  <c r="AW871" i="3" s="1" a="1"/>
  <c r="AW871" i="3" s="1"/>
  <c r="S879" i="3"/>
  <c r="S874" i="3"/>
  <c r="S878" i="3"/>
  <c r="S877" i="3" s="1"/>
  <c r="S881" i="3"/>
  <c r="S873" i="3"/>
  <c r="S872" i="3" s="1"/>
  <c r="S876" i="3"/>
  <c r="S882" i="3" s="1"/>
  <c r="S875" i="3"/>
  <c r="AO4" i="3"/>
  <c r="BB5" i="3"/>
  <c r="W959" i="3"/>
  <c r="CM397" i="3" a="1"/>
  <c r="CM397" i="3" s="1"/>
  <c r="BQ460" i="3"/>
  <c r="BQ467" i="3"/>
  <c r="BZ467" i="3" s="1"/>
  <c r="CA467" i="3" s="1"/>
  <c r="BQ437" i="3"/>
  <c r="BZ437" i="3" s="1"/>
  <c r="CA437" i="3" s="1"/>
  <c r="BQ436" i="3"/>
  <c r="BZ436" i="3" s="1"/>
  <c r="CA436" i="3" s="1"/>
  <c r="BQ435" i="3"/>
  <c r="BZ435" i="3" s="1"/>
  <c r="CA435" i="3" s="1"/>
  <c r="BQ434" i="3"/>
  <c r="BZ434" i="3" s="1"/>
  <c r="CA434" i="3" s="1"/>
  <c r="BQ430" i="3"/>
  <c r="BQ452" i="3"/>
  <c r="BZ452" i="3" s="1"/>
  <c r="CA452" i="3" s="1"/>
  <c r="BQ463" i="3"/>
  <c r="BZ463" i="3" s="1"/>
  <c r="CA463" i="3" s="1"/>
  <c r="BQ446" i="3"/>
  <c r="BZ446" i="3" s="1"/>
  <c r="CA446" i="3" s="1"/>
  <c r="BQ417" i="3"/>
  <c r="BQ455" i="3"/>
  <c r="BZ455" i="3" s="1"/>
  <c r="BQ440" i="3"/>
  <c r="BQ470" i="3"/>
  <c r="BZ470" i="3" s="1"/>
  <c r="CA470" i="3" s="1"/>
  <c r="BQ464" i="3"/>
  <c r="BZ464" i="3" s="1"/>
  <c r="CA464" i="3" s="1"/>
  <c r="BQ451" i="3"/>
  <c r="BZ451" i="3" s="1"/>
  <c r="CA451" i="3" s="1"/>
  <c r="BQ418" i="3"/>
  <c r="BQ471" i="3"/>
  <c r="BZ471" i="3" s="1"/>
  <c r="CA471" i="3" s="1"/>
  <c r="BQ465" i="3"/>
  <c r="BZ465" i="3" s="1"/>
  <c r="CA465" i="3" s="1"/>
  <c r="BQ416" i="3"/>
  <c r="BQ407" i="3"/>
  <c r="BZ407" i="3" s="1"/>
  <c r="CA407" i="3" s="1"/>
  <c r="BQ405" i="3"/>
  <c r="BQ466" i="3"/>
  <c r="BZ466" i="3" s="1"/>
  <c r="CA466" i="3" s="1"/>
  <c r="BQ438" i="3"/>
  <c r="BZ438" i="3" s="1"/>
  <c r="BQ415" i="3"/>
  <c r="BQ414" i="3" s="1"/>
  <c r="BZ414" i="3" s="1"/>
  <c r="BQ441" i="3"/>
  <c r="BZ441" i="3" s="1"/>
  <c r="CA441" i="3" s="1"/>
  <c r="BQ401" i="3"/>
  <c r="BQ445" i="3"/>
  <c r="BZ445" i="3" s="1"/>
  <c r="CA445" i="3" s="1"/>
  <c r="BQ426" i="3"/>
  <c r="BZ426" i="3" s="1"/>
  <c r="CA426" i="3" s="1"/>
  <c r="BQ400" i="3"/>
  <c r="BZ400" i="3" s="1"/>
  <c r="CA400" i="3" s="1"/>
  <c r="BQ421" i="3"/>
  <c r="BZ421" i="3" s="1"/>
  <c r="CA421" i="3" s="1"/>
  <c r="BQ420" i="3"/>
  <c r="BQ413" i="3" a="1"/>
  <c r="BQ413" i="3" s="1"/>
  <c r="BZ413" i="3" s="1"/>
  <c r="CA413" i="3" s="1"/>
  <c r="BQ443" i="3"/>
  <c r="BZ397" i="3"/>
  <c r="CA461" i="3" s="1"/>
  <c r="BZ706" i="3"/>
  <c r="BM705" i="3"/>
  <c r="BZ705" i="3" s="1"/>
  <c r="BM112" i="3"/>
  <c r="AM1094" i="3"/>
  <c r="AI691" i="3"/>
  <c r="AI45" i="3"/>
  <c r="Z739" i="3"/>
  <c r="E12" i="2" a="1"/>
  <c r="E12" i="2" s="1"/>
  <c r="E18" i="2" s="1"/>
  <c r="E13" i="2" a="1"/>
  <c r="E13" i="2" s="1"/>
  <c r="E19" i="2" s="1"/>
  <c r="E14" i="2" a="1"/>
  <c r="E14" i="2" s="1"/>
  <c r="E20" i="2" s="1"/>
  <c r="E15" i="2" a="1"/>
  <c r="E15" i="2" s="1"/>
  <c r="E21" i="2" s="1"/>
  <c r="AL349" i="3"/>
  <c r="AM349" i="3" s="1"/>
  <c r="AL507" i="3"/>
  <c r="AM507" i="3" s="1"/>
  <c r="AL672" i="3"/>
  <c r="AM672" i="3" s="1"/>
  <c r="AE78" i="3"/>
  <c r="AL78" i="3" s="1"/>
  <c r="AE691" i="3"/>
  <c r="AE45" i="3"/>
  <c r="AE669" i="3"/>
  <c r="AE666" i="3"/>
  <c r="AE668" i="3"/>
  <c r="AL667" i="3"/>
  <c r="AM667" i="3" s="1"/>
  <c r="AE73" i="3"/>
  <c r="BR785" i="3"/>
  <c r="BR784" i="3" s="1"/>
  <c r="AX785" i="3"/>
  <c r="AX784" i="3" s="1"/>
  <c r="AW785" i="3"/>
  <c r="AW784" i="3" s="1"/>
  <c r="Y1018" i="3"/>
  <c r="AL1018" i="3" s="1"/>
  <c r="AM1018" i="3" s="1"/>
  <c r="Y1017" i="3"/>
  <c r="AL1017" i="3" s="1"/>
  <c r="AM1017" i="3" s="1"/>
  <c r="Y1016" i="3"/>
  <c r="AL1016" i="3" s="1"/>
  <c r="AM1016" i="3" s="1"/>
  <c r="Y1019" i="3"/>
  <c r="AL1019" i="3" s="1"/>
  <c r="AM1019" i="3" s="1"/>
  <c r="Y1020" i="3"/>
  <c r="AL1020" i="3" s="1"/>
  <c r="AM1020" i="3" s="1"/>
  <c r="Y1013" i="3"/>
  <c r="Y974" i="3"/>
  <c r="AL974" i="3" s="1"/>
  <c r="AM974" i="3" s="1"/>
  <c r="Y973" i="3"/>
  <c r="Y960" i="3"/>
  <c r="AL960" i="3" s="1"/>
  <c r="Y957" i="3"/>
  <c r="Y954" i="3"/>
  <c r="AL954" i="3" s="1"/>
  <c r="AM954" i="3" s="1"/>
  <c r="Y970" i="3"/>
  <c r="Y969" i="3"/>
  <c r="Y971" i="3"/>
  <c r="Y979" i="3"/>
  <c r="AL979" i="3" s="1"/>
  <c r="AM979" i="3" s="1"/>
  <c r="Y968" i="3"/>
  <c r="Y967" i="3" s="1"/>
  <c r="AL967" i="3" s="1"/>
  <c r="AM967" i="3" s="1"/>
  <c r="Y953" i="3"/>
  <c r="AL953" i="3" s="1"/>
  <c r="AM953" i="3" s="1"/>
  <c r="AL950" i="3"/>
  <c r="AM1015" i="3" s="1"/>
  <c r="AA1016" i="3"/>
  <c r="AA1018" i="3"/>
  <c r="AA1017" i="3"/>
  <c r="AA1013" i="3"/>
  <c r="AA1012" i="3" s="1"/>
  <c r="AA1025" i="3" s="1"/>
  <c r="AA1020" i="3"/>
  <c r="AA1019" i="3"/>
  <c r="AA979" i="3"/>
  <c r="AA969" i="3"/>
  <c r="AA973" i="3"/>
  <c r="AA972" i="3" s="1"/>
  <c r="AA974" i="3"/>
  <c r="AA970" i="3"/>
  <c r="AA968" i="3"/>
  <c r="AA967" i="3" s="1"/>
  <c r="AA954" i="3"/>
  <c r="AA953" i="3"/>
  <c r="AA960" i="3"/>
  <c r="AA957" i="3"/>
  <c r="AA971" i="3"/>
  <c r="AA958" i="3"/>
  <c r="AV935" i="3"/>
  <c r="AV923" i="3"/>
  <c r="BB38" i="1"/>
  <c r="BA43" i="1"/>
  <c r="BG5" i="1"/>
  <c r="Z976" i="3"/>
  <c r="AJ660" i="3"/>
  <c r="AC660" i="3"/>
  <c r="AE660" i="3"/>
  <c r="CL87" i="3"/>
  <c r="AR651" i="3"/>
  <c r="AR58" i="3"/>
  <c r="AR57" i="3" s="1"/>
  <c r="AV1002" i="3"/>
  <c r="AV1014" i="3"/>
  <c r="BU1014" i="3"/>
  <c r="BU1002" i="3"/>
  <c r="CJ1014" i="3"/>
  <c r="CJ1002" i="3"/>
  <c r="AO1100" i="3"/>
  <c r="BB1100" i="3" s="1"/>
  <c r="BC1100" i="3" s="1"/>
  <c r="BB1101" i="3"/>
  <c r="BC1101" i="3" s="1"/>
  <c r="I310" i="3"/>
  <c r="V310" i="3" s="1"/>
  <c r="W310" i="3" s="1"/>
  <c r="V311" i="3"/>
  <c r="W311" i="3" s="1"/>
  <c r="W650" i="3"/>
  <c r="W702" i="3"/>
  <c r="W704" i="3"/>
  <c r="W709" i="3"/>
  <c r="W696" i="3"/>
  <c r="W692" i="3"/>
  <c r="W689" i="3"/>
  <c r="W674" i="3"/>
  <c r="W662" i="3"/>
  <c r="W660" i="3"/>
  <c r="W676" i="3"/>
  <c r="W699" i="3"/>
  <c r="W682" i="3"/>
  <c r="W646" i="3"/>
  <c r="W658" i="3"/>
  <c r="W657" i="3"/>
  <c r="W663" i="3"/>
  <c r="W654" i="3"/>
  <c r="W672" i="3"/>
  <c r="W705" i="3"/>
  <c r="W652" i="3"/>
  <c r="W655" i="3"/>
  <c r="W665" i="3"/>
  <c r="W634" i="3"/>
  <c r="W670" i="3"/>
  <c r="W668" i="3"/>
  <c r="W656" i="3"/>
  <c r="W653" i="3"/>
  <c r="W661" i="3"/>
  <c r="W694" i="3"/>
  <c r="W700" i="3"/>
  <c r="W664" i="3"/>
  <c r="W651" i="3"/>
  <c r="W695" i="3"/>
  <c r="W697" i="3"/>
  <c r="W680" i="3"/>
  <c r="W673" i="3"/>
  <c r="W679" i="3"/>
  <c r="W666" i="3"/>
  <c r="W707" i="3"/>
  <c r="W701" i="3"/>
  <c r="W678" i="3"/>
  <c r="W683" i="3"/>
  <c r="W708" i="3"/>
  <c r="W659" i="3"/>
  <c r="W690" i="3"/>
  <c r="W675" i="3"/>
  <c r="W667" i="3"/>
  <c r="W691" i="3"/>
  <c r="W669" i="3"/>
  <c r="W647" i="3"/>
  <c r="W698" i="3"/>
  <c r="W706" i="3"/>
  <c r="W671" i="3"/>
  <c r="W688" i="3"/>
  <c r="W677" i="3"/>
  <c r="W703" i="3"/>
  <c r="W693" i="3"/>
  <c r="CC1022" i="3"/>
  <c r="CN1022" i="3"/>
  <c r="CN1021" i="3" s="1"/>
  <c r="BV1022" i="3"/>
  <c r="BV1021" i="3" s="1"/>
  <c r="BB57" i="1"/>
  <c r="AU15" i="1"/>
  <c r="AT15" i="1"/>
  <c r="AF15" i="1"/>
  <c r="AE15" i="1"/>
  <c r="AE670" i="3"/>
  <c r="BR275" i="3"/>
  <c r="R154" i="3"/>
  <c r="R117" i="3"/>
  <c r="AH705" i="3"/>
  <c r="AH112" i="3"/>
  <c r="AH111" i="3" s="1"/>
  <c r="AH696" i="3"/>
  <c r="AH103" i="3"/>
  <c r="AH102" i="3" s="1"/>
  <c r="BO765" i="3"/>
  <c r="BV924" i="3"/>
  <c r="T562" i="3"/>
  <c r="T561" i="3" s="1"/>
  <c r="T559" i="3"/>
  <c r="T563" i="3"/>
  <c r="T557" i="3"/>
  <c r="T556" i="3" s="1"/>
  <c r="T560" i="3" s="1"/>
  <c r="T566" i="3" s="1"/>
  <c r="T565" i="3"/>
  <c r="T558" i="3"/>
  <c r="BR607" i="3"/>
  <c r="BR619" i="3"/>
  <c r="BR555" i="3" a="1"/>
  <c r="BR555" i="3" s="1"/>
  <c r="CH555" i="3" s="1" a="1"/>
  <c r="CH555" i="3" s="1"/>
  <c r="AY619" i="3"/>
  <c r="AY607" i="3"/>
  <c r="AY555" i="3" a="1"/>
  <c r="AY555" i="3" s="1"/>
  <c r="BW555" i="3" s="1" a="1"/>
  <c r="BW555" i="3" s="1"/>
  <c r="CI707" i="3"/>
  <c r="CI680" i="3"/>
  <c r="CI679" i="3" s="1"/>
  <c r="CI674" i="3"/>
  <c r="CI704" i="3"/>
  <c r="CI688" i="3"/>
  <c r="CI701" i="3"/>
  <c r="CI700" i="3"/>
  <c r="CI692" i="3"/>
  <c r="CI708" i="3"/>
  <c r="CI689" i="3"/>
  <c r="CI650" i="3" a="1"/>
  <c r="CI650" i="3" s="1"/>
  <c r="CI675" i="3"/>
  <c r="CI677" i="3"/>
  <c r="CI676" i="3" s="1"/>
  <c r="CI667" i="3"/>
  <c r="CI678" i="3"/>
  <c r="CI663" i="3"/>
  <c r="CI702" i="3"/>
  <c r="CI644" i="3"/>
  <c r="CI642" i="3"/>
  <c r="CI697" i="3"/>
  <c r="CI696" i="3" s="1"/>
  <c r="CI672" i="3"/>
  <c r="CI658" i="3"/>
  <c r="CI673" i="3"/>
  <c r="CI655" i="3"/>
  <c r="CI652" i="3"/>
  <c r="CI651" i="3" s="1"/>
  <c r="CI683" i="3"/>
  <c r="CI638" i="3"/>
  <c r="CI691" i="3" s="1"/>
  <c r="CI690" i="3" s="1"/>
  <c r="CI653" i="3"/>
  <c r="CI637" i="3"/>
  <c r="CI671" i="3"/>
  <c r="CI657" i="3"/>
  <c r="CI656" i="3" s="1"/>
  <c r="CI682" i="3"/>
  <c r="CI654" i="3"/>
  <c r="CI703" i="3"/>
  <c r="AF871" i="3" a="1"/>
  <c r="AF871" i="3" s="1"/>
  <c r="CA249" i="3"/>
  <c r="CA283" i="3"/>
  <c r="CA248" i="3"/>
  <c r="P5" i="1"/>
  <c r="K31" i="5" l="1"/>
  <c r="H31" i="5"/>
  <c r="G31" i="5"/>
  <c r="L27" i="5"/>
  <c r="L26" i="5" s="1"/>
  <c r="L48" i="5" s="1"/>
  <c r="L50" i="5" s="1"/>
  <c r="L52" i="5" s="1"/>
  <c r="J31" i="5"/>
  <c r="I27" i="5"/>
  <c r="F31" i="5"/>
  <c r="I31" i="5"/>
  <c r="K27" i="5"/>
  <c r="K26" i="5" s="1"/>
  <c r="K48" i="5" s="1"/>
  <c r="K50" i="5" s="1"/>
  <c r="K52" i="5" s="1"/>
  <c r="G27" i="5"/>
  <c r="J27" i="5"/>
  <c r="F27" i="5"/>
  <c r="F26" i="5" s="1"/>
  <c r="F48" i="5" s="1"/>
  <c r="F50" i="5" s="1"/>
  <c r="E27" i="5"/>
  <c r="E26" i="5" s="1"/>
  <c r="E22" i="5"/>
  <c r="E18" i="5" s="1"/>
  <c r="G22" i="5"/>
  <c r="G18" i="5" s="1"/>
  <c r="H27" i="5"/>
  <c r="H22" i="5"/>
  <c r="H18" i="5" s="1"/>
  <c r="F22" i="5"/>
  <c r="F18" i="5" s="1"/>
  <c r="I22" i="5"/>
  <c r="I18" i="5" s="1"/>
  <c r="J22" i="5"/>
  <c r="J18" i="5" s="1"/>
  <c r="K22" i="5"/>
  <c r="K18" i="5" s="1"/>
  <c r="L22" i="5"/>
  <c r="L18" i="5" s="1"/>
  <c r="BP1035" i="3"/>
  <c r="BP1089" i="3" s="1"/>
  <c r="BP1031" i="3"/>
  <c r="BP1030" i="3" s="1"/>
  <c r="BP1043" i="3" s="1"/>
  <c r="CH623" i="3"/>
  <c r="CH621" i="3"/>
  <c r="CH613" i="3"/>
  <c r="CH609" i="3"/>
  <c r="CH584" i="3"/>
  <c r="CH576" i="3"/>
  <c r="CH575" i="3"/>
  <c r="CH559" i="3"/>
  <c r="CH612" i="3" s="1"/>
  <c r="CH611" i="3" s="1"/>
  <c r="CH628" i="3"/>
  <c r="CH624" i="3"/>
  <c r="CH601" i="3"/>
  <c r="CH600" i="3" s="1"/>
  <c r="CH579" i="3"/>
  <c r="CH578" i="3"/>
  <c r="CH577" i="3" s="1"/>
  <c r="CH604" i="3"/>
  <c r="CH595" i="3"/>
  <c r="CH622" i="3"/>
  <c r="CH592" i="3"/>
  <c r="CH629" i="3"/>
  <c r="CH588" i="3"/>
  <c r="CH565" i="3"/>
  <c r="CH594" i="3"/>
  <c r="CH574" i="3"/>
  <c r="CH593" i="3"/>
  <c r="CH563" i="3"/>
  <c r="CH603" i="3"/>
  <c r="CH599" i="3"/>
  <c r="CH598" i="3"/>
  <c r="CH597" i="3" s="1"/>
  <c r="CH558" i="3"/>
  <c r="CH625" i="3"/>
  <c r="CH610" i="3"/>
  <c r="CH596" i="3"/>
  <c r="CH573" i="3"/>
  <c r="CH572" i="3" s="1"/>
  <c r="CH618" i="3"/>
  <c r="CH617" i="3" s="1"/>
  <c r="CH571" i="3" a="1"/>
  <c r="CH571" i="3" s="1"/>
  <c r="AA978" i="3"/>
  <c r="AA975" i="3"/>
  <c r="AA977" i="3"/>
  <c r="CI502" i="3"/>
  <c r="BO740" i="3"/>
  <c r="BO741" i="3"/>
  <c r="BO738" i="3"/>
  <c r="AS557" i="3"/>
  <c r="AS556" i="3" s="1"/>
  <c r="AS569" i="3" s="1"/>
  <c r="AS561" i="3"/>
  <c r="AS615" i="3" s="1"/>
  <c r="CM938" i="3"/>
  <c r="CM929" i="3"/>
  <c r="CM941" i="3"/>
  <c r="CM939" i="3"/>
  <c r="CM944" i="3"/>
  <c r="CM926" i="3"/>
  <c r="CM920" i="3"/>
  <c r="CM911" i="3"/>
  <c r="CM915" i="3"/>
  <c r="CM904" i="3"/>
  <c r="CM945" i="3"/>
  <c r="CM919" i="3"/>
  <c r="CM912" i="3"/>
  <c r="CM908" i="3"/>
  <c r="CM889" i="3"/>
  <c r="CM888" i="3" s="1"/>
  <c r="CM940" i="3"/>
  <c r="CM925" i="3"/>
  <c r="CM937" i="3"/>
  <c r="CM890" i="3"/>
  <c r="CM910" i="3"/>
  <c r="CM900" i="3"/>
  <c r="CM917" i="3"/>
  <c r="CM916" i="3" s="1"/>
  <c r="CM895" i="3"/>
  <c r="CM894" i="3"/>
  <c r="CM893" i="3" s="1"/>
  <c r="CM909" i="3"/>
  <c r="CM892" i="3"/>
  <c r="CM891" i="3"/>
  <c r="CM874" i="3"/>
  <c r="CM934" i="3"/>
  <c r="CM933" i="3" s="1"/>
  <c r="CM914" i="3"/>
  <c r="CM913" i="3" s="1"/>
  <c r="CM887" i="3" a="1"/>
  <c r="CM887" i="3" s="1"/>
  <c r="CM881" i="3"/>
  <c r="CM875" i="3"/>
  <c r="CM928" i="3" s="1"/>
  <c r="CM927" i="3" s="1"/>
  <c r="CM879" i="3"/>
  <c r="AX715" i="3"/>
  <c r="AX714" i="3" s="1"/>
  <c r="AX727" i="3" s="1"/>
  <c r="AX719" i="3"/>
  <c r="AX773" i="3" s="1"/>
  <c r="AU557" i="3"/>
  <c r="AU556" i="3" s="1"/>
  <c r="AU569" i="3" s="1"/>
  <c r="AU561" i="3"/>
  <c r="AU615" i="3" s="1"/>
  <c r="BM562" i="3"/>
  <c r="AS798" i="3"/>
  <c r="AS852" i="3" s="1"/>
  <c r="AS794" i="3"/>
  <c r="AS793" i="3" s="1"/>
  <c r="AS806" i="3" s="1"/>
  <c r="AP557" i="3"/>
  <c r="AP556" i="3" s="1"/>
  <c r="AP569" i="3" s="1"/>
  <c r="AP561" i="3"/>
  <c r="AP615" i="3" s="1"/>
  <c r="AZ561" i="3"/>
  <c r="AZ615" i="3" s="1"/>
  <c r="AZ557" i="3"/>
  <c r="AZ556" i="3" s="1"/>
  <c r="AZ569" i="3" s="1"/>
  <c r="CN346" i="3"/>
  <c r="CN345" i="3"/>
  <c r="CN343" i="3"/>
  <c r="AW640" i="3"/>
  <c r="AW694" i="3" s="1"/>
  <c r="AW100" i="3" s="1"/>
  <c r="AW636" i="3"/>
  <c r="AX934" i="3"/>
  <c r="AX933" i="3" s="1"/>
  <c r="AX940" i="3"/>
  <c r="AX904" i="3"/>
  <c r="AX912" i="3"/>
  <c r="AX908" i="3"/>
  <c r="AX938" i="3"/>
  <c r="AX926" i="3"/>
  <c r="AX909" i="3"/>
  <c r="AX900" i="3"/>
  <c r="AX891" i="3"/>
  <c r="AX944" i="3"/>
  <c r="AX941" i="3"/>
  <c r="AX937" i="3"/>
  <c r="AX914" i="3"/>
  <c r="AX913" i="3" s="1"/>
  <c r="AX925" i="3"/>
  <c r="AX875" i="3"/>
  <c r="AX928" i="3" s="1"/>
  <c r="AX927" i="3" s="1"/>
  <c r="AX887" i="3" a="1"/>
  <c r="AX887" i="3" s="1"/>
  <c r="AX920" i="3"/>
  <c r="AX915" i="3"/>
  <c r="AX895" i="3"/>
  <c r="AX894" i="3"/>
  <c r="AX893" i="3" s="1"/>
  <c r="AX945" i="3"/>
  <c r="AX917" i="3"/>
  <c r="AX916" i="3" s="1"/>
  <c r="AX929" i="3"/>
  <c r="AX919" i="3"/>
  <c r="AX910" i="3"/>
  <c r="AX889" i="3"/>
  <c r="AX888" i="3" s="1"/>
  <c r="AX874" i="3"/>
  <c r="AX892" i="3"/>
  <c r="AX911" i="3"/>
  <c r="AX939" i="3"/>
  <c r="AX890" i="3"/>
  <c r="AX881" i="3"/>
  <c r="AX886" i="3"/>
  <c r="AX879" i="3"/>
  <c r="BV871" i="3" a="1"/>
  <c r="BV871" i="3" s="1"/>
  <c r="AX878" i="3"/>
  <c r="AX794" i="3"/>
  <c r="AX793" i="3" s="1"/>
  <c r="AX806" i="3" s="1"/>
  <c r="AX798" i="3"/>
  <c r="AX852" i="3" s="1"/>
  <c r="AP640" i="3"/>
  <c r="AP694" i="3" s="1"/>
  <c r="AP100" i="3" s="1"/>
  <c r="AP636" i="3"/>
  <c r="AI741" i="3"/>
  <c r="AI740" i="3"/>
  <c r="AI738" i="3"/>
  <c r="AG640" i="3"/>
  <c r="AG694" i="3" s="1"/>
  <c r="AG100" i="3" s="1"/>
  <c r="AG636" i="3"/>
  <c r="AV780" i="3"/>
  <c r="AV776" i="3"/>
  <c r="AV775" i="3" s="1"/>
  <c r="AV779" i="3"/>
  <c r="AV768" i="3"/>
  <c r="AV759" i="3"/>
  <c r="AV758" i="3" s="1"/>
  <c r="AV753" i="3"/>
  <c r="AV786" i="3"/>
  <c r="AV734" i="3"/>
  <c r="AV752" i="3"/>
  <c r="AV767" i="3"/>
  <c r="AV754" i="3"/>
  <c r="AV787" i="3"/>
  <c r="AV781" i="3"/>
  <c r="AV782" i="3"/>
  <c r="AV761" i="3"/>
  <c r="AV742" i="3"/>
  <c r="AV732" i="3"/>
  <c r="AV771" i="3"/>
  <c r="AV757" i="3"/>
  <c r="AV783" i="3"/>
  <c r="AV736" i="3"/>
  <c r="AV735" i="3" s="1"/>
  <c r="AV737" i="3"/>
  <c r="AV723" i="3"/>
  <c r="AV717" i="3"/>
  <c r="AV770" i="3" s="1"/>
  <c r="AV769" i="3" s="1"/>
  <c r="AV733" i="3"/>
  <c r="AV746" i="3"/>
  <c r="AV716" i="3"/>
  <c r="AV762" i="3"/>
  <c r="AV731" i="3"/>
  <c r="AV730" i="3" s="1"/>
  <c r="AV728" i="3"/>
  <c r="AV750" i="3"/>
  <c r="AV751" i="3"/>
  <c r="AV729" i="3" a="1"/>
  <c r="AV729" i="3" s="1"/>
  <c r="AV756" i="3"/>
  <c r="AV755" i="3" s="1"/>
  <c r="BT713" i="3" a="1"/>
  <c r="BT713" i="3" s="1"/>
  <c r="AS976" i="3"/>
  <c r="AQ976" i="3"/>
  <c r="AR557" i="3"/>
  <c r="AR556" i="3" s="1"/>
  <c r="AR569" i="3" s="1"/>
  <c r="AR561" i="3"/>
  <c r="AR615" i="3" s="1"/>
  <c r="CD610" i="3"/>
  <c r="CD625" i="3"/>
  <c r="CD624" i="3"/>
  <c r="CD603" i="3"/>
  <c r="CD601" i="3"/>
  <c r="CD600" i="3" s="1"/>
  <c r="CD599" i="3"/>
  <c r="CD595" i="3"/>
  <c r="CD593" i="3"/>
  <c r="CD623" i="3"/>
  <c r="CD571" i="3" a="1"/>
  <c r="CD571" i="3" s="1"/>
  <c r="CD628" i="3"/>
  <c r="CD618" i="3"/>
  <c r="CD617" i="3" s="1"/>
  <c r="CD629" i="3"/>
  <c r="CD621" i="3"/>
  <c r="CD594" i="3"/>
  <c r="CD584" i="3"/>
  <c r="CD573" i="3"/>
  <c r="CD572" i="3" s="1"/>
  <c r="CD588" i="3"/>
  <c r="CD559" i="3"/>
  <c r="CD612" i="3" s="1"/>
  <c r="CD611" i="3" s="1"/>
  <c r="CD609" i="3"/>
  <c r="CD579" i="3"/>
  <c r="CD575" i="3"/>
  <c r="CD604" i="3"/>
  <c r="CD558" i="3"/>
  <c r="CD596" i="3"/>
  <c r="CD574" i="3"/>
  <c r="CD622" i="3"/>
  <c r="CD563" i="3"/>
  <c r="CD598" i="3"/>
  <c r="CD597" i="3" s="1"/>
  <c r="CD578" i="3"/>
  <c r="CD577" i="3" s="1"/>
  <c r="CD576" i="3"/>
  <c r="CD565" i="3"/>
  <c r="CD592" i="3"/>
  <c r="CD613" i="3"/>
  <c r="AS1035" i="3"/>
  <c r="AS1089" i="3" s="1"/>
  <c r="AS1031" i="3"/>
  <c r="AS1030" i="3" s="1"/>
  <c r="AS1043" i="3" s="1"/>
  <c r="AQ956" i="3"/>
  <c r="AQ1010" i="3" s="1"/>
  <c r="AQ952" i="3"/>
  <c r="AQ951" i="3" s="1"/>
  <c r="AW1031" i="3"/>
  <c r="AW1030" i="3" s="1"/>
  <c r="AW1043" i="3" s="1"/>
  <c r="AW1035" i="3"/>
  <c r="AW1089" i="3" s="1"/>
  <c r="CN188" i="3"/>
  <c r="CN68" i="3" s="1"/>
  <c r="CN185" i="3"/>
  <c r="CN187" i="3"/>
  <c r="CN67" i="3" s="1"/>
  <c r="CN66" i="3" s="1"/>
  <c r="CN65" i="3" s="1"/>
  <c r="BW628" i="3"/>
  <c r="BW584" i="3"/>
  <c r="BW575" i="3"/>
  <c r="BW571" i="3" a="1"/>
  <c r="BW571" i="3" s="1"/>
  <c r="BW618" i="3"/>
  <c r="BW617" i="3" s="1"/>
  <c r="BW604" i="3"/>
  <c r="BW598" i="3"/>
  <c r="BW597" i="3" s="1"/>
  <c r="BW596" i="3"/>
  <c r="BW594" i="3"/>
  <c r="BW578" i="3"/>
  <c r="BW577" i="3" s="1"/>
  <c r="BW625" i="3"/>
  <c r="BW623" i="3"/>
  <c r="BW621" i="3"/>
  <c r="BW622" i="3"/>
  <c r="BW610" i="3"/>
  <c r="BW593" i="3"/>
  <c r="BW592" i="3"/>
  <c r="BW629" i="3"/>
  <c r="BW574" i="3"/>
  <c r="BW565" i="3"/>
  <c r="BW601" i="3"/>
  <c r="BW600" i="3" s="1"/>
  <c r="BW588" i="3"/>
  <c r="BW599" i="3"/>
  <c r="BW559" i="3"/>
  <c r="BW612" i="3" s="1"/>
  <c r="BW611" i="3" s="1"/>
  <c r="BW609" i="3"/>
  <c r="BW563" i="3"/>
  <c r="BW613" i="3"/>
  <c r="BW595" i="3"/>
  <c r="BW576" i="3"/>
  <c r="BW573" i="3"/>
  <c r="BW572" i="3" s="1"/>
  <c r="BW624" i="3"/>
  <c r="BW603" i="3"/>
  <c r="BW579" i="3"/>
  <c r="BW558" i="3"/>
  <c r="CM555" i="3" a="1"/>
  <c r="CM555" i="3" s="1"/>
  <c r="AW937" i="3"/>
  <c r="AW926" i="3"/>
  <c r="AW944" i="3"/>
  <c r="AW939" i="3"/>
  <c r="AW934" i="3"/>
  <c r="AW933" i="3" s="1"/>
  <c r="AW940" i="3"/>
  <c r="AW914" i="3"/>
  <c r="AW913" i="3" s="1"/>
  <c r="AW908" i="3"/>
  <c r="AW895" i="3"/>
  <c r="AW890" i="3"/>
  <c r="AW887" i="3" a="1"/>
  <c r="AW887" i="3" s="1"/>
  <c r="AW945" i="3"/>
  <c r="AW917" i="3"/>
  <c r="AW916" i="3" s="1"/>
  <c r="AW889" i="3"/>
  <c r="AW888" i="3" s="1"/>
  <c r="AW912" i="3"/>
  <c r="AW938" i="3"/>
  <c r="AW909" i="3"/>
  <c r="AW919" i="3"/>
  <c r="AW910" i="3"/>
  <c r="AW941" i="3"/>
  <c r="AW929" i="3"/>
  <c r="AW925" i="3"/>
  <c r="AW911" i="3"/>
  <c r="AW900" i="3"/>
  <c r="AW874" i="3"/>
  <c r="AW920" i="3"/>
  <c r="AW904" i="3"/>
  <c r="AW915" i="3"/>
  <c r="AW881" i="3"/>
  <c r="AW891" i="3"/>
  <c r="AW892" i="3"/>
  <c r="AW879" i="3"/>
  <c r="AW886" i="3"/>
  <c r="AW875" i="3"/>
  <c r="AW928" i="3" s="1"/>
  <c r="AW927" i="3" s="1"/>
  <c r="AW894" i="3"/>
  <c r="AW893" i="3" s="1"/>
  <c r="AW878" i="3"/>
  <c r="BU871" i="3" a="1"/>
  <c r="BU871" i="3" s="1"/>
  <c r="CG267" i="3"/>
  <c r="CG266" i="3"/>
  <c r="CG264" i="3"/>
  <c r="BT177" i="3"/>
  <c r="BT58" i="3"/>
  <c r="BT57" i="3" s="1"/>
  <c r="AE719" i="3"/>
  <c r="AE773" i="3" s="1"/>
  <c r="AL773" i="3" s="1"/>
  <c r="AM773" i="3" s="1"/>
  <c r="AE715" i="3"/>
  <c r="AF861" i="3"/>
  <c r="AF860" i="3"/>
  <c r="AF858" i="3"/>
  <c r="AF847" i="3"/>
  <c r="AF862" i="3"/>
  <c r="AF850" i="3"/>
  <c r="AF838" i="3"/>
  <c r="AF837" i="3" s="1"/>
  <c r="AF832" i="3"/>
  <c r="AF831" i="3"/>
  <c r="AF821" i="3"/>
  <c r="AF815" i="3"/>
  <c r="AF814" i="3" s="1"/>
  <c r="AF859" i="3"/>
  <c r="AF855" i="3"/>
  <c r="AF854" i="3" s="1"/>
  <c r="AF840" i="3"/>
  <c r="AF829" i="3"/>
  <c r="AF835" i="3"/>
  <c r="AF834" i="3" s="1"/>
  <c r="AF810" i="3"/>
  <c r="AF809" i="3" s="1"/>
  <c r="AF825" i="3"/>
  <c r="AF811" i="3"/>
  <c r="AF800" i="3"/>
  <c r="AF795" i="3"/>
  <c r="AF830" i="3"/>
  <c r="AF841" i="3"/>
  <c r="AF813" i="3"/>
  <c r="AF833" i="3"/>
  <c r="AF836" i="3"/>
  <c r="AF816" i="3"/>
  <c r="AF802" i="3"/>
  <c r="AF846" i="3"/>
  <c r="AF796" i="3"/>
  <c r="AF849" i="3" s="1"/>
  <c r="AF848" i="3" s="1"/>
  <c r="AF812" i="3"/>
  <c r="AV792" i="3" a="1"/>
  <c r="AV792" i="3" s="1"/>
  <c r="AQ818" i="3"/>
  <c r="AF799" i="3"/>
  <c r="AJ656" i="3"/>
  <c r="AJ63" i="3"/>
  <c r="AJ62" i="3" s="1"/>
  <c r="AD1018" i="3"/>
  <c r="AD1013" i="3"/>
  <c r="AD1012" i="3" s="1"/>
  <c r="AD1016" i="3"/>
  <c r="AD1019" i="3"/>
  <c r="AD1017" i="3"/>
  <c r="AD1020" i="3"/>
  <c r="AD979" i="3"/>
  <c r="AD973" i="3"/>
  <c r="AD972" i="3" s="1"/>
  <c r="AD968" i="3"/>
  <c r="AD967" i="3" s="1"/>
  <c r="AD960" i="3"/>
  <c r="AD957" i="3"/>
  <c r="AD954" i="3"/>
  <c r="AD971" i="3"/>
  <c r="AD958" i="3"/>
  <c r="AD953" i="3"/>
  <c r="AD969" i="3"/>
  <c r="AD974" i="3"/>
  <c r="AD970" i="3"/>
  <c r="AT950" i="3" a="1"/>
  <c r="AT950" i="3" s="1"/>
  <c r="BR202" i="3"/>
  <c r="BR83" i="3"/>
  <c r="BR82" i="3" s="1"/>
  <c r="W622" i="3"/>
  <c r="W616" i="3"/>
  <c r="W614" i="3"/>
  <c r="W612" i="3"/>
  <c r="W610" i="3"/>
  <c r="W630" i="3"/>
  <c r="W621" i="3"/>
  <c r="W585" i="3"/>
  <c r="W583" i="3"/>
  <c r="W625" i="3"/>
  <c r="W604" i="3"/>
  <c r="W623" i="3"/>
  <c r="W611" i="3"/>
  <c r="W595" i="3"/>
  <c r="W590" i="3"/>
  <c r="W589" i="3"/>
  <c r="W575" i="3"/>
  <c r="W574" i="3"/>
  <c r="W571" i="3"/>
  <c r="W586" i="3"/>
  <c r="W573" i="3"/>
  <c r="W627" i="3"/>
  <c r="W598" i="3"/>
  <c r="W555" i="3"/>
  <c r="AA581" i="3" s="1"/>
  <c r="AA580" i="3" s="1"/>
  <c r="AA567" i="3" s="1"/>
  <c r="W588" i="3"/>
  <c r="W603" i="3"/>
  <c r="W594" i="3"/>
  <c r="W600" i="3"/>
  <c r="W592" i="3"/>
  <c r="W579" i="3"/>
  <c r="W617" i="3"/>
  <c r="W593" i="3"/>
  <c r="W591" i="3"/>
  <c r="W596" i="3"/>
  <c r="W578" i="3"/>
  <c r="W576" i="3"/>
  <c r="W599" i="3"/>
  <c r="W572" i="3"/>
  <c r="W628" i="3"/>
  <c r="W609" i="3"/>
  <c r="W582" i="3"/>
  <c r="W597" i="3"/>
  <c r="W580" i="3"/>
  <c r="W567" i="3"/>
  <c r="W584" i="3"/>
  <c r="W568" i="3"/>
  <c r="W613" i="3"/>
  <c r="W626" i="3"/>
  <c r="W587" i="3"/>
  <c r="W624" i="3"/>
  <c r="W581" i="3"/>
  <c r="W629" i="3"/>
  <c r="W618" i="3"/>
  <c r="W619" i="3"/>
  <c r="W601" i="3"/>
  <c r="W615" i="3"/>
  <c r="W620" i="3"/>
  <c r="W577" i="3"/>
  <c r="Y581" i="3"/>
  <c r="I877" i="3"/>
  <c r="V877" i="3" s="1"/>
  <c r="W877" i="3" s="1"/>
  <c r="V878" i="3"/>
  <c r="W878" i="3" s="1"/>
  <c r="AI858" i="3"/>
  <c r="AI846" i="3"/>
  <c r="AI866" i="3"/>
  <c r="AI864" i="3"/>
  <c r="AI863" i="3" s="1"/>
  <c r="AI860" i="3"/>
  <c r="AI831" i="3"/>
  <c r="AI836" i="3"/>
  <c r="AI830" i="3"/>
  <c r="AI841" i="3"/>
  <c r="AI835" i="3"/>
  <c r="AI834" i="3" s="1"/>
  <c r="AI829" i="3"/>
  <c r="AI816" i="3"/>
  <c r="AI865" i="3"/>
  <c r="AI850" i="3"/>
  <c r="AI862" i="3"/>
  <c r="AI838" i="3"/>
  <c r="AI837" i="3" s="1"/>
  <c r="AI825" i="3"/>
  <c r="AI847" i="3"/>
  <c r="AI811" i="3"/>
  <c r="AI815" i="3"/>
  <c r="AI814" i="3" s="1"/>
  <c r="AI855" i="3"/>
  <c r="AI854" i="3" s="1"/>
  <c r="AI833" i="3"/>
  <c r="AI812" i="3"/>
  <c r="AI859" i="3"/>
  <c r="AI861" i="3"/>
  <c r="AI813" i="3"/>
  <c r="AI796" i="3"/>
  <c r="AI849" i="3" s="1"/>
  <c r="AI848" i="3" s="1"/>
  <c r="AI821" i="3"/>
  <c r="AI832" i="3"/>
  <c r="AI808" i="3" a="1"/>
  <c r="AI808" i="3" s="1"/>
  <c r="AI840" i="3"/>
  <c r="AI802" i="3"/>
  <c r="AI800" i="3"/>
  <c r="AI810" i="3"/>
  <c r="AI809" i="3" s="1"/>
  <c r="AI795" i="3"/>
  <c r="AY792" i="3" a="1"/>
  <c r="AY792" i="3" s="1"/>
  <c r="AI818" i="3"/>
  <c r="CI305" i="3"/>
  <c r="CI268" i="3"/>
  <c r="CI258" i="3"/>
  <c r="CI307" i="3"/>
  <c r="CI306" i="3"/>
  <c r="CI285" i="3"/>
  <c r="CI284" i="3" s="1"/>
  <c r="CI312" i="3"/>
  <c r="CI308" i="3"/>
  <c r="CI302" i="3"/>
  <c r="CI301" i="3" s="1"/>
  <c r="CI287" i="3"/>
  <c r="CI280" i="3"/>
  <c r="CI279" i="3"/>
  <c r="CI278" i="3"/>
  <c r="CI277" i="3"/>
  <c r="CI276" i="3"/>
  <c r="CI272" i="3"/>
  <c r="CI309" i="3"/>
  <c r="CI249" i="3"/>
  <c r="CI247" i="3"/>
  <c r="CI313" i="3"/>
  <c r="CI288" i="3"/>
  <c r="CI282" i="3"/>
  <c r="CI281" i="3" s="1"/>
  <c r="CI283" i="3"/>
  <c r="CI242" i="3"/>
  <c r="CI262" i="3"/>
  <c r="CI261" i="3" s="1"/>
  <c r="CI257" i="3"/>
  <c r="CI256" i="3" s="1"/>
  <c r="CI263" i="3"/>
  <c r="CI255" i="3" a="1"/>
  <c r="CI255" i="3" s="1"/>
  <c r="CI297" i="3"/>
  <c r="CI243" i="3"/>
  <c r="CI296" i="3" s="1"/>
  <c r="CI295" i="3" s="1"/>
  <c r="CI294" i="3"/>
  <c r="CI260" i="3"/>
  <c r="CI259" i="3"/>
  <c r="CI293" i="3"/>
  <c r="CI265" i="3"/>
  <c r="AA941" i="3"/>
  <c r="AA937" i="3"/>
  <c r="AA938" i="3"/>
  <c r="AA939" i="3"/>
  <c r="AA934" i="3"/>
  <c r="AA933" i="3" s="1"/>
  <c r="AA900" i="3"/>
  <c r="AA940" i="3"/>
  <c r="AA894" i="3"/>
  <c r="AA893" i="3" s="1"/>
  <c r="AA892" i="3"/>
  <c r="AA881" i="3"/>
  <c r="AA890" i="3"/>
  <c r="AA875" i="3"/>
  <c r="AA878" i="3"/>
  <c r="AA874" i="3"/>
  <c r="AA889" i="3"/>
  <c r="AA888" i="3" s="1"/>
  <c r="AA891" i="3"/>
  <c r="AA879" i="3"/>
  <c r="AA895" i="3"/>
  <c r="AD897" i="3"/>
  <c r="CM177" i="3"/>
  <c r="CM58" i="3"/>
  <c r="CM57" i="3" s="1"/>
  <c r="Q498" i="3"/>
  <c r="Q63" i="3"/>
  <c r="Q62" i="3" s="1"/>
  <c r="CF353" i="3"/>
  <c r="CF352" i="3"/>
  <c r="CF350" i="3"/>
  <c r="CF349" i="3" s="1"/>
  <c r="CF354" i="3"/>
  <c r="Z719" i="3"/>
  <c r="Z715" i="3"/>
  <c r="AJ691" i="3"/>
  <c r="AJ45" i="3"/>
  <c r="CC1000" i="3"/>
  <c r="CP1000" i="3" s="1"/>
  <c r="CQ1000" i="3" s="1"/>
  <c r="CP1001" i="3"/>
  <c r="CQ1001" i="3" s="1"/>
  <c r="CN924" i="3"/>
  <c r="AD719" i="3"/>
  <c r="AD715" i="3"/>
  <c r="AM84" i="3"/>
  <c r="CK446" i="3"/>
  <c r="CK451" i="3"/>
  <c r="CK467" i="3"/>
  <c r="CK460" i="3"/>
  <c r="CK459" i="3" s="1"/>
  <c r="CK440" i="3"/>
  <c r="CK439" i="3" s="1"/>
  <c r="CK415" i="3"/>
  <c r="CK414" i="3" s="1"/>
  <c r="CK435" i="3"/>
  <c r="CK426" i="3"/>
  <c r="CK441" i="3"/>
  <c r="CK434" i="3"/>
  <c r="CK418" i="3"/>
  <c r="CK455" i="3"/>
  <c r="CK407" i="3"/>
  <c r="CK405" i="3"/>
  <c r="CK470" i="3"/>
  <c r="CK413" i="3" a="1"/>
  <c r="CK413" i="3" s="1"/>
  <c r="CK464" i="3"/>
  <c r="CK438" i="3"/>
  <c r="CK437" i="3"/>
  <c r="CK471" i="3"/>
  <c r="CK465" i="3"/>
  <c r="CK452" i="3"/>
  <c r="CK417" i="3"/>
  <c r="CK466" i="3"/>
  <c r="CK463" i="3"/>
  <c r="CK430" i="3"/>
  <c r="CK420" i="3"/>
  <c r="CK419" i="3" s="1"/>
  <c r="CK443" i="3"/>
  <c r="CK442" i="3" s="1"/>
  <c r="CK436" i="3"/>
  <c r="CK416" i="3"/>
  <c r="CK401" i="3"/>
  <c r="CK454" i="3" s="1"/>
  <c r="CK453" i="3" s="1"/>
  <c r="CK421" i="3"/>
  <c r="CK400" i="3"/>
  <c r="CK445" i="3"/>
  <c r="CK423" i="3"/>
  <c r="BX177" i="3"/>
  <c r="BX58" i="3"/>
  <c r="BX57" i="3" s="1"/>
  <c r="AA585" i="3"/>
  <c r="AA616" i="3" s="1"/>
  <c r="AA630" i="3" s="1"/>
  <c r="BT508" i="3"/>
  <c r="BT507" i="3" s="1"/>
  <c r="BT511" i="3"/>
  <c r="BT510" i="3"/>
  <c r="BT512" i="3"/>
  <c r="CL353" i="3"/>
  <c r="CL352" i="3"/>
  <c r="CL350" i="3"/>
  <c r="CL349" i="3" s="1"/>
  <c r="CL354" i="3"/>
  <c r="BR182" i="3"/>
  <c r="BR63" i="3"/>
  <c r="BR62" i="3" s="1"/>
  <c r="AL641" i="3"/>
  <c r="AM641" i="3" s="1"/>
  <c r="Y640" i="3"/>
  <c r="AL640" i="3" s="1"/>
  <c r="AM640" i="3" s="1"/>
  <c r="Y636" i="3"/>
  <c r="Y68" i="3"/>
  <c r="AF90" i="3"/>
  <c r="AL90" i="3" s="1"/>
  <c r="AL91" i="3"/>
  <c r="AD148" i="1"/>
  <c r="AD91" i="1"/>
  <c r="BW222" i="3"/>
  <c r="BW103" i="3"/>
  <c r="BW102" i="3" s="1"/>
  <c r="AM717" i="3"/>
  <c r="BC754" i="3"/>
  <c r="BO861" i="3"/>
  <c r="BO860" i="3"/>
  <c r="BO858" i="3"/>
  <c r="BO850" i="3"/>
  <c r="BO865" i="3"/>
  <c r="BO866" i="3"/>
  <c r="BO841" i="3"/>
  <c r="BO835" i="3"/>
  <c r="BO834" i="3" s="1"/>
  <c r="BO829" i="3"/>
  <c r="BO859" i="3"/>
  <c r="BO840" i="3"/>
  <c r="BO833" i="3"/>
  <c r="BO810" i="3"/>
  <c r="BO809" i="3" s="1"/>
  <c r="BO855" i="3"/>
  <c r="BO854" i="3" s="1"/>
  <c r="BO846" i="3"/>
  <c r="BO862" i="3"/>
  <c r="BO847" i="3"/>
  <c r="BO832" i="3"/>
  <c r="BO811" i="3"/>
  <c r="BO831" i="3"/>
  <c r="BO815" i="3"/>
  <c r="BO814" i="3" s="1"/>
  <c r="BO836" i="3"/>
  <c r="BO830" i="3"/>
  <c r="BO812" i="3"/>
  <c r="BO795" i="3"/>
  <c r="BO807" i="3"/>
  <c r="BO802" i="3"/>
  <c r="BO838" i="3"/>
  <c r="BO837" i="3" s="1"/>
  <c r="BO825" i="3"/>
  <c r="BO816" i="3"/>
  <c r="BO813" i="3"/>
  <c r="BO821" i="3"/>
  <c r="BO796" i="3"/>
  <c r="BO849" i="3" s="1"/>
  <c r="BO848" i="3" s="1"/>
  <c r="BO808" i="3" a="1"/>
  <c r="BO808" i="3" s="1"/>
  <c r="CE792" i="3" a="1"/>
  <c r="CE792" i="3" s="1"/>
  <c r="AG863" i="3"/>
  <c r="AL863" i="3" s="1"/>
  <c r="AM863" i="3" s="1"/>
  <c r="AL864" i="3"/>
  <c r="AM864" i="3" s="1"/>
  <c r="AB798" i="3"/>
  <c r="AB794" i="3"/>
  <c r="CG542" i="3"/>
  <c r="CG550" i="3"/>
  <c r="CG549" i="3"/>
  <c r="CG524" i="3"/>
  <c r="CG531" i="3"/>
  <c r="CG505" i="3"/>
  <c r="CG513" i="3"/>
  <c r="CG544" i="3"/>
  <c r="CG543" i="3"/>
  <c r="CG534" i="3"/>
  <c r="CG520" i="3"/>
  <c r="CG546" i="3"/>
  <c r="CG530" i="3"/>
  <c r="CG500" i="3"/>
  <c r="CG494" i="3"/>
  <c r="CG493" i="3" s="1"/>
  <c r="CG522" i="3"/>
  <c r="CG521" i="3" s="1"/>
  <c r="CG514" i="3"/>
  <c r="CG497" i="3"/>
  <c r="CG480" i="3"/>
  <c r="CG533" i="3" s="1"/>
  <c r="CG532" i="3" s="1"/>
  <c r="CG519" i="3"/>
  <c r="CG518" i="3" s="1"/>
  <c r="CG517" i="3"/>
  <c r="CG499" i="3"/>
  <c r="CG498" i="3" s="1"/>
  <c r="CG515" i="3"/>
  <c r="CG496" i="3"/>
  <c r="CG539" i="3"/>
  <c r="CG538" i="3" s="1"/>
  <c r="CG495" i="3"/>
  <c r="CG492" i="3" a="1"/>
  <c r="CG492" i="3" s="1"/>
  <c r="CG479" i="3"/>
  <c r="CG516" i="3"/>
  <c r="CG525" i="3"/>
  <c r="CG545" i="3"/>
  <c r="CG509" i="3"/>
  <c r="CG484" i="3"/>
  <c r="CG486" i="3"/>
  <c r="O493" i="3"/>
  <c r="O58" i="3"/>
  <c r="O57" i="3" s="1"/>
  <c r="BC959" i="3"/>
  <c r="BQ555" i="3" a="1"/>
  <c r="BQ555" i="3" s="1"/>
  <c r="N958" i="3"/>
  <c r="P879" i="3"/>
  <c r="CE217" i="3"/>
  <c r="CE45" i="3"/>
  <c r="CJ192" i="3"/>
  <c r="CJ191" i="3" s="1"/>
  <c r="CJ194" i="3"/>
  <c r="CJ74" i="3" s="1"/>
  <c r="CJ195" i="3"/>
  <c r="CJ75" i="3" s="1"/>
  <c r="CJ73" i="3"/>
  <c r="CJ72" i="3" s="1"/>
  <c r="CJ196" i="3"/>
  <c r="CJ76" i="3" s="1"/>
  <c r="M503" i="3"/>
  <c r="M67" i="3" s="1"/>
  <c r="M66" i="3" s="1"/>
  <c r="M65" i="3" s="1"/>
  <c r="M501" i="3"/>
  <c r="M504" i="3"/>
  <c r="M68" i="3" s="1"/>
  <c r="AJ957" i="3"/>
  <c r="CQ497" i="3"/>
  <c r="CQ496" i="3"/>
  <c r="CQ494" i="3"/>
  <c r="CQ476" i="3"/>
  <c r="CQ495" i="3"/>
  <c r="CQ541" i="3"/>
  <c r="CC533" i="3"/>
  <c r="CP480" i="3"/>
  <c r="CQ480" i="3" s="1"/>
  <c r="CQ545" i="3"/>
  <c r="AH958" i="3"/>
  <c r="CP443" i="3"/>
  <c r="CQ443" i="3" s="1"/>
  <c r="CC442" i="3"/>
  <c r="CP442" i="3" s="1"/>
  <c r="CQ442" i="3" s="1"/>
  <c r="CQ445" i="3"/>
  <c r="CQ426" i="3"/>
  <c r="CA337" i="3"/>
  <c r="CA338" i="3"/>
  <c r="CA336" i="3"/>
  <c r="CA318" i="3"/>
  <c r="CC344" i="3" s="1"/>
  <c r="CA339" i="3"/>
  <c r="CA371" i="3"/>
  <c r="CA383" i="3"/>
  <c r="CH344" i="3"/>
  <c r="CA382" i="3"/>
  <c r="CA362" i="3"/>
  <c r="BZ606" i="3"/>
  <c r="CA606" i="3" s="1"/>
  <c r="BM605" i="3"/>
  <c r="BZ605" i="3" s="1"/>
  <c r="CA605" i="3" s="1"/>
  <c r="CA185" i="3"/>
  <c r="J398" i="3"/>
  <c r="J402" i="3" s="1"/>
  <c r="J43" i="3"/>
  <c r="J42" i="3" s="1"/>
  <c r="CP627" i="3"/>
  <c r="CC626" i="3"/>
  <c r="CP626" i="3" s="1"/>
  <c r="CP214" i="3"/>
  <c r="CQ214" i="3" s="1"/>
  <c r="CC94" i="3"/>
  <c r="CP94" i="3" s="1"/>
  <c r="CQ94" i="3" s="1"/>
  <c r="CP184" i="3"/>
  <c r="CQ184" i="3" s="1"/>
  <c r="CC64" i="3"/>
  <c r="CP64" i="3" s="1"/>
  <c r="BB675" i="3"/>
  <c r="BC675" i="3" s="1"/>
  <c r="AO81" i="3"/>
  <c r="BB81" i="3" s="1"/>
  <c r="BB683" i="3"/>
  <c r="BC683" i="3" s="1"/>
  <c r="AO89" i="3"/>
  <c r="BB89" i="3" s="1"/>
  <c r="BC702" i="3"/>
  <c r="CC326" i="3"/>
  <c r="CC375" i="3"/>
  <c r="CP322" i="3"/>
  <c r="CQ322" i="3" s="1"/>
  <c r="CQ392" i="3"/>
  <c r="AH483" i="3"/>
  <c r="AH482" i="3" s="1"/>
  <c r="AH487" i="3" s="1"/>
  <c r="AH506" i="3" s="1"/>
  <c r="AH537" i="3" s="1"/>
  <c r="AH551" i="3" s="1"/>
  <c r="M800" i="3"/>
  <c r="BW508" i="3"/>
  <c r="BW507" i="3" s="1"/>
  <c r="BW510" i="3"/>
  <c r="BW511" i="3"/>
  <c r="BW512" i="3"/>
  <c r="CA969" i="3"/>
  <c r="CA968" i="3"/>
  <c r="CA950" i="3"/>
  <c r="CA970" i="3"/>
  <c r="CA971" i="3"/>
  <c r="CA990" i="3"/>
  <c r="CA1020" i="3"/>
  <c r="O109" i="3"/>
  <c r="O108" i="3"/>
  <c r="O110" i="3"/>
  <c r="AN278" i="1" a="1"/>
  <c r="AN278" i="1" s="1"/>
  <c r="O642" i="3"/>
  <c r="AJ943" i="3"/>
  <c r="AJ942" i="3" s="1"/>
  <c r="AJ937" i="3"/>
  <c r="AJ926" i="3"/>
  <c r="AJ944" i="3"/>
  <c r="AJ934" i="3"/>
  <c r="AJ933" i="3" s="1"/>
  <c r="AJ914" i="3"/>
  <c r="AJ913" i="3" s="1"/>
  <c r="AJ908" i="3"/>
  <c r="AJ895" i="3"/>
  <c r="AJ941" i="3"/>
  <c r="AJ912" i="3"/>
  <c r="AJ945" i="3"/>
  <c r="AJ940" i="3"/>
  <c r="AJ909" i="3"/>
  <c r="AJ891" i="3"/>
  <c r="AJ939" i="3"/>
  <c r="AJ919" i="3"/>
  <c r="AJ904" i="3"/>
  <c r="AJ900" i="3"/>
  <c r="AJ887" i="3" a="1"/>
  <c r="AJ887" i="3" s="1"/>
  <c r="AJ938" i="3"/>
  <c r="AJ910" i="3"/>
  <c r="AJ894" i="3"/>
  <c r="AJ893" i="3" s="1"/>
  <c r="AJ925" i="3"/>
  <c r="AJ929" i="3"/>
  <c r="AJ917" i="3"/>
  <c r="AJ916" i="3" s="1"/>
  <c r="AJ890" i="3"/>
  <c r="AJ889" i="3"/>
  <c r="AJ888" i="3" s="1"/>
  <c r="AJ920" i="3"/>
  <c r="AJ875" i="3"/>
  <c r="AJ928" i="3" s="1"/>
  <c r="AJ927" i="3" s="1"/>
  <c r="AJ915" i="3"/>
  <c r="AJ911" i="3"/>
  <c r="AJ892" i="3"/>
  <c r="AJ881" i="3"/>
  <c r="AJ874" i="3"/>
  <c r="AJ879" i="3"/>
  <c r="AJ897" i="3"/>
  <c r="BX422" i="3"/>
  <c r="BX425" i="3"/>
  <c r="BX424" i="3"/>
  <c r="BU182" i="3"/>
  <c r="BU63" i="3"/>
  <c r="BU62" i="3" s="1"/>
  <c r="BU222" i="3"/>
  <c r="BU103" i="3"/>
  <c r="BU102" i="3" s="1"/>
  <c r="AF1064" i="3"/>
  <c r="AF1061" i="3"/>
  <c r="AF1060" i="3" s="1"/>
  <c r="AF1063" i="3"/>
  <c r="AF1065" i="3"/>
  <c r="AG483" i="3"/>
  <c r="AG482" i="3" s="1"/>
  <c r="AG487" i="3" s="1"/>
  <c r="AG506" i="3" s="1"/>
  <c r="AG537" i="3" s="1"/>
  <c r="AG551" i="3" s="1"/>
  <c r="BQ521" i="3"/>
  <c r="BZ521" i="3" s="1"/>
  <c r="CA521" i="3" s="1"/>
  <c r="BZ522" i="3"/>
  <c r="CA522" i="3" s="1"/>
  <c r="J493" i="3"/>
  <c r="J58" i="3"/>
  <c r="J57" i="3" s="1"/>
  <c r="BC1014" i="3"/>
  <c r="AA820" i="3"/>
  <c r="AA817" i="3"/>
  <c r="AA819" i="3"/>
  <c r="AM643" i="3"/>
  <c r="CC295" i="3"/>
  <c r="CP295" i="3" s="1"/>
  <c r="CQ295" i="3" s="1"/>
  <c r="CP296" i="3"/>
  <c r="CQ296" i="3" s="1"/>
  <c r="AM1069" i="3"/>
  <c r="CK202" i="3"/>
  <c r="CK83" i="3"/>
  <c r="CK82" i="3" s="1"/>
  <c r="AY641" i="3"/>
  <c r="AW957" i="3"/>
  <c r="AX640" i="3"/>
  <c r="AX694" i="3" s="1"/>
  <c r="AX100" i="3" s="1"/>
  <c r="AX636" i="3"/>
  <c r="AZ108" i="3"/>
  <c r="AZ110" i="3"/>
  <c r="AZ109" i="3"/>
  <c r="AZ98" i="3"/>
  <c r="AG985" i="3"/>
  <c r="AG984" i="3"/>
  <c r="AG982" i="3"/>
  <c r="AG981" i="3" s="1"/>
  <c r="AG986" i="3"/>
  <c r="BP325" i="3"/>
  <c r="BP324" i="3" s="1"/>
  <c r="BP329" i="3" s="1"/>
  <c r="BP348" i="3" s="1"/>
  <c r="BP379" i="3" s="1"/>
  <c r="BP393" i="3" s="1"/>
  <c r="AQ799" i="3"/>
  <c r="AT748" i="3"/>
  <c r="AT745" i="3"/>
  <c r="AT744" i="3" s="1"/>
  <c r="AT747" i="3"/>
  <c r="AT749" i="3"/>
  <c r="AV976" i="3"/>
  <c r="CI98" i="3"/>
  <c r="CI110" i="3"/>
  <c r="CI109" i="3"/>
  <c r="CI108" i="3"/>
  <c r="CI5" i="3"/>
  <c r="CI40" i="3"/>
  <c r="BI59" i="1"/>
  <c r="CH177" i="3"/>
  <c r="CH58" i="3"/>
  <c r="CH57" i="3" s="1"/>
  <c r="CA740" i="3"/>
  <c r="BQ78" i="3"/>
  <c r="BZ198" i="3"/>
  <c r="CA198" i="3" s="1"/>
  <c r="BC1024" i="3"/>
  <c r="AL638" i="3"/>
  <c r="AM638" i="3" s="1"/>
  <c r="Y45" i="3"/>
  <c r="AL45" i="3" s="1"/>
  <c r="AL922" i="3"/>
  <c r="AM922" i="3" s="1"/>
  <c r="AF921" i="3"/>
  <c r="AL921" i="3" s="1"/>
  <c r="AM921" i="3" s="1"/>
  <c r="AL669" i="3"/>
  <c r="AM669" i="3" s="1"/>
  <c r="AE75" i="3"/>
  <c r="AL75" i="3" s="1"/>
  <c r="AD636" i="3"/>
  <c r="AD640" i="3"/>
  <c r="CM222" i="3"/>
  <c r="CM103" i="3"/>
  <c r="CM102" i="3" s="1"/>
  <c r="BQ432" i="3"/>
  <c r="BZ432" i="3" s="1"/>
  <c r="CA432" i="3" s="1"/>
  <c r="BQ431" i="3"/>
  <c r="BZ431" i="3" s="1"/>
  <c r="CA431" i="3" s="1"/>
  <c r="BQ429" i="3"/>
  <c r="BZ430" i="3"/>
  <c r="CA430" i="3" s="1"/>
  <c r="BQ433" i="3"/>
  <c r="BZ433" i="3" s="1"/>
  <c r="CA433" i="3" s="1"/>
  <c r="BT924" i="3"/>
  <c r="AG668" i="3"/>
  <c r="AG74" i="3" s="1"/>
  <c r="AG666" i="3"/>
  <c r="AG669" i="3"/>
  <c r="AG75" i="3" s="1"/>
  <c r="AG73" i="3"/>
  <c r="AG72" i="3" s="1"/>
  <c r="AG71" i="3" s="1"/>
  <c r="AG670" i="3"/>
  <c r="AG76" i="3" s="1"/>
  <c r="CD266" i="3"/>
  <c r="CD264" i="3"/>
  <c r="CD267" i="3"/>
  <c r="AE747" i="3"/>
  <c r="AL747" i="3" s="1"/>
  <c r="AM747" i="3" s="1"/>
  <c r="AE748" i="3"/>
  <c r="AL748" i="3" s="1"/>
  <c r="AM748" i="3" s="1"/>
  <c r="AE745" i="3"/>
  <c r="AL746" i="3"/>
  <c r="AM746" i="3" s="1"/>
  <c r="AE749" i="3"/>
  <c r="AL749" i="3" s="1"/>
  <c r="AM749" i="3" s="1"/>
  <c r="AM750" i="3"/>
  <c r="L493" i="3"/>
  <c r="L58" i="3"/>
  <c r="L57" i="3" s="1"/>
  <c r="I493" i="3"/>
  <c r="V493" i="3" s="1"/>
  <c r="W493" i="3" s="1"/>
  <c r="I58" i="3"/>
  <c r="I57" i="3" s="1"/>
  <c r="V57" i="3" s="1"/>
  <c r="AP861" i="3"/>
  <c r="AP860" i="3"/>
  <c r="AP866" i="3"/>
  <c r="AP859" i="3"/>
  <c r="AP855" i="3"/>
  <c r="AP854" i="3" s="1"/>
  <c r="AP840" i="3"/>
  <c r="AP846" i="3"/>
  <c r="AP847" i="3"/>
  <c r="AP833" i="3"/>
  <c r="AP838" i="3"/>
  <c r="AP837" i="3" s="1"/>
  <c r="AP832" i="3"/>
  <c r="AP813" i="3"/>
  <c r="AP865" i="3"/>
  <c r="AP858" i="3"/>
  <c r="AP841" i="3"/>
  <c r="AP862" i="3"/>
  <c r="AP821" i="3"/>
  <c r="AP836" i="3"/>
  <c r="AP831" i="3"/>
  <c r="AP830" i="3"/>
  <c r="AP829" i="3"/>
  <c r="AP825" i="3"/>
  <c r="AP815" i="3"/>
  <c r="AP814" i="3" s="1"/>
  <c r="AP811" i="3"/>
  <c r="AP835" i="3"/>
  <c r="AP834" i="3" s="1"/>
  <c r="AP850" i="3"/>
  <c r="AP802" i="3"/>
  <c r="AP800" i="3"/>
  <c r="AP812" i="3"/>
  <c r="AP810" i="3"/>
  <c r="AP809" i="3" s="1"/>
  <c r="AP807" i="3"/>
  <c r="AP808" i="3" a="1"/>
  <c r="AP808" i="3" s="1"/>
  <c r="AP816" i="3"/>
  <c r="AP795" i="3"/>
  <c r="AP796" i="3"/>
  <c r="AP849" i="3" s="1"/>
  <c r="AP848" i="3" s="1"/>
  <c r="BN792" i="3" a="1"/>
  <c r="BN792" i="3" s="1"/>
  <c r="AA649" i="3"/>
  <c r="AA55" i="3" s="1"/>
  <c r="AA635" i="3"/>
  <c r="AA43" i="3"/>
  <c r="AA42" i="3" s="1"/>
  <c r="AA46" i="3" s="1"/>
  <c r="AA51" i="3" s="1"/>
  <c r="CP271" i="3"/>
  <c r="CQ271" i="3" s="1"/>
  <c r="CC270" i="3"/>
  <c r="CP270" i="3" s="1"/>
  <c r="CQ270" i="3" s="1"/>
  <c r="CA180" i="3"/>
  <c r="CA181" i="3"/>
  <c r="CA178" i="3"/>
  <c r="CA160" i="3"/>
  <c r="CM186" i="3" s="1"/>
  <c r="CA179" i="3"/>
  <c r="CF186" i="3"/>
  <c r="CJ186" i="3"/>
  <c r="BQ182" i="3"/>
  <c r="BQ63" i="3"/>
  <c r="BQ62" i="3" s="1"/>
  <c r="BZ183" i="3"/>
  <c r="CA183" i="3" s="1"/>
  <c r="BQ106" i="3"/>
  <c r="BZ226" i="3"/>
  <c r="CA226" i="3" s="1"/>
  <c r="AO985" i="3"/>
  <c r="BB985" i="3" s="1"/>
  <c r="BC985" i="3" s="1"/>
  <c r="AO982" i="3"/>
  <c r="BB983" i="3"/>
  <c r="BC983" i="3" s="1"/>
  <c r="AO984" i="3"/>
  <c r="BB984" i="3" s="1"/>
  <c r="BC984" i="3" s="1"/>
  <c r="AO986" i="3"/>
  <c r="BB986" i="3" s="1"/>
  <c r="BC986" i="3" s="1"/>
  <c r="BC1019" i="3"/>
  <c r="CG644" i="3"/>
  <c r="CG675" i="3"/>
  <c r="CG689" i="3"/>
  <c r="CG652" i="3"/>
  <c r="CG651" i="3" s="1"/>
  <c r="CG703" i="3"/>
  <c r="CG707" i="3"/>
  <c r="CG702" i="3"/>
  <c r="CG701" i="3"/>
  <c r="CG704" i="3"/>
  <c r="CG692" i="3"/>
  <c r="CG674" i="3"/>
  <c r="CG708" i="3"/>
  <c r="CG657" i="3"/>
  <c r="CG656" i="3" s="1"/>
  <c r="CG677" i="3"/>
  <c r="CG676" i="3" s="1"/>
  <c r="CG667" i="3"/>
  <c r="CG650" i="3" a="1"/>
  <c r="CG650" i="3" s="1"/>
  <c r="CG697" i="3"/>
  <c r="CG696" i="3" s="1"/>
  <c r="CG680" i="3"/>
  <c r="CG679" i="3" s="1"/>
  <c r="CG700" i="3"/>
  <c r="CG672" i="3"/>
  <c r="CG658" i="3"/>
  <c r="CG654" i="3"/>
  <c r="CG688" i="3"/>
  <c r="CG673" i="3"/>
  <c r="CG655" i="3"/>
  <c r="CG653" i="3"/>
  <c r="CG638" i="3"/>
  <c r="CG691" i="3" s="1"/>
  <c r="CG690" i="3" s="1"/>
  <c r="CG671" i="3"/>
  <c r="CG663" i="3"/>
  <c r="CG637" i="3"/>
  <c r="CG682" i="3"/>
  <c r="CG678" i="3"/>
  <c r="CG683" i="3"/>
  <c r="R403" i="3"/>
  <c r="R48" i="3"/>
  <c r="R47" i="3" s="1"/>
  <c r="CQ169" i="3"/>
  <c r="AL1001" i="3"/>
  <c r="AM1001" i="3" s="1"/>
  <c r="AF1000" i="3"/>
  <c r="AL1000" i="3" s="1"/>
  <c r="AM1000" i="3" s="1"/>
  <c r="BM763" i="3"/>
  <c r="BZ763" i="3" s="1"/>
  <c r="CA763" i="3" s="1"/>
  <c r="BZ764" i="3"/>
  <c r="CA764" i="3" s="1"/>
  <c r="AO763" i="3"/>
  <c r="BB763" i="3" s="1"/>
  <c r="BC763" i="3" s="1"/>
  <c r="BB764" i="3"/>
  <c r="BC764" i="3" s="1"/>
  <c r="AG924" i="3"/>
  <c r="CD182" i="3"/>
  <c r="CD63" i="3"/>
  <c r="CD62" i="3" s="1"/>
  <c r="CD205" i="3"/>
  <c r="CD86" i="3"/>
  <c r="CD85" i="3" s="1"/>
  <c r="CH267" i="3"/>
  <c r="CH266" i="3"/>
  <c r="CH264" i="3"/>
  <c r="CG274" i="3"/>
  <c r="CG273" i="3"/>
  <c r="CG271" i="3"/>
  <c r="CG270" i="3" s="1"/>
  <c r="CG275" i="3"/>
  <c r="CM352" i="3"/>
  <c r="CM350" i="3"/>
  <c r="CM349" i="3" s="1"/>
  <c r="CM353" i="3"/>
  <c r="CM354" i="3"/>
  <c r="AR827" i="3"/>
  <c r="AR826" i="3"/>
  <c r="AR824" i="3"/>
  <c r="AR823" i="3" s="1"/>
  <c r="AR828" i="3"/>
  <c r="CH466" i="3"/>
  <c r="CH471" i="3"/>
  <c r="CH465" i="3"/>
  <c r="CH455" i="3"/>
  <c r="CH445" i="3"/>
  <c r="CH443" i="3"/>
  <c r="CH442" i="3" s="1"/>
  <c r="CH470" i="3"/>
  <c r="CH464" i="3"/>
  <c r="CH437" i="3"/>
  <c r="CH452" i="3"/>
  <c r="CH417" i="3"/>
  <c r="CH413" i="3" a="1"/>
  <c r="CH413" i="3" s="1"/>
  <c r="CH463" i="3"/>
  <c r="CH436" i="3"/>
  <c r="CH430" i="3"/>
  <c r="CH421" i="3"/>
  <c r="CH420" i="3"/>
  <c r="CH419" i="3" s="1"/>
  <c r="CH400" i="3"/>
  <c r="CH467" i="3"/>
  <c r="CH460" i="3"/>
  <c r="CH459" i="3" s="1"/>
  <c r="CH446" i="3"/>
  <c r="CH440" i="3"/>
  <c r="CH439" i="3" s="1"/>
  <c r="CH415" i="3"/>
  <c r="CH414" i="3" s="1"/>
  <c r="CH435" i="3"/>
  <c r="CH426" i="3"/>
  <c r="CH407" i="3"/>
  <c r="CH405" i="3"/>
  <c r="CH451" i="3"/>
  <c r="CH416" i="3"/>
  <c r="CH441" i="3"/>
  <c r="CH434" i="3"/>
  <c r="CH401" i="3"/>
  <c r="CH454" i="3" s="1"/>
  <c r="CH453" i="3" s="1"/>
  <c r="CH438" i="3"/>
  <c r="CH418" i="3"/>
  <c r="CH423" i="3"/>
  <c r="CN423" i="3"/>
  <c r="BU425" i="3"/>
  <c r="BU424" i="3"/>
  <c r="BU422" i="3"/>
  <c r="BT188" i="3"/>
  <c r="BT68" i="3" s="1"/>
  <c r="BT187" i="3"/>
  <c r="BT67" i="3" s="1"/>
  <c r="BT66" i="3" s="1"/>
  <c r="BT65" i="3" s="1"/>
  <c r="BT185" i="3"/>
  <c r="AH91" i="1"/>
  <c r="AH148" i="1"/>
  <c r="AH163" i="1" s="1"/>
  <c r="AC798" i="3"/>
  <c r="AC794" i="3"/>
  <c r="BT1023" i="3"/>
  <c r="BT1018" i="3"/>
  <c r="BT1017" i="3"/>
  <c r="BT1016" i="3"/>
  <c r="BT1024" i="3"/>
  <c r="BT1008" i="3"/>
  <c r="BT1020" i="3"/>
  <c r="BT1019" i="3"/>
  <c r="BT1004" i="3"/>
  <c r="BT987" i="3"/>
  <c r="BT1013" i="3"/>
  <c r="BT1012" i="3" s="1"/>
  <c r="BT983" i="3"/>
  <c r="BT979" i="3"/>
  <c r="BT973" i="3"/>
  <c r="BT972" i="3" s="1"/>
  <c r="BT1005" i="3"/>
  <c r="BT999" i="3"/>
  <c r="BT993" i="3"/>
  <c r="BT992" i="3" s="1"/>
  <c r="BT990" i="3"/>
  <c r="BT998" i="3"/>
  <c r="BT991" i="3"/>
  <c r="BT974" i="3"/>
  <c r="BT954" i="3"/>
  <c r="BT1007" i="3" s="1"/>
  <c r="BT1006" i="3" s="1"/>
  <c r="BT968" i="3"/>
  <c r="BT967" i="3" s="1"/>
  <c r="BT989" i="3"/>
  <c r="BT994" i="3"/>
  <c r="BT988" i="3"/>
  <c r="BT970" i="3"/>
  <c r="BT971" i="3"/>
  <c r="BT996" i="3"/>
  <c r="BT995" i="3" s="1"/>
  <c r="BT960" i="3"/>
  <c r="BT966" i="3" a="1"/>
  <c r="BT966" i="3" s="1"/>
  <c r="BT969" i="3"/>
  <c r="BT958" i="3"/>
  <c r="BT953" i="3"/>
  <c r="CJ950" i="3" a="1"/>
  <c r="CJ950" i="3" s="1"/>
  <c r="CL429" i="3"/>
  <c r="CL428" i="3" s="1"/>
  <c r="CL431" i="3"/>
  <c r="CL432" i="3"/>
  <c r="CL433" i="3"/>
  <c r="BR109" i="3"/>
  <c r="BR98" i="3"/>
  <c r="BR108" i="3"/>
  <c r="BR110" i="3"/>
  <c r="BR5" i="3"/>
  <c r="BR40" i="3"/>
  <c r="BR247" i="3"/>
  <c r="BM47" i="3"/>
  <c r="BZ47" i="3" s="1"/>
  <c r="AQ628" i="3"/>
  <c r="AQ588" i="3"/>
  <c r="AQ558" i="3"/>
  <c r="AQ613" i="3"/>
  <c r="AQ609" i="3"/>
  <c r="AQ584" i="3"/>
  <c r="AQ574" i="3"/>
  <c r="AQ573" i="3"/>
  <c r="AQ572" i="3" s="1"/>
  <c r="AQ623" i="3"/>
  <c r="AQ629" i="3"/>
  <c r="AQ624" i="3"/>
  <c r="AQ575" i="3"/>
  <c r="AQ621" i="3"/>
  <c r="AQ618" i="3"/>
  <c r="AQ617" i="3" s="1"/>
  <c r="AQ576" i="3"/>
  <c r="AQ563" i="3"/>
  <c r="AQ610" i="3"/>
  <c r="AQ595" i="3"/>
  <c r="AQ596" i="3"/>
  <c r="AQ593" i="3"/>
  <c r="AQ625" i="3"/>
  <c r="AQ622" i="3"/>
  <c r="AQ565" i="3"/>
  <c r="AQ603" i="3"/>
  <c r="AQ571" i="3" a="1"/>
  <c r="AQ571" i="3" s="1"/>
  <c r="AQ579" i="3"/>
  <c r="AQ604" i="3"/>
  <c r="AQ599" i="3"/>
  <c r="AQ598" i="3"/>
  <c r="AQ597" i="3" s="1"/>
  <c r="AQ601" i="3"/>
  <c r="AQ600" i="3" s="1"/>
  <c r="AQ578" i="3"/>
  <c r="AQ577" i="3" s="1"/>
  <c r="AQ594" i="3"/>
  <c r="AQ570" i="3"/>
  <c r="AQ559" i="3"/>
  <c r="AQ612" i="3" s="1"/>
  <c r="AQ611" i="3" s="1"/>
  <c r="AQ592" i="3"/>
  <c r="AQ581" i="3"/>
  <c r="AL644" i="3"/>
  <c r="AM644" i="3" s="1"/>
  <c r="Y50" i="3"/>
  <c r="AL50" i="3" s="1"/>
  <c r="AL700" i="3"/>
  <c r="AM700" i="3" s="1"/>
  <c r="Y106" i="3"/>
  <c r="AL106" i="3" s="1"/>
  <c r="AH662" i="3"/>
  <c r="AH659" i="3"/>
  <c r="AH661" i="3"/>
  <c r="BC729" i="3"/>
  <c r="AO758" i="3"/>
  <c r="BB758" i="3" s="1"/>
  <c r="BC758" i="3" s="1"/>
  <c r="BB759" i="3"/>
  <c r="BC759" i="3" s="1"/>
  <c r="BC751" i="3"/>
  <c r="AJ847" i="3"/>
  <c r="AJ866" i="3"/>
  <c r="AJ865" i="3"/>
  <c r="AJ836" i="3"/>
  <c r="AJ830" i="3"/>
  <c r="AJ864" i="3"/>
  <c r="AJ863" i="3" s="1"/>
  <c r="AJ858" i="3"/>
  <c r="AJ841" i="3"/>
  <c r="AJ835" i="3"/>
  <c r="AJ834" i="3" s="1"/>
  <c r="AJ829" i="3"/>
  <c r="AJ816" i="3"/>
  <c r="AJ825" i="3"/>
  <c r="AJ850" i="3"/>
  <c r="AJ862" i="3"/>
  <c r="AJ838" i="3"/>
  <c r="AJ837" i="3" s="1"/>
  <c r="AJ861" i="3"/>
  <c r="AJ860" i="3"/>
  <c r="AJ811" i="3"/>
  <c r="AJ815" i="3"/>
  <c r="AJ814" i="3" s="1"/>
  <c r="AJ855" i="3"/>
  <c r="AJ854" i="3" s="1"/>
  <c r="AJ833" i="3"/>
  <c r="AJ812" i="3"/>
  <c r="AJ808" i="3" a="1"/>
  <c r="AJ808" i="3" s="1"/>
  <c r="AJ846" i="3"/>
  <c r="AJ840" i="3"/>
  <c r="AJ813" i="3"/>
  <c r="AJ831" i="3"/>
  <c r="AJ859" i="3"/>
  <c r="AJ796" i="3"/>
  <c r="AJ849" i="3" s="1"/>
  <c r="AJ848" i="3" s="1"/>
  <c r="AJ802" i="3"/>
  <c r="AJ795" i="3"/>
  <c r="AJ821" i="3"/>
  <c r="AJ832" i="3"/>
  <c r="AJ800" i="3"/>
  <c r="AJ810" i="3"/>
  <c r="AJ809" i="3" s="1"/>
  <c r="AJ818" i="3"/>
  <c r="AZ792" i="3" a="1"/>
  <c r="AZ792" i="3" s="1"/>
  <c r="Y941" i="3"/>
  <c r="AL941" i="3" s="1"/>
  <c r="Y937" i="3"/>
  <c r="AL937" i="3" s="1"/>
  <c r="Y938" i="3"/>
  <c r="AL938" i="3" s="1"/>
  <c r="Y934" i="3"/>
  <c r="Y895" i="3"/>
  <c r="AL895" i="3" s="1"/>
  <c r="AM895" i="3" s="1"/>
  <c r="Y892" i="3"/>
  <c r="Y939" i="3"/>
  <c r="AL939" i="3" s="1"/>
  <c r="AM939" i="3" s="1"/>
  <c r="Y940" i="3"/>
  <c r="AL940" i="3" s="1"/>
  <c r="AM940" i="3" s="1"/>
  <c r="Y889" i="3"/>
  <c r="Y888" i="3" s="1"/>
  <c r="AL888" i="3" s="1"/>
  <c r="Y875" i="3"/>
  <c r="AL875" i="3" s="1"/>
  <c r="Y881" i="3"/>
  <c r="AL881" i="3" s="1"/>
  <c r="Y894" i="3"/>
  <c r="Y890" i="3"/>
  <c r="Y900" i="3"/>
  <c r="AL900" i="3" s="1"/>
  <c r="Y879" i="3"/>
  <c r="Y874" i="3"/>
  <c r="AL874" i="3" s="1"/>
  <c r="AM874" i="3" s="1"/>
  <c r="AL871" i="3"/>
  <c r="Y891" i="3"/>
  <c r="Y878" i="3"/>
  <c r="AB897" i="3"/>
  <c r="AF897" i="3"/>
  <c r="Z897" i="3"/>
  <c r="AG897" i="3"/>
  <c r="AA897" i="3"/>
  <c r="AH897" i="3"/>
  <c r="BQ270" i="3"/>
  <c r="BZ270" i="3" s="1"/>
  <c r="CA270" i="3" s="1"/>
  <c r="BZ271" i="3"/>
  <c r="CA271" i="3" s="1"/>
  <c r="BB943" i="3"/>
  <c r="AO942" i="3"/>
  <c r="BB942" i="3" s="1"/>
  <c r="CE202" i="3"/>
  <c r="CE83" i="3"/>
  <c r="CE82" i="3" s="1"/>
  <c r="BO1097" i="3"/>
  <c r="BO1096" i="3"/>
  <c r="BO1102" i="3"/>
  <c r="BO1095" i="3"/>
  <c r="BO1092" i="3"/>
  <c r="BO1091" i="3" s="1"/>
  <c r="BO1099" i="3"/>
  <c r="BO1103" i="3"/>
  <c r="BO1078" i="3"/>
  <c r="BO1098" i="3"/>
  <c r="BO1087" i="3"/>
  <c r="BO1084" i="3"/>
  <c r="BO1083" i="3"/>
  <c r="BO1073" i="3"/>
  <c r="BO1075" i="3"/>
  <c r="BO1074" i="3" s="1"/>
  <c r="BO1069" i="3"/>
  <c r="BO1068" i="3"/>
  <c r="BO1066" i="3"/>
  <c r="BO1067" i="3"/>
  <c r="BO1047" i="3"/>
  <c r="BO1046" i="3" s="1"/>
  <c r="BO1072" i="3"/>
  <c r="BO1071" i="3" s="1"/>
  <c r="BO1049" i="3"/>
  <c r="BO1077" i="3"/>
  <c r="BO1070" i="3"/>
  <c r="BO1062" i="3"/>
  <c r="BO1053" i="3"/>
  <c r="BO1050" i="3"/>
  <c r="BO1048" i="3"/>
  <c r="BO1052" i="3"/>
  <c r="BO1051" i="3" s="1"/>
  <c r="BO1045" i="3" a="1"/>
  <c r="BO1045" i="3" s="1"/>
  <c r="BO1037" i="3"/>
  <c r="BO1032" i="3"/>
  <c r="BO1058" i="3"/>
  <c r="BO1039" i="3"/>
  <c r="BO1044" i="3"/>
  <c r="BO1033" i="3"/>
  <c r="BO1086" i="3" s="1"/>
  <c r="BO1085" i="3" s="1"/>
  <c r="CE1029" i="3" a="1"/>
  <c r="CE1029" i="3" s="1"/>
  <c r="BO1055" i="3"/>
  <c r="BW326" i="3"/>
  <c r="AJ1035" i="3"/>
  <c r="AJ1089" i="3" s="1"/>
  <c r="AJ1031" i="3"/>
  <c r="AD794" i="3"/>
  <c r="AD798" i="3"/>
  <c r="AD867" i="3"/>
  <c r="Y794" i="3"/>
  <c r="Y798" i="3"/>
  <c r="AL798" i="3" s="1"/>
  <c r="AM798" i="3" s="1"/>
  <c r="AL799" i="3"/>
  <c r="AM799" i="3" s="1"/>
  <c r="CQ524" i="3"/>
  <c r="CQ500" i="3"/>
  <c r="R879" i="3"/>
  <c r="W406" i="3"/>
  <c r="AM1014" i="3"/>
  <c r="BC722" i="3"/>
  <c r="S398" i="3"/>
  <c r="S402" i="3" s="1"/>
  <c r="S43" i="3"/>
  <c r="S42" i="3" s="1"/>
  <c r="S46" i="3" s="1"/>
  <c r="S51" i="3" s="1"/>
  <c r="S70" i="3" s="1"/>
  <c r="S101" i="3" s="1"/>
  <c r="S115" i="3" s="1"/>
  <c r="S116" i="3" s="1"/>
  <c r="CQ400" i="3"/>
  <c r="CQ466" i="3"/>
  <c r="CP440" i="3"/>
  <c r="CQ440" i="3" s="1"/>
  <c r="CC439" i="3"/>
  <c r="CP439" i="3" s="1"/>
  <c r="CQ439" i="3" s="1"/>
  <c r="BV182" i="3"/>
  <c r="BV63" i="3"/>
  <c r="BV62" i="3" s="1"/>
  <c r="BU504" i="3"/>
  <c r="BU501" i="3"/>
  <c r="BU503" i="3"/>
  <c r="AQ1064" i="3"/>
  <c r="AQ1063" i="3"/>
  <c r="AQ1061" i="3"/>
  <c r="AQ1060" i="3" s="1"/>
  <c r="AQ1065" i="3"/>
  <c r="CA357" i="3"/>
  <c r="W716" i="3"/>
  <c r="BB606" i="3"/>
  <c r="BC606" i="3" s="1"/>
  <c r="AO605" i="3"/>
  <c r="BB605" i="3" s="1"/>
  <c r="BC605" i="3" s="1"/>
  <c r="AZ629" i="3"/>
  <c r="AZ621" i="3"/>
  <c r="AZ570" i="3"/>
  <c r="AZ603" i="3"/>
  <c r="AZ601" i="3"/>
  <c r="AZ600" i="3" s="1"/>
  <c r="AZ599" i="3"/>
  <c r="AZ595" i="3"/>
  <c r="AZ588" i="3"/>
  <c r="AZ628" i="3"/>
  <c r="AZ579" i="3"/>
  <c r="AZ576" i="3"/>
  <c r="AZ624" i="3"/>
  <c r="AZ622" i="3"/>
  <c r="AZ618" i="3"/>
  <c r="AZ617" i="3" s="1"/>
  <c r="AZ613" i="3"/>
  <c r="AZ610" i="3"/>
  <c r="AZ596" i="3"/>
  <c r="AZ571" i="3" a="1"/>
  <c r="AZ571" i="3" s="1"/>
  <c r="AZ593" i="3"/>
  <c r="AZ592" i="3"/>
  <c r="AZ574" i="3"/>
  <c r="AZ625" i="3"/>
  <c r="AZ604" i="3"/>
  <c r="AZ584" i="3"/>
  <c r="AZ563" i="3"/>
  <c r="AZ623" i="3"/>
  <c r="AZ594" i="3"/>
  <c r="AZ598" i="3"/>
  <c r="AZ597" i="3" s="1"/>
  <c r="AZ578" i="3"/>
  <c r="AZ577" i="3" s="1"/>
  <c r="AZ568" i="3" s="1"/>
  <c r="AZ575" i="3"/>
  <c r="AZ565" i="3"/>
  <c r="AZ573" i="3"/>
  <c r="AZ572" i="3" s="1"/>
  <c r="AZ559" i="3"/>
  <c r="AZ612" i="3" s="1"/>
  <c r="AZ611" i="3" s="1"/>
  <c r="AZ558" i="3"/>
  <c r="AZ609" i="3"/>
  <c r="AZ560" i="3"/>
  <c r="AZ581" i="3"/>
  <c r="AM959" i="3"/>
  <c r="BR405" i="3"/>
  <c r="CP163" i="3"/>
  <c r="CQ163" i="3" s="1"/>
  <c r="CC44" i="3"/>
  <c r="CP44" i="3" s="1"/>
  <c r="CC192" i="3"/>
  <c r="CC195" i="3"/>
  <c r="CC194" i="3"/>
  <c r="CP193" i="3"/>
  <c r="CQ193" i="3" s="1"/>
  <c r="CC73" i="3"/>
  <c r="CC196" i="3"/>
  <c r="CQ218" i="3"/>
  <c r="P503" i="3"/>
  <c r="P67" i="3" s="1"/>
  <c r="P66" i="3" s="1"/>
  <c r="P65" i="3" s="1"/>
  <c r="P501" i="3"/>
  <c r="P504" i="3"/>
  <c r="P68" i="3" s="1"/>
  <c r="AO676" i="3"/>
  <c r="BB676" i="3" s="1"/>
  <c r="BC676" i="3" s="1"/>
  <c r="BB677" i="3"/>
  <c r="BC677" i="3" s="1"/>
  <c r="AO83" i="3"/>
  <c r="BC704" i="3"/>
  <c r="BB644" i="3"/>
  <c r="BC644" i="3" s="1"/>
  <c r="AO50" i="3"/>
  <c r="BB50" i="3" s="1"/>
  <c r="CP361" i="3"/>
  <c r="CQ361" i="3" s="1"/>
  <c r="CC360" i="3"/>
  <c r="CP360" i="3" s="1"/>
  <c r="CQ360" i="3" s="1"/>
  <c r="AH562" i="3"/>
  <c r="AH561" i="3" s="1"/>
  <c r="AH566" i="3" s="1"/>
  <c r="AH585" i="3" s="1"/>
  <c r="AH616" i="3" s="1"/>
  <c r="AH630" i="3" s="1"/>
  <c r="M493" i="3"/>
  <c r="M58" i="3"/>
  <c r="M57" i="3" s="1"/>
  <c r="CA987" i="3"/>
  <c r="CA966" i="3"/>
  <c r="CA1008" i="3"/>
  <c r="CQ784" i="3"/>
  <c r="CF405" i="3"/>
  <c r="AE941" i="3"/>
  <c r="AE937" i="3"/>
  <c r="AE939" i="3"/>
  <c r="AE940" i="3"/>
  <c r="AE929" i="3"/>
  <c r="AL929" i="3" s="1"/>
  <c r="AM929" i="3" s="1"/>
  <c r="AE917" i="3"/>
  <c r="AE934" i="3"/>
  <c r="AE933" i="3" s="1"/>
  <c r="AE881" i="3"/>
  <c r="AE926" i="3"/>
  <c r="AL926" i="3" s="1"/>
  <c r="AE915" i="3"/>
  <c r="AL915" i="3" s="1"/>
  <c r="AM915" i="3" s="1"/>
  <c r="AE911" i="3"/>
  <c r="AL911" i="3" s="1"/>
  <c r="AM911" i="3" s="1"/>
  <c r="AE889" i="3"/>
  <c r="AE888" i="3" s="1"/>
  <c r="AE908" i="3"/>
  <c r="AL908" i="3" s="1"/>
  <c r="AM908" i="3" s="1"/>
  <c r="AE909" i="3"/>
  <c r="AL909" i="3" s="1"/>
  <c r="AM909" i="3" s="1"/>
  <c r="AE890" i="3"/>
  <c r="AE879" i="3"/>
  <c r="AE878" i="3"/>
  <c r="AE912" i="3"/>
  <c r="AL912" i="3" s="1"/>
  <c r="AM912" i="3" s="1"/>
  <c r="AE910" i="3"/>
  <c r="AL910" i="3" s="1"/>
  <c r="AE900" i="3"/>
  <c r="AE891" i="3"/>
  <c r="AE919" i="3"/>
  <c r="AL919" i="3" s="1"/>
  <c r="AM919" i="3" s="1"/>
  <c r="AE894" i="3"/>
  <c r="AE893" i="3" s="1"/>
  <c r="AE938" i="3"/>
  <c r="AE892" i="3"/>
  <c r="AE895" i="3"/>
  <c r="AE874" i="3"/>
  <c r="AE904" i="3"/>
  <c r="AE875" i="3"/>
  <c r="AE928" i="3" s="1"/>
  <c r="AE914" i="3"/>
  <c r="AE920" i="3"/>
  <c r="AL920" i="3" s="1"/>
  <c r="AE925" i="3"/>
  <c r="AL925" i="3" s="1"/>
  <c r="Z636" i="3"/>
  <c r="Z640" i="3"/>
  <c r="AG562" i="3"/>
  <c r="AG561" i="3" s="1"/>
  <c r="AG566" i="3" s="1"/>
  <c r="AG585" i="3" s="1"/>
  <c r="AG616" i="3" s="1"/>
  <c r="AG630" i="3" s="1"/>
  <c r="S724" i="3"/>
  <c r="BQ533" i="3"/>
  <c r="BZ480" i="3"/>
  <c r="CA480" i="3" s="1"/>
  <c r="CL668" i="3"/>
  <c r="CL669" i="3"/>
  <c r="CL666" i="3"/>
  <c r="CL665" i="3" s="1"/>
  <c r="CL670" i="3"/>
  <c r="CA232" i="3"/>
  <c r="CN222" i="3"/>
  <c r="CN103" i="3"/>
  <c r="CN102" i="3" s="1"/>
  <c r="P1037" i="3"/>
  <c r="AM1077" i="3"/>
  <c r="AM1066" i="3"/>
  <c r="AU71" i="3"/>
  <c r="CA485" i="3"/>
  <c r="CK217" i="3"/>
  <c r="CK45" i="3"/>
  <c r="AY720" i="3"/>
  <c r="BO982" i="3"/>
  <c r="BO981" i="3" s="1"/>
  <c r="BO984" i="3"/>
  <c r="BO985" i="3"/>
  <c r="BO986" i="3"/>
  <c r="CH194" i="3"/>
  <c r="CH74" i="3" s="1"/>
  <c r="CH192" i="3"/>
  <c r="CH195" i="3"/>
  <c r="CH75" i="3" s="1"/>
  <c r="CH73" i="3"/>
  <c r="CH72" i="3" s="1"/>
  <c r="CH71" i="3" s="1"/>
  <c r="CH196" i="3"/>
  <c r="CH76" i="3" s="1"/>
  <c r="CA738" i="3"/>
  <c r="AZ641" i="3"/>
  <c r="I482" i="3"/>
  <c r="V482" i="3" s="1"/>
  <c r="W482" i="3" s="1"/>
  <c r="V483" i="3"/>
  <c r="W483" i="3" s="1"/>
  <c r="CD98" i="3"/>
  <c r="CD108" i="3"/>
  <c r="CD110" i="3"/>
  <c r="CD109" i="3"/>
  <c r="CD40" i="3"/>
  <c r="CD5" i="3" s="1"/>
  <c r="BR177" i="3"/>
  <c r="BR58" i="3"/>
  <c r="BR57" i="3" s="1"/>
  <c r="I68" i="3"/>
  <c r="CP189" i="3"/>
  <c r="CQ189" i="3" s="1"/>
  <c r="CC69" i="3"/>
  <c r="CP69" i="3" s="1"/>
  <c r="BT429" i="3"/>
  <c r="BT428" i="3" s="1"/>
  <c r="BT432" i="3"/>
  <c r="BT431" i="3"/>
  <c r="BT433" i="3"/>
  <c r="Z740" i="3"/>
  <c r="Z741" i="3"/>
  <c r="Z738" i="3"/>
  <c r="CQ390" i="3"/>
  <c r="BQ177" i="3"/>
  <c r="BZ177" i="3" s="1"/>
  <c r="CA177" i="3" s="1"/>
  <c r="BQ58" i="3"/>
  <c r="BQ57" i="3" s="1"/>
  <c r="BC990" i="3"/>
  <c r="AE740" i="3"/>
  <c r="AE738" i="3"/>
  <c r="AE741" i="3"/>
  <c r="AW651" i="3"/>
  <c r="AW58" i="3"/>
  <c r="AW57" i="3" s="1"/>
  <c r="BT192" i="3"/>
  <c r="BT195" i="3"/>
  <c r="BT75" i="3" s="1"/>
  <c r="BT194" i="3"/>
  <c r="BT74" i="3" s="1"/>
  <c r="BT73" i="3"/>
  <c r="BT72" i="3" s="1"/>
  <c r="BT196" i="3"/>
  <c r="BT76" i="3" s="1"/>
  <c r="AE662" i="3"/>
  <c r="AE659" i="3"/>
  <c r="AE661" i="3"/>
  <c r="AL691" i="3"/>
  <c r="AM691" i="3" s="1"/>
  <c r="AE690" i="3"/>
  <c r="AL690" i="3" s="1"/>
  <c r="AM690" i="3" s="1"/>
  <c r="AE96" i="3"/>
  <c r="AE95" i="3" s="1"/>
  <c r="AI690" i="3"/>
  <c r="AI96" i="3"/>
  <c r="AI95" i="3" s="1"/>
  <c r="BM90" i="3"/>
  <c r="BZ90" i="3" s="1"/>
  <c r="BZ91" i="3"/>
  <c r="BT168" i="3"/>
  <c r="AM768" i="3"/>
  <c r="AM753" i="3"/>
  <c r="V500" i="3"/>
  <c r="W500" i="3" s="1"/>
  <c r="I64" i="3"/>
  <c r="V64" i="3" s="1"/>
  <c r="CF683" i="3"/>
  <c r="CF677" i="3"/>
  <c r="CF676" i="3" s="1"/>
  <c r="CF671" i="3"/>
  <c r="CF658" i="3"/>
  <c r="CF675" i="3"/>
  <c r="CF704" i="3"/>
  <c r="CF688" i="3"/>
  <c r="CF703" i="3"/>
  <c r="CF707" i="3"/>
  <c r="CF702" i="3"/>
  <c r="CF701" i="3"/>
  <c r="CF673" i="3"/>
  <c r="CF692" i="3"/>
  <c r="CF689" i="3"/>
  <c r="CF674" i="3"/>
  <c r="CF708" i="3"/>
  <c r="CF657" i="3"/>
  <c r="CF656" i="3" s="1"/>
  <c r="CF678" i="3"/>
  <c r="CF697" i="3"/>
  <c r="CF696" i="3" s="1"/>
  <c r="CF680" i="3"/>
  <c r="CF679" i="3" s="1"/>
  <c r="CF682" i="3"/>
  <c r="CF672" i="3"/>
  <c r="CF654" i="3"/>
  <c r="CF642" i="3"/>
  <c r="CF652" i="3"/>
  <c r="CF651" i="3" s="1"/>
  <c r="CF700" i="3"/>
  <c r="CF644" i="3"/>
  <c r="CF653" i="3"/>
  <c r="CF638" i="3"/>
  <c r="CF691" i="3" s="1"/>
  <c r="CF690" i="3" s="1"/>
  <c r="CF663" i="3"/>
  <c r="CF637" i="3"/>
  <c r="CF667" i="3"/>
  <c r="CF655" i="3"/>
  <c r="CF650" i="3" a="1"/>
  <c r="CF650" i="3" s="1"/>
  <c r="T493" i="3"/>
  <c r="T58" i="3"/>
  <c r="T57" i="3" s="1"/>
  <c r="CE511" i="3"/>
  <c r="CE510" i="3"/>
  <c r="CE508" i="3"/>
  <c r="CE507" i="3" s="1"/>
  <c r="CE512" i="3"/>
  <c r="BQ109" i="3"/>
  <c r="BQ98" i="3"/>
  <c r="BQ108" i="3"/>
  <c r="BQ110" i="3"/>
  <c r="BQ40" i="3"/>
  <c r="BQ5" i="3" s="1"/>
  <c r="BQ247" i="3"/>
  <c r="BQ107" i="3"/>
  <c r="BZ227" i="3"/>
  <c r="CA227" i="3" s="1"/>
  <c r="BQ64" i="3"/>
  <c r="BZ184" i="3"/>
  <c r="CA184" i="3" s="1"/>
  <c r="CQ327" i="3"/>
  <c r="CI628" i="3"/>
  <c r="CI629" i="3"/>
  <c r="CI622" i="3"/>
  <c r="CI579" i="3"/>
  <c r="CI575" i="3"/>
  <c r="CI618" i="3"/>
  <c r="CI617" i="3" s="1"/>
  <c r="CI604" i="3"/>
  <c r="CI598" i="3"/>
  <c r="CI597" i="3" s="1"/>
  <c r="CI596" i="3"/>
  <c r="CI594" i="3"/>
  <c r="CI592" i="3"/>
  <c r="CI588" i="3"/>
  <c r="CI574" i="3"/>
  <c r="CI558" i="3"/>
  <c r="CI610" i="3"/>
  <c r="CI625" i="3"/>
  <c r="CI623" i="3"/>
  <c r="CI613" i="3"/>
  <c r="CI621" i="3"/>
  <c r="CI609" i="3"/>
  <c r="CI576" i="3"/>
  <c r="CI603" i="3"/>
  <c r="CI599" i="3"/>
  <c r="CI593" i="3"/>
  <c r="CI584" i="3"/>
  <c r="CI565" i="3"/>
  <c r="CI571" i="3" a="1"/>
  <c r="CI571" i="3" s="1"/>
  <c r="CI595" i="3"/>
  <c r="CI578" i="3"/>
  <c r="CI577" i="3" s="1"/>
  <c r="CI624" i="3"/>
  <c r="CI601" i="3"/>
  <c r="CI600" i="3" s="1"/>
  <c r="CI563" i="3"/>
  <c r="CI573" i="3"/>
  <c r="CI572" i="3" s="1"/>
  <c r="CI559" i="3"/>
  <c r="CI612" i="3" s="1"/>
  <c r="CI611" i="3" s="1"/>
  <c r="AB635" i="3"/>
  <c r="AB649" i="3"/>
  <c r="AB55" i="3" s="1"/>
  <c r="AB43" i="3"/>
  <c r="AB42" i="3" s="1"/>
  <c r="AB46" i="3" s="1"/>
  <c r="AB51" i="3" s="1"/>
  <c r="BC987" i="3"/>
  <c r="BC989" i="3"/>
  <c r="BC1023" i="3"/>
  <c r="R398" i="3"/>
  <c r="R402" i="3" s="1"/>
  <c r="R408" i="3" s="1"/>
  <c r="R43" i="3"/>
  <c r="R42" i="3" s="1"/>
  <c r="R46" i="3" s="1"/>
  <c r="R51" i="3" s="1"/>
  <c r="AL1057" i="3"/>
  <c r="AM1057" i="3" s="1"/>
  <c r="CM109" i="3"/>
  <c r="CM108" i="3"/>
  <c r="CM110" i="3"/>
  <c r="CM40" i="3"/>
  <c r="CM5" i="3"/>
  <c r="CM98" i="3"/>
  <c r="CM192" i="3"/>
  <c r="CM195" i="3"/>
  <c r="CM75" i="3" s="1"/>
  <c r="CM194" i="3"/>
  <c r="CM74" i="3" s="1"/>
  <c r="CM73" i="3"/>
  <c r="CM72" i="3" s="1"/>
  <c r="CM71" i="3" s="1"/>
  <c r="CM196" i="3"/>
  <c r="CM76" i="3" s="1"/>
  <c r="AJ1056" i="3"/>
  <c r="AJ1054" i="3"/>
  <c r="AJ1057" i="3"/>
  <c r="BS629" i="3"/>
  <c r="BS624" i="3"/>
  <c r="BS603" i="3"/>
  <c r="BS601" i="3"/>
  <c r="BS600" i="3" s="1"/>
  <c r="BS599" i="3"/>
  <c r="BS595" i="3"/>
  <c r="BS593" i="3"/>
  <c r="BS622" i="3"/>
  <c r="BS621" i="3"/>
  <c r="BS613" i="3"/>
  <c r="BS609" i="3"/>
  <c r="BS576" i="3"/>
  <c r="BS584" i="3"/>
  <c r="BS575" i="3"/>
  <c r="BS625" i="3"/>
  <c r="BS604" i="3"/>
  <c r="BS628" i="3"/>
  <c r="BS618" i="3"/>
  <c r="BS617" i="3" s="1"/>
  <c r="BS598" i="3"/>
  <c r="BS597" i="3" s="1"/>
  <c r="BS594" i="3"/>
  <c r="BS623" i="3"/>
  <c r="BS573" i="3"/>
  <c r="BS572" i="3" s="1"/>
  <c r="BS610" i="3"/>
  <c r="BS559" i="3"/>
  <c r="BS612" i="3" s="1"/>
  <c r="BS611" i="3" s="1"/>
  <c r="BS592" i="3"/>
  <c r="BS579" i="3"/>
  <c r="BS574" i="3"/>
  <c r="BS565" i="3"/>
  <c r="BS578" i="3"/>
  <c r="BS577" i="3" s="1"/>
  <c r="BS596" i="3"/>
  <c r="BS571" i="3" a="1"/>
  <c r="BS571" i="3" s="1"/>
  <c r="BS588" i="3"/>
  <c r="BS563" i="3"/>
  <c r="BS558" i="3"/>
  <c r="AJ668" i="3"/>
  <c r="AJ74" i="3" s="1"/>
  <c r="AJ669" i="3"/>
  <c r="AJ75" i="3" s="1"/>
  <c r="AJ666" i="3"/>
  <c r="AJ73" i="3"/>
  <c r="AJ72" i="3" s="1"/>
  <c r="AJ670" i="3"/>
  <c r="AJ76" i="3" s="1"/>
  <c r="CL1003" i="3"/>
  <c r="AV1003" i="3"/>
  <c r="CJ1003" i="3"/>
  <c r="AS764" i="3"/>
  <c r="AS763" i="3" s="1"/>
  <c r="AH764" i="3"/>
  <c r="AH763" i="3" s="1"/>
  <c r="CK764" i="3"/>
  <c r="CK763" i="3" s="1"/>
  <c r="AI661" i="3"/>
  <c r="AI67" i="3" s="1"/>
  <c r="AI66" i="3" s="1"/>
  <c r="AI65" i="3" s="1"/>
  <c r="AI662" i="3"/>
  <c r="AI68" i="3" s="1"/>
  <c r="AI659" i="3"/>
  <c r="I108" i="3"/>
  <c r="V108" i="3" s="1"/>
  <c r="I110" i="3"/>
  <c r="V110" i="3" s="1"/>
  <c r="I109" i="3"/>
  <c r="V109" i="3" s="1"/>
  <c r="V41" i="3"/>
  <c r="W111" i="3" s="1"/>
  <c r="AH278" i="1" a="1"/>
  <c r="AH278" i="1" s="1"/>
  <c r="I642" i="3"/>
  <c r="BW346" i="3"/>
  <c r="BW345" i="3"/>
  <c r="BW343" i="3"/>
  <c r="BR924" i="3"/>
  <c r="BI15" i="1"/>
  <c r="BD15" i="1"/>
  <c r="BC15" i="1"/>
  <c r="BJ15" i="1"/>
  <c r="AW5" i="1"/>
  <c r="CD222" i="3"/>
  <c r="CD103" i="3"/>
  <c r="CD102" i="3" s="1"/>
  <c r="AD788" i="3"/>
  <c r="CM326" i="3"/>
  <c r="CA734" i="3"/>
  <c r="CA731" i="3"/>
  <c r="CA732" i="3"/>
  <c r="CA733" i="3"/>
  <c r="CA713" i="3"/>
  <c r="CA782" i="3"/>
  <c r="CE186" i="3"/>
  <c r="L882" i="3"/>
  <c r="BR217" i="3"/>
  <c r="BR45" i="3"/>
  <c r="Y1051" i="3"/>
  <c r="AL1052" i="3"/>
  <c r="AM1052" i="3" s="1"/>
  <c r="AL697" i="3"/>
  <c r="AM697" i="3" s="1"/>
  <c r="Y696" i="3"/>
  <c r="Y103" i="3"/>
  <c r="AI71" i="3"/>
  <c r="CE432" i="3"/>
  <c r="CE431" i="3"/>
  <c r="CE429" i="3"/>
  <c r="CE428" i="3" s="1"/>
  <c r="CE433" i="3"/>
  <c r="AF109" i="3"/>
  <c r="AF98" i="3"/>
  <c r="AF108" i="3"/>
  <c r="AF110" i="3"/>
  <c r="Z278" i="1" a="1"/>
  <c r="Z278" i="1" s="1"/>
  <c r="AF1" i="3"/>
  <c r="L278" i="1" a="1"/>
  <c r="L278" i="1" s="1"/>
  <c r="L279" i="1" s="1"/>
  <c r="AF641" i="3"/>
  <c r="AF562" i="3"/>
  <c r="AF561" i="3" s="1"/>
  <c r="AF566" i="3" s="1"/>
  <c r="AF585" i="3" s="1"/>
  <c r="AF616" i="3" s="1"/>
  <c r="AF630" i="3" s="1"/>
  <c r="AF325" i="3"/>
  <c r="AF324" i="3" s="1"/>
  <c r="AF329" i="3" s="1"/>
  <c r="AF348" i="3" s="1"/>
  <c r="AF379" i="3" s="1"/>
  <c r="AF393" i="3" s="1"/>
  <c r="AF483" i="3"/>
  <c r="AF482" i="3" s="1"/>
  <c r="AF487" i="3" s="1"/>
  <c r="AF506" i="3" s="1"/>
  <c r="AF537" i="3" s="1"/>
  <c r="AF551" i="3" s="1"/>
  <c r="AF167" i="3"/>
  <c r="AF166" i="3" s="1"/>
  <c r="AF171" i="3" s="1"/>
  <c r="AF190" i="3" s="1"/>
  <c r="AF221" i="3" s="1"/>
  <c r="AF235" i="3" s="1"/>
  <c r="AF404" i="3"/>
  <c r="AF403" i="3" s="1"/>
  <c r="AF408" i="3" s="1"/>
  <c r="AF427" i="3" s="1"/>
  <c r="AF458" i="3" s="1"/>
  <c r="AF472" i="3" s="1"/>
  <c r="AF246" i="3"/>
  <c r="AF245" i="3" s="1"/>
  <c r="AF250" i="3" s="1"/>
  <c r="AF269" i="3" s="1"/>
  <c r="AF300" i="3" s="1"/>
  <c r="AF314" i="3" s="1"/>
  <c r="AF1036" i="3"/>
  <c r="AF957" i="3"/>
  <c r="BC762" i="3"/>
  <c r="BC768" i="3"/>
  <c r="BC757" i="3"/>
  <c r="AS941" i="3"/>
  <c r="AS940" i="3"/>
  <c r="AS919" i="3"/>
  <c r="AS937" i="3"/>
  <c r="AS945" i="3"/>
  <c r="AS938" i="3"/>
  <c r="AS944" i="3"/>
  <c r="AS939" i="3"/>
  <c r="AS929" i="3"/>
  <c r="AS910" i="3"/>
  <c r="AS900" i="3"/>
  <c r="AS894" i="3"/>
  <c r="AS893" i="3" s="1"/>
  <c r="AS884" i="3" s="1"/>
  <c r="AS920" i="3"/>
  <c r="AS934" i="3"/>
  <c r="AS933" i="3" s="1"/>
  <c r="AS925" i="3"/>
  <c r="AS915" i="3"/>
  <c r="AS911" i="3"/>
  <c r="AS917" i="3"/>
  <c r="AS916" i="3" s="1"/>
  <c r="AS908" i="3"/>
  <c r="AS889" i="3"/>
  <c r="AS888" i="3" s="1"/>
  <c r="AS887" i="3" a="1"/>
  <c r="AS887" i="3" s="1"/>
  <c r="AS909" i="3"/>
  <c r="AS914" i="3"/>
  <c r="AS913" i="3" s="1"/>
  <c r="AS879" i="3"/>
  <c r="AS890" i="3"/>
  <c r="AS891" i="3"/>
  <c r="AS904" i="3"/>
  <c r="AS926" i="3"/>
  <c r="AS912" i="3"/>
  <c r="AS874" i="3"/>
  <c r="AS892" i="3"/>
  <c r="AS886" i="3"/>
  <c r="AS875" i="3"/>
  <c r="AS928" i="3" s="1"/>
  <c r="AS927" i="3" s="1"/>
  <c r="AS895" i="3"/>
  <c r="AS881" i="3"/>
  <c r="AB867" i="3"/>
  <c r="O498" i="3"/>
  <c r="O63" i="3"/>
  <c r="O62" i="3" s="1"/>
  <c r="BC785" i="3"/>
  <c r="AM935" i="3"/>
  <c r="AC649" i="3"/>
  <c r="AC55" i="3" s="1"/>
  <c r="AC635" i="3"/>
  <c r="AC43" i="3"/>
  <c r="AC42" i="3" s="1"/>
  <c r="AC46" i="3" s="1"/>
  <c r="AC51" i="3" s="1"/>
  <c r="AW624" i="3"/>
  <c r="AW618" i="3"/>
  <c r="AW617" i="3" s="1"/>
  <c r="AW622" i="3"/>
  <c r="AW610" i="3"/>
  <c r="AW629" i="3"/>
  <c r="AW621" i="3"/>
  <c r="AW628" i="3"/>
  <c r="AW625" i="3"/>
  <c r="AW623" i="3"/>
  <c r="AW598" i="3"/>
  <c r="AW597" i="3" s="1"/>
  <c r="AW613" i="3"/>
  <c r="AW601" i="3"/>
  <c r="AW600" i="3" s="1"/>
  <c r="AW596" i="3"/>
  <c r="AW588" i="3"/>
  <c r="AW609" i="3"/>
  <c r="AW592" i="3"/>
  <c r="AW573" i="3"/>
  <c r="AW572" i="3" s="1"/>
  <c r="AW571" i="3" a="1"/>
  <c r="AW571" i="3" s="1"/>
  <c r="AW584" i="3"/>
  <c r="AW558" i="3"/>
  <c r="AW595" i="3"/>
  <c r="AW594" i="3"/>
  <c r="AW599" i="3"/>
  <c r="AW574" i="3"/>
  <c r="AW604" i="3"/>
  <c r="AW593" i="3"/>
  <c r="AW576" i="3"/>
  <c r="AW578" i="3"/>
  <c r="AW577" i="3" s="1"/>
  <c r="AW575" i="3"/>
  <c r="AW565" i="3"/>
  <c r="AW559" i="3"/>
  <c r="AW612" i="3" s="1"/>
  <c r="AW611" i="3" s="1"/>
  <c r="AW563" i="3"/>
  <c r="AW603" i="3"/>
  <c r="AW570" i="3"/>
  <c r="AW579" i="3"/>
  <c r="AW581" i="3"/>
  <c r="CJ177" i="3"/>
  <c r="CJ58" i="3"/>
  <c r="CJ57" i="3" s="1"/>
  <c r="CJ202" i="3"/>
  <c r="CJ83" i="3"/>
  <c r="CJ82" i="3" s="1"/>
  <c r="CF265" i="3"/>
  <c r="CQ486" i="3"/>
  <c r="CQ514" i="3"/>
  <c r="CQ517" i="3"/>
  <c r="W565" i="3"/>
  <c r="AC53" i="3"/>
  <c r="S403" i="3"/>
  <c r="S48" i="3"/>
  <c r="S47" i="3" s="1"/>
  <c r="CQ437" i="3"/>
  <c r="CQ441" i="3"/>
  <c r="J1037" i="3"/>
  <c r="CA388" i="3"/>
  <c r="BQ353" i="3"/>
  <c r="BZ353" i="3" s="1"/>
  <c r="CA353" i="3" s="1"/>
  <c r="BQ352" i="3"/>
  <c r="BZ352" i="3" s="1"/>
  <c r="CA352" i="3" s="1"/>
  <c r="BQ350" i="3"/>
  <c r="BZ351" i="3"/>
  <c r="CA351" i="3" s="1"/>
  <c r="BQ354" i="3"/>
  <c r="BZ354" i="3" s="1"/>
  <c r="CA354" i="3" s="1"/>
  <c r="BJ93" i="1"/>
  <c r="BI93" i="1"/>
  <c r="BD93" i="1"/>
  <c r="BC93" i="1"/>
  <c r="V720" i="3"/>
  <c r="W720" i="3" s="1"/>
  <c r="I719" i="3"/>
  <c r="V719" i="3" s="1"/>
  <c r="W719" i="3" s="1"/>
  <c r="Q403" i="3"/>
  <c r="Q48" i="3"/>
  <c r="Q47" i="3" s="1"/>
  <c r="BQ295" i="3"/>
  <c r="BZ295" i="3" s="1"/>
  <c r="CA295" i="3" s="1"/>
  <c r="BZ296" i="3"/>
  <c r="CA296" i="3" s="1"/>
  <c r="I951" i="3"/>
  <c r="V952" i="3"/>
  <c r="CP197" i="3"/>
  <c r="CQ197" i="3" s="1"/>
  <c r="CC77" i="3"/>
  <c r="CP77" i="3" s="1"/>
  <c r="CP223" i="3"/>
  <c r="CQ223" i="3" s="1"/>
  <c r="CC222" i="3"/>
  <c r="CP222" i="3" s="1"/>
  <c r="CQ222" i="3" s="1"/>
  <c r="CC103" i="3"/>
  <c r="L504" i="3"/>
  <c r="L68" i="3" s="1"/>
  <c r="L503" i="3"/>
  <c r="L67" i="3" s="1"/>
  <c r="L66" i="3" s="1"/>
  <c r="L65" i="3" s="1"/>
  <c r="L501" i="3"/>
  <c r="CC265" i="3"/>
  <c r="BB663" i="3"/>
  <c r="BC663" i="3" s="1"/>
  <c r="AO69" i="3"/>
  <c r="BB69" i="3" s="1"/>
  <c r="AO691" i="3"/>
  <c r="BB638" i="3"/>
  <c r="BC638" i="3" s="1"/>
  <c r="AO45" i="3"/>
  <c r="BB45" i="3" s="1"/>
  <c r="BB667" i="3"/>
  <c r="BC667" i="3" s="1"/>
  <c r="AO669" i="3"/>
  <c r="AO666" i="3"/>
  <c r="AO668" i="3"/>
  <c r="AO73" i="3"/>
  <c r="AO670" i="3"/>
  <c r="CQ321" i="3"/>
  <c r="CQ358" i="3"/>
  <c r="CQ362" i="3"/>
  <c r="AH641" i="3"/>
  <c r="BM1007" i="3"/>
  <c r="BZ954" i="3"/>
  <c r="CA954" i="3" s="1"/>
  <c r="CA967" i="3"/>
  <c r="CA1016" i="3"/>
  <c r="CQ966" i="3"/>
  <c r="CQ1005" i="3"/>
  <c r="CQ1019" i="3"/>
  <c r="O398" i="3"/>
  <c r="O402" i="3" s="1"/>
  <c r="O408" i="3" s="1"/>
  <c r="O43" i="3"/>
  <c r="O42" i="3" s="1"/>
  <c r="O46" i="3" s="1"/>
  <c r="O51" i="3" s="1"/>
  <c r="BU192" i="3"/>
  <c r="BU195" i="3"/>
  <c r="BU75" i="3" s="1"/>
  <c r="BU194" i="3"/>
  <c r="BU74" i="3" s="1"/>
  <c r="BU73" i="3"/>
  <c r="BU72" i="3" s="1"/>
  <c r="BU196" i="3"/>
  <c r="BU76" i="3" s="1"/>
  <c r="BU353" i="3"/>
  <c r="BU352" i="3"/>
  <c r="BU350" i="3"/>
  <c r="BU349" i="3" s="1"/>
  <c r="BU354" i="3"/>
  <c r="AU1061" i="3"/>
  <c r="AU1060" i="3" s="1"/>
  <c r="AU1064" i="3"/>
  <c r="AU1063" i="3"/>
  <c r="AU1065" i="3"/>
  <c r="G8" i="2"/>
  <c r="H6" i="2"/>
  <c r="G7" i="2"/>
  <c r="G9" i="2"/>
  <c r="CF423" i="3"/>
  <c r="CN202" i="3"/>
  <c r="CN83" i="3"/>
  <c r="CN82" i="3" s="1"/>
  <c r="AE1074" i="3"/>
  <c r="AL1074" i="3" s="1"/>
  <c r="AM1074" i="3" s="1"/>
  <c r="AL1075" i="3"/>
  <c r="AM1075" i="3" s="1"/>
  <c r="BO702" i="3"/>
  <c r="BO683" i="3"/>
  <c r="BO89" i="3" s="1"/>
  <c r="BO677" i="3"/>
  <c r="BO671" i="3"/>
  <c r="BO77" i="3" s="1"/>
  <c r="BO658" i="3"/>
  <c r="BO64" i="3" s="1"/>
  <c r="BO653" i="3"/>
  <c r="BO59" i="3" s="1"/>
  <c r="BO644" i="3"/>
  <c r="BO50" i="3" s="1"/>
  <c r="BO689" i="3"/>
  <c r="BO97" i="3" s="1"/>
  <c r="BO697" i="3"/>
  <c r="BO707" i="3"/>
  <c r="BO113" i="3" s="1"/>
  <c r="BO703" i="3"/>
  <c r="BO701" i="3"/>
  <c r="BO107" i="3" s="1"/>
  <c r="BO673" i="3"/>
  <c r="BO79" i="3" s="1"/>
  <c r="BO637" i="3"/>
  <c r="BO44" i="3" s="1"/>
  <c r="BO674" i="3"/>
  <c r="BO80" i="3" s="1"/>
  <c r="BO675" i="3"/>
  <c r="BO81" i="3" s="1"/>
  <c r="BO700" i="3"/>
  <c r="BO106" i="3" s="1"/>
  <c r="BO688" i="3"/>
  <c r="BO94" i="3" s="1"/>
  <c r="BO657" i="3"/>
  <c r="BO708" i="3"/>
  <c r="BO114" i="3" s="1"/>
  <c r="BO680" i="3"/>
  <c r="BO704" i="3"/>
  <c r="BO655" i="3"/>
  <c r="BO61" i="3" s="1"/>
  <c r="BO682" i="3"/>
  <c r="BO88" i="3" s="1"/>
  <c r="BO667" i="3"/>
  <c r="BO663" i="3"/>
  <c r="BO69" i="3" s="1"/>
  <c r="BO654" i="3"/>
  <c r="BO60" i="3" s="1"/>
  <c r="BO650" i="3" a="1"/>
  <c r="BO650" i="3" s="1"/>
  <c r="BO56" i="3" s="1"/>
  <c r="BO638" i="3"/>
  <c r="BO678" i="3"/>
  <c r="BO84" i="3" s="1"/>
  <c r="BO652" i="3"/>
  <c r="BO649" i="3"/>
  <c r="BO55" i="3" s="1"/>
  <c r="BO642" i="3"/>
  <c r="BO692" i="3"/>
  <c r="BO672" i="3"/>
  <c r="BO78" i="3" s="1"/>
  <c r="BO41" i="3"/>
  <c r="CE634" i="3" a="1"/>
  <c r="CE634" i="3" s="1"/>
  <c r="CK177" i="3"/>
  <c r="CK58" i="3"/>
  <c r="CK57" i="3" s="1"/>
  <c r="CK205" i="3"/>
  <c r="CK86" i="3"/>
  <c r="CK85" i="3" s="1"/>
  <c r="BB1052" i="3"/>
  <c r="BC1052" i="3" s="1"/>
  <c r="AO1051" i="3"/>
  <c r="AW167" i="3"/>
  <c r="AW166" i="3" s="1"/>
  <c r="AW171" i="3" s="1"/>
  <c r="AW190" i="3" s="1"/>
  <c r="AW221" i="3" s="1"/>
  <c r="AW235" i="3" s="1"/>
  <c r="Q724" i="3"/>
  <c r="AZ651" i="3"/>
  <c r="AZ58" i="3"/>
  <c r="AZ57" i="3" s="1"/>
  <c r="AZ691" i="3"/>
  <c r="AZ45" i="3"/>
  <c r="AZ668" i="3"/>
  <c r="AZ74" i="3" s="1"/>
  <c r="AZ669" i="3"/>
  <c r="AZ75" i="3" s="1"/>
  <c r="AZ666" i="3"/>
  <c r="AZ73" i="3"/>
  <c r="AZ72" i="3" s="1"/>
  <c r="AZ71" i="3" s="1"/>
  <c r="AZ670" i="3"/>
  <c r="AZ76" i="3" s="1"/>
  <c r="AW1019" i="3"/>
  <c r="AW1018" i="3"/>
  <c r="AW1017" i="3"/>
  <c r="AW1016" i="3"/>
  <c r="AW1024" i="3"/>
  <c r="AW1005" i="3"/>
  <c r="AW1004" i="3"/>
  <c r="AW1023" i="3"/>
  <c r="AW1020" i="3"/>
  <c r="AW1013" i="3"/>
  <c r="AW1012" i="3" s="1"/>
  <c r="AW993" i="3"/>
  <c r="AW992" i="3" s="1"/>
  <c r="AW998" i="3"/>
  <c r="AW989" i="3"/>
  <c r="AW974" i="3"/>
  <c r="AW999" i="3"/>
  <c r="AW991" i="3"/>
  <c r="AW969" i="3"/>
  <c r="AW966" i="3" a="1"/>
  <c r="AW966" i="3" s="1"/>
  <c r="AW996" i="3"/>
  <c r="AW995" i="3" s="1"/>
  <c r="AW987" i="3"/>
  <c r="AW1008" i="3"/>
  <c r="AW968" i="3"/>
  <c r="AW967" i="3" s="1"/>
  <c r="AW994" i="3"/>
  <c r="AW970" i="3"/>
  <c r="AW979" i="3"/>
  <c r="AW988" i="3"/>
  <c r="AW971" i="3"/>
  <c r="AW990" i="3"/>
  <c r="AW983" i="3"/>
  <c r="AW960" i="3"/>
  <c r="AW973" i="3"/>
  <c r="AW972" i="3" s="1"/>
  <c r="AW965" i="3"/>
  <c r="AW953" i="3"/>
  <c r="AW958" i="3"/>
  <c r="AW954" i="3"/>
  <c r="AW1007" i="3" s="1"/>
  <c r="AW1006" i="3" s="1"/>
  <c r="BU950" i="3" a="1"/>
  <c r="BU950" i="3" s="1"/>
  <c r="AM1023" i="3"/>
  <c r="R498" i="3"/>
  <c r="R63" i="3"/>
  <c r="R62" i="3" s="1"/>
  <c r="AS713" i="3" a="1"/>
  <c r="AS713" i="3" s="1"/>
  <c r="BX1061" i="3"/>
  <c r="BX1060" i="3" s="1"/>
  <c r="BX1064" i="3"/>
  <c r="BX1063" i="3"/>
  <c r="BX1065" i="3"/>
  <c r="BR780" i="3"/>
  <c r="BR779" i="3"/>
  <c r="BR787" i="3"/>
  <c r="BR757" i="3"/>
  <c r="BR751" i="3"/>
  <c r="BR776" i="3"/>
  <c r="BR775" i="3" s="1"/>
  <c r="BR786" i="3"/>
  <c r="BR781" i="3"/>
  <c r="BR732" i="3"/>
  <c r="BR723" i="3"/>
  <c r="BR762" i="3"/>
  <c r="BR783" i="3"/>
  <c r="BR759" i="3"/>
  <c r="BR758" i="3" s="1"/>
  <c r="BR756" i="3"/>
  <c r="BR755" i="3" s="1"/>
  <c r="BR753" i="3"/>
  <c r="BR750" i="3"/>
  <c r="BR742" i="3"/>
  <c r="BR754" i="3"/>
  <c r="BR746" i="3"/>
  <c r="BR737" i="3"/>
  <c r="BR771" i="3"/>
  <c r="BR736" i="3"/>
  <c r="BR735" i="3" s="1"/>
  <c r="BR721" i="3"/>
  <c r="BR768" i="3"/>
  <c r="BR733" i="3"/>
  <c r="BR752" i="3"/>
  <c r="BR717" i="3"/>
  <c r="BR770" i="3" s="1"/>
  <c r="BR769" i="3" s="1"/>
  <c r="BR734" i="3"/>
  <c r="BR761" i="3"/>
  <c r="BR729" i="3" a="1"/>
  <c r="BR729" i="3" s="1"/>
  <c r="BR767" i="3"/>
  <c r="BR731" i="3"/>
  <c r="BR730" i="3" s="1"/>
  <c r="BR716" i="3"/>
  <c r="BR782" i="3"/>
  <c r="CH713" i="3" a="1"/>
  <c r="CH713" i="3" s="1"/>
  <c r="AS636" i="3"/>
  <c r="AS640" i="3"/>
  <c r="AS694" i="3" s="1"/>
  <c r="AS100" i="3" s="1"/>
  <c r="CI182" i="3"/>
  <c r="CI63" i="3"/>
  <c r="CI62" i="3" s="1"/>
  <c r="BC59" i="1"/>
  <c r="CA739" i="3"/>
  <c r="AU640" i="3"/>
  <c r="AU694" i="3" s="1"/>
  <c r="AU100" i="3" s="1"/>
  <c r="AU636" i="3"/>
  <c r="CA344" i="3"/>
  <c r="AZ720" i="3"/>
  <c r="AG108" i="3"/>
  <c r="AG110" i="3"/>
  <c r="AG98" i="3"/>
  <c r="AG109" i="3"/>
  <c r="M278" i="1" a="1"/>
  <c r="M278" i="1" s="1"/>
  <c r="M279" i="1" s="1"/>
  <c r="AA278" i="1" a="1"/>
  <c r="AA278" i="1" s="1"/>
  <c r="AG1" i="3"/>
  <c r="W1100" i="3"/>
  <c r="W1096" i="3"/>
  <c r="W1089" i="3"/>
  <c r="W1094" i="3"/>
  <c r="W1092" i="3"/>
  <c r="W1102" i="3"/>
  <c r="W1073" i="3"/>
  <c r="W1068" i="3"/>
  <c r="W1087" i="3"/>
  <c r="W1059" i="3"/>
  <c r="W1060" i="3"/>
  <c r="W1050" i="3"/>
  <c r="W1047" i="3"/>
  <c r="W1049" i="3"/>
  <c r="W1063" i="3"/>
  <c r="W1065" i="3"/>
  <c r="W1048" i="3"/>
  <c r="W1072" i="3"/>
  <c r="W1078" i="3"/>
  <c r="W1029" i="3"/>
  <c r="W1066" i="3"/>
  <c r="W1058" i="3"/>
  <c r="W1061" i="3"/>
  <c r="W1067" i="3"/>
  <c r="W1090" i="3"/>
  <c r="W1051" i="3"/>
  <c r="W1086" i="3"/>
  <c r="W1098" i="3"/>
  <c r="W1101" i="3"/>
  <c r="W1062" i="3"/>
  <c r="W1074" i="3"/>
  <c r="W1071" i="3"/>
  <c r="W1095" i="3"/>
  <c r="W1042" i="3"/>
  <c r="W1077" i="3"/>
  <c r="W1070" i="3"/>
  <c r="W1085" i="3"/>
  <c r="W1093" i="3"/>
  <c r="W1045" i="3"/>
  <c r="W1064" i="3"/>
  <c r="W1103" i="3"/>
  <c r="W1097" i="3"/>
  <c r="W1091" i="3"/>
  <c r="W1104" i="3"/>
  <c r="W1041" i="3"/>
  <c r="W1084" i="3"/>
  <c r="W1054" i="3"/>
  <c r="W1053" i="3"/>
  <c r="W1056" i="3"/>
  <c r="W1083" i="3"/>
  <c r="W1055" i="3"/>
  <c r="W1069" i="3"/>
  <c r="W1088" i="3"/>
  <c r="W1052" i="3"/>
  <c r="W1057" i="3"/>
  <c r="W1075" i="3"/>
  <c r="W1046" i="3"/>
  <c r="W1099" i="3"/>
  <c r="BC969" i="3"/>
  <c r="BC971" i="3"/>
  <c r="BC970" i="3"/>
  <c r="BC950" i="3"/>
  <c r="BC968" i="3"/>
  <c r="AJ679" i="3"/>
  <c r="AJ86" i="3"/>
  <c r="AJ85" i="3" s="1"/>
  <c r="AT1096" i="3"/>
  <c r="AT1092" i="3"/>
  <c r="AT1091" i="3" s="1"/>
  <c r="AT1095" i="3"/>
  <c r="AT1102" i="3"/>
  <c r="AT1098" i="3"/>
  <c r="AT1084" i="3"/>
  <c r="AT1103" i="3"/>
  <c r="AT1087" i="3"/>
  <c r="AT1099" i="3"/>
  <c r="AT1083" i="3"/>
  <c r="AT1073" i="3"/>
  <c r="AT1097" i="3"/>
  <c r="AT1066" i="3"/>
  <c r="AT1078" i="3"/>
  <c r="AT1069" i="3"/>
  <c r="AT1068" i="3"/>
  <c r="AT1077" i="3"/>
  <c r="AT1049" i="3"/>
  <c r="AT1070" i="3"/>
  <c r="AT1067" i="3"/>
  <c r="AT1062" i="3"/>
  <c r="AT1075" i="3"/>
  <c r="AT1074" i="3" s="1"/>
  <c r="AT1058" i="3"/>
  <c r="AT1045" i="3" a="1"/>
  <c r="AT1045" i="3" s="1"/>
  <c r="AT1052" i="3"/>
  <c r="AT1051" i="3" s="1"/>
  <c r="AT1050" i="3"/>
  <c r="AT1044" i="3"/>
  <c r="AT1048" i="3"/>
  <c r="AT1072" i="3"/>
  <c r="AT1071" i="3" s="1"/>
  <c r="AT1047" i="3"/>
  <c r="AT1046" i="3" s="1"/>
  <c r="AT1039" i="3"/>
  <c r="AT1033" i="3"/>
  <c r="AT1086" i="3" s="1"/>
  <c r="AT1085" i="3" s="1"/>
  <c r="AT1053" i="3"/>
  <c r="AT1032" i="3"/>
  <c r="BR1029" i="3" a="1"/>
  <c r="BR1029" i="3" s="1"/>
  <c r="AZ945" i="3"/>
  <c r="AZ941" i="3"/>
  <c r="AZ940" i="3"/>
  <c r="AZ889" i="3"/>
  <c r="AZ888" i="3" s="1"/>
  <c r="AZ937" i="3"/>
  <c r="AZ929" i="3"/>
  <c r="AZ925" i="3"/>
  <c r="AZ934" i="3"/>
  <c r="AZ933" i="3" s="1"/>
  <c r="AZ890" i="3"/>
  <c r="AZ938" i="3"/>
  <c r="AZ926" i="3"/>
  <c r="AZ909" i="3"/>
  <c r="AZ904" i="3"/>
  <c r="AZ895" i="3"/>
  <c r="AZ887" i="3" a="1"/>
  <c r="AZ887" i="3" s="1"/>
  <c r="AZ886" i="3"/>
  <c r="AZ919" i="3"/>
  <c r="AZ910" i="3"/>
  <c r="AZ892" i="3"/>
  <c r="AZ920" i="3"/>
  <c r="AZ911" i="3"/>
  <c r="AZ939" i="3"/>
  <c r="AZ944" i="3"/>
  <c r="AZ900" i="3"/>
  <c r="AZ881" i="3"/>
  <c r="AZ891" i="3"/>
  <c r="AZ915" i="3"/>
  <c r="AZ912" i="3"/>
  <c r="AZ879" i="3"/>
  <c r="AZ875" i="3"/>
  <c r="AZ928" i="3" s="1"/>
  <c r="AZ927" i="3" s="1"/>
  <c r="AZ894" i="3"/>
  <c r="AZ893" i="3" s="1"/>
  <c r="AZ908" i="3"/>
  <c r="AZ917" i="3"/>
  <c r="AZ916" i="3" s="1"/>
  <c r="AZ874" i="3"/>
  <c r="AZ914" i="3"/>
  <c r="AZ913" i="3" s="1"/>
  <c r="AG1037" i="3"/>
  <c r="BB678" i="3"/>
  <c r="BC678" i="3" s="1"/>
  <c r="AO84" i="3"/>
  <c r="BB84" i="3" s="1"/>
  <c r="BX267" i="3"/>
  <c r="BX266" i="3"/>
  <c r="BX264" i="3"/>
  <c r="AD696" i="3"/>
  <c r="AD709" i="3" s="1"/>
  <c r="AD103" i="3"/>
  <c r="AD102" i="3" s="1"/>
  <c r="BZ843" i="3"/>
  <c r="CA843" i="3" s="1"/>
  <c r="BM842" i="3"/>
  <c r="BZ842" i="3" s="1"/>
  <c r="CA842" i="3" s="1"/>
  <c r="AF941" i="3"/>
  <c r="AF940" i="3"/>
  <c r="AF919" i="3"/>
  <c r="AF934" i="3"/>
  <c r="AF933" i="3" s="1"/>
  <c r="AF926" i="3"/>
  <c r="AF910" i="3"/>
  <c r="AF900" i="3"/>
  <c r="AF894" i="3"/>
  <c r="AF893" i="3" s="1"/>
  <c r="AF891" i="3"/>
  <c r="AF915" i="3"/>
  <c r="AF911" i="3"/>
  <c r="AF937" i="3"/>
  <c r="AF917" i="3"/>
  <c r="AF916" i="3" s="1"/>
  <c r="AF908" i="3"/>
  <c r="AF912" i="3"/>
  <c r="AF890" i="3"/>
  <c r="AF929" i="3"/>
  <c r="AF895" i="3"/>
  <c r="AF920" i="3"/>
  <c r="AF938" i="3"/>
  <c r="AF892" i="3"/>
  <c r="AF881" i="3"/>
  <c r="AF874" i="3"/>
  <c r="AF939" i="3"/>
  <c r="AF909" i="3"/>
  <c r="AF904" i="3"/>
  <c r="AF875" i="3"/>
  <c r="AF928" i="3" s="1"/>
  <c r="AF927" i="3" s="1"/>
  <c r="AF914" i="3"/>
  <c r="AF913" i="3" s="1"/>
  <c r="AF889" i="3"/>
  <c r="AF888" i="3" s="1"/>
  <c r="AF925" i="3"/>
  <c r="AF879" i="3"/>
  <c r="AF878" i="3"/>
  <c r="AL670" i="3"/>
  <c r="AM670" i="3" s="1"/>
  <c r="AE76" i="3"/>
  <c r="AL76" i="3" s="1"/>
  <c r="AC661" i="3"/>
  <c r="AC662" i="3"/>
  <c r="AC659" i="3"/>
  <c r="AG691" i="3"/>
  <c r="AG45" i="3"/>
  <c r="AG679" i="3"/>
  <c r="AG86" i="3"/>
  <c r="AG85" i="3" s="1"/>
  <c r="BT205" i="3"/>
  <c r="BT86" i="3"/>
  <c r="BT85" i="3" s="1"/>
  <c r="AM762" i="3"/>
  <c r="AE755" i="3"/>
  <c r="AL755" i="3" s="1"/>
  <c r="AM755" i="3" s="1"/>
  <c r="AL756" i="3"/>
  <c r="AM756" i="3" s="1"/>
  <c r="AO865" i="3"/>
  <c r="BB865" i="3" s="1"/>
  <c r="AO862" i="3"/>
  <c r="BB862" i="3" s="1"/>
  <c r="AO861" i="3"/>
  <c r="BB861" i="3" s="1"/>
  <c r="AO866" i="3"/>
  <c r="BB866" i="3" s="1"/>
  <c r="AO859" i="3"/>
  <c r="BB859" i="3" s="1"/>
  <c r="AO855" i="3"/>
  <c r="AO840" i="3"/>
  <c r="BB840" i="3" s="1"/>
  <c r="BC840" i="3" s="1"/>
  <c r="AO846" i="3"/>
  <c r="BB846" i="3" s="1"/>
  <c r="BC846" i="3" s="1"/>
  <c r="AO847" i="3"/>
  <c r="BB847" i="3" s="1"/>
  <c r="AO833" i="3"/>
  <c r="BB833" i="3" s="1"/>
  <c r="AO836" i="3"/>
  <c r="BB836" i="3" s="1"/>
  <c r="AO816" i="3"/>
  <c r="BB816" i="3" s="1"/>
  <c r="AO832" i="3"/>
  <c r="BB832" i="3" s="1"/>
  <c r="AO821" i="3"/>
  <c r="BB821" i="3" s="1"/>
  <c r="AO813" i="3"/>
  <c r="AO807" i="3"/>
  <c r="BB807" i="3" s="1"/>
  <c r="AO831" i="3"/>
  <c r="BB831" i="3" s="1"/>
  <c r="AO802" i="3"/>
  <c r="BB802" i="3" s="1"/>
  <c r="AO838" i="3"/>
  <c r="AO830" i="3"/>
  <c r="BB830" i="3" s="1"/>
  <c r="BC830" i="3" s="1"/>
  <c r="BB792" i="3"/>
  <c r="AO850" i="3"/>
  <c r="BB850" i="3" s="1"/>
  <c r="AO860" i="3"/>
  <c r="BB860" i="3" s="1"/>
  <c r="AO829" i="3"/>
  <c r="BB829" i="3" s="1"/>
  <c r="BC829" i="3" s="1"/>
  <c r="AO810" i="3"/>
  <c r="AO809" i="3" s="1"/>
  <c r="BB809" i="3" s="1"/>
  <c r="AO858" i="3"/>
  <c r="BB858" i="3" s="1"/>
  <c r="AO825" i="3"/>
  <c r="AO835" i="3"/>
  <c r="AO815" i="3"/>
  <c r="AO812" i="3"/>
  <c r="AO811" i="3"/>
  <c r="AO796" i="3"/>
  <c r="AO808" i="3" a="1"/>
  <c r="AO808" i="3" s="1"/>
  <c r="BB808" i="3" s="1"/>
  <c r="AO841" i="3"/>
  <c r="BB841" i="3" s="1"/>
  <c r="AO795" i="3"/>
  <c r="BB795" i="3" s="1"/>
  <c r="BC795" i="3" s="1"/>
  <c r="BM792" i="3" a="1"/>
  <c r="BM792" i="3" s="1"/>
  <c r="BO818" i="3" s="1"/>
  <c r="BR353" i="3"/>
  <c r="BR352" i="3"/>
  <c r="BR350" i="3"/>
  <c r="BR349" i="3" s="1"/>
  <c r="BR354" i="3"/>
  <c r="AR783" i="3"/>
  <c r="AR780" i="3"/>
  <c r="AR761" i="3"/>
  <c r="AR787" i="3"/>
  <c r="AR779" i="3"/>
  <c r="AR746" i="3"/>
  <c r="AR782" i="3"/>
  <c r="AR762" i="3"/>
  <c r="AR786" i="3"/>
  <c r="AR759" i="3"/>
  <c r="AR758" i="3" s="1"/>
  <c r="AR756" i="3"/>
  <c r="AR755" i="3" s="1"/>
  <c r="AR753" i="3"/>
  <c r="AR750" i="3"/>
  <c r="AR731" i="3"/>
  <c r="AR730" i="3" s="1"/>
  <c r="AR771" i="3"/>
  <c r="AR768" i="3"/>
  <c r="AR781" i="3"/>
  <c r="AR754" i="3"/>
  <c r="AR757" i="3"/>
  <c r="AR752" i="3"/>
  <c r="AR751" i="3"/>
  <c r="AR732" i="3"/>
  <c r="AR776" i="3"/>
  <c r="AR775" i="3" s="1"/>
  <c r="AR736" i="3"/>
  <c r="AR735" i="3" s="1"/>
  <c r="AR729" i="3" a="1"/>
  <c r="AR729" i="3" s="1"/>
  <c r="AR717" i="3"/>
  <c r="AR770" i="3" s="1"/>
  <c r="AR769" i="3" s="1"/>
  <c r="AR733" i="3"/>
  <c r="AR721" i="3"/>
  <c r="AR742" i="3"/>
  <c r="AR734" i="3"/>
  <c r="AR728" i="3"/>
  <c r="AR737" i="3"/>
  <c r="AR716" i="3"/>
  <c r="AR723" i="3"/>
  <c r="AR767" i="3"/>
  <c r="BP713" i="3" a="1"/>
  <c r="BP713" i="3" s="1"/>
  <c r="BP109" i="3"/>
  <c r="BP98" i="3"/>
  <c r="BP108" i="3"/>
  <c r="BP110" i="3"/>
  <c r="BP679" i="3"/>
  <c r="BP86" i="3"/>
  <c r="BP85" i="3" s="1"/>
  <c r="AY656" i="3"/>
  <c r="AY63" i="3"/>
  <c r="AY62" i="3" s="1"/>
  <c r="AY53" i="3" s="1"/>
  <c r="BZ189" i="3"/>
  <c r="CA189" i="3" s="1"/>
  <c r="BQ69" i="3"/>
  <c r="BQ84" i="3"/>
  <c r="BZ204" i="3"/>
  <c r="CA204" i="3" s="1"/>
  <c r="BQ195" i="3"/>
  <c r="BQ194" i="3"/>
  <c r="BQ192" i="3"/>
  <c r="BZ193" i="3"/>
  <c r="CA193" i="3" s="1"/>
  <c r="BQ73" i="3"/>
  <c r="BQ72" i="3" s="1"/>
  <c r="BQ196" i="3"/>
  <c r="BT326" i="3"/>
  <c r="CC787" i="3"/>
  <c r="CP787" i="3" s="1"/>
  <c r="CQ787" i="3" s="1"/>
  <c r="CC783" i="3"/>
  <c r="CP783" i="3" s="1"/>
  <c r="CQ783" i="3" s="1"/>
  <c r="CC782" i="3"/>
  <c r="CP782" i="3" s="1"/>
  <c r="CQ782" i="3" s="1"/>
  <c r="CC757" i="3"/>
  <c r="CP757" i="3" s="1"/>
  <c r="CQ757" i="3" s="1"/>
  <c r="CC751" i="3"/>
  <c r="CP751" i="3" s="1"/>
  <c r="CQ751" i="3" s="1"/>
  <c r="CC759" i="3"/>
  <c r="CC753" i="3"/>
  <c r="CP753" i="3" s="1"/>
  <c r="CQ753" i="3" s="1"/>
  <c r="CC733" i="3"/>
  <c r="CC717" i="3"/>
  <c r="CC786" i="3"/>
  <c r="CP786" i="3" s="1"/>
  <c r="CC779" i="3"/>
  <c r="CP779" i="3" s="1"/>
  <c r="CC767" i="3"/>
  <c r="CP767" i="3" s="1"/>
  <c r="CQ767" i="3" s="1"/>
  <c r="CC754" i="3"/>
  <c r="CP754" i="3" s="1"/>
  <c r="CQ754" i="3" s="1"/>
  <c r="CC776" i="3"/>
  <c r="CC768" i="3"/>
  <c r="CP768" i="3" s="1"/>
  <c r="CQ768" i="3" s="1"/>
  <c r="CC761" i="3"/>
  <c r="CP761" i="3" s="1"/>
  <c r="CQ761" i="3" s="1"/>
  <c r="CC771" i="3"/>
  <c r="CP771" i="3" s="1"/>
  <c r="CQ771" i="3" s="1"/>
  <c r="CC750" i="3"/>
  <c r="CP750" i="3" s="1"/>
  <c r="CQ750" i="3" s="1"/>
  <c r="CC732" i="3"/>
  <c r="CC756" i="3"/>
  <c r="CC742" i="3"/>
  <c r="CP742" i="3" s="1"/>
  <c r="CC780" i="3"/>
  <c r="CP780" i="3" s="1"/>
  <c r="CC752" i="3"/>
  <c r="CP752" i="3" s="1"/>
  <c r="CC734" i="3"/>
  <c r="CC731" i="3"/>
  <c r="CC730" i="3" s="1"/>
  <c r="CP730" i="3" s="1"/>
  <c r="CQ730" i="3" s="1"/>
  <c r="CC723" i="3"/>
  <c r="CP723" i="3" s="1"/>
  <c r="CQ723" i="3" s="1"/>
  <c r="CC721" i="3"/>
  <c r="CC729" i="3" a="1"/>
  <c r="CC729" i="3" s="1"/>
  <c r="CP729" i="3" s="1"/>
  <c r="CQ729" i="3" s="1"/>
  <c r="CC716" i="3"/>
  <c r="CP716" i="3" s="1"/>
  <c r="CQ716" i="3" s="1"/>
  <c r="CC781" i="3"/>
  <c r="CP781" i="3" s="1"/>
  <c r="CQ781" i="3" s="1"/>
  <c r="CC736" i="3"/>
  <c r="CC737" i="3"/>
  <c r="CP737" i="3" s="1"/>
  <c r="CQ737" i="3" s="1"/>
  <c r="CC746" i="3"/>
  <c r="CP713" i="3"/>
  <c r="CQ785" i="3" s="1"/>
  <c r="CC762" i="3"/>
  <c r="CP762" i="3" s="1"/>
  <c r="AR628" i="3"/>
  <c r="AR579" i="3"/>
  <c r="AR576" i="3"/>
  <c r="AR625" i="3"/>
  <c r="AR604" i="3"/>
  <c r="AR598" i="3"/>
  <c r="AR597" i="3" s="1"/>
  <c r="AR596" i="3"/>
  <c r="AR594" i="3"/>
  <c r="AR592" i="3"/>
  <c r="AR622" i="3"/>
  <c r="AR610" i="3"/>
  <c r="AR609" i="3"/>
  <c r="AR629" i="3"/>
  <c r="AR584" i="3"/>
  <c r="AR575" i="3"/>
  <c r="AR573" i="3"/>
  <c r="AR572" i="3" s="1"/>
  <c r="AR621" i="3"/>
  <c r="AR618" i="3"/>
  <c r="AR617" i="3" s="1"/>
  <c r="AR563" i="3"/>
  <c r="AR623" i="3"/>
  <c r="AR603" i="3"/>
  <c r="AR599" i="3"/>
  <c r="AR578" i="3"/>
  <c r="AR577" i="3" s="1"/>
  <c r="AR568" i="3" s="1"/>
  <c r="AR570" i="3"/>
  <c r="AR560" i="3"/>
  <c r="AR613" i="3"/>
  <c r="AR588" i="3"/>
  <c r="AR565" i="3"/>
  <c r="AR624" i="3"/>
  <c r="AR601" i="3"/>
  <c r="AR600" i="3" s="1"/>
  <c r="AR593" i="3"/>
  <c r="AR574" i="3"/>
  <c r="AR558" i="3"/>
  <c r="AR595" i="3"/>
  <c r="AR559" i="3"/>
  <c r="AR612" i="3" s="1"/>
  <c r="AR611" i="3" s="1"/>
  <c r="AR571" i="3" a="1"/>
  <c r="AR571" i="3" s="1"/>
  <c r="AR581" i="3"/>
  <c r="AX843" i="3"/>
  <c r="AX842" i="3" s="1"/>
  <c r="CJ843" i="3"/>
  <c r="CJ842" i="3" s="1"/>
  <c r="CC843" i="3"/>
  <c r="J958" i="3"/>
  <c r="BC994" i="3"/>
  <c r="AO1007" i="3"/>
  <c r="BB954" i="3"/>
  <c r="BC954" i="3" s="1"/>
  <c r="BC1020" i="3"/>
  <c r="CM202" i="3"/>
  <c r="CM83" i="3"/>
  <c r="CM82" i="3" s="1"/>
  <c r="CD274" i="3"/>
  <c r="CD273" i="3"/>
  <c r="CD271" i="3"/>
  <c r="CD270" i="3" s="1"/>
  <c r="CD275" i="3"/>
  <c r="N491" i="3"/>
  <c r="N55" i="3" s="1"/>
  <c r="N477" i="3"/>
  <c r="BS108" i="3"/>
  <c r="BS40" i="3"/>
  <c r="BS110" i="3"/>
  <c r="BS109" i="3"/>
  <c r="BS98" i="3"/>
  <c r="BS5" i="3"/>
  <c r="BS642" i="3"/>
  <c r="AB940" i="3"/>
  <c r="AB937" i="3"/>
  <c r="AB938" i="3"/>
  <c r="AB939" i="3"/>
  <c r="AB895" i="3"/>
  <c r="AB892" i="3"/>
  <c r="AB941" i="3"/>
  <c r="AB881" i="3"/>
  <c r="AB890" i="3"/>
  <c r="AB879" i="3"/>
  <c r="AB875" i="3"/>
  <c r="AB934" i="3"/>
  <c r="AB933" i="3" s="1"/>
  <c r="AB946" i="3" s="1"/>
  <c r="AB894" i="3"/>
  <c r="AB893" i="3" s="1"/>
  <c r="AB878" i="3"/>
  <c r="AB889" i="3"/>
  <c r="AB888" i="3" s="1"/>
  <c r="AB891" i="3"/>
  <c r="AB900" i="3"/>
  <c r="AB874" i="3"/>
  <c r="AE897" i="3"/>
  <c r="AJ651" i="3"/>
  <c r="AJ58" i="3"/>
  <c r="AJ57" i="3" s="1"/>
  <c r="BT1003" i="3"/>
  <c r="AT1003" i="3"/>
  <c r="AF1003" i="3"/>
  <c r="AL1003" i="3" s="1"/>
  <c r="AM1003" i="3" s="1"/>
  <c r="BM1001" i="3"/>
  <c r="AQ1001" i="3"/>
  <c r="AQ1000" i="3" s="1"/>
  <c r="CH1001" i="3"/>
  <c r="CH1000" i="3" s="1"/>
  <c r="AY1001" i="3"/>
  <c r="AY1000" i="3" s="1"/>
  <c r="BV764" i="3"/>
  <c r="BV763" i="3" s="1"/>
  <c r="AG764" i="3"/>
  <c r="AG763" i="3" s="1"/>
  <c r="CC764" i="3"/>
  <c r="AG741" i="3"/>
  <c r="AG738" i="3"/>
  <c r="AG740" i="3"/>
  <c r="V404" i="3"/>
  <c r="W404" i="3" s="1"/>
  <c r="I403" i="3"/>
  <c r="V403" i="3" s="1"/>
  <c r="W403" i="3" s="1"/>
  <c r="I48" i="3"/>
  <c r="AX924" i="3"/>
  <c r="CD192" i="3"/>
  <c r="CD191" i="3" s="1"/>
  <c r="CD195" i="3"/>
  <c r="CD75" i="3" s="1"/>
  <c r="CD194" i="3"/>
  <c r="CD74" i="3" s="1"/>
  <c r="CD73" i="3"/>
  <c r="CD72" i="3" s="1"/>
  <c r="CD71" i="3" s="1"/>
  <c r="CD196" i="3"/>
  <c r="CD76" i="3" s="1"/>
  <c r="CA723" i="3"/>
  <c r="CA781" i="3"/>
  <c r="BX202" i="3"/>
  <c r="BX83" i="3"/>
  <c r="BX82" i="3" s="1"/>
  <c r="BX501" i="3"/>
  <c r="BX504" i="3"/>
  <c r="BX503" i="3"/>
  <c r="BR168" i="3"/>
  <c r="BZ168" i="3" s="1"/>
  <c r="CA168" i="3" s="1"/>
  <c r="AS924" i="3"/>
  <c r="AL701" i="3"/>
  <c r="AM701" i="3" s="1"/>
  <c r="Y107" i="3"/>
  <c r="AL107" i="3" s="1"/>
  <c r="AI665" i="3"/>
  <c r="M403" i="3"/>
  <c r="M48" i="3"/>
  <c r="M47" i="3" s="1"/>
  <c r="BW217" i="3"/>
  <c r="BW45" i="3"/>
  <c r="AM723" i="3"/>
  <c r="BC779" i="3"/>
  <c r="BC782" i="3"/>
  <c r="BC781" i="3"/>
  <c r="AG800" i="3"/>
  <c r="BC784" i="3"/>
  <c r="K566" i="3"/>
  <c r="T108" i="3"/>
  <c r="T110" i="3"/>
  <c r="T109" i="3"/>
  <c r="T46" i="3"/>
  <c r="T51" i="3" s="1"/>
  <c r="T642" i="3"/>
  <c r="AS278" i="1" a="1"/>
  <c r="AS278" i="1" s="1"/>
  <c r="AF661" i="3"/>
  <c r="AF659" i="3"/>
  <c r="AF662" i="3"/>
  <c r="CP527" i="3"/>
  <c r="CQ527" i="3" s="1"/>
  <c r="CC526" i="3"/>
  <c r="CP526" i="3" s="1"/>
  <c r="CQ526" i="3" s="1"/>
  <c r="AP1064" i="3"/>
  <c r="AP1063" i="3"/>
  <c r="AP1061" i="3"/>
  <c r="AP1060" i="3" s="1"/>
  <c r="AP1065" i="3"/>
  <c r="CE265" i="3"/>
  <c r="AM810" i="3"/>
  <c r="AM812" i="3"/>
  <c r="AM813" i="3"/>
  <c r="AM792" i="3"/>
  <c r="AM811" i="3"/>
  <c r="AM860" i="3"/>
  <c r="CQ492" i="3"/>
  <c r="CQ530" i="3"/>
  <c r="BI44" i="1"/>
  <c r="W559" i="3"/>
  <c r="AO845" i="3"/>
  <c r="BB845" i="3" s="1"/>
  <c r="AS845" i="3"/>
  <c r="BP845" i="3"/>
  <c r="T958" i="3"/>
  <c r="CC432" i="3"/>
  <c r="CP432" i="3" s="1"/>
  <c r="CQ432" i="3" s="1"/>
  <c r="CC431" i="3"/>
  <c r="CP431" i="3" s="1"/>
  <c r="CQ431" i="3" s="1"/>
  <c r="CP430" i="3"/>
  <c r="CQ430" i="3" s="1"/>
  <c r="CC429" i="3"/>
  <c r="CC433" i="3"/>
  <c r="CP433" i="3" s="1"/>
  <c r="CQ433" i="3" s="1"/>
  <c r="CQ438" i="3"/>
  <c r="CQ452" i="3"/>
  <c r="BU922" i="3"/>
  <c r="BU921" i="3" s="1"/>
  <c r="AJ922" i="3"/>
  <c r="AJ921" i="3" s="1"/>
  <c r="AV922" i="3"/>
  <c r="AV921" i="3" s="1"/>
  <c r="AQ871" i="3" a="1"/>
  <c r="AQ871" i="3" s="1"/>
  <c r="BV192" i="3"/>
  <c r="BV194" i="3"/>
  <c r="BV74" i="3" s="1"/>
  <c r="BV195" i="3"/>
  <c r="BV75" i="3" s="1"/>
  <c r="BV73" i="3"/>
  <c r="BV72" i="3" s="1"/>
  <c r="BV196" i="3"/>
  <c r="BV76" i="3" s="1"/>
  <c r="CA347" i="3"/>
  <c r="CA321" i="3"/>
  <c r="CA358" i="3"/>
  <c r="AI640" i="3"/>
  <c r="AI694" i="3" s="1"/>
  <c r="AI100" i="3" s="1"/>
  <c r="AI636" i="3"/>
  <c r="W717" i="3"/>
  <c r="Q398" i="3"/>
  <c r="Q402" i="3" s="1"/>
  <c r="Q408" i="3" s="1"/>
  <c r="Q43" i="3"/>
  <c r="Q42" i="3" s="1"/>
  <c r="CP204" i="3"/>
  <c r="CQ204" i="3" s="1"/>
  <c r="CC84" i="3"/>
  <c r="CP84" i="3" s="1"/>
  <c r="CP198" i="3"/>
  <c r="CQ198" i="3" s="1"/>
  <c r="CC78" i="3"/>
  <c r="CP78" i="3" s="1"/>
  <c r="CP226" i="3"/>
  <c r="CQ226" i="3" s="1"/>
  <c r="CC106" i="3"/>
  <c r="CP106" i="3" s="1"/>
  <c r="CQ106" i="3" s="1"/>
  <c r="BS1092" i="3"/>
  <c r="BS1091" i="3" s="1"/>
  <c r="BS1098" i="3"/>
  <c r="BS1096" i="3"/>
  <c r="BS1099" i="3"/>
  <c r="BS1097" i="3"/>
  <c r="BS1103" i="3"/>
  <c r="BS1102" i="3"/>
  <c r="BS1095" i="3"/>
  <c r="BS1083" i="3"/>
  <c r="BS1084" i="3"/>
  <c r="BS1075" i="3"/>
  <c r="BS1074" i="3" s="1"/>
  <c r="BS1069" i="3"/>
  <c r="BS1077" i="3"/>
  <c r="BS1067" i="3"/>
  <c r="BS1070" i="3"/>
  <c r="BS1066" i="3"/>
  <c r="BS1072" i="3"/>
  <c r="BS1071" i="3" s="1"/>
  <c r="BS1073" i="3"/>
  <c r="BS1078" i="3"/>
  <c r="BS1050" i="3"/>
  <c r="BS1068" i="3"/>
  <c r="BS1058" i="3"/>
  <c r="BS1052" i="3"/>
  <c r="BS1051" i="3" s="1"/>
  <c r="BS1087" i="3"/>
  <c r="BS1053" i="3"/>
  <c r="BS1047" i="3"/>
  <c r="BS1046" i="3" s="1"/>
  <c r="BS1062" i="3"/>
  <c r="BS1048" i="3"/>
  <c r="BS1033" i="3"/>
  <c r="BS1086" i="3" s="1"/>
  <c r="BS1085" i="3" s="1"/>
  <c r="BS1049" i="3"/>
  <c r="BS1039" i="3"/>
  <c r="BS1037" i="3"/>
  <c r="BS1032" i="3"/>
  <c r="BS1045" i="3" a="1"/>
  <c r="BS1045" i="3" s="1"/>
  <c r="CI1029" i="3" a="1"/>
  <c r="CI1029" i="3" s="1"/>
  <c r="BB658" i="3"/>
  <c r="BC658" i="3" s="1"/>
  <c r="AO64" i="3"/>
  <c r="BB64" i="3" s="1"/>
  <c r="BB671" i="3"/>
  <c r="BC671" i="3" s="1"/>
  <c r="AO77" i="3"/>
  <c r="BB77" i="3" s="1"/>
  <c r="BC703" i="3"/>
  <c r="CQ367" i="3"/>
  <c r="CQ387" i="3"/>
  <c r="AH720" i="3"/>
  <c r="S498" i="3"/>
  <c r="S63" i="3"/>
  <c r="S62" i="3" s="1"/>
  <c r="S53" i="3" s="1"/>
  <c r="S52" i="3" s="1"/>
  <c r="CA953" i="3"/>
  <c r="CA988" i="3"/>
  <c r="CA1004" i="3"/>
  <c r="CQ970" i="3"/>
  <c r="CQ971" i="3"/>
  <c r="CQ950" i="3"/>
  <c r="CQ969" i="3"/>
  <c r="CQ968" i="3"/>
  <c r="CQ991" i="3"/>
  <c r="AS690" i="3"/>
  <c r="AS96" i="3"/>
  <c r="AS95" i="3" s="1"/>
  <c r="O405" i="3"/>
  <c r="AY925" i="3"/>
  <c r="AY934" i="3"/>
  <c r="AY933" i="3" s="1"/>
  <c r="AY940" i="3"/>
  <c r="AY945" i="3"/>
  <c r="AY938" i="3"/>
  <c r="AY926" i="3"/>
  <c r="AY909" i="3"/>
  <c r="AY900" i="3"/>
  <c r="AY891" i="3"/>
  <c r="AY904" i="3"/>
  <c r="AY895" i="3"/>
  <c r="AY886" i="3"/>
  <c r="AY929" i="3"/>
  <c r="AY874" i="3"/>
  <c r="AY941" i="3"/>
  <c r="AY919" i="3"/>
  <c r="AY911" i="3"/>
  <c r="AY890" i="3"/>
  <c r="AY887" i="3" a="1"/>
  <c r="AY887" i="3" s="1"/>
  <c r="AY944" i="3"/>
  <c r="AY920" i="3"/>
  <c r="AY915" i="3"/>
  <c r="AY894" i="3"/>
  <c r="AY893" i="3" s="1"/>
  <c r="AY937" i="3"/>
  <c r="AY912" i="3"/>
  <c r="AY881" i="3"/>
  <c r="AY879" i="3"/>
  <c r="AY875" i="3"/>
  <c r="AY928" i="3" s="1"/>
  <c r="AY927" i="3" s="1"/>
  <c r="AY914" i="3"/>
  <c r="AY913" i="3" s="1"/>
  <c r="AY910" i="3"/>
  <c r="AY908" i="3"/>
  <c r="AY917" i="3"/>
  <c r="AY916" i="3" s="1"/>
  <c r="AY889" i="3"/>
  <c r="AY888" i="3" s="1"/>
  <c r="AY939" i="3"/>
  <c r="AY892" i="3"/>
  <c r="BU98" i="3"/>
  <c r="BU108" i="3"/>
  <c r="BU110" i="3"/>
  <c r="BU109" i="3"/>
  <c r="BU5" i="3"/>
  <c r="BU40" i="3"/>
  <c r="BU205" i="3"/>
  <c r="BU86" i="3"/>
  <c r="BU85" i="3" s="1"/>
  <c r="Z656" i="3"/>
  <c r="Z63" i="3"/>
  <c r="Z62" i="3" s="1"/>
  <c r="AG720" i="3"/>
  <c r="I798" i="3"/>
  <c r="V798" i="3" s="1"/>
  <c r="W798" i="3" s="1"/>
  <c r="V799" i="3"/>
  <c r="W799" i="3" s="1"/>
  <c r="P961" i="3"/>
  <c r="BS422" i="3"/>
  <c r="BS425" i="3"/>
  <c r="BS424" i="3"/>
  <c r="R1037" i="3"/>
  <c r="AM1078" i="3"/>
  <c r="AM1067" i="3"/>
  <c r="AQ109" i="3"/>
  <c r="AQ98" i="3"/>
  <c r="AQ108" i="3"/>
  <c r="AQ110" i="3"/>
  <c r="AP786" i="3"/>
  <c r="AP771" i="3"/>
  <c r="AP762" i="3"/>
  <c r="AP756" i="3"/>
  <c r="AP755" i="3" s="1"/>
  <c r="AP750" i="3"/>
  <c r="AP767" i="3"/>
  <c r="AP754" i="3"/>
  <c r="AP787" i="3"/>
  <c r="AP746" i="3"/>
  <c r="AP737" i="3"/>
  <c r="AP732" i="3"/>
  <c r="AP779" i="3"/>
  <c r="AP723" i="3"/>
  <c r="AP780" i="3"/>
  <c r="AP783" i="3"/>
  <c r="AP761" i="3"/>
  <c r="AP768" i="3"/>
  <c r="AP752" i="3"/>
  <c r="AP776" i="3"/>
  <c r="AP775" i="3" s="1"/>
  <c r="AP721" i="3"/>
  <c r="AP782" i="3"/>
  <c r="AP781" i="3"/>
  <c r="AP759" i="3"/>
  <c r="AP758" i="3" s="1"/>
  <c r="AP757" i="3"/>
  <c r="AP753" i="3"/>
  <c r="AP751" i="3"/>
  <c r="AP729" i="3" a="1"/>
  <c r="AP729" i="3" s="1"/>
  <c r="AP733" i="3"/>
  <c r="AP716" i="3"/>
  <c r="AP742" i="3"/>
  <c r="AP731" i="3"/>
  <c r="AP730" i="3" s="1"/>
  <c r="AP734" i="3"/>
  <c r="AP736" i="3"/>
  <c r="AP735" i="3" s="1"/>
  <c r="AP728" i="3"/>
  <c r="AP717" i="3"/>
  <c r="AP770" i="3" s="1"/>
  <c r="AP769" i="3" s="1"/>
  <c r="AQ827" i="3"/>
  <c r="AQ826" i="3"/>
  <c r="AQ824" i="3"/>
  <c r="AQ823" i="3" s="1"/>
  <c r="AQ828" i="3"/>
  <c r="AU665" i="3"/>
  <c r="AL825" i="3"/>
  <c r="AM825" i="3" s="1"/>
  <c r="AE827" i="3"/>
  <c r="AL827" i="3" s="1"/>
  <c r="AM827" i="3" s="1"/>
  <c r="AE824" i="3"/>
  <c r="AE826" i="3"/>
  <c r="AL826" i="3" s="1"/>
  <c r="AM826" i="3" s="1"/>
  <c r="AE828" i="3"/>
  <c r="AL828" i="3" s="1"/>
  <c r="AM828" i="3" s="1"/>
  <c r="AM831" i="3"/>
  <c r="CD510" i="3"/>
  <c r="CD511" i="3"/>
  <c r="CD508" i="3"/>
  <c r="CD507" i="3" s="1"/>
  <c r="CD512" i="3"/>
  <c r="CK222" i="3"/>
  <c r="CK103" i="3"/>
  <c r="CK102" i="3" s="1"/>
  <c r="AY878" i="3"/>
  <c r="AW246" i="3"/>
  <c r="AW245" i="3" s="1"/>
  <c r="AW250" i="3" s="1"/>
  <c r="AW269" i="3" s="1"/>
  <c r="AW300" i="3" s="1"/>
  <c r="AW314" i="3" s="1"/>
  <c r="BP800" i="3"/>
  <c r="AR720" i="3"/>
  <c r="BP641" i="3"/>
  <c r="AQ1036" i="3"/>
  <c r="CD186" i="3"/>
  <c r="CK274" i="3"/>
  <c r="CK273" i="3"/>
  <c r="CK271" i="3"/>
  <c r="CK270" i="3" s="1"/>
  <c r="CK275" i="3"/>
  <c r="CL344" i="3"/>
  <c r="CE1023" i="3"/>
  <c r="CE1020" i="3"/>
  <c r="CE1019" i="3"/>
  <c r="CE1018" i="3"/>
  <c r="CE1024" i="3"/>
  <c r="CE1013" i="3"/>
  <c r="CE1012" i="3" s="1"/>
  <c r="CE999" i="3"/>
  <c r="CE996" i="3"/>
  <c r="CE995" i="3" s="1"/>
  <c r="CE990" i="3"/>
  <c r="CE1004" i="3"/>
  <c r="CE1017" i="3"/>
  <c r="CE998" i="3"/>
  <c r="CE994" i="3"/>
  <c r="CE1005" i="3"/>
  <c r="CE987" i="3"/>
  <c r="CE1016" i="3"/>
  <c r="CE1008" i="3"/>
  <c r="CE993" i="3"/>
  <c r="CE992" i="3" s="1"/>
  <c r="CE968" i="3"/>
  <c r="CE967" i="3" s="1"/>
  <c r="CE958" i="3"/>
  <c r="CE971" i="3"/>
  <c r="CE988" i="3"/>
  <c r="CE973" i="3"/>
  <c r="CE972" i="3" s="1"/>
  <c r="CE974" i="3"/>
  <c r="CE960" i="3"/>
  <c r="CE991" i="3"/>
  <c r="CE979" i="3"/>
  <c r="CE969" i="3"/>
  <c r="CE966" i="3" a="1"/>
  <c r="CE966" i="3" s="1"/>
  <c r="CE983" i="3"/>
  <c r="CE953" i="3"/>
  <c r="CE970" i="3"/>
  <c r="CE989" i="3"/>
  <c r="CE954" i="3"/>
  <c r="CE1007" i="3" s="1"/>
  <c r="CE1006" i="3" s="1"/>
  <c r="AP799" i="3"/>
  <c r="CL265" i="3"/>
  <c r="AU719" i="3"/>
  <c r="AU773" i="3" s="1"/>
  <c r="AU715" i="3"/>
  <c r="AU714" i="3" s="1"/>
  <c r="CA345" i="3"/>
  <c r="AH690" i="3"/>
  <c r="AH96" i="3"/>
  <c r="AH95" i="3" s="1"/>
  <c r="CE205" i="3"/>
  <c r="CE86" i="3"/>
  <c r="CE85" i="3" s="1"/>
  <c r="AU745" i="3"/>
  <c r="AU744" i="3" s="1"/>
  <c r="AU748" i="3"/>
  <c r="AU747" i="3"/>
  <c r="AU749" i="3"/>
  <c r="CQ416" i="3"/>
  <c r="CQ415" i="3"/>
  <c r="CQ417" i="3"/>
  <c r="CQ418" i="3"/>
  <c r="CQ397" i="3"/>
  <c r="CQ406" i="3"/>
  <c r="CP200" i="3"/>
  <c r="CQ200" i="3" s="1"/>
  <c r="CC80" i="3"/>
  <c r="CP80" i="3" s="1"/>
  <c r="CQ80" i="3" s="1"/>
  <c r="CQ338" i="3"/>
  <c r="CQ337" i="3"/>
  <c r="CQ336" i="3"/>
  <c r="CQ339" i="3"/>
  <c r="CQ318" i="3"/>
  <c r="BZ983" i="3"/>
  <c r="CA983" i="3" s="1"/>
  <c r="BM985" i="3"/>
  <c r="BZ985" i="3" s="1"/>
  <c r="CA985" i="3" s="1"/>
  <c r="BM984" i="3"/>
  <c r="BZ984" i="3" s="1"/>
  <c r="CA984" i="3" s="1"/>
  <c r="BM982" i="3"/>
  <c r="BM986" i="3"/>
  <c r="BZ986" i="3" s="1"/>
  <c r="CA986" i="3" s="1"/>
  <c r="AA788" i="3"/>
  <c r="BZ233" i="3"/>
  <c r="CA233" i="3" s="1"/>
  <c r="BQ113" i="3"/>
  <c r="BC1004" i="3"/>
  <c r="AG114" i="3"/>
  <c r="AL114" i="3" s="1"/>
  <c r="AL708" i="3"/>
  <c r="AM708" i="3" s="1"/>
  <c r="CI666" i="3"/>
  <c r="CI665" i="3" s="1"/>
  <c r="CI668" i="3"/>
  <c r="CI669" i="3"/>
  <c r="CI670" i="3"/>
  <c r="AY622" i="3"/>
  <c r="AY610" i="3"/>
  <c r="AY629" i="3"/>
  <c r="AY603" i="3"/>
  <c r="AY601" i="3"/>
  <c r="AY600" i="3" s="1"/>
  <c r="AY599" i="3"/>
  <c r="AY595" i="3"/>
  <c r="AY593" i="3"/>
  <c r="AY588" i="3"/>
  <c r="AY558" i="3"/>
  <c r="AY625" i="3"/>
  <c r="AY623" i="3"/>
  <c r="AY624" i="3"/>
  <c r="AY621" i="3"/>
  <c r="AY613" i="3"/>
  <c r="AY596" i="3"/>
  <c r="AY609" i="3"/>
  <c r="AY594" i="3"/>
  <c r="AY628" i="3"/>
  <c r="AY592" i="3"/>
  <c r="AY570" i="3"/>
  <c r="AY563" i="3"/>
  <c r="AY598" i="3"/>
  <c r="AY597" i="3" s="1"/>
  <c r="AY578" i="3"/>
  <c r="AY577" i="3" s="1"/>
  <c r="AY575" i="3"/>
  <c r="AY565" i="3"/>
  <c r="AY571" i="3" a="1"/>
  <c r="AY571" i="3" s="1"/>
  <c r="AY573" i="3"/>
  <c r="AY572" i="3" s="1"/>
  <c r="AY559" i="3"/>
  <c r="AY612" i="3" s="1"/>
  <c r="AY611" i="3" s="1"/>
  <c r="AY618" i="3"/>
  <c r="AY617" i="3" s="1"/>
  <c r="AY584" i="3"/>
  <c r="AY604" i="3"/>
  <c r="AY579" i="3"/>
  <c r="AY576" i="3"/>
  <c r="AY574" i="3"/>
  <c r="AY581" i="3"/>
  <c r="AJ661" i="3"/>
  <c r="AJ67" i="3" s="1"/>
  <c r="AJ66" i="3" s="1"/>
  <c r="AJ65" i="3" s="1"/>
  <c r="AJ662" i="3"/>
  <c r="AJ68" i="3" s="1"/>
  <c r="AJ659" i="3"/>
  <c r="AA956" i="3"/>
  <c r="AA952" i="3"/>
  <c r="BZ112" i="3"/>
  <c r="BM111" i="3"/>
  <c r="BZ111" i="3" s="1"/>
  <c r="BQ454" i="3"/>
  <c r="BZ401" i="3"/>
  <c r="CA401" i="3" s="1"/>
  <c r="AG676" i="3"/>
  <c r="AG83" i="3"/>
  <c r="AG82" i="3" s="1"/>
  <c r="AG696" i="3"/>
  <c r="AG103" i="3"/>
  <c r="AG102" i="3" s="1"/>
  <c r="AL330" i="3"/>
  <c r="AM330" i="3" s="1"/>
  <c r="BT217" i="3"/>
  <c r="BT45" i="3"/>
  <c r="BT202" i="3"/>
  <c r="BT83" i="3"/>
  <c r="BT82" i="3" s="1"/>
  <c r="BT222" i="3"/>
  <c r="BT103" i="3"/>
  <c r="BT102" i="3" s="1"/>
  <c r="AM771" i="3"/>
  <c r="AM751" i="3"/>
  <c r="AL759" i="3"/>
  <c r="AM759" i="3" s="1"/>
  <c r="AE758" i="3"/>
  <c r="AL758" i="3" s="1"/>
  <c r="AM758" i="3" s="1"/>
  <c r="AT860" i="3"/>
  <c r="AT847" i="3"/>
  <c r="AT862" i="3"/>
  <c r="AT838" i="3"/>
  <c r="AT837" i="3" s="1"/>
  <c r="AT832" i="3"/>
  <c r="AT850" i="3"/>
  <c r="AT831" i="3"/>
  <c r="AT865" i="3"/>
  <c r="AT836" i="3"/>
  <c r="AT830" i="3"/>
  <c r="AT858" i="3"/>
  <c r="AT840" i="3"/>
  <c r="AT846" i="3"/>
  <c r="AT859" i="3"/>
  <c r="AT855" i="3"/>
  <c r="AT854" i="3" s="1"/>
  <c r="AT808" i="3" a="1"/>
  <c r="AT808" i="3" s="1"/>
  <c r="AT841" i="3"/>
  <c r="AT829" i="3"/>
  <c r="AT810" i="3"/>
  <c r="AT809" i="3" s="1"/>
  <c r="AT825" i="3"/>
  <c r="AT811" i="3"/>
  <c r="AT816" i="3"/>
  <c r="AT861" i="3"/>
  <c r="AT833" i="3"/>
  <c r="AT821" i="3"/>
  <c r="AT866" i="3"/>
  <c r="AT812" i="3"/>
  <c r="AT796" i="3"/>
  <c r="AT849" i="3" s="1"/>
  <c r="AT848" i="3" s="1"/>
  <c r="AT835" i="3"/>
  <c r="AT834" i="3" s="1"/>
  <c r="AT815" i="3"/>
  <c r="AT814" i="3" s="1"/>
  <c r="AT807" i="3"/>
  <c r="AT813" i="3"/>
  <c r="AT795" i="3"/>
  <c r="AT802" i="3"/>
  <c r="BR792" i="3" a="1"/>
  <c r="BR792" i="3" s="1"/>
  <c r="AD651" i="3"/>
  <c r="AD58" i="3"/>
  <c r="AD57" i="3" s="1"/>
  <c r="BS508" i="3"/>
  <c r="BS507" i="3" s="1"/>
  <c r="BS511" i="3"/>
  <c r="BS510" i="3"/>
  <c r="BS512" i="3"/>
  <c r="W543" i="3"/>
  <c r="W530" i="3"/>
  <c r="W545" i="3"/>
  <c r="W541" i="3"/>
  <c r="W524" i="3"/>
  <c r="W514" i="3"/>
  <c r="W549" i="3"/>
  <c r="W540" i="3"/>
  <c r="W495" i="3"/>
  <c r="W511" i="3"/>
  <c r="W522" i="3"/>
  <c r="W537" i="3"/>
  <c r="W520" i="3"/>
  <c r="W550" i="3"/>
  <c r="W546" i="3"/>
  <c r="W509" i="3"/>
  <c r="W494" i="3"/>
  <c r="W525" i="3"/>
  <c r="W533" i="3"/>
  <c r="W518" i="3"/>
  <c r="W517" i="3"/>
  <c r="W507" i="3"/>
  <c r="W551" i="3"/>
  <c r="W496" i="3"/>
  <c r="W497" i="3"/>
  <c r="W508" i="3"/>
  <c r="W476" i="3"/>
  <c r="AA502" i="3" s="1"/>
  <c r="AA501" i="3" s="1"/>
  <c r="AA488" i="3" s="1"/>
  <c r="W548" i="3"/>
  <c r="W535" i="3"/>
  <c r="W519" i="3"/>
  <c r="W521" i="3"/>
  <c r="W506" i="3"/>
  <c r="W539" i="3"/>
  <c r="W534" i="3"/>
  <c r="W512" i="3"/>
  <c r="W542" i="3"/>
  <c r="W538" i="3"/>
  <c r="W547" i="3"/>
  <c r="W513" i="3"/>
  <c r="W492" i="3"/>
  <c r="W531" i="3"/>
  <c r="W532" i="3"/>
  <c r="W516" i="3"/>
  <c r="W544" i="3"/>
  <c r="W510" i="3"/>
  <c r="W515" i="3"/>
  <c r="W536" i="3"/>
  <c r="Y502" i="3"/>
  <c r="CQ383" i="3"/>
  <c r="AX629" i="3"/>
  <c r="AX623" i="3"/>
  <c r="AX578" i="3"/>
  <c r="AX577" i="3" s="1"/>
  <c r="AX621" i="3"/>
  <c r="AX603" i="3"/>
  <c r="AX601" i="3"/>
  <c r="AX600" i="3" s="1"/>
  <c r="AX599" i="3"/>
  <c r="AX595" i="3"/>
  <c r="AX593" i="3"/>
  <c r="AX559" i="3"/>
  <c r="AX612" i="3" s="1"/>
  <c r="AX611" i="3" s="1"/>
  <c r="AX613" i="3"/>
  <c r="AX609" i="3"/>
  <c r="AX624" i="3"/>
  <c r="AX618" i="3"/>
  <c r="AX617" i="3" s="1"/>
  <c r="AX598" i="3"/>
  <c r="AX597" i="3" s="1"/>
  <c r="AX610" i="3"/>
  <c r="AX592" i="3"/>
  <c r="AX594" i="3"/>
  <c r="AX584" i="3"/>
  <c r="AX558" i="3"/>
  <c r="AX628" i="3"/>
  <c r="AX625" i="3"/>
  <c r="AX622" i="3"/>
  <c r="AX570" i="3"/>
  <c r="AX563" i="3"/>
  <c r="AX604" i="3"/>
  <c r="AX576" i="3"/>
  <c r="AX575" i="3"/>
  <c r="AX565" i="3"/>
  <c r="AX588" i="3"/>
  <c r="AX596" i="3"/>
  <c r="AX573" i="3"/>
  <c r="AX572" i="3" s="1"/>
  <c r="AX571" i="3" a="1"/>
  <c r="AX571" i="3" s="1"/>
  <c r="AX574" i="3"/>
  <c r="AX579" i="3"/>
  <c r="AX581" i="3"/>
  <c r="AY679" i="3"/>
  <c r="AY86" i="3"/>
  <c r="AY85" i="3" s="1"/>
  <c r="BZ170" i="3"/>
  <c r="CA170" i="3" s="1"/>
  <c r="BQ50" i="3"/>
  <c r="CA218" i="3"/>
  <c r="BQ77" i="3"/>
  <c r="BZ197" i="3"/>
  <c r="CA197" i="3" s="1"/>
  <c r="BS188" i="3"/>
  <c r="BS68" i="3" s="1"/>
  <c r="BS187" i="3"/>
  <c r="BS67" i="3" s="1"/>
  <c r="BS66" i="3" s="1"/>
  <c r="BS65" i="3" s="1"/>
  <c r="BS185" i="3"/>
  <c r="AF843" i="3"/>
  <c r="AQ843" i="3"/>
  <c r="AQ842" i="3" s="1"/>
  <c r="BT843" i="3"/>
  <c r="BT842" i="3" s="1"/>
  <c r="BC967" i="3"/>
  <c r="BC1005" i="3"/>
  <c r="N108" i="3"/>
  <c r="N109" i="3"/>
  <c r="N110" i="3"/>
  <c r="AM278" i="1" a="1"/>
  <c r="AM278" i="1" s="1"/>
  <c r="N642" i="3"/>
  <c r="CD405" i="3"/>
  <c r="CM182" i="3"/>
  <c r="CM63" i="3"/>
  <c r="CM62" i="3" s="1"/>
  <c r="CM168" i="3"/>
  <c r="AW668" i="3"/>
  <c r="AW74" i="3" s="1"/>
  <c r="AW666" i="3"/>
  <c r="AW665" i="3" s="1"/>
  <c r="AW669" i="3"/>
  <c r="AW75" i="3" s="1"/>
  <c r="AW73" i="3"/>
  <c r="AW72" i="3" s="1"/>
  <c r="AW670" i="3"/>
  <c r="AW76" i="3" s="1"/>
  <c r="AW656" i="3"/>
  <c r="AW63" i="3"/>
  <c r="AW62" i="3" s="1"/>
  <c r="AW53" i="3" s="1"/>
  <c r="CK546" i="3"/>
  <c r="CK545" i="3"/>
  <c r="CK549" i="3"/>
  <c r="CK522" i="3"/>
  <c r="CK521" i="3" s="1"/>
  <c r="CK514" i="3"/>
  <c r="CK519" i="3"/>
  <c r="CK518" i="3" s="1"/>
  <c r="CK515" i="3"/>
  <c r="CK509" i="3"/>
  <c r="CK524" i="3"/>
  <c r="CK531" i="3"/>
  <c r="CK550" i="3"/>
  <c r="CK525" i="3"/>
  <c r="CK534" i="3"/>
  <c r="CK505" i="3"/>
  <c r="CK495" i="3"/>
  <c r="CK479" i="3"/>
  <c r="CK542" i="3"/>
  <c r="CK539" i="3"/>
  <c r="CK538" i="3" s="1"/>
  <c r="CK516" i="3"/>
  <c r="CK520" i="3"/>
  <c r="CK492" i="3" a="1"/>
  <c r="CK492" i="3" s="1"/>
  <c r="CK543" i="3"/>
  <c r="CK480" i="3"/>
  <c r="CK533" i="3" s="1"/>
  <c r="CK532" i="3" s="1"/>
  <c r="CK544" i="3"/>
  <c r="CK494" i="3"/>
  <c r="CK493" i="3" s="1"/>
  <c r="CK484" i="3"/>
  <c r="CK513" i="3"/>
  <c r="CK500" i="3"/>
  <c r="CK499" i="3"/>
  <c r="CK498" i="3" s="1"/>
  <c r="CK530" i="3"/>
  <c r="CK497" i="3"/>
  <c r="CK496" i="3"/>
  <c r="CK486" i="3"/>
  <c r="CK517" i="3"/>
  <c r="BS217" i="3"/>
  <c r="BS45" i="3"/>
  <c r="BS182" i="3"/>
  <c r="BS63" i="3"/>
  <c r="BS62" i="3" s="1"/>
  <c r="BS222" i="3"/>
  <c r="BS103" i="3"/>
  <c r="BS102" i="3" s="1"/>
  <c r="BB1022" i="3"/>
  <c r="BC1022" i="3" s="1"/>
  <c r="AO1021" i="3"/>
  <c r="BB1021" i="3" s="1"/>
  <c r="BC1021" i="3" s="1"/>
  <c r="CC1003" i="3"/>
  <c r="CP1003" i="3" s="1"/>
  <c r="CQ1003" i="3" s="1"/>
  <c r="AI1003" i="3"/>
  <c r="BN1003" i="3"/>
  <c r="BP764" i="3"/>
  <c r="BP763" i="3" s="1"/>
  <c r="CE764" i="3"/>
  <c r="CE763" i="3" s="1"/>
  <c r="AX764" i="3"/>
  <c r="AX763" i="3" s="1"/>
  <c r="AE649" i="3"/>
  <c r="AE55" i="3" s="1"/>
  <c r="AE635" i="3"/>
  <c r="AE43" i="3"/>
  <c r="AE42" i="3" s="1"/>
  <c r="AE46" i="3" s="1"/>
  <c r="AE51" i="3" s="1"/>
  <c r="AB740" i="3"/>
  <c r="AB741" i="3"/>
  <c r="AB738" i="3"/>
  <c r="AR818" i="3"/>
  <c r="AF924" i="3"/>
  <c r="AL924" i="3" s="1"/>
  <c r="AM924" i="3" s="1"/>
  <c r="AR871" i="3" a="1"/>
  <c r="AR871" i="3" s="1"/>
  <c r="CL229" i="3"/>
  <c r="CL228" i="3"/>
  <c r="CL218" i="3"/>
  <c r="CL227" i="3"/>
  <c r="CL107" i="3" s="1"/>
  <c r="CL203" i="3"/>
  <c r="CL234" i="3"/>
  <c r="CL114" i="3" s="1"/>
  <c r="CL209" i="3"/>
  <c r="CL89" i="3" s="1"/>
  <c r="CL176" i="3" a="1"/>
  <c r="CL176" i="3" s="1"/>
  <c r="CL56" i="3" s="1"/>
  <c r="CL204" i="3"/>
  <c r="CL84" i="3" s="1"/>
  <c r="CL189" i="3"/>
  <c r="CL69" i="3" s="1"/>
  <c r="CL170" i="3"/>
  <c r="CL50" i="3" s="1"/>
  <c r="CL223" i="3"/>
  <c r="CL206" i="3"/>
  <c r="CL201" i="3"/>
  <c r="CL81" i="3" s="1"/>
  <c r="CL200" i="3"/>
  <c r="CL80" i="3" s="1"/>
  <c r="CL199" i="3"/>
  <c r="CL79" i="3" s="1"/>
  <c r="CL198" i="3"/>
  <c r="CL78" i="3" s="1"/>
  <c r="CL197" i="3"/>
  <c r="CL77" i="3" s="1"/>
  <c r="CL193" i="3"/>
  <c r="CL184" i="3"/>
  <c r="CL64" i="3" s="1"/>
  <c r="CL208" i="3"/>
  <c r="CL88" i="3" s="1"/>
  <c r="CL233" i="3"/>
  <c r="CL113" i="3" s="1"/>
  <c r="CL215" i="3"/>
  <c r="CL97" i="3" s="1"/>
  <c r="CL181" i="3"/>
  <c r="CL61" i="3" s="1"/>
  <c r="CL178" i="3"/>
  <c r="CL164" i="3"/>
  <c r="CL226" i="3"/>
  <c r="CL106" i="3" s="1"/>
  <c r="CL179" i="3"/>
  <c r="CL59" i="3" s="1"/>
  <c r="CL163" i="3"/>
  <c r="CL44" i="3" s="1"/>
  <c r="CL230" i="3"/>
  <c r="CL180" i="3"/>
  <c r="CL60" i="3" s="1"/>
  <c r="CL183" i="3"/>
  <c r="CL214" i="3"/>
  <c r="CL94" i="3" s="1"/>
  <c r="CL41" i="3"/>
  <c r="CL186" i="3"/>
  <c r="AA1035" i="3"/>
  <c r="AA1031" i="3"/>
  <c r="CA737" i="3"/>
  <c r="BZ736" i="3"/>
  <c r="CA736" i="3" s="1"/>
  <c r="BM735" i="3"/>
  <c r="AU573" i="3"/>
  <c r="AU572" i="3" s="1"/>
  <c r="AU624" i="3"/>
  <c r="AU618" i="3"/>
  <c r="AU617" i="3" s="1"/>
  <c r="AU623" i="3"/>
  <c r="AU578" i="3"/>
  <c r="AU577" i="3" s="1"/>
  <c r="AU568" i="3" s="1"/>
  <c r="AU622" i="3"/>
  <c r="AU610" i="3"/>
  <c r="AU603" i="3"/>
  <c r="AU601" i="3"/>
  <c r="AU600" i="3" s="1"/>
  <c r="AU599" i="3"/>
  <c r="AU628" i="3"/>
  <c r="AU604" i="3"/>
  <c r="AU629" i="3"/>
  <c r="AU595" i="3"/>
  <c r="AU579" i="3"/>
  <c r="AU598" i="3"/>
  <c r="AU597" i="3" s="1"/>
  <c r="AU613" i="3"/>
  <c r="AU596" i="3"/>
  <c r="AU593" i="3"/>
  <c r="AU575" i="3"/>
  <c r="AU565" i="3"/>
  <c r="AU559" i="3"/>
  <c r="AU612" i="3" s="1"/>
  <c r="AU611" i="3" s="1"/>
  <c r="AU625" i="3"/>
  <c r="AU592" i="3"/>
  <c r="AU584" i="3"/>
  <c r="AU571" i="3" a="1"/>
  <c r="AU571" i="3" s="1"/>
  <c r="AU558" i="3"/>
  <c r="AU609" i="3"/>
  <c r="AU621" i="3"/>
  <c r="AU574" i="3"/>
  <c r="AU560" i="3"/>
  <c r="AU576" i="3"/>
  <c r="AU588" i="3"/>
  <c r="AU563" i="3"/>
  <c r="AU570" i="3"/>
  <c r="AU594" i="3"/>
  <c r="AU581" i="3"/>
  <c r="BV766" i="3"/>
  <c r="AX766" i="3"/>
  <c r="AT766" i="3"/>
  <c r="CN766" i="3"/>
  <c r="CK766" i="3"/>
  <c r="CC766" i="3"/>
  <c r="CP766" i="3" s="1"/>
  <c r="CQ766" i="3" s="1"/>
  <c r="AS766" i="3"/>
  <c r="AW766" i="3"/>
  <c r="CF766" i="3"/>
  <c r="AF766" i="3"/>
  <c r="AL766" i="3" s="1"/>
  <c r="AM766" i="3" s="1"/>
  <c r="AP766" i="3"/>
  <c r="AI766" i="3"/>
  <c r="BO766" i="3"/>
  <c r="AO766" i="3"/>
  <c r="BB766" i="3" s="1"/>
  <c r="BC766" i="3" s="1"/>
  <c r="BN766" i="3"/>
  <c r="BU766" i="3"/>
  <c r="AY766" i="3"/>
  <c r="BW766" i="3"/>
  <c r="CD766" i="3"/>
  <c r="BP766" i="3"/>
  <c r="AG766" i="3"/>
  <c r="CL766" i="3"/>
  <c r="BX766" i="3"/>
  <c r="AU766" i="3"/>
  <c r="CE766" i="3"/>
  <c r="BR766" i="3"/>
  <c r="AB1020" i="3"/>
  <c r="AB1017" i="3"/>
  <c r="AB1013" i="3"/>
  <c r="AB1012" i="3" s="1"/>
  <c r="AB1025" i="3" s="1"/>
  <c r="AB1016" i="3"/>
  <c r="AB1019" i="3"/>
  <c r="AB1018" i="3"/>
  <c r="AB954" i="3"/>
  <c r="AB973" i="3"/>
  <c r="AB972" i="3" s="1"/>
  <c r="AB968" i="3"/>
  <c r="AB967" i="3" s="1"/>
  <c r="AB974" i="3"/>
  <c r="AB960" i="3"/>
  <c r="AB979" i="3"/>
  <c r="AB970" i="3"/>
  <c r="AB953" i="3"/>
  <c r="AB957" i="3"/>
  <c r="AB969" i="3"/>
  <c r="AB971" i="3"/>
  <c r="AB958" i="3"/>
  <c r="AR950" i="3" a="1"/>
  <c r="AR950" i="3" s="1"/>
  <c r="AE976" i="3"/>
  <c r="AD976" i="3"/>
  <c r="AJ924" i="3"/>
  <c r="CF202" i="3"/>
  <c r="CF83" i="3"/>
  <c r="CF82" i="3" s="1"/>
  <c r="BX182" i="3"/>
  <c r="BX63" i="3"/>
  <c r="BX62" i="3" s="1"/>
  <c r="BR504" i="3"/>
  <c r="BR503" i="3"/>
  <c r="BR501" i="3"/>
  <c r="BX353" i="3"/>
  <c r="BX350" i="3"/>
  <c r="BX349" i="3" s="1"/>
  <c r="BX352" i="3"/>
  <c r="BX354" i="3"/>
  <c r="BT484" i="3"/>
  <c r="BZ484" i="3" s="1"/>
  <c r="CA484" i="3" s="1"/>
  <c r="AM1047" i="3"/>
  <c r="AM1049" i="3"/>
  <c r="AM1050" i="3"/>
  <c r="AM1048" i="3"/>
  <c r="AM1029" i="3"/>
  <c r="AT1055" i="3" s="1"/>
  <c r="AM1093" i="3"/>
  <c r="AM1038" i="3"/>
  <c r="AM1082" i="3"/>
  <c r="AM1046" i="3"/>
  <c r="AO47" i="3"/>
  <c r="BB47" i="3" s="1"/>
  <c r="BC698" i="3"/>
  <c r="AM702" i="3"/>
  <c r="AM675" i="3"/>
  <c r="BW108" i="3"/>
  <c r="BW110" i="3"/>
  <c r="BW109" i="3"/>
  <c r="BW40" i="3"/>
  <c r="BW98" i="3"/>
  <c r="BW5" i="3"/>
  <c r="BW177" i="3"/>
  <c r="BW58" i="3"/>
  <c r="BW57" i="3" s="1"/>
  <c r="BW205" i="3"/>
  <c r="BW86" i="3"/>
  <c r="BW85" i="3" s="1"/>
  <c r="AF691" i="3"/>
  <c r="AF45" i="3"/>
  <c r="AF679" i="3"/>
  <c r="AF86" i="3"/>
  <c r="AF85" i="3" s="1"/>
  <c r="AM783" i="3"/>
  <c r="AO770" i="3"/>
  <c r="BB717" i="3"/>
  <c r="BC717" i="3" s="1"/>
  <c r="BC761" i="3"/>
  <c r="BC752" i="3"/>
  <c r="P477" i="3"/>
  <c r="P491" i="3"/>
  <c r="P55" i="3" s="1"/>
  <c r="P498" i="3"/>
  <c r="P63" i="3"/>
  <c r="P62" i="3" s="1"/>
  <c r="P53" i="3" s="1"/>
  <c r="P52" i="3" s="1"/>
  <c r="CA777" i="3"/>
  <c r="AO111" i="3"/>
  <c r="BB111" i="3" s="1"/>
  <c r="BB112" i="3"/>
  <c r="AG818" i="3"/>
  <c r="J879" i="3"/>
  <c r="CE177" i="3"/>
  <c r="CE58" i="3"/>
  <c r="CE57" i="3" s="1"/>
  <c r="BW353" i="3"/>
  <c r="BW352" i="3"/>
  <c r="BW350" i="3"/>
  <c r="BW349" i="3" s="1"/>
  <c r="BW354" i="3"/>
  <c r="AI747" i="3"/>
  <c r="AI745" i="3"/>
  <c r="AI744" i="3" s="1"/>
  <c r="AI748" i="3"/>
  <c r="AI749" i="3"/>
  <c r="AM861" i="3"/>
  <c r="CQ493" i="3"/>
  <c r="CQ546" i="3"/>
  <c r="CQ534" i="3"/>
  <c r="CA169" i="3"/>
  <c r="W558" i="3"/>
  <c r="BX574" i="3"/>
  <c r="BX559" i="3"/>
  <c r="BX612" i="3" s="1"/>
  <c r="BX611" i="3" s="1"/>
  <c r="BX628" i="3"/>
  <c r="BX578" i="3"/>
  <c r="BX577" i="3" s="1"/>
  <c r="BX610" i="3"/>
  <c r="BX629" i="3"/>
  <c r="BX624" i="3"/>
  <c r="BX603" i="3"/>
  <c r="BX601" i="3"/>
  <c r="BX600" i="3" s="1"/>
  <c r="BX599" i="3"/>
  <c r="BX622" i="3"/>
  <c r="BX618" i="3"/>
  <c r="BX617" i="3" s="1"/>
  <c r="BX598" i="3"/>
  <c r="BX597" i="3" s="1"/>
  <c r="BX592" i="3"/>
  <c r="BX596" i="3"/>
  <c r="BX565" i="3"/>
  <c r="BX613" i="3"/>
  <c r="BX573" i="3"/>
  <c r="BX572" i="3" s="1"/>
  <c r="BX588" i="3"/>
  <c r="BX584" i="3"/>
  <c r="BX623" i="3"/>
  <c r="BX609" i="3"/>
  <c r="BX593" i="3"/>
  <c r="BX563" i="3"/>
  <c r="BX604" i="3"/>
  <c r="BX571" i="3" a="1"/>
  <c r="BX571" i="3" s="1"/>
  <c r="BX558" i="3"/>
  <c r="BX594" i="3"/>
  <c r="BX576" i="3"/>
  <c r="BX575" i="3"/>
  <c r="BX625" i="3"/>
  <c r="BX595" i="3"/>
  <c r="BX621" i="3"/>
  <c r="BX579" i="3"/>
  <c r="AV845" i="3"/>
  <c r="AY845" i="3"/>
  <c r="BS845" i="3"/>
  <c r="AM722" i="3"/>
  <c r="CQ413" i="3"/>
  <c r="CQ465" i="3"/>
  <c r="CQ463" i="3"/>
  <c r="AQ922" i="3"/>
  <c r="AQ921" i="3" s="1"/>
  <c r="BN922" i="3"/>
  <c r="BN921" i="3" s="1"/>
  <c r="CF922" i="3"/>
  <c r="CF921" i="3" s="1"/>
  <c r="BC777" i="3"/>
  <c r="BV202" i="3"/>
  <c r="BV83" i="3"/>
  <c r="BV82" i="3" s="1"/>
  <c r="L1040" i="3"/>
  <c r="BQ360" i="3"/>
  <c r="BZ360" i="3" s="1"/>
  <c r="CA360" i="3" s="1"/>
  <c r="BZ361" i="3"/>
  <c r="CA361" i="3" s="1"/>
  <c r="CA372" i="3"/>
  <c r="BQ326" i="3"/>
  <c r="BS326" i="3"/>
  <c r="AI715" i="3"/>
  <c r="AI719" i="3"/>
  <c r="AI773" i="3" s="1"/>
  <c r="I721" i="3"/>
  <c r="I958" i="3"/>
  <c r="V873" i="3"/>
  <c r="I872" i="3"/>
  <c r="CP209" i="3"/>
  <c r="CQ209" i="3" s="1"/>
  <c r="CC89" i="3"/>
  <c r="CP89" i="3" s="1"/>
  <c r="CP199" i="3"/>
  <c r="CQ199" i="3" s="1"/>
  <c r="CC79" i="3"/>
  <c r="CP79" i="3" s="1"/>
  <c r="CQ79" i="3" s="1"/>
  <c r="CQ230" i="3"/>
  <c r="AM1045" i="3"/>
  <c r="AB1031" i="3"/>
  <c r="AB1035" i="3"/>
  <c r="BM707" i="3"/>
  <c r="BM704" i="3"/>
  <c r="BZ704" i="3" s="1"/>
  <c r="BM688" i="3"/>
  <c r="BM655" i="3"/>
  <c r="BM61" i="3" s="1"/>
  <c r="BM708" i="3"/>
  <c r="BM701" i="3"/>
  <c r="BM678" i="3"/>
  <c r="BM672" i="3"/>
  <c r="BM654" i="3"/>
  <c r="BM60" i="3" s="1"/>
  <c r="BM700" i="3"/>
  <c r="BM692" i="3"/>
  <c r="BZ692" i="3" s="1"/>
  <c r="BM697" i="3"/>
  <c r="BM702" i="3"/>
  <c r="BZ702" i="3" s="1"/>
  <c r="BM703" i="3"/>
  <c r="BZ703" i="3" s="1"/>
  <c r="BM673" i="3"/>
  <c r="BM637" i="3"/>
  <c r="BM674" i="3"/>
  <c r="BM677" i="3"/>
  <c r="BM675" i="3"/>
  <c r="BM652" i="3"/>
  <c r="BM680" i="3"/>
  <c r="BM671" i="3"/>
  <c r="BM667" i="3"/>
  <c r="BZ634" i="3"/>
  <c r="BM682" i="3"/>
  <c r="BM644" i="3"/>
  <c r="BM663" i="3"/>
  <c r="BM658" i="3"/>
  <c r="BM650" i="3" a="1"/>
  <c r="BM650" i="3" s="1"/>
  <c r="BM683" i="3"/>
  <c r="BM638" i="3"/>
  <c r="BM689" i="3"/>
  <c r="BM657" i="3"/>
  <c r="BM653" i="3"/>
  <c r="BM59" i="3" s="1"/>
  <c r="BM642" i="3"/>
  <c r="BM649" i="3"/>
  <c r="BM41" i="3"/>
  <c r="CC634" i="3" a="1"/>
  <c r="CC634" i="3" s="1"/>
  <c r="BM660" i="3"/>
  <c r="BB673" i="3"/>
  <c r="BC673" i="3" s="1"/>
  <c r="AO79" i="3"/>
  <c r="BB79" i="3" s="1"/>
  <c r="AO679" i="3"/>
  <c r="BB679" i="3" s="1"/>
  <c r="BC679" i="3" s="1"/>
  <c r="BB680" i="3"/>
  <c r="BC680" i="3" s="1"/>
  <c r="AO86" i="3"/>
  <c r="BB672" i="3"/>
  <c r="BC672" i="3" s="1"/>
  <c r="AO78" i="3"/>
  <c r="BB78" i="3" s="1"/>
  <c r="CQ335" i="3"/>
  <c r="CQ391" i="3"/>
  <c r="CQ388" i="3"/>
  <c r="AH799" i="3"/>
  <c r="AB719" i="3"/>
  <c r="AB715" i="3"/>
  <c r="AB788" i="3"/>
  <c r="AH71" i="3"/>
  <c r="CA994" i="3"/>
  <c r="CA1017" i="3"/>
  <c r="CQ987" i="3"/>
  <c r="CQ999" i="3"/>
  <c r="AI1063" i="3"/>
  <c r="AI1064" i="3"/>
  <c r="AI1061" i="3"/>
  <c r="AI1060" i="3" s="1"/>
  <c r="AI1065" i="3"/>
  <c r="AG799" i="3"/>
  <c r="W866" i="3"/>
  <c r="W858" i="3"/>
  <c r="W854" i="3"/>
  <c r="W849" i="3"/>
  <c r="W867" i="3"/>
  <c r="W859" i="3"/>
  <c r="W855" i="3"/>
  <c r="W851" i="3"/>
  <c r="W838" i="3"/>
  <c r="W832" i="3"/>
  <c r="W826" i="3"/>
  <c r="W822" i="3"/>
  <c r="W819" i="3"/>
  <c r="W816" i="3"/>
  <c r="W861" i="3"/>
  <c r="W812" i="3"/>
  <c r="W829" i="3"/>
  <c r="W823" i="3"/>
  <c r="W808" i="3"/>
  <c r="W835" i="3"/>
  <c r="W813" i="3"/>
  <c r="W840" i="3"/>
  <c r="W836" i="3"/>
  <c r="W828" i="3"/>
  <c r="W860" i="3"/>
  <c r="W837" i="3"/>
  <c r="W820" i="3"/>
  <c r="W853" i="3"/>
  <c r="W792" i="3"/>
  <c r="W810" i="3"/>
  <c r="W809" i="3"/>
  <c r="W805" i="3"/>
  <c r="W811" i="3"/>
  <c r="W834" i="3"/>
  <c r="W815" i="3"/>
  <c r="W804" i="3"/>
  <c r="W821" i="3"/>
  <c r="W824" i="3"/>
  <c r="W833" i="3"/>
  <c r="W847" i="3"/>
  <c r="W814" i="3"/>
  <c r="W864" i="3"/>
  <c r="W846" i="3"/>
  <c r="W857" i="3"/>
  <c r="W850" i="3"/>
  <c r="W852" i="3"/>
  <c r="W862" i="3"/>
  <c r="W865" i="3"/>
  <c r="W827" i="3"/>
  <c r="W841" i="3"/>
  <c r="W863" i="3"/>
  <c r="W818" i="3"/>
  <c r="W856" i="3"/>
  <c r="W848" i="3"/>
  <c r="W830" i="3"/>
  <c r="W817" i="3"/>
  <c r="W831" i="3"/>
  <c r="W825" i="3"/>
  <c r="CJ508" i="3"/>
  <c r="CJ507" i="3" s="1"/>
  <c r="CJ511" i="3"/>
  <c r="CJ510" i="3"/>
  <c r="CJ512" i="3"/>
  <c r="J498" i="3"/>
  <c r="J63" i="3"/>
  <c r="J62" i="3" s="1"/>
  <c r="AH1037" i="3"/>
  <c r="CI429" i="3"/>
  <c r="CI428" i="3" s="1"/>
  <c r="CI432" i="3"/>
  <c r="CI431" i="3"/>
  <c r="CI433" i="3"/>
  <c r="CN182" i="3"/>
  <c r="CN63" i="3"/>
  <c r="CN62" i="3" s="1"/>
  <c r="AM1073" i="3"/>
  <c r="AM1070" i="3"/>
  <c r="AQ691" i="3"/>
  <c r="AQ45" i="3"/>
  <c r="BV264" i="3"/>
  <c r="BV267" i="3"/>
  <c r="BV266" i="3"/>
  <c r="CH353" i="3"/>
  <c r="CH352" i="3"/>
  <c r="CH350" i="3"/>
  <c r="CH349" i="3" s="1"/>
  <c r="CH354" i="3"/>
  <c r="AQ800" i="3"/>
  <c r="AE848" i="3"/>
  <c r="AL848" i="3" s="1"/>
  <c r="AM848" i="3" s="1"/>
  <c r="AL849" i="3"/>
  <c r="AM849" i="3" s="1"/>
  <c r="AM832" i="3"/>
  <c r="CK108" i="3"/>
  <c r="CK109" i="3"/>
  <c r="CK98" i="3"/>
  <c r="CK110" i="3"/>
  <c r="CK40" i="3"/>
  <c r="CK5" i="3" s="1"/>
  <c r="AW325" i="3"/>
  <c r="AW324" i="3" s="1"/>
  <c r="AW329" i="3" s="1"/>
  <c r="AW348" i="3" s="1"/>
  <c r="AW379" i="3" s="1"/>
  <c r="AW393" i="3" s="1"/>
  <c r="AX952" i="3"/>
  <c r="AX951" i="3" s="1"/>
  <c r="AX956" i="3"/>
  <c r="AX1010" i="3" s="1"/>
  <c r="AZ696" i="3"/>
  <c r="AZ103" i="3"/>
  <c r="AZ102" i="3" s="1"/>
  <c r="N504" i="3"/>
  <c r="N68" i="3" s="1"/>
  <c r="N503" i="3"/>
  <c r="N67" i="3" s="1"/>
  <c r="N66" i="3" s="1"/>
  <c r="N65" i="3" s="1"/>
  <c r="N501" i="3"/>
  <c r="K477" i="3"/>
  <c r="K491" i="3"/>
  <c r="K55" i="3" s="1"/>
  <c r="CI508" i="3"/>
  <c r="CI507" i="3" s="1"/>
  <c r="CI510" i="3"/>
  <c r="CI511" i="3"/>
  <c r="CI512" i="3"/>
  <c r="AR636" i="3"/>
  <c r="AR640" i="3"/>
  <c r="AR694" i="3" s="1"/>
  <c r="AR100" i="3" s="1"/>
  <c r="AI1020" i="3"/>
  <c r="AI1019" i="3"/>
  <c r="AI1022" i="3"/>
  <c r="AI1021" i="3" s="1"/>
  <c r="AI1018" i="3"/>
  <c r="AI1017" i="3"/>
  <c r="AI1013" i="3"/>
  <c r="AI1012" i="3" s="1"/>
  <c r="AI1024" i="3"/>
  <c r="AI1005" i="3"/>
  <c r="AI1023" i="3"/>
  <c r="AI999" i="3"/>
  <c r="AI993" i="3"/>
  <c r="AI992" i="3" s="1"/>
  <c r="AI987" i="3"/>
  <c r="AI1016" i="3"/>
  <c r="AI1004" i="3"/>
  <c r="AI998" i="3"/>
  <c r="AI989" i="3"/>
  <c r="AI1008" i="3"/>
  <c r="AI991" i="3"/>
  <c r="AI969" i="3"/>
  <c r="AI994" i="3"/>
  <c r="AI968" i="3"/>
  <c r="AI967" i="3" s="1"/>
  <c r="AI983" i="3"/>
  <c r="AI973" i="3"/>
  <c r="AI972" i="3" s="1"/>
  <c r="AI988" i="3"/>
  <c r="AI979" i="3"/>
  <c r="AI970" i="3"/>
  <c r="AI966" i="3" a="1"/>
  <c r="AI966" i="3" s="1"/>
  <c r="AI990" i="3"/>
  <c r="AI953" i="3"/>
  <c r="AI996" i="3"/>
  <c r="AI995" i="3" s="1"/>
  <c r="AI974" i="3"/>
  <c r="AI971" i="3"/>
  <c r="AI958" i="3"/>
  <c r="AI960" i="3"/>
  <c r="AI954" i="3"/>
  <c r="AI1007" i="3" s="1"/>
  <c r="AI1006" i="3" s="1"/>
  <c r="AI976" i="3"/>
  <c r="AQ246" i="3"/>
  <c r="AQ245" i="3" s="1"/>
  <c r="AQ250" i="3" s="1"/>
  <c r="AQ269" i="3" s="1"/>
  <c r="AQ300" i="3" s="1"/>
  <c r="AQ314" i="3" s="1"/>
  <c r="CK265" i="3"/>
  <c r="BV1016" i="3"/>
  <c r="BV1008" i="3"/>
  <c r="BV999" i="3"/>
  <c r="BV1024" i="3"/>
  <c r="BV1013" i="3"/>
  <c r="BV1012" i="3" s="1"/>
  <c r="BV1020" i="3"/>
  <c r="BV1023" i="3"/>
  <c r="BV1019" i="3"/>
  <c r="BV1004" i="3"/>
  <c r="BV1018" i="3"/>
  <c r="BV1005" i="3"/>
  <c r="BV996" i="3"/>
  <c r="BV995" i="3" s="1"/>
  <c r="BV1017" i="3"/>
  <c r="BV998" i="3"/>
  <c r="BV989" i="3"/>
  <c r="BV991" i="3"/>
  <c r="BV987" i="3"/>
  <c r="BV970" i="3"/>
  <c r="BV974" i="3"/>
  <c r="BV969" i="3"/>
  <c r="BV960" i="3"/>
  <c r="BV993" i="3"/>
  <c r="BV992" i="3" s="1"/>
  <c r="BV979" i="3"/>
  <c r="BV994" i="3"/>
  <c r="BV988" i="3"/>
  <c r="BV971" i="3"/>
  <c r="BV966" i="3" a="1"/>
  <c r="BV966" i="3" s="1"/>
  <c r="BV990" i="3"/>
  <c r="BV983" i="3"/>
  <c r="BV968" i="3"/>
  <c r="BV967" i="3" s="1"/>
  <c r="BV953" i="3"/>
  <c r="BV954" i="3"/>
  <c r="BV1007" i="3" s="1"/>
  <c r="BV1006" i="3" s="1"/>
  <c r="BV973" i="3"/>
  <c r="BV972" i="3" s="1"/>
  <c r="BV958" i="3"/>
  <c r="AX984" i="3"/>
  <c r="AX982" i="3"/>
  <c r="AX981" i="3" s="1"/>
  <c r="AX985" i="3"/>
  <c r="AX986" i="3"/>
  <c r="AP720" i="3"/>
  <c r="CI192" i="3"/>
  <c r="CI194" i="3"/>
  <c r="CI74" i="3" s="1"/>
  <c r="CI195" i="3"/>
  <c r="CI75" i="3" s="1"/>
  <c r="CI73" i="3"/>
  <c r="CI72" i="3" s="1"/>
  <c r="CI196" i="3"/>
  <c r="CI76" i="3" s="1"/>
  <c r="CI202" i="3"/>
  <c r="CI83" i="3"/>
  <c r="CI82" i="3" s="1"/>
  <c r="CL273" i="3"/>
  <c r="CL271" i="3"/>
  <c r="CL270" i="3" s="1"/>
  <c r="CL274" i="3"/>
  <c r="CL275" i="3"/>
  <c r="AU794" i="3"/>
  <c r="AU793" i="3" s="1"/>
  <c r="AU798" i="3"/>
  <c r="AU852" i="3" s="1"/>
  <c r="CA346" i="3"/>
  <c r="AZ878" i="3"/>
  <c r="BS177" i="3"/>
  <c r="BS58" i="3"/>
  <c r="BS57" i="3" s="1"/>
  <c r="BR511" i="3"/>
  <c r="BR510" i="3"/>
  <c r="BR508" i="3"/>
  <c r="BR507" i="3" s="1"/>
  <c r="BR512" i="3"/>
  <c r="CQ359" i="3"/>
  <c r="CC1012" i="3"/>
  <c r="CP1012" i="3" s="1"/>
  <c r="CQ1012" i="3" s="1"/>
  <c r="CP1013" i="3"/>
  <c r="CQ1013" i="3" s="1"/>
  <c r="AJ1064" i="3"/>
  <c r="AJ1063" i="3"/>
  <c r="AJ1061" i="3"/>
  <c r="AJ1060" i="3" s="1"/>
  <c r="AJ1065" i="3"/>
  <c r="AG878" i="3"/>
  <c r="V800" i="3"/>
  <c r="W800" i="3" s="1"/>
  <c r="AD938" i="3"/>
  <c r="AD939" i="3"/>
  <c r="AD940" i="3"/>
  <c r="AD894" i="3"/>
  <c r="AD893" i="3" s="1"/>
  <c r="AD941" i="3"/>
  <c r="AD937" i="3"/>
  <c r="AD889" i="3"/>
  <c r="AD888" i="3" s="1"/>
  <c r="AD934" i="3"/>
  <c r="AD933" i="3" s="1"/>
  <c r="AD890" i="3"/>
  <c r="AD879" i="3"/>
  <c r="AD878" i="3"/>
  <c r="AD892" i="3"/>
  <c r="AD881" i="3"/>
  <c r="AD875" i="3"/>
  <c r="AD895" i="3"/>
  <c r="AD874" i="3"/>
  <c r="AD891" i="3"/>
  <c r="AD900" i="3"/>
  <c r="AE1064" i="3"/>
  <c r="AL1064" i="3" s="1"/>
  <c r="AM1064" i="3" s="1"/>
  <c r="AE1061" i="3"/>
  <c r="AE1063" i="3"/>
  <c r="AL1063" i="3" s="1"/>
  <c r="AM1063" i="3" s="1"/>
  <c r="AL1062" i="3"/>
  <c r="AM1062" i="3" s="1"/>
  <c r="AE1065" i="3"/>
  <c r="AL1065" i="3" s="1"/>
  <c r="AM1065" i="3" s="1"/>
  <c r="AQ651" i="3"/>
  <c r="AQ58" i="3"/>
  <c r="AQ57" i="3" s="1"/>
  <c r="AE837" i="3"/>
  <c r="AL837" i="3" s="1"/>
  <c r="AM837" i="3" s="1"/>
  <c r="AL838" i="3"/>
  <c r="AM838" i="3" s="1"/>
  <c r="CK182" i="3"/>
  <c r="CK63" i="3"/>
  <c r="CK62" i="3" s="1"/>
  <c r="AO1086" i="3"/>
  <c r="BB1033" i="3"/>
  <c r="BC1033" i="3" s="1"/>
  <c r="AO1091" i="3"/>
  <c r="BB1091" i="3" s="1"/>
  <c r="BC1091" i="3" s="1"/>
  <c r="BB1092" i="3"/>
  <c r="BC1092" i="3" s="1"/>
  <c r="AY1036" i="3"/>
  <c r="AX1031" i="3"/>
  <c r="AX1030" i="3" s="1"/>
  <c r="AX1043" i="3" s="1"/>
  <c r="AX1035" i="3"/>
  <c r="AX1089" i="3" s="1"/>
  <c r="AR798" i="3"/>
  <c r="AR852" i="3" s="1"/>
  <c r="AR794" i="3"/>
  <c r="AR793" i="3" s="1"/>
  <c r="AU818" i="3"/>
  <c r="BP794" i="3"/>
  <c r="BP793" i="3" s="1"/>
  <c r="BP798" i="3"/>
  <c r="BP852" i="3" s="1"/>
  <c r="AS877" i="3"/>
  <c r="AS931" i="3" s="1"/>
  <c r="AS873" i="3"/>
  <c r="AS872" i="3" s="1"/>
  <c r="AS885" i="3" s="1"/>
  <c r="CI205" i="3"/>
  <c r="CI86" i="3"/>
  <c r="CI85" i="3" s="1"/>
  <c r="BW503" i="3"/>
  <c r="BW501" i="3"/>
  <c r="BW504" i="3"/>
  <c r="BS865" i="3"/>
  <c r="BS859" i="3"/>
  <c r="BS833" i="3"/>
  <c r="BS866" i="3"/>
  <c r="BS838" i="3"/>
  <c r="BS837" i="3" s="1"/>
  <c r="BS832" i="3"/>
  <c r="BS831" i="3"/>
  <c r="BS825" i="3"/>
  <c r="BS821" i="3"/>
  <c r="BS815" i="3"/>
  <c r="BS814" i="3" s="1"/>
  <c r="BS862" i="3"/>
  <c r="BS861" i="3"/>
  <c r="BS860" i="3"/>
  <c r="BS841" i="3"/>
  <c r="BS858" i="3"/>
  <c r="BS850" i="3"/>
  <c r="BS840" i="3"/>
  <c r="BS836" i="3"/>
  <c r="BS829" i="3"/>
  <c r="BS816" i="3"/>
  <c r="BS808" i="3" a="1"/>
  <c r="BS808" i="3" s="1"/>
  <c r="BS813" i="3"/>
  <c r="BS847" i="3"/>
  <c r="BS800" i="3"/>
  <c r="BS855" i="3"/>
  <c r="BS854" i="3" s="1"/>
  <c r="BS846" i="3"/>
  <c r="BS835" i="3"/>
  <c r="BS834" i="3" s="1"/>
  <c r="BS810" i="3"/>
  <c r="BS809" i="3" s="1"/>
  <c r="BS830" i="3"/>
  <c r="BS802" i="3"/>
  <c r="BS812" i="3"/>
  <c r="BS795" i="3"/>
  <c r="BS811" i="3"/>
  <c r="BS796" i="3"/>
  <c r="BS849" i="3" s="1"/>
  <c r="BS848" i="3" s="1"/>
  <c r="CI792" i="3" a="1"/>
  <c r="CI792" i="3" s="1"/>
  <c r="AD1057" i="3"/>
  <c r="AD1054" i="3"/>
  <c r="AD1056" i="3"/>
  <c r="CI384" i="3"/>
  <c r="CI376" i="3"/>
  <c r="CI366" i="3"/>
  <c r="CI362" i="3"/>
  <c r="CI356" i="3"/>
  <c r="CI336" i="3"/>
  <c r="CI335" i="3" s="1"/>
  <c r="CI391" i="3"/>
  <c r="CI367" i="3"/>
  <c r="CI392" i="3"/>
  <c r="CI385" i="3"/>
  <c r="CI339" i="3"/>
  <c r="CI321" i="3"/>
  <c r="CI386" i="3"/>
  <c r="CI373" i="3"/>
  <c r="CI372" i="3"/>
  <c r="CI361" i="3"/>
  <c r="CI360" i="3" s="1"/>
  <c r="CI359" i="3"/>
  <c r="CI387" i="3"/>
  <c r="CI357" i="3"/>
  <c r="CI337" i="3"/>
  <c r="CI388" i="3"/>
  <c r="CI355" i="3"/>
  <c r="CI347" i="3"/>
  <c r="CI328" i="3"/>
  <c r="CI326" i="3"/>
  <c r="CI351" i="3"/>
  <c r="CI358" i="3"/>
  <c r="CI381" i="3"/>
  <c r="CI380" i="3" s="1"/>
  <c r="CI334" i="3" a="1"/>
  <c r="CI334" i="3" s="1"/>
  <c r="CI338" i="3"/>
  <c r="CI322" i="3"/>
  <c r="CI375" i="3" s="1"/>
  <c r="CI374" i="3" s="1"/>
  <c r="CI342" i="3"/>
  <c r="CI364" i="3"/>
  <c r="CI363" i="3" s="1"/>
  <c r="CI341" i="3"/>
  <c r="CI340" i="3" s="1"/>
  <c r="CI344" i="3"/>
  <c r="J501" i="3"/>
  <c r="J503" i="3"/>
  <c r="J67" i="3" s="1"/>
  <c r="J504" i="3"/>
  <c r="J68" i="3" s="1"/>
  <c r="CK628" i="3"/>
  <c r="CK584" i="3"/>
  <c r="CK576" i="3"/>
  <c r="CK618" i="3"/>
  <c r="CK617" i="3" s="1"/>
  <c r="CK604" i="3"/>
  <c r="CK598" i="3"/>
  <c r="CK597" i="3" s="1"/>
  <c r="CK596" i="3"/>
  <c r="CK594" i="3"/>
  <c r="CK578" i="3"/>
  <c r="CK577" i="3" s="1"/>
  <c r="CK625" i="3"/>
  <c r="CK623" i="3"/>
  <c r="CK621" i="3"/>
  <c r="CK629" i="3"/>
  <c r="CK624" i="3"/>
  <c r="CK595" i="3"/>
  <c r="CK622" i="3"/>
  <c r="CK592" i="3"/>
  <c r="CK610" i="3"/>
  <c r="CK579" i="3"/>
  <c r="CK574" i="3"/>
  <c r="CK603" i="3"/>
  <c r="CK599" i="3"/>
  <c r="CK601" i="3"/>
  <c r="CK600" i="3" s="1"/>
  <c r="CK609" i="3"/>
  <c r="CK588" i="3"/>
  <c r="CK571" i="3" a="1"/>
  <c r="CK571" i="3" s="1"/>
  <c r="CK565" i="3"/>
  <c r="CK563" i="3"/>
  <c r="CK613" i="3"/>
  <c r="CK593" i="3"/>
  <c r="CK575" i="3"/>
  <c r="CK573" i="3"/>
  <c r="CK572" i="3" s="1"/>
  <c r="CK559" i="3"/>
  <c r="CK612" i="3" s="1"/>
  <c r="CK611" i="3" s="1"/>
  <c r="CK558" i="3"/>
  <c r="AH745" i="3"/>
  <c r="AH744" i="3" s="1"/>
  <c r="AH748" i="3"/>
  <c r="AH747" i="3"/>
  <c r="AH749" i="3"/>
  <c r="CG226" i="3"/>
  <c r="CG106" i="3" s="1"/>
  <c r="CG215" i="3"/>
  <c r="CG97" i="3" s="1"/>
  <c r="CG214" i="3"/>
  <c r="CG94" i="3" s="1"/>
  <c r="CG227" i="3"/>
  <c r="CG107" i="3" s="1"/>
  <c r="CG208" i="3"/>
  <c r="CG88" i="3" s="1"/>
  <c r="CG233" i="3"/>
  <c r="CG113" i="3" s="1"/>
  <c r="CG228" i="3"/>
  <c r="CG203" i="3"/>
  <c r="CG181" i="3"/>
  <c r="CG61" i="3" s="1"/>
  <c r="CG163" i="3"/>
  <c r="CG44" i="3" s="1"/>
  <c r="CG234" i="3"/>
  <c r="CG114" i="3" s="1"/>
  <c r="CG230" i="3"/>
  <c r="CG209" i="3"/>
  <c r="CG89" i="3" s="1"/>
  <c r="CG204" i="3"/>
  <c r="CG84" i="3" s="1"/>
  <c r="CG189" i="3"/>
  <c r="CG69" i="3" s="1"/>
  <c r="CG223" i="3"/>
  <c r="CG201" i="3"/>
  <c r="CG81" i="3" s="1"/>
  <c r="CG180" i="3"/>
  <c r="CG60" i="3" s="1"/>
  <c r="CG179" i="3"/>
  <c r="CG59" i="3" s="1"/>
  <c r="CG200" i="3"/>
  <c r="CG80" i="3" s="1"/>
  <c r="CG218" i="3"/>
  <c r="CG206" i="3"/>
  <c r="CG197" i="3"/>
  <c r="CG77" i="3" s="1"/>
  <c r="CG198" i="3"/>
  <c r="CG78" i="3" s="1"/>
  <c r="CG184" i="3"/>
  <c r="CG64" i="3" s="1"/>
  <c r="CG183" i="3"/>
  <c r="CG199" i="3"/>
  <c r="CG79" i="3" s="1"/>
  <c r="CG170" i="3"/>
  <c r="CG50" i="3" s="1"/>
  <c r="CG193" i="3"/>
  <c r="CG178" i="3"/>
  <c r="CG176" i="3" a="1"/>
  <c r="CG176" i="3" s="1"/>
  <c r="CG56" i="3" s="1"/>
  <c r="CG164" i="3"/>
  <c r="CG229" i="3"/>
  <c r="CG41" i="3"/>
  <c r="CG186" i="3"/>
  <c r="BC652" i="3"/>
  <c r="BC634" i="3"/>
  <c r="BQ660" i="3" s="1"/>
  <c r="BC655" i="3"/>
  <c r="BC654" i="3"/>
  <c r="BC653" i="3"/>
  <c r="BV660" i="3"/>
  <c r="CC1007" i="3"/>
  <c r="CP954" i="3"/>
  <c r="CQ954" i="3" s="1"/>
  <c r="P958" i="3"/>
  <c r="BQ89" i="3"/>
  <c r="BZ209" i="3"/>
  <c r="CA209" i="3" s="1"/>
  <c r="AO972" i="3"/>
  <c r="BB973" i="3"/>
  <c r="BC973" i="3" s="1"/>
  <c r="AO992" i="3"/>
  <c r="BB992" i="3" s="1"/>
  <c r="BC992" i="3" s="1"/>
  <c r="BB993" i="3"/>
  <c r="BC993" i="3" s="1"/>
  <c r="CA1100" i="3"/>
  <c r="CG1019" i="3"/>
  <c r="CG1018" i="3"/>
  <c r="CG1017" i="3"/>
  <c r="CG1016" i="3"/>
  <c r="CG1008" i="3"/>
  <c r="CG999" i="3"/>
  <c r="CG1024" i="3"/>
  <c r="CG1005" i="3"/>
  <c r="CG989" i="3"/>
  <c r="CG1023" i="3"/>
  <c r="CG1020" i="3"/>
  <c r="CG1013" i="3"/>
  <c r="CG1012" i="3" s="1"/>
  <c r="CG1004" i="3"/>
  <c r="CG998" i="3"/>
  <c r="CG991" i="3"/>
  <c r="CG996" i="3"/>
  <c r="CG995" i="3" s="1"/>
  <c r="CG988" i="3"/>
  <c r="CG990" i="3"/>
  <c r="CG979" i="3"/>
  <c r="CG969" i="3"/>
  <c r="CG983" i="3"/>
  <c r="CG993" i="3"/>
  <c r="CG992" i="3" s="1"/>
  <c r="CG968" i="3"/>
  <c r="CG967" i="3" s="1"/>
  <c r="CG966" i="3" a="1"/>
  <c r="CG966" i="3" s="1"/>
  <c r="CG953" i="3"/>
  <c r="CG987" i="3"/>
  <c r="CG970" i="3"/>
  <c r="CG974" i="3"/>
  <c r="CG973" i="3"/>
  <c r="CG972" i="3" s="1"/>
  <c r="CG994" i="3"/>
  <c r="CG971" i="3"/>
  <c r="CG960" i="3"/>
  <c r="CG954" i="3"/>
  <c r="CG1007" i="3" s="1"/>
  <c r="CG1006" i="3" s="1"/>
  <c r="CF205" i="3"/>
  <c r="CF86" i="3"/>
  <c r="CF85" i="3" s="1"/>
  <c r="BW431" i="3"/>
  <c r="BW429" i="3"/>
  <c r="BW428" i="3" s="1"/>
  <c r="BW432" i="3"/>
  <c r="BW433" i="3"/>
  <c r="AJ1019" i="3"/>
  <c r="AJ1022" i="3"/>
  <c r="AJ1021" i="3" s="1"/>
  <c r="AJ1018" i="3"/>
  <c r="AJ1017" i="3"/>
  <c r="AJ1016" i="3"/>
  <c r="AJ1024" i="3"/>
  <c r="AJ1005" i="3"/>
  <c r="AJ1023" i="3"/>
  <c r="AJ1008" i="3"/>
  <c r="AJ1013" i="3"/>
  <c r="AJ1012" i="3" s="1"/>
  <c r="AJ1004" i="3"/>
  <c r="AJ998" i="3"/>
  <c r="AJ989" i="3"/>
  <c r="AJ974" i="3"/>
  <c r="AJ999" i="3"/>
  <c r="AJ991" i="3"/>
  <c r="AJ994" i="3"/>
  <c r="AJ983" i="3"/>
  <c r="AJ973" i="3"/>
  <c r="AJ972" i="3" s="1"/>
  <c r="AJ1020" i="3"/>
  <c r="AJ987" i="3"/>
  <c r="AJ979" i="3"/>
  <c r="AJ970" i="3"/>
  <c r="AJ966" i="3" a="1"/>
  <c r="AJ966" i="3" s="1"/>
  <c r="AJ993" i="3"/>
  <c r="AJ992" i="3" s="1"/>
  <c r="AJ969" i="3"/>
  <c r="AJ968" i="3"/>
  <c r="AJ967" i="3" s="1"/>
  <c r="AJ988" i="3"/>
  <c r="AJ990" i="3"/>
  <c r="AJ954" i="3"/>
  <c r="AJ1007" i="3" s="1"/>
  <c r="AJ1006" i="3" s="1"/>
  <c r="AJ996" i="3"/>
  <c r="AJ995" i="3" s="1"/>
  <c r="AJ960" i="3"/>
  <c r="AJ971" i="3"/>
  <c r="AJ958" i="3"/>
  <c r="AJ953" i="3"/>
  <c r="AJ976" i="3"/>
  <c r="AZ950" i="3" a="1"/>
  <c r="AZ950" i="3" s="1"/>
  <c r="BC732" i="3"/>
  <c r="BC731" i="3"/>
  <c r="BC733" i="3"/>
  <c r="BC734" i="3"/>
  <c r="BC713" i="3"/>
  <c r="AH741" i="3"/>
  <c r="AH740" i="3"/>
  <c r="AH738" i="3"/>
  <c r="BM921" i="3"/>
  <c r="BZ921" i="3" s="1"/>
  <c r="CA921" i="3" s="1"/>
  <c r="BZ922" i="3"/>
  <c r="CA922" i="3" s="1"/>
  <c r="J110" i="3"/>
  <c r="J109" i="3"/>
  <c r="J108" i="3"/>
  <c r="J46" i="3"/>
  <c r="AI278" i="1" a="1"/>
  <c r="AI278" i="1" s="1"/>
  <c r="J642" i="3"/>
  <c r="BB700" i="3"/>
  <c r="BC700" i="3" s="1"/>
  <c r="AO106" i="3"/>
  <c r="BB106" i="3" s="1"/>
  <c r="CC972" i="3"/>
  <c r="CP973" i="3"/>
  <c r="CQ973" i="3" s="1"/>
  <c r="O403" i="3"/>
  <c r="O48" i="3"/>
  <c r="O47" i="3" s="1"/>
  <c r="CE353" i="3"/>
  <c r="CE352" i="3"/>
  <c r="CE350" i="3"/>
  <c r="CE349" i="3" s="1"/>
  <c r="CE354" i="3"/>
  <c r="AG957" i="3"/>
  <c r="BQ498" i="3"/>
  <c r="BZ499" i="3"/>
  <c r="CA499" i="3" s="1"/>
  <c r="Y41" i="3"/>
  <c r="AF2" i="3"/>
  <c r="AD2" i="3"/>
  <c r="AC2" i="3"/>
  <c r="Z2" i="3"/>
  <c r="Y2" i="3"/>
  <c r="AL4" i="3"/>
  <c r="AG2" i="3"/>
  <c r="AE2" i="3"/>
  <c r="AB2" i="3"/>
  <c r="AA2" i="3"/>
  <c r="BX188" i="3"/>
  <c r="BX68" i="3" s="1"/>
  <c r="BX187" i="3"/>
  <c r="BX67" i="3" s="1"/>
  <c r="BX66" i="3" s="1"/>
  <c r="BX65" i="3" s="1"/>
  <c r="BX185" i="3"/>
  <c r="AQ669" i="3"/>
  <c r="AQ75" i="3" s="1"/>
  <c r="AQ666" i="3"/>
  <c r="AQ668" i="3"/>
  <c r="AQ74" i="3" s="1"/>
  <c r="AQ73" i="3"/>
  <c r="AQ72" i="3" s="1"/>
  <c r="AQ670" i="3"/>
  <c r="AQ76" i="3" s="1"/>
  <c r="AQ696" i="3"/>
  <c r="AQ103" i="3"/>
  <c r="AQ102" i="3" s="1"/>
  <c r="BC643" i="3"/>
  <c r="AL835" i="3"/>
  <c r="AM835" i="3" s="1"/>
  <c r="AE834" i="3"/>
  <c r="AL834" i="3" s="1"/>
  <c r="AM834" i="3" s="1"/>
  <c r="BB1075" i="3"/>
  <c r="BC1075" i="3" s="1"/>
  <c r="AO1074" i="3"/>
  <c r="BB1074" i="3" s="1"/>
  <c r="BC1074" i="3" s="1"/>
  <c r="AW483" i="3"/>
  <c r="AW482" i="3" s="1"/>
  <c r="AW487" i="3" s="1"/>
  <c r="AW506" i="3" s="1"/>
  <c r="AW537" i="3" s="1"/>
  <c r="AW551" i="3" s="1"/>
  <c r="T501" i="3"/>
  <c r="T503" i="3"/>
  <c r="T67" i="3" s="1"/>
  <c r="T504" i="3"/>
  <c r="T68" i="3" s="1"/>
  <c r="CN265" i="3"/>
  <c r="AS952" i="3"/>
  <c r="AS951" i="3" s="1"/>
  <c r="AS956" i="3"/>
  <c r="AS1010" i="3" s="1"/>
  <c r="BQ1020" i="3"/>
  <c r="BQ1019" i="3"/>
  <c r="BQ1018" i="3"/>
  <c r="BQ1024" i="3"/>
  <c r="BQ1008" i="3"/>
  <c r="BQ1005" i="3"/>
  <c r="BQ1023" i="3"/>
  <c r="BQ996" i="3"/>
  <c r="BQ995" i="3" s="1"/>
  <c r="BQ990" i="3"/>
  <c r="BQ1013" i="3"/>
  <c r="BQ1012" i="3" s="1"/>
  <c r="BQ1004" i="3"/>
  <c r="BQ999" i="3"/>
  <c r="BQ1017" i="3"/>
  <c r="BQ994" i="3"/>
  <c r="BQ958" i="3"/>
  <c r="BQ1016" i="3"/>
  <c r="BQ991" i="3"/>
  <c r="BQ987" i="3"/>
  <c r="BQ998" i="3"/>
  <c r="BQ979" i="3"/>
  <c r="BQ969" i="3"/>
  <c r="BQ983" i="3"/>
  <c r="BQ989" i="3"/>
  <c r="BQ973" i="3"/>
  <c r="BQ972" i="3" s="1"/>
  <c r="BQ974" i="3"/>
  <c r="BQ970" i="3"/>
  <c r="BQ971" i="3"/>
  <c r="BQ993" i="3"/>
  <c r="BQ992" i="3" s="1"/>
  <c r="BQ954" i="3"/>
  <c r="BQ1007" i="3" s="1"/>
  <c r="BQ1006" i="3" s="1"/>
  <c r="BQ988" i="3"/>
  <c r="BQ968" i="3"/>
  <c r="BQ967" i="3" s="1"/>
  <c r="BQ966" i="3" a="1"/>
  <c r="BQ966" i="3" s="1"/>
  <c r="BQ953" i="3"/>
  <c r="BQ960" i="3"/>
  <c r="CI217" i="3"/>
  <c r="CI45" i="3"/>
  <c r="CH182" i="3"/>
  <c r="CH63" i="3"/>
  <c r="CH62" i="3" s="1"/>
  <c r="CH205" i="3"/>
  <c r="CH86" i="3"/>
  <c r="CH85" i="3" s="1"/>
  <c r="AZ1031" i="3"/>
  <c r="AZ1030" i="3" s="1"/>
  <c r="AZ1035" i="3"/>
  <c r="AZ1089" i="3" s="1"/>
  <c r="BR422" i="3"/>
  <c r="BR425" i="3"/>
  <c r="BR424" i="3"/>
  <c r="AY98" i="3"/>
  <c r="AY108" i="3"/>
  <c r="AY109" i="3"/>
  <c r="AY110" i="3"/>
  <c r="AU690" i="3"/>
  <c r="AU96" i="3"/>
  <c r="AU95" i="3" s="1"/>
  <c r="BX205" i="3"/>
  <c r="BX86" i="3"/>
  <c r="BX85" i="3" s="1"/>
  <c r="AB53" i="3"/>
  <c r="AJ748" i="3"/>
  <c r="AJ747" i="3"/>
  <c r="AJ745" i="3"/>
  <c r="AJ744" i="3" s="1"/>
  <c r="AJ749" i="3"/>
  <c r="AI1056" i="3"/>
  <c r="AI1057" i="3"/>
  <c r="AI1054" i="3"/>
  <c r="AG1061" i="3"/>
  <c r="AG1060" i="3" s="1"/>
  <c r="AG1063" i="3"/>
  <c r="AG1064" i="3"/>
  <c r="AG1065" i="3"/>
  <c r="Z978" i="3"/>
  <c r="Z977" i="3"/>
  <c r="Z975" i="3"/>
  <c r="CA706" i="3"/>
  <c r="BV425" i="3"/>
  <c r="BV424" i="3"/>
  <c r="BV422" i="3"/>
  <c r="V499" i="3"/>
  <c r="W499" i="3" s="1"/>
  <c r="I498" i="3"/>
  <c r="I63" i="3"/>
  <c r="BQ79" i="3"/>
  <c r="BZ199" i="3"/>
  <c r="CA199" i="3" s="1"/>
  <c r="BB117" i="3"/>
  <c r="AE82" i="3"/>
  <c r="AL82" i="3" s="1"/>
  <c r="AM82" i="3" s="1"/>
  <c r="AL83" i="3"/>
  <c r="AM83" i="3" s="1"/>
  <c r="V400" i="3"/>
  <c r="W400" i="3" s="1"/>
  <c r="I44" i="3"/>
  <c r="V44" i="3" s="1"/>
  <c r="AQ924" i="3"/>
  <c r="AV924" i="3"/>
  <c r="BU924" i="3"/>
  <c r="BP924" i="3"/>
  <c r="AO924" i="3"/>
  <c r="BB924" i="3" s="1"/>
  <c r="BS924" i="3"/>
  <c r="BX924" i="3"/>
  <c r="AY924" i="3"/>
  <c r="AT924" i="3"/>
  <c r="CL924" i="3"/>
  <c r="AP924" i="3"/>
  <c r="CJ924" i="3"/>
  <c r="AU924" i="3"/>
  <c r="BW924" i="3"/>
  <c r="BQ924" i="3"/>
  <c r="AR924" i="3"/>
  <c r="AH924" i="3"/>
  <c r="AH818" i="3"/>
  <c r="CQ450" i="3"/>
  <c r="CF222" i="3"/>
  <c r="CF103" i="3"/>
  <c r="CF102" i="3" s="1"/>
  <c r="CF177" i="3"/>
  <c r="CF58" i="3"/>
  <c r="CF57" i="3" s="1"/>
  <c r="BX217" i="3"/>
  <c r="BX45" i="3"/>
  <c r="BZ261" i="3"/>
  <c r="CA261" i="3" s="1"/>
  <c r="BC783" i="3"/>
  <c r="P493" i="3"/>
  <c r="P58" i="3"/>
  <c r="P57" i="3" s="1"/>
  <c r="P721" i="3"/>
  <c r="CQ455" i="3"/>
  <c r="BQ380" i="3"/>
  <c r="BZ380" i="3" s="1"/>
  <c r="CA380" i="3" s="1"/>
  <c r="BZ381" i="3"/>
  <c r="CA381" i="3" s="1"/>
  <c r="W787" i="3"/>
  <c r="W775" i="3"/>
  <c r="W762" i="3"/>
  <c r="W769" i="3"/>
  <c r="W759" i="3"/>
  <c r="W756" i="3"/>
  <c r="W750" i="3"/>
  <c r="W747" i="3"/>
  <c r="W733" i="3"/>
  <c r="W780" i="3"/>
  <c r="W774" i="3"/>
  <c r="W777" i="3"/>
  <c r="W788" i="3"/>
  <c r="W771" i="3"/>
  <c r="W735" i="3"/>
  <c r="W768" i="3"/>
  <c r="W743" i="3"/>
  <c r="W732" i="3"/>
  <c r="W748" i="3"/>
  <c r="W726" i="3"/>
  <c r="W781" i="3"/>
  <c r="W767" i="3"/>
  <c r="W738" i="3"/>
  <c r="W725" i="3"/>
  <c r="W755" i="3"/>
  <c r="W739" i="3"/>
  <c r="W752" i="3"/>
  <c r="W731" i="3"/>
  <c r="W713" i="3"/>
  <c r="W776" i="3"/>
  <c r="W734" i="3"/>
  <c r="W740" i="3"/>
  <c r="W761" i="3"/>
  <c r="W779" i="3"/>
  <c r="W758" i="3"/>
  <c r="W786" i="3"/>
  <c r="W729" i="3"/>
  <c r="W783" i="3"/>
  <c r="W772" i="3"/>
  <c r="W754" i="3"/>
  <c r="W770" i="3"/>
  <c r="W746" i="3"/>
  <c r="W785" i="3"/>
  <c r="W730" i="3"/>
  <c r="W745" i="3"/>
  <c r="W741" i="3"/>
  <c r="W778" i="3"/>
  <c r="W784" i="3"/>
  <c r="W773" i="3"/>
  <c r="W744" i="3"/>
  <c r="W753" i="3"/>
  <c r="W749" i="3"/>
  <c r="W757" i="3"/>
  <c r="W782" i="3"/>
  <c r="W737" i="3"/>
  <c r="W736" i="3"/>
  <c r="W742" i="3"/>
  <c r="W751" i="3"/>
  <c r="CC109" i="3"/>
  <c r="CP109" i="3" s="1"/>
  <c r="CQ109" i="3" s="1"/>
  <c r="CC98" i="3"/>
  <c r="CP98" i="3" s="1"/>
  <c r="CQ98" i="3" s="1"/>
  <c r="CC108" i="3"/>
  <c r="CP108" i="3" s="1"/>
  <c r="CP41" i="3"/>
  <c r="CQ49" i="3" s="1"/>
  <c r="CC110" i="3"/>
  <c r="CP110" i="3" s="1"/>
  <c r="CC40" i="3"/>
  <c r="CP40" i="3" s="1"/>
  <c r="CC5" i="3"/>
  <c r="CC247" i="3"/>
  <c r="CP201" i="3"/>
  <c r="CQ201" i="3" s="1"/>
  <c r="CC81" i="3"/>
  <c r="CP81" i="3" s="1"/>
  <c r="CQ81" i="3" s="1"/>
  <c r="CQ328" i="3"/>
  <c r="CC353" i="3"/>
  <c r="CP353" i="3" s="1"/>
  <c r="CQ353" i="3" s="1"/>
  <c r="CC352" i="3"/>
  <c r="CP352" i="3" s="1"/>
  <c r="CQ352" i="3" s="1"/>
  <c r="CP351" i="3"/>
  <c r="CQ351" i="3" s="1"/>
  <c r="CC350" i="3"/>
  <c r="CC354" i="3"/>
  <c r="CP354" i="3" s="1"/>
  <c r="CQ354" i="3" s="1"/>
  <c r="AH956" i="3"/>
  <c r="AH1010" i="3" s="1"/>
  <c r="AH952" i="3"/>
  <c r="BR625" i="3"/>
  <c r="BR623" i="3"/>
  <c r="BR622" i="3"/>
  <c r="BR579" i="3"/>
  <c r="BR621" i="3"/>
  <c r="BR613" i="3"/>
  <c r="BR609" i="3"/>
  <c r="BR576" i="3"/>
  <c r="BR565" i="3"/>
  <c r="BR563" i="3"/>
  <c r="BR628" i="3"/>
  <c r="BR618" i="3"/>
  <c r="BR617" i="3" s="1"/>
  <c r="BR604" i="3"/>
  <c r="BR598" i="3"/>
  <c r="BR597" i="3" s="1"/>
  <c r="BR595" i="3"/>
  <c r="BR603" i="3"/>
  <c r="BR599" i="3"/>
  <c r="BR629" i="3"/>
  <c r="BR610" i="3"/>
  <c r="BR596" i="3"/>
  <c r="BR593" i="3"/>
  <c r="BR592" i="3"/>
  <c r="BR624" i="3"/>
  <c r="BR578" i="3"/>
  <c r="BR577" i="3" s="1"/>
  <c r="BR575" i="3"/>
  <c r="BR601" i="3"/>
  <c r="BR600" i="3" s="1"/>
  <c r="BR573" i="3"/>
  <c r="BR572" i="3" s="1"/>
  <c r="BR594" i="3"/>
  <c r="BR571" i="3" a="1"/>
  <c r="BR571" i="3" s="1"/>
  <c r="BR574" i="3"/>
  <c r="BR559" i="3"/>
  <c r="BR612" i="3" s="1"/>
  <c r="BR611" i="3" s="1"/>
  <c r="BR588" i="3"/>
  <c r="BR584" i="3"/>
  <c r="BR558" i="3"/>
  <c r="AL957" i="3"/>
  <c r="AM957" i="3" s="1"/>
  <c r="Y956" i="3"/>
  <c r="AL956" i="3" s="1"/>
  <c r="AM956" i="3" s="1"/>
  <c r="Y952" i="3"/>
  <c r="CQ462" i="3"/>
  <c r="CA414" i="3"/>
  <c r="BQ439" i="3"/>
  <c r="BZ439" i="3" s="1"/>
  <c r="CA439" i="3" s="1"/>
  <c r="BZ440" i="3"/>
  <c r="CA440" i="3" s="1"/>
  <c r="BQ459" i="3"/>
  <c r="BZ459" i="3" s="1"/>
  <c r="CA459" i="3" s="1"/>
  <c r="BZ460" i="3"/>
  <c r="CA460" i="3" s="1"/>
  <c r="AG940" i="3"/>
  <c r="AG943" i="3"/>
  <c r="AG939" i="3"/>
  <c r="AG929" i="3"/>
  <c r="AG934" i="3"/>
  <c r="AG933" i="3" s="1"/>
  <c r="AG926" i="3"/>
  <c r="AG920" i="3"/>
  <c r="AG945" i="3"/>
  <c r="AL945" i="3" s="1"/>
  <c r="AM945" i="3" s="1"/>
  <c r="AG944" i="3"/>
  <c r="AL944" i="3" s="1"/>
  <c r="AM944" i="3" s="1"/>
  <c r="AG915" i="3"/>
  <c r="AG911" i="3"/>
  <c r="AG941" i="3"/>
  <c r="AG937" i="3"/>
  <c r="AG917" i="3"/>
  <c r="AG916" i="3" s="1"/>
  <c r="AG908" i="3"/>
  <c r="AG912" i="3"/>
  <c r="AG890" i="3"/>
  <c r="AG919" i="3"/>
  <c r="AG904" i="3"/>
  <c r="AG925" i="3"/>
  <c r="AG938" i="3"/>
  <c r="AG910" i="3"/>
  <c r="AG900" i="3"/>
  <c r="AG895" i="3"/>
  <c r="AG891" i="3"/>
  <c r="AG914" i="3"/>
  <c r="AG913" i="3" s="1"/>
  <c r="AG894" i="3"/>
  <c r="AG893" i="3" s="1"/>
  <c r="AG892" i="3"/>
  <c r="AG879" i="3"/>
  <c r="AG887" i="3" a="1"/>
  <c r="AG887" i="3" s="1"/>
  <c r="AL887" i="3" s="1"/>
  <c r="AM887" i="3" s="1"/>
  <c r="AG909" i="3"/>
  <c r="AG889" i="3"/>
  <c r="AG888" i="3" s="1"/>
  <c r="AG881" i="3"/>
  <c r="AG874" i="3"/>
  <c r="AG875" i="3"/>
  <c r="AG928" i="3" s="1"/>
  <c r="AG927" i="3" s="1"/>
  <c r="AG705" i="3"/>
  <c r="AL705" i="3" s="1"/>
  <c r="AM705" i="3" s="1"/>
  <c r="AG112" i="3"/>
  <c r="AL706" i="3"/>
  <c r="AM706" i="3" s="1"/>
  <c r="AG642" i="3"/>
  <c r="BW940" i="3"/>
  <c r="BW944" i="3"/>
  <c r="BW926" i="3"/>
  <c r="BW945" i="3"/>
  <c r="BW937" i="3"/>
  <c r="BW879" i="3"/>
  <c r="BW934" i="3"/>
  <c r="BW933" i="3" s="1"/>
  <c r="BW911" i="3"/>
  <c r="BW941" i="3"/>
  <c r="BW919" i="3"/>
  <c r="BW915" i="3"/>
  <c r="BW908" i="3"/>
  <c r="BW904" i="3"/>
  <c r="BW939" i="3"/>
  <c r="BW912" i="3"/>
  <c r="BW889" i="3"/>
  <c r="BW888" i="3" s="1"/>
  <c r="BW909" i="3"/>
  <c r="BW938" i="3"/>
  <c r="BW929" i="3"/>
  <c r="BW887" i="3" a="1"/>
  <c r="BW887" i="3" s="1"/>
  <c r="BW900" i="3"/>
  <c r="BW895" i="3"/>
  <c r="BW891" i="3"/>
  <c r="BW914" i="3"/>
  <c r="BW913" i="3" s="1"/>
  <c r="BW925" i="3"/>
  <c r="BW881" i="3"/>
  <c r="BW875" i="3"/>
  <c r="BW928" i="3" s="1"/>
  <c r="BW927" i="3" s="1"/>
  <c r="BW894" i="3"/>
  <c r="BW893" i="3" s="1"/>
  <c r="BW890" i="3"/>
  <c r="BW892" i="3"/>
  <c r="BW920" i="3"/>
  <c r="BW874" i="3"/>
  <c r="BW917" i="3"/>
  <c r="BW916" i="3" s="1"/>
  <c r="BW910" i="3"/>
  <c r="AZ1055" i="3"/>
  <c r="V1036" i="3"/>
  <c r="W1036" i="3" s="1"/>
  <c r="I1035" i="3"/>
  <c r="V1035" i="3" s="1"/>
  <c r="W1035" i="3" s="1"/>
  <c r="CJ384" i="3"/>
  <c r="CJ391" i="3"/>
  <c r="CJ367" i="3"/>
  <c r="CJ392" i="3"/>
  <c r="CJ385" i="3"/>
  <c r="CJ339" i="3"/>
  <c r="CJ386" i="3"/>
  <c r="CJ373" i="3"/>
  <c r="CJ372" i="3"/>
  <c r="CJ361" i="3"/>
  <c r="CJ360" i="3" s="1"/>
  <c r="CJ359" i="3"/>
  <c r="CJ387" i="3"/>
  <c r="CJ357" i="3"/>
  <c r="CJ337" i="3"/>
  <c r="CJ364" i="3"/>
  <c r="CJ363" i="3" s="1"/>
  <c r="CJ334" i="3" a="1"/>
  <c r="CJ334" i="3" s="1"/>
  <c r="CJ328" i="3"/>
  <c r="CJ326" i="3"/>
  <c r="CJ351" i="3"/>
  <c r="CJ358" i="3"/>
  <c r="CJ381" i="3"/>
  <c r="CJ380" i="3" s="1"/>
  <c r="CJ336" i="3"/>
  <c r="CJ335" i="3" s="1"/>
  <c r="CJ321" i="3"/>
  <c r="CJ347" i="3"/>
  <c r="CJ362" i="3"/>
  <c r="CJ356" i="3"/>
  <c r="CJ338" i="3"/>
  <c r="CJ322" i="3"/>
  <c r="CJ375" i="3" s="1"/>
  <c r="CJ374" i="3" s="1"/>
  <c r="CJ342" i="3"/>
  <c r="CJ355" i="3"/>
  <c r="CJ388" i="3"/>
  <c r="CJ341" i="3"/>
  <c r="CJ340" i="3" s="1"/>
  <c r="CJ366" i="3"/>
  <c r="CJ376" i="3"/>
  <c r="CJ344" i="3"/>
  <c r="AM767" i="3"/>
  <c r="AT701" i="3"/>
  <c r="AT107" i="3" s="1"/>
  <c r="AT697" i="3"/>
  <c r="AT652" i="3"/>
  <c r="AT650" i="3" a="1"/>
  <c r="AT650" i="3" s="1"/>
  <c r="AT56" i="3" s="1"/>
  <c r="AT680" i="3"/>
  <c r="AT674" i="3"/>
  <c r="AT80" i="3" s="1"/>
  <c r="AT655" i="3"/>
  <c r="AT61" i="3" s="1"/>
  <c r="AT688" i="3"/>
  <c r="AT94" i="3" s="1"/>
  <c r="AT692" i="3"/>
  <c r="AT704" i="3"/>
  <c r="AT683" i="3"/>
  <c r="AT89" i="3" s="1"/>
  <c r="AT682" i="3"/>
  <c r="AT88" i="3" s="1"/>
  <c r="AT673" i="3"/>
  <c r="AT79" i="3" s="1"/>
  <c r="AT708" i="3"/>
  <c r="AT114" i="3" s="1"/>
  <c r="AT658" i="3"/>
  <c r="AT64" i="3" s="1"/>
  <c r="AT702" i="3"/>
  <c r="AT703" i="3"/>
  <c r="AT675" i="3"/>
  <c r="AT81" i="3" s="1"/>
  <c r="AT657" i="3"/>
  <c r="AT689" i="3"/>
  <c r="AT97" i="3" s="1"/>
  <c r="AT678" i="3"/>
  <c r="AT84" i="3" s="1"/>
  <c r="AT700" i="3"/>
  <c r="AT106" i="3" s="1"/>
  <c r="AT672" i="3"/>
  <c r="AT78" i="3" s="1"/>
  <c r="AT653" i="3"/>
  <c r="AT59" i="3" s="1"/>
  <c r="AT707" i="3"/>
  <c r="AT113" i="3" s="1"/>
  <c r="AT663" i="3"/>
  <c r="AT69" i="3" s="1"/>
  <c r="AT654" i="3"/>
  <c r="AT60" i="3" s="1"/>
  <c r="AT638" i="3"/>
  <c r="AT677" i="3"/>
  <c r="AT667" i="3"/>
  <c r="AT642" i="3"/>
  <c r="AT671" i="3"/>
  <c r="AT77" i="3" s="1"/>
  <c r="AT649" i="3"/>
  <c r="AT55" i="3" s="1"/>
  <c r="AT637" i="3"/>
  <c r="AT44" i="3" s="1"/>
  <c r="AT644" i="3"/>
  <c r="AT50" i="3" s="1"/>
  <c r="AT41" i="3"/>
  <c r="BR634" i="3" a="1"/>
  <c r="BR634" i="3" s="1"/>
  <c r="AD656" i="3"/>
  <c r="AD63" i="3"/>
  <c r="AD62" i="3" s="1"/>
  <c r="L491" i="3"/>
  <c r="L55" i="3" s="1"/>
  <c r="L477" i="3"/>
  <c r="V505" i="3"/>
  <c r="W505" i="3" s="1"/>
  <c r="I69" i="3"/>
  <c r="V69" i="3" s="1"/>
  <c r="W69" i="3" s="1"/>
  <c r="AX783" i="3"/>
  <c r="AX782" i="3"/>
  <c r="AX779" i="3"/>
  <c r="AX767" i="3"/>
  <c r="AX752" i="3"/>
  <c r="AX776" i="3"/>
  <c r="AX775" i="3" s="1"/>
  <c r="AX771" i="3"/>
  <c r="AX768" i="3"/>
  <c r="AX761" i="3"/>
  <c r="AX742" i="3"/>
  <c r="AX736" i="3"/>
  <c r="AX735" i="3" s="1"/>
  <c r="AX726" i="3" s="1"/>
  <c r="AX780" i="3"/>
  <c r="AX733" i="3"/>
  <c r="AX781" i="3"/>
  <c r="AX787" i="3"/>
  <c r="AX786" i="3"/>
  <c r="AX762" i="3"/>
  <c r="AX728" i="3"/>
  <c r="AX750" i="3"/>
  <c r="AX759" i="3"/>
  <c r="AX758" i="3" s="1"/>
  <c r="AX754" i="3"/>
  <c r="AX723" i="3"/>
  <c r="AX717" i="3"/>
  <c r="AX770" i="3" s="1"/>
  <c r="AX769" i="3" s="1"/>
  <c r="AX716" i="3"/>
  <c r="AX746" i="3"/>
  <c r="AX721" i="3"/>
  <c r="AX756" i="3"/>
  <c r="AX755" i="3" s="1"/>
  <c r="AX753" i="3"/>
  <c r="AX751" i="3"/>
  <c r="AX757" i="3"/>
  <c r="AX737" i="3"/>
  <c r="AX734" i="3"/>
  <c r="AX731" i="3"/>
  <c r="AX730" i="3" s="1"/>
  <c r="AX718" i="3"/>
  <c r="AX729" i="3" a="1"/>
  <c r="AX729" i="3" s="1"/>
  <c r="AX732" i="3"/>
  <c r="BV713" i="3" a="1"/>
  <c r="BV713" i="3" s="1"/>
  <c r="BP656" i="3"/>
  <c r="BP63" i="3"/>
  <c r="BP62" i="3" s="1"/>
  <c r="BP53" i="3" s="1"/>
  <c r="BP696" i="3"/>
  <c r="BP103" i="3"/>
  <c r="BP102" i="3" s="1"/>
  <c r="T491" i="3"/>
  <c r="T55" i="3" s="1"/>
  <c r="T477" i="3"/>
  <c r="AY642" i="3"/>
  <c r="BQ44" i="3"/>
  <c r="BZ163" i="3"/>
  <c r="CA163" i="3" s="1"/>
  <c r="BQ202" i="3"/>
  <c r="BZ202" i="3" s="1"/>
  <c r="CA202" i="3" s="1"/>
  <c r="BQ83" i="3"/>
  <c r="BQ82" i="3" s="1"/>
  <c r="BZ203" i="3"/>
  <c r="CA203" i="3" s="1"/>
  <c r="BZ200" i="3"/>
  <c r="CA200" i="3" s="1"/>
  <c r="BQ80" i="3"/>
  <c r="BO843" i="3"/>
  <c r="BO842" i="3" s="1"/>
  <c r="BR843" i="3"/>
  <c r="BR842" i="3" s="1"/>
  <c r="CE843" i="3"/>
  <c r="CE842" i="3" s="1"/>
  <c r="AO1012" i="3"/>
  <c r="BB1012" i="3" s="1"/>
  <c r="BC1012" i="3" s="1"/>
  <c r="BB1013" i="3"/>
  <c r="BC1013" i="3" s="1"/>
  <c r="BC991" i="3"/>
  <c r="BN610" i="3"/>
  <c r="BN629" i="3"/>
  <c r="BN625" i="3"/>
  <c r="BN570" i="3"/>
  <c r="BN622" i="3"/>
  <c r="BN628" i="3"/>
  <c r="BN618" i="3"/>
  <c r="BN617" i="3" s="1"/>
  <c r="BN623" i="3"/>
  <c r="BN588" i="3"/>
  <c r="BN575" i="3"/>
  <c r="BN604" i="3"/>
  <c r="BN579" i="3"/>
  <c r="BN576" i="3"/>
  <c r="BN559" i="3"/>
  <c r="BN612" i="3" s="1"/>
  <c r="BN611" i="3" s="1"/>
  <c r="BN595" i="3"/>
  <c r="BN578" i="3"/>
  <c r="BN577" i="3" s="1"/>
  <c r="BN571" i="3" a="1"/>
  <c r="BN571" i="3" s="1"/>
  <c r="BN624" i="3"/>
  <c r="BN594" i="3"/>
  <c r="BN603" i="3"/>
  <c r="BN599" i="3"/>
  <c r="BN593" i="3"/>
  <c r="BN574" i="3"/>
  <c r="BN565" i="3"/>
  <c r="BN601" i="3"/>
  <c r="BN600" i="3" s="1"/>
  <c r="BN598" i="3"/>
  <c r="BN597" i="3" s="1"/>
  <c r="BN621" i="3"/>
  <c r="BN596" i="3"/>
  <c r="BN613" i="3"/>
  <c r="BN584" i="3"/>
  <c r="BN592" i="3"/>
  <c r="BN558" i="3"/>
  <c r="BN609" i="3"/>
  <c r="BN573" i="3"/>
  <c r="BN572" i="3" s="1"/>
  <c r="BN581" i="3"/>
  <c r="CG937" i="3"/>
  <c r="CG944" i="3"/>
  <c r="CG917" i="3"/>
  <c r="CG916" i="3" s="1"/>
  <c r="CG945" i="3"/>
  <c r="CG940" i="3"/>
  <c r="CG939" i="3"/>
  <c r="CG925" i="3"/>
  <c r="CG920" i="3"/>
  <c r="CG900" i="3"/>
  <c r="CG890" i="3"/>
  <c r="CG881" i="3"/>
  <c r="CG910" i="3"/>
  <c r="CG929" i="3"/>
  <c r="CG914" i="3"/>
  <c r="CG913" i="3" s="1"/>
  <c r="CG894" i="3"/>
  <c r="CG893" i="3" s="1"/>
  <c r="CG938" i="3"/>
  <c r="CG892" i="3"/>
  <c r="CG904" i="3"/>
  <c r="CG934" i="3"/>
  <c r="CG933" i="3" s="1"/>
  <c r="CG911" i="3"/>
  <c r="CG915" i="3"/>
  <c r="CG909" i="3"/>
  <c r="CG908" i="3"/>
  <c r="CG926" i="3"/>
  <c r="CG891" i="3"/>
  <c r="CG919" i="3"/>
  <c r="CG912" i="3"/>
  <c r="CG889" i="3"/>
  <c r="CG888" i="3" s="1"/>
  <c r="CG941" i="3"/>
  <c r="CG874" i="3"/>
  <c r="CG887" i="3" a="1"/>
  <c r="CG887" i="3" s="1"/>
  <c r="CG875" i="3"/>
  <c r="CG928" i="3" s="1"/>
  <c r="CG927" i="3" s="1"/>
  <c r="CG895" i="3"/>
  <c r="BU185" i="3"/>
  <c r="BU187" i="3"/>
  <c r="BU67" i="3" s="1"/>
  <c r="BU66" i="3" s="1"/>
  <c r="BU65" i="3" s="1"/>
  <c r="BU188" i="3"/>
  <c r="BU68" i="3" s="1"/>
  <c r="AW676" i="3"/>
  <c r="AW83" i="3"/>
  <c r="AW82" i="3" s="1"/>
  <c r="AA798" i="3"/>
  <c r="AA794" i="3"/>
  <c r="N493" i="3"/>
  <c r="N58" i="3"/>
  <c r="N57" i="3" s="1"/>
  <c r="AJ676" i="3"/>
  <c r="AJ83" i="3"/>
  <c r="AJ82" i="3" s="1"/>
  <c r="AU1003" i="3"/>
  <c r="AP1003" i="3"/>
  <c r="BS1003" i="3"/>
  <c r="CK1003" i="3"/>
  <c r="AP1001" i="3"/>
  <c r="AP1000" i="3" s="1"/>
  <c r="AZ1001" i="3"/>
  <c r="AZ1000" i="3" s="1"/>
  <c r="CJ1001" i="3"/>
  <c r="CJ1000" i="3" s="1"/>
  <c r="BQ764" i="3"/>
  <c r="BQ763" i="3" s="1"/>
  <c r="AP764" i="3"/>
  <c r="AP763" i="3" s="1"/>
  <c r="CD764" i="3"/>
  <c r="CD763" i="3" s="1"/>
  <c r="L109" i="3"/>
  <c r="L108" i="3"/>
  <c r="L110" i="3"/>
  <c r="AK278" i="1" a="1"/>
  <c r="AK278" i="1" s="1"/>
  <c r="L642" i="3"/>
  <c r="BX432" i="3"/>
  <c r="BX429" i="3"/>
  <c r="BX428" i="3" s="1"/>
  <c r="BX431" i="3"/>
  <c r="BX433" i="3"/>
  <c r="V407" i="3"/>
  <c r="W407" i="3" s="1"/>
  <c r="I50" i="3"/>
  <c r="V50" i="3" s="1"/>
  <c r="AW924" i="3"/>
  <c r="CD168" i="3"/>
  <c r="CA762" i="3"/>
  <c r="CA752" i="3"/>
  <c r="BO555" i="3" a="1"/>
  <c r="BO555" i="3" s="1"/>
  <c r="BX581" i="3" s="1"/>
  <c r="M563" i="3"/>
  <c r="V563" i="3" s="1"/>
  <c r="W563" i="3" s="1"/>
  <c r="CH766" i="3"/>
  <c r="CQ93" i="3"/>
  <c r="BS432" i="3"/>
  <c r="BS431" i="3"/>
  <c r="BS429" i="3"/>
  <c r="BS428" i="3" s="1"/>
  <c r="BS433" i="3"/>
  <c r="Z817" i="3"/>
  <c r="Z819" i="3"/>
  <c r="Z820" i="3"/>
  <c r="BX168" i="3"/>
  <c r="AM1039" i="3"/>
  <c r="AM1097" i="3"/>
  <c r="AL663" i="3"/>
  <c r="AM663" i="3" s="1"/>
  <c r="Y69" i="3"/>
  <c r="AL69" i="3" s="1"/>
  <c r="BV555" i="3" a="1"/>
  <c r="BV555" i="3" s="1"/>
  <c r="BG50" i="1"/>
  <c r="BH50" i="1" s="1"/>
  <c r="BW168" i="3"/>
  <c r="I67" i="3"/>
  <c r="AF668" i="3"/>
  <c r="AF74" i="3" s="1"/>
  <c r="AF666" i="3"/>
  <c r="AF665" i="3" s="1"/>
  <c r="AF669" i="3"/>
  <c r="AF75" i="3" s="1"/>
  <c r="AF73" i="3"/>
  <c r="AF72" i="3" s="1"/>
  <c r="AF71" i="3" s="1"/>
  <c r="AF670" i="3"/>
  <c r="AF76" i="3" s="1"/>
  <c r="AM730" i="3"/>
  <c r="AO735" i="3"/>
  <c r="BB736" i="3"/>
  <c r="BC736" i="3" s="1"/>
  <c r="BC753" i="3"/>
  <c r="BC780" i="3"/>
  <c r="BC787" i="3"/>
  <c r="M958" i="3"/>
  <c r="T403" i="3"/>
  <c r="T48" i="3"/>
  <c r="T47" i="3" s="1"/>
  <c r="AM683" i="3"/>
  <c r="CE182" i="3"/>
  <c r="CE63" i="3"/>
  <c r="CE62" i="3" s="1"/>
  <c r="CJ222" i="3"/>
  <c r="CJ103" i="3"/>
  <c r="CJ102" i="3" s="1"/>
  <c r="AJ108" i="3"/>
  <c r="AJ109" i="3"/>
  <c r="AJ98" i="3"/>
  <c r="AJ110" i="3"/>
  <c r="AD278" i="1" a="1"/>
  <c r="AD278" i="1" s="1"/>
  <c r="P278" i="1" a="1"/>
  <c r="P278" i="1" s="1"/>
  <c r="P279" i="1" s="1"/>
  <c r="AJ562" i="3"/>
  <c r="AJ561" i="3" s="1"/>
  <c r="AJ566" i="3" s="1"/>
  <c r="AJ585" i="3" s="1"/>
  <c r="AJ616" i="3" s="1"/>
  <c r="AJ630" i="3" s="1"/>
  <c r="AM802" i="3"/>
  <c r="AM859" i="3"/>
  <c r="CQ479" i="3"/>
  <c r="CQ549" i="3"/>
  <c r="AO579" i="3"/>
  <c r="BB579" i="3" s="1"/>
  <c r="BC579" i="3" s="1"/>
  <c r="AO576" i="3"/>
  <c r="AO613" i="3"/>
  <c r="BB613" i="3" s="1"/>
  <c r="BC613" i="3" s="1"/>
  <c r="AO609" i="3"/>
  <c r="BB609" i="3" s="1"/>
  <c r="BC609" i="3" s="1"/>
  <c r="AO575" i="3"/>
  <c r="AO565" i="3"/>
  <c r="BB565" i="3" s="1"/>
  <c r="AO625" i="3"/>
  <c r="BB625" i="3" s="1"/>
  <c r="AO604" i="3"/>
  <c r="BB604" i="3" s="1"/>
  <c r="BC604" i="3" s="1"/>
  <c r="AO598" i="3"/>
  <c r="AO623" i="3"/>
  <c r="BB623" i="3" s="1"/>
  <c r="BC623" i="3" s="1"/>
  <c r="AO629" i="3"/>
  <c r="BB629" i="3" s="1"/>
  <c r="BC629" i="3" s="1"/>
  <c r="AO621" i="3"/>
  <c r="BB621" i="3" s="1"/>
  <c r="BC621" i="3" s="1"/>
  <c r="AO628" i="3"/>
  <c r="BB628" i="3" s="1"/>
  <c r="BC628" i="3" s="1"/>
  <c r="AO624" i="3"/>
  <c r="BB624" i="3" s="1"/>
  <c r="BC624" i="3" s="1"/>
  <c r="AO584" i="3"/>
  <c r="BB584" i="3" s="1"/>
  <c r="BC584" i="3" s="1"/>
  <c r="AO559" i="3"/>
  <c r="AO573" i="3"/>
  <c r="AO572" i="3" s="1"/>
  <c r="BB572" i="3" s="1"/>
  <c r="AO603" i="3"/>
  <c r="BB603" i="3" s="1"/>
  <c r="AO599" i="3"/>
  <c r="BB599" i="3" s="1"/>
  <c r="AO595" i="3"/>
  <c r="BB595" i="3" s="1"/>
  <c r="BC595" i="3" s="1"/>
  <c r="AO618" i="3"/>
  <c r="AO578" i="3"/>
  <c r="AO574" i="3"/>
  <c r="AO593" i="3"/>
  <c r="BB593" i="3" s="1"/>
  <c r="BC593" i="3" s="1"/>
  <c r="AO596" i="3"/>
  <c r="BB596" i="3" s="1"/>
  <c r="BC596" i="3" s="1"/>
  <c r="AO594" i="3"/>
  <c r="BB594" i="3" s="1"/>
  <c r="BC594" i="3" s="1"/>
  <c r="AO592" i="3"/>
  <c r="BB592" i="3" s="1"/>
  <c r="BC592" i="3" s="1"/>
  <c r="AO570" i="3"/>
  <c r="BB570" i="3" s="1"/>
  <c r="AO558" i="3"/>
  <c r="BB558" i="3" s="1"/>
  <c r="BB555" i="3"/>
  <c r="AO610" i="3"/>
  <c r="BB610" i="3" s="1"/>
  <c r="AO571" i="3" a="1"/>
  <c r="AO571" i="3" s="1"/>
  <c r="BB571" i="3" s="1"/>
  <c r="BC571" i="3" s="1"/>
  <c r="AO601" i="3"/>
  <c r="AO622" i="3"/>
  <c r="BB622" i="3" s="1"/>
  <c r="BC622" i="3" s="1"/>
  <c r="AO588" i="3"/>
  <c r="CF845" i="3"/>
  <c r="AP845" i="3"/>
  <c r="AT845" i="3"/>
  <c r="V635" i="3"/>
  <c r="I639" i="3"/>
  <c r="AH985" i="3"/>
  <c r="AH984" i="3"/>
  <c r="AH982" i="3"/>
  <c r="AH981" i="3" s="1"/>
  <c r="AH986" i="3"/>
  <c r="CQ414" i="3"/>
  <c r="CC922" i="3"/>
  <c r="BQ922" i="3"/>
  <c r="BQ921" i="3" s="1"/>
  <c r="CJ922" i="3"/>
  <c r="CJ921" i="3" s="1"/>
  <c r="T879" i="3"/>
  <c r="CQ529" i="3"/>
  <c r="BV205" i="3"/>
  <c r="BV86" i="3"/>
  <c r="BV85" i="3" s="1"/>
  <c r="L1037" i="3"/>
  <c r="V1037" i="3" s="1"/>
  <c r="W1037" i="3" s="1"/>
  <c r="AD1104" i="3"/>
  <c r="CA387" i="3"/>
  <c r="CA334" i="3"/>
  <c r="CA385" i="3"/>
  <c r="AI956" i="3"/>
  <c r="AI1010" i="3" s="1"/>
  <c r="AI952" i="3"/>
  <c r="V715" i="3"/>
  <c r="I714" i="3"/>
  <c r="AT584" i="3"/>
  <c r="AT574" i="3"/>
  <c r="AT625" i="3"/>
  <c r="AT604" i="3"/>
  <c r="AT598" i="3"/>
  <c r="AT597" i="3" s="1"/>
  <c r="AT596" i="3"/>
  <c r="AT594" i="3"/>
  <c r="AT624" i="3"/>
  <c r="AT618" i="3"/>
  <c r="AT617" i="3" s="1"/>
  <c r="AT623" i="3"/>
  <c r="AT578" i="3"/>
  <c r="AT577" i="3" s="1"/>
  <c r="AT628" i="3"/>
  <c r="AT621" i="3"/>
  <c r="AT603" i="3"/>
  <c r="AT599" i="3"/>
  <c r="AT576" i="3"/>
  <c r="AT570" i="3"/>
  <c r="AT595" i="3"/>
  <c r="AT579" i="3"/>
  <c r="AT610" i="3"/>
  <c r="AT622" i="3"/>
  <c r="AT613" i="3"/>
  <c r="AT588" i="3"/>
  <c r="AT575" i="3"/>
  <c r="AT565" i="3"/>
  <c r="AT573" i="3"/>
  <c r="AT572" i="3" s="1"/>
  <c r="AT601" i="3"/>
  <c r="AT600" i="3" s="1"/>
  <c r="AT563" i="3"/>
  <c r="AT609" i="3"/>
  <c r="AT593" i="3"/>
  <c r="AT558" i="3"/>
  <c r="AT629" i="3"/>
  <c r="AT592" i="3"/>
  <c r="AT571" i="3" a="1"/>
  <c r="AT571" i="3" s="1"/>
  <c r="AT559" i="3"/>
  <c r="AT612" i="3" s="1"/>
  <c r="AT611" i="3" s="1"/>
  <c r="AT581" i="3"/>
  <c r="W960" i="3"/>
  <c r="AU871" i="3" a="1"/>
  <c r="AU871" i="3" s="1"/>
  <c r="CA778" i="3"/>
  <c r="AG1057" i="3"/>
  <c r="AG1054" i="3"/>
  <c r="AG1056" i="3"/>
  <c r="CC168" i="3"/>
  <c r="CP170" i="3"/>
  <c r="CQ170" i="3" s="1"/>
  <c r="CC50" i="3"/>
  <c r="CP50" i="3" s="1"/>
  <c r="CQ50" i="3" s="1"/>
  <c r="CP208" i="3"/>
  <c r="CQ208" i="3" s="1"/>
  <c r="CC88" i="3"/>
  <c r="CP88" i="3" s="1"/>
  <c r="BQ547" i="3"/>
  <c r="BZ547" i="3" s="1"/>
  <c r="CA547" i="3" s="1"/>
  <c r="BZ548" i="3"/>
  <c r="CA548" i="3" s="1"/>
  <c r="AM1103" i="3"/>
  <c r="AB1104" i="3"/>
  <c r="AO656" i="3"/>
  <c r="BB657" i="3"/>
  <c r="BC657" i="3" s="1"/>
  <c r="AO63" i="3"/>
  <c r="BB707" i="3"/>
  <c r="BC707" i="3" s="1"/>
  <c r="AO113" i="3"/>
  <c r="BB113" i="3" s="1"/>
  <c r="CQ385" i="3"/>
  <c r="CQ373" i="3"/>
  <c r="CQ366" i="3"/>
  <c r="AH1036" i="3"/>
  <c r="P800" i="3"/>
  <c r="S493" i="3"/>
  <c r="S58" i="3"/>
  <c r="S57" i="3" s="1"/>
  <c r="M498" i="3"/>
  <c r="M63" i="3"/>
  <c r="M62" i="3" s="1"/>
  <c r="BT555" i="3" a="1"/>
  <c r="BT555" i="3" s="1"/>
  <c r="CA1024" i="3"/>
  <c r="CQ988" i="3"/>
  <c r="CP993" i="3"/>
  <c r="CQ993" i="3" s="1"/>
  <c r="CC992" i="3"/>
  <c r="CP992" i="3" s="1"/>
  <c r="CQ992" i="3" s="1"/>
  <c r="CQ1016" i="3"/>
  <c r="AC740" i="3"/>
  <c r="AC738" i="3"/>
  <c r="AC741" i="3"/>
  <c r="BU168" i="3"/>
  <c r="CQ468" i="3"/>
  <c r="AG1036" i="3"/>
  <c r="CE781" i="3"/>
  <c r="CE780" i="3"/>
  <c r="CE787" i="3"/>
  <c r="CE771" i="3"/>
  <c r="CE762" i="3"/>
  <c r="CE756" i="3"/>
  <c r="CE755" i="3" s="1"/>
  <c r="CE750" i="3"/>
  <c r="CE783" i="3"/>
  <c r="CE761" i="3"/>
  <c r="CE737" i="3"/>
  <c r="CE716" i="3"/>
  <c r="CE768" i="3"/>
  <c r="CE752" i="3"/>
  <c r="CE746" i="3"/>
  <c r="CE723" i="3"/>
  <c r="CE767" i="3"/>
  <c r="CE782" i="3"/>
  <c r="CE732" i="3"/>
  <c r="CE779" i="3"/>
  <c r="CE742" i="3"/>
  <c r="CE757" i="3"/>
  <c r="CE754" i="3"/>
  <c r="CE759" i="3"/>
  <c r="CE758" i="3" s="1"/>
  <c r="CE736" i="3"/>
  <c r="CE735" i="3" s="1"/>
  <c r="CE729" i="3" a="1"/>
  <c r="CE729" i="3" s="1"/>
  <c r="CE786" i="3"/>
  <c r="CE776" i="3"/>
  <c r="CE775" i="3" s="1"/>
  <c r="CE717" i="3"/>
  <c r="CE770" i="3" s="1"/>
  <c r="CE769" i="3" s="1"/>
  <c r="CE733" i="3"/>
  <c r="CE751" i="3"/>
  <c r="CE753" i="3"/>
  <c r="CE731" i="3"/>
  <c r="CE730" i="3" s="1"/>
  <c r="CE734" i="3"/>
  <c r="CE721" i="3"/>
  <c r="W802" i="3"/>
  <c r="BQ518" i="3"/>
  <c r="BZ518" i="3" s="1"/>
  <c r="CA518" i="3" s="1"/>
  <c r="BZ519" i="3"/>
  <c r="CA519" i="3" s="1"/>
  <c r="AI924" i="3"/>
  <c r="CA784" i="3"/>
  <c r="BW689" i="3"/>
  <c r="BW642" i="3"/>
  <c r="BW703" i="3"/>
  <c r="BW673" i="3"/>
  <c r="BW667" i="3"/>
  <c r="BW663" i="3"/>
  <c r="BW657" i="3"/>
  <c r="BW656" i="3" s="1"/>
  <c r="BW707" i="3"/>
  <c r="BW702" i="3"/>
  <c r="BW708" i="3"/>
  <c r="BW697" i="3"/>
  <c r="BW696" i="3" s="1"/>
  <c r="BW700" i="3"/>
  <c r="BW653" i="3"/>
  <c r="BW652" i="3"/>
  <c r="BW651" i="3" s="1"/>
  <c r="BW688" i="3"/>
  <c r="BW680" i="3"/>
  <c r="BW679" i="3" s="1"/>
  <c r="BW671" i="3"/>
  <c r="BW650" i="3" a="1"/>
  <c r="BW650" i="3" s="1"/>
  <c r="BW672" i="3"/>
  <c r="BW638" i="3"/>
  <c r="BW691" i="3" s="1"/>
  <c r="BW690" i="3" s="1"/>
  <c r="BW683" i="3"/>
  <c r="BW682" i="3"/>
  <c r="BW637" i="3"/>
  <c r="BW704" i="3"/>
  <c r="BW701" i="3"/>
  <c r="BW675" i="3"/>
  <c r="BW677" i="3"/>
  <c r="BW676" i="3" s="1"/>
  <c r="BW658" i="3"/>
  <c r="BW692" i="3"/>
  <c r="BW678" i="3"/>
  <c r="BW674" i="3"/>
  <c r="BW655" i="3"/>
  <c r="BW654" i="3"/>
  <c r="BW644" i="3"/>
  <c r="CM634" i="3" a="1"/>
  <c r="CM634" i="3" s="1"/>
  <c r="BW660" i="3"/>
  <c r="CN217" i="3"/>
  <c r="CN45" i="3"/>
  <c r="AM1087" i="3"/>
  <c r="BV353" i="3"/>
  <c r="BV352" i="3"/>
  <c r="BV350" i="3"/>
  <c r="BV349" i="3" s="1"/>
  <c r="BV354" i="3"/>
  <c r="AE794" i="3"/>
  <c r="AE798" i="3"/>
  <c r="AE852" i="3" s="1"/>
  <c r="AL852" i="3" s="1"/>
  <c r="AM852" i="3" s="1"/>
  <c r="AM829" i="3"/>
  <c r="AM833" i="3"/>
  <c r="AY246" i="3"/>
  <c r="AY245" i="3" s="1"/>
  <c r="AY250" i="3" s="1"/>
  <c r="AY269" i="3" s="1"/>
  <c r="AY300" i="3" s="1"/>
  <c r="AY314" i="3" s="1"/>
  <c r="BC687" i="3"/>
  <c r="AW562" i="3"/>
  <c r="AT641" i="3"/>
  <c r="AG782" i="3"/>
  <c r="AG785" i="3"/>
  <c r="AG781" i="3"/>
  <c r="AG746" i="3"/>
  <c r="AG779" i="3"/>
  <c r="AG754" i="3"/>
  <c r="AG780" i="3"/>
  <c r="AG717" i="3"/>
  <c r="AG770" i="3" s="1"/>
  <c r="AG769" i="3" s="1"/>
  <c r="AG783" i="3"/>
  <c r="AG768" i="3"/>
  <c r="AG761" i="3"/>
  <c r="AG752" i="3"/>
  <c r="AG734" i="3"/>
  <c r="AG721" i="3"/>
  <c r="AG716" i="3"/>
  <c r="AG767" i="3"/>
  <c r="AG786" i="3"/>
  <c r="AL786" i="3" s="1"/>
  <c r="AM786" i="3" s="1"/>
  <c r="AG753" i="3"/>
  <c r="AG733" i="3"/>
  <c r="AG723" i="3"/>
  <c r="AG756" i="3"/>
  <c r="AG755" i="3" s="1"/>
  <c r="AG751" i="3"/>
  <c r="AG742" i="3"/>
  <c r="AG787" i="3"/>
  <c r="AL787" i="3" s="1"/>
  <c r="AM787" i="3" s="1"/>
  <c r="AG776" i="3"/>
  <c r="AG775" i="3" s="1"/>
  <c r="AG750" i="3"/>
  <c r="AG731" i="3"/>
  <c r="AG730" i="3" s="1"/>
  <c r="AG732" i="3"/>
  <c r="AG771" i="3"/>
  <c r="AG757" i="3"/>
  <c r="AG762" i="3"/>
  <c r="AG729" i="3" a="1"/>
  <c r="AG729" i="3" s="1"/>
  <c r="AL729" i="3" s="1"/>
  <c r="AM729" i="3" s="1"/>
  <c r="AG759" i="3"/>
  <c r="AG758" i="3" s="1"/>
  <c r="AG737" i="3"/>
  <c r="AG736" i="3"/>
  <c r="AG735" i="3" s="1"/>
  <c r="AW713" i="3" a="1"/>
  <c r="AW713" i="3" s="1"/>
  <c r="AZ676" i="3"/>
  <c r="AZ83" i="3"/>
  <c r="AZ82" i="3" s="1"/>
  <c r="AM966" i="3"/>
  <c r="R493" i="3"/>
  <c r="R58" i="3"/>
  <c r="R57" i="3" s="1"/>
  <c r="K493" i="3"/>
  <c r="K58" i="3"/>
  <c r="K57" i="3" s="1"/>
  <c r="CL476" i="3" a="1"/>
  <c r="CL476" i="3" s="1"/>
  <c r="CL950" i="3" a="1"/>
  <c r="CL950" i="3" s="1"/>
  <c r="AQ404" i="3"/>
  <c r="AQ403" i="3" s="1"/>
  <c r="AQ408" i="3" s="1"/>
  <c r="AQ427" i="3" s="1"/>
  <c r="AQ458" i="3" s="1"/>
  <c r="AQ472" i="3" s="1"/>
  <c r="AV985" i="3"/>
  <c r="AV984" i="3"/>
  <c r="AV982" i="3"/>
  <c r="AV981" i="3" s="1"/>
  <c r="AV986" i="3"/>
  <c r="K66" i="3"/>
  <c r="K65" i="3" s="1"/>
  <c r="AP1035" i="3"/>
  <c r="AP1089" i="3" s="1"/>
  <c r="AP1031" i="3"/>
  <c r="AP1030" i="3" s="1"/>
  <c r="CH186" i="3"/>
  <c r="CH222" i="3"/>
  <c r="CH103" i="3"/>
  <c r="CH102" i="3" s="1"/>
  <c r="AU1035" i="3"/>
  <c r="AU1089" i="3" s="1"/>
  <c r="AU1031" i="3"/>
  <c r="AU1030" i="3" s="1"/>
  <c r="AZ167" i="3"/>
  <c r="AZ166" i="3" s="1"/>
  <c r="AZ171" i="3" s="1"/>
  <c r="AZ190" i="3" s="1"/>
  <c r="AZ221" i="3" s="1"/>
  <c r="AZ235" i="3" s="1"/>
  <c r="BW776" i="3"/>
  <c r="BW775" i="3" s="1"/>
  <c r="BW768" i="3"/>
  <c r="BW759" i="3"/>
  <c r="BW758" i="3" s="1"/>
  <c r="BW753" i="3"/>
  <c r="BW787" i="3"/>
  <c r="BW729" i="3" a="1"/>
  <c r="BW729" i="3" s="1"/>
  <c r="BW762" i="3"/>
  <c r="BW734" i="3"/>
  <c r="BW781" i="3"/>
  <c r="BW771" i="3"/>
  <c r="BW761" i="3"/>
  <c r="BW786" i="3"/>
  <c r="BW733" i="3"/>
  <c r="BW721" i="3"/>
  <c r="BW757" i="3"/>
  <c r="BW752" i="3"/>
  <c r="BW750" i="3"/>
  <c r="BW756" i="3"/>
  <c r="BW755" i="3" s="1"/>
  <c r="BW780" i="3"/>
  <c r="BW751" i="3"/>
  <c r="BW742" i="3"/>
  <c r="BW779" i="3"/>
  <c r="BW754" i="3"/>
  <c r="BW731" i="3"/>
  <c r="BW730" i="3" s="1"/>
  <c r="BW736" i="3"/>
  <c r="BW735" i="3" s="1"/>
  <c r="BW732" i="3"/>
  <c r="BW783" i="3"/>
  <c r="BW746" i="3"/>
  <c r="BW723" i="3"/>
  <c r="BW767" i="3"/>
  <c r="BW737" i="3"/>
  <c r="BW782" i="3"/>
  <c r="BW717" i="3"/>
  <c r="BW770" i="3" s="1"/>
  <c r="BW769" i="3" s="1"/>
  <c r="BW716" i="3"/>
  <c r="CM713" i="3" a="1"/>
  <c r="CM713" i="3" s="1"/>
  <c r="AY721" i="3"/>
  <c r="AY696" i="3"/>
  <c r="AY103" i="3"/>
  <c r="AY102" i="3" s="1"/>
  <c r="AE53" i="3"/>
  <c r="N398" i="3"/>
  <c r="N402" i="3" s="1"/>
  <c r="N43" i="3"/>
  <c r="N42" i="3" s="1"/>
  <c r="N46" i="3" s="1"/>
  <c r="N51" i="3" s="1"/>
  <c r="N70" i="3" s="1"/>
  <c r="N101" i="3" s="1"/>
  <c r="N115" i="3" s="1"/>
  <c r="N116" i="3" s="1"/>
  <c r="AA1057" i="3"/>
  <c r="AA1054" i="3"/>
  <c r="AL1054" i="3" s="1"/>
  <c r="AM1054" i="3" s="1"/>
  <c r="AA1056" i="3"/>
  <c r="AL1056" i="3" s="1"/>
  <c r="AM1056" i="3" s="1"/>
  <c r="BZ746" i="3"/>
  <c r="CA746" i="3" s="1"/>
  <c r="BM745" i="3"/>
  <c r="BM748" i="3"/>
  <c r="BZ748" i="3" s="1"/>
  <c r="CA748" i="3" s="1"/>
  <c r="BM747" i="3"/>
  <c r="BZ747" i="3" s="1"/>
  <c r="CA747" i="3" s="1"/>
  <c r="BM749" i="3"/>
  <c r="BZ749" i="3" s="1"/>
  <c r="CA749" i="3" s="1"/>
  <c r="Y1031" i="3"/>
  <c r="AL1036" i="3"/>
  <c r="AM1036" i="3" s="1"/>
  <c r="Y1035" i="3"/>
  <c r="AL1035" i="3" s="1"/>
  <c r="AM1035" i="3" s="1"/>
  <c r="CA643" i="3"/>
  <c r="V501" i="3"/>
  <c r="W501" i="3" s="1"/>
  <c r="AM733" i="3"/>
  <c r="AM731" i="3"/>
  <c r="AM734" i="3"/>
  <c r="AM713" i="3"/>
  <c r="AP739" i="3" s="1"/>
  <c r="AM732" i="3"/>
  <c r="AM777" i="3"/>
  <c r="BC856" i="3"/>
  <c r="BC706" i="3"/>
  <c r="CN432" i="3"/>
  <c r="CN429" i="3"/>
  <c r="CN428" i="3" s="1"/>
  <c r="CN431" i="3"/>
  <c r="CN433" i="3"/>
  <c r="CE222" i="3"/>
  <c r="CE103" i="3"/>
  <c r="CE102" i="3" s="1"/>
  <c r="AL855" i="3"/>
  <c r="AM855" i="3" s="1"/>
  <c r="Y854" i="3"/>
  <c r="Z1017" i="3"/>
  <c r="Z1013" i="3"/>
  <c r="Z1012" i="3" s="1"/>
  <c r="Z1025" i="3" s="1"/>
  <c r="Z1016" i="3"/>
  <c r="Z1018" i="3"/>
  <c r="Z1020" i="3"/>
  <c r="Z1019" i="3"/>
  <c r="Z968" i="3"/>
  <c r="Z967" i="3" s="1"/>
  <c r="Z974" i="3"/>
  <c r="Z971" i="3"/>
  <c r="Z958" i="3"/>
  <c r="Z953" i="3"/>
  <c r="Z979" i="3"/>
  <c r="Z969" i="3"/>
  <c r="Z973" i="3"/>
  <c r="Z972" i="3" s="1"/>
  <c r="Z957" i="3"/>
  <c r="Z970" i="3"/>
  <c r="Z954" i="3"/>
  <c r="Z960" i="3"/>
  <c r="AH976" i="3"/>
  <c r="AP950" i="3" a="1"/>
  <c r="AP950" i="3" s="1"/>
  <c r="AG976" i="3"/>
  <c r="AB976" i="3"/>
  <c r="AL976" i="3" s="1"/>
  <c r="AM976" i="3" s="1"/>
  <c r="AC976" i="3"/>
  <c r="AF976" i="3"/>
  <c r="CQ467" i="3"/>
  <c r="CP401" i="3"/>
  <c r="CQ401" i="3" s="1"/>
  <c r="CC454" i="3"/>
  <c r="BQ363" i="3"/>
  <c r="BZ363" i="3" s="1"/>
  <c r="CA363" i="3" s="1"/>
  <c r="BZ364" i="3"/>
  <c r="CA364" i="3" s="1"/>
  <c r="BS353" i="3"/>
  <c r="BS350" i="3"/>
  <c r="BS349" i="3" s="1"/>
  <c r="BS352" i="3"/>
  <c r="BS354" i="3"/>
  <c r="AI877" i="3"/>
  <c r="AI931" i="3" s="1"/>
  <c r="AI873" i="3"/>
  <c r="CC605" i="3"/>
  <c r="CP605" i="3" s="1"/>
  <c r="CQ605" i="3" s="1"/>
  <c r="CP606" i="3"/>
  <c r="CQ606" i="3" s="1"/>
  <c r="AQ91" i="1"/>
  <c r="AQ148" i="1"/>
  <c r="AQ163" i="1" s="1"/>
  <c r="AB1057" i="3"/>
  <c r="AB1054" i="3"/>
  <c r="AB1056" i="3"/>
  <c r="CQ180" i="3"/>
  <c r="CQ181" i="3"/>
  <c r="CQ178" i="3"/>
  <c r="CQ160" i="3"/>
  <c r="CQ179" i="3"/>
  <c r="CQ224" i="3"/>
  <c r="CP234" i="3"/>
  <c r="CQ234" i="3" s="1"/>
  <c r="CC114" i="3"/>
  <c r="CP114" i="3" s="1"/>
  <c r="CQ114" i="3" s="1"/>
  <c r="BB649" i="3"/>
  <c r="AO55" i="3"/>
  <c r="BB55" i="3" s="1"/>
  <c r="CQ372" i="3"/>
  <c r="AM960" i="3"/>
  <c r="AE72" i="3"/>
  <c r="AL73" i="3"/>
  <c r="CA418" i="3"/>
  <c r="CA416" i="3"/>
  <c r="CA417" i="3"/>
  <c r="CA415" i="3"/>
  <c r="CA397" i="3"/>
  <c r="CL423" i="3" s="1"/>
  <c r="CA462" i="3"/>
  <c r="CA406" i="3"/>
  <c r="CA438" i="3"/>
  <c r="CA455" i="3"/>
  <c r="CM451" i="3"/>
  <c r="CM463" i="3"/>
  <c r="CM452" i="3"/>
  <c r="CM441" i="3"/>
  <c r="CM440" i="3"/>
  <c r="CM439" i="3" s="1"/>
  <c r="CM426" i="3"/>
  <c r="CM446" i="3"/>
  <c r="CM434" i="3"/>
  <c r="CM418" i="3"/>
  <c r="CM455" i="3"/>
  <c r="CM407" i="3"/>
  <c r="CM405" i="3"/>
  <c r="CM416" i="3"/>
  <c r="CM413" i="3" a="1"/>
  <c r="CM413" i="3" s="1"/>
  <c r="CM443" i="3"/>
  <c r="CM442" i="3" s="1"/>
  <c r="CM401" i="3"/>
  <c r="CM454" i="3" s="1"/>
  <c r="CM453" i="3" s="1"/>
  <c r="CM438" i="3"/>
  <c r="CM437" i="3"/>
  <c r="CM471" i="3"/>
  <c r="CM465" i="3"/>
  <c r="CM417" i="3"/>
  <c r="CM466" i="3"/>
  <c r="CM445" i="3"/>
  <c r="CM436" i="3"/>
  <c r="CM430" i="3"/>
  <c r="CM421" i="3"/>
  <c r="CM420" i="3"/>
  <c r="CM419" i="3" s="1"/>
  <c r="CM467" i="3"/>
  <c r="CM460" i="3"/>
  <c r="CM459" i="3" s="1"/>
  <c r="CM415" i="3"/>
  <c r="CM414" i="3" s="1"/>
  <c r="CM470" i="3"/>
  <c r="CM464" i="3"/>
  <c r="CM400" i="3"/>
  <c r="CM435" i="3"/>
  <c r="CM423" i="3"/>
  <c r="AF1057" i="3"/>
  <c r="AF1054" i="3"/>
  <c r="AF1056" i="3"/>
  <c r="W1033" i="3"/>
  <c r="AW1097" i="3"/>
  <c r="AW1092" i="3"/>
  <c r="AW1091" i="3" s="1"/>
  <c r="AW1103" i="3"/>
  <c r="AW1099" i="3"/>
  <c r="AW1102" i="3"/>
  <c r="AW1083" i="3"/>
  <c r="AW1095" i="3"/>
  <c r="AW1096" i="3"/>
  <c r="AW1072" i="3"/>
  <c r="AW1071" i="3" s="1"/>
  <c r="AW1078" i="3"/>
  <c r="AW1077" i="3"/>
  <c r="AW1087" i="3"/>
  <c r="AW1098" i="3"/>
  <c r="AW1084" i="3"/>
  <c r="AW1073" i="3"/>
  <c r="AW1075" i="3"/>
  <c r="AW1074" i="3" s="1"/>
  <c r="AW1070" i="3"/>
  <c r="AW1067" i="3"/>
  <c r="AW1066" i="3"/>
  <c r="AW1053" i="3"/>
  <c r="AW1048" i="3"/>
  <c r="AW1068" i="3"/>
  <c r="AW1058" i="3"/>
  <c r="AW1069" i="3"/>
  <c r="AW1062" i="3"/>
  <c r="AW1049" i="3"/>
  <c r="AW1052" i="3"/>
  <c r="AW1051" i="3" s="1"/>
  <c r="AW1042" i="3" s="1"/>
  <c r="AW1045" i="3" a="1"/>
  <c r="AW1045" i="3" s="1"/>
  <c r="AW1033" i="3"/>
  <c r="AW1086" i="3" s="1"/>
  <c r="AW1085" i="3" s="1"/>
  <c r="AW1037" i="3"/>
  <c r="AW1050" i="3"/>
  <c r="AW1044" i="3"/>
  <c r="AW1039" i="3"/>
  <c r="AW1047" i="3"/>
  <c r="AW1046" i="3" s="1"/>
  <c r="AW1034" i="3"/>
  <c r="AW1032" i="3"/>
  <c r="AW1055" i="3"/>
  <c r="BU1029" i="3" a="1"/>
  <c r="BU1029" i="3" s="1"/>
  <c r="CG367" i="3"/>
  <c r="CG366" i="3"/>
  <c r="CG364" i="3"/>
  <c r="CG363" i="3" s="1"/>
  <c r="CG358" i="3"/>
  <c r="CG338" i="3"/>
  <c r="CG381" i="3"/>
  <c r="CG380" i="3" s="1"/>
  <c r="CG342" i="3"/>
  <c r="CG341" i="3"/>
  <c r="CG340" i="3" s="1"/>
  <c r="CG376" i="3"/>
  <c r="CG362" i="3"/>
  <c r="CG356" i="3"/>
  <c r="CG336" i="3"/>
  <c r="CG335" i="3" s="1"/>
  <c r="CG391" i="3"/>
  <c r="CG392" i="3"/>
  <c r="CG385" i="3"/>
  <c r="CG339" i="3"/>
  <c r="CG321" i="3"/>
  <c r="CG387" i="3"/>
  <c r="CG384" i="3"/>
  <c r="CG357" i="3"/>
  <c r="CG337" i="3"/>
  <c r="CG388" i="3"/>
  <c r="CG355" i="3"/>
  <c r="CG347" i="3"/>
  <c r="CG328" i="3"/>
  <c r="CG361" i="3"/>
  <c r="CG360" i="3" s="1"/>
  <c r="CG386" i="3"/>
  <c r="CG373" i="3"/>
  <c r="CG372" i="3"/>
  <c r="CG322" i="3"/>
  <c r="CG375" i="3" s="1"/>
  <c r="CG374" i="3" s="1"/>
  <c r="CG326" i="3"/>
  <c r="CG334" i="3" a="1"/>
  <c r="CG334" i="3" s="1"/>
  <c r="CG359" i="3"/>
  <c r="CG351" i="3"/>
  <c r="CG344" i="3"/>
  <c r="AD110" i="3"/>
  <c r="AD109" i="3"/>
  <c r="AD98" i="3"/>
  <c r="AD95" i="3" s="1"/>
  <c r="AD71" i="3" s="1"/>
  <c r="AD108" i="3"/>
  <c r="X278" i="1" a="1"/>
  <c r="X278" i="1" s="1"/>
  <c r="J278" i="1" a="1"/>
  <c r="J278" i="1" s="1"/>
  <c r="J279" i="1" s="1"/>
  <c r="AD1" i="3"/>
  <c r="W479" i="3"/>
  <c r="AT50" i="1"/>
  <c r="AU50" i="1"/>
  <c r="AE50" i="1"/>
  <c r="AF50" i="1"/>
  <c r="BP676" i="3"/>
  <c r="BP83" i="3"/>
  <c r="BP82" i="3" s="1"/>
  <c r="AY691" i="3"/>
  <c r="AY45" i="3"/>
  <c r="BQ205" i="3"/>
  <c r="BZ205" i="3" s="1"/>
  <c r="CA205" i="3" s="1"/>
  <c r="BQ86" i="3"/>
  <c r="BQ85" i="3" s="1"/>
  <c r="BZ206" i="3"/>
  <c r="CA206" i="3" s="1"/>
  <c r="CA230" i="3"/>
  <c r="BQ81" i="3"/>
  <c r="BZ201" i="3"/>
  <c r="CA201" i="3" s="1"/>
  <c r="BT353" i="3"/>
  <c r="BT352" i="3"/>
  <c r="BT350" i="3"/>
  <c r="BT349" i="3" s="1"/>
  <c r="BT354" i="3"/>
  <c r="AO843" i="3"/>
  <c r="CN843" i="3"/>
  <c r="CN842" i="3" s="1"/>
  <c r="BW843" i="3"/>
  <c r="BW842" i="3" s="1"/>
  <c r="BZ1022" i="3"/>
  <c r="CA1022" i="3" s="1"/>
  <c r="BM1021" i="3"/>
  <c r="BZ1021" i="3" s="1"/>
  <c r="CA1021" i="3" s="1"/>
  <c r="AF982" i="3"/>
  <c r="AF981" i="3" s="1"/>
  <c r="AF984" i="3"/>
  <c r="AF985" i="3"/>
  <c r="AF986" i="3"/>
  <c r="BC960" i="3"/>
  <c r="BC979" i="3"/>
  <c r="BC999" i="3"/>
  <c r="R108" i="3"/>
  <c r="R110" i="3"/>
  <c r="R109" i="3"/>
  <c r="AQ278" i="1" a="1"/>
  <c r="AQ278" i="1" s="1"/>
  <c r="R642" i="3"/>
  <c r="N405" i="3"/>
  <c r="BU707" i="3"/>
  <c r="BU680" i="3"/>
  <c r="BU679" i="3" s="1"/>
  <c r="BU674" i="3"/>
  <c r="BU704" i="3"/>
  <c r="BU688" i="3"/>
  <c r="BU655" i="3"/>
  <c r="BU701" i="3"/>
  <c r="BU700" i="3"/>
  <c r="BU692" i="3"/>
  <c r="BU708" i="3"/>
  <c r="BU703" i="3"/>
  <c r="BU697" i="3"/>
  <c r="BU696" i="3" s="1"/>
  <c r="BU678" i="3"/>
  <c r="BU663" i="3"/>
  <c r="BU653" i="3"/>
  <c r="BU671" i="3"/>
  <c r="BU650" i="3" a="1"/>
  <c r="BU650" i="3" s="1"/>
  <c r="BU689" i="3"/>
  <c r="BU683" i="3"/>
  <c r="BU682" i="3"/>
  <c r="BU673" i="3"/>
  <c r="BU667" i="3"/>
  <c r="BU675" i="3"/>
  <c r="BU644" i="3"/>
  <c r="BU677" i="3"/>
  <c r="BU676" i="3" s="1"/>
  <c r="BU672" i="3"/>
  <c r="BU657" i="3"/>
  <c r="BU656" i="3" s="1"/>
  <c r="BU638" i="3"/>
  <c r="BU691" i="3" s="1"/>
  <c r="BU690" i="3" s="1"/>
  <c r="BU702" i="3"/>
  <c r="BU637" i="3"/>
  <c r="BU658" i="3"/>
  <c r="BU652" i="3"/>
  <c r="BU651" i="3" s="1"/>
  <c r="BU642" i="3"/>
  <c r="BU654" i="3"/>
  <c r="CK634" i="3" a="1"/>
  <c r="CK634" i="3" s="1"/>
  <c r="Q493" i="3"/>
  <c r="Q58" i="3"/>
  <c r="Q57" i="3" s="1"/>
  <c r="BP555" i="3" a="1"/>
  <c r="BP555" i="3" s="1"/>
  <c r="AJ696" i="3"/>
  <c r="AJ103" i="3"/>
  <c r="AJ102" i="3" s="1"/>
  <c r="AY1003" i="3"/>
  <c r="AS1003" i="3"/>
  <c r="BM1003" i="3"/>
  <c r="BZ1003" i="3" s="1"/>
  <c r="CA1003" i="3" s="1"/>
  <c r="BR1003" i="3"/>
  <c r="CL1001" i="3"/>
  <c r="CL1000" i="3" s="1"/>
  <c r="AS1001" i="3"/>
  <c r="AS1000" i="3" s="1"/>
  <c r="BO1001" i="3"/>
  <c r="BO1000" i="3" s="1"/>
  <c r="AJ764" i="3"/>
  <c r="AJ763" i="3" s="1"/>
  <c r="CF764" i="3"/>
  <c r="CF763" i="3" s="1"/>
  <c r="CG764" i="3"/>
  <c r="CG763" i="3" s="1"/>
  <c r="L405" i="3"/>
  <c r="CI924" i="3"/>
  <c r="CD202" i="3"/>
  <c r="CD83" i="3"/>
  <c r="CD82" i="3" s="1"/>
  <c r="S501" i="3"/>
  <c r="S504" i="3"/>
  <c r="S68" i="3" s="1"/>
  <c r="S503" i="3"/>
  <c r="S67" i="3" s="1"/>
  <c r="S66" i="3" s="1"/>
  <c r="S65" i="3" s="1"/>
  <c r="AZ1063" i="3"/>
  <c r="AZ1064" i="3"/>
  <c r="AZ1061" i="3"/>
  <c r="AZ1060" i="3" s="1"/>
  <c r="AZ1065" i="3"/>
  <c r="AO90" i="3"/>
  <c r="BB90" i="3" s="1"/>
  <c r="BB91" i="3"/>
  <c r="CA783" i="3"/>
  <c r="CA771" i="3"/>
  <c r="CA767" i="3"/>
  <c r="AQ766" i="3"/>
  <c r="AR690" i="3"/>
  <c r="AR96" i="3"/>
  <c r="AR95" i="3" s="1"/>
  <c r="CQ213" i="3"/>
  <c r="AH1" i="3"/>
  <c r="Z941" i="3"/>
  <c r="Z937" i="3"/>
  <c r="Z938" i="3"/>
  <c r="Z889" i="3"/>
  <c r="Z888" i="3" s="1"/>
  <c r="Z891" i="3"/>
  <c r="Z940" i="3"/>
  <c r="Z894" i="3"/>
  <c r="Z893" i="3" s="1"/>
  <c r="Z939" i="3"/>
  <c r="Z874" i="3"/>
  <c r="Z892" i="3"/>
  <c r="Z934" i="3"/>
  <c r="Z933" i="3" s="1"/>
  <c r="Z890" i="3"/>
  <c r="Z900" i="3"/>
  <c r="Z895" i="3"/>
  <c r="Z879" i="3"/>
  <c r="Z875" i="3"/>
  <c r="Z878" i="3"/>
  <c r="Z881" i="3"/>
  <c r="AC897" i="3"/>
  <c r="AS1097" i="3"/>
  <c r="AS1096" i="3"/>
  <c r="AS1092" i="3"/>
  <c r="AS1091" i="3" s="1"/>
  <c r="AS1103" i="3"/>
  <c r="AS1099" i="3"/>
  <c r="AS1102" i="3"/>
  <c r="AS1098" i="3"/>
  <c r="AS1095" i="3"/>
  <c r="AS1087" i="3"/>
  <c r="AS1083" i="3"/>
  <c r="AS1073" i="3"/>
  <c r="AS1072" i="3"/>
  <c r="AS1071" i="3" s="1"/>
  <c r="AS1070" i="3"/>
  <c r="AS1067" i="3"/>
  <c r="AS1084" i="3"/>
  <c r="AS1066" i="3"/>
  <c r="AS1078" i="3"/>
  <c r="AS1069" i="3"/>
  <c r="AS1068" i="3"/>
  <c r="AS1058" i="3"/>
  <c r="AS1052" i="3"/>
  <c r="AS1051" i="3" s="1"/>
  <c r="AS1042" i="3" s="1"/>
  <c r="AS1077" i="3"/>
  <c r="AS1049" i="3"/>
  <c r="AS1062" i="3"/>
  <c r="AS1075" i="3"/>
  <c r="AS1074" i="3" s="1"/>
  <c r="AS1053" i="3"/>
  <c r="AS1050" i="3"/>
  <c r="AS1045" i="3" a="1"/>
  <c r="AS1045" i="3" s="1"/>
  <c r="AS1044" i="3"/>
  <c r="AS1048" i="3"/>
  <c r="AS1039" i="3"/>
  <c r="AS1034" i="3"/>
  <c r="AS1047" i="3"/>
  <c r="AS1046" i="3" s="1"/>
  <c r="AS1033" i="3"/>
  <c r="AS1086" i="3" s="1"/>
  <c r="AS1085" i="3" s="1"/>
  <c r="AS1032" i="3"/>
  <c r="AS1037" i="3"/>
  <c r="BQ1029" i="3" a="1"/>
  <c r="BQ1029" i="3" s="1"/>
  <c r="AS1055" i="3"/>
  <c r="AS861" i="3"/>
  <c r="AS860" i="3"/>
  <c r="AS858" i="3"/>
  <c r="AS847" i="3"/>
  <c r="AS866" i="3"/>
  <c r="AS838" i="3"/>
  <c r="AS837" i="3" s="1"/>
  <c r="AS832" i="3"/>
  <c r="AS850" i="3"/>
  <c r="AS831" i="3"/>
  <c r="AS821" i="3"/>
  <c r="AS815" i="3"/>
  <c r="AS814" i="3" s="1"/>
  <c r="AS805" i="3" s="1"/>
  <c r="AS812" i="3"/>
  <c r="AS840" i="3"/>
  <c r="AS846" i="3"/>
  <c r="AS830" i="3"/>
  <c r="AS855" i="3"/>
  <c r="AS854" i="3" s="1"/>
  <c r="AS808" i="3" a="1"/>
  <c r="AS808" i="3" s="1"/>
  <c r="AS800" i="3"/>
  <c r="AS795" i="3"/>
  <c r="AS865" i="3"/>
  <c r="AS841" i="3"/>
  <c r="AS829" i="3"/>
  <c r="AS810" i="3"/>
  <c r="AS809" i="3" s="1"/>
  <c r="AS859" i="3"/>
  <c r="AS835" i="3"/>
  <c r="AS834" i="3" s="1"/>
  <c r="AS816" i="3"/>
  <c r="AS813" i="3"/>
  <c r="AS862" i="3"/>
  <c r="AS836" i="3"/>
  <c r="AS833" i="3"/>
  <c r="AS825" i="3"/>
  <c r="AS797" i="3"/>
  <c r="AS802" i="3"/>
  <c r="AS811" i="3"/>
  <c r="AS807" i="3"/>
  <c r="AS796" i="3"/>
  <c r="AS849" i="3" s="1"/>
  <c r="AS848" i="3" s="1"/>
  <c r="BQ792" i="3" a="1"/>
  <c r="BQ792" i="3" s="1"/>
  <c r="AS818" i="3"/>
  <c r="CM550" i="3"/>
  <c r="CM549" i="3"/>
  <c r="CM544" i="3"/>
  <c r="CM543" i="3"/>
  <c r="CM545" i="3"/>
  <c r="CM519" i="3"/>
  <c r="CM518" i="3" s="1"/>
  <c r="CM515" i="3"/>
  <c r="CM509" i="3"/>
  <c r="CM520" i="3"/>
  <c r="CM516" i="3"/>
  <c r="CM499" i="3"/>
  <c r="CM498" i="3" s="1"/>
  <c r="CM525" i="3"/>
  <c r="CM546" i="3"/>
  <c r="CM534" i="3"/>
  <c r="CM522" i="3"/>
  <c r="CM521" i="3" s="1"/>
  <c r="CM514" i="3"/>
  <c r="CM524" i="3"/>
  <c r="CM505" i="3"/>
  <c r="CM495" i="3"/>
  <c r="CM479" i="3"/>
  <c r="CM496" i="3"/>
  <c r="CM486" i="3"/>
  <c r="CM531" i="3"/>
  <c r="CM500" i="3"/>
  <c r="CM494" i="3"/>
  <c r="CM493" i="3" s="1"/>
  <c r="CM513" i="3"/>
  <c r="CM492" i="3" a="1"/>
  <c r="CM492" i="3" s="1"/>
  <c r="CM480" i="3"/>
  <c r="CM533" i="3" s="1"/>
  <c r="CM532" i="3" s="1"/>
  <c r="CM542" i="3"/>
  <c r="CM497" i="3"/>
  <c r="CM539" i="3"/>
  <c r="CM538" i="3" s="1"/>
  <c r="CM530" i="3"/>
  <c r="CM517" i="3"/>
  <c r="CM484" i="3"/>
  <c r="BR222" i="3"/>
  <c r="BR103" i="3"/>
  <c r="BR102" i="3" s="1"/>
  <c r="AM1032" i="3"/>
  <c r="AL1092" i="3"/>
  <c r="AM1092" i="3" s="1"/>
  <c r="Y1091" i="3"/>
  <c r="BC801" i="3"/>
  <c r="AL657" i="3"/>
  <c r="AM657" i="3" s="1"/>
  <c r="Y656" i="3"/>
  <c r="Y63" i="3"/>
  <c r="AB661" i="3"/>
  <c r="AB662" i="3"/>
  <c r="AB659" i="3"/>
  <c r="BC50" i="1"/>
  <c r="AS71" i="3"/>
  <c r="BW202" i="3"/>
  <c r="BW83" i="3"/>
  <c r="BW82" i="3" s="1"/>
  <c r="BW195" i="3"/>
  <c r="BW75" i="3" s="1"/>
  <c r="BW194" i="3"/>
  <c r="BW74" i="3" s="1"/>
  <c r="BW192" i="3"/>
  <c r="BW191" i="3" s="1"/>
  <c r="BW73" i="3"/>
  <c r="BW72" i="3" s="1"/>
  <c r="BW71" i="3" s="1"/>
  <c r="BW196" i="3"/>
  <c r="BW76" i="3" s="1"/>
  <c r="W1038" i="3"/>
  <c r="AF676" i="3"/>
  <c r="AF83" i="3"/>
  <c r="AF82" i="3" s="1"/>
  <c r="AF651" i="3"/>
  <c r="AF58" i="3"/>
  <c r="AF57" i="3" s="1"/>
  <c r="AM737" i="3"/>
  <c r="AL736" i="3"/>
  <c r="AM736" i="3" s="1"/>
  <c r="Y735" i="3"/>
  <c r="AO755" i="3"/>
  <c r="BB755" i="3" s="1"/>
  <c r="BC755" i="3" s="1"/>
  <c r="BB756" i="3"/>
  <c r="BC756" i="3" s="1"/>
  <c r="AO775" i="3"/>
  <c r="BB775" i="3" s="1"/>
  <c r="BC775" i="3" s="1"/>
  <c r="BB776" i="3"/>
  <c r="BC776" i="3" s="1"/>
  <c r="AG827" i="3"/>
  <c r="AG826" i="3"/>
  <c r="AG824" i="3"/>
  <c r="AG823" i="3" s="1"/>
  <c r="AG828" i="3"/>
  <c r="AR1063" i="3"/>
  <c r="AR1061" i="3"/>
  <c r="AR1060" i="3" s="1"/>
  <c r="AR1064" i="3"/>
  <c r="AR1065" i="3"/>
  <c r="AE85" i="3"/>
  <c r="AL85" i="3" s="1"/>
  <c r="AL86" i="3"/>
  <c r="L566" i="3"/>
  <c r="K110" i="3"/>
  <c r="K109" i="3"/>
  <c r="K108" i="3"/>
  <c r="AJ278" i="1" a="1"/>
  <c r="AJ278" i="1" s="1"/>
  <c r="K642" i="3"/>
  <c r="CG432" i="3"/>
  <c r="CG431" i="3"/>
  <c r="CG429" i="3"/>
  <c r="CG428" i="3" s="1"/>
  <c r="CG433" i="3"/>
  <c r="BZ527" i="3"/>
  <c r="CA527" i="3" s="1"/>
  <c r="BQ526" i="3"/>
  <c r="BZ526" i="3" s="1"/>
  <c r="CA526" i="3" s="1"/>
  <c r="CE109" i="3"/>
  <c r="CE98" i="3"/>
  <c r="CE108" i="3"/>
  <c r="CE110" i="3"/>
  <c r="CE40" i="3"/>
  <c r="CE5" i="3" s="1"/>
  <c r="CE247" i="3"/>
  <c r="CJ108" i="3"/>
  <c r="CJ110" i="3"/>
  <c r="CJ109" i="3"/>
  <c r="CJ98" i="3"/>
  <c r="CJ5" i="3"/>
  <c r="CJ40" i="3"/>
  <c r="CJ205" i="3"/>
  <c r="CJ86" i="3"/>
  <c r="CJ85" i="3" s="1"/>
  <c r="CD353" i="3"/>
  <c r="CD352" i="3"/>
  <c r="CD350" i="3"/>
  <c r="CD349" i="3" s="1"/>
  <c r="CD354" i="3"/>
  <c r="AJ641" i="3"/>
  <c r="Y814" i="3"/>
  <c r="AL815" i="3"/>
  <c r="AM815" i="3" s="1"/>
  <c r="AA53" i="3"/>
  <c r="CC510" i="3"/>
  <c r="CP510" i="3" s="1"/>
  <c r="CQ510" i="3" s="1"/>
  <c r="CC511" i="3"/>
  <c r="CP511" i="3" s="1"/>
  <c r="CQ511" i="3" s="1"/>
  <c r="CP509" i="3"/>
  <c r="CQ509" i="3" s="1"/>
  <c r="CC508" i="3"/>
  <c r="CC512" i="3"/>
  <c r="CP512" i="3" s="1"/>
  <c r="CQ512" i="3" s="1"/>
  <c r="CP499" i="3"/>
  <c r="CQ499" i="3" s="1"/>
  <c r="CC498" i="3"/>
  <c r="BC619" i="3"/>
  <c r="CK845" i="3"/>
  <c r="CJ845" i="3"/>
  <c r="AZ845" i="3"/>
  <c r="W636" i="3"/>
  <c r="W649" i="3"/>
  <c r="CQ382" i="3"/>
  <c r="AM688" i="3"/>
  <c r="CJ470" i="3"/>
  <c r="CJ464" i="3"/>
  <c r="CJ446" i="3"/>
  <c r="CJ466" i="3"/>
  <c r="CJ463" i="3"/>
  <c r="CJ445" i="3"/>
  <c r="CJ436" i="3"/>
  <c r="CJ430" i="3"/>
  <c r="CJ421" i="3"/>
  <c r="CJ420" i="3"/>
  <c r="CJ419" i="3" s="1"/>
  <c r="CJ467" i="3"/>
  <c r="CJ460" i="3"/>
  <c r="CJ459" i="3" s="1"/>
  <c r="CJ440" i="3"/>
  <c r="CJ439" i="3" s="1"/>
  <c r="CJ415" i="3"/>
  <c r="CJ414" i="3" s="1"/>
  <c r="CJ435" i="3"/>
  <c r="CJ426" i="3"/>
  <c r="CJ441" i="3"/>
  <c r="CJ434" i="3"/>
  <c r="CJ418" i="3"/>
  <c r="CJ443" i="3"/>
  <c r="CJ442" i="3" s="1"/>
  <c r="CJ413" i="3" a="1"/>
  <c r="CJ413" i="3" s="1"/>
  <c r="CJ438" i="3"/>
  <c r="CJ437" i="3"/>
  <c r="CJ471" i="3"/>
  <c r="CJ465" i="3"/>
  <c r="CJ452" i="3"/>
  <c r="CJ417" i="3"/>
  <c r="CJ407" i="3"/>
  <c r="CJ451" i="3"/>
  <c r="CJ455" i="3"/>
  <c r="CJ416" i="3"/>
  <c r="CJ405" i="3"/>
  <c r="CJ400" i="3"/>
  <c r="CJ401" i="3"/>
  <c r="CJ454" i="3" s="1"/>
  <c r="CJ453" i="3" s="1"/>
  <c r="CJ423" i="3"/>
  <c r="CC405" i="3"/>
  <c r="CQ446" i="3"/>
  <c r="CQ451" i="3"/>
  <c r="BP922" i="3"/>
  <c r="BP921" i="3" s="1"/>
  <c r="AU922" i="3"/>
  <c r="AU921" i="3" s="1"/>
  <c r="AY922" i="3"/>
  <c r="AY921" i="3" s="1"/>
  <c r="W722" i="3"/>
  <c r="BV217" i="3"/>
  <c r="BV45" i="3"/>
  <c r="BV222" i="3"/>
  <c r="BV103" i="3"/>
  <c r="BV102" i="3" s="1"/>
  <c r="BQ375" i="3"/>
  <c r="BZ322" i="3"/>
  <c r="CA322" i="3" s="1"/>
  <c r="CA335" i="3"/>
  <c r="CA391" i="3"/>
  <c r="AI1031" i="3"/>
  <c r="AI1035" i="3"/>
  <c r="AI1089" i="3" s="1"/>
  <c r="W723" i="3"/>
  <c r="I956" i="3"/>
  <c r="V956" i="3" s="1"/>
  <c r="W956" i="3" s="1"/>
  <c r="V957" i="3"/>
  <c r="W957" i="3" s="1"/>
  <c r="J403" i="3"/>
  <c r="J48" i="3"/>
  <c r="J47" i="3" s="1"/>
  <c r="W881" i="3"/>
  <c r="CC177" i="3"/>
  <c r="CP177" i="3" s="1"/>
  <c r="CQ177" i="3" s="1"/>
  <c r="CC58" i="3"/>
  <c r="CC57" i="3" s="1"/>
  <c r="CP57" i="3" s="1"/>
  <c r="CQ57" i="3" s="1"/>
  <c r="CQ229" i="3"/>
  <c r="CP215" i="3"/>
  <c r="CQ215" i="3" s="1"/>
  <c r="CC97" i="3"/>
  <c r="CP97" i="3" s="1"/>
  <c r="CQ97" i="3" s="1"/>
  <c r="AG1100" i="3"/>
  <c r="AL1100" i="3" s="1"/>
  <c r="AM1100" i="3" s="1"/>
  <c r="AL1101" i="3"/>
  <c r="AM1101" i="3" s="1"/>
  <c r="BB650" i="3"/>
  <c r="BC650" i="3" s="1"/>
  <c r="AO56" i="3"/>
  <c r="BB56" i="3" s="1"/>
  <c r="BC692" i="3"/>
  <c r="BB688" i="3"/>
  <c r="BC688" i="3" s="1"/>
  <c r="AO94" i="3"/>
  <c r="BB94" i="3" s="1"/>
  <c r="CQ357" i="3"/>
  <c r="CP364" i="3"/>
  <c r="CQ364" i="3" s="1"/>
  <c r="CC363" i="3"/>
  <c r="CP363" i="3" s="1"/>
  <c r="CQ363" i="3" s="1"/>
  <c r="CQ347" i="3"/>
  <c r="AV1064" i="3"/>
  <c r="AV1063" i="3"/>
  <c r="AV1061" i="3"/>
  <c r="AV1060" i="3" s="1"/>
  <c r="AV1065" i="3"/>
  <c r="BZ973" i="3"/>
  <c r="CA973" i="3" s="1"/>
  <c r="BM972" i="3"/>
  <c r="CA991" i="3"/>
  <c r="CA1018" i="3"/>
  <c r="CQ953" i="3"/>
  <c r="CC995" i="3"/>
  <c r="CP995" i="3" s="1"/>
  <c r="CQ995" i="3" s="1"/>
  <c r="CP996" i="3"/>
  <c r="CQ996" i="3" s="1"/>
  <c r="CQ1004" i="3"/>
  <c r="CF431" i="3"/>
  <c r="CF432" i="3"/>
  <c r="CF429" i="3"/>
  <c r="CF428" i="3" s="1"/>
  <c r="CF433" i="3"/>
  <c r="Z1104" i="3"/>
  <c r="CQ469" i="3"/>
  <c r="CE326" i="3"/>
  <c r="AG246" i="3"/>
  <c r="AG245" i="3" s="1"/>
  <c r="AG250" i="3" s="1"/>
  <c r="AG269" i="3" s="1"/>
  <c r="AG300" i="3" s="1"/>
  <c r="AG314" i="3" s="1"/>
  <c r="V794" i="3"/>
  <c r="I793" i="3"/>
  <c r="CA493" i="3"/>
  <c r="CA534" i="3"/>
  <c r="J491" i="3"/>
  <c r="J55" i="3" s="1"/>
  <c r="J477" i="3"/>
  <c r="AH1063" i="3"/>
  <c r="AH1064" i="3"/>
  <c r="AH1061" i="3"/>
  <c r="AH1060" i="3" s="1"/>
  <c r="AH1065" i="3"/>
  <c r="BC608" i="3"/>
  <c r="BI56" i="1"/>
  <c r="CN177" i="3"/>
  <c r="CN58" i="3"/>
  <c r="CN57" i="3" s="1"/>
  <c r="AC1035" i="3"/>
  <c r="AC1031" i="3"/>
  <c r="AE1085" i="3"/>
  <c r="AL1085" i="3" s="1"/>
  <c r="AM1085" i="3" s="1"/>
  <c r="AL1086" i="3"/>
  <c r="AM1086" i="3" s="1"/>
  <c r="AQ679" i="3"/>
  <c r="AQ86" i="3"/>
  <c r="AQ85" i="3" s="1"/>
  <c r="AM840" i="3"/>
  <c r="BQ642" i="3"/>
  <c r="CK195" i="3"/>
  <c r="CK75" i="3" s="1"/>
  <c r="CK194" i="3"/>
  <c r="CK74" i="3" s="1"/>
  <c r="CK192" i="3"/>
  <c r="CK191" i="3" s="1"/>
  <c r="CK73" i="3"/>
  <c r="CK72" i="3" s="1"/>
  <c r="CK196" i="3"/>
  <c r="CK76" i="3" s="1"/>
  <c r="BC1050" i="3"/>
  <c r="BC1047" i="3"/>
  <c r="BC1049" i="3"/>
  <c r="BC1048" i="3"/>
  <c r="BC1029" i="3"/>
  <c r="BS1055" i="3" s="1"/>
  <c r="BC1073" i="3"/>
  <c r="BC1103" i="3"/>
  <c r="AY404" i="3"/>
  <c r="AY403" i="3" s="1"/>
  <c r="AY408" i="3" s="1"/>
  <c r="AY427" i="3" s="1"/>
  <c r="AY458" i="3" s="1"/>
  <c r="AY472" i="3" s="1"/>
  <c r="AZ679" i="3"/>
  <c r="AZ86" i="3"/>
  <c r="AZ85" i="3" s="1"/>
  <c r="AZ642" i="3"/>
  <c r="R484" i="3"/>
  <c r="AR1035" i="3"/>
  <c r="AR1089" i="3" s="1"/>
  <c r="AR1031" i="3"/>
  <c r="AR1030" i="3" s="1"/>
  <c r="AQ483" i="3"/>
  <c r="AQ482" i="3" s="1"/>
  <c r="AQ487" i="3" s="1"/>
  <c r="AQ506" i="3" s="1"/>
  <c r="AQ537" i="3" s="1"/>
  <c r="AQ551" i="3" s="1"/>
  <c r="CA423" i="3"/>
  <c r="AS984" i="3"/>
  <c r="AS985" i="3"/>
  <c r="AS982" i="3"/>
  <c r="AS981" i="3" s="1"/>
  <c r="AS986" i="3"/>
  <c r="CI177" i="3"/>
  <c r="CI58" i="3"/>
  <c r="CI57" i="3" s="1"/>
  <c r="CI168" i="3"/>
  <c r="CH108" i="3"/>
  <c r="CH40" i="3"/>
  <c r="CH5" i="3" s="1"/>
  <c r="CH110" i="3"/>
  <c r="CH98" i="3"/>
  <c r="CH109" i="3"/>
  <c r="CH247" i="3"/>
  <c r="CA231" i="3"/>
  <c r="AZ325" i="3"/>
  <c r="AZ324" i="3" s="1"/>
  <c r="AZ329" i="3" s="1"/>
  <c r="AZ348" i="3" s="1"/>
  <c r="AZ379" i="3" s="1"/>
  <c r="AZ393" i="3" s="1"/>
  <c r="AY747" i="3"/>
  <c r="AY748" i="3"/>
  <c r="AY745" i="3"/>
  <c r="AY744" i="3" s="1"/>
  <c r="AY749" i="3"/>
  <c r="W472" i="3"/>
  <c r="W466" i="3"/>
  <c r="W458" i="3"/>
  <c r="W457" i="3"/>
  <c r="W456" i="3"/>
  <c r="W455" i="3"/>
  <c r="W454" i="3"/>
  <c r="W446" i="3"/>
  <c r="W445" i="3"/>
  <c r="W443" i="3"/>
  <c r="W462" i="3"/>
  <c r="W439" i="3"/>
  <c r="W438" i="3"/>
  <c r="W432" i="3"/>
  <c r="W415" i="3"/>
  <c r="W437" i="3"/>
  <c r="W431" i="3"/>
  <c r="W422" i="3"/>
  <c r="W421" i="3"/>
  <c r="W420" i="3"/>
  <c r="W418" i="3"/>
  <c r="W468" i="3"/>
  <c r="W460" i="3"/>
  <c r="W436" i="3"/>
  <c r="W430" i="3"/>
  <c r="W470" i="3"/>
  <c r="W434" i="3"/>
  <c r="W442" i="3"/>
  <c r="W433" i="3"/>
  <c r="W417" i="3"/>
  <c r="W452" i="3"/>
  <c r="W451" i="3"/>
  <c r="W435" i="3"/>
  <c r="W409" i="3"/>
  <c r="W464" i="3"/>
  <c r="W440" i="3"/>
  <c r="W427" i="3"/>
  <c r="W397" i="3"/>
  <c r="AA423" i="3" s="1"/>
  <c r="AA422" i="3" s="1"/>
  <c r="AA409" i="3" s="1"/>
  <c r="W426" i="3"/>
  <c r="W416" i="3"/>
  <c r="W441" i="3"/>
  <c r="W423" i="3"/>
  <c r="W425" i="3"/>
  <c r="W461" i="3"/>
  <c r="W419" i="3"/>
  <c r="W413" i="3"/>
  <c r="W428" i="3"/>
  <c r="W463" i="3"/>
  <c r="W459" i="3"/>
  <c r="W429" i="3"/>
  <c r="W469" i="3"/>
  <c r="W414" i="3"/>
  <c r="W453" i="3"/>
  <c r="W424" i="3"/>
  <c r="W465" i="3"/>
  <c r="W410" i="3"/>
  <c r="W467" i="3"/>
  <c r="W471" i="3"/>
  <c r="P110" i="3"/>
  <c r="P109" i="3"/>
  <c r="P108" i="3"/>
  <c r="AO278" i="1" a="1"/>
  <c r="AO278" i="1" s="1"/>
  <c r="P642" i="3"/>
  <c r="AB820" i="3"/>
  <c r="AB817" i="3"/>
  <c r="AB819" i="3"/>
  <c r="CP233" i="3"/>
  <c r="CQ233" i="3" s="1"/>
  <c r="CC113" i="3"/>
  <c r="CP113" i="3" s="1"/>
  <c r="CQ113" i="3" s="1"/>
  <c r="AO696" i="3"/>
  <c r="BB696" i="3" s="1"/>
  <c r="BC696" i="3" s="1"/>
  <c r="BB697" i="3"/>
  <c r="BC697" i="3" s="1"/>
  <c r="AO103" i="3"/>
  <c r="AH873" i="3"/>
  <c r="AH877" i="3"/>
  <c r="AH931" i="3" s="1"/>
  <c r="BU274" i="3"/>
  <c r="BU273" i="3"/>
  <c r="BU271" i="3"/>
  <c r="BU270" i="3" s="1"/>
  <c r="BU275" i="3"/>
  <c r="AW847" i="3"/>
  <c r="AW866" i="3"/>
  <c r="AW865" i="3"/>
  <c r="AW836" i="3"/>
  <c r="AW830" i="3"/>
  <c r="AW862" i="3"/>
  <c r="AW861" i="3"/>
  <c r="AW860" i="3"/>
  <c r="AW841" i="3"/>
  <c r="AW835" i="3"/>
  <c r="AW834" i="3" s="1"/>
  <c r="AW829" i="3"/>
  <c r="AW816" i="3"/>
  <c r="AW825" i="3"/>
  <c r="AW859" i="3"/>
  <c r="AW855" i="3"/>
  <c r="AW854" i="3" s="1"/>
  <c r="AW846" i="3"/>
  <c r="AW838" i="3"/>
  <c r="AW837" i="3" s="1"/>
  <c r="AW840" i="3"/>
  <c r="AW831" i="3"/>
  <c r="AW810" i="3"/>
  <c r="AW809" i="3" s="1"/>
  <c r="AW811" i="3"/>
  <c r="AW815" i="3"/>
  <c r="AW814" i="3" s="1"/>
  <c r="AW812" i="3"/>
  <c r="AW833" i="3"/>
  <c r="AW821" i="3"/>
  <c r="AW858" i="3"/>
  <c r="AW832" i="3"/>
  <c r="AW807" i="3"/>
  <c r="AW800" i="3"/>
  <c r="AW808" i="3" a="1"/>
  <c r="AW808" i="3" s="1"/>
  <c r="AW813" i="3"/>
  <c r="AW850" i="3"/>
  <c r="AW795" i="3"/>
  <c r="AW802" i="3"/>
  <c r="AW796" i="3"/>
  <c r="AW849" i="3" s="1"/>
  <c r="AW848" i="3" s="1"/>
  <c r="AW818" i="3"/>
  <c r="BU792" i="3" a="1"/>
  <c r="BU792" i="3" s="1"/>
  <c r="L498" i="3"/>
  <c r="L63" i="3"/>
  <c r="L62" i="3" s="1"/>
  <c r="L53" i="3" s="1"/>
  <c r="L52" i="3" s="1"/>
  <c r="BP666" i="3"/>
  <c r="BP665" i="3" s="1"/>
  <c r="BP669" i="3"/>
  <c r="BP75" i="3" s="1"/>
  <c r="BP668" i="3"/>
  <c r="BP74" i="3" s="1"/>
  <c r="BP73" i="3"/>
  <c r="BP72" i="3" s="1"/>
  <c r="BP71" i="3" s="1"/>
  <c r="BP670" i="3"/>
  <c r="BP76" i="3" s="1"/>
  <c r="BQ217" i="3"/>
  <c r="BQ45" i="3"/>
  <c r="BZ164" i="3"/>
  <c r="CA164" i="3" s="1"/>
  <c r="BS202" i="3"/>
  <c r="BS83" i="3"/>
  <c r="BS82" i="3" s="1"/>
  <c r="AH941" i="3"/>
  <c r="AH943" i="3"/>
  <c r="AH942" i="3" s="1"/>
  <c r="AH939" i="3"/>
  <c r="AH938" i="3"/>
  <c r="AH934" i="3"/>
  <c r="AH933" i="3" s="1"/>
  <c r="AH940" i="3"/>
  <c r="AH920" i="3"/>
  <c r="AH915" i="3"/>
  <c r="AH909" i="3"/>
  <c r="AH944" i="3"/>
  <c r="AH937" i="3"/>
  <c r="AH917" i="3"/>
  <c r="AH916" i="3" s="1"/>
  <c r="AH889" i="3"/>
  <c r="AH888" i="3" s="1"/>
  <c r="AH926" i="3"/>
  <c r="AH908" i="3"/>
  <c r="AH912" i="3"/>
  <c r="AH945" i="3"/>
  <c r="AH929" i="3"/>
  <c r="AH925" i="3"/>
  <c r="AH914" i="3"/>
  <c r="AH913" i="3" s="1"/>
  <c r="AH894" i="3"/>
  <c r="AH893" i="3" s="1"/>
  <c r="AH892" i="3"/>
  <c r="AH910" i="3"/>
  <c r="AH890" i="3"/>
  <c r="AH881" i="3"/>
  <c r="AH874" i="3"/>
  <c r="AH895" i="3"/>
  <c r="AH879" i="3"/>
  <c r="AH900" i="3"/>
  <c r="AH911" i="3"/>
  <c r="AH904" i="3"/>
  <c r="AH919" i="3"/>
  <c r="AH891" i="3"/>
  <c r="AH887" i="3" a="1"/>
  <c r="AH887" i="3" s="1"/>
  <c r="AH875" i="3"/>
  <c r="AH928" i="3" s="1"/>
  <c r="AH927" i="3" s="1"/>
  <c r="CE924" i="3"/>
  <c r="BB43" i="1"/>
  <c r="BA49" i="1"/>
  <c r="Y972" i="3"/>
  <c r="AL973" i="3"/>
  <c r="AM973" i="3" s="1"/>
  <c r="BQ442" i="3"/>
  <c r="BZ442" i="3" s="1"/>
  <c r="CA442" i="3" s="1"/>
  <c r="BZ443" i="3"/>
  <c r="CA443" i="3" s="1"/>
  <c r="AG56" i="3"/>
  <c r="AL56" i="3" s="1"/>
  <c r="AL650" i="3"/>
  <c r="AM650" i="3" s="1"/>
  <c r="CK186" i="3"/>
  <c r="I1030" i="3"/>
  <c r="V1031" i="3"/>
  <c r="T724" i="3"/>
  <c r="I491" i="3"/>
  <c r="V478" i="3"/>
  <c r="W478" i="3" s="1"/>
  <c r="I477" i="3"/>
  <c r="AV625" i="3"/>
  <c r="AV604" i="3"/>
  <c r="AV598" i="3"/>
  <c r="AV597" i="3" s="1"/>
  <c r="AV596" i="3"/>
  <c r="AV594" i="3"/>
  <c r="AV592" i="3"/>
  <c r="AV623" i="3"/>
  <c r="AV622" i="3"/>
  <c r="AV610" i="3"/>
  <c r="AV629" i="3"/>
  <c r="AV621" i="3"/>
  <c r="AV570" i="3"/>
  <c r="AV624" i="3"/>
  <c r="AV618" i="3"/>
  <c r="AV617" i="3" s="1"/>
  <c r="AV578" i="3"/>
  <c r="AV577" i="3" s="1"/>
  <c r="AV593" i="3"/>
  <c r="AV601" i="3"/>
  <c r="AV600" i="3" s="1"/>
  <c r="AV588" i="3"/>
  <c r="AV559" i="3"/>
  <c r="AV612" i="3" s="1"/>
  <c r="AV611" i="3" s="1"/>
  <c r="AV613" i="3"/>
  <c r="AV573" i="3"/>
  <c r="AV572" i="3" s="1"/>
  <c r="AV628" i="3"/>
  <c r="AV584" i="3"/>
  <c r="AV571" i="3" a="1"/>
  <c r="AV571" i="3" s="1"/>
  <c r="AV609" i="3"/>
  <c r="AV579" i="3"/>
  <c r="AV599" i="3"/>
  <c r="AV574" i="3"/>
  <c r="AV576" i="3"/>
  <c r="AV575" i="3"/>
  <c r="AV565" i="3"/>
  <c r="AV595" i="3"/>
  <c r="AV603" i="3"/>
  <c r="AV558" i="3"/>
  <c r="AV581" i="3"/>
  <c r="CQ232" i="3"/>
  <c r="AQ747" i="3"/>
  <c r="AQ748" i="3"/>
  <c r="AQ745" i="3"/>
  <c r="AQ744" i="3" s="1"/>
  <c r="AQ749" i="3"/>
  <c r="Z867" i="3"/>
  <c r="BQ114" i="3"/>
  <c r="BZ234" i="3"/>
  <c r="CA234" i="3" s="1"/>
  <c r="BQ94" i="3"/>
  <c r="BZ214" i="3"/>
  <c r="CA214" i="3" s="1"/>
  <c r="BU843" i="3"/>
  <c r="BU842" i="3" s="1"/>
  <c r="AU843" i="3"/>
  <c r="AU842" i="3" s="1"/>
  <c r="CL843" i="3"/>
  <c r="CL842" i="3" s="1"/>
  <c r="AI843" i="3"/>
  <c r="AI842" i="3" s="1"/>
  <c r="AX690" i="3"/>
  <c r="AX96" i="3"/>
  <c r="AX95" i="3" s="1"/>
  <c r="BS274" i="3"/>
  <c r="BS271" i="3"/>
  <c r="BS270" i="3" s="1"/>
  <c r="BS273" i="3"/>
  <c r="BS275" i="3"/>
  <c r="BC966" i="3"/>
  <c r="AO995" i="3"/>
  <c r="BB995" i="3" s="1"/>
  <c r="BC995" i="3" s="1"/>
  <c r="BB996" i="3"/>
  <c r="BC996" i="3" s="1"/>
  <c r="BC1017" i="3"/>
  <c r="BZ627" i="3"/>
  <c r="CA627" i="3" s="1"/>
  <c r="BM626" i="3"/>
  <c r="BZ626" i="3" s="1"/>
  <c r="CA626" i="3" s="1"/>
  <c r="R504" i="3"/>
  <c r="R68" i="3" s="1"/>
  <c r="R501" i="3"/>
  <c r="R503" i="3"/>
  <c r="R67" i="3" s="1"/>
  <c r="R66" i="3" s="1"/>
  <c r="R65" i="3" s="1"/>
  <c r="AW110" i="3"/>
  <c r="AW109" i="3"/>
  <c r="AW98" i="3"/>
  <c r="AW108" i="3"/>
  <c r="AW679" i="3"/>
  <c r="AW86" i="3"/>
  <c r="AW85" i="3" s="1"/>
  <c r="AA867" i="3"/>
  <c r="BS192" i="3"/>
  <c r="BS195" i="3"/>
  <c r="BS75" i="3" s="1"/>
  <c r="BS194" i="3"/>
  <c r="BS74" i="3" s="1"/>
  <c r="BS73" i="3"/>
  <c r="BS72" i="3" s="1"/>
  <c r="BS71" i="3" s="1"/>
  <c r="BS196" i="3"/>
  <c r="BS76" i="3" s="1"/>
  <c r="AC952" i="3"/>
  <c r="AC956" i="3"/>
  <c r="CJ265" i="3"/>
  <c r="AX1003" i="3"/>
  <c r="AG1003" i="3"/>
  <c r="BW1003" i="3"/>
  <c r="BP1003" i="3"/>
  <c r="AI1001" i="3"/>
  <c r="AI1000" i="3" s="1"/>
  <c r="AH1001" i="3"/>
  <c r="AH1000" i="3" s="1"/>
  <c r="BP1001" i="3"/>
  <c r="BP1000" i="3" s="1"/>
  <c r="BX764" i="3"/>
  <c r="BX763" i="3" s="1"/>
  <c r="BO764" i="3"/>
  <c r="BO763" i="3" s="1"/>
  <c r="V399" i="3"/>
  <c r="I398" i="3"/>
  <c r="I43" i="3"/>
  <c r="CH924" i="3"/>
  <c r="BS504" i="3"/>
  <c r="BS501" i="3"/>
  <c r="BS503" i="3"/>
  <c r="BC684" i="3"/>
  <c r="CA750" i="3"/>
  <c r="BM770" i="3"/>
  <c r="BZ717" i="3"/>
  <c r="CA717" i="3" s="1"/>
  <c r="CA751" i="3"/>
  <c r="CA787" i="3"/>
  <c r="AZ766" i="3"/>
  <c r="BM629" i="3"/>
  <c r="BZ629" i="3" s="1"/>
  <c r="CA629" i="3" s="1"/>
  <c r="BM628" i="3"/>
  <c r="BZ628" i="3" s="1"/>
  <c r="CA628" i="3" s="1"/>
  <c r="BM618" i="3"/>
  <c r="BM604" i="3"/>
  <c r="BZ604" i="3" s="1"/>
  <c r="CA604" i="3" s="1"/>
  <c r="BM598" i="3"/>
  <c r="BM596" i="3"/>
  <c r="BZ596" i="3" s="1"/>
  <c r="CA596" i="3" s="1"/>
  <c r="BM594" i="3"/>
  <c r="BZ594" i="3" s="1"/>
  <c r="CA594" i="3" s="1"/>
  <c r="BM592" i="3"/>
  <c r="BZ592" i="3" s="1"/>
  <c r="CA592" i="3" s="1"/>
  <c r="BM588" i="3"/>
  <c r="BM573" i="3"/>
  <c r="BM572" i="3" s="1"/>
  <c r="BZ572" i="3" s="1"/>
  <c r="CA572" i="3" s="1"/>
  <c r="BM558" i="3"/>
  <c r="BZ558" i="3" s="1"/>
  <c r="BM610" i="3"/>
  <c r="BZ610" i="3" s="1"/>
  <c r="CA610" i="3" s="1"/>
  <c r="BM623" i="3"/>
  <c r="BZ623" i="3" s="1"/>
  <c r="CA623" i="3" s="1"/>
  <c r="BM584" i="3"/>
  <c r="BZ584" i="3" s="1"/>
  <c r="CA584" i="3" s="1"/>
  <c r="BM622" i="3"/>
  <c r="BZ622" i="3" s="1"/>
  <c r="CA622" i="3" s="1"/>
  <c r="BM575" i="3"/>
  <c r="BM570" i="3"/>
  <c r="BZ570" i="3" s="1"/>
  <c r="BM579" i="3"/>
  <c r="BZ579" i="3" s="1"/>
  <c r="CA579" i="3" s="1"/>
  <c r="BM576" i="3"/>
  <c r="BM559" i="3"/>
  <c r="BM603" i="3"/>
  <c r="BZ603" i="3" s="1"/>
  <c r="CA603" i="3" s="1"/>
  <c r="BM599" i="3"/>
  <c r="BZ599" i="3" s="1"/>
  <c r="BM625" i="3"/>
  <c r="BZ625" i="3" s="1"/>
  <c r="CA625" i="3" s="1"/>
  <c r="BM624" i="3"/>
  <c r="BZ624" i="3" s="1"/>
  <c r="CA624" i="3" s="1"/>
  <c r="BM578" i="3"/>
  <c r="BM571" i="3" a="1"/>
  <c r="BM571" i="3" s="1"/>
  <c r="BZ571" i="3" s="1"/>
  <c r="CA571" i="3" s="1"/>
  <c r="BM593" i="3"/>
  <c r="BZ593" i="3" s="1"/>
  <c r="CA593" i="3" s="1"/>
  <c r="BM574" i="3"/>
  <c r="BM565" i="3"/>
  <c r="BZ565" i="3" s="1"/>
  <c r="CA565" i="3" s="1"/>
  <c r="BM621" i="3"/>
  <c r="BZ621" i="3" s="1"/>
  <c r="CA621" i="3" s="1"/>
  <c r="BM563" i="3"/>
  <c r="BM613" i="3"/>
  <c r="BZ613" i="3" s="1"/>
  <c r="CA613" i="3" s="1"/>
  <c r="BM595" i="3"/>
  <c r="BZ595" i="3" s="1"/>
  <c r="CA595" i="3" s="1"/>
  <c r="BZ555" i="3"/>
  <c r="BM601" i="3"/>
  <c r="BM609" i="3"/>
  <c r="BZ609" i="3" s="1"/>
  <c r="CA609" i="3" s="1"/>
  <c r="BM581" i="3"/>
  <c r="BS405" i="3"/>
  <c r="BZ405" i="3" s="1"/>
  <c r="CA405" i="3" s="1"/>
  <c r="AH110" i="3"/>
  <c r="AH109" i="3"/>
  <c r="AH108" i="3"/>
  <c r="AH98" i="3"/>
  <c r="N278" i="1" a="1"/>
  <c r="N278" i="1" s="1"/>
  <c r="N279" i="1" s="1"/>
  <c r="AB278" i="1" a="1"/>
  <c r="AB278" i="1" s="1"/>
  <c r="AH642" i="3"/>
  <c r="CF109" i="3"/>
  <c r="CF98" i="3"/>
  <c r="CF108" i="3"/>
  <c r="CF110" i="3"/>
  <c r="CF5" i="3"/>
  <c r="CF40" i="3"/>
  <c r="CF247" i="3"/>
  <c r="CF195" i="3"/>
  <c r="CF75" i="3" s="1"/>
  <c r="CF194" i="3"/>
  <c r="CF74" i="3" s="1"/>
  <c r="CF192" i="3"/>
  <c r="CF73" i="3"/>
  <c r="CF72" i="3" s="1"/>
  <c r="CF71" i="3" s="1"/>
  <c r="CF196" i="3"/>
  <c r="CF76" i="3" s="1"/>
  <c r="BX108" i="3"/>
  <c r="BX110" i="3"/>
  <c r="BX109" i="3"/>
  <c r="BX40" i="3"/>
  <c r="BX5" i="3" s="1"/>
  <c r="BX98" i="3"/>
  <c r="BX247" i="3"/>
  <c r="BX195" i="3"/>
  <c r="BX75" i="3" s="1"/>
  <c r="BX194" i="3"/>
  <c r="BX74" i="3" s="1"/>
  <c r="BX192" i="3"/>
  <c r="BX191" i="3" s="1"/>
  <c r="BX73" i="3"/>
  <c r="BX72" i="3" s="1"/>
  <c r="BX71" i="3" s="1"/>
  <c r="BX196" i="3"/>
  <c r="BX76" i="3" s="1"/>
  <c r="BX222" i="3"/>
  <c r="BX103" i="3"/>
  <c r="BX102" i="3" s="1"/>
  <c r="AZ787" i="3"/>
  <c r="AZ786" i="3"/>
  <c r="AZ757" i="3"/>
  <c r="AZ751" i="3"/>
  <c r="AZ780" i="3"/>
  <c r="AZ768" i="3"/>
  <c r="AZ783" i="3"/>
  <c r="AZ762" i="3"/>
  <c r="AZ779" i="3"/>
  <c r="AZ756" i="3"/>
  <c r="AZ755" i="3" s="1"/>
  <c r="AZ750" i="3"/>
  <c r="AZ782" i="3"/>
  <c r="AZ759" i="3"/>
  <c r="AZ758" i="3" s="1"/>
  <c r="AZ753" i="3"/>
  <c r="AZ781" i="3"/>
  <c r="AZ771" i="3"/>
  <c r="AZ767" i="3"/>
  <c r="AZ776" i="3"/>
  <c r="AZ775" i="3" s="1"/>
  <c r="AZ716" i="3"/>
  <c r="AZ746" i="3"/>
  <c r="AZ733" i="3"/>
  <c r="AZ721" i="3"/>
  <c r="AZ761" i="3"/>
  <c r="AZ742" i="3"/>
  <c r="AZ731" i="3"/>
  <c r="AZ730" i="3" s="1"/>
  <c r="AZ729" i="3" a="1"/>
  <c r="AZ729" i="3" s="1"/>
  <c r="AZ728" i="3"/>
  <c r="AZ732" i="3"/>
  <c r="AZ754" i="3"/>
  <c r="AZ734" i="3"/>
  <c r="AZ736" i="3"/>
  <c r="AZ735" i="3" s="1"/>
  <c r="AZ737" i="3"/>
  <c r="AZ752" i="3"/>
  <c r="AZ717" i="3"/>
  <c r="AZ770" i="3" s="1"/>
  <c r="AZ769" i="3" s="1"/>
  <c r="AZ723" i="3"/>
  <c r="AZ739" i="3"/>
  <c r="BX713" i="3" a="1"/>
  <c r="BX713" i="3" s="1"/>
  <c r="AX865" i="3"/>
  <c r="AX836" i="3"/>
  <c r="AX830" i="3"/>
  <c r="AX862" i="3"/>
  <c r="AX861" i="3"/>
  <c r="AX860" i="3"/>
  <c r="AX841" i="3"/>
  <c r="AX835" i="3"/>
  <c r="AX834" i="3" s="1"/>
  <c r="AX825" i="3"/>
  <c r="AX840" i="3"/>
  <c r="AX859" i="3"/>
  <c r="AX855" i="3"/>
  <c r="AX854" i="3" s="1"/>
  <c r="AX866" i="3"/>
  <c r="AX847" i="3"/>
  <c r="AX850" i="3"/>
  <c r="AX829" i="3"/>
  <c r="AX811" i="3"/>
  <c r="AX846" i="3"/>
  <c r="AX838" i="3"/>
  <c r="AX837" i="3" s="1"/>
  <c r="AX815" i="3"/>
  <c r="AX814" i="3" s="1"/>
  <c r="AX805" i="3" s="1"/>
  <c r="AX812" i="3"/>
  <c r="AX807" i="3"/>
  <c r="AX858" i="3"/>
  <c r="AX832" i="3"/>
  <c r="AX831" i="3"/>
  <c r="AX797" i="3"/>
  <c r="AX816" i="3"/>
  <c r="AX796" i="3"/>
  <c r="AX849" i="3" s="1"/>
  <c r="AX848" i="3" s="1"/>
  <c r="AX813" i="3"/>
  <c r="AX833" i="3"/>
  <c r="AX810" i="3"/>
  <c r="AX809" i="3" s="1"/>
  <c r="AX821" i="3"/>
  <c r="AX800" i="3"/>
  <c r="AX808" i="3" a="1"/>
  <c r="AX808" i="3" s="1"/>
  <c r="AX795" i="3"/>
  <c r="AX802" i="3"/>
  <c r="AX818" i="3"/>
  <c r="BV792" i="3" a="1"/>
  <c r="BV792" i="3" s="1"/>
  <c r="BV539" i="3"/>
  <c r="BV538" i="3" s="1"/>
  <c r="BV546" i="3"/>
  <c r="BV545" i="3"/>
  <c r="BV513" i="3"/>
  <c r="BV544" i="3"/>
  <c r="BV542" i="3"/>
  <c r="BV534" i="3"/>
  <c r="BV530" i="3"/>
  <c r="BV524" i="3"/>
  <c r="BV549" i="3"/>
  <c r="BV531" i="3"/>
  <c r="BV543" i="3"/>
  <c r="BV505" i="3"/>
  <c r="BV484" i="3"/>
  <c r="BV509" i="3"/>
  <c r="BV496" i="3"/>
  <c r="BV520" i="3"/>
  <c r="BV516" i="3"/>
  <c r="BV495" i="3"/>
  <c r="BV522" i="3"/>
  <c r="BV521" i="3" s="1"/>
  <c r="BV486" i="3"/>
  <c r="BV550" i="3"/>
  <c r="BV500" i="3"/>
  <c r="BV514" i="3"/>
  <c r="BV497" i="3"/>
  <c r="BV525" i="3"/>
  <c r="BV519" i="3"/>
  <c r="BV518" i="3" s="1"/>
  <c r="BV517" i="3"/>
  <c r="BV515" i="3"/>
  <c r="BV494" i="3"/>
  <c r="BV493" i="3" s="1"/>
  <c r="BV480" i="3"/>
  <c r="BV533" i="3" s="1"/>
  <c r="BV532" i="3" s="1"/>
  <c r="BV499" i="3"/>
  <c r="BV498" i="3" s="1"/>
  <c r="BV492" i="3" a="1"/>
  <c r="BV492" i="3" s="1"/>
  <c r="BV479" i="3"/>
  <c r="BV502" i="3"/>
  <c r="CQ112" i="3"/>
  <c r="CA213" i="3"/>
  <c r="AM1099" i="3"/>
  <c r="AM653" i="3"/>
  <c r="AM654" i="3"/>
  <c r="AM634" i="3"/>
  <c r="AM655" i="3"/>
  <c r="AM652" i="3"/>
  <c r="AM698" i="3"/>
  <c r="AM699" i="3"/>
  <c r="AX660" i="3"/>
  <c r="AL660" i="3"/>
  <c r="AM660" i="3" s="1"/>
  <c r="M108" i="3"/>
  <c r="M110" i="3"/>
  <c r="M109" i="3"/>
  <c r="M46" i="3"/>
  <c r="M51" i="3" s="1"/>
  <c r="AL278" i="1" a="1"/>
  <c r="AL278" i="1" s="1"/>
  <c r="M642" i="3"/>
  <c r="P403" i="3"/>
  <c r="P48" i="3"/>
  <c r="P47" i="3" s="1"/>
  <c r="BQ945" i="3"/>
  <c r="BQ941" i="3"/>
  <c r="BQ939" i="3"/>
  <c r="BQ938" i="3"/>
  <c r="BQ937" i="3"/>
  <c r="BQ944" i="3"/>
  <c r="BQ909" i="3"/>
  <c r="BQ890" i="3"/>
  <c r="BQ926" i="3"/>
  <c r="BQ910" i="3"/>
  <c r="BQ940" i="3"/>
  <c r="BQ934" i="3"/>
  <c r="BQ933" i="3" s="1"/>
  <c r="BQ914" i="3"/>
  <c r="BQ913" i="3" s="1"/>
  <c r="BQ894" i="3"/>
  <c r="BQ893" i="3" s="1"/>
  <c r="BQ892" i="3"/>
  <c r="BQ915" i="3"/>
  <c r="BQ917" i="3"/>
  <c r="BQ916" i="3" s="1"/>
  <c r="BQ908" i="3"/>
  <c r="BQ911" i="3"/>
  <c r="BQ900" i="3"/>
  <c r="BQ895" i="3"/>
  <c r="BQ925" i="3"/>
  <c r="BQ881" i="3"/>
  <c r="BQ874" i="3"/>
  <c r="BQ875" i="3"/>
  <c r="BQ928" i="3" s="1"/>
  <c r="BQ927" i="3" s="1"/>
  <c r="BQ929" i="3"/>
  <c r="BQ904" i="3"/>
  <c r="BQ920" i="3"/>
  <c r="BQ919" i="3"/>
  <c r="BQ912" i="3"/>
  <c r="BQ887" i="3" a="1"/>
  <c r="BQ887" i="3" s="1"/>
  <c r="BQ879" i="3"/>
  <c r="BQ889" i="3"/>
  <c r="BQ888" i="3" s="1"/>
  <c r="BQ891" i="3"/>
  <c r="AY1103" i="3"/>
  <c r="AY1102" i="3"/>
  <c r="AY1097" i="3"/>
  <c r="AY1092" i="3"/>
  <c r="AY1091" i="3" s="1"/>
  <c r="AY1096" i="3"/>
  <c r="AY1095" i="3"/>
  <c r="AY1087" i="3"/>
  <c r="AY1099" i="3"/>
  <c r="AY1084" i="3"/>
  <c r="AY1077" i="3"/>
  <c r="AY1098" i="3"/>
  <c r="AY1083" i="3"/>
  <c r="AY1078" i="3"/>
  <c r="AY1069" i="3"/>
  <c r="AY1066" i="3"/>
  <c r="AY1072" i="3"/>
  <c r="AY1071" i="3" s="1"/>
  <c r="AY1073" i="3"/>
  <c r="AY1070" i="3"/>
  <c r="AY1047" i="3"/>
  <c r="AY1046" i="3" s="1"/>
  <c r="AY1075" i="3"/>
  <c r="AY1074" i="3" s="1"/>
  <c r="AY1053" i="3"/>
  <c r="AY1045" i="3" a="1"/>
  <c r="AY1045" i="3" s="1"/>
  <c r="AY1067" i="3"/>
  <c r="AY1050" i="3"/>
  <c r="AY1044" i="3"/>
  <c r="AY1068" i="3"/>
  <c r="AY1058" i="3"/>
  <c r="AY1048" i="3"/>
  <c r="AY1039" i="3"/>
  <c r="AY1062" i="3"/>
  <c r="AY1049" i="3"/>
  <c r="AY1052" i="3"/>
  <c r="AY1051" i="3" s="1"/>
  <c r="AY1033" i="3"/>
  <c r="AY1086" i="3" s="1"/>
  <c r="AY1085" i="3" s="1"/>
  <c r="AY1037" i="3"/>
  <c r="AY1032" i="3"/>
  <c r="BW1029" i="3" a="1"/>
  <c r="BW1029" i="3" s="1"/>
  <c r="AY1055" i="3"/>
  <c r="AF656" i="3"/>
  <c r="AF63" i="3"/>
  <c r="AF62" i="3" s="1"/>
  <c r="Y715" i="3"/>
  <c r="AL720" i="3"/>
  <c r="AM720" i="3" s="1"/>
  <c r="Y719" i="3"/>
  <c r="AL719" i="3" s="1"/>
  <c r="AM719" i="3" s="1"/>
  <c r="AM742" i="3"/>
  <c r="BC742" i="3"/>
  <c r="BU628" i="3"/>
  <c r="BU622" i="3"/>
  <c r="BU579" i="3"/>
  <c r="BU574" i="3"/>
  <c r="BU618" i="3"/>
  <c r="BU617" i="3" s="1"/>
  <c r="BU604" i="3"/>
  <c r="BU598" i="3"/>
  <c r="BU597" i="3" s="1"/>
  <c r="BU596" i="3"/>
  <c r="BU594" i="3"/>
  <c r="BU592" i="3"/>
  <c r="BU588" i="3"/>
  <c r="BU573" i="3"/>
  <c r="BU572" i="3" s="1"/>
  <c r="BU571" i="3" a="1"/>
  <c r="BU571" i="3" s="1"/>
  <c r="BU558" i="3"/>
  <c r="BU610" i="3"/>
  <c r="BU625" i="3"/>
  <c r="BU623" i="3"/>
  <c r="BU603" i="3"/>
  <c r="BU599" i="3"/>
  <c r="BU593" i="3"/>
  <c r="BU624" i="3"/>
  <c r="BU621" i="3"/>
  <c r="BU613" i="3"/>
  <c r="BU601" i="3"/>
  <c r="BU600" i="3" s="1"/>
  <c r="BU575" i="3"/>
  <c r="BU629" i="3"/>
  <c r="BU609" i="3"/>
  <c r="BU563" i="3"/>
  <c r="BU565" i="3"/>
  <c r="BU595" i="3"/>
  <c r="BU578" i="3"/>
  <c r="BU577" i="3" s="1"/>
  <c r="BU576" i="3"/>
  <c r="BU559" i="3"/>
  <c r="BU612" i="3" s="1"/>
  <c r="BU611" i="3" s="1"/>
  <c r="BU584" i="3"/>
  <c r="BV429" i="3"/>
  <c r="BV428" i="3" s="1"/>
  <c r="BV431" i="3"/>
  <c r="BV432" i="3"/>
  <c r="BV433" i="3"/>
  <c r="AM679" i="3"/>
  <c r="T398" i="3"/>
  <c r="T402" i="3" s="1"/>
  <c r="T408" i="3" s="1"/>
  <c r="T43" i="3"/>
  <c r="T42" i="3" s="1"/>
  <c r="BS748" i="3"/>
  <c r="BS745" i="3"/>
  <c r="BS744" i="3" s="1"/>
  <c r="BS747" i="3"/>
  <c r="BS749" i="3"/>
  <c r="K403" i="3"/>
  <c r="K48" i="3"/>
  <c r="K47" i="3" s="1"/>
  <c r="CP261" i="3"/>
  <c r="CQ261" i="3" s="1"/>
  <c r="CE195" i="3"/>
  <c r="CE75" i="3" s="1"/>
  <c r="CE194" i="3"/>
  <c r="CE74" i="3" s="1"/>
  <c r="CE192" i="3"/>
  <c r="CE191" i="3" s="1"/>
  <c r="CE73" i="3"/>
  <c r="CE72" i="3" s="1"/>
  <c r="CE196" i="3"/>
  <c r="CE76" i="3" s="1"/>
  <c r="BT1092" i="3"/>
  <c r="BT1091" i="3" s="1"/>
  <c r="BT1098" i="3"/>
  <c r="BT1103" i="3"/>
  <c r="BT1097" i="3"/>
  <c r="BT1102" i="3"/>
  <c r="BT1095" i="3"/>
  <c r="BT1099" i="3"/>
  <c r="BT1084" i="3"/>
  <c r="BT1087" i="3"/>
  <c r="BT1083" i="3"/>
  <c r="BT1073" i="3"/>
  <c r="BT1077" i="3"/>
  <c r="BT1067" i="3"/>
  <c r="BT1070" i="3"/>
  <c r="BT1066" i="3"/>
  <c r="BT1078" i="3"/>
  <c r="BT1068" i="3"/>
  <c r="BT1058" i="3"/>
  <c r="BT1052" i="3"/>
  <c r="BT1051" i="3" s="1"/>
  <c r="BT1049" i="3"/>
  <c r="BT1096" i="3"/>
  <c r="BT1053" i="3"/>
  <c r="BT1075" i="3"/>
  <c r="BT1074" i="3" s="1"/>
  <c r="BT1047" i="3"/>
  <c r="BT1046" i="3" s="1"/>
  <c r="BT1072" i="3"/>
  <c r="BT1071" i="3" s="1"/>
  <c r="BT1062" i="3"/>
  <c r="BT1045" i="3" a="1"/>
  <c r="BT1045" i="3" s="1"/>
  <c r="BT1048" i="3"/>
  <c r="BT1032" i="3"/>
  <c r="BT1039" i="3"/>
  <c r="BT1050" i="3"/>
  <c r="BT1033" i="3"/>
  <c r="BT1086" i="3" s="1"/>
  <c r="BT1085" i="3" s="1"/>
  <c r="BT1037" i="3"/>
  <c r="BT1069" i="3"/>
  <c r="CJ1029" i="3" a="1"/>
  <c r="CJ1029" i="3" s="1"/>
  <c r="BT1055" i="3"/>
  <c r="AJ715" i="3"/>
  <c r="AJ719" i="3"/>
  <c r="AJ773" i="3" s="1"/>
  <c r="CP539" i="3"/>
  <c r="CQ539" i="3" s="1"/>
  <c r="CC538" i="3"/>
  <c r="CP538" i="3" s="1"/>
  <c r="CQ538" i="3" s="1"/>
  <c r="CQ516" i="3"/>
  <c r="BN845" i="3"/>
  <c r="CL845" i="3"/>
  <c r="BV845" i="3"/>
  <c r="CQ225" i="3"/>
  <c r="CA450" i="3"/>
  <c r="AA661" i="3"/>
  <c r="AA662" i="3"/>
  <c r="AL662" i="3" s="1"/>
  <c r="AM662" i="3" s="1"/>
  <c r="AA659" i="3"/>
  <c r="S110" i="3"/>
  <c r="S109" i="3"/>
  <c r="S108" i="3"/>
  <c r="AR278" i="1" a="1"/>
  <c r="AR278" i="1" s="1"/>
  <c r="S642" i="3"/>
  <c r="CP460" i="3"/>
  <c r="CQ460" i="3" s="1"/>
  <c r="CC459" i="3"/>
  <c r="CP459" i="3" s="1"/>
  <c r="CQ459" i="3" s="1"/>
  <c r="CP420" i="3"/>
  <c r="CQ420" i="3" s="1"/>
  <c r="CC419" i="3"/>
  <c r="CQ464" i="3"/>
  <c r="AI922" i="3"/>
  <c r="AI921" i="3" s="1"/>
  <c r="BX922" i="3"/>
  <c r="BX921" i="3" s="1"/>
  <c r="AR922" i="3"/>
  <c r="AR921" i="3" s="1"/>
  <c r="AV1055" i="3"/>
  <c r="BV108" i="3"/>
  <c r="BV109" i="3"/>
  <c r="BV110" i="3"/>
  <c r="BV98" i="3"/>
  <c r="BV40" i="3"/>
  <c r="BV5" i="3" s="1"/>
  <c r="BV642" i="3"/>
  <c r="BV177" i="3"/>
  <c r="BV58" i="3"/>
  <c r="BV57" i="3" s="1"/>
  <c r="CA359" i="3"/>
  <c r="BQ340" i="3"/>
  <c r="BZ341" i="3"/>
  <c r="CA341" i="3" s="1"/>
  <c r="CA376" i="3"/>
  <c r="T800" i="3"/>
  <c r="CF511" i="3"/>
  <c r="CF510" i="3"/>
  <c r="CF508" i="3"/>
  <c r="CF507" i="3" s="1"/>
  <c r="CF512" i="3"/>
  <c r="W1018" i="3"/>
  <c r="W1017" i="3"/>
  <c r="W1021" i="3"/>
  <c r="W1014" i="3"/>
  <c r="W1009" i="3"/>
  <c r="W1011" i="3"/>
  <c r="W1008" i="3"/>
  <c r="W1005" i="3"/>
  <c r="W1023" i="3"/>
  <c r="W1015" i="3"/>
  <c r="W1025" i="3"/>
  <c r="W1013" i="3"/>
  <c r="W996" i="3"/>
  <c r="W993" i="3"/>
  <c r="W1020" i="3"/>
  <c r="W987" i="3"/>
  <c r="W985" i="3"/>
  <c r="W990" i="3"/>
  <c r="W970" i="3"/>
  <c r="W988" i="3"/>
  <c r="W966" i="3"/>
  <c r="W971" i="3"/>
  <c r="W973" i="3"/>
  <c r="W1007" i="3"/>
  <c r="W986" i="3"/>
  <c r="W976" i="3"/>
  <c r="W982" i="3"/>
  <c r="W979" i="3"/>
  <c r="W968" i="3"/>
  <c r="W969" i="3"/>
  <c r="W950" i="3"/>
  <c r="W962" i="3"/>
  <c r="W991" i="3"/>
  <c r="W967" i="3"/>
  <c r="W984" i="3"/>
  <c r="W1024" i="3"/>
  <c r="W981" i="3"/>
  <c r="W1012" i="3"/>
  <c r="W978" i="3"/>
  <c r="W1022" i="3"/>
  <c r="W980" i="3"/>
  <c r="W995" i="3"/>
  <c r="W989" i="3"/>
  <c r="W1019" i="3"/>
  <c r="W1010" i="3"/>
  <c r="W972" i="3"/>
  <c r="W977" i="3"/>
  <c r="W983" i="3"/>
  <c r="W998" i="3"/>
  <c r="W975" i="3"/>
  <c r="W963" i="3"/>
  <c r="W992" i="3"/>
  <c r="W1004" i="3"/>
  <c r="W1016" i="3"/>
  <c r="W1006" i="3"/>
  <c r="W974" i="3"/>
  <c r="W999" i="3"/>
  <c r="W994" i="3"/>
  <c r="J405" i="3"/>
  <c r="V405" i="3" s="1"/>
  <c r="W405" i="3" s="1"/>
  <c r="W875" i="3"/>
  <c r="CQ91" i="3"/>
  <c r="CP176" i="3"/>
  <c r="CQ176" i="3" s="1"/>
  <c r="CC56" i="3"/>
  <c r="CP56" i="3" s="1"/>
  <c r="CQ56" i="3" s="1"/>
  <c r="CP203" i="3"/>
  <c r="CQ203" i="3" s="1"/>
  <c r="CC202" i="3"/>
  <c r="CP202" i="3" s="1"/>
  <c r="CQ202" i="3" s="1"/>
  <c r="CC83" i="3"/>
  <c r="CC217" i="3"/>
  <c r="CP164" i="3"/>
  <c r="CQ164" i="3" s="1"/>
  <c r="CC45" i="3"/>
  <c r="CP45" i="3" s="1"/>
  <c r="CQ45" i="3" s="1"/>
  <c r="AO651" i="3"/>
  <c r="BB651" i="3" s="1"/>
  <c r="BC651" i="3" s="1"/>
  <c r="AO58" i="3"/>
  <c r="AO57" i="3" s="1"/>
  <c r="BB57" i="3" s="1"/>
  <c r="BB674" i="3"/>
  <c r="BC674" i="3" s="1"/>
  <c r="AO80" i="3"/>
  <c r="BB80" i="3" s="1"/>
  <c r="BB708" i="3"/>
  <c r="BC708" i="3" s="1"/>
  <c r="AO114" i="3"/>
  <c r="BB114" i="3" s="1"/>
  <c r="CQ384" i="3"/>
  <c r="CP341" i="3"/>
  <c r="CQ341" i="3" s="1"/>
  <c r="CC340" i="3"/>
  <c r="CQ355" i="3"/>
  <c r="AH246" i="3"/>
  <c r="AH245" i="3" s="1"/>
  <c r="AH250" i="3" s="1"/>
  <c r="AH269" i="3" s="1"/>
  <c r="AH300" i="3" s="1"/>
  <c r="AH314" i="3" s="1"/>
  <c r="AH800" i="3"/>
  <c r="S484" i="3"/>
  <c r="M491" i="3"/>
  <c r="M55" i="3" s="1"/>
  <c r="M477" i="3"/>
  <c r="BW247" i="3"/>
  <c r="CA1019" i="3"/>
  <c r="CA989" i="3"/>
  <c r="CA1005" i="3"/>
  <c r="CQ979" i="3"/>
  <c r="CC982" i="3"/>
  <c r="CP983" i="3"/>
  <c r="CQ983" i="3" s="1"/>
  <c r="CC985" i="3"/>
  <c r="CP985" i="3" s="1"/>
  <c r="CQ985" i="3" s="1"/>
  <c r="CC984" i="3"/>
  <c r="CP984" i="3" s="1"/>
  <c r="CQ984" i="3" s="1"/>
  <c r="CC986" i="3"/>
  <c r="CP986" i="3" s="1"/>
  <c r="CQ986" i="3" s="1"/>
  <c r="CQ1020" i="3"/>
  <c r="AO871" i="3" a="1"/>
  <c r="AO871" i="3" s="1"/>
  <c r="AZ897" i="3" s="1"/>
  <c r="BU217" i="3"/>
  <c r="BU45" i="3"/>
  <c r="BU202" i="3"/>
  <c r="BU83" i="3"/>
  <c r="BU82" i="3" s="1"/>
  <c r="Z110" i="3"/>
  <c r="Z109" i="3"/>
  <c r="Z108" i="3"/>
  <c r="Z98" i="3"/>
  <c r="Z95" i="3" s="1"/>
  <c r="Z71" i="3" s="1"/>
  <c r="T278" i="1" a="1"/>
  <c r="T278" i="1" s="1"/>
  <c r="F278" i="1" a="1"/>
  <c r="F278" i="1" s="1"/>
  <c r="F279" i="1" s="1"/>
  <c r="Z1" i="3"/>
  <c r="Z696" i="3"/>
  <c r="Z709" i="3" s="1"/>
  <c r="Z103" i="3"/>
  <c r="Z102" i="3" s="1"/>
  <c r="AG167" i="3"/>
  <c r="AG166" i="3" s="1"/>
  <c r="AG171" i="3" s="1"/>
  <c r="AG190" i="3" s="1"/>
  <c r="AG221" i="3" s="1"/>
  <c r="AG235" i="3" s="1"/>
  <c r="P566" i="3"/>
  <c r="AM674" i="3"/>
  <c r="O879" i="3"/>
  <c r="CC942" i="3"/>
  <c r="CP942" i="3" s="1"/>
  <c r="CP943" i="3"/>
  <c r="CN110" i="3"/>
  <c r="CN109" i="3"/>
  <c r="CN108" i="3"/>
  <c r="CN40" i="3"/>
  <c r="CN5" i="3" s="1"/>
  <c r="CN98" i="3"/>
  <c r="CN247" i="3"/>
  <c r="AE1035" i="3"/>
  <c r="AE1089" i="3" s="1"/>
  <c r="AL1089" i="3" s="1"/>
  <c r="AM1089" i="3" s="1"/>
  <c r="AE1031" i="3"/>
  <c r="K721" i="3"/>
  <c r="AM836" i="3"/>
  <c r="AM847" i="3"/>
  <c r="AY325" i="3"/>
  <c r="AY324" i="3" s="1"/>
  <c r="AY329" i="3" s="1"/>
  <c r="AY348" i="3" s="1"/>
  <c r="AY379" i="3" s="1"/>
  <c r="AY393" i="3" s="1"/>
  <c r="AT562" i="3"/>
  <c r="R477" i="3"/>
  <c r="R491" i="3"/>
  <c r="R55" i="3" s="1"/>
  <c r="BP827" i="3"/>
  <c r="BP826" i="3"/>
  <c r="BP824" i="3"/>
  <c r="BP823" i="3" s="1"/>
  <c r="BP828" i="3"/>
  <c r="K498" i="3"/>
  <c r="K63" i="3"/>
  <c r="K62" i="3" s="1"/>
  <c r="K53" i="3" s="1"/>
  <c r="K52" i="3" s="1"/>
  <c r="BO1036" i="3"/>
  <c r="BP246" i="3"/>
  <c r="BP245" i="3" s="1"/>
  <c r="BP250" i="3" s="1"/>
  <c r="BP269" i="3" s="1"/>
  <c r="BP300" i="3" s="1"/>
  <c r="BP314" i="3" s="1"/>
  <c r="AR1055" i="3"/>
  <c r="CN352" i="3"/>
  <c r="CN350" i="3"/>
  <c r="CN349" i="3" s="1"/>
  <c r="CN353" i="3"/>
  <c r="CN354" i="3"/>
  <c r="AQ562" i="3"/>
  <c r="AL264" i="3"/>
  <c r="AM264" i="3" s="1"/>
  <c r="Y251" i="3"/>
  <c r="AL251" i="3" s="1"/>
  <c r="AM251" i="3" s="1"/>
  <c r="CN484" i="3"/>
  <c r="CA424" i="3"/>
  <c r="E91" i="1"/>
  <c r="E148" i="1"/>
  <c r="E163" i="1" s="1"/>
  <c r="CI222" i="3"/>
  <c r="CI103" i="3"/>
  <c r="CI102" i="3" s="1"/>
  <c r="CA186" i="3"/>
  <c r="AZ246" i="3"/>
  <c r="AZ245" i="3" s="1"/>
  <c r="AZ250" i="3" s="1"/>
  <c r="AZ269" i="3" s="1"/>
  <c r="AZ300" i="3" s="1"/>
  <c r="AZ314" i="3" s="1"/>
  <c r="AI794" i="3"/>
  <c r="AI798" i="3"/>
  <c r="AI852" i="3" s="1"/>
  <c r="V234" i="3"/>
  <c r="W234" i="3" s="1"/>
  <c r="I114" i="3"/>
  <c r="V114" i="3" s="1"/>
  <c r="W1039" i="3"/>
  <c r="BU429" i="3"/>
  <c r="BU428" i="3" s="1"/>
  <c r="BU432" i="3"/>
  <c r="BU431" i="3"/>
  <c r="BU433" i="3"/>
  <c r="BC1008" i="3"/>
  <c r="AG656" i="3"/>
  <c r="AG63" i="3"/>
  <c r="AG62" i="3" s="1"/>
  <c r="W1032" i="3"/>
  <c r="V87" i="3"/>
  <c r="I85" i="3"/>
  <c r="AY668" i="3"/>
  <c r="AY74" i="3" s="1"/>
  <c r="AY666" i="3"/>
  <c r="AY665" i="3" s="1"/>
  <c r="AY669" i="3"/>
  <c r="AY75" i="3" s="1"/>
  <c r="AY73" i="3"/>
  <c r="AY72" i="3" s="1"/>
  <c r="AY71" i="3" s="1"/>
  <c r="AY670" i="3"/>
  <c r="AY76" i="3" s="1"/>
  <c r="CA228" i="3"/>
  <c r="AP708" i="3"/>
  <c r="AP114" i="3" s="1"/>
  <c r="AP692" i="3"/>
  <c r="AP702" i="3"/>
  <c r="AP682" i="3"/>
  <c r="AP88" i="3" s="1"/>
  <c r="AP701" i="3"/>
  <c r="AP107" i="3" s="1"/>
  <c r="AP697" i="3"/>
  <c r="AP652" i="3"/>
  <c r="AP688" i="3"/>
  <c r="AP94" i="3" s="1"/>
  <c r="AP703" i="3"/>
  <c r="AP707" i="3"/>
  <c r="AP113" i="3" s="1"/>
  <c r="AP680" i="3"/>
  <c r="AP638" i="3"/>
  <c r="AP704" i="3"/>
  <c r="AP683" i="3"/>
  <c r="AP89" i="3" s="1"/>
  <c r="AP672" i="3"/>
  <c r="AP78" i="3" s="1"/>
  <c r="AP637" i="3"/>
  <c r="AP44" i="3" s="1"/>
  <c r="AP673" i="3"/>
  <c r="AP79" i="3" s="1"/>
  <c r="AP667" i="3"/>
  <c r="AP675" i="3"/>
  <c r="AP81" i="3" s="1"/>
  <c r="AP689" i="3"/>
  <c r="AP97" i="3" s="1"/>
  <c r="AP677" i="3"/>
  <c r="AP671" i="3"/>
  <c r="AP77" i="3" s="1"/>
  <c r="AP649" i="3"/>
  <c r="AP55" i="3" s="1"/>
  <c r="AP650" i="3" a="1"/>
  <c r="AP650" i="3" s="1"/>
  <c r="AP56" i="3" s="1"/>
  <c r="AP678" i="3"/>
  <c r="AP84" i="3" s="1"/>
  <c r="AP653" i="3"/>
  <c r="AP59" i="3" s="1"/>
  <c r="AP644" i="3"/>
  <c r="AP50" i="3" s="1"/>
  <c r="AP674" i="3"/>
  <c r="AP80" i="3" s="1"/>
  <c r="AP657" i="3"/>
  <c r="AP663" i="3"/>
  <c r="AP69" i="3" s="1"/>
  <c r="AP654" i="3"/>
  <c r="AP60" i="3" s="1"/>
  <c r="AP700" i="3"/>
  <c r="AP106" i="3" s="1"/>
  <c r="AP655" i="3"/>
  <c r="AP61" i="3" s="1"/>
  <c r="AP642" i="3"/>
  <c r="AP658" i="3"/>
  <c r="AP64" i="3" s="1"/>
  <c r="BN634" i="3" a="1"/>
  <c r="BN634" i="3" s="1"/>
  <c r="BS660" i="3" s="1"/>
  <c r="BC1018" i="3"/>
  <c r="BC998" i="3"/>
  <c r="CD432" i="3"/>
  <c r="CD431" i="3"/>
  <c r="CD429" i="3"/>
  <c r="CD428" i="3" s="1"/>
  <c r="CD433" i="3"/>
  <c r="AW696" i="3"/>
  <c r="AW103" i="3"/>
  <c r="AW102" i="3" s="1"/>
  <c r="CD247" i="3"/>
  <c r="N498" i="3"/>
  <c r="N63" i="3"/>
  <c r="N62" i="3" s="1"/>
  <c r="N53" i="3" s="1"/>
  <c r="N52" i="3" s="1"/>
  <c r="AO1000" i="3"/>
  <c r="BB1000" i="3" s="1"/>
  <c r="BC1000" i="3" s="1"/>
  <c r="BB1001" i="3"/>
  <c r="BC1001" i="3" s="1"/>
  <c r="AU764" i="3"/>
  <c r="AU763" i="3" s="1"/>
  <c r="CM764" i="3"/>
  <c r="CM763" i="3" s="1"/>
  <c r="BW764" i="3"/>
  <c r="BW763" i="3" s="1"/>
  <c r="AY764" i="3"/>
  <c r="AY763" i="3" s="1"/>
  <c r="AF764" i="3"/>
  <c r="CJ764" i="3"/>
  <c r="CJ763" i="3" s="1"/>
  <c r="CI764" i="3"/>
  <c r="CI763" i="3" s="1"/>
  <c r="L398" i="3"/>
  <c r="L402" i="3" s="1"/>
  <c r="L43" i="3"/>
  <c r="L42" i="3" s="1"/>
  <c r="L46" i="3" s="1"/>
  <c r="L51" i="3" s="1"/>
  <c r="L70" i="3" s="1"/>
  <c r="L101" i="3" s="1"/>
  <c r="L115" i="3" s="1"/>
  <c r="L116" i="3" s="1"/>
  <c r="V401" i="3"/>
  <c r="W401" i="3" s="1"/>
  <c r="I45" i="3"/>
  <c r="V45" i="3" s="1"/>
  <c r="AZ924" i="3"/>
  <c r="AE1057" i="3"/>
  <c r="AE1054" i="3"/>
  <c r="AE1056" i="3"/>
  <c r="CD177" i="3"/>
  <c r="CD58" i="3"/>
  <c r="CD57" i="3" s="1"/>
  <c r="V117" i="3"/>
  <c r="BZ756" i="3"/>
  <c r="CA756" i="3" s="1"/>
  <c r="BM755" i="3"/>
  <c r="BZ755" i="3" s="1"/>
  <c r="CA755" i="3" s="1"/>
  <c r="CN573" i="3"/>
  <c r="CN572" i="3" s="1"/>
  <c r="CN610" i="3"/>
  <c r="CN628" i="3"/>
  <c r="CN625" i="3"/>
  <c r="CN622" i="3"/>
  <c r="CN618" i="3"/>
  <c r="CN617" i="3" s="1"/>
  <c r="CN629" i="3"/>
  <c r="CN593" i="3"/>
  <c r="CN571" i="3" a="1"/>
  <c r="CN571" i="3" s="1"/>
  <c r="CN603" i="3"/>
  <c r="CN599" i="3"/>
  <c r="CN565" i="3"/>
  <c r="CN592" i="3"/>
  <c r="CN598" i="3"/>
  <c r="CN597" i="3" s="1"/>
  <c r="CN596" i="3"/>
  <c r="CN613" i="3"/>
  <c r="CN584" i="3"/>
  <c r="CN578" i="3"/>
  <c r="CN577" i="3" s="1"/>
  <c r="CN574" i="3"/>
  <c r="CN595" i="3"/>
  <c r="CN594" i="3"/>
  <c r="CN576" i="3"/>
  <c r="CN621" i="3"/>
  <c r="CN563" i="3"/>
  <c r="CN575" i="3"/>
  <c r="CN624" i="3"/>
  <c r="CN623" i="3"/>
  <c r="CN609" i="3"/>
  <c r="CN588" i="3"/>
  <c r="CN579" i="3"/>
  <c r="CN604" i="3"/>
  <c r="CN601" i="3"/>
  <c r="CN600" i="3" s="1"/>
  <c r="CN558" i="3"/>
  <c r="CN559" i="3"/>
  <c r="CN612" i="3" s="1"/>
  <c r="CN611" i="3" s="1"/>
  <c r="CF217" i="3"/>
  <c r="CF45" i="3"/>
  <c r="CF182" i="3"/>
  <c r="CF63" i="3"/>
  <c r="CF62" i="3" s="1"/>
  <c r="AA506" i="3"/>
  <c r="AA537" i="3" s="1"/>
  <c r="AA551" i="3" s="1"/>
  <c r="AF783" i="3"/>
  <c r="AF782" i="3"/>
  <c r="AF780" i="3"/>
  <c r="AF771" i="3"/>
  <c r="AF762" i="3"/>
  <c r="AF756" i="3"/>
  <c r="AF755" i="3" s="1"/>
  <c r="AF750" i="3"/>
  <c r="AF717" i="3"/>
  <c r="AF770" i="3" s="1"/>
  <c r="AF769" i="3" s="1"/>
  <c r="AF779" i="3"/>
  <c r="AF767" i="3"/>
  <c r="AF757" i="3"/>
  <c r="AF754" i="3"/>
  <c r="AF751" i="3"/>
  <c r="AF776" i="3"/>
  <c r="AF775" i="3" s="1"/>
  <c r="AF742" i="3"/>
  <c r="AF732" i="3"/>
  <c r="AF753" i="3"/>
  <c r="AF736" i="3"/>
  <c r="AF735" i="3" s="1"/>
  <c r="AF768" i="3"/>
  <c r="AF737" i="3"/>
  <c r="AF733" i="3"/>
  <c r="AF723" i="3"/>
  <c r="AF721" i="3"/>
  <c r="AF716" i="3"/>
  <c r="AF752" i="3"/>
  <c r="AF734" i="3"/>
  <c r="AF761" i="3"/>
  <c r="AF746" i="3"/>
  <c r="AF781" i="3"/>
  <c r="AF731" i="3"/>
  <c r="AF730" i="3" s="1"/>
  <c r="AF759" i="3"/>
  <c r="AF758" i="3" s="1"/>
  <c r="AQ739" i="3"/>
  <c r="AF720" i="3"/>
  <c r="CQ111" i="3"/>
  <c r="BX508" i="3"/>
  <c r="BX507" i="3" s="1"/>
  <c r="BX511" i="3"/>
  <c r="BX510" i="3"/>
  <c r="BX512" i="3"/>
  <c r="BR205" i="3"/>
  <c r="BR86" i="3"/>
  <c r="BR85" i="3" s="1"/>
  <c r="J566" i="3"/>
  <c r="AS613" i="3"/>
  <c r="AS609" i="3"/>
  <c r="AS575" i="3"/>
  <c r="AS565" i="3"/>
  <c r="AS563" i="3"/>
  <c r="AS625" i="3"/>
  <c r="AS604" i="3"/>
  <c r="AS598" i="3"/>
  <c r="AS597" i="3" s="1"/>
  <c r="AS596" i="3"/>
  <c r="AS594" i="3"/>
  <c r="AS592" i="3"/>
  <c r="AS624" i="3"/>
  <c r="AS618" i="3"/>
  <c r="AS617" i="3" s="1"/>
  <c r="AS629" i="3"/>
  <c r="AS621" i="3"/>
  <c r="AS628" i="3"/>
  <c r="AS623" i="3"/>
  <c r="AS603" i="3"/>
  <c r="AS599" i="3"/>
  <c r="AS578" i="3"/>
  <c r="AS577" i="3" s="1"/>
  <c r="AS568" i="3" s="1"/>
  <c r="AS576" i="3"/>
  <c r="AS571" i="3" a="1"/>
  <c r="AS571" i="3" s="1"/>
  <c r="AS570" i="3"/>
  <c r="AS595" i="3"/>
  <c r="AS579" i="3"/>
  <c r="AS622" i="3"/>
  <c r="AS588" i="3"/>
  <c r="AS573" i="3"/>
  <c r="AS572" i="3" s="1"/>
  <c r="AS559" i="3"/>
  <c r="AS612" i="3" s="1"/>
  <c r="AS611" i="3" s="1"/>
  <c r="AS610" i="3"/>
  <c r="AS601" i="3"/>
  <c r="AS600" i="3" s="1"/>
  <c r="AS593" i="3"/>
  <c r="AS574" i="3"/>
  <c r="AS560" i="3"/>
  <c r="AS584" i="3"/>
  <c r="AS558" i="3"/>
  <c r="AS581" i="3"/>
  <c r="Y651" i="3"/>
  <c r="AL651" i="3" s="1"/>
  <c r="AM651" i="3" s="1"/>
  <c r="Y58" i="3"/>
  <c r="Y57" i="3" s="1"/>
  <c r="AL57" i="3" s="1"/>
  <c r="AL658" i="3"/>
  <c r="AM658" i="3" s="1"/>
  <c r="Y64" i="3"/>
  <c r="AL64" i="3" s="1"/>
  <c r="Y67" i="3"/>
  <c r="M398" i="3"/>
  <c r="M402" i="3" s="1"/>
  <c r="M408" i="3" s="1"/>
  <c r="M43" i="3"/>
  <c r="M42" i="3" s="1"/>
  <c r="P398" i="3"/>
  <c r="P402" i="3" s="1"/>
  <c r="P408" i="3" s="1"/>
  <c r="P43" i="3"/>
  <c r="P42" i="3" s="1"/>
  <c r="P46" i="3" s="1"/>
  <c r="P51" i="3" s="1"/>
  <c r="P70" i="3" s="1"/>
  <c r="P101" i="3" s="1"/>
  <c r="P115" i="3" s="1"/>
  <c r="P116" i="3" s="1"/>
  <c r="BU346" i="3"/>
  <c r="BU345" i="3"/>
  <c r="BU343" i="3"/>
  <c r="BN1098" i="3"/>
  <c r="BN1097" i="3"/>
  <c r="BN1102" i="3"/>
  <c r="BN1095" i="3"/>
  <c r="BN1092" i="3"/>
  <c r="BN1091" i="3" s="1"/>
  <c r="BN1099" i="3"/>
  <c r="BN1103" i="3"/>
  <c r="BN1096" i="3"/>
  <c r="BN1084" i="3"/>
  <c r="BN1077" i="3"/>
  <c r="BN1078" i="3"/>
  <c r="BN1087" i="3"/>
  <c r="BN1072" i="3"/>
  <c r="BN1071" i="3" s="1"/>
  <c r="BN1073" i="3"/>
  <c r="BN1075" i="3"/>
  <c r="BN1074" i="3" s="1"/>
  <c r="BN1070" i="3"/>
  <c r="BN1066" i="3"/>
  <c r="BN1068" i="3"/>
  <c r="BN1067" i="3"/>
  <c r="BN1062" i="3"/>
  <c r="BN1053" i="3"/>
  <c r="BN1050" i="3"/>
  <c r="BN1048" i="3"/>
  <c r="BN1052" i="3"/>
  <c r="BN1051" i="3" s="1"/>
  <c r="BN1045" i="3" a="1"/>
  <c r="BN1045" i="3" s="1"/>
  <c r="BN1058" i="3"/>
  <c r="BN1047" i="3"/>
  <c r="BN1046" i="3" s="1"/>
  <c r="BN1039" i="3"/>
  <c r="BN1049" i="3"/>
  <c r="BN1032" i="3"/>
  <c r="BN1069" i="3"/>
  <c r="BN1044" i="3"/>
  <c r="BN1083" i="3"/>
  <c r="BN1033" i="3"/>
  <c r="BN1086" i="3" s="1"/>
  <c r="BN1085" i="3" s="1"/>
  <c r="BN1055" i="3"/>
  <c r="CD1029" i="3" a="1"/>
  <c r="CD1029" i="3" s="1"/>
  <c r="AF696" i="3"/>
  <c r="AF103" i="3"/>
  <c r="AF102" i="3" s="1"/>
  <c r="AM782" i="3"/>
  <c r="Y775" i="3"/>
  <c r="AL776" i="3"/>
  <c r="AM776" i="3" s="1"/>
  <c r="BC750" i="3"/>
  <c r="BC730" i="3"/>
  <c r="BC737" i="3"/>
  <c r="O477" i="3"/>
  <c r="O491" i="3"/>
  <c r="O55" i="3" s="1"/>
  <c r="AM680" i="3"/>
  <c r="CC555" i="3" a="1"/>
  <c r="CC555" i="3" s="1"/>
  <c r="AQ984" i="3"/>
  <c r="AQ982" i="3"/>
  <c r="AQ981" i="3" s="1"/>
  <c r="AQ985" i="3"/>
  <c r="AQ986" i="3"/>
  <c r="CJ182" i="3"/>
  <c r="CJ63" i="3"/>
  <c r="CJ62" i="3" s="1"/>
  <c r="BM1103" i="3"/>
  <c r="BZ1103" i="3" s="1"/>
  <c r="CA1103" i="3" s="1"/>
  <c r="BM1099" i="3"/>
  <c r="BZ1099" i="3" s="1"/>
  <c r="CA1099" i="3" s="1"/>
  <c r="BM1098" i="3"/>
  <c r="BZ1098" i="3" s="1"/>
  <c r="CA1098" i="3" s="1"/>
  <c r="BM1102" i="3"/>
  <c r="BZ1102" i="3" s="1"/>
  <c r="CA1102" i="3" s="1"/>
  <c r="BM1095" i="3"/>
  <c r="BZ1095" i="3" s="1"/>
  <c r="BM1092" i="3"/>
  <c r="BM1097" i="3"/>
  <c r="BZ1097" i="3" s="1"/>
  <c r="BM1083" i="3"/>
  <c r="BZ1083" i="3" s="1"/>
  <c r="BM1096" i="3"/>
  <c r="BZ1096" i="3" s="1"/>
  <c r="CA1096" i="3" s="1"/>
  <c r="BM1084" i="3"/>
  <c r="BZ1084" i="3" s="1"/>
  <c r="CA1084" i="3" s="1"/>
  <c r="BM1077" i="3"/>
  <c r="BZ1077" i="3" s="1"/>
  <c r="CA1077" i="3" s="1"/>
  <c r="BM1078" i="3"/>
  <c r="BZ1078" i="3" s="1"/>
  <c r="CA1078" i="3" s="1"/>
  <c r="BM1087" i="3"/>
  <c r="BZ1087" i="3" s="1"/>
  <c r="CA1087" i="3" s="1"/>
  <c r="BM1072" i="3"/>
  <c r="BM1073" i="3"/>
  <c r="BZ1073" i="3" s="1"/>
  <c r="CA1073" i="3" s="1"/>
  <c r="BM1075" i="3"/>
  <c r="BM1067" i="3"/>
  <c r="BZ1067" i="3" s="1"/>
  <c r="BM1070" i="3"/>
  <c r="BZ1070" i="3" s="1"/>
  <c r="BM1066" i="3"/>
  <c r="BZ1066" i="3" s="1"/>
  <c r="BM1048" i="3"/>
  <c r="BM1058" i="3"/>
  <c r="BZ1058" i="3" s="1"/>
  <c r="CA1058" i="3" s="1"/>
  <c r="BM1052" i="3"/>
  <c r="BM1068" i="3"/>
  <c r="BZ1068" i="3" s="1"/>
  <c r="CA1068" i="3" s="1"/>
  <c r="BM1050" i="3"/>
  <c r="BM1053" i="3"/>
  <c r="BZ1053" i="3" s="1"/>
  <c r="CA1053" i="3" s="1"/>
  <c r="BM1069" i="3"/>
  <c r="BZ1069" i="3" s="1"/>
  <c r="CA1069" i="3" s="1"/>
  <c r="BM1047" i="3"/>
  <c r="BM1046" i="3" s="1"/>
  <c r="BZ1046" i="3" s="1"/>
  <c r="CA1046" i="3" s="1"/>
  <c r="BM1037" i="3"/>
  <c r="BZ1029" i="3"/>
  <c r="CA1101" i="3" s="1"/>
  <c r="BM1045" i="3" a="1"/>
  <c r="BM1045" i="3" s="1"/>
  <c r="BZ1045" i="3" s="1"/>
  <c r="BM1062" i="3"/>
  <c r="BM1044" i="3"/>
  <c r="BZ1044" i="3" s="1"/>
  <c r="BM1039" i="3"/>
  <c r="BZ1039" i="3" s="1"/>
  <c r="CA1039" i="3" s="1"/>
  <c r="BM1049" i="3"/>
  <c r="BM1032" i="3"/>
  <c r="BZ1032" i="3" s="1"/>
  <c r="CA1032" i="3" s="1"/>
  <c r="BM1033" i="3"/>
  <c r="CC1029" i="3" a="1"/>
  <c r="CC1029" i="3" s="1"/>
  <c r="BM1055" i="3"/>
  <c r="CD326" i="3"/>
  <c r="AJ799" i="3"/>
  <c r="CP519" i="3"/>
  <c r="CQ519" i="3" s="1"/>
  <c r="CC518" i="3"/>
  <c r="CP518" i="3" s="1"/>
  <c r="CQ518" i="3" s="1"/>
  <c r="I561" i="3"/>
  <c r="V561" i="3" s="1"/>
  <c r="W561" i="3" s="1"/>
  <c r="V562" i="3"/>
  <c r="W562" i="3" s="1"/>
  <c r="AE1008" i="3"/>
  <c r="AL1008" i="3" s="1"/>
  <c r="AM1008" i="3" s="1"/>
  <c r="AE1017" i="3"/>
  <c r="AE1016" i="3"/>
  <c r="AE989" i="3"/>
  <c r="AL989" i="3" s="1"/>
  <c r="AM989" i="3" s="1"/>
  <c r="AE1019" i="3"/>
  <c r="AE1018" i="3"/>
  <c r="AE1004" i="3"/>
  <c r="AL1004" i="3" s="1"/>
  <c r="AM1004" i="3" s="1"/>
  <c r="AE1013" i="3"/>
  <c r="AE1012" i="3" s="1"/>
  <c r="AE996" i="3"/>
  <c r="AE988" i="3"/>
  <c r="AL988" i="3" s="1"/>
  <c r="AM988" i="3" s="1"/>
  <c r="AE1020" i="3"/>
  <c r="AE998" i="3"/>
  <c r="AL998" i="3" s="1"/>
  <c r="AM998" i="3" s="1"/>
  <c r="AE994" i="3"/>
  <c r="AL994" i="3" s="1"/>
  <c r="AM994" i="3" s="1"/>
  <c r="AE987" i="3"/>
  <c r="AL987" i="3" s="1"/>
  <c r="AM987" i="3" s="1"/>
  <c r="AE993" i="3"/>
  <c r="AE1005" i="3"/>
  <c r="AL1005" i="3" s="1"/>
  <c r="AM1005" i="3" s="1"/>
  <c r="AE999" i="3"/>
  <c r="AL999" i="3" s="1"/>
  <c r="AM999" i="3" s="1"/>
  <c r="AE990" i="3"/>
  <c r="AL990" i="3" s="1"/>
  <c r="AM990" i="3" s="1"/>
  <c r="AE983" i="3"/>
  <c r="AE991" i="3"/>
  <c r="AL991" i="3" s="1"/>
  <c r="AM991" i="3" s="1"/>
  <c r="AE974" i="3"/>
  <c r="AE971" i="3"/>
  <c r="AE973" i="3"/>
  <c r="AE972" i="3" s="1"/>
  <c r="AE970" i="3"/>
  <c r="AE969" i="3"/>
  <c r="AE958" i="3"/>
  <c r="AE979" i="3"/>
  <c r="AE968" i="3"/>
  <c r="AE967" i="3" s="1"/>
  <c r="AE957" i="3"/>
  <c r="AE954" i="3"/>
  <c r="AE1007" i="3" s="1"/>
  <c r="AE960" i="3"/>
  <c r="AE953" i="3"/>
  <c r="AU950" i="3" a="1"/>
  <c r="AU950" i="3" s="1"/>
  <c r="CQ421" i="3"/>
  <c r="CQ407" i="3"/>
  <c r="AO1055" i="3"/>
  <c r="AD1035" i="3"/>
  <c r="AD1031" i="3"/>
  <c r="CJ274" i="3"/>
  <c r="CJ273" i="3"/>
  <c r="CJ271" i="3"/>
  <c r="CJ270" i="3" s="1"/>
  <c r="CJ275" i="3"/>
  <c r="CG924" i="3"/>
  <c r="BX871" i="3" a="1"/>
  <c r="BX871" i="3" s="1"/>
  <c r="W945" i="3"/>
  <c r="W937" i="3"/>
  <c r="W933" i="3"/>
  <c r="W941" i="3"/>
  <c r="W925" i="3"/>
  <c r="W919" i="3"/>
  <c r="W940" i="3"/>
  <c r="W890" i="3"/>
  <c r="W938" i="3"/>
  <c r="W935" i="3"/>
  <c r="W934" i="3"/>
  <c r="W928" i="3"/>
  <c r="W907" i="3"/>
  <c r="W915" i="3"/>
  <c r="W900" i="3"/>
  <c r="W902" i="3"/>
  <c r="W892" i="3"/>
  <c r="W939" i="3"/>
  <c r="W888" i="3"/>
  <c r="W889" i="3"/>
  <c r="W887" i="3"/>
  <c r="W943" i="3"/>
  <c r="W891" i="3"/>
  <c r="W908" i="3"/>
  <c r="W910" i="3"/>
  <c r="W930" i="3"/>
  <c r="W916" i="3"/>
  <c r="W909" i="3"/>
  <c r="W904" i="3"/>
  <c r="W871" i="3"/>
  <c r="W906" i="3"/>
  <c r="W903" i="3"/>
  <c r="W912" i="3"/>
  <c r="W913" i="3"/>
  <c r="W932" i="3"/>
  <c r="W927" i="3"/>
  <c r="W899" i="3"/>
  <c r="W895" i="3"/>
  <c r="W917" i="3"/>
  <c r="W936" i="3"/>
  <c r="W883" i="3"/>
  <c r="W884" i="3"/>
  <c r="W942" i="3"/>
  <c r="W896" i="3"/>
  <c r="W914" i="3"/>
  <c r="W894" i="3"/>
  <c r="W905" i="3"/>
  <c r="W911" i="3"/>
  <c r="W897" i="3"/>
  <c r="W931" i="3"/>
  <c r="W920" i="3"/>
  <c r="W944" i="3"/>
  <c r="W929" i="3"/>
  <c r="W893" i="3"/>
  <c r="W898" i="3"/>
  <c r="W946" i="3"/>
  <c r="W901" i="3"/>
  <c r="W926" i="3"/>
  <c r="CQ90" i="3"/>
  <c r="CP227" i="3"/>
  <c r="CQ227" i="3" s="1"/>
  <c r="CC107" i="3"/>
  <c r="CP107" i="3" s="1"/>
  <c r="CQ107" i="3" s="1"/>
  <c r="CQ228" i="3"/>
  <c r="BB701" i="3"/>
  <c r="BC701" i="3" s="1"/>
  <c r="AO107" i="3"/>
  <c r="BB107" i="3" s="1"/>
  <c r="BB689" i="3"/>
  <c r="BC689" i="3" s="1"/>
  <c r="AO97" i="3"/>
  <c r="BB97" i="3" s="1"/>
  <c r="CQ334" i="3"/>
  <c r="CQ342" i="3"/>
  <c r="CQ376" i="3"/>
  <c r="AH325" i="3"/>
  <c r="AH324" i="3" s="1"/>
  <c r="AH329" i="3" s="1"/>
  <c r="AH348" i="3" s="1"/>
  <c r="AH379" i="3" s="1"/>
  <c r="AH393" i="3" s="1"/>
  <c r="AC780" i="3"/>
  <c r="AC737" i="3"/>
  <c r="AC776" i="3"/>
  <c r="AC775" i="3" s="1"/>
  <c r="AC788" i="3" s="1"/>
  <c r="AC723" i="3"/>
  <c r="AC720" i="3"/>
  <c r="AC781" i="3"/>
  <c r="AC742" i="3"/>
  <c r="AC736" i="3"/>
  <c r="AC735" i="3" s="1"/>
  <c r="AC783" i="3"/>
  <c r="AC733" i="3"/>
  <c r="AC717" i="3"/>
  <c r="AC779" i="3"/>
  <c r="AC782" i="3"/>
  <c r="AC732" i="3"/>
  <c r="AC731" i="3"/>
  <c r="AC730" i="3" s="1"/>
  <c r="AC734" i="3"/>
  <c r="AC721" i="3"/>
  <c r="AC716" i="3"/>
  <c r="AD739" i="3"/>
  <c r="S477" i="3"/>
  <c r="S491" i="3"/>
  <c r="S55" i="3" s="1"/>
  <c r="CM302" i="3"/>
  <c r="CM301" i="3" s="1"/>
  <c r="CM263" i="3"/>
  <c r="CM262" i="3"/>
  <c r="CM261" i="3" s="1"/>
  <c r="CM294" i="3"/>
  <c r="CM259" i="3"/>
  <c r="CM243" i="3"/>
  <c r="CM296" i="3" s="1"/>
  <c r="CM295" i="3" s="1"/>
  <c r="CM297" i="3"/>
  <c r="CM283" i="3"/>
  <c r="CM282" i="3"/>
  <c r="CM281" i="3" s="1"/>
  <c r="CM313" i="3"/>
  <c r="CM293" i="3"/>
  <c r="CM257" i="3"/>
  <c r="CM256" i="3" s="1"/>
  <c r="CM268" i="3"/>
  <c r="CM307" i="3"/>
  <c r="CM306" i="3"/>
  <c r="CM312" i="3"/>
  <c r="CM308" i="3"/>
  <c r="CM309" i="3"/>
  <c r="CM305" i="3"/>
  <c r="CM279" i="3"/>
  <c r="CM272" i="3"/>
  <c r="CM280" i="3"/>
  <c r="CM255" i="3" a="1"/>
  <c r="CM255" i="3" s="1"/>
  <c r="CM247" i="3"/>
  <c r="CM288" i="3"/>
  <c r="CM285" i="3"/>
  <c r="CM284" i="3" s="1"/>
  <c r="CM287" i="3"/>
  <c r="CM260" i="3"/>
  <c r="CM276" i="3"/>
  <c r="CM249" i="3"/>
  <c r="CM277" i="3"/>
  <c r="CM258" i="3"/>
  <c r="CM278" i="3"/>
  <c r="CM242" i="3"/>
  <c r="CM265" i="3"/>
  <c r="CA974" i="3"/>
  <c r="CA1023" i="3"/>
  <c r="BU177" i="3"/>
  <c r="BU58" i="3"/>
  <c r="BU57" i="3" s="1"/>
  <c r="Z651" i="3"/>
  <c r="Z58" i="3"/>
  <c r="Z57" i="3" s="1"/>
  <c r="BW267" i="3"/>
  <c r="BW266" i="3"/>
  <c r="BW264" i="3"/>
  <c r="AG325" i="3"/>
  <c r="AG324" i="3" s="1"/>
  <c r="AG329" i="3" s="1"/>
  <c r="AG348" i="3" s="1"/>
  <c r="AG379" i="3" s="1"/>
  <c r="AG393" i="3" s="1"/>
  <c r="J484" i="3"/>
  <c r="P563" i="3"/>
  <c r="W801" i="3"/>
  <c r="CN192" i="3"/>
  <c r="CN191" i="3" s="1"/>
  <c r="CN195" i="3"/>
  <c r="CN75" i="3" s="1"/>
  <c r="CN194" i="3"/>
  <c r="CN74" i="3" s="1"/>
  <c r="CN73" i="3"/>
  <c r="CN72" i="3" s="1"/>
  <c r="CN71" i="3" s="1"/>
  <c r="CN196" i="3"/>
  <c r="CN76" i="3" s="1"/>
  <c r="CC547" i="3"/>
  <c r="CP547" i="3" s="1"/>
  <c r="CQ547" i="3" s="1"/>
  <c r="CP548" i="3"/>
  <c r="CQ548" i="3" s="1"/>
  <c r="AM1068" i="3"/>
  <c r="AM830" i="3"/>
  <c r="AM841" i="3"/>
  <c r="BQ666" i="3"/>
  <c r="BQ665" i="3" s="1"/>
  <c r="BQ668" i="3"/>
  <c r="BQ669" i="3"/>
  <c r="BQ670" i="3"/>
  <c r="CD484" i="3"/>
  <c r="AO1064" i="3"/>
  <c r="BB1064" i="3" s="1"/>
  <c r="BC1064" i="3" s="1"/>
  <c r="AO1061" i="3"/>
  <c r="BB1062" i="3"/>
  <c r="BC1062" i="3" s="1"/>
  <c r="AO1063" i="3"/>
  <c r="BB1063" i="3" s="1"/>
  <c r="BC1063" i="3" s="1"/>
  <c r="AO1065" i="3"/>
  <c r="BB1065" i="3" s="1"/>
  <c r="BC1065" i="3" s="1"/>
  <c r="AY483" i="3"/>
  <c r="AY482" i="3" s="1"/>
  <c r="AY487" i="3" s="1"/>
  <c r="AY506" i="3" s="1"/>
  <c r="AY537" i="3" s="1"/>
  <c r="AY551" i="3" s="1"/>
  <c r="AW799" i="3"/>
  <c r="BX680" i="3"/>
  <c r="BX679" i="3" s="1"/>
  <c r="BX674" i="3"/>
  <c r="BX707" i="3"/>
  <c r="BX702" i="3"/>
  <c r="BX701" i="3"/>
  <c r="BX678" i="3"/>
  <c r="BX672" i="3"/>
  <c r="BX654" i="3"/>
  <c r="BX697" i="3"/>
  <c r="BX696" i="3" s="1"/>
  <c r="BX703" i="3"/>
  <c r="BX700" i="3"/>
  <c r="BX688" i="3"/>
  <c r="BX655" i="3"/>
  <c r="BX671" i="3"/>
  <c r="BX638" i="3"/>
  <c r="BX691" i="3" s="1"/>
  <c r="BX690" i="3" s="1"/>
  <c r="BX683" i="3"/>
  <c r="BX682" i="3"/>
  <c r="BX637" i="3"/>
  <c r="BX692" i="3"/>
  <c r="BX689" i="3"/>
  <c r="BX704" i="3"/>
  <c r="BX677" i="3"/>
  <c r="BX676" i="3" s="1"/>
  <c r="BX675" i="3"/>
  <c r="BX650" i="3" a="1"/>
  <c r="BX650" i="3" s="1"/>
  <c r="BX644" i="3"/>
  <c r="BX653" i="3"/>
  <c r="BX658" i="3"/>
  <c r="BX657" i="3"/>
  <c r="BX656" i="3" s="1"/>
  <c r="BX708" i="3"/>
  <c r="BX663" i="3"/>
  <c r="BX673" i="3"/>
  <c r="BX652" i="3"/>
  <c r="BX651" i="3" s="1"/>
  <c r="BX642" i="3"/>
  <c r="BX667" i="3"/>
  <c r="CN634" i="3" a="1"/>
  <c r="CN634" i="3" s="1"/>
  <c r="BX660" i="3"/>
  <c r="AZ656" i="3"/>
  <c r="AZ63" i="3"/>
  <c r="AZ62" i="3" s="1"/>
  <c r="AZ53" i="3" s="1"/>
  <c r="AG1021" i="3"/>
  <c r="AL1021" i="3" s="1"/>
  <c r="AM1021" i="3" s="1"/>
  <c r="AL1022" i="3"/>
  <c r="AM1022" i="3" s="1"/>
  <c r="AU827" i="3"/>
  <c r="AU824" i="3"/>
  <c r="AU823" i="3" s="1"/>
  <c r="AU826" i="3"/>
  <c r="AU828" i="3"/>
  <c r="BP167" i="3"/>
  <c r="BP166" i="3" s="1"/>
  <c r="BP171" i="3" s="1"/>
  <c r="BP190" i="3" s="1"/>
  <c r="BP221" i="3" s="1"/>
  <c r="BP235" i="3" s="1"/>
  <c r="CN326" i="3"/>
  <c r="K958" i="3"/>
  <c r="AQ641" i="3"/>
  <c r="CN508" i="3"/>
  <c r="CN507" i="3" s="1"/>
  <c r="CN510" i="3"/>
  <c r="CN511" i="3"/>
  <c r="CN512" i="3"/>
  <c r="CA425" i="3"/>
  <c r="CH508" i="3"/>
  <c r="CH507" i="3" s="1"/>
  <c r="CH511" i="3"/>
  <c r="CH510" i="3"/>
  <c r="CH512" i="3"/>
  <c r="AY950" i="3" a="1"/>
  <c r="AY950" i="3" s="1"/>
  <c r="CH217" i="3"/>
  <c r="CH45" i="3"/>
  <c r="CH202" i="3"/>
  <c r="CH83" i="3"/>
  <c r="CH82" i="3" s="1"/>
  <c r="AF739" i="3"/>
  <c r="BQ68" i="3"/>
  <c r="BZ188" i="3"/>
  <c r="CA188" i="3" s="1"/>
  <c r="AZ483" i="3"/>
  <c r="AZ482" i="3" s="1"/>
  <c r="AZ487" i="3" s="1"/>
  <c r="AZ506" i="3" s="1"/>
  <c r="AZ537" i="3" s="1"/>
  <c r="AZ551" i="3" s="1"/>
  <c r="CA705" i="3"/>
  <c r="BT40" i="3"/>
  <c r="BT5" i="3" s="1"/>
  <c r="BT110" i="3"/>
  <c r="BT109" i="3"/>
  <c r="BT108" i="3"/>
  <c r="BT98" i="3"/>
  <c r="BT247" i="3"/>
  <c r="AA715" i="3"/>
  <c r="AA719" i="3"/>
  <c r="BP651" i="3"/>
  <c r="BP58" i="3"/>
  <c r="BP57" i="3" s="1"/>
  <c r="BQ222" i="3"/>
  <c r="BZ222" i="3" s="1"/>
  <c r="CA222" i="3" s="1"/>
  <c r="BQ103" i="3"/>
  <c r="BQ102" i="3" s="1"/>
  <c r="BZ223" i="3"/>
  <c r="CA223" i="3" s="1"/>
  <c r="BC988" i="3"/>
  <c r="BP1096" i="3"/>
  <c r="BP1095" i="3"/>
  <c r="BP1102" i="3"/>
  <c r="BP1092" i="3"/>
  <c r="BP1091" i="3" s="1"/>
  <c r="BP1099" i="3"/>
  <c r="BP1103" i="3"/>
  <c r="BP1097" i="3"/>
  <c r="BP1078" i="3"/>
  <c r="BP1098" i="3"/>
  <c r="BP1087" i="3"/>
  <c r="BP1084" i="3"/>
  <c r="BP1070" i="3"/>
  <c r="BP1075" i="3"/>
  <c r="BP1074" i="3" s="1"/>
  <c r="BP1069" i="3"/>
  <c r="BP1068" i="3"/>
  <c r="BP1083" i="3"/>
  <c r="BP1072" i="3"/>
  <c r="BP1071" i="3" s="1"/>
  <c r="BP1067" i="3"/>
  <c r="BP1047" i="3"/>
  <c r="BP1046" i="3" s="1"/>
  <c r="BP1073" i="3"/>
  <c r="BP1066" i="3"/>
  <c r="BP1077" i="3"/>
  <c r="BP1062" i="3"/>
  <c r="BP1050" i="3"/>
  <c r="BP1048" i="3"/>
  <c r="BP1052" i="3"/>
  <c r="BP1051" i="3" s="1"/>
  <c r="BP1042" i="3" s="1"/>
  <c r="BP1053" i="3"/>
  <c r="BP1045" i="3" a="1"/>
  <c r="BP1045" i="3" s="1"/>
  <c r="BP1058" i="3"/>
  <c r="BP1044" i="3"/>
  <c r="BP1049" i="3"/>
  <c r="BP1034" i="3"/>
  <c r="BP1033" i="3"/>
  <c r="BP1086" i="3" s="1"/>
  <c r="BP1085" i="3" s="1"/>
  <c r="BP1037" i="3"/>
  <c r="BP1032" i="3"/>
  <c r="BP1039" i="3"/>
  <c r="BP1055" i="3"/>
  <c r="CF1029" i="3" a="1"/>
  <c r="CF1029" i="3" s="1"/>
  <c r="Q491" i="3"/>
  <c r="Q55" i="3" s="1"/>
  <c r="Q477" i="3"/>
  <c r="BC1003" i="3"/>
  <c r="AL694" i="3"/>
  <c r="AM694" i="3" s="1"/>
  <c r="AE100" i="3"/>
  <c r="AL668" i="3"/>
  <c r="AM668" i="3" s="1"/>
  <c r="AE74" i="3"/>
  <c r="AL74" i="3" s="1"/>
  <c r="AG113" i="3"/>
  <c r="AL113" i="3" s="1"/>
  <c r="AL707" i="3"/>
  <c r="AM707" i="3" s="1"/>
  <c r="BV187" i="3"/>
  <c r="BV67" i="3" s="1"/>
  <c r="BV66" i="3" s="1"/>
  <c r="BV65" i="3" s="1"/>
  <c r="BV185" i="3"/>
  <c r="BV188" i="3"/>
  <c r="BV68" i="3" s="1"/>
  <c r="K1040" i="3"/>
  <c r="BN787" i="3"/>
  <c r="BN783" i="3"/>
  <c r="BN768" i="3"/>
  <c r="BN759" i="3"/>
  <c r="BN758" i="3" s="1"/>
  <c r="BN753" i="3"/>
  <c r="BN781" i="3"/>
  <c r="BN786" i="3"/>
  <c r="BN776" i="3"/>
  <c r="BN775" i="3" s="1"/>
  <c r="BN771" i="3"/>
  <c r="BN761" i="3"/>
  <c r="BN752" i="3"/>
  <c r="BN746" i="3"/>
  <c r="BN733" i="3"/>
  <c r="BN767" i="3"/>
  <c r="BN754" i="3"/>
  <c r="BN780" i="3"/>
  <c r="BN782" i="3"/>
  <c r="BN756" i="3"/>
  <c r="BN755" i="3" s="1"/>
  <c r="BN751" i="3"/>
  <c r="BN732" i="3"/>
  <c r="BN762" i="3"/>
  <c r="BN742" i="3"/>
  <c r="BN736" i="3"/>
  <c r="BN735" i="3" s="1"/>
  <c r="BN737" i="3"/>
  <c r="BN729" i="3" a="1"/>
  <c r="BN729" i="3" s="1"/>
  <c r="BN723" i="3"/>
  <c r="BN750" i="3"/>
  <c r="BN728" i="3"/>
  <c r="BN716" i="3"/>
  <c r="BN734" i="3"/>
  <c r="BN731" i="3"/>
  <c r="BN730" i="3" s="1"/>
  <c r="BN779" i="3"/>
  <c r="BN757" i="3"/>
  <c r="BN717" i="3"/>
  <c r="BN770" i="3" s="1"/>
  <c r="BN769" i="3" s="1"/>
  <c r="CD713" i="3" a="1"/>
  <c r="CD713" i="3" s="1"/>
  <c r="BN739" i="3"/>
  <c r="CA229" i="3"/>
  <c r="BC953" i="3"/>
  <c r="N403" i="3"/>
  <c r="N48" i="3"/>
  <c r="N47" i="3" s="1"/>
  <c r="AU5" i="1"/>
  <c r="AF5" i="1"/>
  <c r="AT5" i="1"/>
  <c r="P4" i="1"/>
  <c r="AE5" i="1"/>
  <c r="CC1021" i="3"/>
  <c r="CP1021" i="3" s="1"/>
  <c r="CQ1021" i="3" s="1"/>
  <c r="CP1022" i="3"/>
  <c r="CQ1022" i="3" s="1"/>
  <c r="AV871" i="3" a="1"/>
  <c r="AV871" i="3" s="1"/>
  <c r="AM970" i="3"/>
  <c r="AM969" i="3"/>
  <c r="AM968" i="3"/>
  <c r="AM971" i="3"/>
  <c r="AM950" i="3"/>
  <c r="AX976" i="3" s="1"/>
  <c r="Y1012" i="3"/>
  <c r="AL1013" i="3"/>
  <c r="AM1013" i="3" s="1"/>
  <c r="AE665" i="3"/>
  <c r="AL665" i="3" s="1"/>
  <c r="AM665" i="3" s="1"/>
  <c r="AL666" i="3"/>
  <c r="AM666" i="3" s="1"/>
  <c r="BQ419" i="3"/>
  <c r="BZ420" i="3"/>
  <c r="CA420" i="3" s="1"/>
  <c r="BB4" i="3"/>
  <c r="AO41" i="3"/>
  <c r="AO800" i="3" s="1"/>
  <c r="AG651" i="3"/>
  <c r="AG58" i="3"/>
  <c r="AG57" i="3" s="1"/>
  <c r="BI140" i="1"/>
  <c r="BT182" i="3"/>
  <c r="BT63" i="3"/>
  <c r="BT62" i="3" s="1"/>
  <c r="AE769" i="3"/>
  <c r="AL769" i="3" s="1"/>
  <c r="AM769" i="3" s="1"/>
  <c r="AL770" i="3"/>
  <c r="AM770" i="3" s="1"/>
  <c r="N721" i="3"/>
  <c r="BP691" i="3"/>
  <c r="BP45" i="3"/>
  <c r="T498" i="3"/>
  <c r="T63" i="3"/>
  <c r="T62" i="3" s="1"/>
  <c r="T53" i="3" s="1"/>
  <c r="Z794" i="3"/>
  <c r="Z798" i="3"/>
  <c r="CF858" i="3"/>
  <c r="CF850" i="3"/>
  <c r="CF865" i="3"/>
  <c r="CF855" i="3"/>
  <c r="CF854" i="3" s="1"/>
  <c r="CF860" i="3"/>
  <c r="CF862" i="3"/>
  <c r="CF833" i="3"/>
  <c r="CF861" i="3"/>
  <c r="CF838" i="3"/>
  <c r="CF837" i="3" s="1"/>
  <c r="CF832" i="3"/>
  <c r="CF859" i="3"/>
  <c r="CF846" i="3"/>
  <c r="CF841" i="3"/>
  <c r="CF835" i="3"/>
  <c r="CF834" i="3" s="1"/>
  <c r="CF866" i="3"/>
  <c r="CF847" i="3"/>
  <c r="CF811" i="3"/>
  <c r="CF815" i="3"/>
  <c r="CF814" i="3" s="1"/>
  <c r="CF812" i="3"/>
  <c r="CF840" i="3"/>
  <c r="CF831" i="3"/>
  <c r="CF816" i="3"/>
  <c r="CF813" i="3"/>
  <c r="CF836" i="3"/>
  <c r="CF821" i="3"/>
  <c r="CF830" i="3"/>
  <c r="CF810" i="3"/>
  <c r="CF809" i="3" s="1"/>
  <c r="CF808" i="3" a="1"/>
  <c r="CF808" i="3" s="1"/>
  <c r="CF825" i="3"/>
  <c r="CF795" i="3"/>
  <c r="CF800" i="3"/>
  <c r="CF802" i="3"/>
  <c r="CF829" i="3"/>
  <c r="CF796" i="3"/>
  <c r="CF849" i="3" s="1"/>
  <c r="CF848" i="3" s="1"/>
  <c r="AY651" i="3"/>
  <c r="AY58" i="3"/>
  <c r="AY57" i="3" s="1"/>
  <c r="AY676" i="3"/>
  <c r="AY83" i="3"/>
  <c r="AY82" i="3" s="1"/>
  <c r="CQ389" i="3"/>
  <c r="BQ97" i="3"/>
  <c r="BZ215" i="3"/>
  <c r="CA215" i="3" s="1"/>
  <c r="BQ56" i="3"/>
  <c r="BZ176" i="3"/>
  <c r="CA176" i="3" s="1"/>
  <c r="BZ208" i="3"/>
  <c r="CA208" i="3" s="1"/>
  <c r="BQ88" i="3"/>
  <c r="AG843" i="3"/>
  <c r="AG842" i="3" s="1"/>
  <c r="CM843" i="3"/>
  <c r="CM842" i="3" s="1"/>
  <c r="AJ843" i="3"/>
  <c r="AJ842" i="3" s="1"/>
  <c r="BC974" i="3"/>
  <c r="BC1016" i="3"/>
  <c r="AJ741" i="3"/>
  <c r="AJ740" i="3"/>
  <c r="AJ738" i="3"/>
  <c r="CM217" i="3"/>
  <c r="CM45" i="3"/>
  <c r="CM205" i="3"/>
  <c r="CM86" i="3"/>
  <c r="CM85" i="3" s="1"/>
  <c r="AW691" i="3"/>
  <c r="AW45" i="3"/>
  <c r="BS205" i="3"/>
  <c r="BS86" i="3"/>
  <c r="BS85" i="3" s="1"/>
  <c r="CM924" i="3"/>
  <c r="AJ705" i="3"/>
  <c r="AJ112" i="3"/>
  <c r="AJ111" i="3" s="1"/>
  <c r="AQ1003" i="3"/>
  <c r="CG1003" i="3"/>
  <c r="CK1001" i="3"/>
  <c r="CK1000" i="3" s="1"/>
  <c r="CD1001" i="3"/>
  <c r="CD1000" i="3" s="1"/>
  <c r="BN1001" i="3"/>
  <c r="BN1000" i="3" s="1"/>
  <c r="BU764" i="3"/>
  <c r="BU763" i="3" s="1"/>
  <c r="BR764" i="3"/>
  <c r="BR763" i="3" s="1"/>
  <c r="AV689" i="3"/>
  <c r="AV97" i="3" s="1"/>
  <c r="AV673" i="3"/>
  <c r="AV79" i="3" s="1"/>
  <c r="AV663" i="3"/>
  <c r="AV69" i="3" s="1"/>
  <c r="AV657" i="3"/>
  <c r="AV708" i="3"/>
  <c r="AV114" i="3" s="1"/>
  <c r="AV654" i="3"/>
  <c r="AV60" i="3" s="1"/>
  <c r="AV704" i="3"/>
  <c r="AV703" i="3"/>
  <c r="AV707" i="3"/>
  <c r="AV113" i="3" s="1"/>
  <c r="AV702" i="3"/>
  <c r="AV701" i="3"/>
  <c r="AV107" i="3" s="1"/>
  <c r="AV658" i="3"/>
  <c r="AV64" i="3" s="1"/>
  <c r="AV688" i="3"/>
  <c r="AV94" i="3" s="1"/>
  <c r="AV674" i="3"/>
  <c r="AV80" i="3" s="1"/>
  <c r="AV677" i="3"/>
  <c r="AV675" i="3"/>
  <c r="AV81" i="3" s="1"/>
  <c r="AV678" i="3"/>
  <c r="AV84" i="3" s="1"/>
  <c r="AV700" i="3"/>
  <c r="AV106" i="3" s="1"/>
  <c r="AV680" i="3"/>
  <c r="AV671" i="3"/>
  <c r="AV77" i="3" s="1"/>
  <c r="AV697" i="3"/>
  <c r="AV683" i="3"/>
  <c r="AV89" i="3" s="1"/>
  <c r="AV638" i="3"/>
  <c r="AV637" i="3"/>
  <c r="AV44" i="3" s="1"/>
  <c r="AV682" i="3"/>
  <c r="AV88" i="3" s="1"/>
  <c r="AV655" i="3"/>
  <c r="AV61" i="3" s="1"/>
  <c r="AV652" i="3"/>
  <c r="AV667" i="3"/>
  <c r="AV692" i="3"/>
  <c r="AV649" i="3"/>
  <c r="AV55" i="3" s="1"/>
  <c r="AV672" i="3"/>
  <c r="AV78" i="3" s="1"/>
  <c r="AV650" i="3" a="1"/>
  <c r="AV650" i="3" s="1"/>
  <c r="AV56" i="3" s="1"/>
  <c r="AV653" i="3"/>
  <c r="AV59" i="3" s="1"/>
  <c r="AV644" i="3"/>
  <c r="AV50" i="3" s="1"/>
  <c r="BT634" i="3" a="1"/>
  <c r="BT634" i="3" s="1"/>
  <c r="AV41" i="3"/>
  <c r="AV641" i="3" s="1"/>
  <c r="CP87" i="3"/>
  <c r="CQ87" i="3" s="1"/>
  <c r="L403" i="3"/>
  <c r="L48" i="3"/>
  <c r="L47" i="3" s="1"/>
  <c r="BO924" i="3"/>
  <c r="BB627" i="3"/>
  <c r="BC627" i="3" s="1"/>
  <c r="AO626" i="3"/>
  <c r="BB626" i="3" s="1"/>
  <c r="BC626" i="3" s="1"/>
  <c r="CD217" i="3"/>
  <c r="CD45" i="3"/>
  <c r="BO745" i="3"/>
  <c r="BO744" i="3" s="1"/>
  <c r="BO747" i="3"/>
  <c r="BO748" i="3"/>
  <c r="BO749" i="3"/>
  <c r="BM758" i="3"/>
  <c r="BZ758" i="3" s="1"/>
  <c r="CA758" i="3" s="1"/>
  <c r="BZ759" i="3"/>
  <c r="CA759" i="3" s="1"/>
  <c r="BZ776" i="3"/>
  <c r="CA776" i="3" s="1"/>
  <c r="BM775" i="3"/>
  <c r="BZ775" i="3" s="1"/>
  <c r="CA775" i="3" s="1"/>
  <c r="BQ766" i="3"/>
  <c r="CA619" i="3"/>
  <c r="BH82" i="1"/>
  <c r="BI82" i="1"/>
  <c r="AA427" i="3"/>
  <c r="AA458" i="3" s="1"/>
  <c r="AA472" i="3" s="1"/>
  <c r="AC867" i="3"/>
  <c r="AM689" i="3"/>
  <c r="BR195" i="3"/>
  <c r="BR75" i="3" s="1"/>
  <c r="BR194" i="3"/>
  <c r="BR74" i="3" s="1"/>
  <c r="BR192" i="3"/>
  <c r="BR191" i="3" s="1"/>
  <c r="BR73" i="3"/>
  <c r="BR72" i="3" s="1"/>
  <c r="BR196" i="3"/>
  <c r="BR76" i="3" s="1"/>
  <c r="AL637" i="3"/>
  <c r="AM637" i="3" s="1"/>
  <c r="Y44" i="3"/>
  <c r="AL44" i="3" s="1"/>
  <c r="AM703" i="3"/>
  <c r="AL659" i="3"/>
  <c r="AM659" i="3" s="1"/>
  <c r="P405" i="3"/>
  <c r="BV343" i="3"/>
  <c r="BV346" i="3"/>
  <c r="BV345" i="3"/>
  <c r="AC939" i="3"/>
  <c r="AC938" i="3"/>
  <c r="AC940" i="3"/>
  <c r="AC892" i="3"/>
  <c r="AC941" i="3"/>
  <c r="AC937" i="3"/>
  <c r="AC934" i="3"/>
  <c r="AC933" i="3" s="1"/>
  <c r="AC894" i="3"/>
  <c r="AC893" i="3" s="1"/>
  <c r="AC891" i="3"/>
  <c r="AC875" i="3"/>
  <c r="AC900" i="3"/>
  <c r="AC881" i="3"/>
  <c r="AC895" i="3"/>
  <c r="AC874" i="3"/>
  <c r="AC879" i="3"/>
  <c r="AC890" i="3"/>
  <c r="AC889" i="3"/>
  <c r="AC888" i="3" s="1"/>
  <c r="AC878" i="3"/>
  <c r="BW182" i="3"/>
  <c r="BW63" i="3"/>
  <c r="BW62" i="3" s="1"/>
  <c r="AX1103" i="3"/>
  <c r="AX1097" i="3"/>
  <c r="AX1092" i="3"/>
  <c r="AX1091" i="3" s="1"/>
  <c r="AX1099" i="3"/>
  <c r="AX1095" i="3"/>
  <c r="AX1102" i="3"/>
  <c r="AX1098" i="3"/>
  <c r="AX1083" i="3"/>
  <c r="AX1096" i="3"/>
  <c r="AX1084" i="3"/>
  <c r="AX1078" i="3"/>
  <c r="AX1077" i="3"/>
  <c r="AX1087" i="3"/>
  <c r="AX1075" i="3"/>
  <c r="AX1074" i="3" s="1"/>
  <c r="AX1070" i="3"/>
  <c r="AX1067" i="3"/>
  <c r="AX1066" i="3"/>
  <c r="AX1072" i="3"/>
  <c r="AX1071" i="3" s="1"/>
  <c r="AX1068" i="3"/>
  <c r="AX1058" i="3"/>
  <c r="AX1052" i="3"/>
  <c r="AX1051" i="3" s="1"/>
  <c r="AX1042" i="3" s="1"/>
  <c r="AX1069" i="3"/>
  <c r="AX1048" i="3"/>
  <c r="AX1047" i="3"/>
  <c r="AX1046" i="3" s="1"/>
  <c r="AX1045" i="3" a="1"/>
  <c r="AX1045" i="3" s="1"/>
  <c r="AX1062" i="3"/>
  <c r="AX1049" i="3"/>
  <c r="AX1073" i="3"/>
  <c r="AX1037" i="3"/>
  <c r="AX1032" i="3"/>
  <c r="AX1050" i="3"/>
  <c r="AX1044" i="3"/>
  <c r="AX1053" i="3"/>
  <c r="AX1039" i="3"/>
  <c r="AX1033" i="3"/>
  <c r="AX1086" i="3" s="1"/>
  <c r="AX1085" i="3" s="1"/>
  <c r="AX1034" i="3"/>
  <c r="AX1055" i="3"/>
  <c r="BV1029" i="3" a="1"/>
  <c r="BV1029" i="3" s="1"/>
  <c r="AP871" i="3" a="1"/>
  <c r="AP871" i="3" s="1"/>
  <c r="AP628" i="3"/>
  <c r="AP603" i="3"/>
  <c r="AP601" i="3"/>
  <c r="AP600" i="3" s="1"/>
  <c r="AP599" i="3"/>
  <c r="AP595" i="3"/>
  <c r="AP593" i="3"/>
  <c r="AP559" i="3"/>
  <c r="AP612" i="3" s="1"/>
  <c r="AP611" i="3" s="1"/>
  <c r="AP613" i="3"/>
  <c r="AP609" i="3"/>
  <c r="AP575" i="3"/>
  <c r="AP584" i="3"/>
  <c r="AP574" i="3"/>
  <c r="AP624" i="3"/>
  <c r="AP618" i="3"/>
  <c r="AP617" i="3" s="1"/>
  <c r="AP625" i="3"/>
  <c r="AP629" i="3"/>
  <c r="AP573" i="3"/>
  <c r="AP572" i="3" s="1"/>
  <c r="AP565" i="3"/>
  <c r="AP598" i="3"/>
  <c r="AP597" i="3" s="1"/>
  <c r="AP610" i="3"/>
  <c r="AP596" i="3"/>
  <c r="AP623" i="3"/>
  <c r="AP588" i="3"/>
  <c r="AP570" i="3"/>
  <c r="AP558" i="3"/>
  <c r="AP563" i="3"/>
  <c r="AP579" i="3"/>
  <c r="AP571" i="3" a="1"/>
  <c r="AP571" i="3" s="1"/>
  <c r="AP621" i="3"/>
  <c r="AP604" i="3"/>
  <c r="AP578" i="3"/>
  <c r="AP577" i="3" s="1"/>
  <c r="AP568" i="3" s="1"/>
  <c r="AP576" i="3"/>
  <c r="AP622" i="3"/>
  <c r="AP594" i="3"/>
  <c r="AP592" i="3"/>
  <c r="AP560" i="3"/>
  <c r="AP581" i="3"/>
  <c r="AM781" i="3"/>
  <c r="BC716" i="3"/>
  <c r="AO748" i="3"/>
  <c r="BB748" i="3" s="1"/>
  <c r="BC748" i="3" s="1"/>
  <c r="AO745" i="3"/>
  <c r="BB746" i="3"/>
  <c r="BC746" i="3" s="1"/>
  <c r="AO747" i="3"/>
  <c r="BB747" i="3" s="1"/>
  <c r="BC747" i="3" s="1"/>
  <c r="AO749" i="3"/>
  <c r="BB749" i="3" s="1"/>
  <c r="BC749" i="3" s="1"/>
  <c r="AH721" i="3"/>
  <c r="AT871" i="3" a="1"/>
  <c r="AT871" i="3" s="1"/>
  <c r="BH43" i="1"/>
  <c r="BG49" i="1"/>
  <c r="K398" i="3"/>
  <c r="K402" i="3" s="1"/>
  <c r="K408" i="3" s="1"/>
  <c r="K43" i="3"/>
  <c r="K42" i="3" s="1"/>
  <c r="K46" i="3" s="1"/>
  <c r="K51" i="3" s="1"/>
  <c r="K70" i="3" s="1"/>
  <c r="K101" i="3" s="1"/>
  <c r="K115" i="3" s="1"/>
  <c r="K116" i="3" s="1"/>
  <c r="CJ217" i="3"/>
  <c r="CJ45" i="3"/>
  <c r="BV274" i="3"/>
  <c r="BV273" i="3"/>
  <c r="BV271" i="3"/>
  <c r="BV270" i="3" s="1"/>
  <c r="BV275" i="3"/>
  <c r="AJ878" i="3"/>
  <c r="AD800" i="3"/>
  <c r="R800" i="3"/>
  <c r="AM816" i="3"/>
  <c r="CQ531" i="3"/>
  <c r="CP522" i="3"/>
  <c r="CQ522" i="3" s="1"/>
  <c r="CC521" i="3"/>
  <c r="CP521" i="3" s="1"/>
  <c r="CQ521" i="3" s="1"/>
  <c r="CQ544" i="3"/>
  <c r="I556" i="3"/>
  <c r="V557" i="3"/>
  <c r="BO845" i="3"/>
  <c r="CI845" i="3"/>
  <c r="CE845" i="3"/>
  <c r="CQ436" i="3"/>
  <c r="CQ435" i="3"/>
  <c r="CQ470" i="3"/>
  <c r="AO922" i="3"/>
  <c r="AX922" i="3"/>
  <c r="AX921" i="3" s="1"/>
  <c r="CL922" i="3"/>
  <c r="CL921" i="3" s="1"/>
  <c r="AT922" i="3"/>
  <c r="AT921" i="3" s="1"/>
  <c r="AH1056" i="3"/>
  <c r="AH1054" i="3"/>
  <c r="AH1057" i="3"/>
  <c r="BV168" i="3"/>
  <c r="BC778" i="3"/>
  <c r="CA366" i="3"/>
  <c r="CA356" i="3"/>
  <c r="CA392" i="3"/>
  <c r="Q109" i="3"/>
  <c r="Q108" i="3"/>
  <c r="Q110" i="3"/>
  <c r="Q46" i="3"/>
  <c r="Q51" i="3" s="1"/>
  <c r="AP278" i="1" a="1"/>
  <c r="AP278" i="1" s="1"/>
  <c r="Q642" i="3"/>
  <c r="CQ105" i="3"/>
  <c r="BR429" i="3"/>
  <c r="BR428" i="3" s="1"/>
  <c r="BR432" i="3"/>
  <c r="BR431" i="3"/>
  <c r="BR433" i="3"/>
  <c r="I879" i="3"/>
  <c r="AM857" i="3"/>
  <c r="CP183" i="3"/>
  <c r="CQ183" i="3" s="1"/>
  <c r="CC182" i="3"/>
  <c r="CC63" i="3"/>
  <c r="CP206" i="3"/>
  <c r="CQ206" i="3" s="1"/>
  <c r="CC205" i="3"/>
  <c r="CP205" i="3" s="1"/>
  <c r="CQ205" i="3" s="1"/>
  <c r="CC86" i="3"/>
  <c r="AM1102" i="3"/>
  <c r="BB637" i="3"/>
  <c r="BC637" i="3" s="1"/>
  <c r="AO44" i="3"/>
  <c r="BB44" i="3" s="1"/>
  <c r="BB682" i="3"/>
  <c r="BC682" i="3" s="1"/>
  <c r="AO88" i="3"/>
  <c r="BB88" i="3" s="1"/>
  <c r="CK353" i="3"/>
  <c r="CK352" i="3"/>
  <c r="CK350" i="3"/>
  <c r="CK349" i="3" s="1"/>
  <c r="CK354" i="3"/>
  <c r="CQ356" i="3"/>
  <c r="CC380" i="3"/>
  <c r="CP380" i="3" s="1"/>
  <c r="CQ380" i="3" s="1"/>
  <c r="CP381" i="3"/>
  <c r="CQ381" i="3" s="1"/>
  <c r="CQ386" i="3"/>
  <c r="AH404" i="3"/>
  <c r="AH403" i="3" s="1"/>
  <c r="AH408" i="3" s="1"/>
  <c r="AH427" i="3" s="1"/>
  <c r="AH458" i="3" s="1"/>
  <c r="AH472" i="3" s="1"/>
  <c r="AH827" i="3"/>
  <c r="AH826" i="3"/>
  <c r="AH824" i="3"/>
  <c r="AH823" i="3" s="1"/>
  <c r="AH828" i="3"/>
  <c r="M484" i="3"/>
  <c r="BW274" i="3"/>
  <c r="BW273" i="3"/>
  <c r="BW271" i="3"/>
  <c r="BW270" i="3" s="1"/>
  <c r="BW275" i="3"/>
  <c r="BZ996" i="3"/>
  <c r="CA996" i="3" s="1"/>
  <c r="BM995" i="3"/>
  <c r="BZ995" i="3" s="1"/>
  <c r="CA995" i="3" s="1"/>
  <c r="BM992" i="3"/>
  <c r="BZ992" i="3" s="1"/>
  <c r="CA992" i="3" s="1"/>
  <c r="BZ993" i="3"/>
  <c r="CA993" i="3" s="1"/>
  <c r="BZ1013" i="3"/>
  <c r="CA1013" i="3" s="1"/>
  <c r="BM1012" i="3"/>
  <c r="BZ1012" i="3" s="1"/>
  <c r="CA1012" i="3" s="1"/>
  <c r="CC958" i="3"/>
  <c r="CQ1018" i="3"/>
  <c r="CQ1024" i="3"/>
  <c r="CA422" i="3"/>
  <c r="Z1031" i="3"/>
  <c r="Z1035" i="3"/>
  <c r="AG404" i="3"/>
  <c r="AG403" i="3" s="1"/>
  <c r="AG408" i="3" s="1"/>
  <c r="AG427" i="3" s="1"/>
  <c r="AG458" i="3" s="1"/>
  <c r="AG472" i="3" s="1"/>
  <c r="CA495" i="3"/>
  <c r="CA476" i="3"/>
  <c r="CM502" i="3" s="1"/>
  <c r="CA497" i="3"/>
  <c r="CA494" i="3"/>
  <c r="CA496" i="3"/>
  <c r="CA541" i="3"/>
  <c r="BQ511" i="3"/>
  <c r="BZ511" i="3" s="1"/>
  <c r="CA511" i="3" s="1"/>
  <c r="BQ508" i="3"/>
  <c r="BQ510" i="3"/>
  <c r="BZ510" i="3" s="1"/>
  <c r="CA510" i="3" s="1"/>
  <c r="BZ509" i="3"/>
  <c r="CA509" i="3" s="1"/>
  <c r="BQ512" i="3"/>
  <c r="BZ512" i="3" s="1"/>
  <c r="CA512" i="3" s="1"/>
  <c r="BQ538" i="3"/>
  <c r="BZ538" i="3" s="1"/>
  <c r="CA538" i="3" s="1"/>
  <c r="BZ539" i="3"/>
  <c r="CA539" i="3" s="1"/>
  <c r="AI148" i="1"/>
  <c r="AI163" i="1" s="1"/>
  <c r="AI91" i="1"/>
  <c r="F12" i="2" a="1"/>
  <c r="F12" i="2" s="1"/>
  <c r="F18" i="2" s="1"/>
  <c r="F13" i="2" a="1"/>
  <c r="F13" i="2" s="1"/>
  <c r="F19" i="2" s="1"/>
  <c r="F14" i="2" a="1"/>
  <c r="F14" i="2" s="1"/>
  <c r="F20" i="2" s="1"/>
  <c r="F15" i="2" a="1"/>
  <c r="F15" i="2" s="1"/>
  <c r="F21" i="2" s="1"/>
  <c r="BX346" i="3"/>
  <c r="BX345" i="3"/>
  <c r="BX343" i="3"/>
  <c r="AI940" i="3"/>
  <c r="AI943" i="3"/>
  <c r="AI942" i="3" s="1"/>
  <c r="AI938" i="3"/>
  <c r="AI934" i="3"/>
  <c r="AI933" i="3" s="1"/>
  <c r="AI937" i="3"/>
  <c r="AI945" i="3"/>
  <c r="AI890" i="3"/>
  <c r="AI941" i="3"/>
  <c r="AI926" i="3"/>
  <c r="AI908" i="3"/>
  <c r="AI879" i="3"/>
  <c r="AI912" i="3"/>
  <c r="AI909" i="3"/>
  <c r="AI891" i="3"/>
  <c r="AI920" i="3"/>
  <c r="AI914" i="3"/>
  <c r="AI913" i="3" s="1"/>
  <c r="AI910" i="3"/>
  <c r="AI900" i="3"/>
  <c r="AI895" i="3"/>
  <c r="AI929" i="3"/>
  <c r="AI917" i="3"/>
  <c r="AI916" i="3" s="1"/>
  <c r="AI944" i="3"/>
  <c r="AI925" i="3"/>
  <c r="AI939" i="3"/>
  <c r="AI911" i="3"/>
  <c r="AI915" i="3"/>
  <c r="AI894" i="3"/>
  <c r="AI893" i="3" s="1"/>
  <c r="AI881" i="3"/>
  <c r="AI874" i="3"/>
  <c r="AI889" i="3"/>
  <c r="AI888" i="3" s="1"/>
  <c r="AI892" i="3"/>
  <c r="AI904" i="3"/>
  <c r="AI919" i="3"/>
  <c r="AI887" i="3" a="1"/>
  <c r="AI887" i="3" s="1"/>
  <c r="AI875" i="3"/>
  <c r="AI928" i="3" s="1"/>
  <c r="AI927" i="3" s="1"/>
  <c r="AI897" i="3"/>
  <c r="AM801" i="3"/>
  <c r="CN205" i="3"/>
  <c r="CN86" i="3"/>
  <c r="CN85" i="3" s="1"/>
  <c r="AE1071" i="3"/>
  <c r="AL1071" i="3" s="1"/>
  <c r="AM1071" i="3" s="1"/>
  <c r="AL1072" i="3"/>
  <c r="AM1072" i="3" s="1"/>
  <c r="AQ656" i="3"/>
  <c r="AQ63" i="3"/>
  <c r="AQ62" i="3" s="1"/>
  <c r="AQ53" i="3" s="1"/>
  <c r="AQ676" i="3"/>
  <c r="AQ83" i="3"/>
  <c r="AQ82" i="3" s="1"/>
  <c r="BV326" i="3"/>
  <c r="BU508" i="3"/>
  <c r="BU507" i="3" s="1"/>
  <c r="BU511" i="3"/>
  <c r="BU510" i="3"/>
  <c r="BU512" i="3"/>
  <c r="O1037" i="3"/>
  <c r="AM846" i="3"/>
  <c r="BB1072" i="3"/>
  <c r="BC1072" i="3" s="1"/>
  <c r="AO1071" i="3"/>
  <c r="BB1071" i="3" s="1"/>
  <c r="BC1071" i="3" s="1"/>
  <c r="AY562" i="3"/>
  <c r="AT799" i="3"/>
  <c r="Q721" i="3"/>
  <c r="AX562" i="3"/>
  <c r="AZ660" i="3"/>
  <c r="AG958" i="3"/>
  <c r="AM1024" i="3"/>
  <c r="K484" i="3"/>
  <c r="V484" i="3" s="1"/>
  <c r="W484" i="3" s="1"/>
  <c r="BP483" i="3"/>
  <c r="BP482" i="3" s="1"/>
  <c r="BP487" i="3" s="1"/>
  <c r="BP506" i="3" s="1"/>
  <c r="BP537" i="3" s="1"/>
  <c r="BP551" i="3" s="1"/>
  <c r="CI748" i="3"/>
  <c r="CI745" i="3"/>
  <c r="CI744" i="3" s="1"/>
  <c r="CI747" i="3"/>
  <c r="CI749" i="3"/>
  <c r="S958" i="3"/>
  <c r="AQ720" i="3"/>
  <c r="CN1098" i="3"/>
  <c r="CN1097" i="3"/>
  <c r="CN1103" i="3"/>
  <c r="CN1096" i="3"/>
  <c r="CN1099" i="3"/>
  <c r="CN1092" i="3"/>
  <c r="CN1091" i="3" s="1"/>
  <c r="CN1102" i="3"/>
  <c r="CN1095" i="3"/>
  <c r="CN1087" i="3"/>
  <c r="CN1084" i="3"/>
  <c r="CN1077" i="3"/>
  <c r="CN1083" i="3"/>
  <c r="CN1073" i="3"/>
  <c r="CN1075" i="3"/>
  <c r="CN1074" i="3" s="1"/>
  <c r="CN1066" i="3"/>
  <c r="CN1070" i="3"/>
  <c r="CN1078" i="3"/>
  <c r="CN1062" i="3"/>
  <c r="CN1048" i="3"/>
  <c r="CN1072" i="3"/>
  <c r="CN1071" i="3" s="1"/>
  <c r="CN1053" i="3"/>
  <c r="CN1068" i="3"/>
  <c r="CN1069" i="3"/>
  <c r="CN1052" i="3"/>
  <c r="CN1051" i="3" s="1"/>
  <c r="CN1058" i="3"/>
  <c r="CN1045" i="3" a="1"/>
  <c r="CN1045" i="3" s="1"/>
  <c r="CN1039" i="3"/>
  <c r="CN1067" i="3"/>
  <c r="CN1033" i="3"/>
  <c r="CN1086" i="3" s="1"/>
  <c r="CN1085" i="3" s="1"/>
  <c r="CN1050" i="3"/>
  <c r="CN1037" i="3"/>
  <c r="CN1049" i="3"/>
  <c r="CN1047" i="3"/>
  <c r="CN1046" i="3" s="1"/>
  <c r="CN1032" i="3"/>
  <c r="CI186" i="3"/>
  <c r="CH168" i="3"/>
  <c r="CA741" i="3"/>
  <c r="BQ67" i="3"/>
  <c r="BQ66" i="3" s="1"/>
  <c r="BQ65" i="3" s="1"/>
  <c r="BZ187" i="3"/>
  <c r="CA187" i="3" s="1"/>
  <c r="AZ404" i="3"/>
  <c r="AZ403" i="3" s="1"/>
  <c r="AZ408" i="3" s="1"/>
  <c r="AZ427" i="3" s="1"/>
  <c r="AZ458" i="3" s="1"/>
  <c r="AZ472" i="3" s="1"/>
  <c r="O66" i="3"/>
  <c r="O65" i="3" s="1"/>
  <c r="E13" i="7" l="1"/>
  <c r="J13" i="7"/>
  <c r="J18" i="7" s="1"/>
  <c r="H26" i="5"/>
  <c r="H48" i="5" s="1"/>
  <c r="H50" i="5" s="1"/>
  <c r="H52" i="5" s="1"/>
  <c r="J26" i="5"/>
  <c r="J48" i="5" s="1"/>
  <c r="J50" i="5" s="1"/>
  <c r="J52" i="5" s="1"/>
  <c r="G26" i="5"/>
  <c r="G48" i="5" s="1"/>
  <c r="G50" i="5" s="1"/>
  <c r="G52" i="5" s="1"/>
  <c r="I26" i="5"/>
  <c r="I48" i="5" s="1"/>
  <c r="I50" i="5" s="1"/>
  <c r="I52" i="5" s="1"/>
  <c r="E48" i="5"/>
  <c r="E50" i="5" s="1"/>
  <c r="L37" i="5"/>
  <c r="K37" i="5"/>
  <c r="F37" i="5"/>
  <c r="E37" i="5"/>
  <c r="CH33" i="3" a="1"/>
  <c r="CH33" i="3" s="1"/>
  <c r="CH147" i="3" s="1"/>
  <c r="CH23" i="3" a="1"/>
  <c r="CH23" i="3" s="1"/>
  <c r="CH136" i="3" s="1"/>
  <c r="CH11" i="3" a="1"/>
  <c r="CH11" i="3" s="1"/>
  <c r="CH123" i="3" s="1"/>
  <c r="CH32" i="3" a="1"/>
  <c r="CH32" i="3" s="1"/>
  <c r="CH145" i="3" s="1"/>
  <c r="CH17" i="3" a="1"/>
  <c r="CH17" i="3" s="1"/>
  <c r="CH130" i="3" s="1"/>
  <c r="CH27" i="3" a="1"/>
  <c r="CH27" i="3" s="1"/>
  <c r="CH10" i="3" a="1"/>
  <c r="CH10" i="3" s="1"/>
  <c r="CH122" i="3" s="1"/>
  <c r="CH35" i="3" a="1"/>
  <c r="CH35" i="3" s="1"/>
  <c r="CH149" i="3" s="1"/>
  <c r="CH34" i="3" a="1"/>
  <c r="CH34" i="3" s="1"/>
  <c r="CH148" i="3" s="1"/>
  <c r="CH36" i="3" a="1"/>
  <c r="CH36" i="3" s="1"/>
  <c r="CH150" i="3" s="1"/>
  <c r="CH14" i="3" a="1"/>
  <c r="CH14" i="3" s="1"/>
  <c r="CH126" i="3" s="1"/>
  <c r="CH9" i="3" a="1"/>
  <c r="CH9" i="3" s="1"/>
  <c r="CH121" i="3" s="1"/>
  <c r="CH4" i="3"/>
  <c r="CH37" i="3" a="1"/>
  <c r="CH37" i="3" s="1"/>
  <c r="CH152" i="3" s="1"/>
  <c r="CH30" i="3" a="1"/>
  <c r="CH30" i="3" s="1"/>
  <c r="CH143" i="3" s="1"/>
  <c r="CH24" i="3" a="1"/>
  <c r="CH24" i="3" s="1"/>
  <c r="CH22" i="3" a="1"/>
  <c r="CH22" i="3" s="1"/>
  <c r="CH135" i="3" s="1"/>
  <c r="CH15" i="3" a="1"/>
  <c r="CH15" i="3" s="1"/>
  <c r="CH128" i="3" s="1"/>
  <c r="CH127" i="3" s="1"/>
  <c r="CH7" i="3" a="1"/>
  <c r="CH7" i="3" s="1"/>
  <c r="CH38" i="3" a="1"/>
  <c r="CH38" i="3" s="1"/>
  <c r="CH153" i="3" s="1"/>
  <c r="CH31" i="3" a="1"/>
  <c r="CH31" i="3" s="1"/>
  <c r="CH144" i="3" s="1"/>
  <c r="CH18" i="3" a="1"/>
  <c r="CH18" i="3" s="1"/>
  <c r="CH131" i="3" s="1"/>
  <c r="CH20" i="3" a="1"/>
  <c r="CH20" i="3" s="1"/>
  <c r="CH133" i="3" s="1"/>
  <c r="CH13" i="3" a="1"/>
  <c r="CH13" i="3" s="1"/>
  <c r="CH125" i="3" s="1"/>
  <c r="CH12" i="3" a="1"/>
  <c r="CH12" i="3" s="1"/>
  <c r="CH124" i="3" s="1"/>
  <c r="CH16" i="3" a="1"/>
  <c r="CH16" i="3" s="1"/>
  <c r="CH129" i="3" s="1"/>
  <c r="CH21" i="3" a="1"/>
  <c r="CH21" i="3" s="1"/>
  <c r="CH134" i="3" s="1"/>
  <c r="CH19" i="3" a="1"/>
  <c r="CH19" i="3" s="1"/>
  <c r="CH132" i="3" s="1"/>
  <c r="CH29" i="3" a="1"/>
  <c r="CH29" i="3" s="1"/>
  <c r="CH26" i="3" a="1"/>
  <c r="CH26" i="3" s="1"/>
  <c r="CH25" i="3" a="1"/>
  <c r="CH25" i="3" s="1"/>
  <c r="CH8" i="3" a="1"/>
  <c r="CH8" i="3" s="1"/>
  <c r="CH120" i="3" s="1"/>
  <c r="BS662" i="3"/>
  <c r="BS661" i="3"/>
  <c r="BS659" i="3"/>
  <c r="AV636" i="3"/>
  <c r="AV640" i="3"/>
  <c r="AV694" i="3" s="1"/>
  <c r="AV100" i="3" s="1"/>
  <c r="BR581" i="3"/>
  <c r="CK36" i="3" a="1"/>
  <c r="CK36" i="3" s="1"/>
  <c r="CK150" i="3" s="1"/>
  <c r="CK27" i="3" a="1"/>
  <c r="CK27" i="3" s="1"/>
  <c r="CK37" i="3" a="1"/>
  <c r="CK37" i="3" s="1"/>
  <c r="CK152" i="3" s="1"/>
  <c r="CK17" i="3" a="1"/>
  <c r="CK17" i="3" s="1"/>
  <c r="CK130" i="3" s="1"/>
  <c r="CK4" i="3"/>
  <c r="CK30" i="3" a="1"/>
  <c r="CK30" i="3" s="1"/>
  <c r="CK143" i="3" s="1"/>
  <c r="CK25" i="3" a="1"/>
  <c r="CK25" i="3" s="1"/>
  <c r="CK22" i="3" a="1"/>
  <c r="CK22" i="3" s="1"/>
  <c r="CK135" i="3" s="1"/>
  <c r="CK11" i="3" a="1"/>
  <c r="CK11" i="3" s="1"/>
  <c r="CK123" i="3" s="1"/>
  <c r="CK14" i="3" a="1"/>
  <c r="CK14" i="3" s="1"/>
  <c r="CK126" i="3" s="1"/>
  <c r="CK38" i="3" a="1"/>
  <c r="CK38" i="3" s="1"/>
  <c r="CK153" i="3" s="1"/>
  <c r="CK31" i="3" a="1"/>
  <c r="CK31" i="3" s="1"/>
  <c r="CK144" i="3" s="1"/>
  <c r="CK18" i="3" a="1"/>
  <c r="CK18" i="3" s="1"/>
  <c r="CK131" i="3" s="1"/>
  <c r="CK23" i="3" a="1"/>
  <c r="CK23" i="3" s="1"/>
  <c r="CK136" i="3" s="1"/>
  <c r="CK32" i="3" a="1"/>
  <c r="CK32" i="3" s="1"/>
  <c r="CK145" i="3" s="1"/>
  <c r="CK13" i="3" a="1"/>
  <c r="CK13" i="3" s="1"/>
  <c r="CK125" i="3" s="1"/>
  <c r="CK21" i="3" a="1"/>
  <c r="CK21" i="3" s="1"/>
  <c r="CK134" i="3" s="1"/>
  <c r="CK20" i="3" a="1"/>
  <c r="CK20" i="3" s="1"/>
  <c r="CK133" i="3" s="1"/>
  <c r="CK16" i="3" a="1"/>
  <c r="CK16" i="3" s="1"/>
  <c r="CK129" i="3" s="1"/>
  <c r="CK12" i="3" a="1"/>
  <c r="CK12" i="3" s="1"/>
  <c r="CK124" i="3" s="1"/>
  <c r="CK10" i="3" a="1"/>
  <c r="CK10" i="3" s="1"/>
  <c r="CK122" i="3" s="1"/>
  <c r="CK8" i="3" a="1"/>
  <c r="CK8" i="3" s="1"/>
  <c r="CK120" i="3" s="1"/>
  <c r="CK33" i="3" a="1"/>
  <c r="CK33" i="3" s="1"/>
  <c r="CK147" i="3" s="1"/>
  <c r="CK19" i="3" a="1"/>
  <c r="CK19" i="3" s="1"/>
  <c r="CK132" i="3" s="1"/>
  <c r="CK35" i="3" a="1"/>
  <c r="CK35" i="3" s="1"/>
  <c r="CK149" i="3" s="1"/>
  <c r="CK34" i="3" a="1"/>
  <c r="CK34" i="3" s="1"/>
  <c r="CK148" i="3" s="1"/>
  <c r="CK29" i="3" a="1"/>
  <c r="CK29" i="3" s="1"/>
  <c r="CK26" i="3" a="1"/>
  <c r="CK26" i="3" s="1"/>
  <c r="CK24" i="3" a="1"/>
  <c r="CK24" i="3" s="1"/>
  <c r="CK15" i="3" a="1"/>
  <c r="CK15" i="3" s="1"/>
  <c r="CK128" i="3" s="1"/>
  <c r="CK9" i="3" a="1"/>
  <c r="CK9" i="3" s="1"/>
  <c r="CK121" i="3" s="1"/>
  <c r="CK7" i="3" a="1"/>
  <c r="CK7" i="3" s="1"/>
  <c r="BO820" i="3"/>
  <c r="BO819" i="3"/>
  <c r="BO817" i="3"/>
  <c r="BQ659" i="3"/>
  <c r="BQ662" i="3"/>
  <c r="BQ661" i="3"/>
  <c r="BQ38" i="3" a="1"/>
  <c r="BQ38" i="3" s="1"/>
  <c r="BQ29" i="3" a="1"/>
  <c r="BQ29" i="3" s="1"/>
  <c r="BQ30" i="3" a="1"/>
  <c r="BQ30" i="3" s="1"/>
  <c r="BQ19" i="3" a="1"/>
  <c r="BQ19" i="3" s="1"/>
  <c r="BQ33" i="3" a="1"/>
  <c r="BQ33" i="3" s="1"/>
  <c r="BQ23" i="3" a="1"/>
  <c r="BQ23" i="3" s="1"/>
  <c r="BQ18" i="3" a="1"/>
  <c r="BQ18" i="3" s="1"/>
  <c r="BQ15" i="3" a="1"/>
  <c r="BQ15" i="3" s="1"/>
  <c r="BQ7" i="3" a="1"/>
  <c r="BQ7" i="3" s="1"/>
  <c r="BQ27" i="3" a="1"/>
  <c r="BQ27" i="3" s="1"/>
  <c r="BQ35" i="3" a="1"/>
  <c r="BQ35" i="3" s="1"/>
  <c r="BQ34" i="3" a="1"/>
  <c r="BQ34" i="3" s="1"/>
  <c r="BQ32" i="3" a="1"/>
  <c r="BQ32" i="3" s="1"/>
  <c r="BQ22" i="3" a="1"/>
  <c r="BQ22" i="3" s="1"/>
  <c r="BQ4" i="3"/>
  <c r="BQ20" i="3" a="1"/>
  <c r="BQ20" i="3" s="1"/>
  <c r="BQ13" i="3" a="1"/>
  <c r="BQ13" i="3" s="1"/>
  <c r="BQ12" i="3" a="1"/>
  <c r="BQ12" i="3" s="1"/>
  <c r="BQ10" i="3" a="1"/>
  <c r="BQ10" i="3" s="1"/>
  <c r="BQ36" i="3" a="1"/>
  <c r="BQ36" i="3" s="1"/>
  <c r="BQ21" i="3" a="1"/>
  <c r="BQ21" i="3" s="1"/>
  <c r="BQ16" i="3" a="1"/>
  <c r="BQ16" i="3" s="1"/>
  <c r="BQ26" i="3" a="1"/>
  <c r="BQ26" i="3" s="1"/>
  <c r="BQ25" i="3" a="1"/>
  <c r="BQ25" i="3" s="1"/>
  <c r="BQ17" i="3" a="1"/>
  <c r="BQ17" i="3" s="1"/>
  <c r="BQ8" i="3" a="1"/>
  <c r="BQ8" i="3" s="1"/>
  <c r="BQ37" i="3" a="1"/>
  <c r="BQ37" i="3" s="1"/>
  <c r="BQ31" i="3" a="1"/>
  <c r="BQ31" i="3" s="1"/>
  <c r="BQ14" i="3" a="1"/>
  <c r="BQ14" i="3" s="1"/>
  <c r="BQ9" i="3" a="1"/>
  <c r="BQ9" i="3" s="1"/>
  <c r="BQ24" i="3" a="1"/>
  <c r="BQ24" i="3" s="1"/>
  <c r="BQ11" i="3" a="1"/>
  <c r="BQ11" i="3" s="1"/>
  <c r="BZ5" i="3"/>
  <c r="CM503" i="3"/>
  <c r="CM504" i="3"/>
  <c r="CM501" i="3"/>
  <c r="BT13" i="3" a="1"/>
  <c r="BT13" i="3" s="1"/>
  <c r="BT125" i="3" s="1"/>
  <c r="BT30" i="3" a="1"/>
  <c r="BT30" i="3" s="1"/>
  <c r="BT143" i="3" s="1"/>
  <c r="BT19" i="3" a="1"/>
  <c r="BT19" i="3" s="1"/>
  <c r="BT132" i="3" s="1"/>
  <c r="BT12" i="3" a="1"/>
  <c r="BT12" i="3" s="1"/>
  <c r="BT124" i="3" s="1"/>
  <c r="BT38" i="3" a="1"/>
  <c r="BT38" i="3" s="1"/>
  <c r="BT153" i="3" s="1"/>
  <c r="BT25" i="3" a="1"/>
  <c r="BT25" i="3" s="1"/>
  <c r="BT16" i="3" a="1"/>
  <c r="BT16" i="3" s="1"/>
  <c r="BT129" i="3" s="1"/>
  <c r="BT21" i="3" a="1"/>
  <c r="BT21" i="3" s="1"/>
  <c r="BT134" i="3" s="1"/>
  <c r="BT20" i="3" a="1"/>
  <c r="BT20" i="3" s="1"/>
  <c r="BT133" i="3" s="1"/>
  <c r="BT29" i="3" a="1"/>
  <c r="BT29" i="3" s="1"/>
  <c r="BT10" i="3" a="1"/>
  <c r="BT10" i="3" s="1"/>
  <c r="BT122" i="3" s="1"/>
  <c r="BT8" i="3" a="1"/>
  <c r="BT8" i="3" s="1"/>
  <c r="BT120" i="3" s="1"/>
  <c r="BT36" i="3" a="1"/>
  <c r="BT36" i="3" s="1"/>
  <c r="BT150" i="3" s="1"/>
  <c r="BT17" i="3" a="1"/>
  <c r="BT17" i="3" s="1"/>
  <c r="BT130" i="3" s="1"/>
  <c r="BT26" i="3" a="1"/>
  <c r="BT26" i="3" s="1"/>
  <c r="BT14" i="3" a="1"/>
  <c r="BT14" i="3" s="1"/>
  <c r="BT126" i="3" s="1"/>
  <c r="BT37" i="3" a="1"/>
  <c r="BT37" i="3" s="1"/>
  <c r="BT152" i="3" s="1"/>
  <c r="BT31" i="3" a="1"/>
  <c r="BT31" i="3" s="1"/>
  <c r="BT144" i="3" s="1"/>
  <c r="BT24" i="3" a="1"/>
  <c r="BT24" i="3" s="1"/>
  <c r="BT11" i="3" a="1"/>
  <c r="BT11" i="3" s="1"/>
  <c r="BT123" i="3" s="1"/>
  <c r="BT22" i="3" a="1"/>
  <c r="BT22" i="3" s="1"/>
  <c r="BT135" i="3" s="1"/>
  <c r="BT15" i="3" a="1"/>
  <c r="BT15" i="3" s="1"/>
  <c r="BT128" i="3" s="1"/>
  <c r="BT32" i="3" a="1"/>
  <c r="BT32" i="3" s="1"/>
  <c r="BT145" i="3" s="1"/>
  <c r="BT9" i="3" a="1"/>
  <c r="BT9" i="3" s="1"/>
  <c r="BT121" i="3" s="1"/>
  <c r="BT7" i="3" a="1"/>
  <c r="BT7" i="3" s="1"/>
  <c r="BT35" i="3" a="1"/>
  <c r="BT35" i="3" s="1"/>
  <c r="BT149" i="3" s="1"/>
  <c r="BT34" i="3" a="1"/>
  <c r="BT34" i="3" s="1"/>
  <c r="BT148" i="3" s="1"/>
  <c r="BT23" i="3" a="1"/>
  <c r="BT23" i="3" s="1"/>
  <c r="BT136" i="3" s="1"/>
  <c r="BT33" i="3" a="1"/>
  <c r="BT33" i="3" s="1"/>
  <c r="BT147" i="3" s="1"/>
  <c r="BT27" i="3" a="1"/>
  <c r="BT27" i="3" s="1"/>
  <c r="BT18" i="3" a="1"/>
  <c r="BT18" i="3" s="1"/>
  <c r="BT131" i="3" s="1"/>
  <c r="BT4" i="3"/>
  <c r="AZ896" i="3"/>
  <c r="AZ899" i="3"/>
  <c r="AZ898" i="3"/>
  <c r="BV36" i="3" a="1"/>
  <c r="BV36" i="3" s="1"/>
  <c r="BV150" i="3" s="1"/>
  <c r="BV27" i="3" a="1"/>
  <c r="BV27" i="3" s="1"/>
  <c r="BV37" i="3" a="1"/>
  <c r="BV37" i="3" s="1"/>
  <c r="BV152" i="3" s="1"/>
  <c r="BV17" i="3" a="1"/>
  <c r="BV17" i="3" s="1"/>
  <c r="BV130" i="3" s="1"/>
  <c r="BV21" i="3" a="1"/>
  <c r="BV21" i="3" s="1"/>
  <c r="BV134" i="3" s="1"/>
  <c r="BV16" i="3" a="1"/>
  <c r="BV16" i="3" s="1"/>
  <c r="BV129" i="3" s="1"/>
  <c r="BV24" i="3" a="1"/>
  <c r="BV24" i="3" s="1"/>
  <c r="BV13" i="3" a="1"/>
  <c r="BV13" i="3" s="1"/>
  <c r="BV125" i="3" s="1"/>
  <c r="BV8" i="3" a="1"/>
  <c r="BV8" i="3" s="1"/>
  <c r="BV120" i="3" s="1"/>
  <c r="BV32" i="3" a="1"/>
  <c r="BV32" i="3" s="1"/>
  <c r="BV145" i="3" s="1"/>
  <c r="BV26" i="3" a="1"/>
  <c r="BV26" i="3" s="1"/>
  <c r="BV25" i="3" a="1"/>
  <c r="BV25" i="3" s="1"/>
  <c r="BV30" i="3" a="1"/>
  <c r="BV30" i="3" s="1"/>
  <c r="BV143" i="3" s="1"/>
  <c r="BV15" i="3" a="1"/>
  <c r="BV15" i="3" s="1"/>
  <c r="BV128" i="3" s="1"/>
  <c r="BV14" i="3" a="1"/>
  <c r="BV14" i="3" s="1"/>
  <c r="BV126" i="3" s="1"/>
  <c r="BV11" i="3" a="1"/>
  <c r="BV11" i="3" s="1"/>
  <c r="BV123" i="3" s="1"/>
  <c r="BV9" i="3" a="1"/>
  <c r="BV9" i="3" s="1"/>
  <c r="BV121" i="3" s="1"/>
  <c r="BV38" i="3" a="1"/>
  <c r="BV38" i="3" s="1"/>
  <c r="BV153" i="3" s="1"/>
  <c r="BV31" i="3" a="1"/>
  <c r="BV31" i="3" s="1"/>
  <c r="BV144" i="3" s="1"/>
  <c r="BV22" i="3" a="1"/>
  <c r="BV22" i="3" s="1"/>
  <c r="BV135" i="3" s="1"/>
  <c r="BV7" i="3" a="1"/>
  <c r="BV7" i="3" s="1"/>
  <c r="BV23" i="3" a="1"/>
  <c r="BV23" i="3" s="1"/>
  <c r="BV136" i="3" s="1"/>
  <c r="BV18" i="3" a="1"/>
  <c r="BV18" i="3" s="1"/>
  <c r="BV131" i="3" s="1"/>
  <c r="BV33" i="3" a="1"/>
  <c r="BV33" i="3" s="1"/>
  <c r="BV147" i="3" s="1"/>
  <c r="BV35" i="3" a="1"/>
  <c r="BV35" i="3" s="1"/>
  <c r="BV149" i="3" s="1"/>
  <c r="BV34" i="3" a="1"/>
  <c r="BV34" i="3" s="1"/>
  <c r="BV148" i="3" s="1"/>
  <c r="BV20" i="3" a="1"/>
  <c r="BV20" i="3" s="1"/>
  <c r="BV133" i="3" s="1"/>
  <c r="BV4" i="3"/>
  <c r="BV29" i="3" a="1"/>
  <c r="BV29" i="3" s="1"/>
  <c r="BV19" i="3" a="1"/>
  <c r="BV19" i="3" s="1"/>
  <c r="BV132" i="3" s="1"/>
  <c r="BV10" i="3" a="1"/>
  <c r="BV10" i="3" s="1"/>
  <c r="BV122" i="3" s="1"/>
  <c r="BV12" i="3" a="1"/>
  <c r="BV12" i="3" s="1"/>
  <c r="BV124" i="3" s="1"/>
  <c r="BS1054" i="3"/>
  <c r="BS1057" i="3"/>
  <c r="BS1056" i="3"/>
  <c r="CN33" i="3" a="1"/>
  <c r="CN33" i="3" s="1"/>
  <c r="CN147" i="3" s="1"/>
  <c r="CN23" i="3" a="1"/>
  <c r="CN23" i="3" s="1"/>
  <c r="CN136" i="3" s="1"/>
  <c r="CN11" i="3" a="1"/>
  <c r="CN11" i="3" s="1"/>
  <c r="CN123" i="3" s="1"/>
  <c r="CN17" i="3" a="1"/>
  <c r="CN17" i="3" s="1"/>
  <c r="CN130" i="3" s="1"/>
  <c r="CN32" i="3" a="1"/>
  <c r="CN32" i="3" s="1"/>
  <c r="CN145" i="3" s="1"/>
  <c r="CN35" i="3" a="1"/>
  <c r="CN35" i="3" s="1"/>
  <c r="CN149" i="3" s="1"/>
  <c r="CN34" i="3" a="1"/>
  <c r="CN34" i="3" s="1"/>
  <c r="CN148" i="3" s="1"/>
  <c r="CN21" i="3" a="1"/>
  <c r="CN21" i="3" s="1"/>
  <c r="CN134" i="3" s="1"/>
  <c r="CN19" i="3" a="1"/>
  <c r="CN19" i="3" s="1"/>
  <c r="CN132" i="3" s="1"/>
  <c r="CN27" i="3" a="1"/>
  <c r="CN27" i="3" s="1"/>
  <c r="CN8" i="3" a="1"/>
  <c r="CN8" i="3" s="1"/>
  <c r="CN120" i="3" s="1"/>
  <c r="CN26" i="3" a="1"/>
  <c r="CN26" i="3" s="1"/>
  <c r="CN25" i="3" a="1"/>
  <c r="CN25" i="3" s="1"/>
  <c r="CN29" i="3" a="1"/>
  <c r="CN29" i="3" s="1"/>
  <c r="CN14" i="3" a="1"/>
  <c r="CN14" i="3" s="1"/>
  <c r="CN126" i="3" s="1"/>
  <c r="CN36" i="3" a="1"/>
  <c r="CN36" i="3" s="1"/>
  <c r="CN150" i="3" s="1"/>
  <c r="CN9" i="3" a="1"/>
  <c r="CN9" i="3" s="1"/>
  <c r="CN121" i="3" s="1"/>
  <c r="CN22" i="3" a="1"/>
  <c r="CN22" i="3" s="1"/>
  <c r="CN135" i="3" s="1"/>
  <c r="CN15" i="3" a="1"/>
  <c r="CN15" i="3" s="1"/>
  <c r="CN128" i="3" s="1"/>
  <c r="CN24" i="3" a="1"/>
  <c r="CN24" i="3" s="1"/>
  <c r="CN7" i="3" a="1"/>
  <c r="CN7" i="3" s="1"/>
  <c r="CN37" i="3" a="1"/>
  <c r="CN37" i="3" s="1"/>
  <c r="CN152" i="3" s="1"/>
  <c r="CN30" i="3" a="1"/>
  <c r="CN30" i="3" s="1"/>
  <c r="CN143" i="3" s="1"/>
  <c r="CN18" i="3" a="1"/>
  <c r="CN18" i="3" s="1"/>
  <c r="CN131" i="3" s="1"/>
  <c r="CN4" i="3"/>
  <c r="CN16" i="3" a="1"/>
  <c r="CN16" i="3" s="1"/>
  <c r="CN129" i="3" s="1"/>
  <c r="CN10" i="3" a="1"/>
  <c r="CN10" i="3" s="1"/>
  <c r="CN122" i="3" s="1"/>
  <c r="CN31" i="3" a="1"/>
  <c r="CN31" i="3" s="1"/>
  <c r="CN144" i="3" s="1"/>
  <c r="CN13" i="3" a="1"/>
  <c r="CN13" i="3" s="1"/>
  <c r="CN125" i="3" s="1"/>
  <c r="CN12" i="3" a="1"/>
  <c r="CN12" i="3" s="1"/>
  <c r="CN124" i="3" s="1"/>
  <c r="CN38" i="3" a="1"/>
  <c r="CN38" i="3" s="1"/>
  <c r="CN153" i="3" s="1"/>
  <c r="CN20" i="3" a="1"/>
  <c r="CN20" i="3" s="1"/>
  <c r="CN133" i="3" s="1"/>
  <c r="BX583" i="3"/>
  <c r="BX580" i="3"/>
  <c r="BX582" i="3"/>
  <c r="CD34" i="3" a="1"/>
  <c r="CD34" i="3" s="1"/>
  <c r="CD148" i="3" s="1"/>
  <c r="CD35" i="3" a="1"/>
  <c r="CD35" i="3" s="1"/>
  <c r="CD149" i="3" s="1"/>
  <c r="CD15" i="3" a="1"/>
  <c r="CD15" i="3" s="1"/>
  <c r="CD128" i="3" s="1"/>
  <c r="CD7" i="3" a="1"/>
  <c r="CD7" i="3" s="1"/>
  <c r="CD30" i="3" a="1"/>
  <c r="CD30" i="3" s="1"/>
  <c r="CD143" i="3" s="1"/>
  <c r="CD4" i="3"/>
  <c r="CD25" i="3" a="1"/>
  <c r="CD25" i="3" s="1"/>
  <c r="CD22" i="3" a="1"/>
  <c r="CD22" i="3" s="1"/>
  <c r="CD135" i="3" s="1"/>
  <c r="CD11" i="3" a="1"/>
  <c r="CD11" i="3" s="1"/>
  <c r="CD123" i="3" s="1"/>
  <c r="CD38" i="3" a="1"/>
  <c r="CD38" i="3" s="1"/>
  <c r="CD153" i="3" s="1"/>
  <c r="CD16" i="3" a="1"/>
  <c r="CD16" i="3" s="1"/>
  <c r="CD129" i="3" s="1"/>
  <c r="CD13" i="3" a="1"/>
  <c r="CD13" i="3" s="1"/>
  <c r="CD125" i="3" s="1"/>
  <c r="CD33" i="3" a="1"/>
  <c r="CD33" i="3" s="1"/>
  <c r="CD147" i="3" s="1"/>
  <c r="CD27" i="3" a="1"/>
  <c r="CD27" i="3" s="1"/>
  <c r="CD21" i="3" a="1"/>
  <c r="CD21" i="3" s="1"/>
  <c r="CD134" i="3" s="1"/>
  <c r="CD20" i="3" a="1"/>
  <c r="CD20" i="3" s="1"/>
  <c r="CD133" i="3" s="1"/>
  <c r="CD12" i="3" a="1"/>
  <c r="CD12" i="3" s="1"/>
  <c r="CD124" i="3" s="1"/>
  <c r="CD10" i="3" a="1"/>
  <c r="CD10" i="3" s="1"/>
  <c r="CD122" i="3" s="1"/>
  <c r="CD8" i="3" a="1"/>
  <c r="CD8" i="3" s="1"/>
  <c r="CD120" i="3" s="1"/>
  <c r="CD19" i="3" a="1"/>
  <c r="CD19" i="3" s="1"/>
  <c r="CD132" i="3" s="1"/>
  <c r="CD17" i="3" a="1"/>
  <c r="CD17" i="3" s="1"/>
  <c r="CD130" i="3" s="1"/>
  <c r="CD29" i="3" a="1"/>
  <c r="CD29" i="3" s="1"/>
  <c r="CD36" i="3" a="1"/>
  <c r="CD36" i="3" s="1"/>
  <c r="CD150" i="3" s="1"/>
  <c r="CD26" i="3" a="1"/>
  <c r="CD26" i="3" s="1"/>
  <c r="CD14" i="3" a="1"/>
  <c r="CD14" i="3" s="1"/>
  <c r="CD126" i="3" s="1"/>
  <c r="CD24" i="3" a="1"/>
  <c r="CD24" i="3" s="1"/>
  <c r="CD37" i="3" a="1"/>
  <c r="CD37" i="3" s="1"/>
  <c r="CD152" i="3" s="1"/>
  <c r="CD31" i="3" a="1"/>
  <c r="CD31" i="3" s="1"/>
  <c r="CD144" i="3" s="1"/>
  <c r="CD9" i="3" a="1"/>
  <c r="CD9" i="3" s="1"/>
  <c r="CD121" i="3" s="1"/>
  <c r="CD32" i="3" a="1"/>
  <c r="CD32" i="3" s="1"/>
  <c r="CD145" i="3" s="1"/>
  <c r="CD18" i="3" a="1"/>
  <c r="CD18" i="3" s="1"/>
  <c r="CD131" i="3" s="1"/>
  <c r="CD23" i="3" a="1"/>
  <c r="CD23" i="3" s="1"/>
  <c r="CD136" i="3" s="1"/>
  <c r="BX31" i="3" a="1"/>
  <c r="BX31" i="3" s="1"/>
  <c r="BX144" i="3" s="1"/>
  <c r="BX32" i="3" a="1"/>
  <c r="BX32" i="3" s="1"/>
  <c r="BX145" i="3" s="1"/>
  <c r="BX21" i="3" a="1"/>
  <c r="BX21" i="3" s="1"/>
  <c r="BX134" i="3" s="1"/>
  <c r="BX9" i="3" a="1"/>
  <c r="BX9" i="3" s="1"/>
  <c r="BX121" i="3" s="1"/>
  <c r="BX33" i="3" a="1"/>
  <c r="BX33" i="3" s="1"/>
  <c r="BX147" i="3" s="1"/>
  <c r="BX27" i="3" a="1"/>
  <c r="BX27" i="3" s="1"/>
  <c r="BX17" i="3" a="1"/>
  <c r="BX17" i="3" s="1"/>
  <c r="BX130" i="3" s="1"/>
  <c r="BX10" i="3" a="1"/>
  <c r="BX10" i="3" s="1"/>
  <c r="BX122" i="3" s="1"/>
  <c r="BX35" i="3" a="1"/>
  <c r="BX35" i="3" s="1"/>
  <c r="BX149" i="3" s="1"/>
  <c r="BX34" i="3" a="1"/>
  <c r="BX34" i="3" s="1"/>
  <c r="BX148" i="3" s="1"/>
  <c r="BX37" i="3" a="1"/>
  <c r="BX37" i="3" s="1"/>
  <c r="BX152" i="3" s="1"/>
  <c r="BX30" i="3" a="1"/>
  <c r="BX30" i="3" s="1"/>
  <c r="BX143" i="3" s="1"/>
  <c r="BX14" i="3" a="1"/>
  <c r="BX14" i="3" s="1"/>
  <c r="BX126" i="3" s="1"/>
  <c r="BX11" i="3" a="1"/>
  <c r="BX11" i="3" s="1"/>
  <c r="BX123" i="3" s="1"/>
  <c r="BX24" i="3" a="1"/>
  <c r="BX24" i="3" s="1"/>
  <c r="BX22" i="3" a="1"/>
  <c r="BX22" i="3" s="1"/>
  <c r="BX135" i="3" s="1"/>
  <c r="BX15" i="3" a="1"/>
  <c r="BX15" i="3" s="1"/>
  <c r="BX128" i="3" s="1"/>
  <c r="BX38" i="3" a="1"/>
  <c r="BX38" i="3" s="1"/>
  <c r="BX153" i="3" s="1"/>
  <c r="BX7" i="3" a="1"/>
  <c r="BX7" i="3" s="1"/>
  <c r="BX23" i="3" a="1"/>
  <c r="BX23" i="3" s="1"/>
  <c r="BX136" i="3" s="1"/>
  <c r="BX18" i="3" a="1"/>
  <c r="BX18" i="3" s="1"/>
  <c r="BX131" i="3" s="1"/>
  <c r="BX20" i="3" a="1"/>
  <c r="BX20" i="3" s="1"/>
  <c r="BX133" i="3" s="1"/>
  <c r="BX13" i="3" a="1"/>
  <c r="BX13" i="3" s="1"/>
  <c r="BX125" i="3" s="1"/>
  <c r="BX12" i="3" a="1"/>
  <c r="BX12" i="3" s="1"/>
  <c r="BX124" i="3" s="1"/>
  <c r="BX16" i="3" a="1"/>
  <c r="BX16" i="3" s="1"/>
  <c r="BX129" i="3" s="1"/>
  <c r="BX29" i="3" a="1"/>
  <c r="BX29" i="3" s="1"/>
  <c r="BX19" i="3" a="1"/>
  <c r="BX19" i="3" s="1"/>
  <c r="BX132" i="3" s="1"/>
  <c r="BX4" i="3"/>
  <c r="BX36" i="3" a="1"/>
  <c r="BX36" i="3" s="1"/>
  <c r="BX150" i="3" s="1"/>
  <c r="BX26" i="3" a="1"/>
  <c r="BX26" i="3" s="1"/>
  <c r="BX25" i="3" a="1"/>
  <c r="BX25" i="3" s="1"/>
  <c r="BX8" i="3" a="1"/>
  <c r="BX8" i="3" s="1"/>
  <c r="BX120" i="3" s="1"/>
  <c r="CE36" i="3" a="1"/>
  <c r="CE36" i="3" s="1"/>
  <c r="CE150" i="3" s="1"/>
  <c r="CE27" i="3" a="1"/>
  <c r="CE27" i="3" s="1"/>
  <c r="CE37" i="3" a="1"/>
  <c r="CE37" i="3" s="1"/>
  <c r="CE152" i="3" s="1"/>
  <c r="CE17" i="3" a="1"/>
  <c r="CE17" i="3" s="1"/>
  <c r="CE130" i="3" s="1"/>
  <c r="CE38" i="3" a="1"/>
  <c r="CE38" i="3" s="1"/>
  <c r="CE153" i="3" s="1"/>
  <c r="CE14" i="3" a="1"/>
  <c r="CE14" i="3" s="1"/>
  <c r="CE126" i="3" s="1"/>
  <c r="CE31" i="3" a="1"/>
  <c r="CE31" i="3" s="1"/>
  <c r="CE144" i="3" s="1"/>
  <c r="CE21" i="3" a="1"/>
  <c r="CE21" i="3" s="1"/>
  <c r="CE134" i="3" s="1"/>
  <c r="CE16" i="3" a="1"/>
  <c r="CE16" i="3" s="1"/>
  <c r="CE129" i="3" s="1"/>
  <c r="CE24" i="3" a="1"/>
  <c r="CE24" i="3" s="1"/>
  <c r="CE33" i="3" a="1"/>
  <c r="CE33" i="3" s="1"/>
  <c r="CE147" i="3" s="1"/>
  <c r="CE20" i="3" a="1"/>
  <c r="CE20" i="3" s="1"/>
  <c r="CE133" i="3" s="1"/>
  <c r="CE35" i="3" a="1"/>
  <c r="CE35" i="3" s="1"/>
  <c r="CE149" i="3" s="1"/>
  <c r="CE34" i="3" a="1"/>
  <c r="CE34" i="3" s="1"/>
  <c r="CE148" i="3" s="1"/>
  <c r="CE12" i="3" a="1"/>
  <c r="CE12" i="3" s="1"/>
  <c r="CE124" i="3" s="1"/>
  <c r="CE10" i="3" a="1"/>
  <c r="CE10" i="3" s="1"/>
  <c r="CE122" i="3" s="1"/>
  <c r="CE8" i="3" a="1"/>
  <c r="CE8" i="3" s="1"/>
  <c r="CE120" i="3" s="1"/>
  <c r="CE19" i="3" a="1"/>
  <c r="CE19" i="3" s="1"/>
  <c r="CE132" i="3" s="1"/>
  <c r="CE29" i="3" a="1"/>
  <c r="CE29" i="3" s="1"/>
  <c r="CE26" i="3" a="1"/>
  <c r="CE26" i="3" s="1"/>
  <c r="CE25" i="3" a="1"/>
  <c r="CE25" i="3" s="1"/>
  <c r="CE4" i="3"/>
  <c r="CE30" i="3" a="1"/>
  <c r="CE30" i="3" s="1"/>
  <c r="CE143" i="3" s="1"/>
  <c r="CE15" i="3" a="1"/>
  <c r="CE15" i="3" s="1"/>
  <c r="CE128" i="3" s="1"/>
  <c r="CE11" i="3" a="1"/>
  <c r="CE11" i="3" s="1"/>
  <c r="CE123" i="3" s="1"/>
  <c r="CE9" i="3" a="1"/>
  <c r="CE9" i="3" s="1"/>
  <c r="CE121" i="3" s="1"/>
  <c r="CE22" i="3" a="1"/>
  <c r="CE22" i="3" s="1"/>
  <c r="CE135" i="3" s="1"/>
  <c r="CE7" i="3" a="1"/>
  <c r="CE7" i="3" s="1"/>
  <c r="CE32" i="3" a="1"/>
  <c r="CE32" i="3" s="1"/>
  <c r="CE145" i="3" s="1"/>
  <c r="CE23" i="3" a="1"/>
  <c r="CE23" i="3" s="1"/>
  <c r="CE136" i="3" s="1"/>
  <c r="CE18" i="3" a="1"/>
  <c r="CE18" i="3" s="1"/>
  <c r="CE131" i="3" s="1"/>
  <c r="CE13" i="3" a="1"/>
  <c r="CE13" i="3" s="1"/>
  <c r="CE125" i="3" s="1"/>
  <c r="O70" i="3"/>
  <c r="O101" i="3" s="1"/>
  <c r="O115" i="3" s="1"/>
  <c r="O116" i="3" s="1"/>
  <c r="AP740" i="3"/>
  <c r="AP738" i="3"/>
  <c r="AP741" i="3"/>
  <c r="AT1057" i="3"/>
  <c r="AT1054" i="3"/>
  <c r="AT1056" i="3"/>
  <c r="CC346" i="3"/>
  <c r="CP346" i="3" s="1"/>
  <c r="CQ346" i="3" s="1"/>
  <c r="CC345" i="3"/>
  <c r="CP345" i="3" s="1"/>
  <c r="CQ345" i="3" s="1"/>
  <c r="CP344" i="3"/>
  <c r="CQ344" i="3" s="1"/>
  <c r="CC343" i="3"/>
  <c r="CP343" i="3" s="1"/>
  <c r="CQ343" i="3" s="1"/>
  <c r="CP63" i="3"/>
  <c r="CQ63" i="3" s="1"/>
  <c r="CC62" i="3"/>
  <c r="CF1102" i="3"/>
  <c r="CF1092" i="3"/>
  <c r="CF1091" i="3" s="1"/>
  <c r="CF1099" i="3"/>
  <c r="CF1095" i="3"/>
  <c r="CF1103" i="3"/>
  <c r="CF1097" i="3"/>
  <c r="CF1096" i="3"/>
  <c r="CF1087" i="3"/>
  <c r="CF1083" i="3"/>
  <c r="CF1098" i="3"/>
  <c r="CF1075" i="3"/>
  <c r="CF1074" i="3" s="1"/>
  <c r="CF1069" i="3"/>
  <c r="CF1078" i="3"/>
  <c r="CF1073" i="3"/>
  <c r="CF1068" i="3"/>
  <c r="CF1067" i="3"/>
  <c r="CF1084" i="3"/>
  <c r="CF1058" i="3"/>
  <c r="CF1052" i="3"/>
  <c r="CF1051" i="3" s="1"/>
  <c r="CF1050" i="3"/>
  <c r="CF1062" i="3"/>
  <c r="CF1072" i="3"/>
  <c r="CF1071" i="3" s="1"/>
  <c r="CF1048" i="3"/>
  <c r="CF1045" i="3" a="1"/>
  <c r="CF1045" i="3" s="1"/>
  <c r="CF1047" i="3"/>
  <c r="CF1046" i="3" s="1"/>
  <c r="CF1053" i="3"/>
  <c r="CF1049" i="3"/>
  <c r="CF1032" i="3"/>
  <c r="CF1070" i="3"/>
  <c r="CF1066" i="3"/>
  <c r="CF1039" i="3"/>
  <c r="CF1077" i="3"/>
  <c r="CF1037" i="3"/>
  <c r="CF1033" i="3"/>
  <c r="CF1086" i="3" s="1"/>
  <c r="CF1085" i="3" s="1"/>
  <c r="AX661" i="3"/>
  <c r="AX67" i="3" s="1"/>
  <c r="AX66" i="3" s="1"/>
  <c r="AX65" i="3" s="1"/>
  <c r="AX52" i="3" s="1"/>
  <c r="AX662" i="3"/>
  <c r="AX68" i="3" s="1"/>
  <c r="AX659" i="3"/>
  <c r="J490" i="3"/>
  <c r="J54" i="3" s="1"/>
  <c r="J481" i="3"/>
  <c r="J487" i="3" s="1"/>
  <c r="AS1088" i="3"/>
  <c r="AS1040" i="3"/>
  <c r="BB618" i="3"/>
  <c r="BC618" i="3" s="1"/>
  <c r="AO617" i="3"/>
  <c r="BB617" i="3" s="1"/>
  <c r="BC617" i="3" s="1"/>
  <c r="BV662" i="3"/>
  <c r="BV661" i="3"/>
  <c r="BV659" i="3"/>
  <c r="AY877" i="3"/>
  <c r="AY931" i="3" s="1"/>
  <c r="AY873" i="3"/>
  <c r="AY872" i="3" s="1"/>
  <c r="BB982" i="3"/>
  <c r="BC982" i="3" s="1"/>
  <c r="AO981" i="3"/>
  <c r="BB981" i="3" s="1"/>
  <c r="BC981" i="3" s="1"/>
  <c r="BP690" i="3"/>
  <c r="BP96" i="3"/>
  <c r="BP95" i="3" s="1"/>
  <c r="BX659" i="3"/>
  <c r="BX662" i="3"/>
  <c r="BX661" i="3"/>
  <c r="AZ747" i="3"/>
  <c r="AZ748" i="3"/>
  <c r="AZ745" i="3"/>
  <c r="AZ744" i="3" s="1"/>
  <c r="AZ749" i="3"/>
  <c r="AD877" i="3"/>
  <c r="AD873" i="3"/>
  <c r="AD975" i="3"/>
  <c r="AD977" i="3"/>
  <c r="AD978" i="3"/>
  <c r="BR858" i="3"/>
  <c r="BR850" i="3"/>
  <c r="BR865" i="3"/>
  <c r="BR855" i="3"/>
  <c r="BR854" i="3" s="1"/>
  <c r="BR860" i="3"/>
  <c r="BR859" i="3"/>
  <c r="BR833" i="3"/>
  <c r="BR866" i="3"/>
  <c r="BR838" i="3"/>
  <c r="BR837" i="3" s="1"/>
  <c r="BR832" i="3"/>
  <c r="BR813" i="3"/>
  <c r="BR862" i="3"/>
  <c r="BR861" i="3"/>
  <c r="BR841" i="3"/>
  <c r="BR835" i="3"/>
  <c r="BR834" i="3" s="1"/>
  <c r="BR830" i="3"/>
  <c r="BR812" i="3"/>
  <c r="BR836" i="3"/>
  <c r="BR829" i="3"/>
  <c r="BR816" i="3"/>
  <c r="BR821" i="3"/>
  <c r="BR808" i="3" a="1"/>
  <c r="BR808" i="3" s="1"/>
  <c r="BR825" i="3"/>
  <c r="BR840" i="3"/>
  <c r="BR846" i="3"/>
  <c r="BR831" i="3"/>
  <c r="BR847" i="3"/>
  <c r="BR810" i="3"/>
  <c r="BR809" i="3" s="1"/>
  <c r="BR802" i="3"/>
  <c r="BR800" i="3"/>
  <c r="BR796" i="3"/>
  <c r="BR849" i="3" s="1"/>
  <c r="BR848" i="3" s="1"/>
  <c r="BR811" i="3"/>
  <c r="BR815" i="3"/>
  <c r="BR814" i="3" s="1"/>
  <c r="BR795" i="3"/>
  <c r="BR818" i="3"/>
  <c r="CH792" i="3" a="1"/>
  <c r="CH792" i="3" s="1"/>
  <c r="V951" i="3"/>
  <c r="I955" i="3"/>
  <c r="AI896" i="3"/>
  <c r="AI898" i="3"/>
  <c r="AI899" i="3"/>
  <c r="BG90" i="1"/>
  <c r="BH49" i="1"/>
  <c r="BR71" i="3"/>
  <c r="AV696" i="3"/>
  <c r="AV103" i="3"/>
  <c r="AV102" i="3" s="1"/>
  <c r="AW690" i="3"/>
  <c r="AW96" i="3"/>
  <c r="AW95" i="3" s="1"/>
  <c r="BN738" i="3"/>
  <c r="BN741" i="3"/>
  <c r="BN740" i="3"/>
  <c r="BB1061" i="3"/>
  <c r="BC1061" i="3" s="1"/>
  <c r="AO1060" i="3"/>
  <c r="BB1060" i="3" s="1"/>
  <c r="BC1060" i="3" s="1"/>
  <c r="CM271" i="3"/>
  <c r="CM270" i="3" s="1"/>
  <c r="CM274" i="3"/>
  <c r="CM273" i="3"/>
  <c r="CM275" i="3"/>
  <c r="AD738" i="3"/>
  <c r="AL738" i="3" s="1"/>
  <c r="AM738" i="3" s="1"/>
  <c r="AD741" i="3"/>
  <c r="AD740" i="3"/>
  <c r="AE952" i="3"/>
  <c r="AE956" i="3"/>
  <c r="AE1010" i="3" s="1"/>
  <c r="AL1010" i="3" s="1"/>
  <c r="AM1010" i="3" s="1"/>
  <c r="BZ1055" i="3"/>
  <c r="CA1055" i="3" s="1"/>
  <c r="BM1054" i="3"/>
  <c r="BZ1054" i="3" s="1"/>
  <c r="CA1054" i="3" s="1"/>
  <c r="BM1056" i="3"/>
  <c r="BZ1056" i="3" s="1"/>
  <c r="CA1056" i="3" s="1"/>
  <c r="BM1057" i="3"/>
  <c r="BZ1057" i="3" s="1"/>
  <c r="CA1057" i="3" s="1"/>
  <c r="CD1096" i="3"/>
  <c r="CD1095" i="3"/>
  <c r="CD1102" i="3"/>
  <c r="CD1092" i="3"/>
  <c r="CD1091" i="3" s="1"/>
  <c r="CD1099" i="3"/>
  <c r="CD1103" i="3"/>
  <c r="CD1078" i="3"/>
  <c r="CD1084" i="3"/>
  <c r="CD1097" i="3"/>
  <c r="CD1070" i="3"/>
  <c r="CD1087" i="3"/>
  <c r="CD1075" i="3"/>
  <c r="CD1074" i="3" s="1"/>
  <c r="CD1098" i="3"/>
  <c r="CD1083" i="3"/>
  <c r="CD1072" i="3"/>
  <c r="CD1071" i="3" s="1"/>
  <c r="CD1073" i="3"/>
  <c r="CD1068" i="3"/>
  <c r="CD1069" i="3"/>
  <c r="CD1077" i="3"/>
  <c r="CD1047" i="3"/>
  <c r="CD1046" i="3" s="1"/>
  <c r="CD1049" i="3"/>
  <c r="CD1067" i="3"/>
  <c r="CD1066" i="3"/>
  <c r="CD1053" i="3"/>
  <c r="CD1062" i="3"/>
  <c r="CD1048" i="3"/>
  <c r="CD1052" i="3"/>
  <c r="CD1051" i="3" s="1"/>
  <c r="CD1045" i="3" a="1"/>
  <c r="CD1045" i="3" s="1"/>
  <c r="CD1033" i="3"/>
  <c r="CD1086" i="3" s="1"/>
  <c r="CD1085" i="3" s="1"/>
  <c r="CD1037" i="3"/>
  <c r="CD1058" i="3"/>
  <c r="CD1039" i="3"/>
  <c r="CD1050" i="3"/>
  <c r="CD1032" i="3"/>
  <c r="AF763" i="3"/>
  <c r="AL763" i="3" s="1"/>
  <c r="AM763" i="3" s="1"/>
  <c r="AL764" i="3"/>
  <c r="AM764" i="3" s="1"/>
  <c r="AE1044" i="3"/>
  <c r="AE1030" i="3"/>
  <c r="CP419" i="3"/>
  <c r="CQ419" i="3" s="1"/>
  <c r="BT1054" i="3"/>
  <c r="BT1057" i="3"/>
  <c r="BT1056" i="3"/>
  <c r="AQ660" i="3"/>
  <c r="AO660" i="3"/>
  <c r="AY660" i="3"/>
  <c r="AW660" i="3"/>
  <c r="BX754" i="3"/>
  <c r="BX762" i="3"/>
  <c r="BX734" i="3"/>
  <c r="BX780" i="3"/>
  <c r="BX759" i="3"/>
  <c r="BX758" i="3" s="1"/>
  <c r="BX756" i="3"/>
  <c r="BX755" i="3" s="1"/>
  <c r="BX753" i="3"/>
  <c r="BX750" i="3"/>
  <c r="BX742" i="3"/>
  <c r="BX736" i="3"/>
  <c r="BX735" i="3" s="1"/>
  <c r="BX781" i="3"/>
  <c r="BX771" i="3"/>
  <c r="BX768" i="3"/>
  <c r="BX761" i="3"/>
  <c r="BX786" i="3"/>
  <c r="BX776" i="3"/>
  <c r="BX775" i="3" s="1"/>
  <c r="BX757" i="3"/>
  <c r="BX752" i="3"/>
  <c r="BX779" i="3"/>
  <c r="BX729" i="3" a="1"/>
  <c r="BX729" i="3" s="1"/>
  <c r="BX716" i="3"/>
  <c r="BX787" i="3"/>
  <c r="BX751" i="3"/>
  <c r="BX731" i="3"/>
  <c r="BX730" i="3" s="1"/>
  <c r="BX783" i="3"/>
  <c r="BX746" i="3"/>
  <c r="BX723" i="3"/>
  <c r="BX767" i="3"/>
  <c r="BX737" i="3"/>
  <c r="BX782" i="3"/>
  <c r="BX733" i="3"/>
  <c r="BX721" i="3"/>
  <c r="BX717" i="3"/>
  <c r="BX770" i="3" s="1"/>
  <c r="BX769" i="3" s="1"/>
  <c r="BX732" i="3"/>
  <c r="BX739" i="3"/>
  <c r="CN713" i="3" a="1"/>
  <c r="CN713" i="3" s="1"/>
  <c r="CF38" i="3" a="1"/>
  <c r="CF38" i="3" s="1"/>
  <c r="CF153" i="3" s="1"/>
  <c r="CF29" i="3" a="1"/>
  <c r="CF29" i="3" s="1"/>
  <c r="CF30" i="3" a="1"/>
  <c r="CF30" i="3" s="1"/>
  <c r="CF143" i="3" s="1"/>
  <c r="CF19" i="3" a="1"/>
  <c r="CF19" i="3" s="1"/>
  <c r="CF132" i="3" s="1"/>
  <c r="CF24" i="3" a="1"/>
  <c r="CF24" i="3" s="1"/>
  <c r="CF13" i="3" a="1"/>
  <c r="CF13" i="3" s="1"/>
  <c r="CF125" i="3" s="1"/>
  <c r="CF8" i="3" a="1"/>
  <c r="CF8" i="3" s="1"/>
  <c r="CF120" i="3" s="1"/>
  <c r="CF32" i="3" a="1"/>
  <c r="CF32" i="3" s="1"/>
  <c r="CF145" i="3" s="1"/>
  <c r="CF23" i="3" a="1"/>
  <c r="CF23" i="3" s="1"/>
  <c r="CF136" i="3" s="1"/>
  <c r="CF27" i="3" a="1"/>
  <c r="CF27" i="3" s="1"/>
  <c r="CF21" i="3" a="1"/>
  <c r="CF21" i="3" s="1"/>
  <c r="CF134" i="3" s="1"/>
  <c r="CF16" i="3" a="1"/>
  <c r="CF16" i="3" s="1"/>
  <c r="CF129" i="3" s="1"/>
  <c r="CF17" i="3" a="1"/>
  <c r="CF17" i="3" s="1"/>
  <c r="CF130" i="3" s="1"/>
  <c r="CF26" i="3" a="1"/>
  <c r="CF26" i="3" s="1"/>
  <c r="CF25" i="3" a="1"/>
  <c r="CF25" i="3" s="1"/>
  <c r="CF36" i="3" a="1"/>
  <c r="CF36" i="3" s="1"/>
  <c r="CF150" i="3" s="1"/>
  <c r="CF4" i="3"/>
  <c r="CF15" i="3" a="1"/>
  <c r="CF15" i="3" s="1"/>
  <c r="CF128" i="3" s="1"/>
  <c r="CF14" i="3" a="1"/>
  <c r="CF14" i="3" s="1"/>
  <c r="CF126" i="3" s="1"/>
  <c r="CF11" i="3" a="1"/>
  <c r="CF11" i="3" s="1"/>
  <c r="CF123" i="3" s="1"/>
  <c r="CF9" i="3" a="1"/>
  <c r="CF9" i="3" s="1"/>
  <c r="CF121" i="3" s="1"/>
  <c r="CF22" i="3" a="1"/>
  <c r="CF22" i="3" s="1"/>
  <c r="CF135" i="3" s="1"/>
  <c r="CF7" i="3" a="1"/>
  <c r="CF7" i="3" s="1"/>
  <c r="CF37" i="3" a="1"/>
  <c r="CF37" i="3" s="1"/>
  <c r="CF152" i="3" s="1"/>
  <c r="CF31" i="3" a="1"/>
  <c r="CF31" i="3" s="1"/>
  <c r="CF144" i="3" s="1"/>
  <c r="CF18" i="3" a="1"/>
  <c r="CF18" i="3" s="1"/>
  <c r="CF131" i="3" s="1"/>
  <c r="CF33" i="3" a="1"/>
  <c r="CF33" i="3" s="1"/>
  <c r="CF147" i="3" s="1"/>
  <c r="CF10" i="3" a="1"/>
  <c r="CF10" i="3" s="1"/>
  <c r="CF122" i="3" s="1"/>
  <c r="CF12" i="3" a="1"/>
  <c r="CF12" i="3" s="1"/>
  <c r="CF124" i="3" s="1"/>
  <c r="CF35" i="3" a="1"/>
  <c r="CF35" i="3" s="1"/>
  <c r="CF149" i="3" s="1"/>
  <c r="CF34" i="3" a="1"/>
  <c r="CF34" i="3" s="1"/>
  <c r="CF148" i="3" s="1"/>
  <c r="CF20" i="3" a="1"/>
  <c r="CF20" i="3" s="1"/>
  <c r="CF133" i="3" s="1"/>
  <c r="W1031" i="3"/>
  <c r="W1044" i="3"/>
  <c r="AL656" i="3"/>
  <c r="AM656" i="3" s="1"/>
  <c r="BQ1095" i="3"/>
  <c r="BQ1102" i="3"/>
  <c r="BQ1099" i="3"/>
  <c r="BQ1098" i="3"/>
  <c r="BQ1096" i="3"/>
  <c r="BQ1087" i="3"/>
  <c r="BQ1097" i="3"/>
  <c r="BQ1103" i="3"/>
  <c r="BQ1092" i="3"/>
  <c r="BQ1091" i="3" s="1"/>
  <c r="BQ1083" i="3"/>
  <c r="BQ1078" i="3"/>
  <c r="BQ1075" i="3"/>
  <c r="BQ1074" i="3" s="1"/>
  <c r="BQ1084" i="3"/>
  <c r="BQ1069" i="3"/>
  <c r="BQ1068" i="3"/>
  <c r="BQ1062" i="3"/>
  <c r="BQ1077" i="3"/>
  <c r="BQ1067" i="3"/>
  <c r="BQ1072" i="3"/>
  <c r="BQ1071" i="3" s="1"/>
  <c r="BQ1073" i="3"/>
  <c r="BQ1066" i="3"/>
  <c r="BQ1050" i="3"/>
  <c r="BQ1053" i="3"/>
  <c r="BQ1070" i="3"/>
  <c r="BQ1052" i="3"/>
  <c r="BQ1051" i="3" s="1"/>
  <c r="BQ1045" i="3" a="1"/>
  <c r="BQ1045" i="3" s="1"/>
  <c r="BQ1058" i="3"/>
  <c r="BQ1049" i="3"/>
  <c r="BQ1048" i="3"/>
  <c r="BQ1033" i="3"/>
  <c r="BQ1086" i="3" s="1"/>
  <c r="BQ1085" i="3" s="1"/>
  <c r="BQ1032" i="3"/>
  <c r="BQ1037" i="3"/>
  <c r="BQ1047" i="3"/>
  <c r="BQ1046" i="3" s="1"/>
  <c r="BQ1039" i="3"/>
  <c r="CG1029" i="3" a="1"/>
  <c r="CG1029" i="3" s="1"/>
  <c r="BQ1055" i="3"/>
  <c r="BU666" i="3"/>
  <c r="BU665" i="3" s="1"/>
  <c r="BU668" i="3"/>
  <c r="BU669" i="3"/>
  <c r="BU670" i="3"/>
  <c r="CG353" i="3"/>
  <c r="CG350" i="3"/>
  <c r="CG349" i="3" s="1"/>
  <c r="CG352" i="3"/>
  <c r="CG354" i="3"/>
  <c r="AW1056" i="3"/>
  <c r="AW1054" i="3"/>
  <c r="AW1057" i="3"/>
  <c r="AW1064" i="3"/>
  <c r="AW1063" i="3"/>
  <c r="AW1061" i="3"/>
  <c r="AW1060" i="3" s="1"/>
  <c r="AW1065" i="3"/>
  <c r="AF975" i="3"/>
  <c r="AF978" i="3"/>
  <c r="AF977" i="3"/>
  <c r="AG784" i="3"/>
  <c r="AL784" i="3" s="1"/>
  <c r="AM784" i="3" s="1"/>
  <c r="AL785" i="3"/>
  <c r="AM785" i="3" s="1"/>
  <c r="AI965" i="3"/>
  <c r="AI951" i="3"/>
  <c r="BR708" i="3"/>
  <c r="BR683" i="3"/>
  <c r="BR677" i="3"/>
  <c r="BR676" i="3" s="1"/>
  <c r="BR671" i="3"/>
  <c r="BR658" i="3"/>
  <c r="BR675" i="3"/>
  <c r="BR652" i="3"/>
  <c r="BR651" i="3" s="1"/>
  <c r="BR707" i="3"/>
  <c r="BR704" i="3"/>
  <c r="BR688" i="3"/>
  <c r="BR703" i="3"/>
  <c r="BR702" i="3"/>
  <c r="BR700" i="3"/>
  <c r="BR697" i="3"/>
  <c r="BR696" i="3" s="1"/>
  <c r="BR667" i="3"/>
  <c r="BR642" i="3"/>
  <c r="BR678" i="3"/>
  <c r="BR663" i="3"/>
  <c r="BR644" i="3"/>
  <c r="BR655" i="3"/>
  <c r="BR654" i="3"/>
  <c r="BR653" i="3"/>
  <c r="BR692" i="3"/>
  <c r="BR689" i="3"/>
  <c r="BR682" i="3"/>
  <c r="BR672" i="3"/>
  <c r="BR701" i="3"/>
  <c r="BR680" i="3"/>
  <c r="BR679" i="3" s="1"/>
  <c r="BR657" i="3"/>
  <c r="BR656" i="3" s="1"/>
  <c r="BR673" i="3"/>
  <c r="BR637" i="3"/>
  <c r="BR674" i="3"/>
  <c r="BR638" i="3"/>
  <c r="BR691" i="3" s="1"/>
  <c r="BR690" i="3" s="1"/>
  <c r="BR650" i="3" a="1"/>
  <c r="BR650" i="3" s="1"/>
  <c r="CH634" i="3" a="1"/>
  <c r="CH634" i="3" s="1"/>
  <c r="BR660" i="3"/>
  <c r="AT696" i="3"/>
  <c r="AT103" i="3"/>
  <c r="AT102" i="3" s="1"/>
  <c r="AG952" i="3"/>
  <c r="AG956" i="3"/>
  <c r="AG1010" i="3" s="1"/>
  <c r="CG109" i="3"/>
  <c r="CG98" i="3"/>
  <c r="CG108" i="3"/>
  <c r="CG40" i="3"/>
  <c r="CG5" i="3" s="1"/>
  <c r="CG110" i="3"/>
  <c r="CG405" i="3"/>
  <c r="CG247" i="3"/>
  <c r="CI855" i="3"/>
  <c r="CI854" i="3" s="1"/>
  <c r="CI847" i="3"/>
  <c r="CI865" i="3"/>
  <c r="CI838" i="3"/>
  <c r="CI837" i="3" s="1"/>
  <c r="CI832" i="3"/>
  <c r="CI859" i="3"/>
  <c r="CI831" i="3"/>
  <c r="CI836" i="3"/>
  <c r="CI830" i="3"/>
  <c r="CI808" i="3" a="1"/>
  <c r="CI808" i="3" s="1"/>
  <c r="CI866" i="3"/>
  <c r="CI840" i="3"/>
  <c r="CI862" i="3"/>
  <c r="CI858" i="3"/>
  <c r="CI835" i="3"/>
  <c r="CI834" i="3" s="1"/>
  <c r="CI815" i="3"/>
  <c r="CI814" i="3" s="1"/>
  <c r="CI833" i="3"/>
  <c r="CI816" i="3"/>
  <c r="CI813" i="3"/>
  <c r="CI860" i="3"/>
  <c r="CI841" i="3"/>
  <c r="CI829" i="3"/>
  <c r="CI821" i="3"/>
  <c r="CI810" i="3"/>
  <c r="CI809" i="3" s="1"/>
  <c r="CI850" i="3"/>
  <c r="CI811" i="3"/>
  <c r="CI802" i="3"/>
  <c r="CI861" i="3"/>
  <c r="CI825" i="3"/>
  <c r="CI795" i="3"/>
  <c r="CI812" i="3"/>
  <c r="CI846" i="3"/>
  <c r="CI800" i="3"/>
  <c r="CI796" i="3"/>
  <c r="CI849" i="3" s="1"/>
  <c r="CI848" i="3" s="1"/>
  <c r="J53" i="3"/>
  <c r="BZ649" i="3"/>
  <c r="BM55" i="3"/>
  <c r="BZ55" i="3" s="1"/>
  <c r="CA55" i="3" s="1"/>
  <c r="CA655" i="3"/>
  <c r="CA654" i="3"/>
  <c r="CA653" i="3"/>
  <c r="CA634" i="3"/>
  <c r="CA652" i="3"/>
  <c r="CA698" i="3"/>
  <c r="CA699" i="3"/>
  <c r="CA687" i="3"/>
  <c r="BM696" i="3"/>
  <c r="BZ696" i="3" s="1"/>
  <c r="CA696" i="3" s="1"/>
  <c r="BZ697" i="3"/>
  <c r="CA697" i="3" s="1"/>
  <c r="BM103" i="3"/>
  <c r="BZ707" i="3"/>
  <c r="CA707" i="3" s="1"/>
  <c r="BM113" i="3"/>
  <c r="BZ113" i="3" s="1"/>
  <c r="V958" i="3"/>
  <c r="W958" i="3" s="1"/>
  <c r="AB952" i="3"/>
  <c r="AB956" i="3"/>
  <c r="AU614" i="3"/>
  <c r="AU566" i="3"/>
  <c r="CL188" i="3"/>
  <c r="CL68" i="3" s="1"/>
  <c r="CL187" i="3"/>
  <c r="CL67" i="3" s="1"/>
  <c r="CL66" i="3" s="1"/>
  <c r="CL65" i="3" s="1"/>
  <c r="CL185" i="3"/>
  <c r="CL222" i="3"/>
  <c r="CL103" i="3"/>
  <c r="CL102" i="3" s="1"/>
  <c r="BS216" i="3"/>
  <c r="BS96" i="3"/>
  <c r="BS95" i="3" s="1"/>
  <c r="Y501" i="3"/>
  <c r="AL502" i="3"/>
  <c r="AM502" i="3" s="1"/>
  <c r="AT824" i="3"/>
  <c r="AT823" i="3" s="1"/>
  <c r="AT827" i="3"/>
  <c r="AT826" i="3"/>
  <c r="AT828" i="3"/>
  <c r="BQ453" i="3"/>
  <c r="BZ453" i="3" s="1"/>
  <c r="CA453" i="3" s="1"/>
  <c r="BZ454" i="3"/>
  <c r="CA454" i="3" s="1"/>
  <c r="AY589" i="3"/>
  <c r="AY590" i="3"/>
  <c r="AY587" i="3"/>
  <c r="AY586" i="3" s="1"/>
  <c r="AY591" i="3"/>
  <c r="BP636" i="3"/>
  <c r="BP640" i="3"/>
  <c r="BP694" i="3" s="1"/>
  <c r="BP100" i="3" s="1"/>
  <c r="BU34" i="3" a="1"/>
  <c r="BU34" i="3" s="1"/>
  <c r="BU148" i="3" s="1"/>
  <c r="BU35" i="3" a="1"/>
  <c r="BU35" i="3" s="1"/>
  <c r="BU149" i="3" s="1"/>
  <c r="BU15" i="3" a="1"/>
  <c r="BU15" i="3" s="1"/>
  <c r="BU128" i="3" s="1"/>
  <c r="BU7" i="3" a="1"/>
  <c r="BU7" i="3" s="1"/>
  <c r="BU38" i="3" a="1"/>
  <c r="BU38" i="3" s="1"/>
  <c r="BU153" i="3" s="1"/>
  <c r="BU25" i="3" a="1"/>
  <c r="BU25" i="3" s="1"/>
  <c r="BU22" i="3" a="1"/>
  <c r="BU22" i="3" s="1"/>
  <c r="BU135" i="3" s="1"/>
  <c r="BU11" i="3" a="1"/>
  <c r="BU11" i="3" s="1"/>
  <c r="BU123" i="3" s="1"/>
  <c r="BU31" i="3" a="1"/>
  <c r="BU31" i="3" s="1"/>
  <c r="BU144" i="3" s="1"/>
  <c r="BU16" i="3" a="1"/>
  <c r="BU16" i="3" s="1"/>
  <c r="BU129" i="3" s="1"/>
  <c r="BU14" i="3" a="1"/>
  <c r="BU14" i="3" s="1"/>
  <c r="BU126" i="3" s="1"/>
  <c r="BU29" i="3" a="1"/>
  <c r="BU29" i="3" s="1"/>
  <c r="BU12" i="3" a="1"/>
  <c r="BU12" i="3" s="1"/>
  <c r="BU124" i="3" s="1"/>
  <c r="BU10" i="3" a="1"/>
  <c r="BU10" i="3" s="1"/>
  <c r="BU122" i="3" s="1"/>
  <c r="BU8" i="3" a="1"/>
  <c r="BU8" i="3" s="1"/>
  <c r="BU120" i="3" s="1"/>
  <c r="BU36" i="3" a="1"/>
  <c r="BU36" i="3" s="1"/>
  <c r="BU150" i="3" s="1"/>
  <c r="BU19" i="3" a="1"/>
  <c r="BU19" i="3" s="1"/>
  <c r="BU132" i="3" s="1"/>
  <c r="BU17" i="3" a="1"/>
  <c r="BU17" i="3" s="1"/>
  <c r="BU130" i="3" s="1"/>
  <c r="BU26" i="3" a="1"/>
  <c r="BU26" i="3" s="1"/>
  <c r="BU37" i="3" a="1"/>
  <c r="BU37" i="3" s="1"/>
  <c r="BU152" i="3" s="1"/>
  <c r="BU30" i="3" a="1"/>
  <c r="BU30" i="3" s="1"/>
  <c r="BU143" i="3" s="1"/>
  <c r="BU24" i="3" a="1"/>
  <c r="BU24" i="3" s="1"/>
  <c r="BU32" i="3" a="1"/>
  <c r="BU32" i="3" s="1"/>
  <c r="BU145" i="3" s="1"/>
  <c r="BU9" i="3" a="1"/>
  <c r="BU9" i="3" s="1"/>
  <c r="BU121" i="3" s="1"/>
  <c r="BU23" i="3" a="1"/>
  <c r="BU23" i="3" s="1"/>
  <c r="BU136" i="3" s="1"/>
  <c r="BU18" i="3" a="1"/>
  <c r="BU18" i="3" s="1"/>
  <c r="BU131" i="3" s="1"/>
  <c r="BU33" i="3" a="1"/>
  <c r="BU33" i="3" s="1"/>
  <c r="BU147" i="3" s="1"/>
  <c r="BU27" i="3" a="1"/>
  <c r="BU27" i="3" s="1"/>
  <c r="BU20" i="3" a="1"/>
  <c r="BU20" i="3" s="1"/>
  <c r="BU133" i="3" s="1"/>
  <c r="BU21" i="3" a="1"/>
  <c r="BU21" i="3" s="1"/>
  <c r="BU134" i="3" s="1"/>
  <c r="BU13" i="3" a="1"/>
  <c r="BU13" i="3" s="1"/>
  <c r="BU125" i="3" s="1"/>
  <c r="BU4" i="3"/>
  <c r="BV71" i="3"/>
  <c r="BZ194" i="3"/>
  <c r="CA194" i="3" s="1"/>
  <c r="BQ74" i="3"/>
  <c r="AR747" i="3"/>
  <c r="AR745" i="3"/>
  <c r="AR744" i="3" s="1"/>
  <c r="AR748" i="3"/>
  <c r="AR749" i="3"/>
  <c r="BC809" i="3"/>
  <c r="BC832" i="3"/>
  <c r="BC865" i="3"/>
  <c r="AC68" i="3"/>
  <c r="R53" i="3"/>
  <c r="R52" i="3" s="1"/>
  <c r="R70" i="3" s="1"/>
  <c r="R101" i="3" s="1"/>
  <c r="R115" i="3" s="1"/>
  <c r="R116" i="3" s="1"/>
  <c r="BO98" i="3"/>
  <c r="BO108" i="3"/>
  <c r="BO110" i="3"/>
  <c r="BO109" i="3"/>
  <c r="BO325" i="3"/>
  <c r="BO324" i="3" s="1"/>
  <c r="BO329" i="3" s="1"/>
  <c r="BO348" i="3" s="1"/>
  <c r="BO379" i="3" s="1"/>
  <c r="BO393" i="3" s="1"/>
  <c r="BO167" i="3"/>
  <c r="BO166" i="3" s="1"/>
  <c r="BO171" i="3" s="1"/>
  <c r="BO190" i="3" s="1"/>
  <c r="BO221" i="3" s="1"/>
  <c r="BO235" i="3" s="1"/>
  <c r="BO957" i="3"/>
  <c r="BO721" i="3"/>
  <c r="BO799" i="3"/>
  <c r="BO641" i="3"/>
  <c r="BO720" i="3"/>
  <c r="BO404" i="3"/>
  <c r="BO403" i="3" s="1"/>
  <c r="BO408" i="3" s="1"/>
  <c r="BO427" i="3" s="1"/>
  <c r="BO458" i="3" s="1"/>
  <c r="BO472" i="3" s="1"/>
  <c r="BO483" i="3"/>
  <c r="BO482" i="3" s="1"/>
  <c r="BO487" i="3" s="1"/>
  <c r="BO506" i="3" s="1"/>
  <c r="BO537" i="3" s="1"/>
  <c r="BO551" i="3" s="1"/>
  <c r="BO958" i="3"/>
  <c r="BO246" i="3"/>
  <c r="BO245" i="3" s="1"/>
  <c r="BO250" i="3" s="1"/>
  <c r="BO269" i="3" s="1"/>
  <c r="BO300" i="3" s="1"/>
  <c r="BO314" i="3" s="1"/>
  <c r="BO669" i="3"/>
  <c r="BO75" i="3" s="1"/>
  <c r="BO668" i="3"/>
  <c r="BO74" i="3" s="1"/>
  <c r="BO666" i="3"/>
  <c r="BO73" i="3"/>
  <c r="BO72" i="3" s="1"/>
  <c r="BO670" i="3"/>
  <c r="BO76" i="3" s="1"/>
  <c r="BU71" i="3"/>
  <c r="BZ1007" i="3"/>
  <c r="CA1007" i="3" s="1"/>
  <c r="BM1006" i="3"/>
  <c r="BZ1006" i="3" s="1"/>
  <c r="CA1006" i="3" s="1"/>
  <c r="W72" i="3"/>
  <c r="AL904" i="3"/>
  <c r="AM904" i="3" s="1"/>
  <c r="AE905" i="3"/>
  <c r="AL905" i="3" s="1"/>
  <c r="AM905" i="3" s="1"/>
  <c r="AE903" i="3"/>
  <c r="AE906" i="3"/>
  <c r="AL906" i="3" s="1"/>
  <c r="AM906" i="3" s="1"/>
  <c r="AE907" i="3"/>
  <c r="AL907" i="3" s="1"/>
  <c r="AM907" i="3" s="1"/>
  <c r="AZ614" i="3"/>
  <c r="AZ566" i="3"/>
  <c r="AZ585" i="3" s="1"/>
  <c r="AZ616" i="3" s="1"/>
  <c r="AZ630" i="3" s="1"/>
  <c r="CE1095" i="3"/>
  <c r="CE1102" i="3"/>
  <c r="CE1092" i="3"/>
  <c r="CE1091" i="3" s="1"/>
  <c r="CE1099" i="3"/>
  <c r="CE1103" i="3"/>
  <c r="CE1097" i="3"/>
  <c r="CE1087" i="3"/>
  <c r="CE1096" i="3"/>
  <c r="CE1083" i="3"/>
  <c r="CE1098" i="3"/>
  <c r="CE1075" i="3"/>
  <c r="CE1074" i="3" s="1"/>
  <c r="CE1078" i="3"/>
  <c r="CE1072" i="3"/>
  <c r="CE1071" i="3" s="1"/>
  <c r="CE1073" i="3"/>
  <c r="CE1068" i="3"/>
  <c r="CE1062" i="3"/>
  <c r="CE1069" i="3"/>
  <c r="CE1067" i="3"/>
  <c r="CE1047" i="3"/>
  <c r="CE1046" i="3" s="1"/>
  <c r="CE1084" i="3"/>
  <c r="CE1066" i="3"/>
  <c r="CE1053" i="3"/>
  <c r="CE1049" i="3"/>
  <c r="CE1048" i="3"/>
  <c r="CE1045" i="3" a="1"/>
  <c r="CE1045" i="3" s="1"/>
  <c r="CE1050" i="3"/>
  <c r="CE1033" i="3"/>
  <c r="CE1086" i="3" s="1"/>
  <c r="CE1085" i="3" s="1"/>
  <c r="CE1032" i="3"/>
  <c r="CE1037" i="3"/>
  <c r="CE1077" i="3"/>
  <c r="CE1058" i="3"/>
  <c r="CE1070" i="3"/>
  <c r="CE1039" i="3"/>
  <c r="CE1052" i="3"/>
  <c r="CE1051" i="3" s="1"/>
  <c r="CE1055" i="3"/>
  <c r="AF898" i="3"/>
  <c r="AF899" i="3"/>
  <c r="AF896" i="3"/>
  <c r="AM875" i="3"/>
  <c r="AJ826" i="3"/>
  <c r="AJ824" i="3"/>
  <c r="AJ823" i="3" s="1"/>
  <c r="AJ827" i="3"/>
  <c r="AJ828" i="3"/>
  <c r="AQ587" i="3"/>
  <c r="AQ586" i="3" s="1"/>
  <c r="AQ589" i="3"/>
  <c r="AQ590" i="3"/>
  <c r="AQ591" i="3"/>
  <c r="CQ777" i="3"/>
  <c r="BQ428" i="3"/>
  <c r="BZ428" i="3" s="1"/>
  <c r="CA428" i="3" s="1"/>
  <c r="BZ429" i="3"/>
  <c r="CA429" i="3" s="1"/>
  <c r="AW905" i="3"/>
  <c r="AW903" i="3"/>
  <c r="AW902" i="3" s="1"/>
  <c r="AW906" i="3"/>
  <c r="AW907" i="3"/>
  <c r="BR31" i="3" a="1"/>
  <c r="BR31" i="3" s="1"/>
  <c r="BR144" i="3" s="1"/>
  <c r="BR32" i="3" a="1"/>
  <c r="BR32" i="3" s="1"/>
  <c r="BR145" i="3" s="1"/>
  <c r="BR21" i="3" a="1"/>
  <c r="BR21" i="3" s="1"/>
  <c r="BR134" i="3" s="1"/>
  <c r="BR9" i="3" a="1"/>
  <c r="BR9" i="3" s="1"/>
  <c r="BR121" i="3" s="1"/>
  <c r="BR35" i="3" a="1"/>
  <c r="BR35" i="3" s="1"/>
  <c r="BR149" i="3" s="1"/>
  <c r="BR34" i="3" a="1"/>
  <c r="BR34" i="3" s="1"/>
  <c r="BR148" i="3" s="1"/>
  <c r="BR17" i="3" a="1"/>
  <c r="BR17" i="3" s="1"/>
  <c r="BR130" i="3" s="1"/>
  <c r="BR10" i="3" a="1"/>
  <c r="BR10" i="3" s="1"/>
  <c r="BR122" i="3" s="1"/>
  <c r="BR36" i="3" a="1"/>
  <c r="BR36" i="3" s="1"/>
  <c r="BR150" i="3" s="1"/>
  <c r="BR29" i="3" a="1"/>
  <c r="BR29" i="3" s="1"/>
  <c r="BR7" i="3" a="1"/>
  <c r="BR7" i="3" s="1"/>
  <c r="BR33" i="3" a="1"/>
  <c r="BR33" i="3" s="1"/>
  <c r="BR147" i="3" s="1"/>
  <c r="BR23" i="3" a="1"/>
  <c r="BR23" i="3" s="1"/>
  <c r="BR136" i="3" s="1"/>
  <c r="BR4" i="3"/>
  <c r="BR18" i="3" a="1"/>
  <c r="BR18" i="3" s="1"/>
  <c r="BR131" i="3" s="1"/>
  <c r="BR27" i="3" a="1"/>
  <c r="BR27" i="3" s="1"/>
  <c r="BR20" i="3" a="1"/>
  <c r="BR20" i="3" s="1"/>
  <c r="BR133" i="3" s="1"/>
  <c r="BR13" i="3" a="1"/>
  <c r="BR13" i="3" s="1"/>
  <c r="BR125" i="3" s="1"/>
  <c r="BR12" i="3" a="1"/>
  <c r="BR12" i="3" s="1"/>
  <c r="BR124" i="3" s="1"/>
  <c r="BR16" i="3" a="1"/>
  <c r="BR16" i="3" s="1"/>
  <c r="BR129" i="3" s="1"/>
  <c r="BR26" i="3" a="1"/>
  <c r="BR26" i="3" s="1"/>
  <c r="BR25" i="3" a="1"/>
  <c r="BR25" i="3" s="1"/>
  <c r="BR19" i="3" a="1"/>
  <c r="BR19" i="3" s="1"/>
  <c r="BR132" i="3" s="1"/>
  <c r="BR8" i="3" a="1"/>
  <c r="BR8" i="3" s="1"/>
  <c r="BR120" i="3" s="1"/>
  <c r="BR37" i="3" a="1"/>
  <c r="BR37" i="3" s="1"/>
  <c r="BR152" i="3" s="1"/>
  <c r="BR30" i="3" a="1"/>
  <c r="BR30" i="3" s="1"/>
  <c r="BR143" i="3" s="1"/>
  <c r="BR24" i="3" a="1"/>
  <c r="BR24" i="3" s="1"/>
  <c r="BR14" i="3" a="1"/>
  <c r="BR14" i="3" s="1"/>
  <c r="BR126" i="3" s="1"/>
  <c r="BR11" i="3" a="1"/>
  <c r="BR11" i="3" s="1"/>
  <c r="BR123" i="3" s="1"/>
  <c r="BR38" i="3" a="1"/>
  <c r="BR38" i="3" s="1"/>
  <c r="BR153" i="3" s="1"/>
  <c r="BR22" i="3" a="1"/>
  <c r="BR22" i="3" s="1"/>
  <c r="BR135" i="3" s="1"/>
  <c r="BR15" i="3" a="1"/>
  <c r="BR15" i="3" s="1"/>
  <c r="BR128" i="3" s="1"/>
  <c r="BM561" i="3"/>
  <c r="BM557" i="3"/>
  <c r="BZ562" i="3"/>
  <c r="CA562" i="3" s="1"/>
  <c r="CP182" i="3"/>
  <c r="CQ182" i="3" s="1"/>
  <c r="W45" i="3"/>
  <c r="CP340" i="3"/>
  <c r="CQ340" i="3" s="1"/>
  <c r="AC1030" i="3"/>
  <c r="AC1044" i="3"/>
  <c r="CJ429" i="3"/>
  <c r="CJ428" i="3" s="1"/>
  <c r="CJ432" i="3"/>
  <c r="CJ431" i="3"/>
  <c r="CJ433" i="3"/>
  <c r="CJ34" i="3" a="1"/>
  <c r="CJ34" i="3" s="1"/>
  <c r="CJ148" i="3" s="1"/>
  <c r="CJ35" i="3" a="1"/>
  <c r="CJ35" i="3" s="1"/>
  <c r="CJ149" i="3" s="1"/>
  <c r="CJ15" i="3" a="1"/>
  <c r="CJ15" i="3" s="1"/>
  <c r="CJ128" i="3" s="1"/>
  <c r="CJ7" i="3" a="1"/>
  <c r="CJ7" i="3" s="1"/>
  <c r="CJ19" i="3" a="1"/>
  <c r="CJ19" i="3" s="1"/>
  <c r="CJ132" i="3" s="1"/>
  <c r="CJ12" i="3" a="1"/>
  <c r="CJ12" i="3" s="1"/>
  <c r="CJ124" i="3" s="1"/>
  <c r="CJ37" i="3" a="1"/>
  <c r="CJ37" i="3" s="1"/>
  <c r="CJ152" i="3" s="1"/>
  <c r="CJ30" i="3" a="1"/>
  <c r="CJ30" i="3" s="1"/>
  <c r="CJ143" i="3" s="1"/>
  <c r="CJ25" i="3" a="1"/>
  <c r="CJ25" i="3" s="1"/>
  <c r="CJ24" i="3" a="1"/>
  <c r="CJ24" i="3" s="1"/>
  <c r="CJ9" i="3" a="1"/>
  <c r="CJ9" i="3" s="1"/>
  <c r="CJ121" i="3" s="1"/>
  <c r="CJ4" i="3"/>
  <c r="CJ38" i="3" a="1"/>
  <c r="CJ38" i="3" s="1"/>
  <c r="CJ153" i="3" s="1"/>
  <c r="CJ31" i="3" a="1"/>
  <c r="CJ31" i="3" s="1"/>
  <c r="CJ144" i="3" s="1"/>
  <c r="CJ18" i="3" a="1"/>
  <c r="CJ18" i="3" s="1"/>
  <c r="CJ131" i="3" s="1"/>
  <c r="CJ23" i="3" a="1"/>
  <c r="CJ23" i="3" s="1"/>
  <c r="CJ136" i="3" s="1"/>
  <c r="CJ32" i="3" a="1"/>
  <c r="CJ32" i="3" s="1"/>
  <c r="CJ145" i="3" s="1"/>
  <c r="CJ16" i="3" a="1"/>
  <c r="CJ16" i="3" s="1"/>
  <c r="CJ129" i="3" s="1"/>
  <c r="CJ13" i="3" a="1"/>
  <c r="CJ13" i="3" s="1"/>
  <c r="CJ125" i="3" s="1"/>
  <c r="CJ21" i="3" a="1"/>
  <c r="CJ21" i="3" s="1"/>
  <c r="CJ134" i="3" s="1"/>
  <c r="CJ20" i="3" a="1"/>
  <c r="CJ20" i="3" s="1"/>
  <c r="CJ133" i="3" s="1"/>
  <c r="CJ10" i="3" a="1"/>
  <c r="CJ10" i="3" s="1"/>
  <c r="CJ122" i="3" s="1"/>
  <c r="CJ8" i="3" a="1"/>
  <c r="CJ8" i="3" s="1"/>
  <c r="CJ120" i="3" s="1"/>
  <c r="CJ33" i="3" a="1"/>
  <c r="CJ33" i="3" s="1"/>
  <c r="CJ147" i="3" s="1"/>
  <c r="CJ27" i="3" a="1"/>
  <c r="CJ27" i="3" s="1"/>
  <c r="CJ17" i="3" a="1"/>
  <c r="CJ17" i="3" s="1"/>
  <c r="CJ130" i="3" s="1"/>
  <c r="CJ29" i="3" a="1"/>
  <c r="CJ29" i="3" s="1"/>
  <c r="CJ26" i="3" a="1"/>
  <c r="CJ26" i="3" s="1"/>
  <c r="CJ22" i="3" a="1"/>
  <c r="CJ22" i="3" s="1"/>
  <c r="CJ135" i="3" s="1"/>
  <c r="CJ14" i="3" a="1"/>
  <c r="CJ14" i="3" s="1"/>
  <c r="CJ126" i="3" s="1"/>
  <c r="CJ11" i="3" a="1"/>
  <c r="CJ11" i="3" s="1"/>
  <c r="CJ123" i="3" s="1"/>
  <c r="CJ36" i="3" a="1"/>
  <c r="CJ36" i="3" s="1"/>
  <c r="CJ150" i="3" s="1"/>
  <c r="AU941" i="3"/>
  <c r="AU939" i="3"/>
  <c r="AU938" i="3"/>
  <c r="AU934" i="3"/>
  <c r="AU933" i="3" s="1"/>
  <c r="AU944" i="3"/>
  <c r="AU929" i="3"/>
  <c r="AU926" i="3"/>
  <c r="AU920" i="3"/>
  <c r="AU915" i="3"/>
  <c r="AU909" i="3"/>
  <c r="AU911" i="3"/>
  <c r="AU887" i="3" a="1"/>
  <c r="AU887" i="3" s="1"/>
  <c r="AU945" i="3"/>
  <c r="AU917" i="3"/>
  <c r="AU916" i="3" s="1"/>
  <c r="AU908" i="3"/>
  <c r="AU912" i="3"/>
  <c r="AU890" i="3"/>
  <c r="AU904" i="3"/>
  <c r="AU940" i="3"/>
  <c r="AU937" i="3"/>
  <c r="AU892" i="3"/>
  <c r="AU886" i="3"/>
  <c r="AU919" i="3"/>
  <c r="AU910" i="3"/>
  <c r="AU891" i="3"/>
  <c r="AU889" i="3"/>
  <c r="AU888" i="3" s="1"/>
  <c r="AU925" i="3"/>
  <c r="AU914" i="3"/>
  <c r="AU913" i="3" s="1"/>
  <c r="AU895" i="3"/>
  <c r="AU900" i="3"/>
  <c r="AU874" i="3"/>
  <c r="AU894" i="3"/>
  <c r="AU893" i="3" s="1"/>
  <c r="AU875" i="3"/>
  <c r="AU928" i="3" s="1"/>
  <c r="AU927" i="3" s="1"/>
  <c r="AU879" i="3"/>
  <c r="AU881" i="3"/>
  <c r="BS871" i="3" a="1"/>
  <c r="BS871" i="3" s="1"/>
  <c r="AU878" i="3"/>
  <c r="AG877" i="3"/>
  <c r="AG931" i="3" s="1"/>
  <c r="AG873" i="3"/>
  <c r="BZ326" i="3"/>
  <c r="CA326" i="3" s="1"/>
  <c r="BO656" i="3"/>
  <c r="BO63" i="3"/>
  <c r="BO62" i="3" s="1"/>
  <c r="BO53" i="3" s="1"/>
  <c r="AP582" i="3"/>
  <c r="AP580" i="3"/>
  <c r="AP583" i="3"/>
  <c r="CD216" i="3"/>
  <c r="CD96" i="3"/>
  <c r="CD95" i="3" s="1"/>
  <c r="CD782" i="3"/>
  <c r="CD781" i="3"/>
  <c r="CD767" i="3"/>
  <c r="CD752" i="3"/>
  <c r="CD746" i="3"/>
  <c r="CD783" i="3"/>
  <c r="CD733" i="3"/>
  <c r="CD717" i="3"/>
  <c r="CD770" i="3" s="1"/>
  <c r="CD769" i="3" s="1"/>
  <c r="CD787" i="3"/>
  <c r="CD771" i="3"/>
  <c r="CD761" i="3"/>
  <c r="CD737" i="3"/>
  <c r="CD716" i="3"/>
  <c r="CD779" i="3"/>
  <c r="CD754" i="3"/>
  <c r="CD786" i="3"/>
  <c r="CD750" i="3"/>
  <c r="CD780" i="3"/>
  <c r="CD736" i="3"/>
  <c r="CD735" i="3" s="1"/>
  <c r="CD768" i="3"/>
  <c r="CD753" i="3"/>
  <c r="CD751" i="3"/>
  <c r="CD734" i="3"/>
  <c r="CD731" i="3"/>
  <c r="CD730" i="3" s="1"/>
  <c r="CD757" i="3"/>
  <c r="CD759" i="3"/>
  <c r="CD758" i="3" s="1"/>
  <c r="CD723" i="3"/>
  <c r="CD732" i="3"/>
  <c r="CD776" i="3"/>
  <c r="CD775" i="3" s="1"/>
  <c r="CD762" i="3"/>
  <c r="CD742" i="3"/>
  <c r="CD756" i="3"/>
  <c r="CD755" i="3" s="1"/>
  <c r="CD721" i="3"/>
  <c r="CD729" i="3" a="1"/>
  <c r="CD729" i="3" s="1"/>
  <c r="AD1044" i="3"/>
  <c r="AD1030" i="3"/>
  <c r="CC1097" i="3"/>
  <c r="CP1097" i="3" s="1"/>
  <c r="CQ1097" i="3" s="1"/>
  <c r="CC1096" i="3"/>
  <c r="CP1096" i="3" s="1"/>
  <c r="CC1102" i="3"/>
  <c r="CP1102" i="3" s="1"/>
  <c r="CC1095" i="3"/>
  <c r="CP1095" i="3" s="1"/>
  <c r="CC1092" i="3"/>
  <c r="CC1098" i="3"/>
  <c r="CP1098" i="3" s="1"/>
  <c r="CC1103" i="3"/>
  <c r="CP1103" i="3" s="1"/>
  <c r="CC1099" i="3"/>
  <c r="CP1099" i="3" s="1"/>
  <c r="CC1078" i="3"/>
  <c r="CP1078" i="3" s="1"/>
  <c r="CC1084" i="3"/>
  <c r="CP1084" i="3" s="1"/>
  <c r="CC1083" i="3"/>
  <c r="CP1083" i="3" s="1"/>
  <c r="CC1087" i="3"/>
  <c r="CP1087" i="3" s="1"/>
  <c r="CQ1087" i="3" s="1"/>
  <c r="CC1072" i="3"/>
  <c r="CC1073" i="3"/>
  <c r="CP1073" i="3" s="1"/>
  <c r="CC1068" i="3"/>
  <c r="CP1068" i="3" s="1"/>
  <c r="CC1070" i="3"/>
  <c r="CP1070" i="3" s="1"/>
  <c r="CC1066" i="3"/>
  <c r="CP1066" i="3" s="1"/>
  <c r="CC1077" i="3"/>
  <c r="CP1077" i="3" s="1"/>
  <c r="CC1075" i="3"/>
  <c r="CC1069" i="3"/>
  <c r="CP1069" i="3" s="1"/>
  <c r="CC1067" i="3"/>
  <c r="CP1067" i="3" s="1"/>
  <c r="CC1053" i="3"/>
  <c r="CP1053" i="3" s="1"/>
  <c r="CC1062" i="3"/>
  <c r="CC1058" i="3"/>
  <c r="CP1058" i="3" s="1"/>
  <c r="CQ1058" i="3" s="1"/>
  <c r="CC1049" i="3"/>
  <c r="CC1048" i="3"/>
  <c r="CC1045" i="3" a="1"/>
  <c r="CC1045" i="3" s="1"/>
  <c r="CP1045" i="3" s="1"/>
  <c r="CC1052" i="3"/>
  <c r="CC1047" i="3"/>
  <c r="CC1046" i="3" s="1"/>
  <c r="CP1046" i="3" s="1"/>
  <c r="CC1039" i="3"/>
  <c r="CP1039" i="3" s="1"/>
  <c r="CC1050" i="3"/>
  <c r="CC1037" i="3"/>
  <c r="CC1033" i="3"/>
  <c r="CP1029" i="3"/>
  <c r="CC1032" i="3"/>
  <c r="CP1032" i="3" s="1"/>
  <c r="CQ1032" i="3" s="1"/>
  <c r="CC1055" i="3"/>
  <c r="BM1071" i="3"/>
  <c r="BZ1071" i="3" s="1"/>
  <c r="CA1071" i="3" s="1"/>
  <c r="BZ1072" i="3"/>
  <c r="CA1072" i="3" s="1"/>
  <c r="BN1057" i="3"/>
  <c r="BN1054" i="3"/>
  <c r="BN1056" i="3"/>
  <c r="CJ1098" i="3"/>
  <c r="CJ1103" i="3"/>
  <c r="CJ1097" i="3"/>
  <c r="CJ1102" i="3"/>
  <c r="CJ1095" i="3"/>
  <c r="CJ1092" i="3"/>
  <c r="CJ1091" i="3" s="1"/>
  <c r="CJ1084" i="3"/>
  <c r="CJ1099" i="3"/>
  <c r="CJ1087" i="3"/>
  <c r="CJ1073" i="3"/>
  <c r="CJ1096" i="3"/>
  <c r="CJ1072" i="3"/>
  <c r="CJ1071" i="3" s="1"/>
  <c r="CJ1075" i="3"/>
  <c r="CJ1074" i="3" s="1"/>
  <c r="CJ1078" i="3"/>
  <c r="CJ1077" i="3"/>
  <c r="CJ1070" i="3"/>
  <c r="CJ1083" i="3"/>
  <c r="CJ1068" i="3"/>
  <c r="CJ1069" i="3"/>
  <c r="CJ1067" i="3"/>
  <c r="CJ1049" i="3"/>
  <c r="CJ1053" i="3"/>
  <c r="CJ1058" i="3"/>
  <c r="CJ1052" i="3"/>
  <c r="CJ1051" i="3" s="1"/>
  <c r="CJ1050" i="3"/>
  <c r="CJ1047" i="3"/>
  <c r="CJ1046" i="3" s="1"/>
  <c r="CJ1066" i="3"/>
  <c r="CJ1037" i="3"/>
  <c r="CJ1048" i="3"/>
  <c r="CJ1039" i="3"/>
  <c r="CJ1032" i="3"/>
  <c r="CJ1062" i="3"/>
  <c r="CJ1045" i="3" a="1"/>
  <c r="CJ1045" i="3" s="1"/>
  <c r="CJ1033" i="3"/>
  <c r="CJ1086" i="3" s="1"/>
  <c r="CJ1085" i="3" s="1"/>
  <c r="AY1063" i="3"/>
  <c r="AY1064" i="3"/>
  <c r="AY1061" i="3"/>
  <c r="AY1060" i="3" s="1"/>
  <c r="AY1065" i="3"/>
  <c r="AZ740" i="3"/>
  <c r="AZ738" i="3"/>
  <c r="AZ741" i="3"/>
  <c r="BZ598" i="3"/>
  <c r="CA598" i="3" s="1"/>
  <c r="BM597" i="3"/>
  <c r="BZ597" i="3" s="1"/>
  <c r="CA597" i="3" s="1"/>
  <c r="V1030" i="3"/>
  <c r="I1034" i="3"/>
  <c r="BU855" i="3"/>
  <c r="BU854" i="3" s="1"/>
  <c r="BU847" i="3"/>
  <c r="BU865" i="3"/>
  <c r="BU866" i="3"/>
  <c r="BU838" i="3"/>
  <c r="BU837" i="3" s="1"/>
  <c r="BU832" i="3"/>
  <c r="BU831" i="3"/>
  <c r="BU846" i="3"/>
  <c r="BU836" i="3"/>
  <c r="BU830" i="3"/>
  <c r="BU812" i="3"/>
  <c r="BU858" i="3"/>
  <c r="BU850" i="3"/>
  <c r="BU840" i="3"/>
  <c r="BU859" i="3"/>
  <c r="BU813" i="3"/>
  <c r="BU821" i="3"/>
  <c r="BU825" i="3"/>
  <c r="BU861" i="3"/>
  <c r="BU841" i="3"/>
  <c r="BU862" i="3"/>
  <c r="BU833" i="3"/>
  <c r="BU815" i="3"/>
  <c r="BU814" i="3" s="1"/>
  <c r="BU829" i="3"/>
  <c r="BU802" i="3"/>
  <c r="BU810" i="3"/>
  <c r="BU809" i="3" s="1"/>
  <c r="BU800" i="3"/>
  <c r="BU860" i="3"/>
  <c r="BU835" i="3"/>
  <c r="BU834" i="3" s="1"/>
  <c r="BU811" i="3"/>
  <c r="BU808" i="3" a="1"/>
  <c r="BU808" i="3" s="1"/>
  <c r="BU816" i="3"/>
  <c r="BU795" i="3"/>
  <c r="BU796" i="3"/>
  <c r="BU849" i="3" s="1"/>
  <c r="BU848" i="3" s="1"/>
  <c r="CK792" i="3" a="1"/>
  <c r="CK792" i="3" s="1"/>
  <c r="CP405" i="3"/>
  <c r="CQ405" i="3" s="1"/>
  <c r="CC507" i="3"/>
  <c r="CP507" i="3" s="1"/>
  <c r="CQ507" i="3" s="1"/>
  <c r="CP508" i="3"/>
  <c r="CQ508" i="3" s="1"/>
  <c r="CM510" i="3"/>
  <c r="CM511" i="3"/>
  <c r="CM508" i="3"/>
  <c r="CM507" i="3" s="1"/>
  <c r="CM512" i="3"/>
  <c r="AS1063" i="3"/>
  <c r="AS1061" i="3"/>
  <c r="AS1060" i="3" s="1"/>
  <c r="AS1064" i="3"/>
  <c r="AS1065" i="3"/>
  <c r="AC898" i="3"/>
  <c r="AC67" i="3" s="1"/>
  <c r="AC66" i="3" s="1"/>
  <c r="AC65" i="3" s="1"/>
  <c r="AC52" i="3" s="1"/>
  <c r="AC70" i="3" s="1"/>
  <c r="AC101" i="3" s="1"/>
  <c r="AC115" i="3" s="1"/>
  <c r="AC116" i="3" s="1"/>
  <c r="AC899" i="3"/>
  <c r="AC896" i="3"/>
  <c r="AI886" i="3"/>
  <c r="AI872" i="3"/>
  <c r="AC978" i="3"/>
  <c r="AC975" i="3"/>
  <c r="AC977" i="3"/>
  <c r="Y867" i="3"/>
  <c r="AL867" i="3" s="1"/>
  <c r="AM867" i="3" s="1"/>
  <c r="AL854" i="3"/>
  <c r="AM854" i="3" s="1"/>
  <c r="AW779" i="3"/>
  <c r="AW780" i="3"/>
  <c r="AW754" i="3"/>
  <c r="AW787" i="3"/>
  <c r="AW776" i="3"/>
  <c r="AW775" i="3" s="1"/>
  <c r="AW752" i="3"/>
  <c r="AW771" i="3"/>
  <c r="AW768" i="3"/>
  <c r="AW761" i="3"/>
  <c r="AW742" i="3"/>
  <c r="AW736" i="3"/>
  <c r="AW735" i="3" s="1"/>
  <c r="AW781" i="3"/>
  <c r="AW746" i="3"/>
  <c r="AW757" i="3"/>
  <c r="AW783" i="3"/>
  <c r="AW786" i="3"/>
  <c r="AW750" i="3"/>
  <c r="AW734" i="3"/>
  <c r="AW737" i="3"/>
  <c r="AW782" i="3"/>
  <c r="AW759" i="3"/>
  <c r="AW758" i="3" s="1"/>
  <c r="AW723" i="3"/>
  <c r="AW733" i="3"/>
  <c r="AW716" i="3"/>
  <c r="AW767" i="3"/>
  <c r="AW721" i="3"/>
  <c r="AW729" i="3" a="1"/>
  <c r="AW729" i="3" s="1"/>
  <c r="AW732" i="3"/>
  <c r="AW762" i="3"/>
  <c r="AW731" i="3"/>
  <c r="AW730" i="3" s="1"/>
  <c r="AW751" i="3"/>
  <c r="AW728" i="3"/>
  <c r="AW756" i="3"/>
  <c r="AW755" i="3" s="1"/>
  <c r="AW717" i="3"/>
  <c r="AW770" i="3" s="1"/>
  <c r="AW769" i="3" s="1"/>
  <c r="AW753" i="3"/>
  <c r="AW739" i="3"/>
  <c r="BU713" i="3" a="1"/>
  <c r="BU713" i="3" s="1"/>
  <c r="CD739" i="3" s="1"/>
  <c r="AW720" i="3"/>
  <c r="AG1035" i="3"/>
  <c r="AG1089" i="3" s="1"/>
  <c r="AG1031" i="3"/>
  <c r="V67" i="3"/>
  <c r="W67" i="3" s="1"/>
  <c r="I66" i="3"/>
  <c r="AT109" i="3"/>
  <c r="AT98" i="3"/>
  <c r="AT108" i="3"/>
  <c r="AT110" i="3"/>
  <c r="AT720" i="3"/>
  <c r="AT483" i="3"/>
  <c r="AT482" i="3" s="1"/>
  <c r="AT487" i="3" s="1"/>
  <c r="AT506" i="3" s="1"/>
  <c r="AT537" i="3" s="1"/>
  <c r="AT551" i="3" s="1"/>
  <c r="AT404" i="3"/>
  <c r="AT403" i="3" s="1"/>
  <c r="AT408" i="3" s="1"/>
  <c r="AT427" i="3" s="1"/>
  <c r="AT458" i="3" s="1"/>
  <c r="AT472" i="3" s="1"/>
  <c r="AT325" i="3"/>
  <c r="AT324" i="3" s="1"/>
  <c r="AT329" i="3" s="1"/>
  <c r="AT348" i="3" s="1"/>
  <c r="AT379" i="3" s="1"/>
  <c r="AT393" i="3" s="1"/>
  <c r="AT246" i="3"/>
  <c r="AT245" i="3" s="1"/>
  <c r="AT250" i="3" s="1"/>
  <c r="AT269" i="3" s="1"/>
  <c r="AT300" i="3" s="1"/>
  <c r="AT314" i="3" s="1"/>
  <c r="AT167" i="3"/>
  <c r="AT166" i="3" s="1"/>
  <c r="AT171" i="3" s="1"/>
  <c r="AT190" i="3" s="1"/>
  <c r="AT221" i="3" s="1"/>
  <c r="AT235" i="3" s="1"/>
  <c r="AT721" i="3"/>
  <c r="BX216" i="3"/>
  <c r="BX96" i="3"/>
  <c r="BX95" i="3" s="1"/>
  <c r="W44" i="3"/>
  <c r="T66" i="3"/>
  <c r="T65" i="3" s="1"/>
  <c r="T52" i="3" s="1"/>
  <c r="T70" i="3" s="1"/>
  <c r="T101" i="3" s="1"/>
  <c r="T115" i="3" s="1"/>
  <c r="T116" i="3" s="1"/>
  <c r="CG205" i="3"/>
  <c r="CG86" i="3"/>
  <c r="CG85" i="3" s="1"/>
  <c r="CI191" i="3"/>
  <c r="AQ690" i="3"/>
  <c r="AQ96" i="3"/>
  <c r="AQ95" i="3" s="1"/>
  <c r="J489" i="3"/>
  <c r="J488" i="3" s="1"/>
  <c r="BM666" i="3"/>
  <c r="BM669" i="3"/>
  <c r="BM668" i="3"/>
  <c r="BZ667" i="3"/>
  <c r="CA667" i="3" s="1"/>
  <c r="BM73" i="3"/>
  <c r="BM670" i="3"/>
  <c r="CA692" i="3"/>
  <c r="AF690" i="3"/>
  <c r="AF96" i="3"/>
  <c r="AF95" i="3" s="1"/>
  <c r="CL108" i="3"/>
  <c r="CL110" i="3"/>
  <c r="CL5" i="3"/>
  <c r="CL109" i="3"/>
  <c r="CL98" i="3"/>
  <c r="CL40" i="3"/>
  <c r="CL642" i="3"/>
  <c r="CL405" i="3"/>
  <c r="CL247" i="3"/>
  <c r="CL326" i="3"/>
  <c r="CL168" i="3"/>
  <c r="AR944" i="3"/>
  <c r="AR941" i="3"/>
  <c r="AR937" i="3"/>
  <c r="AR945" i="3"/>
  <c r="AR938" i="3"/>
  <c r="AR925" i="3"/>
  <c r="AR919" i="3"/>
  <c r="AR917" i="3"/>
  <c r="AR916" i="3" s="1"/>
  <c r="AR939" i="3"/>
  <c r="AR929" i="3"/>
  <c r="AR914" i="3"/>
  <c r="AR913" i="3" s="1"/>
  <c r="AR894" i="3"/>
  <c r="AR893" i="3" s="1"/>
  <c r="AR892" i="3"/>
  <c r="AR881" i="3"/>
  <c r="AR920" i="3"/>
  <c r="AR934" i="3"/>
  <c r="AR933" i="3" s="1"/>
  <c r="AR915" i="3"/>
  <c r="AR911" i="3"/>
  <c r="AR940" i="3"/>
  <c r="AR889" i="3"/>
  <c r="AR888" i="3" s="1"/>
  <c r="AR879" i="3"/>
  <c r="AR904" i="3"/>
  <c r="AR886" i="3"/>
  <c r="AR909" i="3"/>
  <c r="AR912" i="3"/>
  <c r="AR910" i="3"/>
  <c r="AR900" i="3"/>
  <c r="AR895" i="3"/>
  <c r="AR887" i="3" a="1"/>
  <c r="AR887" i="3" s="1"/>
  <c r="AR891" i="3"/>
  <c r="AR908" i="3"/>
  <c r="AR875" i="3"/>
  <c r="AR928" i="3" s="1"/>
  <c r="AR927" i="3" s="1"/>
  <c r="AR926" i="3"/>
  <c r="AR890" i="3"/>
  <c r="AR874" i="3"/>
  <c r="AR878" i="3"/>
  <c r="BP871" i="3" a="1"/>
  <c r="BP871" i="3" s="1"/>
  <c r="CK502" i="3"/>
  <c r="CL267" i="3"/>
  <c r="CL266" i="3"/>
  <c r="CL264" i="3"/>
  <c r="AR719" i="3"/>
  <c r="AR773" i="3" s="1"/>
  <c r="AR715" i="3"/>
  <c r="AR714" i="3" s="1"/>
  <c r="V48" i="3"/>
  <c r="W48" i="3" s="1"/>
  <c r="I47" i="3"/>
  <c r="V47" i="3" s="1"/>
  <c r="W47" i="3" s="1"/>
  <c r="BM1000" i="3"/>
  <c r="BZ1000" i="3" s="1"/>
  <c r="CA1000" i="3" s="1"/>
  <c r="BZ1001" i="3"/>
  <c r="CA1001" i="3" s="1"/>
  <c r="AB873" i="3"/>
  <c r="AB877" i="3"/>
  <c r="CP759" i="3"/>
  <c r="CQ759" i="3" s="1"/>
  <c r="CC758" i="3"/>
  <c r="CP758" i="3" s="1"/>
  <c r="CQ758" i="3" s="1"/>
  <c r="BQ75" i="3"/>
  <c r="BZ195" i="3"/>
  <c r="CA195" i="3" s="1"/>
  <c r="BC816" i="3"/>
  <c r="AZ905" i="3"/>
  <c r="AZ903" i="3"/>
  <c r="AZ902" i="3" s="1"/>
  <c r="AZ906" i="3"/>
  <c r="AZ907" i="3"/>
  <c r="CQ77" i="3"/>
  <c r="CG423" i="3"/>
  <c r="O53" i="3"/>
  <c r="O52" i="3" s="1"/>
  <c r="AS876" i="3"/>
  <c r="AL1051" i="3"/>
  <c r="AM1051" i="3" s="1"/>
  <c r="AB648" i="3"/>
  <c r="AB639" i="3"/>
  <c r="AB645" i="3" s="1"/>
  <c r="CP196" i="3"/>
  <c r="CQ196" i="3" s="1"/>
  <c r="CC76" i="3"/>
  <c r="CP76" i="3" s="1"/>
  <c r="CQ76" i="3" s="1"/>
  <c r="BO1063" i="3"/>
  <c r="BO1061" i="3"/>
  <c r="BO1060" i="3" s="1"/>
  <c r="BO1064" i="3"/>
  <c r="BO1065" i="3"/>
  <c r="AB899" i="3"/>
  <c r="AB896" i="3"/>
  <c r="AB898" i="3"/>
  <c r="AM888" i="3"/>
  <c r="AQ582" i="3"/>
  <c r="AQ580" i="3"/>
  <c r="AQ583" i="3"/>
  <c r="CJ188" i="3"/>
  <c r="CJ68" i="3" s="1"/>
  <c r="CJ185" i="3"/>
  <c r="CJ187" i="3"/>
  <c r="CJ67" i="3" s="1"/>
  <c r="CJ66" i="3" s="1"/>
  <c r="CJ65" i="3" s="1"/>
  <c r="AP818" i="3"/>
  <c r="CI13" i="3" a="1"/>
  <c r="CI13" i="3" s="1"/>
  <c r="CI125" i="3" s="1"/>
  <c r="CI35" i="3" a="1"/>
  <c r="CI35" i="3" s="1"/>
  <c r="CI149" i="3" s="1"/>
  <c r="CI34" i="3" a="1"/>
  <c r="CI34" i="3" s="1"/>
  <c r="CI148" i="3" s="1"/>
  <c r="CI33" i="3" a="1"/>
  <c r="CI33" i="3" s="1"/>
  <c r="CI147" i="3" s="1"/>
  <c r="CI20" i="3" a="1"/>
  <c r="CI20" i="3" s="1"/>
  <c r="CI133" i="3" s="1"/>
  <c r="CI36" i="3" a="1"/>
  <c r="CI36" i="3" s="1"/>
  <c r="CI150" i="3" s="1"/>
  <c r="CI29" i="3" a="1"/>
  <c r="CI29" i="3" s="1"/>
  <c r="CI26" i="3" a="1"/>
  <c r="CI26" i="3" s="1"/>
  <c r="CI9" i="3" a="1"/>
  <c r="CI9" i="3" s="1"/>
  <c r="CI121" i="3" s="1"/>
  <c r="CI11" i="3" a="1"/>
  <c r="CI11" i="3" s="1"/>
  <c r="CI123" i="3" s="1"/>
  <c r="CI37" i="3" a="1"/>
  <c r="CI37" i="3" s="1"/>
  <c r="CI152" i="3" s="1"/>
  <c r="CI30" i="3" a="1"/>
  <c r="CI30" i="3" s="1"/>
  <c r="CI143" i="3" s="1"/>
  <c r="CI22" i="3" a="1"/>
  <c r="CI22" i="3" s="1"/>
  <c r="CI135" i="3" s="1"/>
  <c r="CI15" i="3" a="1"/>
  <c r="CI15" i="3" s="1"/>
  <c r="CI128" i="3" s="1"/>
  <c r="CI4" i="3"/>
  <c r="CI24" i="3" a="1"/>
  <c r="CI24" i="3" s="1"/>
  <c r="CI7" i="3" a="1"/>
  <c r="CI7" i="3" s="1"/>
  <c r="CI38" i="3" a="1"/>
  <c r="CI38" i="3" s="1"/>
  <c r="CI153" i="3" s="1"/>
  <c r="CI31" i="3" a="1"/>
  <c r="CI31" i="3" s="1"/>
  <c r="CI144" i="3" s="1"/>
  <c r="CI18" i="3" a="1"/>
  <c r="CI18" i="3" s="1"/>
  <c r="CI131" i="3" s="1"/>
  <c r="CI23" i="3" a="1"/>
  <c r="CI23" i="3" s="1"/>
  <c r="CI136" i="3" s="1"/>
  <c r="CI32" i="3" a="1"/>
  <c r="CI32" i="3" s="1"/>
  <c r="CI145" i="3" s="1"/>
  <c r="CI16" i="3" a="1"/>
  <c r="CI16" i="3" s="1"/>
  <c r="CI129" i="3" s="1"/>
  <c r="CI12" i="3" a="1"/>
  <c r="CI12" i="3" s="1"/>
  <c r="CI124" i="3" s="1"/>
  <c r="CI21" i="3" a="1"/>
  <c r="CI21" i="3" s="1"/>
  <c r="CI134" i="3" s="1"/>
  <c r="CI19" i="3" a="1"/>
  <c r="CI19" i="3" s="1"/>
  <c r="CI132" i="3" s="1"/>
  <c r="CI10" i="3" a="1"/>
  <c r="CI10" i="3" s="1"/>
  <c r="CI122" i="3" s="1"/>
  <c r="CI8" i="3" a="1"/>
  <c r="CI8" i="3" s="1"/>
  <c r="CI120" i="3" s="1"/>
  <c r="CI27" i="3" a="1"/>
  <c r="CI27" i="3" s="1"/>
  <c r="CI17" i="3" a="1"/>
  <c r="CI17" i="3" s="1"/>
  <c r="CI130" i="3" s="1"/>
  <c r="CI25" i="3" a="1"/>
  <c r="CI25" i="3" s="1"/>
  <c r="CI14" i="3" a="1"/>
  <c r="CI14" i="3" s="1"/>
  <c r="CI126" i="3" s="1"/>
  <c r="AQ794" i="3"/>
  <c r="AQ793" i="3" s="1"/>
  <c r="AQ798" i="3"/>
  <c r="AQ852" i="3" s="1"/>
  <c r="AX635" i="3"/>
  <c r="AX43" i="3"/>
  <c r="AX42" i="3" s="1"/>
  <c r="AX46" i="3" s="1"/>
  <c r="AX51" i="3" s="1"/>
  <c r="AX70" i="3" s="1"/>
  <c r="AX101" i="3" s="1"/>
  <c r="AX115" i="3" s="1"/>
  <c r="AX116" i="3" s="1"/>
  <c r="AD899" i="3"/>
  <c r="AD898" i="3"/>
  <c r="AD896" i="3"/>
  <c r="AD1025" i="3"/>
  <c r="BU944" i="3"/>
  <c r="BU934" i="3"/>
  <c r="BU933" i="3" s="1"/>
  <c r="BU941" i="3"/>
  <c r="BU938" i="3"/>
  <c r="BU939" i="3"/>
  <c r="BU925" i="3"/>
  <c r="BU929" i="3"/>
  <c r="BU919" i="3"/>
  <c r="BU926" i="3"/>
  <c r="BU914" i="3"/>
  <c r="BU913" i="3" s="1"/>
  <c r="BU910" i="3"/>
  <c r="BU940" i="3"/>
  <c r="BU937" i="3"/>
  <c r="BU915" i="3"/>
  <c r="BU911" i="3"/>
  <c r="BU920" i="3"/>
  <c r="BU917" i="3"/>
  <c r="BU916" i="3" s="1"/>
  <c r="BU890" i="3"/>
  <c r="BU874" i="3"/>
  <c r="BU879" i="3"/>
  <c r="BU900" i="3"/>
  <c r="BU895" i="3"/>
  <c r="BU894" i="3"/>
  <c r="BU893" i="3" s="1"/>
  <c r="BU909" i="3"/>
  <c r="BU891" i="3"/>
  <c r="BU887" i="3" a="1"/>
  <c r="BU887" i="3" s="1"/>
  <c r="BU912" i="3"/>
  <c r="BU889" i="3"/>
  <c r="BU888" i="3" s="1"/>
  <c r="BU945" i="3"/>
  <c r="BU908" i="3"/>
  <c r="BU904" i="3"/>
  <c r="BU892" i="3"/>
  <c r="BU881" i="3"/>
  <c r="BU875" i="3"/>
  <c r="BU928" i="3" s="1"/>
  <c r="BU927" i="3" s="1"/>
  <c r="CK871" i="3" a="1"/>
  <c r="CK871" i="3" s="1"/>
  <c r="AG635" i="3"/>
  <c r="AG649" i="3"/>
  <c r="AG55" i="3" s="1"/>
  <c r="AG43" i="3"/>
  <c r="AG42" i="3" s="1"/>
  <c r="AG46" i="3" s="1"/>
  <c r="AG51" i="3" s="1"/>
  <c r="CM903" i="3"/>
  <c r="CM902" i="3" s="1"/>
  <c r="CM906" i="3"/>
  <c r="CM905" i="3"/>
  <c r="CM907" i="3"/>
  <c r="AY1057" i="3"/>
  <c r="AY1054" i="3"/>
  <c r="AY1056" i="3"/>
  <c r="CL545" i="3"/>
  <c r="CL544" i="3"/>
  <c r="CL549" i="3"/>
  <c r="CL522" i="3"/>
  <c r="CL521" i="3" s="1"/>
  <c r="CL514" i="3"/>
  <c r="CL542" i="3"/>
  <c r="CL539" i="3"/>
  <c r="CL538" i="3" s="1"/>
  <c r="CL531" i="3"/>
  <c r="CL550" i="3"/>
  <c r="CL525" i="3"/>
  <c r="CL546" i="3"/>
  <c r="CL530" i="3"/>
  <c r="CL517" i="3"/>
  <c r="CL524" i="3"/>
  <c r="CL515" i="3"/>
  <c r="CL505" i="3"/>
  <c r="CL495" i="3"/>
  <c r="CL479" i="3"/>
  <c r="CL496" i="3"/>
  <c r="CL486" i="3"/>
  <c r="CL520" i="3"/>
  <c r="CL500" i="3"/>
  <c r="CL494" i="3"/>
  <c r="CL493" i="3" s="1"/>
  <c r="CL543" i="3"/>
  <c r="CL480" i="3"/>
  <c r="CL533" i="3" s="1"/>
  <c r="CL532" i="3" s="1"/>
  <c r="CL534" i="3"/>
  <c r="CL513" i="3"/>
  <c r="CL509" i="3"/>
  <c r="CL499" i="3"/>
  <c r="CL498" i="3" s="1"/>
  <c r="CL497" i="3"/>
  <c r="CL516" i="3"/>
  <c r="CL492" i="3" a="1"/>
  <c r="CL492" i="3" s="1"/>
  <c r="CL519" i="3"/>
  <c r="CL518" i="3" s="1"/>
  <c r="CL484" i="3"/>
  <c r="CP484" i="3" s="1"/>
  <c r="CQ484" i="3" s="1"/>
  <c r="CL502" i="3"/>
  <c r="BS827" i="3"/>
  <c r="BS826" i="3"/>
  <c r="BS824" i="3"/>
  <c r="BS823" i="3" s="1"/>
  <c r="BS828" i="3"/>
  <c r="BZ675" i="3"/>
  <c r="CA675" i="3" s="1"/>
  <c r="BM81" i="3"/>
  <c r="BZ81" i="3" s="1"/>
  <c r="CK508" i="3"/>
  <c r="CK507" i="3" s="1"/>
  <c r="CK511" i="3"/>
  <c r="CK510" i="3"/>
  <c r="CK512" i="3"/>
  <c r="AR614" i="3"/>
  <c r="AR566" i="3"/>
  <c r="AO849" i="3"/>
  <c r="BB796" i="3"/>
  <c r="BC796" i="3" s="1"/>
  <c r="CE188" i="3"/>
  <c r="CE68" i="3" s="1"/>
  <c r="CE187" i="3"/>
  <c r="CE67" i="3" s="1"/>
  <c r="CE66" i="3" s="1"/>
  <c r="CE65" i="3" s="1"/>
  <c r="CE185" i="3"/>
  <c r="BM600" i="3"/>
  <c r="BZ600" i="3" s="1"/>
  <c r="CA600" i="3" s="1"/>
  <c r="BZ601" i="3"/>
  <c r="CA601" i="3" s="1"/>
  <c r="BW659" i="3"/>
  <c r="BW662" i="3"/>
  <c r="BW661" i="3"/>
  <c r="BZ678" i="3"/>
  <c r="CA678" i="3" s="1"/>
  <c r="BM84" i="3"/>
  <c r="BZ84" i="3" s="1"/>
  <c r="CA84" i="3" s="1"/>
  <c r="AY557" i="3"/>
  <c r="AY556" i="3" s="1"/>
  <c r="AY561" i="3"/>
  <c r="AY615" i="3" s="1"/>
  <c r="Z1044" i="3"/>
  <c r="Z1030" i="3"/>
  <c r="CC85" i="3"/>
  <c r="CP85" i="3" s="1"/>
  <c r="CQ85" i="3" s="1"/>
  <c r="CP86" i="3"/>
  <c r="CQ86" i="3" s="1"/>
  <c r="AJ873" i="3"/>
  <c r="AJ877" i="3"/>
  <c r="AJ931" i="3" s="1"/>
  <c r="AP566" i="3"/>
  <c r="AP614" i="3"/>
  <c r="AP945" i="3"/>
  <c r="AP944" i="3"/>
  <c r="AP939" i="3"/>
  <c r="AP941" i="3"/>
  <c r="AP937" i="3"/>
  <c r="AP938" i="3"/>
  <c r="AP940" i="3"/>
  <c r="AP934" i="3"/>
  <c r="AP933" i="3" s="1"/>
  <c r="AP926" i="3"/>
  <c r="AP920" i="3"/>
  <c r="AP904" i="3"/>
  <c r="AP895" i="3"/>
  <c r="AP929" i="3"/>
  <c r="AP910" i="3"/>
  <c r="AP925" i="3"/>
  <c r="AP914" i="3"/>
  <c r="AP913" i="3" s="1"/>
  <c r="AP911" i="3"/>
  <c r="AP908" i="3"/>
  <c r="AP912" i="3"/>
  <c r="AP881" i="3"/>
  <c r="AP892" i="3"/>
  <c r="AP879" i="3"/>
  <c r="AP886" i="3"/>
  <c r="AP875" i="3"/>
  <c r="AP928" i="3" s="1"/>
  <c r="AP927" i="3" s="1"/>
  <c r="AP887" i="3" a="1"/>
  <c r="AP887" i="3" s="1"/>
  <c r="AP900" i="3"/>
  <c r="AP919" i="3"/>
  <c r="AP915" i="3"/>
  <c r="AP909" i="3"/>
  <c r="AP890" i="3"/>
  <c r="AP894" i="3"/>
  <c r="AP893" i="3" s="1"/>
  <c r="AP917" i="3"/>
  <c r="AP916" i="3" s="1"/>
  <c r="AP889" i="3"/>
  <c r="AP888" i="3" s="1"/>
  <c r="AP874" i="3"/>
  <c r="AP891" i="3"/>
  <c r="AP897" i="3"/>
  <c r="BN871" i="3" a="1"/>
  <c r="BN871" i="3" s="1"/>
  <c r="AP878" i="3"/>
  <c r="AV679" i="3"/>
  <c r="AV86" i="3"/>
  <c r="AV85" i="3" s="1"/>
  <c r="Z807" i="3"/>
  <c r="Z793" i="3"/>
  <c r="P38" i="1"/>
  <c r="AU4" i="1"/>
  <c r="AT4" i="1"/>
  <c r="AF4" i="1"/>
  <c r="AE4" i="1"/>
  <c r="BN747" i="3"/>
  <c r="BN745" i="3"/>
  <c r="BN744" i="3" s="1"/>
  <c r="BN748" i="3"/>
  <c r="BN749" i="3"/>
  <c r="AA714" i="3"/>
  <c r="AA728" i="3"/>
  <c r="AE992" i="3"/>
  <c r="AL992" i="3" s="1"/>
  <c r="AM992" i="3" s="1"/>
  <c r="AL993" i="3"/>
  <c r="AM993" i="3" s="1"/>
  <c r="BM1086" i="3"/>
  <c r="BZ1033" i="3"/>
  <c r="CA1033" i="3" s="1"/>
  <c r="AS590" i="3"/>
  <c r="AS589" i="3"/>
  <c r="AS587" i="3"/>
  <c r="AS586" i="3" s="1"/>
  <c r="AS591" i="3"/>
  <c r="AP666" i="3"/>
  <c r="AP669" i="3"/>
  <c r="AP75" i="3" s="1"/>
  <c r="AP668" i="3"/>
  <c r="AP74" i="3" s="1"/>
  <c r="AP73" i="3"/>
  <c r="AP72" i="3" s="1"/>
  <c r="AP670" i="3"/>
  <c r="AP76" i="3" s="1"/>
  <c r="AP651" i="3"/>
  <c r="AP58" i="3"/>
  <c r="AP57" i="3" s="1"/>
  <c r="R490" i="3"/>
  <c r="R54" i="3" s="1"/>
  <c r="R481" i="3"/>
  <c r="R487" i="3" s="1"/>
  <c r="CE71" i="3"/>
  <c r="AL715" i="3"/>
  <c r="AM715" i="3" s="1"/>
  <c r="Y714" i="3"/>
  <c r="Y728" i="3"/>
  <c r="AL728" i="3" s="1"/>
  <c r="AV590" i="3"/>
  <c r="AV589" i="3"/>
  <c r="AV587" i="3"/>
  <c r="AV586" i="3" s="1"/>
  <c r="AV591" i="3"/>
  <c r="CK188" i="3"/>
  <c r="CK68" i="3" s="1"/>
  <c r="CK187" i="3"/>
  <c r="CK67" i="3" s="1"/>
  <c r="CK66" i="3" s="1"/>
  <c r="CK65" i="3" s="1"/>
  <c r="CK185" i="3"/>
  <c r="AW819" i="3"/>
  <c r="AW820" i="3"/>
  <c r="AW817" i="3"/>
  <c r="AW827" i="3"/>
  <c r="AW826" i="3"/>
  <c r="AW824" i="3"/>
  <c r="AW823" i="3" s="1"/>
  <c r="AW828" i="3"/>
  <c r="BQ374" i="3"/>
  <c r="BZ374" i="3" s="1"/>
  <c r="CA374" i="3" s="1"/>
  <c r="BZ375" i="3"/>
  <c r="CA375" i="3" s="1"/>
  <c r="CJ425" i="3"/>
  <c r="CJ424" i="3"/>
  <c r="CJ422" i="3"/>
  <c r="AW1088" i="3"/>
  <c r="AW1040" i="3"/>
  <c r="AB978" i="3"/>
  <c r="AL978" i="3" s="1"/>
  <c r="AM978" i="3" s="1"/>
  <c r="AB975" i="3"/>
  <c r="AL975" i="3" s="1"/>
  <c r="AM975" i="3" s="1"/>
  <c r="AB977" i="3"/>
  <c r="AL977" i="3" s="1"/>
  <c r="AM977" i="3" s="1"/>
  <c r="AY739" i="3"/>
  <c r="AU739" i="3"/>
  <c r="BZ745" i="3"/>
  <c r="CA745" i="3" s="1"/>
  <c r="BM744" i="3"/>
  <c r="BZ744" i="3" s="1"/>
  <c r="CA744" i="3" s="1"/>
  <c r="CM776" i="3"/>
  <c r="CM775" i="3" s="1"/>
  <c r="CM767" i="3"/>
  <c r="CM752" i="3"/>
  <c r="CM746" i="3"/>
  <c r="CM787" i="3"/>
  <c r="CM786" i="3"/>
  <c r="CM779" i="3"/>
  <c r="CM754" i="3"/>
  <c r="CM782" i="3"/>
  <c r="CM742" i="3"/>
  <c r="CM736" i="3"/>
  <c r="CM735" i="3" s="1"/>
  <c r="CM734" i="3"/>
  <c r="CM762" i="3"/>
  <c r="CM783" i="3"/>
  <c r="CM771" i="3"/>
  <c r="CM768" i="3"/>
  <c r="CM761" i="3"/>
  <c r="CM780" i="3"/>
  <c r="CM756" i="3"/>
  <c r="CM755" i="3" s="1"/>
  <c r="CM721" i="3"/>
  <c r="CM751" i="3"/>
  <c r="CM733" i="3"/>
  <c r="CM750" i="3"/>
  <c r="CM731" i="3"/>
  <c r="CM730" i="3" s="1"/>
  <c r="CM781" i="3"/>
  <c r="CM759" i="3"/>
  <c r="CM758" i="3" s="1"/>
  <c r="CM757" i="3"/>
  <c r="CM753" i="3"/>
  <c r="CM723" i="3"/>
  <c r="CM732" i="3"/>
  <c r="CM716" i="3"/>
  <c r="CM729" i="3" a="1"/>
  <c r="CM729" i="3" s="1"/>
  <c r="CM737" i="3"/>
  <c r="CM717" i="3"/>
  <c r="CM770" i="3" s="1"/>
  <c r="CM769" i="3" s="1"/>
  <c r="AT636" i="3"/>
  <c r="AT640" i="3"/>
  <c r="AT694" i="3" s="1"/>
  <c r="AT100" i="3" s="1"/>
  <c r="BW668" i="3"/>
  <c r="BW669" i="3"/>
  <c r="BW666" i="3"/>
  <c r="BW665" i="3" s="1"/>
  <c r="BW670" i="3"/>
  <c r="BT623" i="3"/>
  <c r="BT621" i="3"/>
  <c r="BT613" i="3"/>
  <c r="BT609" i="3"/>
  <c r="BT584" i="3"/>
  <c r="BT575" i="3"/>
  <c r="BT574" i="3"/>
  <c r="BT559" i="3"/>
  <c r="BT612" i="3" s="1"/>
  <c r="BT611" i="3" s="1"/>
  <c r="BT629" i="3"/>
  <c r="BT624" i="3"/>
  <c r="BT622" i="3"/>
  <c r="BT595" i="3"/>
  <c r="BT628" i="3"/>
  <c r="BT625" i="3"/>
  <c r="BT618" i="3"/>
  <c r="BT617" i="3" s="1"/>
  <c r="BT603" i="3"/>
  <c r="BT599" i="3"/>
  <c r="BT598" i="3"/>
  <c r="BT597" i="3" s="1"/>
  <c r="BT610" i="3"/>
  <c r="BT596" i="3"/>
  <c r="BT592" i="3"/>
  <c r="BT594" i="3"/>
  <c r="BT573" i="3"/>
  <c r="BT572" i="3" s="1"/>
  <c r="BT601" i="3"/>
  <c r="BT600" i="3" s="1"/>
  <c r="BT593" i="3"/>
  <c r="BT604" i="3"/>
  <c r="BT563" i="3"/>
  <c r="BT579" i="3"/>
  <c r="BT565" i="3"/>
  <c r="BT578" i="3"/>
  <c r="BT577" i="3" s="1"/>
  <c r="BT576" i="3"/>
  <c r="BT571" i="3" a="1"/>
  <c r="BT571" i="3" s="1"/>
  <c r="BT588" i="3"/>
  <c r="BT558" i="3"/>
  <c r="CJ555" i="3" a="1"/>
  <c r="CJ555" i="3" s="1"/>
  <c r="AO62" i="3"/>
  <c r="BB63" i="3"/>
  <c r="BC63" i="3" s="1"/>
  <c r="CP922" i="3"/>
  <c r="CQ922" i="3" s="1"/>
  <c r="CC921" i="3"/>
  <c r="CP921" i="3" s="1"/>
  <c r="CQ921" i="3" s="1"/>
  <c r="V503" i="3"/>
  <c r="W503" i="3" s="1"/>
  <c r="BN583" i="3"/>
  <c r="BN580" i="3"/>
  <c r="BN582" i="3"/>
  <c r="AQ71" i="3"/>
  <c r="J51" i="3"/>
  <c r="CG217" i="3"/>
  <c r="CG45" i="3"/>
  <c r="AU806" i="3"/>
  <c r="AU805" i="3" s="1"/>
  <c r="AU797" i="3"/>
  <c r="AP715" i="3"/>
  <c r="AP714" i="3" s="1"/>
  <c r="AP719" i="3"/>
  <c r="AP773" i="3" s="1"/>
  <c r="BV982" i="3"/>
  <c r="BV981" i="3" s="1"/>
  <c r="BV985" i="3"/>
  <c r="BV984" i="3"/>
  <c r="BV986" i="3"/>
  <c r="AI984" i="3"/>
  <c r="AI982" i="3"/>
  <c r="AI981" i="3" s="1"/>
  <c r="AI985" i="3"/>
  <c r="AI986" i="3"/>
  <c r="AR635" i="3"/>
  <c r="AR43" i="3"/>
  <c r="AR42" i="3" s="1"/>
  <c r="AR46" i="3" s="1"/>
  <c r="AR51" i="3" s="1"/>
  <c r="BZ671" i="3"/>
  <c r="CA671" i="3" s="1"/>
  <c r="BM77" i="3"/>
  <c r="BZ77" i="3" s="1"/>
  <c r="BZ700" i="3"/>
  <c r="CA700" i="3" s="1"/>
  <c r="BM106" i="3"/>
  <c r="BZ106" i="3" s="1"/>
  <c r="AB1044" i="3"/>
  <c r="AB1030" i="3"/>
  <c r="V721" i="3"/>
  <c r="W721" i="3" s="1"/>
  <c r="P489" i="3"/>
  <c r="P488" i="3" s="1"/>
  <c r="AU567" i="3"/>
  <c r="AP798" i="3"/>
  <c r="AP852" i="3" s="1"/>
  <c r="AP794" i="3"/>
  <c r="AP793" i="3" s="1"/>
  <c r="BS1064" i="3"/>
  <c r="BS1063" i="3"/>
  <c r="BS1061" i="3"/>
  <c r="BS1060" i="3" s="1"/>
  <c r="BS1065" i="3"/>
  <c r="AM107" i="3"/>
  <c r="CC842" i="3"/>
  <c r="CP842" i="3" s="1"/>
  <c r="CQ842" i="3" s="1"/>
  <c r="CP843" i="3"/>
  <c r="CQ843" i="3" s="1"/>
  <c r="BC841" i="3"/>
  <c r="BC860" i="3"/>
  <c r="BC836" i="3"/>
  <c r="BR1102" i="3"/>
  <c r="BR1095" i="3"/>
  <c r="BR1098" i="3"/>
  <c r="BR1096" i="3"/>
  <c r="BR1092" i="3"/>
  <c r="BR1091" i="3" s="1"/>
  <c r="BR1087" i="3"/>
  <c r="BR1097" i="3"/>
  <c r="BR1103" i="3"/>
  <c r="BR1083" i="3"/>
  <c r="BR1075" i="3"/>
  <c r="BR1074" i="3" s="1"/>
  <c r="BR1069" i="3"/>
  <c r="BR1099" i="3"/>
  <c r="BR1084" i="3"/>
  <c r="BR1078" i="3"/>
  <c r="BR1068" i="3"/>
  <c r="BR1077" i="3"/>
  <c r="BR1067" i="3"/>
  <c r="BR1072" i="3"/>
  <c r="BR1071" i="3" s="1"/>
  <c r="BR1073" i="3"/>
  <c r="BR1050" i="3"/>
  <c r="BR1058" i="3"/>
  <c r="BR1052" i="3"/>
  <c r="BR1051" i="3" s="1"/>
  <c r="BR1070" i="3"/>
  <c r="BR1062" i="3"/>
  <c r="BR1066" i="3"/>
  <c r="BR1053" i="3"/>
  <c r="BR1047" i="3"/>
  <c r="BR1046" i="3" s="1"/>
  <c r="BR1045" i="3" a="1"/>
  <c r="BR1045" i="3" s="1"/>
  <c r="BR1048" i="3"/>
  <c r="BR1032" i="3"/>
  <c r="BR1049" i="3"/>
  <c r="BR1039" i="3"/>
  <c r="BR1037" i="3"/>
  <c r="BR1033" i="3"/>
  <c r="BR1086" i="3" s="1"/>
  <c r="BR1085" i="3" s="1"/>
  <c r="CH1029" i="3" a="1"/>
  <c r="CH1029" i="3" s="1"/>
  <c r="BR1055" i="3"/>
  <c r="CF267" i="3"/>
  <c r="CF266" i="3"/>
  <c r="CF264" i="3"/>
  <c r="AS905" i="3"/>
  <c r="AS903" i="3"/>
  <c r="AS902" i="3" s="1"/>
  <c r="AS906" i="3"/>
  <c r="AS907" i="3"/>
  <c r="CI590" i="3"/>
  <c r="CI589" i="3"/>
  <c r="CI587" i="3"/>
  <c r="CI586" i="3" s="1"/>
  <c r="CI591" i="3"/>
  <c r="CF666" i="3"/>
  <c r="CF665" i="3" s="1"/>
  <c r="CF669" i="3"/>
  <c r="CF668" i="3"/>
  <c r="CF670" i="3"/>
  <c r="BT71" i="3"/>
  <c r="V68" i="3"/>
  <c r="W68" i="3" s="1"/>
  <c r="AT739" i="3"/>
  <c r="BQ532" i="3"/>
  <c r="BZ532" i="3" s="1"/>
  <c r="CA532" i="3" s="1"/>
  <c r="BZ533" i="3"/>
  <c r="CA533" i="3" s="1"/>
  <c r="CP73" i="3"/>
  <c r="CQ73" i="3" s="1"/>
  <c r="CC72" i="3"/>
  <c r="AL878" i="3"/>
  <c r="AM878" i="3" s="1"/>
  <c r="Y873" i="3"/>
  <c r="Y877" i="3"/>
  <c r="AL877" i="3" s="1"/>
  <c r="AM877" i="3" s="1"/>
  <c r="CA47" i="3"/>
  <c r="CH431" i="3"/>
  <c r="CH429" i="3"/>
  <c r="CH428" i="3" s="1"/>
  <c r="CH432" i="3"/>
  <c r="CH433" i="3"/>
  <c r="CF188" i="3"/>
  <c r="CF68" i="3" s="1"/>
  <c r="CF187" i="3"/>
  <c r="CF67" i="3" s="1"/>
  <c r="CF66" i="3" s="1"/>
  <c r="CF65" i="3" s="1"/>
  <c r="CF185" i="3"/>
  <c r="BN866" i="3"/>
  <c r="BN862" i="3"/>
  <c r="BN846" i="3"/>
  <c r="BN861" i="3"/>
  <c r="BN859" i="3"/>
  <c r="BN858" i="3"/>
  <c r="BN850" i="3"/>
  <c r="BN841" i="3"/>
  <c r="BN835" i="3"/>
  <c r="BN834" i="3" s="1"/>
  <c r="BN829" i="3"/>
  <c r="BN840" i="3"/>
  <c r="BN808" i="3" a="1"/>
  <c r="BN808" i="3" s="1"/>
  <c r="BN865" i="3"/>
  <c r="BN855" i="3"/>
  <c r="BN854" i="3" s="1"/>
  <c r="BN860" i="3"/>
  <c r="BN810" i="3"/>
  <c r="BN809" i="3" s="1"/>
  <c r="BN832" i="3"/>
  <c r="BN811" i="3"/>
  <c r="BN831" i="3"/>
  <c r="BN815" i="3"/>
  <c r="BN814" i="3" s="1"/>
  <c r="BN796" i="3"/>
  <c r="BN849" i="3" s="1"/>
  <c r="BN848" i="3" s="1"/>
  <c r="BN836" i="3"/>
  <c r="BN830" i="3"/>
  <c r="BN812" i="3"/>
  <c r="BN795" i="3"/>
  <c r="BN821" i="3"/>
  <c r="BN838" i="3"/>
  <c r="BN837" i="3" s="1"/>
  <c r="BN825" i="3"/>
  <c r="BN833" i="3"/>
  <c r="BN816" i="3"/>
  <c r="BN847" i="3"/>
  <c r="BN807" i="3"/>
  <c r="BN802" i="3"/>
  <c r="BN813" i="3"/>
  <c r="CD792" i="3" a="1"/>
  <c r="CD792" i="3" s="1"/>
  <c r="BN818" i="3"/>
  <c r="CE423" i="3"/>
  <c r="CP533" i="3"/>
  <c r="CQ533" i="3" s="1"/>
  <c r="CC532" i="3"/>
  <c r="CP532" i="3" s="1"/>
  <c r="CQ532" i="3" s="1"/>
  <c r="BO800" i="3"/>
  <c r="AM880" i="3"/>
  <c r="AJ690" i="3"/>
  <c r="AJ96" i="3"/>
  <c r="AJ95" i="3" s="1"/>
  <c r="AW877" i="3"/>
  <c r="AW931" i="3" s="1"/>
  <c r="AW873" i="3"/>
  <c r="AW872" i="3" s="1"/>
  <c r="AT1036" i="3"/>
  <c r="CF502" i="3"/>
  <c r="BW905" i="3"/>
  <c r="BW906" i="3"/>
  <c r="BW903" i="3"/>
  <c r="BW902" i="3" s="1"/>
  <c r="BW907" i="3"/>
  <c r="CI216" i="3"/>
  <c r="CI96" i="3"/>
  <c r="CI95" i="3" s="1"/>
  <c r="BX590" i="3"/>
  <c r="BX589" i="3"/>
  <c r="BX587" i="3"/>
  <c r="BX586" i="3" s="1"/>
  <c r="BX591" i="3"/>
  <c r="BS33" i="3" a="1"/>
  <c r="BS33" i="3" s="1"/>
  <c r="BS147" i="3" s="1"/>
  <c r="BS23" i="3" a="1"/>
  <c r="BS23" i="3" s="1"/>
  <c r="BS136" i="3" s="1"/>
  <c r="BS11" i="3" a="1"/>
  <c r="BS11" i="3" s="1"/>
  <c r="BS123" i="3" s="1"/>
  <c r="BS20" i="3" a="1"/>
  <c r="BS20" i="3" s="1"/>
  <c r="BS133" i="3" s="1"/>
  <c r="BS37" i="3" a="1"/>
  <c r="BS37" i="3" s="1"/>
  <c r="BS152" i="3" s="1"/>
  <c r="BS26" i="3" a="1"/>
  <c r="BS26" i="3" s="1"/>
  <c r="BS12" i="3" a="1"/>
  <c r="BS12" i="3" s="1"/>
  <c r="BS124" i="3" s="1"/>
  <c r="BS9" i="3" a="1"/>
  <c r="BS9" i="3" s="1"/>
  <c r="BS121" i="3" s="1"/>
  <c r="BS30" i="3" a="1"/>
  <c r="BS30" i="3" s="1"/>
  <c r="BS143" i="3" s="1"/>
  <c r="BS35" i="3" a="1"/>
  <c r="BS35" i="3" s="1"/>
  <c r="BS149" i="3" s="1"/>
  <c r="BS34" i="3" a="1"/>
  <c r="BS34" i="3" s="1"/>
  <c r="BS148" i="3" s="1"/>
  <c r="BS18" i="3" a="1"/>
  <c r="BS18" i="3" s="1"/>
  <c r="BS131" i="3" s="1"/>
  <c r="BS4" i="3"/>
  <c r="BS27" i="3" a="1"/>
  <c r="BS27" i="3" s="1"/>
  <c r="BS13" i="3" a="1"/>
  <c r="BS13" i="3" s="1"/>
  <c r="BS125" i="3" s="1"/>
  <c r="BS16" i="3" a="1"/>
  <c r="BS16" i="3" s="1"/>
  <c r="BS129" i="3" s="1"/>
  <c r="BS25" i="3" a="1"/>
  <c r="BS25" i="3" s="1"/>
  <c r="BS21" i="3" a="1"/>
  <c r="BS21" i="3" s="1"/>
  <c r="BS134" i="3" s="1"/>
  <c r="BS19" i="3" a="1"/>
  <c r="BS19" i="3" s="1"/>
  <c r="BS132" i="3" s="1"/>
  <c r="BS29" i="3" a="1"/>
  <c r="BS29" i="3" s="1"/>
  <c r="BS10" i="3" a="1"/>
  <c r="BS10" i="3" s="1"/>
  <c r="BS122" i="3" s="1"/>
  <c r="BS8" i="3" a="1"/>
  <c r="BS8" i="3" s="1"/>
  <c r="BS120" i="3" s="1"/>
  <c r="BS36" i="3" a="1"/>
  <c r="BS36" i="3" s="1"/>
  <c r="BS150" i="3" s="1"/>
  <c r="BS17" i="3" a="1"/>
  <c r="BS17" i="3" s="1"/>
  <c r="BS130" i="3" s="1"/>
  <c r="BS24" i="3" a="1"/>
  <c r="BS24" i="3" s="1"/>
  <c r="BS14" i="3" a="1"/>
  <c r="BS14" i="3" s="1"/>
  <c r="BS126" i="3" s="1"/>
  <c r="BS38" i="3" a="1"/>
  <c r="BS38" i="3" s="1"/>
  <c r="BS153" i="3" s="1"/>
  <c r="BS31" i="3" a="1"/>
  <c r="BS31" i="3" s="1"/>
  <c r="BS144" i="3" s="1"/>
  <c r="BS22" i="3" a="1"/>
  <c r="BS22" i="3" s="1"/>
  <c r="BS135" i="3" s="1"/>
  <c r="BS15" i="3" a="1"/>
  <c r="BS15" i="3" s="1"/>
  <c r="BS128" i="3" s="1"/>
  <c r="BS32" i="3" a="1"/>
  <c r="BS32" i="3" s="1"/>
  <c r="BS145" i="3" s="1"/>
  <c r="BS7" i="3" a="1"/>
  <c r="BS7" i="3" s="1"/>
  <c r="CF422" i="3"/>
  <c r="CF425" i="3"/>
  <c r="CF424" i="3"/>
  <c r="AQ636" i="3"/>
  <c r="AQ640" i="3"/>
  <c r="AQ694" i="3" s="1"/>
  <c r="AQ100" i="3" s="1"/>
  <c r="AQ741" i="3"/>
  <c r="AQ740" i="3"/>
  <c r="AQ738" i="3"/>
  <c r="CP83" i="3"/>
  <c r="CC82" i="3"/>
  <c r="CP82" i="3" s="1"/>
  <c r="AT794" i="3"/>
  <c r="AT793" i="3" s="1"/>
  <c r="AT798" i="3"/>
  <c r="AT852" i="3" s="1"/>
  <c r="AT940" i="3"/>
  <c r="AT939" i="3"/>
  <c r="AT945" i="3"/>
  <c r="AT941" i="3"/>
  <c r="AT938" i="3"/>
  <c r="AT944" i="3"/>
  <c r="AT934" i="3"/>
  <c r="AT933" i="3" s="1"/>
  <c r="AT926" i="3"/>
  <c r="AT891" i="3"/>
  <c r="AT929" i="3"/>
  <c r="AT925" i="3"/>
  <c r="AT915" i="3"/>
  <c r="AT911" i="3"/>
  <c r="AT917" i="3"/>
  <c r="AT916" i="3" s="1"/>
  <c r="AT908" i="3"/>
  <c r="AT889" i="3"/>
  <c r="AT888" i="3" s="1"/>
  <c r="AT912" i="3"/>
  <c r="AT937" i="3"/>
  <c r="AT904" i="3"/>
  <c r="AT892" i="3"/>
  <c r="AT886" i="3"/>
  <c r="AT909" i="3"/>
  <c r="AT890" i="3"/>
  <c r="AT914" i="3"/>
  <c r="AT913" i="3" s="1"/>
  <c r="AT910" i="3"/>
  <c r="AT920" i="3"/>
  <c r="AT919" i="3"/>
  <c r="AT874" i="3"/>
  <c r="AT894" i="3"/>
  <c r="AT893" i="3" s="1"/>
  <c r="AT879" i="3"/>
  <c r="AT875" i="3"/>
  <c r="AT928" i="3" s="1"/>
  <c r="AT927" i="3" s="1"/>
  <c r="AT895" i="3"/>
  <c r="AT887" i="3" a="1"/>
  <c r="AT887" i="3" s="1"/>
  <c r="AT900" i="3"/>
  <c r="AT881" i="3"/>
  <c r="BR871" i="3" a="1"/>
  <c r="BR871" i="3" s="1"/>
  <c r="AT878" i="3"/>
  <c r="AP589" i="3"/>
  <c r="AP587" i="3"/>
  <c r="AP586" i="3" s="1"/>
  <c r="AP590" i="3"/>
  <c r="AP591" i="3"/>
  <c r="BV1103" i="3"/>
  <c r="BV1097" i="3"/>
  <c r="BV1099" i="3"/>
  <c r="BV1102" i="3"/>
  <c r="BV1095" i="3"/>
  <c r="BV1092" i="3"/>
  <c r="BV1091" i="3" s="1"/>
  <c r="BV1098" i="3"/>
  <c r="BV1084" i="3"/>
  <c r="BV1096" i="3"/>
  <c r="BV1087" i="3"/>
  <c r="BV1073" i="3"/>
  <c r="BV1072" i="3"/>
  <c r="BV1071" i="3" s="1"/>
  <c r="BV1083" i="3"/>
  <c r="BV1070" i="3"/>
  <c r="BV1078" i="3"/>
  <c r="BV1068" i="3"/>
  <c r="BV1075" i="3"/>
  <c r="BV1074" i="3" s="1"/>
  <c r="BV1069" i="3"/>
  <c r="BV1077" i="3"/>
  <c r="BV1067" i="3"/>
  <c r="BV1049" i="3"/>
  <c r="BV1053" i="3"/>
  <c r="BV1066" i="3"/>
  <c r="BV1058" i="3"/>
  <c r="BV1052" i="3"/>
  <c r="BV1051" i="3" s="1"/>
  <c r="BV1047" i="3"/>
  <c r="BV1046" i="3" s="1"/>
  <c r="BV1062" i="3"/>
  <c r="BV1045" i="3" a="1"/>
  <c r="BV1045" i="3" s="1"/>
  <c r="BV1037" i="3"/>
  <c r="BV1050" i="3"/>
  <c r="BV1033" i="3"/>
  <c r="BV1086" i="3" s="1"/>
  <c r="BV1085" i="3" s="1"/>
  <c r="BV1048" i="3"/>
  <c r="BV1032" i="3"/>
  <c r="BV1039" i="3"/>
  <c r="CL1029" i="3" a="1"/>
  <c r="CL1029" i="3" s="1"/>
  <c r="BV1055" i="3"/>
  <c r="AX1064" i="3"/>
  <c r="AX1063" i="3"/>
  <c r="AX1061" i="3"/>
  <c r="AX1060" i="3" s="1"/>
  <c r="AX1065" i="3"/>
  <c r="Y1025" i="3"/>
  <c r="AL1025" i="3" s="1"/>
  <c r="AM1025" i="3" s="1"/>
  <c r="AL1012" i="3"/>
  <c r="AM1012" i="3" s="1"/>
  <c r="Q490" i="3"/>
  <c r="Q54" i="3" s="1"/>
  <c r="Q481" i="3"/>
  <c r="Q487" i="3" s="1"/>
  <c r="AF741" i="3"/>
  <c r="AF68" i="3" s="1"/>
  <c r="AF738" i="3"/>
  <c r="AF740" i="3"/>
  <c r="AF67" i="3" s="1"/>
  <c r="AC719" i="3"/>
  <c r="AC715" i="3"/>
  <c r="AO1057" i="3"/>
  <c r="BB1057" i="3" s="1"/>
  <c r="BC1057" i="3" s="1"/>
  <c r="AO1054" i="3"/>
  <c r="BB1054" i="3" s="1"/>
  <c r="BC1054" i="3" s="1"/>
  <c r="AO1056" i="3"/>
  <c r="BB1056" i="3" s="1"/>
  <c r="BC1056" i="3" s="1"/>
  <c r="BB1055" i="3"/>
  <c r="BC1055" i="3" s="1"/>
  <c r="O490" i="3"/>
  <c r="O54" i="3" s="1"/>
  <c r="O481" i="3"/>
  <c r="O487" i="3" s="1"/>
  <c r="CN587" i="3"/>
  <c r="CN586" i="3" s="1"/>
  <c r="CN590" i="3"/>
  <c r="CN589" i="3"/>
  <c r="CN591" i="3"/>
  <c r="AP656" i="3"/>
  <c r="AP63" i="3"/>
  <c r="AP62" i="3" s="1"/>
  <c r="AP53" i="3" s="1"/>
  <c r="AP696" i="3"/>
  <c r="AP103" i="3"/>
  <c r="AP102" i="3" s="1"/>
  <c r="V85" i="3"/>
  <c r="W85" i="3" s="1"/>
  <c r="I71" i="3"/>
  <c r="V71" i="3" s="1"/>
  <c r="W71" i="3" s="1"/>
  <c r="AR660" i="3"/>
  <c r="BQ906" i="3"/>
  <c r="BQ903" i="3"/>
  <c r="BQ902" i="3" s="1"/>
  <c r="BQ905" i="3"/>
  <c r="BQ907" i="3"/>
  <c r="AX827" i="3"/>
  <c r="AX826" i="3"/>
  <c r="AX824" i="3"/>
  <c r="AX823" i="3" s="1"/>
  <c r="AX828" i="3"/>
  <c r="BZ618" i="3"/>
  <c r="CA618" i="3" s="1"/>
  <c r="BM617" i="3"/>
  <c r="BZ617" i="3" s="1"/>
  <c r="CA617" i="3" s="1"/>
  <c r="AR1043" i="3"/>
  <c r="AR1042" i="3" s="1"/>
  <c r="AR1034" i="3"/>
  <c r="BZ972" i="3"/>
  <c r="CA972" i="3" s="1"/>
  <c r="AL1091" i="3"/>
  <c r="AM1091" i="3" s="1"/>
  <c r="Y1104" i="3"/>
  <c r="AL1104" i="3" s="1"/>
  <c r="AM1104" i="3" s="1"/>
  <c r="AS851" i="3"/>
  <c r="AS803" i="3"/>
  <c r="Z877" i="3"/>
  <c r="Z873" i="3"/>
  <c r="CM431" i="3"/>
  <c r="CM432" i="3"/>
  <c r="CM429" i="3"/>
  <c r="CM428" i="3" s="1"/>
  <c r="CM433" i="3"/>
  <c r="AG975" i="3"/>
  <c r="AG977" i="3"/>
  <c r="AG978" i="3"/>
  <c r="AU1043" i="3"/>
  <c r="AU1042" i="3" s="1"/>
  <c r="AU1034" i="3"/>
  <c r="AW557" i="3"/>
  <c r="AW556" i="3" s="1"/>
  <c r="AW561" i="3"/>
  <c r="AW615" i="3" s="1"/>
  <c r="M53" i="3"/>
  <c r="M52" i="3" s="1"/>
  <c r="M70" i="3" s="1"/>
  <c r="M101" i="3" s="1"/>
  <c r="M115" i="3" s="1"/>
  <c r="M116" i="3" s="1"/>
  <c r="AO590" i="3"/>
  <c r="BB590" i="3" s="1"/>
  <c r="BC590" i="3" s="1"/>
  <c r="AO589" i="3"/>
  <c r="BB589" i="3" s="1"/>
  <c r="BC589" i="3" s="1"/>
  <c r="BB588" i="3"/>
  <c r="BC588" i="3" s="1"/>
  <c r="AO587" i="3"/>
  <c r="AO591" i="3"/>
  <c r="BB591" i="3" s="1"/>
  <c r="BC591" i="3" s="1"/>
  <c r="BV776" i="3"/>
  <c r="BV775" i="3" s="1"/>
  <c r="BV783" i="3"/>
  <c r="BV761" i="3"/>
  <c r="BV786" i="3"/>
  <c r="BV782" i="3"/>
  <c r="BV779" i="3"/>
  <c r="BV754" i="3"/>
  <c r="BV721" i="3"/>
  <c r="BV768" i="3"/>
  <c r="BV752" i="3"/>
  <c r="BV781" i="3"/>
  <c r="BV771" i="3"/>
  <c r="BV787" i="3"/>
  <c r="BV729" i="3" a="1"/>
  <c r="BV729" i="3" s="1"/>
  <c r="BV757" i="3"/>
  <c r="BV762" i="3"/>
  <c r="BV750" i="3"/>
  <c r="BV733" i="3"/>
  <c r="BV717" i="3"/>
  <c r="BV770" i="3" s="1"/>
  <c r="BV769" i="3" s="1"/>
  <c r="BV753" i="3"/>
  <c r="BV756" i="3"/>
  <c r="BV755" i="3" s="1"/>
  <c r="BV716" i="3"/>
  <c r="BV780" i="3"/>
  <c r="BV751" i="3"/>
  <c r="BV742" i="3"/>
  <c r="BV734" i="3"/>
  <c r="BV759" i="3"/>
  <c r="BV758" i="3" s="1"/>
  <c r="BV736" i="3"/>
  <c r="BV735" i="3" s="1"/>
  <c r="BV732" i="3"/>
  <c r="BV746" i="3"/>
  <c r="BV723" i="3"/>
  <c r="BV767" i="3"/>
  <c r="BV731" i="3"/>
  <c r="BV730" i="3" s="1"/>
  <c r="BV737" i="3"/>
  <c r="CL713" i="3" a="1"/>
  <c r="CL713" i="3" s="1"/>
  <c r="CJ343" i="3"/>
  <c r="CJ345" i="3"/>
  <c r="CJ346" i="3"/>
  <c r="AG905" i="3"/>
  <c r="AG906" i="3"/>
  <c r="AG903" i="3"/>
  <c r="AG902" i="3" s="1"/>
  <c r="AG907" i="3"/>
  <c r="CK587" i="3"/>
  <c r="CK586" i="3" s="1"/>
  <c r="CK590" i="3"/>
  <c r="CK589" i="3"/>
  <c r="CK591" i="3"/>
  <c r="AY1031" i="3"/>
  <c r="AY1030" i="3" s="1"/>
  <c r="AY1035" i="3"/>
  <c r="AY1089" i="3" s="1"/>
  <c r="AX964" i="3"/>
  <c r="AX963" i="3" s="1"/>
  <c r="AX962" i="3" s="1"/>
  <c r="AX955" i="3"/>
  <c r="BB86" i="3"/>
  <c r="AO85" i="3"/>
  <c r="BB85" i="3" s="1"/>
  <c r="BZ657" i="3"/>
  <c r="CA657" i="3" s="1"/>
  <c r="BM656" i="3"/>
  <c r="BM63" i="3"/>
  <c r="BZ680" i="3"/>
  <c r="CA680" i="3" s="1"/>
  <c r="BM679" i="3"/>
  <c r="BZ679" i="3" s="1"/>
  <c r="CA679" i="3" s="1"/>
  <c r="BM86" i="3"/>
  <c r="CL182" i="3"/>
  <c r="CL63" i="3"/>
  <c r="CL62" i="3" s="1"/>
  <c r="AR817" i="3"/>
  <c r="AR819" i="3"/>
  <c r="AR820" i="3"/>
  <c r="AA965" i="3"/>
  <c r="AA951" i="3"/>
  <c r="CL346" i="3"/>
  <c r="CL345" i="3"/>
  <c r="CL343" i="3"/>
  <c r="CD423" i="3"/>
  <c r="AL824" i="3"/>
  <c r="AM824" i="3" s="1"/>
  <c r="AE823" i="3"/>
  <c r="AL823" i="3" s="1"/>
  <c r="AM823" i="3" s="1"/>
  <c r="AI649" i="3"/>
  <c r="AI55" i="3" s="1"/>
  <c r="AI53" i="3" s="1"/>
  <c r="AI52" i="3" s="1"/>
  <c r="AI635" i="3"/>
  <c r="AI43" i="3"/>
  <c r="AI42" i="3" s="1"/>
  <c r="AI46" i="3" s="1"/>
  <c r="AI51" i="3" s="1"/>
  <c r="AI70" i="3" s="1"/>
  <c r="AI101" i="3" s="1"/>
  <c r="AI115" i="3" s="1"/>
  <c r="AI116" i="3" s="1"/>
  <c r="BV191" i="3"/>
  <c r="AR590" i="3"/>
  <c r="AR589" i="3"/>
  <c r="AR587" i="3"/>
  <c r="AR586" i="3" s="1"/>
  <c r="AR591" i="3"/>
  <c r="BC808" i="3"/>
  <c r="BC850" i="3"/>
  <c r="BC833" i="3"/>
  <c r="AW976" i="3"/>
  <c r="BU191" i="3"/>
  <c r="AH636" i="3"/>
  <c r="AH640" i="3"/>
  <c r="AH694" i="3" s="1"/>
  <c r="AH100" i="3" s="1"/>
  <c r="BB691" i="3"/>
  <c r="BC691" i="3" s="1"/>
  <c r="AO690" i="3"/>
  <c r="BB690" i="3" s="1"/>
  <c r="BC690" i="3" s="1"/>
  <c r="AO96" i="3"/>
  <c r="AO95" i="3" s="1"/>
  <c r="BB95" i="3" s="1"/>
  <c r="BR216" i="3"/>
  <c r="BR96" i="3"/>
  <c r="BR95" i="3" s="1"/>
  <c r="V642" i="3"/>
  <c r="W642" i="3" s="1"/>
  <c r="BS589" i="3"/>
  <c r="BS590" i="3"/>
  <c r="BS587" i="3"/>
  <c r="BS586" i="3" s="1"/>
  <c r="BS591" i="3"/>
  <c r="V504" i="3"/>
  <c r="W504" i="3" s="1"/>
  <c r="AZ640" i="3"/>
  <c r="AZ694" i="3" s="1"/>
  <c r="AZ100" i="3" s="1"/>
  <c r="AZ636" i="3"/>
  <c r="Y807" i="3"/>
  <c r="AL807" i="3" s="1"/>
  <c r="AM807" i="3" s="1"/>
  <c r="AL794" i="3"/>
  <c r="AM794" i="3" s="1"/>
  <c r="Y793" i="3"/>
  <c r="BC942" i="3"/>
  <c r="CJ1016" i="3"/>
  <c r="CJ1008" i="3"/>
  <c r="CJ999" i="3"/>
  <c r="CJ1013" i="3"/>
  <c r="CJ1012" i="3" s="1"/>
  <c r="CJ1023" i="3"/>
  <c r="CJ1020" i="3"/>
  <c r="CJ1004" i="3"/>
  <c r="CJ1024" i="3"/>
  <c r="CJ1018" i="3"/>
  <c r="CJ1017" i="3"/>
  <c r="CJ1019" i="3"/>
  <c r="CJ1005" i="3"/>
  <c r="CJ996" i="3"/>
  <c r="CJ995" i="3" s="1"/>
  <c r="CJ993" i="3"/>
  <c r="CJ992" i="3" s="1"/>
  <c r="CJ998" i="3"/>
  <c r="CJ989" i="3"/>
  <c r="CJ988" i="3"/>
  <c r="CJ974" i="3"/>
  <c r="CJ960" i="3"/>
  <c r="CJ994" i="3"/>
  <c r="CJ990" i="3"/>
  <c r="CJ983" i="3"/>
  <c r="CJ971" i="3"/>
  <c r="CJ969" i="3"/>
  <c r="CJ991" i="3"/>
  <c r="CJ968" i="3"/>
  <c r="CJ967" i="3" s="1"/>
  <c r="CJ970" i="3"/>
  <c r="CJ979" i="3"/>
  <c r="CJ987" i="3"/>
  <c r="CJ973" i="3"/>
  <c r="CJ972" i="3" s="1"/>
  <c r="CJ954" i="3"/>
  <c r="CJ1007" i="3" s="1"/>
  <c r="CJ1006" i="3" s="1"/>
  <c r="CJ953" i="3"/>
  <c r="CJ966" i="3" a="1"/>
  <c r="CJ966" i="3" s="1"/>
  <c r="CJ958" i="3"/>
  <c r="W57" i="3"/>
  <c r="AW956" i="3"/>
  <c r="AW1010" i="3" s="1"/>
  <c r="AW952" i="3"/>
  <c r="AW951" i="3" s="1"/>
  <c r="CJ71" i="3"/>
  <c r="Z714" i="3"/>
  <c r="Z728" i="3"/>
  <c r="Y580" i="3"/>
  <c r="AL581" i="3"/>
  <c r="AM581" i="3" s="1"/>
  <c r="CD581" i="3"/>
  <c r="AX873" i="3"/>
  <c r="AX872" i="3" s="1"/>
  <c r="AX877" i="3"/>
  <c r="AX931" i="3" s="1"/>
  <c r="AX905" i="3"/>
  <c r="AX903" i="3"/>
  <c r="AX902" i="3" s="1"/>
  <c r="AX906" i="3"/>
  <c r="AX907" i="3"/>
  <c r="CH590" i="3"/>
  <c r="CH587" i="3"/>
  <c r="CH586" i="3" s="1"/>
  <c r="CH589" i="3"/>
  <c r="CH591" i="3"/>
  <c r="AF719" i="3"/>
  <c r="AF773" i="3" s="1"/>
  <c r="AF715" i="3"/>
  <c r="AH977" i="3"/>
  <c r="AH978" i="3"/>
  <c r="AH975" i="3"/>
  <c r="BP782" i="3"/>
  <c r="BP781" i="3"/>
  <c r="BP767" i="3"/>
  <c r="BP752" i="3"/>
  <c r="BP746" i="3"/>
  <c r="BP780" i="3"/>
  <c r="BP786" i="3"/>
  <c r="BP787" i="3"/>
  <c r="BP776" i="3"/>
  <c r="BP775" i="3" s="1"/>
  <c r="BP771" i="3"/>
  <c r="BP761" i="3"/>
  <c r="BP768" i="3"/>
  <c r="BP717" i="3"/>
  <c r="BP770" i="3" s="1"/>
  <c r="BP769" i="3" s="1"/>
  <c r="BP779" i="3"/>
  <c r="BP737" i="3"/>
  <c r="BP716" i="3"/>
  <c r="BP762" i="3"/>
  <c r="BP756" i="3"/>
  <c r="BP755" i="3" s="1"/>
  <c r="BP750" i="3"/>
  <c r="BP783" i="3"/>
  <c r="BP742" i="3"/>
  <c r="BP736" i="3"/>
  <c r="BP735" i="3" s="1"/>
  <c r="BP728" i="3"/>
  <c r="BP759" i="3"/>
  <c r="BP758" i="3" s="1"/>
  <c r="BP754" i="3"/>
  <c r="BP732" i="3"/>
  <c r="BP723" i="3"/>
  <c r="BP721" i="3"/>
  <c r="BP757" i="3"/>
  <c r="BP731" i="3"/>
  <c r="BP730" i="3" s="1"/>
  <c r="BP734" i="3"/>
  <c r="BP729" i="3" a="1"/>
  <c r="BP729" i="3" s="1"/>
  <c r="BP751" i="3"/>
  <c r="BP733" i="3"/>
  <c r="BP753" i="3"/>
  <c r="CF713" i="3" a="1"/>
  <c r="CF713" i="3" s="1"/>
  <c r="BP739" i="3"/>
  <c r="BP720" i="3"/>
  <c r="W952" i="3"/>
  <c r="W965" i="3"/>
  <c r="AW590" i="3"/>
  <c r="AW589" i="3"/>
  <c r="AW587" i="3"/>
  <c r="AW586" i="3" s="1"/>
  <c r="AW591" i="3"/>
  <c r="AD163" i="1"/>
  <c r="AV656" i="3"/>
  <c r="AV63" i="3"/>
  <c r="AV62" i="3" s="1"/>
  <c r="AV53" i="3" s="1"/>
  <c r="AY690" i="3"/>
  <c r="AY96" i="3"/>
  <c r="AY95" i="3" s="1"/>
  <c r="BN587" i="3"/>
  <c r="BN586" i="3" s="1"/>
  <c r="BN590" i="3"/>
  <c r="BN589" i="3"/>
  <c r="BN591" i="3"/>
  <c r="CC13" i="3" a="1"/>
  <c r="CC13" i="3" s="1"/>
  <c r="CC26" i="3" a="1"/>
  <c r="CC26" i="3" s="1"/>
  <c r="CC9" i="3" a="1"/>
  <c r="CC9" i="3" s="1"/>
  <c r="CC37" i="3" a="1"/>
  <c r="CC37" i="3" s="1"/>
  <c r="CC19" i="3" a="1"/>
  <c r="CC19" i="3" s="1"/>
  <c r="CC12" i="3" a="1"/>
  <c r="CC12" i="3" s="1"/>
  <c r="CC4" i="3"/>
  <c r="CP4" i="3" s="1"/>
  <c r="CQ4" i="3" s="1"/>
  <c r="CC30" i="3" a="1"/>
  <c r="CC30" i="3" s="1"/>
  <c r="CC32" i="3" a="1"/>
  <c r="CC32" i="3" s="1"/>
  <c r="CC23" i="3" a="1"/>
  <c r="CC23" i="3" s="1"/>
  <c r="CC18" i="3" a="1"/>
  <c r="CC18" i="3" s="1"/>
  <c r="CC35" i="3" a="1"/>
  <c r="CC35" i="3" s="1"/>
  <c r="CC34" i="3" a="1"/>
  <c r="CC34" i="3" s="1"/>
  <c r="CC16" i="3" a="1"/>
  <c r="CC16" i="3" s="1"/>
  <c r="CC33" i="3" a="1"/>
  <c r="CC33" i="3" s="1"/>
  <c r="CC27" i="3" a="1"/>
  <c r="CC27" i="3" s="1"/>
  <c r="CC21" i="3" a="1"/>
  <c r="CC21" i="3" s="1"/>
  <c r="CC20" i="3" a="1"/>
  <c r="CC20" i="3" s="1"/>
  <c r="CC10" i="3" a="1"/>
  <c r="CC10" i="3" s="1"/>
  <c r="CC8" i="3" a="1"/>
  <c r="CC8" i="3" s="1"/>
  <c r="CC25" i="3" a="1"/>
  <c r="CC25" i="3" s="1"/>
  <c r="CC17" i="3" a="1"/>
  <c r="CC17" i="3" s="1"/>
  <c r="CC29" i="3" a="1"/>
  <c r="CC29" i="3" s="1"/>
  <c r="CC36" i="3" a="1"/>
  <c r="CC36" i="3" s="1"/>
  <c r="CC14" i="3" a="1"/>
  <c r="CC14" i="3" s="1"/>
  <c r="CC11" i="3" a="1"/>
  <c r="CC11" i="3" s="1"/>
  <c r="CC24" i="3" a="1"/>
  <c r="CC24" i="3" s="1"/>
  <c r="CC22" i="3" a="1"/>
  <c r="CC22" i="3" s="1"/>
  <c r="CC31" i="3" a="1"/>
  <c r="CC31" i="3" s="1"/>
  <c r="CC15" i="3" a="1"/>
  <c r="CC15" i="3" s="1"/>
  <c r="CC7" i="3" a="1"/>
  <c r="CC7" i="3" s="1"/>
  <c r="CC38" i="3" a="1"/>
  <c r="CC38" i="3" s="1"/>
  <c r="CP5" i="3"/>
  <c r="CQ5" i="3" s="1"/>
  <c r="CN1063" i="3"/>
  <c r="CN1064" i="3"/>
  <c r="CN1061" i="3"/>
  <c r="CN1060" i="3" s="1"/>
  <c r="CN1065" i="3"/>
  <c r="AI905" i="3"/>
  <c r="AI903" i="3"/>
  <c r="AI902" i="3" s="1"/>
  <c r="AI906" i="3"/>
  <c r="AI907" i="3"/>
  <c r="BQ507" i="3"/>
  <c r="BZ507" i="3" s="1"/>
  <c r="CA507" i="3" s="1"/>
  <c r="BZ508" i="3"/>
  <c r="CA508" i="3" s="1"/>
  <c r="AX1054" i="3"/>
  <c r="AX1041" i="3" s="1"/>
  <c r="AX1057" i="3"/>
  <c r="AX1056" i="3"/>
  <c r="CM216" i="3"/>
  <c r="CM96" i="3"/>
  <c r="CM95" i="3" s="1"/>
  <c r="AX977" i="3"/>
  <c r="AX975" i="3"/>
  <c r="AX978" i="3"/>
  <c r="AS583" i="3"/>
  <c r="AS582" i="3"/>
  <c r="AS580" i="3"/>
  <c r="W87" i="3"/>
  <c r="AR1057" i="3"/>
  <c r="AR1054" i="3"/>
  <c r="AR1056" i="3"/>
  <c r="AT557" i="3"/>
  <c r="AT556" i="3" s="1"/>
  <c r="AT561" i="3"/>
  <c r="AT615" i="3" s="1"/>
  <c r="CP982" i="3"/>
  <c r="CQ982" i="3" s="1"/>
  <c r="CC981" i="3"/>
  <c r="CP981" i="3" s="1"/>
  <c r="CQ981" i="3" s="1"/>
  <c r="BM583" i="3"/>
  <c r="BZ583" i="3" s="1"/>
  <c r="CA583" i="3" s="1"/>
  <c r="BZ581" i="3"/>
  <c r="CA581" i="3" s="1"/>
  <c r="BM580" i="3"/>
  <c r="BZ580" i="3" s="1"/>
  <c r="CA580" i="3" s="1"/>
  <c r="BM582" i="3"/>
  <c r="BZ582" i="3" s="1"/>
  <c r="CA582" i="3" s="1"/>
  <c r="BM577" i="3"/>
  <c r="BZ578" i="3"/>
  <c r="CA578" i="3" s="1"/>
  <c r="BS191" i="3"/>
  <c r="AH905" i="3"/>
  <c r="AH903" i="3"/>
  <c r="AH902" i="3" s="1"/>
  <c r="AH906" i="3"/>
  <c r="AH907" i="3"/>
  <c r="Y423" i="3"/>
  <c r="AS826" i="3"/>
  <c r="AS824" i="3"/>
  <c r="AS823" i="3" s="1"/>
  <c r="AS827" i="3"/>
  <c r="AS828" i="3"/>
  <c r="AE71" i="3"/>
  <c r="AL72" i="3"/>
  <c r="AM72" i="3" s="1"/>
  <c r="AP1024" i="3"/>
  <c r="AP1019" i="3"/>
  <c r="AP1020" i="3"/>
  <c r="AP1004" i="3"/>
  <c r="AP1018" i="3"/>
  <c r="AP1013" i="3"/>
  <c r="AP1012" i="3" s="1"/>
  <c r="AP996" i="3"/>
  <c r="AP995" i="3" s="1"/>
  <c r="AP990" i="3"/>
  <c r="AP1008" i="3"/>
  <c r="AP1005" i="3"/>
  <c r="AP1017" i="3"/>
  <c r="AP994" i="3"/>
  <c r="AP999" i="3"/>
  <c r="AP1016" i="3"/>
  <c r="AP991" i="3"/>
  <c r="AP987" i="3"/>
  <c r="AP988" i="3"/>
  <c r="AP993" i="3"/>
  <c r="AP992" i="3" s="1"/>
  <c r="AP989" i="3"/>
  <c r="AP983" i="3"/>
  <c r="AP958" i="3"/>
  <c r="AP998" i="3"/>
  <c r="AP979" i="3"/>
  <c r="AP973" i="3"/>
  <c r="AP972" i="3" s="1"/>
  <c r="AP968" i="3"/>
  <c r="AP967" i="3" s="1"/>
  <c r="AP970" i="3"/>
  <c r="AP969" i="3"/>
  <c r="AP971" i="3"/>
  <c r="AP1023" i="3"/>
  <c r="AP953" i="3"/>
  <c r="AP974" i="3"/>
  <c r="AP960" i="3"/>
  <c r="AP966" i="3" a="1"/>
  <c r="AP966" i="3" s="1"/>
  <c r="AP954" i="3"/>
  <c r="AP1007" i="3" s="1"/>
  <c r="AP1006" i="3" s="1"/>
  <c r="AP965" i="3"/>
  <c r="BN950" i="3" a="1"/>
  <c r="BN950" i="3" s="1"/>
  <c r="AP976" i="3"/>
  <c r="AP957" i="3"/>
  <c r="CL1013" i="3"/>
  <c r="CL1012" i="3" s="1"/>
  <c r="CL1024" i="3"/>
  <c r="CL1023" i="3"/>
  <c r="CL1019" i="3"/>
  <c r="CL1004" i="3"/>
  <c r="CL1017" i="3"/>
  <c r="CL1016" i="3"/>
  <c r="CL999" i="3"/>
  <c r="CL1005" i="3"/>
  <c r="CL1020" i="3"/>
  <c r="CL996" i="3"/>
  <c r="CL995" i="3" s="1"/>
  <c r="CL1018" i="3"/>
  <c r="CL988" i="3"/>
  <c r="CL974" i="3"/>
  <c r="CL1008" i="3"/>
  <c r="CL998" i="3"/>
  <c r="CL989" i="3"/>
  <c r="CL994" i="3"/>
  <c r="CL990" i="3"/>
  <c r="CL953" i="3"/>
  <c r="CL991" i="3"/>
  <c r="CL987" i="3"/>
  <c r="CL979" i="3"/>
  <c r="CL971" i="3"/>
  <c r="CL993" i="3"/>
  <c r="CL992" i="3" s="1"/>
  <c r="CL983" i="3"/>
  <c r="CL969" i="3"/>
  <c r="CL968" i="3"/>
  <c r="CL967" i="3" s="1"/>
  <c r="CL970" i="3"/>
  <c r="CL973" i="3"/>
  <c r="CL972" i="3" s="1"/>
  <c r="CL954" i="3"/>
  <c r="CL1007" i="3" s="1"/>
  <c r="CL1006" i="3" s="1"/>
  <c r="CL960" i="3"/>
  <c r="CL966" i="3" a="1"/>
  <c r="CL966" i="3" s="1"/>
  <c r="CL958" i="3"/>
  <c r="CN216" i="3"/>
  <c r="CN96" i="3"/>
  <c r="CN95" i="3" s="1"/>
  <c r="BB656" i="3"/>
  <c r="BC656" i="3" s="1"/>
  <c r="AO577" i="3"/>
  <c r="BB578" i="3"/>
  <c r="BC578" i="3" s="1"/>
  <c r="W50" i="3"/>
  <c r="AX739" i="3"/>
  <c r="AX745" i="3"/>
  <c r="AX744" i="3" s="1"/>
  <c r="AX747" i="3"/>
  <c r="AX748" i="3"/>
  <c r="AX749" i="3"/>
  <c r="Y965" i="3"/>
  <c r="AL965" i="3" s="1"/>
  <c r="AM965" i="3" s="1"/>
  <c r="Y951" i="3"/>
  <c r="AL952" i="3"/>
  <c r="AM952" i="3" s="1"/>
  <c r="AQ665" i="3"/>
  <c r="AJ985" i="3"/>
  <c r="AJ982" i="3"/>
  <c r="AJ981" i="3" s="1"/>
  <c r="AJ984" i="3"/>
  <c r="AJ986" i="3"/>
  <c r="CP1007" i="3"/>
  <c r="CQ1007" i="3" s="1"/>
  <c r="CC1006" i="3"/>
  <c r="CP1006" i="3" s="1"/>
  <c r="CQ1006" i="3" s="1"/>
  <c r="CG177" i="3"/>
  <c r="CG58" i="3"/>
  <c r="CG57" i="3" s="1"/>
  <c r="CG168" i="3"/>
  <c r="CP168" i="3" s="1"/>
  <c r="CQ168" i="3" s="1"/>
  <c r="CG202" i="3"/>
  <c r="CG83" i="3"/>
  <c r="CG82" i="3" s="1"/>
  <c r="BZ689" i="3"/>
  <c r="CA689" i="3" s="1"/>
  <c r="BM97" i="3"/>
  <c r="BZ97" i="3" s="1"/>
  <c r="BM651" i="3"/>
  <c r="BZ651" i="3" s="1"/>
  <c r="CA651" i="3" s="1"/>
  <c r="BM58" i="3"/>
  <c r="BM57" i="3" s="1"/>
  <c r="BZ57" i="3" s="1"/>
  <c r="CA57" i="3" s="1"/>
  <c r="AI728" i="3"/>
  <c r="AI714" i="3"/>
  <c r="P490" i="3"/>
  <c r="P54" i="3" s="1"/>
  <c r="P481" i="3"/>
  <c r="P487" i="3" s="1"/>
  <c r="AW71" i="3"/>
  <c r="AX587" i="3"/>
  <c r="AX586" i="3" s="1"/>
  <c r="AX589" i="3"/>
  <c r="AX590" i="3"/>
  <c r="AX591" i="3"/>
  <c r="AP748" i="3"/>
  <c r="AP745" i="3"/>
  <c r="AP744" i="3" s="1"/>
  <c r="AP747" i="3"/>
  <c r="AP749" i="3"/>
  <c r="AG719" i="3"/>
  <c r="AG773" i="3" s="1"/>
  <c r="AG715" i="3"/>
  <c r="AQ945" i="3"/>
  <c r="AQ944" i="3"/>
  <c r="AQ929" i="3"/>
  <c r="AQ920" i="3"/>
  <c r="AQ938" i="3"/>
  <c r="AQ941" i="3"/>
  <c r="AQ937" i="3"/>
  <c r="AQ925" i="3"/>
  <c r="AQ919" i="3"/>
  <c r="AQ917" i="3"/>
  <c r="AQ916" i="3" s="1"/>
  <c r="AQ911" i="3"/>
  <c r="AQ892" i="3"/>
  <c r="AQ887" i="3" a="1"/>
  <c r="AQ887" i="3" s="1"/>
  <c r="AQ939" i="3"/>
  <c r="AQ910" i="3"/>
  <c r="AQ886" i="3"/>
  <c r="AQ914" i="3"/>
  <c r="AQ913" i="3" s="1"/>
  <c r="AQ934" i="3"/>
  <c r="AQ933" i="3" s="1"/>
  <c r="AQ915" i="3"/>
  <c r="AQ926" i="3"/>
  <c r="AQ912" i="3"/>
  <c r="AQ889" i="3"/>
  <c r="AQ888" i="3" s="1"/>
  <c r="AQ904" i="3"/>
  <c r="AQ940" i="3"/>
  <c r="AQ900" i="3"/>
  <c r="AQ895" i="3"/>
  <c r="AQ909" i="3"/>
  <c r="AQ891" i="3"/>
  <c r="AQ890" i="3"/>
  <c r="AQ881" i="3"/>
  <c r="AQ894" i="3"/>
  <c r="AQ893" i="3" s="1"/>
  <c r="AQ879" i="3"/>
  <c r="AQ908" i="3"/>
  <c r="AQ875" i="3"/>
  <c r="AQ928" i="3" s="1"/>
  <c r="AQ927" i="3" s="1"/>
  <c r="AQ874" i="3"/>
  <c r="AQ878" i="3"/>
  <c r="BO871" i="3" a="1"/>
  <c r="BO871" i="3" s="1"/>
  <c r="CC775" i="3"/>
  <c r="CP775" i="3" s="1"/>
  <c r="CQ775" i="3" s="1"/>
  <c r="CP776" i="3"/>
  <c r="CQ776" i="3" s="1"/>
  <c r="AR739" i="3"/>
  <c r="BC812" i="3"/>
  <c r="BC813" i="3"/>
  <c r="BC792" i="3"/>
  <c r="BS818" i="3" s="1"/>
  <c r="BC811" i="3"/>
  <c r="BC810" i="3"/>
  <c r="BC857" i="3"/>
  <c r="BC847" i="3"/>
  <c r="AF877" i="3"/>
  <c r="AF931" i="3" s="1"/>
  <c r="AF873" i="3"/>
  <c r="AT1037" i="3"/>
  <c r="AS635" i="3"/>
  <c r="AS43" i="3"/>
  <c r="AS42" i="3" s="1"/>
  <c r="AS46" i="3" s="1"/>
  <c r="AS51" i="3" s="1"/>
  <c r="BU1017" i="3"/>
  <c r="BU1016" i="3"/>
  <c r="BU1024" i="3"/>
  <c r="BU1023" i="3"/>
  <c r="BU1020" i="3"/>
  <c r="BU1019" i="3"/>
  <c r="BU1004" i="3"/>
  <c r="BU994" i="3"/>
  <c r="BU988" i="3"/>
  <c r="BU999" i="3"/>
  <c r="BU1005" i="3"/>
  <c r="BU1013" i="3"/>
  <c r="BU1012" i="3" s="1"/>
  <c r="BU983" i="3"/>
  <c r="BU979" i="3"/>
  <c r="BU973" i="3"/>
  <c r="BU972" i="3" s="1"/>
  <c r="BU996" i="3"/>
  <c r="BU995" i="3" s="1"/>
  <c r="BU993" i="3"/>
  <c r="BU992" i="3" s="1"/>
  <c r="BU998" i="3"/>
  <c r="BU989" i="3"/>
  <c r="BU1008" i="3"/>
  <c r="BU991" i="3"/>
  <c r="BU987" i="3"/>
  <c r="BU1018" i="3"/>
  <c r="BU953" i="3"/>
  <c r="BU971" i="3"/>
  <c r="BU966" i="3" a="1"/>
  <c r="BU966" i="3" s="1"/>
  <c r="BU990" i="3"/>
  <c r="BU960" i="3"/>
  <c r="BU954" i="3"/>
  <c r="BU1007" i="3" s="1"/>
  <c r="BU1006" i="3" s="1"/>
  <c r="BU968" i="3"/>
  <c r="BU967" i="3" s="1"/>
  <c r="BU974" i="3"/>
  <c r="BU969" i="3"/>
  <c r="BU958" i="3"/>
  <c r="BU970" i="3"/>
  <c r="CK950" i="3" a="1"/>
  <c r="CK950" i="3" s="1"/>
  <c r="BB1051" i="3"/>
  <c r="BC1051" i="3" s="1"/>
  <c r="BO679" i="3"/>
  <c r="BO86" i="3"/>
  <c r="BO85" i="3" s="1"/>
  <c r="BO696" i="3"/>
  <c r="BO103" i="3"/>
  <c r="BO102" i="3" s="1"/>
  <c r="AF640" i="3"/>
  <c r="AF694" i="3" s="1"/>
  <c r="AF100" i="3" s="1"/>
  <c r="AF636" i="3"/>
  <c r="AO739" i="3"/>
  <c r="CP194" i="3"/>
  <c r="CQ194" i="3" s="1"/>
  <c r="CC74" i="3"/>
  <c r="CP74" i="3" s="1"/>
  <c r="CQ74" i="3" s="1"/>
  <c r="AZ590" i="3"/>
  <c r="AZ589" i="3"/>
  <c r="AZ587" i="3"/>
  <c r="AZ586" i="3" s="1"/>
  <c r="AZ591" i="3"/>
  <c r="AM890" i="3"/>
  <c r="AM892" i="3"/>
  <c r="AM891" i="3"/>
  <c r="AM889" i="3"/>
  <c r="AM871" i="3"/>
  <c r="AQ897" i="3" s="1"/>
  <c r="AM936" i="3"/>
  <c r="BT984" i="3"/>
  <c r="BT985" i="3"/>
  <c r="BT982" i="3"/>
  <c r="BT981" i="3" s="1"/>
  <c r="BT986" i="3"/>
  <c r="CN422" i="3"/>
  <c r="CN424" i="3"/>
  <c r="CN425" i="3"/>
  <c r="CM188" i="3"/>
  <c r="CM68" i="3" s="1"/>
  <c r="CM187" i="3"/>
  <c r="CM67" i="3" s="1"/>
  <c r="CM66" i="3" s="1"/>
  <c r="CM65" i="3" s="1"/>
  <c r="CM185" i="3"/>
  <c r="AP826" i="3"/>
  <c r="AP824" i="3"/>
  <c r="AP823" i="3" s="1"/>
  <c r="AP827" i="3"/>
  <c r="AP828" i="3"/>
  <c r="AY636" i="3"/>
  <c r="AY640" i="3"/>
  <c r="AY694" i="3" s="1"/>
  <c r="AY100" i="3" s="1"/>
  <c r="AJ905" i="3"/>
  <c r="AJ903" i="3"/>
  <c r="AJ902" i="3" s="1"/>
  <c r="AJ906" i="3"/>
  <c r="AJ907" i="3"/>
  <c r="CQ64" i="3"/>
  <c r="CG502" i="3"/>
  <c r="AB793" i="3"/>
  <c r="AB807" i="3"/>
  <c r="CK429" i="3"/>
  <c r="CK428" i="3" s="1"/>
  <c r="CK432" i="3"/>
  <c r="CK431" i="3"/>
  <c r="CK433" i="3"/>
  <c r="AA946" i="3"/>
  <c r="AD952" i="3"/>
  <c r="AD956" i="3"/>
  <c r="AE714" i="3"/>
  <c r="AE728" i="3"/>
  <c r="CM629" i="3"/>
  <c r="CM618" i="3"/>
  <c r="CM617" i="3" s="1"/>
  <c r="CM604" i="3"/>
  <c r="CM598" i="3"/>
  <c r="CM597" i="3" s="1"/>
  <c r="CM596" i="3"/>
  <c r="CM594" i="3"/>
  <c r="CM592" i="3"/>
  <c r="CM588" i="3"/>
  <c r="CM574" i="3"/>
  <c r="CM558" i="3"/>
  <c r="CM610" i="3"/>
  <c r="CM628" i="3"/>
  <c r="CM623" i="3"/>
  <c r="CM624" i="3"/>
  <c r="CM609" i="3"/>
  <c r="CM593" i="3"/>
  <c r="CM603" i="3"/>
  <c r="CM599" i="3"/>
  <c r="CM571" i="3" a="1"/>
  <c r="CM571" i="3" s="1"/>
  <c r="CM565" i="3"/>
  <c r="CM625" i="3"/>
  <c r="CM578" i="3"/>
  <c r="CM577" i="3" s="1"/>
  <c r="CM613" i="3"/>
  <c r="CM595" i="3"/>
  <c r="CM576" i="3"/>
  <c r="CM573" i="3"/>
  <c r="CM572" i="3" s="1"/>
  <c r="CM621" i="3"/>
  <c r="CM563" i="3"/>
  <c r="CM559" i="3"/>
  <c r="CM612" i="3" s="1"/>
  <c r="CM611" i="3" s="1"/>
  <c r="CM601" i="3"/>
  <c r="CM600" i="3" s="1"/>
  <c r="CM622" i="3"/>
  <c r="CM584" i="3"/>
  <c r="CM579" i="3"/>
  <c r="CM575" i="3"/>
  <c r="BV944" i="3"/>
  <c r="BV934" i="3"/>
  <c r="BV933" i="3" s="1"/>
  <c r="BV945" i="3"/>
  <c r="BV941" i="3"/>
  <c r="BV939" i="3"/>
  <c r="BV929" i="3"/>
  <c r="BV919" i="3"/>
  <c r="BV915" i="3"/>
  <c r="BV909" i="3"/>
  <c r="BV891" i="3"/>
  <c r="BV894" i="3"/>
  <c r="BV893" i="3" s="1"/>
  <c r="BV892" i="3"/>
  <c r="BV940" i="3"/>
  <c r="BV937" i="3"/>
  <c r="BV911" i="3"/>
  <c r="BV908" i="3"/>
  <c r="BV904" i="3"/>
  <c r="BV925" i="3"/>
  <c r="BV938" i="3"/>
  <c r="BV926" i="3"/>
  <c r="BV914" i="3"/>
  <c r="BV913" i="3" s="1"/>
  <c r="BV879" i="3"/>
  <c r="BV920" i="3"/>
  <c r="BV917" i="3"/>
  <c r="BV916" i="3" s="1"/>
  <c r="BV910" i="3"/>
  <c r="BV900" i="3"/>
  <c r="BV889" i="3"/>
  <c r="BV888" i="3" s="1"/>
  <c r="BV887" i="3" a="1"/>
  <c r="BV887" i="3" s="1"/>
  <c r="BV881" i="3"/>
  <c r="BV875" i="3"/>
  <c r="BV928" i="3" s="1"/>
  <c r="BV927" i="3" s="1"/>
  <c r="BV890" i="3"/>
  <c r="BV912" i="3"/>
  <c r="BV895" i="3"/>
  <c r="BV874" i="3"/>
  <c r="CL871" i="3" a="1"/>
  <c r="CL871" i="3" s="1"/>
  <c r="CH425" i="3"/>
  <c r="CH424" i="3"/>
  <c r="CH422" i="3"/>
  <c r="AY715" i="3"/>
  <c r="AY714" i="3" s="1"/>
  <c r="AY719" i="3"/>
  <c r="AY773" i="3" s="1"/>
  <c r="Z649" i="3"/>
  <c r="Z55" i="3" s="1"/>
  <c r="Z635" i="3"/>
  <c r="Z43" i="3"/>
  <c r="Z42" i="3" s="1"/>
  <c r="Z46" i="3" s="1"/>
  <c r="Z51" i="3" s="1"/>
  <c r="S408" i="3"/>
  <c r="AH67" i="3"/>
  <c r="CI274" i="3"/>
  <c r="CI273" i="3"/>
  <c r="CI271" i="3"/>
  <c r="CI270" i="3" s="1"/>
  <c r="CI275" i="3"/>
  <c r="BW587" i="3"/>
  <c r="BW586" i="3" s="1"/>
  <c r="BW589" i="3"/>
  <c r="BW590" i="3"/>
  <c r="BW591" i="3"/>
  <c r="AP567" i="3"/>
  <c r="AC873" i="3"/>
  <c r="AC877" i="3"/>
  <c r="AC946" i="3"/>
  <c r="AV676" i="3"/>
  <c r="AV83" i="3"/>
  <c r="AV82" i="3" s="1"/>
  <c r="CH216" i="3"/>
  <c r="CH96" i="3"/>
  <c r="CH95" i="3" s="1"/>
  <c r="CN703" i="3"/>
  <c r="CN673" i="3"/>
  <c r="CN667" i="3"/>
  <c r="CN663" i="3"/>
  <c r="CN657" i="3"/>
  <c r="CN656" i="3" s="1"/>
  <c r="CN655" i="3"/>
  <c r="CN707" i="3"/>
  <c r="CN700" i="3"/>
  <c r="CN692" i="3"/>
  <c r="CN654" i="3"/>
  <c r="CN638" i="3"/>
  <c r="CN691" i="3" s="1"/>
  <c r="CN690" i="3" s="1"/>
  <c r="CN683" i="3"/>
  <c r="CN677" i="3"/>
  <c r="CN676" i="3" s="1"/>
  <c r="CN671" i="3"/>
  <c r="CN658" i="3"/>
  <c r="CN689" i="3"/>
  <c r="CN708" i="3"/>
  <c r="CN702" i="3"/>
  <c r="CN678" i="3"/>
  <c r="CN642" i="3"/>
  <c r="CN704" i="3"/>
  <c r="CN701" i="3"/>
  <c r="CN680" i="3"/>
  <c r="CN679" i="3" s="1"/>
  <c r="CN697" i="3"/>
  <c r="CN696" i="3" s="1"/>
  <c r="CN682" i="3"/>
  <c r="CN674" i="3"/>
  <c r="CN652" i="3"/>
  <c r="CN651" i="3" s="1"/>
  <c r="CN688" i="3"/>
  <c r="CN675" i="3"/>
  <c r="CN650" i="3" a="1"/>
  <c r="CN650" i="3" s="1"/>
  <c r="CN672" i="3"/>
  <c r="CN653" i="3"/>
  <c r="CN644" i="3"/>
  <c r="CN637" i="3"/>
  <c r="AW798" i="3"/>
  <c r="AW852" i="3" s="1"/>
  <c r="AW794" i="3"/>
  <c r="AW793" i="3" s="1"/>
  <c r="BX926" i="3"/>
  <c r="BX939" i="3"/>
  <c r="BX929" i="3"/>
  <c r="BX940" i="3"/>
  <c r="BX920" i="3"/>
  <c r="BX914" i="3"/>
  <c r="BX913" i="3" s="1"/>
  <c r="BX908" i="3"/>
  <c r="BX895" i="3"/>
  <c r="BX945" i="3"/>
  <c r="BX934" i="3"/>
  <c r="BX933" i="3" s="1"/>
  <c r="BX911" i="3"/>
  <c r="BX944" i="3"/>
  <c r="BX941" i="3"/>
  <c r="BX919" i="3"/>
  <c r="BX915" i="3"/>
  <c r="BX904" i="3"/>
  <c r="BX912" i="3"/>
  <c r="BX889" i="3"/>
  <c r="BX888" i="3" s="1"/>
  <c r="BX917" i="3"/>
  <c r="BX916" i="3" s="1"/>
  <c r="BX938" i="3"/>
  <c r="BX900" i="3"/>
  <c r="BX894" i="3"/>
  <c r="BX893" i="3" s="1"/>
  <c r="BX909" i="3"/>
  <c r="BX910" i="3"/>
  <c r="BX891" i="3"/>
  <c r="BX892" i="3"/>
  <c r="BX874" i="3"/>
  <c r="BX925" i="3"/>
  <c r="BX887" i="3" a="1"/>
  <c r="BX887" i="3" s="1"/>
  <c r="BX881" i="3"/>
  <c r="BX875" i="3"/>
  <c r="BX928" i="3" s="1"/>
  <c r="BX927" i="3" s="1"/>
  <c r="BX879" i="3"/>
  <c r="BX890" i="3"/>
  <c r="BX937" i="3"/>
  <c r="CN871" i="3" a="1"/>
  <c r="CN871" i="3" s="1"/>
  <c r="AU1023" i="3"/>
  <c r="AU1008" i="3"/>
  <c r="AU1020" i="3"/>
  <c r="AU1019" i="3"/>
  <c r="AU1018" i="3"/>
  <c r="AU1024" i="3"/>
  <c r="AU1017" i="3"/>
  <c r="AU1016" i="3"/>
  <c r="AU1013" i="3"/>
  <c r="AU1012" i="3" s="1"/>
  <c r="AU1005" i="3"/>
  <c r="AU988" i="3"/>
  <c r="AU993" i="3"/>
  <c r="AU992" i="3" s="1"/>
  <c r="AU994" i="3"/>
  <c r="AU990" i="3"/>
  <c r="AU999" i="3"/>
  <c r="AU991" i="3"/>
  <c r="AU979" i="3"/>
  <c r="AU996" i="3"/>
  <c r="AU995" i="3" s="1"/>
  <c r="AU987" i="3"/>
  <c r="AU960" i="3"/>
  <c r="AU983" i="3"/>
  <c r="AU973" i="3"/>
  <c r="AU972" i="3" s="1"/>
  <c r="AU971" i="3"/>
  <c r="AU974" i="3"/>
  <c r="AU1004" i="3"/>
  <c r="AU989" i="3"/>
  <c r="AU966" i="3" a="1"/>
  <c r="AU966" i="3" s="1"/>
  <c r="AU998" i="3"/>
  <c r="AU958" i="3"/>
  <c r="AU953" i="3"/>
  <c r="AU954" i="3"/>
  <c r="AU1007" i="3" s="1"/>
  <c r="AU1006" i="3" s="1"/>
  <c r="AU969" i="3"/>
  <c r="AU970" i="3"/>
  <c r="AU965" i="3"/>
  <c r="AU968" i="3"/>
  <c r="AU967" i="3" s="1"/>
  <c r="AU976" i="3"/>
  <c r="BS950" i="3" a="1"/>
  <c r="BS950" i="3" s="1"/>
  <c r="AU957" i="3"/>
  <c r="CA1083" i="3"/>
  <c r="AS614" i="3"/>
  <c r="AS566" i="3"/>
  <c r="CF216" i="3"/>
  <c r="CF96" i="3"/>
  <c r="CF95" i="3" s="1"/>
  <c r="AP660" i="3"/>
  <c r="W114" i="3"/>
  <c r="BZ340" i="3"/>
  <c r="CA340" i="3" s="1"/>
  <c r="AV1056" i="3"/>
  <c r="AV1054" i="3"/>
  <c r="AV1057" i="3"/>
  <c r="BV511" i="3"/>
  <c r="BV510" i="3"/>
  <c r="BV508" i="3"/>
  <c r="BV507" i="3" s="1"/>
  <c r="BV512" i="3"/>
  <c r="CF191" i="3"/>
  <c r="CA573" i="3"/>
  <c r="CA555" i="3"/>
  <c r="CA574" i="3"/>
  <c r="CA576" i="3"/>
  <c r="CA575" i="3"/>
  <c r="CA620" i="3"/>
  <c r="CA599" i="3"/>
  <c r="CA558" i="3"/>
  <c r="AV583" i="3"/>
  <c r="AV582" i="3"/>
  <c r="AV580" i="3"/>
  <c r="CK71" i="3"/>
  <c r="AL814" i="3"/>
  <c r="AM814" i="3" s="1"/>
  <c r="BI50" i="1"/>
  <c r="BC90" i="3"/>
  <c r="BP610" i="3"/>
  <c r="BP625" i="3"/>
  <c r="BP629" i="3"/>
  <c r="BP624" i="3"/>
  <c r="BP603" i="3"/>
  <c r="BP601" i="3"/>
  <c r="BP600" i="3" s="1"/>
  <c r="BP599" i="3"/>
  <c r="BP595" i="3"/>
  <c r="BP593" i="3"/>
  <c r="BP623" i="3"/>
  <c r="BP628" i="3"/>
  <c r="BP609" i="3"/>
  <c r="BP578" i="3"/>
  <c r="BP577" i="3" s="1"/>
  <c r="BP618" i="3"/>
  <c r="BP617" i="3" s="1"/>
  <c r="BP598" i="3"/>
  <c r="BP597" i="3" s="1"/>
  <c r="BP574" i="3"/>
  <c r="BP565" i="3"/>
  <c r="BP622" i="3"/>
  <c r="BP576" i="3"/>
  <c r="BP575" i="3"/>
  <c r="BP584" i="3"/>
  <c r="BP613" i="3"/>
  <c r="BP592" i="3"/>
  <c r="BP588" i="3"/>
  <c r="BP570" i="3"/>
  <c r="BP558" i="3"/>
  <c r="BP594" i="3"/>
  <c r="BP579" i="3"/>
  <c r="BP571" i="3" a="1"/>
  <c r="BP571" i="3" s="1"/>
  <c r="BP573" i="3"/>
  <c r="BP572" i="3" s="1"/>
  <c r="BP596" i="3"/>
  <c r="BP559" i="3"/>
  <c r="BP612" i="3" s="1"/>
  <c r="BP611" i="3" s="1"/>
  <c r="BP621" i="3"/>
  <c r="BP604" i="3"/>
  <c r="BP563" i="3"/>
  <c r="BP581" i="3"/>
  <c r="CF555" i="3" a="1"/>
  <c r="CF555" i="3" s="1"/>
  <c r="BP562" i="3"/>
  <c r="CC423" i="3"/>
  <c r="CH188" i="3"/>
  <c r="CH68" i="3" s="1"/>
  <c r="CH187" i="3"/>
  <c r="CH67" i="3" s="1"/>
  <c r="CH66" i="3" s="1"/>
  <c r="CH65" i="3" s="1"/>
  <c r="CH185" i="3"/>
  <c r="CM704" i="3"/>
  <c r="CM688" i="3"/>
  <c r="CM701" i="3"/>
  <c r="CM678" i="3"/>
  <c r="CM672" i="3"/>
  <c r="CM707" i="3"/>
  <c r="CM700" i="3"/>
  <c r="CM692" i="3"/>
  <c r="CM654" i="3"/>
  <c r="CM638" i="3"/>
  <c r="CM691" i="3" s="1"/>
  <c r="CM690" i="3" s="1"/>
  <c r="CM708" i="3"/>
  <c r="CM697" i="3"/>
  <c r="CM696" i="3" s="1"/>
  <c r="CM702" i="3"/>
  <c r="CM667" i="3"/>
  <c r="CM644" i="3"/>
  <c r="CM653" i="3"/>
  <c r="CM652" i="3"/>
  <c r="CM651" i="3" s="1"/>
  <c r="CM637" i="3"/>
  <c r="CM703" i="3"/>
  <c r="CM671" i="3"/>
  <c r="CM655" i="3"/>
  <c r="CM680" i="3"/>
  <c r="CM679" i="3" s="1"/>
  <c r="CM673" i="3"/>
  <c r="CM689" i="3"/>
  <c r="CM642" i="3"/>
  <c r="CM683" i="3"/>
  <c r="CM674" i="3"/>
  <c r="CM675" i="3"/>
  <c r="CM658" i="3"/>
  <c r="CM657" i="3"/>
  <c r="CM656" i="3" s="1"/>
  <c r="CM682" i="3"/>
  <c r="CM663" i="3"/>
  <c r="CM677" i="3"/>
  <c r="CM676" i="3" s="1"/>
  <c r="CM650" i="3" a="1"/>
  <c r="CM650" i="3" s="1"/>
  <c r="BC610" i="3"/>
  <c r="BC599" i="3"/>
  <c r="BC625" i="3"/>
  <c r="AA807" i="3"/>
  <c r="AA793" i="3"/>
  <c r="AX772" i="3"/>
  <c r="AX724" i="3"/>
  <c r="L490" i="3"/>
  <c r="L54" i="3" s="1"/>
  <c r="L481" i="3"/>
  <c r="L487" i="3" s="1"/>
  <c r="AT668" i="3"/>
  <c r="AT74" i="3" s="1"/>
  <c r="AT669" i="3"/>
  <c r="AT75" i="3" s="1"/>
  <c r="AT666" i="3"/>
  <c r="AT73" i="3"/>
  <c r="AT72" i="3" s="1"/>
  <c r="AT670" i="3"/>
  <c r="AT76" i="3" s="1"/>
  <c r="AT656" i="3"/>
  <c r="AT63" i="3"/>
  <c r="AT62" i="3" s="1"/>
  <c r="AT53" i="3" s="1"/>
  <c r="AH965" i="3"/>
  <c r="AH951" i="3"/>
  <c r="AH820" i="3"/>
  <c r="AH817" i="3"/>
  <c r="AH819" i="3"/>
  <c r="BB1086" i="3"/>
  <c r="BC1086" i="3" s="1"/>
  <c r="AO1085" i="3"/>
  <c r="BB1085" i="3" s="1"/>
  <c r="BC1085" i="3" s="1"/>
  <c r="AB714" i="3"/>
  <c r="AB728" i="3"/>
  <c r="BZ650" i="3"/>
  <c r="CA650" i="3" s="1"/>
  <c r="BM56" i="3"/>
  <c r="BZ56" i="3" s="1"/>
  <c r="BZ674" i="3"/>
  <c r="CA674" i="3" s="1"/>
  <c r="BM80" i="3"/>
  <c r="BZ80" i="3" s="1"/>
  <c r="BZ701" i="3"/>
  <c r="CA701" i="3" s="1"/>
  <c r="BM107" i="3"/>
  <c r="BZ107" i="3" s="1"/>
  <c r="AG819" i="3"/>
  <c r="AL819" i="3" s="1"/>
  <c r="AM819" i="3" s="1"/>
  <c r="AG820" i="3"/>
  <c r="AL820" i="3" s="1"/>
  <c r="AM820" i="3" s="1"/>
  <c r="AG817" i="3"/>
  <c r="AL817" i="3" s="1"/>
  <c r="AM817" i="3" s="1"/>
  <c r="AL818" i="3"/>
  <c r="AM818" i="3" s="1"/>
  <c r="AE978" i="3"/>
  <c r="AE977" i="3"/>
  <c r="AE975" i="3"/>
  <c r="BZ735" i="3"/>
  <c r="CA735" i="3" s="1"/>
  <c r="AT818" i="3"/>
  <c r="CQ78" i="3"/>
  <c r="BC845" i="3"/>
  <c r="CP764" i="3"/>
  <c r="CQ764" i="3" s="1"/>
  <c r="CC763" i="3"/>
  <c r="CP763" i="3" s="1"/>
  <c r="CQ763" i="3" s="1"/>
  <c r="AE898" i="3"/>
  <c r="AE899" i="3"/>
  <c r="AE68" i="3" s="1"/>
  <c r="AE896" i="3"/>
  <c r="CQ762" i="3"/>
  <c r="CQ752" i="3"/>
  <c r="CQ779" i="3"/>
  <c r="BC802" i="3"/>
  <c r="BB855" i="3"/>
  <c r="BC855" i="3" s="1"/>
  <c r="AO854" i="3"/>
  <c r="BB854" i="3" s="1"/>
  <c r="BC854" i="3" s="1"/>
  <c r="AT1061" i="3"/>
  <c r="AT1060" i="3" s="1"/>
  <c r="AT1063" i="3"/>
  <c r="AT1064" i="3"/>
  <c r="AT1065" i="3"/>
  <c r="AZ665" i="3"/>
  <c r="BO691" i="3"/>
  <c r="BO45" i="3"/>
  <c r="G12" i="2" a="1"/>
  <c r="G12" i="2" s="1"/>
  <c r="G18" i="2" s="1"/>
  <c r="G13" i="2" a="1"/>
  <c r="G13" i="2" s="1"/>
  <c r="G19" i="2" s="1"/>
  <c r="G14" i="2" a="1"/>
  <c r="G14" i="2" s="1"/>
  <c r="G20" i="2" s="1"/>
  <c r="G15" i="2" a="1"/>
  <c r="G15" i="2" s="1"/>
  <c r="G21" i="2" s="1"/>
  <c r="BB670" i="3"/>
  <c r="BC670" i="3" s="1"/>
  <c r="AO76" i="3"/>
  <c r="BB76" i="3" s="1"/>
  <c r="AW583" i="3"/>
  <c r="AW582" i="3"/>
  <c r="AW580" i="3"/>
  <c r="W109" i="3"/>
  <c r="BZ247" i="3"/>
  <c r="CA247" i="3" s="1"/>
  <c r="AM926" i="3"/>
  <c r="CQ44" i="3"/>
  <c r="AZ567" i="3"/>
  <c r="AJ1044" i="3"/>
  <c r="AJ1030" i="3"/>
  <c r="AM900" i="3"/>
  <c r="AM938" i="3"/>
  <c r="AG665" i="3"/>
  <c r="AM75" i="3"/>
  <c r="CH502" i="3"/>
  <c r="CG510" i="3"/>
  <c r="CG511" i="3"/>
  <c r="CG508" i="3"/>
  <c r="CG507" i="3" s="1"/>
  <c r="CG512" i="3"/>
  <c r="AM90" i="3"/>
  <c r="AD728" i="3"/>
  <c r="AD714" i="3"/>
  <c r="AI827" i="3"/>
  <c r="AI826" i="3"/>
  <c r="AI824" i="3"/>
  <c r="AI823" i="3" s="1"/>
  <c r="AI828" i="3"/>
  <c r="AT1023" i="3"/>
  <c r="AT1020" i="3"/>
  <c r="AT1019" i="3"/>
  <c r="AT1018" i="3"/>
  <c r="AT1017" i="3"/>
  <c r="AT1016" i="3"/>
  <c r="AT994" i="3"/>
  <c r="AT988" i="3"/>
  <c r="AT1008" i="3"/>
  <c r="AT1024" i="3"/>
  <c r="AT1004" i="3"/>
  <c r="AT1005" i="3"/>
  <c r="AT996" i="3"/>
  <c r="AT995" i="3" s="1"/>
  <c r="AT979" i="3"/>
  <c r="AT973" i="3"/>
  <c r="AT972" i="3" s="1"/>
  <c r="AT998" i="3"/>
  <c r="AT989" i="3"/>
  <c r="AT990" i="3"/>
  <c r="AT970" i="3"/>
  <c r="AT991" i="3"/>
  <c r="AT987" i="3"/>
  <c r="AT969" i="3"/>
  <c r="AT983" i="3"/>
  <c r="AT971" i="3"/>
  <c r="AT999" i="3"/>
  <c r="AT974" i="3"/>
  <c r="AT1013" i="3"/>
  <c r="AT1012" i="3" s="1"/>
  <c r="AT966" i="3" a="1"/>
  <c r="AT966" i="3" s="1"/>
  <c r="AT958" i="3"/>
  <c r="AT954" i="3"/>
  <c r="AT1007" i="3" s="1"/>
  <c r="AT1006" i="3" s="1"/>
  <c r="AT960" i="3"/>
  <c r="AT953" i="3"/>
  <c r="AT965" i="3"/>
  <c r="AT993" i="3"/>
  <c r="AT992" i="3" s="1"/>
  <c r="AT968" i="3"/>
  <c r="AT967" i="3" s="1"/>
  <c r="AT976" i="3"/>
  <c r="BR950" i="3" a="1"/>
  <c r="BR950" i="3" s="1"/>
  <c r="AT957" i="3"/>
  <c r="AV858" i="3"/>
  <c r="AV846" i="3"/>
  <c r="AV866" i="3"/>
  <c r="AV860" i="3"/>
  <c r="AV850" i="3"/>
  <c r="AV831" i="3"/>
  <c r="AV865" i="3"/>
  <c r="AV836" i="3"/>
  <c r="AV830" i="3"/>
  <c r="AV862" i="3"/>
  <c r="AV861" i="3"/>
  <c r="AV841" i="3"/>
  <c r="AV835" i="3"/>
  <c r="AV834" i="3" s="1"/>
  <c r="AV829" i="3"/>
  <c r="AV816" i="3"/>
  <c r="AV811" i="3"/>
  <c r="AV859" i="3"/>
  <c r="AV855" i="3"/>
  <c r="AV854" i="3" s="1"/>
  <c r="AV847" i="3"/>
  <c r="AV838" i="3"/>
  <c r="AV837" i="3" s="1"/>
  <c r="AV840" i="3"/>
  <c r="AV810" i="3"/>
  <c r="AV809" i="3" s="1"/>
  <c r="AV825" i="3"/>
  <c r="AV815" i="3"/>
  <c r="AV814" i="3" s="1"/>
  <c r="AV833" i="3"/>
  <c r="AV821" i="3"/>
  <c r="AV832" i="3"/>
  <c r="AV807" i="3"/>
  <c r="AV808" i="3" a="1"/>
  <c r="AV808" i="3" s="1"/>
  <c r="AV813" i="3"/>
  <c r="AV812" i="3"/>
  <c r="AV795" i="3"/>
  <c r="AV796" i="3"/>
  <c r="AV849" i="3" s="1"/>
  <c r="AV848" i="3" s="1"/>
  <c r="AV802" i="3"/>
  <c r="AV800" i="3"/>
  <c r="AV818" i="3"/>
  <c r="BT792" i="3" a="1"/>
  <c r="BT792" i="3" s="1"/>
  <c r="AV799" i="3"/>
  <c r="AV720" i="3"/>
  <c r="AX1088" i="3"/>
  <c r="AX1040" i="3"/>
  <c r="CP217" i="3"/>
  <c r="CQ217" i="3" s="1"/>
  <c r="CC216" i="3"/>
  <c r="CP216" i="3" s="1"/>
  <c r="CQ216" i="3" s="1"/>
  <c r="CC96" i="3"/>
  <c r="CC95" i="3" s="1"/>
  <c r="CP95" i="3" s="1"/>
  <c r="CQ95" i="3" s="1"/>
  <c r="BV621" i="3"/>
  <c r="BV613" i="3"/>
  <c r="BV609" i="3"/>
  <c r="BV576" i="3"/>
  <c r="BV565" i="3"/>
  <c r="BV563" i="3"/>
  <c r="BV618" i="3"/>
  <c r="BV617" i="3" s="1"/>
  <c r="BV604" i="3"/>
  <c r="BV598" i="3"/>
  <c r="BV597" i="3" s="1"/>
  <c r="BV596" i="3"/>
  <c r="BV594" i="3"/>
  <c r="BV592" i="3"/>
  <c r="BV588" i="3"/>
  <c r="BV628" i="3"/>
  <c r="BV629" i="3"/>
  <c r="BV624" i="3"/>
  <c r="BV622" i="3"/>
  <c r="BV625" i="3"/>
  <c r="BV610" i="3"/>
  <c r="BV593" i="3"/>
  <c r="BV571" i="3" a="1"/>
  <c r="BV571" i="3" s="1"/>
  <c r="BV601" i="3"/>
  <c r="BV600" i="3" s="1"/>
  <c r="BV584" i="3"/>
  <c r="BV603" i="3"/>
  <c r="BV599" i="3"/>
  <c r="BV559" i="3"/>
  <c r="BV612" i="3" s="1"/>
  <c r="BV611" i="3" s="1"/>
  <c r="BV558" i="3"/>
  <c r="BV579" i="3"/>
  <c r="BV595" i="3"/>
  <c r="BV578" i="3"/>
  <c r="BV577" i="3" s="1"/>
  <c r="BV574" i="3"/>
  <c r="BV623" i="3"/>
  <c r="BV575" i="3"/>
  <c r="BV573" i="3"/>
  <c r="BV572" i="3" s="1"/>
  <c r="CL555" i="3" a="1"/>
  <c r="CL555" i="3" s="1"/>
  <c r="CP247" i="3"/>
  <c r="CQ247" i="3" s="1"/>
  <c r="BM691" i="3"/>
  <c r="BZ638" i="3"/>
  <c r="CA638" i="3" s="1"/>
  <c r="BM45" i="3"/>
  <c r="BZ45" i="3" s="1"/>
  <c r="CI1098" i="3"/>
  <c r="CI1096" i="3"/>
  <c r="CI1099" i="3"/>
  <c r="CI1087" i="3"/>
  <c r="CI1092" i="3"/>
  <c r="CI1091" i="3" s="1"/>
  <c r="CI1084" i="3"/>
  <c r="CI1097" i="3"/>
  <c r="CI1103" i="3"/>
  <c r="CI1102" i="3"/>
  <c r="CI1073" i="3"/>
  <c r="CI1095" i="3"/>
  <c r="CI1075" i="3"/>
  <c r="CI1074" i="3" s="1"/>
  <c r="CI1066" i="3"/>
  <c r="CI1078" i="3"/>
  <c r="CI1077" i="3"/>
  <c r="CI1070" i="3"/>
  <c r="CI1072" i="3"/>
  <c r="CI1071" i="3" s="1"/>
  <c r="CI1083" i="3"/>
  <c r="CI1068" i="3"/>
  <c r="CI1069" i="3"/>
  <c r="CI1049" i="3"/>
  <c r="CI1067" i="3"/>
  <c r="CI1050" i="3"/>
  <c r="CI1047" i="3"/>
  <c r="CI1046" i="3" s="1"/>
  <c r="CI1045" i="3" a="1"/>
  <c r="CI1045" i="3" s="1"/>
  <c r="CI1053" i="3"/>
  <c r="CI1039" i="3"/>
  <c r="CI1052" i="3"/>
  <c r="CI1051" i="3" s="1"/>
  <c r="CI1058" i="3"/>
  <c r="CI1048" i="3"/>
  <c r="CI1032" i="3"/>
  <c r="CI1037" i="3"/>
  <c r="CI1062" i="3"/>
  <c r="CI1033" i="3"/>
  <c r="CI1086" i="3" s="1"/>
  <c r="CI1085" i="3" s="1"/>
  <c r="AR583" i="3"/>
  <c r="AR582" i="3"/>
  <c r="AR580" i="3"/>
  <c r="AR567" i="3" s="1"/>
  <c r="W61" i="3"/>
  <c r="W59" i="3"/>
  <c r="W40" i="3"/>
  <c r="W36" i="3"/>
  <c r="W41" i="3"/>
  <c r="W58" i="3"/>
  <c r="W10" i="3"/>
  <c r="W16" i="3"/>
  <c r="W25" i="3"/>
  <c r="W8" i="3"/>
  <c r="W19" i="3"/>
  <c r="W60" i="3"/>
  <c r="W5" i="3"/>
  <c r="W35" i="3"/>
  <c r="W33" i="3"/>
  <c r="W11" i="3"/>
  <c r="W9" i="3"/>
  <c r="W34" i="3"/>
  <c r="W27" i="3"/>
  <c r="W15" i="3"/>
  <c r="W38" i="3"/>
  <c r="W22" i="3"/>
  <c r="W24" i="3"/>
  <c r="W29" i="3"/>
  <c r="W23" i="3"/>
  <c r="W31" i="3"/>
  <c r="W6" i="3"/>
  <c r="W39" i="3"/>
  <c r="W7" i="3"/>
  <c r="W32" i="3"/>
  <c r="W20" i="3"/>
  <c r="W30" i="3"/>
  <c r="W21" i="3"/>
  <c r="W13" i="3"/>
  <c r="W37" i="3"/>
  <c r="W26" i="3"/>
  <c r="W12" i="3"/>
  <c r="W28" i="3"/>
  <c r="W4" i="3"/>
  <c r="W17" i="3"/>
  <c r="W18" i="3"/>
  <c r="W14" i="3"/>
  <c r="W93" i="3"/>
  <c r="W78" i="3"/>
  <c r="W81" i="3"/>
  <c r="W80" i="3"/>
  <c r="W92" i="3"/>
  <c r="W97" i="3"/>
  <c r="W74" i="3"/>
  <c r="W105" i="3"/>
  <c r="W75" i="3"/>
  <c r="W88" i="3"/>
  <c r="W86" i="3"/>
  <c r="W107" i="3"/>
  <c r="W103" i="3"/>
  <c r="W102" i="3"/>
  <c r="W94" i="3"/>
  <c r="W104" i="3"/>
  <c r="W77" i="3"/>
  <c r="W91" i="3"/>
  <c r="W89" i="3"/>
  <c r="W56" i="3"/>
  <c r="W76" i="3"/>
  <c r="W90" i="3"/>
  <c r="W79" i="3"/>
  <c r="W106" i="3"/>
  <c r="W73" i="3"/>
  <c r="W98" i="3"/>
  <c r="AC793" i="3"/>
  <c r="AC807" i="3"/>
  <c r="AQ978" i="3"/>
  <c r="AQ977" i="3"/>
  <c r="AQ975" i="3"/>
  <c r="BW1103" i="3"/>
  <c r="BW1097" i="3"/>
  <c r="BW1096" i="3"/>
  <c r="BW1102" i="3"/>
  <c r="BW1095" i="3"/>
  <c r="BW1092" i="3"/>
  <c r="BW1091" i="3" s="1"/>
  <c r="BW1098" i="3"/>
  <c r="BW1084" i="3"/>
  <c r="BW1099" i="3"/>
  <c r="BW1083" i="3"/>
  <c r="BW1087" i="3"/>
  <c r="BW1072" i="3"/>
  <c r="BW1071" i="3" s="1"/>
  <c r="BW1073" i="3"/>
  <c r="BW1068" i="3"/>
  <c r="BW1075" i="3"/>
  <c r="BW1074" i="3" s="1"/>
  <c r="BW1069" i="3"/>
  <c r="BW1077" i="3"/>
  <c r="BW1067" i="3"/>
  <c r="BW1053" i="3"/>
  <c r="BW1062" i="3"/>
  <c r="BW1066" i="3"/>
  <c r="BW1058" i="3"/>
  <c r="BW1052" i="3"/>
  <c r="BW1051" i="3" s="1"/>
  <c r="BW1045" i="3" a="1"/>
  <c r="BW1045" i="3" s="1"/>
  <c r="BW1078" i="3"/>
  <c r="BW1049" i="3"/>
  <c r="BW1070" i="3"/>
  <c r="BW1050" i="3"/>
  <c r="BW1037" i="3"/>
  <c r="BW1033" i="3"/>
  <c r="BW1086" i="3" s="1"/>
  <c r="BW1085" i="3" s="1"/>
  <c r="BW1039" i="3"/>
  <c r="BW1047" i="3"/>
  <c r="BW1046" i="3" s="1"/>
  <c r="BW1048" i="3"/>
  <c r="BW1032" i="3"/>
  <c r="BW1055" i="3"/>
  <c r="CM1029" i="3" a="1"/>
  <c r="CM1029" i="3" s="1"/>
  <c r="BB843" i="3"/>
  <c r="BC843" i="3" s="1"/>
  <c r="AO842" i="3"/>
  <c r="BB842" i="3" s="1"/>
  <c r="BC842" i="3" s="1"/>
  <c r="AM69" i="3"/>
  <c r="CI353" i="3"/>
  <c r="CI352" i="3"/>
  <c r="CI350" i="3"/>
  <c r="CI349" i="3" s="1"/>
  <c r="CI354" i="3"/>
  <c r="BZ683" i="3"/>
  <c r="CA683" i="3" s="1"/>
  <c r="BM89" i="3"/>
  <c r="BZ89" i="3" s="1"/>
  <c r="CH786" i="3"/>
  <c r="CH787" i="3"/>
  <c r="CH771" i="3"/>
  <c r="CH762" i="3"/>
  <c r="CH756" i="3"/>
  <c r="CH755" i="3" s="1"/>
  <c r="CH750" i="3"/>
  <c r="CH780" i="3"/>
  <c r="CH776" i="3"/>
  <c r="CH775" i="3" s="1"/>
  <c r="CH781" i="3"/>
  <c r="CH759" i="3"/>
  <c r="CH758" i="3" s="1"/>
  <c r="CH753" i="3"/>
  <c r="CH779" i="3"/>
  <c r="CH742" i="3"/>
  <c r="CH734" i="3"/>
  <c r="CH767" i="3"/>
  <c r="CH737" i="3"/>
  <c r="CH731" i="3"/>
  <c r="CH730" i="3" s="1"/>
  <c r="CH752" i="3"/>
  <c r="CH729" i="3" a="1"/>
  <c r="CH729" i="3" s="1"/>
  <c r="CH723" i="3"/>
  <c r="CH736" i="3"/>
  <c r="CH735" i="3" s="1"/>
  <c r="CH721" i="3"/>
  <c r="CH732" i="3"/>
  <c r="CH783" i="3"/>
  <c r="CH746" i="3"/>
  <c r="CH717" i="3"/>
  <c r="CH770" i="3" s="1"/>
  <c r="CH769" i="3" s="1"/>
  <c r="CH782" i="3"/>
  <c r="CH751" i="3"/>
  <c r="CH716" i="3"/>
  <c r="CH761" i="3"/>
  <c r="CH757" i="3"/>
  <c r="CH733" i="3"/>
  <c r="CH754" i="3"/>
  <c r="CH768" i="3"/>
  <c r="CC267" i="3"/>
  <c r="CP267" i="3" s="1"/>
  <c r="CQ267" i="3" s="1"/>
  <c r="CP265" i="3"/>
  <c r="CQ265" i="3" s="1"/>
  <c r="CC266" i="3"/>
  <c r="CP266" i="3" s="1"/>
  <c r="CQ266" i="3" s="1"/>
  <c r="CC264" i="3"/>
  <c r="CP264" i="3" s="1"/>
  <c r="CQ264" i="3" s="1"/>
  <c r="AL740" i="3"/>
  <c r="AM740" i="3" s="1"/>
  <c r="AW4" i="1"/>
  <c r="BJ5" i="1"/>
  <c r="BI5" i="1"/>
  <c r="BD5" i="1"/>
  <c r="BC5" i="1"/>
  <c r="AD807" i="3"/>
  <c r="AD793" i="3"/>
  <c r="AV975" i="3"/>
  <c r="AV977" i="3"/>
  <c r="AV978" i="3"/>
  <c r="CH346" i="3"/>
  <c r="CH345" i="3"/>
  <c r="CH343" i="3"/>
  <c r="CK425" i="3"/>
  <c r="CK424" i="3"/>
  <c r="CK422" i="3"/>
  <c r="W112" i="3"/>
  <c r="AV660" i="3"/>
  <c r="CF827" i="3"/>
  <c r="CF826" i="3"/>
  <c r="CF824" i="3"/>
  <c r="CF823" i="3" s="1"/>
  <c r="CF828" i="3"/>
  <c r="AO110" i="3"/>
  <c r="BB110" i="3" s="1"/>
  <c r="AO109" i="3"/>
  <c r="BB109" i="3" s="1"/>
  <c r="AO108" i="3"/>
  <c r="BB108" i="3" s="1"/>
  <c r="BB41" i="3"/>
  <c r="BC91" i="3" s="1"/>
  <c r="AO98" i="3"/>
  <c r="BB98" i="3" s="1"/>
  <c r="AO720" i="3"/>
  <c r="AO958" i="3"/>
  <c r="AO1037" i="3"/>
  <c r="BB1037" i="3" s="1"/>
  <c r="BC1037" i="3" s="1"/>
  <c r="AO562" i="3"/>
  <c r="AO483" i="3"/>
  <c r="AO404" i="3"/>
  <c r="AO167" i="3"/>
  <c r="AO325" i="3"/>
  <c r="AO642" i="3"/>
  <c r="AO1036" i="3"/>
  <c r="AO957" i="3"/>
  <c r="AO246" i="3"/>
  <c r="AO721" i="3"/>
  <c r="AO641" i="3"/>
  <c r="AM113" i="3"/>
  <c r="BP1064" i="3"/>
  <c r="BP1061" i="3"/>
  <c r="BP1060" i="3" s="1"/>
  <c r="BP1063" i="3"/>
  <c r="BP1065" i="3"/>
  <c r="AY1017" i="3"/>
  <c r="AY1013" i="3"/>
  <c r="AY1012" i="3" s="1"/>
  <c r="AY1016" i="3"/>
  <c r="AY1023" i="3"/>
  <c r="AY1005" i="3"/>
  <c r="AY1008" i="3"/>
  <c r="AY1024" i="3"/>
  <c r="AY1020" i="3"/>
  <c r="AY1019" i="3"/>
  <c r="AY998" i="3"/>
  <c r="AY983" i="3"/>
  <c r="AY994" i="3"/>
  <c r="AY990" i="3"/>
  <c r="AY1004" i="3"/>
  <c r="AY987" i="3"/>
  <c r="AY1018" i="3"/>
  <c r="AY996" i="3"/>
  <c r="AY995" i="3" s="1"/>
  <c r="AY993" i="3"/>
  <c r="AY992" i="3" s="1"/>
  <c r="AY973" i="3"/>
  <c r="AY972" i="3" s="1"/>
  <c r="AY958" i="3"/>
  <c r="AY953" i="3"/>
  <c r="AY974" i="3"/>
  <c r="AY970" i="3"/>
  <c r="AY989" i="3"/>
  <c r="AY979" i="3"/>
  <c r="AY966" i="3" a="1"/>
  <c r="AY966" i="3" s="1"/>
  <c r="AY999" i="3"/>
  <c r="AY988" i="3"/>
  <c r="AY969" i="3"/>
  <c r="AY971" i="3"/>
  <c r="AY991" i="3"/>
  <c r="AY960" i="3"/>
  <c r="AY954" i="3"/>
  <c r="AY1007" i="3" s="1"/>
  <c r="AY1006" i="3" s="1"/>
  <c r="AY968" i="3"/>
  <c r="AY967" i="3" s="1"/>
  <c r="AY965" i="3"/>
  <c r="BW950" i="3" a="1"/>
  <c r="BW950" i="3" s="1"/>
  <c r="AY976" i="3"/>
  <c r="AY957" i="3"/>
  <c r="BX668" i="3"/>
  <c r="BX666" i="3"/>
  <c r="BX665" i="3" s="1"/>
  <c r="BX669" i="3"/>
  <c r="BX670" i="3"/>
  <c r="AE995" i="3"/>
  <c r="AL995" i="3" s="1"/>
  <c r="AM995" i="3" s="1"/>
  <c r="AL996" i="3"/>
  <c r="AM996" i="3" s="1"/>
  <c r="BM1064" i="3"/>
  <c r="BZ1064" i="3" s="1"/>
  <c r="CA1064" i="3" s="1"/>
  <c r="BZ1062" i="3"/>
  <c r="CA1062" i="3" s="1"/>
  <c r="BM1061" i="3"/>
  <c r="BM1063" i="3"/>
  <c r="BZ1063" i="3" s="1"/>
  <c r="CA1063" i="3" s="1"/>
  <c r="BM1065" i="3"/>
  <c r="BZ1065" i="3" s="1"/>
  <c r="CA1065" i="3" s="1"/>
  <c r="CA1066" i="3"/>
  <c r="CA1097" i="3"/>
  <c r="Y788" i="3"/>
  <c r="AL788" i="3" s="1"/>
  <c r="AM788" i="3" s="1"/>
  <c r="AL775" i="3"/>
  <c r="AM775" i="3" s="1"/>
  <c r="BN703" i="3"/>
  <c r="BN673" i="3"/>
  <c r="BN79" i="3" s="1"/>
  <c r="BN667" i="3"/>
  <c r="BN663" i="3"/>
  <c r="BN69" i="3" s="1"/>
  <c r="BN657" i="3"/>
  <c r="BN700" i="3"/>
  <c r="BN106" i="3" s="1"/>
  <c r="BN692" i="3"/>
  <c r="BN683" i="3"/>
  <c r="BN89" i="3" s="1"/>
  <c r="BN677" i="3"/>
  <c r="BN671" i="3"/>
  <c r="BN77" i="3" s="1"/>
  <c r="BN658" i="3"/>
  <c r="BN64" i="3" s="1"/>
  <c r="BN689" i="3"/>
  <c r="BN97" i="3" s="1"/>
  <c r="BN702" i="3"/>
  <c r="BN704" i="3"/>
  <c r="BN638" i="3"/>
  <c r="BN701" i="3"/>
  <c r="BN107" i="3" s="1"/>
  <c r="BN674" i="3"/>
  <c r="BN80" i="3" s="1"/>
  <c r="BN697" i="3"/>
  <c r="BN675" i="3"/>
  <c r="BN81" i="3" s="1"/>
  <c r="BN650" i="3" a="1"/>
  <c r="BN650" i="3" s="1"/>
  <c r="BN56" i="3" s="1"/>
  <c r="BN707" i="3"/>
  <c r="BN113" i="3" s="1"/>
  <c r="BN678" i="3"/>
  <c r="BN84" i="3" s="1"/>
  <c r="BN652" i="3"/>
  <c r="BN649" i="3"/>
  <c r="BN55" i="3" s="1"/>
  <c r="BN655" i="3"/>
  <c r="BN61" i="3" s="1"/>
  <c r="BN680" i="3"/>
  <c r="BN682" i="3"/>
  <c r="BN88" i="3" s="1"/>
  <c r="BN644" i="3"/>
  <c r="BN50" i="3" s="1"/>
  <c r="BN653" i="3"/>
  <c r="BN59" i="3" s="1"/>
  <c r="BN708" i="3"/>
  <c r="BN114" i="3" s="1"/>
  <c r="BN688" i="3"/>
  <c r="BN94" i="3" s="1"/>
  <c r="BN672" i="3"/>
  <c r="BN78" i="3" s="1"/>
  <c r="BN654" i="3"/>
  <c r="BN60" i="3" s="1"/>
  <c r="BN637" i="3"/>
  <c r="BN44" i="3" s="1"/>
  <c r="BN41" i="3"/>
  <c r="BN642" i="3" s="1"/>
  <c r="BZ642" i="3" s="1"/>
  <c r="CA642" i="3" s="1"/>
  <c r="CD634" i="3" a="1"/>
  <c r="CD634" i="3" s="1"/>
  <c r="BN660" i="3"/>
  <c r="AP691" i="3"/>
  <c r="AP45" i="3"/>
  <c r="AU660" i="3"/>
  <c r="V43" i="3"/>
  <c r="I42" i="3"/>
  <c r="AV563" i="3"/>
  <c r="I490" i="3"/>
  <c r="I489" i="3" s="1"/>
  <c r="V477" i="3"/>
  <c r="W477" i="3" s="1"/>
  <c r="I481" i="3"/>
  <c r="AL972" i="3"/>
  <c r="AM972" i="3" s="1"/>
  <c r="AJ640" i="3"/>
  <c r="AJ694" i="3" s="1"/>
  <c r="AJ100" i="3" s="1"/>
  <c r="AJ636" i="3"/>
  <c r="N408" i="3"/>
  <c r="AP1043" i="3"/>
  <c r="AP1042" i="3" s="1"/>
  <c r="AP1034" i="3"/>
  <c r="CA608" i="3"/>
  <c r="AH1035" i="3"/>
  <c r="AH1089" i="3" s="1"/>
  <c r="AH1031" i="3"/>
  <c r="BC576" i="3"/>
  <c r="BC575" i="3"/>
  <c r="BC574" i="3"/>
  <c r="BC555" i="3"/>
  <c r="BC573" i="3"/>
  <c r="BC620" i="3"/>
  <c r="BC603" i="3"/>
  <c r="AO563" i="3"/>
  <c r="BB563" i="3" s="1"/>
  <c r="BC563" i="3" s="1"/>
  <c r="CG879" i="3"/>
  <c r="CG906" i="3"/>
  <c r="CG905" i="3"/>
  <c r="CG903" i="3"/>
  <c r="CG902" i="3" s="1"/>
  <c r="CG907" i="3"/>
  <c r="AT676" i="3"/>
  <c r="AT83" i="3"/>
  <c r="AT82" i="3" s="1"/>
  <c r="CJ353" i="3"/>
  <c r="CJ352" i="3"/>
  <c r="CJ350" i="3"/>
  <c r="CJ349" i="3" s="1"/>
  <c r="CJ354" i="3"/>
  <c r="AG111" i="3"/>
  <c r="AL111" i="3" s="1"/>
  <c r="AM111" i="3" s="1"/>
  <c r="AL112" i="3"/>
  <c r="AG942" i="3"/>
  <c r="AL942" i="3" s="1"/>
  <c r="AM942" i="3" s="1"/>
  <c r="AL943" i="3"/>
  <c r="AM943" i="3" s="1"/>
  <c r="CQ40" i="3"/>
  <c r="I62" i="3"/>
  <c r="V63" i="3"/>
  <c r="W63" i="3" s="1"/>
  <c r="Y98" i="3"/>
  <c r="Y110" i="3"/>
  <c r="AL110" i="3" s="1"/>
  <c r="AM110" i="3" s="1"/>
  <c r="AL41" i="3"/>
  <c r="AM44" i="3" s="1"/>
  <c r="Y109" i="3"/>
  <c r="AL109" i="3" s="1"/>
  <c r="AM109" i="3" s="1"/>
  <c r="Y108" i="3"/>
  <c r="AL108" i="3" s="1"/>
  <c r="AM108" i="3" s="1"/>
  <c r="E278" i="1" a="1"/>
  <c r="E278" i="1" s="1"/>
  <c r="S278" i="1" a="1"/>
  <c r="S278" i="1" s="1"/>
  <c r="Y721" i="3"/>
  <c r="AL721" i="3" s="1"/>
  <c r="AM721" i="3" s="1"/>
  <c r="Y246" i="3"/>
  <c r="Y958" i="3"/>
  <c r="AL958" i="3" s="1"/>
  <c r="AM958" i="3" s="1"/>
  <c r="Y325" i="3"/>
  <c r="Y167" i="3"/>
  <c r="Y1037" i="3"/>
  <c r="AL1037" i="3" s="1"/>
  <c r="AM1037" i="3" s="1"/>
  <c r="Y562" i="3"/>
  <c r="Y642" i="3"/>
  <c r="AL642" i="3" s="1"/>
  <c r="AM642" i="3" s="1"/>
  <c r="Y483" i="3"/>
  <c r="Y404" i="3"/>
  <c r="Y800" i="3"/>
  <c r="AL800" i="3" s="1"/>
  <c r="AM800" i="3" s="1"/>
  <c r="CP972" i="3"/>
  <c r="CQ972" i="3" s="1"/>
  <c r="AZ1016" i="3"/>
  <c r="AZ1004" i="3"/>
  <c r="AZ1023" i="3"/>
  <c r="AZ1020" i="3"/>
  <c r="AZ1005" i="3"/>
  <c r="AZ1008" i="3"/>
  <c r="AZ991" i="3"/>
  <c r="AZ1013" i="3"/>
  <c r="AZ1012" i="3" s="1"/>
  <c r="AZ1019" i="3"/>
  <c r="AZ1018" i="3"/>
  <c r="AZ998" i="3"/>
  <c r="AZ994" i="3"/>
  <c r="AZ990" i="3"/>
  <c r="AZ987" i="3"/>
  <c r="AZ996" i="3"/>
  <c r="AZ995" i="3" s="1"/>
  <c r="AZ1024" i="3"/>
  <c r="AZ968" i="3"/>
  <c r="AZ967" i="3" s="1"/>
  <c r="AZ993" i="3"/>
  <c r="AZ992" i="3" s="1"/>
  <c r="AZ971" i="3"/>
  <c r="AZ983" i="3"/>
  <c r="AZ989" i="3"/>
  <c r="AZ979" i="3"/>
  <c r="AZ999" i="3"/>
  <c r="AZ988" i="3"/>
  <c r="AZ969" i="3"/>
  <c r="AZ1017" i="3"/>
  <c r="AZ974" i="3"/>
  <c r="AZ973" i="3"/>
  <c r="AZ972" i="3" s="1"/>
  <c r="AZ965" i="3"/>
  <c r="AZ966" i="3" a="1"/>
  <c r="AZ966" i="3" s="1"/>
  <c r="AZ960" i="3"/>
  <c r="AZ958" i="3"/>
  <c r="AZ970" i="3"/>
  <c r="AZ953" i="3"/>
  <c r="AZ954" i="3"/>
  <c r="AZ1007" i="3" s="1"/>
  <c r="AZ1006" i="3" s="1"/>
  <c r="BX950" i="3" a="1"/>
  <c r="BX950" i="3" s="1"/>
  <c r="AZ976" i="3"/>
  <c r="AZ957" i="3"/>
  <c r="CG984" i="3"/>
  <c r="CG982" i="3"/>
  <c r="CG981" i="3" s="1"/>
  <c r="CG985" i="3"/>
  <c r="CG986" i="3"/>
  <c r="CG182" i="3"/>
  <c r="CG63" i="3"/>
  <c r="CG62" i="3" s="1"/>
  <c r="CG222" i="3"/>
  <c r="CG103" i="3"/>
  <c r="CG102" i="3" s="1"/>
  <c r="CI346" i="3"/>
  <c r="CI345" i="3"/>
  <c r="CI343" i="3"/>
  <c r="AL1061" i="3"/>
  <c r="AM1061" i="3" s="1"/>
  <c r="AE1060" i="3"/>
  <c r="AL1060" i="3" s="1"/>
  <c r="AM1060" i="3" s="1"/>
  <c r="CK264" i="3"/>
  <c r="CK267" i="3"/>
  <c r="CK266" i="3"/>
  <c r="K490" i="3"/>
  <c r="K54" i="3" s="1"/>
  <c r="K481" i="3"/>
  <c r="K487" i="3" s="1"/>
  <c r="BM659" i="3"/>
  <c r="BZ659" i="3" s="1"/>
  <c r="CA659" i="3" s="1"/>
  <c r="BM661" i="3"/>
  <c r="BM662" i="3"/>
  <c r="BZ660" i="3"/>
  <c r="CA660" i="3" s="1"/>
  <c r="BZ658" i="3"/>
  <c r="CA658" i="3" s="1"/>
  <c r="BM64" i="3"/>
  <c r="BZ64" i="3" s="1"/>
  <c r="BZ637" i="3"/>
  <c r="CA637" i="3" s="1"/>
  <c r="BM44" i="3"/>
  <c r="BZ44" i="3" s="1"/>
  <c r="BZ708" i="3"/>
  <c r="CA708" i="3" s="1"/>
  <c r="BM114" i="3"/>
  <c r="BZ114" i="3" s="1"/>
  <c r="CQ89" i="3"/>
  <c r="AO769" i="3"/>
  <c r="BB769" i="3" s="1"/>
  <c r="BC769" i="3" s="1"/>
  <c r="BB770" i="3"/>
  <c r="BC770" i="3" s="1"/>
  <c r="AR1024" i="3"/>
  <c r="AR1023" i="3"/>
  <c r="AR1008" i="3"/>
  <c r="AR1017" i="3"/>
  <c r="AR1019" i="3"/>
  <c r="AR1004" i="3"/>
  <c r="AR1013" i="3"/>
  <c r="AR1012" i="3" s="1"/>
  <c r="AR1018" i="3"/>
  <c r="AR989" i="3"/>
  <c r="AR1005" i="3"/>
  <c r="AR1020" i="3"/>
  <c r="AR999" i="3"/>
  <c r="AR1016" i="3"/>
  <c r="AR996" i="3"/>
  <c r="AR995" i="3" s="1"/>
  <c r="AR993" i="3"/>
  <c r="AR992" i="3" s="1"/>
  <c r="AR998" i="3"/>
  <c r="AR974" i="3"/>
  <c r="AR990" i="3"/>
  <c r="AR988" i="3"/>
  <c r="AR979" i="3"/>
  <c r="AR991" i="3"/>
  <c r="AR973" i="3"/>
  <c r="AR972" i="3" s="1"/>
  <c r="AR968" i="3"/>
  <c r="AR967" i="3" s="1"/>
  <c r="AR994" i="3"/>
  <c r="AR965" i="3"/>
  <c r="AR983" i="3"/>
  <c r="AR966" i="3" a="1"/>
  <c r="AR966" i="3" s="1"/>
  <c r="AR970" i="3"/>
  <c r="AR987" i="3"/>
  <c r="AR971" i="3"/>
  <c r="AR960" i="3"/>
  <c r="AR954" i="3"/>
  <c r="AR1007" i="3" s="1"/>
  <c r="AR1006" i="3" s="1"/>
  <c r="AR953" i="3"/>
  <c r="AR969" i="3"/>
  <c r="AR958" i="3"/>
  <c r="AR976" i="3"/>
  <c r="BP950" i="3" a="1"/>
  <c r="BP950" i="3" s="1"/>
  <c r="AR957" i="3"/>
  <c r="CL202" i="3"/>
  <c r="CL83" i="3"/>
  <c r="CL82" i="3" s="1"/>
  <c r="AT800" i="3"/>
  <c r="BB800" i="3" s="1"/>
  <c r="BC800" i="3" s="1"/>
  <c r="AY580" i="3"/>
  <c r="AY583" i="3"/>
  <c r="AY582" i="3"/>
  <c r="CD188" i="3"/>
  <c r="CD68" i="3" s="1"/>
  <c r="CD185" i="3"/>
  <c r="CD187" i="3"/>
  <c r="CD67" i="3" s="1"/>
  <c r="CD66" i="3" s="1"/>
  <c r="CD65" i="3" s="1"/>
  <c r="AY905" i="3"/>
  <c r="AY906" i="3"/>
  <c r="AY903" i="3"/>
  <c r="AY902" i="3" s="1"/>
  <c r="AY907" i="3"/>
  <c r="AH719" i="3"/>
  <c r="AH773" i="3" s="1"/>
  <c r="AH715" i="3"/>
  <c r="CQ733" i="3"/>
  <c r="CQ713" i="3"/>
  <c r="CQ732" i="3"/>
  <c r="CQ731" i="3"/>
  <c r="CQ734" i="3"/>
  <c r="CQ778" i="3"/>
  <c r="CQ780" i="3"/>
  <c r="CQ786" i="3"/>
  <c r="BQ76" i="3"/>
  <c r="BZ196" i="3"/>
  <c r="CA196" i="3" s="1"/>
  <c r="AO814" i="3"/>
  <c r="BB815" i="3"/>
  <c r="BC815" i="3" s="1"/>
  <c r="BC831" i="3"/>
  <c r="BC859" i="3"/>
  <c r="BC84" i="3"/>
  <c r="AU635" i="3"/>
  <c r="AU43" i="3"/>
  <c r="AU42" i="3" s="1"/>
  <c r="AU46" i="3" s="1"/>
  <c r="AU51" i="3" s="1"/>
  <c r="AO72" i="3"/>
  <c r="BB73" i="3"/>
  <c r="BC73" i="3" s="1"/>
  <c r="BQ349" i="3"/>
  <c r="BZ349" i="3" s="1"/>
  <c r="CA349" i="3" s="1"/>
  <c r="BZ350" i="3"/>
  <c r="CA350" i="3" s="1"/>
  <c r="AF952" i="3"/>
  <c r="AF956" i="3"/>
  <c r="AF1010" i="3" s="1"/>
  <c r="Y102" i="3"/>
  <c r="AL102" i="3" s="1"/>
  <c r="AM102" i="3" s="1"/>
  <c r="AL103" i="3"/>
  <c r="AM103" i="3" s="1"/>
  <c r="W110" i="3"/>
  <c r="AJ71" i="3"/>
  <c r="CH191" i="3"/>
  <c r="CK216" i="3"/>
  <c r="CK96" i="3"/>
  <c r="CK95" i="3" s="1"/>
  <c r="BC863" i="3"/>
  <c r="AM925" i="3"/>
  <c r="AH896" i="3"/>
  <c r="AH898" i="3"/>
  <c r="AH899" i="3"/>
  <c r="AH68" i="3" s="1"/>
  <c r="AM937" i="3"/>
  <c r="CG642" i="3"/>
  <c r="AJ898" i="3"/>
  <c r="AJ899" i="3"/>
  <c r="AJ896" i="3"/>
  <c r="CE216" i="3"/>
  <c r="CE96" i="3"/>
  <c r="CE95" i="3" s="1"/>
  <c r="CE859" i="3"/>
  <c r="CE855" i="3"/>
  <c r="CE854" i="3" s="1"/>
  <c r="CE866" i="3"/>
  <c r="CE861" i="3"/>
  <c r="CE865" i="3"/>
  <c r="CE840" i="3"/>
  <c r="CE858" i="3"/>
  <c r="CE862" i="3"/>
  <c r="CE860" i="3"/>
  <c r="CE850" i="3"/>
  <c r="CE833" i="3"/>
  <c r="CE838" i="3"/>
  <c r="CE837" i="3" s="1"/>
  <c r="CE832" i="3"/>
  <c r="CE846" i="3"/>
  <c r="CE841" i="3"/>
  <c r="CE810" i="3"/>
  <c r="CE809" i="3" s="1"/>
  <c r="CE811" i="3"/>
  <c r="CE847" i="3"/>
  <c r="CE815" i="3"/>
  <c r="CE814" i="3" s="1"/>
  <c r="CE835" i="3"/>
  <c r="CE834" i="3" s="1"/>
  <c r="CE812" i="3"/>
  <c r="CE829" i="3"/>
  <c r="CE825" i="3"/>
  <c r="CE836" i="3"/>
  <c r="CE831" i="3"/>
  <c r="CE808" i="3" a="1"/>
  <c r="CE808" i="3" s="1"/>
  <c r="CE821" i="3"/>
  <c r="CE830" i="3"/>
  <c r="CE816" i="3"/>
  <c r="CE813" i="3"/>
  <c r="CE795" i="3"/>
  <c r="CE800" i="3"/>
  <c r="CE796" i="3"/>
  <c r="CE849" i="3" s="1"/>
  <c r="CE848" i="3" s="1"/>
  <c r="CE802" i="3"/>
  <c r="AA873" i="3"/>
  <c r="AA877" i="3"/>
  <c r="BX1055" i="3"/>
  <c r="BT786" i="3"/>
  <c r="BT771" i="3"/>
  <c r="BT762" i="3"/>
  <c r="BT756" i="3"/>
  <c r="BT755" i="3" s="1"/>
  <c r="BT750" i="3"/>
  <c r="BT779" i="3"/>
  <c r="BT782" i="3"/>
  <c r="BT767" i="3"/>
  <c r="BT757" i="3"/>
  <c r="BT754" i="3"/>
  <c r="BT751" i="3"/>
  <c r="BT731" i="3"/>
  <c r="BT730" i="3" s="1"/>
  <c r="BT783" i="3"/>
  <c r="BT787" i="3"/>
  <c r="BT776" i="3"/>
  <c r="BT775" i="3" s="1"/>
  <c r="BT759" i="3"/>
  <c r="BT758" i="3" s="1"/>
  <c r="BT746" i="3"/>
  <c r="BT737" i="3"/>
  <c r="BT768" i="3"/>
  <c r="BT752" i="3"/>
  <c r="BT781" i="3"/>
  <c r="BT733" i="3"/>
  <c r="BT717" i="3"/>
  <c r="BT770" i="3" s="1"/>
  <c r="BT769" i="3" s="1"/>
  <c r="BT753" i="3"/>
  <c r="BT780" i="3"/>
  <c r="BT716" i="3"/>
  <c r="BT761" i="3"/>
  <c r="BT729" i="3" a="1"/>
  <c r="BT729" i="3" s="1"/>
  <c r="BT736" i="3"/>
  <c r="BT735" i="3" s="1"/>
  <c r="BT742" i="3"/>
  <c r="BT721" i="3"/>
  <c r="BT732" i="3"/>
  <c r="BT723" i="3"/>
  <c r="BT734" i="3"/>
  <c r="BT739" i="3"/>
  <c r="CJ713" i="3" a="1"/>
  <c r="CJ713" i="3" s="1"/>
  <c r="AV747" i="3"/>
  <c r="AV745" i="3"/>
  <c r="AV744" i="3" s="1"/>
  <c r="AV748" i="3"/>
  <c r="AV749" i="3"/>
  <c r="AP635" i="3"/>
  <c r="AP43" i="3"/>
  <c r="AP42" i="3" s="1"/>
  <c r="AP46" i="3" s="1"/>
  <c r="AP51" i="3" s="1"/>
  <c r="BQ216" i="3"/>
  <c r="BZ216" i="3" s="1"/>
  <c r="CA216" i="3" s="1"/>
  <c r="BZ217" i="3"/>
  <c r="CA217" i="3" s="1"/>
  <c r="BQ96" i="3"/>
  <c r="BQ95" i="3" s="1"/>
  <c r="AO600" i="3"/>
  <c r="BB600" i="3" s="1"/>
  <c r="BC600" i="3" s="1"/>
  <c r="BB601" i="3"/>
  <c r="BC601" i="3" s="1"/>
  <c r="BB598" i="3"/>
  <c r="BC598" i="3" s="1"/>
  <c r="AO597" i="3"/>
  <c r="BB597" i="3" s="1"/>
  <c r="BC597" i="3" s="1"/>
  <c r="BB735" i="3"/>
  <c r="BC735" i="3" s="1"/>
  <c r="AG798" i="3"/>
  <c r="AG852" i="3" s="1"/>
  <c r="AG794" i="3"/>
  <c r="BO651" i="3"/>
  <c r="BO58" i="3"/>
  <c r="BO57" i="3" s="1"/>
  <c r="AO82" i="3"/>
  <c r="BB82" i="3" s="1"/>
  <c r="BC82" i="3" s="1"/>
  <c r="BB83" i="3"/>
  <c r="BC83" i="3" s="1"/>
  <c r="CP192" i="3"/>
  <c r="CQ192" i="3" s="1"/>
  <c r="CC191" i="3"/>
  <c r="CP191" i="3" s="1"/>
  <c r="CQ191" i="3" s="1"/>
  <c r="Y933" i="3"/>
  <c r="AL934" i="3"/>
  <c r="AM934" i="3" s="1"/>
  <c r="AD649" i="3"/>
  <c r="AD55" i="3" s="1"/>
  <c r="AD635" i="3"/>
  <c r="AD43" i="3"/>
  <c r="AD42" i="3" s="1"/>
  <c r="AD46" i="3" s="1"/>
  <c r="AD51" i="3" s="1"/>
  <c r="AQ817" i="3"/>
  <c r="AQ820" i="3"/>
  <c r="AQ819" i="3"/>
  <c r="AS975" i="3"/>
  <c r="AS977" i="3"/>
  <c r="AS978" i="3"/>
  <c r="AW635" i="3"/>
  <c r="AW43" i="3"/>
  <c r="AW42" i="3" s="1"/>
  <c r="AW46" i="3" s="1"/>
  <c r="AW51" i="3" s="1"/>
  <c r="CI503" i="3"/>
  <c r="CI501" i="3"/>
  <c r="CI504" i="3"/>
  <c r="CI185" i="3"/>
  <c r="CI188" i="3"/>
  <c r="CI68" i="3" s="1"/>
  <c r="CI187" i="3"/>
  <c r="CI67" i="3" s="1"/>
  <c r="CI66" i="3" s="1"/>
  <c r="CI65" i="3" s="1"/>
  <c r="BC88" i="3"/>
  <c r="V879" i="3"/>
  <c r="W879" i="3" s="1"/>
  <c r="BB922" i="3"/>
  <c r="BC922" i="3" s="1"/>
  <c r="AO921" i="3"/>
  <c r="BB921" i="3" s="1"/>
  <c r="BC921" i="3" s="1"/>
  <c r="CJ216" i="3"/>
  <c r="CJ96" i="3"/>
  <c r="CJ95" i="3" s="1"/>
  <c r="AO744" i="3"/>
  <c r="BB744" i="3" s="1"/>
  <c r="BC744" i="3" s="1"/>
  <c r="BB745" i="3"/>
  <c r="BC745" i="3" s="1"/>
  <c r="AV108" i="3"/>
  <c r="AV110" i="3"/>
  <c r="AV98" i="3"/>
  <c r="AV109" i="3"/>
  <c r="AV958" i="3"/>
  <c r="AV1037" i="3"/>
  <c r="AV483" i="3"/>
  <c r="AV482" i="3" s="1"/>
  <c r="AV487" i="3" s="1"/>
  <c r="AV506" i="3" s="1"/>
  <c r="AV537" i="3" s="1"/>
  <c r="AV551" i="3" s="1"/>
  <c r="AV404" i="3"/>
  <c r="AV403" i="3" s="1"/>
  <c r="AV408" i="3" s="1"/>
  <c r="AV427" i="3" s="1"/>
  <c r="AV458" i="3" s="1"/>
  <c r="AV472" i="3" s="1"/>
  <c r="AV325" i="3"/>
  <c r="AV324" i="3" s="1"/>
  <c r="AV329" i="3" s="1"/>
  <c r="AV348" i="3" s="1"/>
  <c r="AV379" i="3" s="1"/>
  <c r="AV393" i="3" s="1"/>
  <c r="AV246" i="3"/>
  <c r="AV245" i="3" s="1"/>
  <c r="AV250" i="3" s="1"/>
  <c r="AV269" i="3" s="1"/>
  <c r="AV300" i="3" s="1"/>
  <c r="AV314" i="3" s="1"/>
  <c r="AV167" i="3"/>
  <c r="AV166" i="3" s="1"/>
  <c r="AV171" i="3" s="1"/>
  <c r="AV190" i="3" s="1"/>
  <c r="AV221" i="3" s="1"/>
  <c r="AV235" i="3" s="1"/>
  <c r="AV1036" i="3"/>
  <c r="AV957" i="3"/>
  <c r="AV642" i="3"/>
  <c r="BC4" i="3"/>
  <c r="CM267" i="3"/>
  <c r="CM266" i="3"/>
  <c r="CM264" i="3"/>
  <c r="CA1045" i="3"/>
  <c r="CA1070" i="3"/>
  <c r="BM1091" i="3"/>
  <c r="BZ1091" i="3" s="1"/>
  <c r="CA1091" i="3" s="1"/>
  <c r="BZ1092" i="3"/>
  <c r="CA1092" i="3" s="1"/>
  <c r="Y66" i="3"/>
  <c r="AS567" i="3"/>
  <c r="L408" i="3"/>
  <c r="N489" i="3"/>
  <c r="N488" i="3" s="1"/>
  <c r="AP679" i="3"/>
  <c r="AP86" i="3"/>
  <c r="AP85" i="3" s="1"/>
  <c r="BU216" i="3"/>
  <c r="BU96" i="3"/>
  <c r="BU95" i="3" s="1"/>
  <c r="BC114" i="3"/>
  <c r="AS660" i="3"/>
  <c r="BV504" i="3"/>
  <c r="BV501" i="3"/>
  <c r="BV503" i="3"/>
  <c r="BM612" i="3"/>
  <c r="BZ559" i="3"/>
  <c r="CA559" i="3" s="1"/>
  <c r="BM590" i="3"/>
  <c r="BZ590" i="3" s="1"/>
  <c r="CA590" i="3" s="1"/>
  <c r="BZ588" i="3"/>
  <c r="CA588" i="3" s="1"/>
  <c r="BM587" i="3"/>
  <c r="BM589" i="3"/>
  <c r="BZ589" i="3" s="1"/>
  <c r="CA589" i="3" s="1"/>
  <c r="BM591" i="3"/>
  <c r="BZ591" i="3" s="1"/>
  <c r="CA591" i="3" s="1"/>
  <c r="V398" i="3"/>
  <c r="I402" i="3"/>
  <c r="CJ264" i="3"/>
  <c r="CJ267" i="3"/>
  <c r="CJ266" i="3"/>
  <c r="BB49" i="1"/>
  <c r="BA90" i="1"/>
  <c r="AH886" i="3"/>
  <c r="AH872" i="3"/>
  <c r="AO976" i="3"/>
  <c r="AM86" i="3"/>
  <c r="AB68" i="3"/>
  <c r="AS817" i="3"/>
  <c r="AS804" i="3" s="1"/>
  <c r="AS819" i="3"/>
  <c r="AS820" i="3"/>
  <c r="CC453" i="3"/>
  <c r="CP453" i="3" s="1"/>
  <c r="CQ453" i="3" s="1"/>
  <c r="CP454" i="3"/>
  <c r="CQ454" i="3" s="1"/>
  <c r="AE807" i="3"/>
  <c r="AE793" i="3"/>
  <c r="CQ88" i="3"/>
  <c r="AT582" i="3"/>
  <c r="AT580" i="3"/>
  <c r="AT583" i="3"/>
  <c r="W113" i="3"/>
  <c r="I645" i="3"/>
  <c r="V645" i="3" s="1"/>
  <c r="W645" i="3" s="1"/>
  <c r="V639" i="3"/>
  <c r="W639" i="3" s="1"/>
  <c r="BC558" i="3"/>
  <c r="BC572" i="3"/>
  <c r="BC565" i="3"/>
  <c r="BO629" i="3"/>
  <c r="BO578" i="3"/>
  <c r="BO577" i="3" s="1"/>
  <c r="BO625" i="3"/>
  <c r="BO624" i="3"/>
  <c r="BO603" i="3"/>
  <c r="BO601" i="3"/>
  <c r="BO600" i="3" s="1"/>
  <c r="BO599" i="3"/>
  <c r="BO595" i="3"/>
  <c r="BO593" i="3"/>
  <c r="BO571" i="3" a="1"/>
  <c r="BO571" i="3" s="1"/>
  <c r="BO621" i="3"/>
  <c r="BO613" i="3"/>
  <c r="BO609" i="3"/>
  <c r="BO622" i="3"/>
  <c r="BO604" i="3"/>
  <c r="BO579" i="3"/>
  <c r="BO576" i="3"/>
  <c r="BO570" i="3"/>
  <c r="BO628" i="3"/>
  <c r="BO618" i="3"/>
  <c r="BO617" i="3" s="1"/>
  <c r="BO598" i="3"/>
  <c r="BO597" i="3" s="1"/>
  <c r="BO623" i="3"/>
  <c r="BO574" i="3"/>
  <c r="BO565" i="3"/>
  <c r="BO610" i="3"/>
  <c r="BO563" i="3"/>
  <c r="BO559" i="3"/>
  <c r="BO612" i="3" s="1"/>
  <c r="BO611" i="3" s="1"/>
  <c r="BO584" i="3"/>
  <c r="BO592" i="3"/>
  <c r="BO588" i="3"/>
  <c r="BO558" i="3"/>
  <c r="BO594" i="3"/>
  <c r="BO573" i="3"/>
  <c r="BO572" i="3" s="1"/>
  <c r="BO596" i="3"/>
  <c r="BO575" i="3"/>
  <c r="BO581" i="3"/>
  <c r="CE555" i="3" a="1"/>
  <c r="CE555" i="3" s="1"/>
  <c r="CH581" i="3" s="1"/>
  <c r="BO562" i="3"/>
  <c r="T490" i="3"/>
  <c r="T54" i="3" s="1"/>
  <c r="T481" i="3"/>
  <c r="T487" i="3" s="1"/>
  <c r="AD53" i="3"/>
  <c r="AT679" i="3"/>
  <c r="AT86" i="3"/>
  <c r="AT85" i="3" s="1"/>
  <c r="CQ110" i="3"/>
  <c r="V498" i="3"/>
  <c r="W498" i="3" s="1"/>
  <c r="BQ985" i="3"/>
  <c r="BQ982" i="3"/>
  <c r="BQ981" i="3" s="1"/>
  <c r="BQ984" i="3"/>
  <c r="BQ986" i="3"/>
  <c r="AS964" i="3"/>
  <c r="AS963" i="3" s="1"/>
  <c r="AS962" i="3" s="1"/>
  <c r="AS955" i="3"/>
  <c r="Y1" i="3"/>
  <c r="W95" i="3"/>
  <c r="AJ977" i="3"/>
  <c r="AJ975" i="3"/>
  <c r="AJ978" i="3"/>
  <c r="BP806" i="3"/>
  <c r="BP805" i="3" s="1"/>
  <c r="BP797" i="3"/>
  <c r="AD946" i="3"/>
  <c r="AH794" i="3"/>
  <c r="AH798" i="3"/>
  <c r="AH852" i="3" s="1"/>
  <c r="BP660" i="3"/>
  <c r="BZ663" i="3"/>
  <c r="CA663" i="3" s="1"/>
  <c r="BM69" i="3"/>
  <c r="BZ69" i="3" s="1"/>
  <c r="BZ673" i="3"/>
  <c r="CA673" i="3" s="1"/>
  <c r="BM79" i="3"/>
  <c r="BZ79" i="3" s="1"/>
  <c r="AE648" i="3"/>
  <c r="AE639" i="3"/>
  <c r="BZ982" i="3"/>
  <c r="CA982" i="3" s="1"/>
  <c r="BM981" i="3"/>
  <c r="BZ981" i="3" s="1"/>
  <c r="CA981" i="3" s="1"/>
  <c r="CE985" i="3"/>
  <c r="CE984" i="3"/>
  <c r="CE982" i="3"/>
  <c r="CE981" i="3" s="1"/>
  <c r="CE986" i="3"/>
  <c r="CN502" i="3"/>
  <c r="CQ84" i="3"/>
  <c r="CC747" i="3"/>
  <c r="CP747" i="3" s="1"/>
  <c r="CQ747" i="3" s="1"/>
  <c r="CC745" i="3"/>
  <c r="CC748" i="3"/>
  <c r="CP748" i="3" s="1"/>
  <c r="CQ748" i="3" s="1"/>
  <c r="CP746" i="3"/>
  <c r="CQ746" i="3" s="1"/>
  <c r="CC749" i="3"/>
  <c r="CP749" i="3" s="1"/>
  <c r="CQ749" i="3" s="1"/>
  <c r="CQ742" i="3"/>
  <c r="CP717" i="3"/>
  <c r="CQ717" i="3" s="1"/>
  <c r="CC770" i="3"/>
  <c r="BQ71" i="3"/>
  <c r="AO834" i="3"/>
  <c r="BB834" i="3" s="1"/>
  <c r="BC834" i="3" s="1"/>
  <c r="BB835" i="3"/>
  <c r="BC835" i="3" s="1"/>
  <c r="BC866" i="3"/>
  <c r="AG690" i="3"/>
  <c r="AG96" i="3"/>
  <c r="AG95" i="3" s="1"/>
  <c r="I6" i="2"/>
  <c r="H8" i="2"/>
  <c r="H7" i="2"/>
  <c r="H9" i="2"/>
  <c r="BB668" i="3"/>
  <c r="BC668" i="3" s="1"/>
  <c r="AO74" i="3"/>
  <c r="BB74" i="3" s="1"/>
  <c r="BC74" i="3" s="1"/>
  <c r="AC648" i="3"/>
  <c r="AC639" i="3"/>
  <c r="AC645" i="3" s="1"/>
  <c r="AF1035" i="3"/>
  <c r="AF1089" i="3" s="1"/>
  <c r="AF1031" i="3"/>
  <c r="Y709" i="3"/>
  <c r="AL709" i="3" s="1"/>
  <c r="AM709" i="3" s="1"/>
  <c r="AL696" i="3"/>
  <c r="AM696" i="3" s="1"/>
  <c r="W108" i="3"/>
  <c r="AJ665" i="3"/>
  <c r="CM191" i="3"/>
  <c r="AM920" i="3"/>
  <c r="AM910" i="3"/>
  <c r="AA899" i="3"/>
  <c r="AA898" i="3"/>
  <c r="AA67" i="3" s="1"/>
  <c r="AA66" i="3" s="1"/>
  <c r="AA65" i="3" s="1"/>
  <c r="AA52" i="3" s="1"/>
  <c r="AA70" i="3" s="1"/>
  <c r="AA101" i="3" s="1"/>
  <c r="AA115" i="3" s="1"/>
  <c r="AA116" i="3" s="1"/>
  <c r="AA896" i="3"/>
  <c r="AM941" i="3"/>
  <c r="AM106" i="3"/>
  <c r="CG669" i="3"/>
  <c r="CG666" i="3"/>
  <c r="CG665" i="3" s="1"/>
  <c r="CG668" i="3"/>
  <c r="CG670" i="3"/>
  <c r="CP375" i="3"/>
  <c r="CQ375" i="3" s="1"/>
  <c r="CC374" i="3"/>
  <c r="CP374" i="3" s="1"/>
  <c r="CQ374" i="3" s="1"/>
  <c r="AJ956" i="3"/>
  <c r="AJ1010" i="3" s="1"/>
  <c r="AJ952" i="3"/>
  <c r="Q53" i="3"/>
  <c r="Q52" i="3" s="1"/>
  <c r="Q70" i="3" s="1"/>
  <c r="Q101" i="3" s="1"/>
  <c r="Q115" i="3" s="1"/>
  <c r="Q116" i="3" s="1"/>
  <c r="CD589" i="3"/>
  <c r="CD587" i="3"/>
  <c r="CD586" i="3" s="1"/>
  <c r="CD590" i="3"/>
  <c r="CD591" i="3"/>
  <c r="AV739" i="3"/>
  <c r="BZ1052" i="3"/>
  <c r="CA1052" i="3" s="1"/>
  <c r="BM1051" i="3"/>
  <c r="BT216" i="3"/>
  <c r="BT96" i="3"/>
  <c r="BT95" i="3" s="1"/>
  <c r="BO824" i="3"/>
  <c r="BO823" i="3" s="1"/>
  <c r="BO827" i="3"/>
  <c r="BO826" i="3"/>
  <c r="BO828" i="3"/>
  <c r="AF794" i="3"/>
  <c r="AF798" i="3"/>
  <c r="AF852" i="3" s="1"/>
  <c r="V556" i="3"/>
  <c r="I560" i="3"/>
  <c r="BP1057" i="3"/>
  <c r="BP1056" i="3"/>
  <c r="BP1054" i="3"/>
  <c r="BP1041" i="3" s="1"/>
  <c r="BN1063" i="3"/>
  <c r="BN1061" i="3"/>
  <c r="BN1060" i="3" s="1"/>
  <c r="BN1064" i="3"/>
  <c r="BN1065" i="3"/>
  <c r="AG53" i="3"/>
  <c r="BO1035" i="3"/>
  <c r="BO1089" i="3" s="1"/>
  <c r="BO1031" i="3"/>
  <c r="BO1030" i="3" s="1"/>
  <c r="J66" i="3"/>
  <c r="J65" i="3" s="1"/>
  <c r="BM676" i="3"/>
  <c r="BZ676" i="3" s="1"/>
  <c r="CA676" i="3" s="1"/>
  <c r="BZ677" i="3"/>
  <c r="CA677" i="3" s="1"/>
  <c r="BM83" i="3"/>
  <c r="Z53" i="3"/>
  <c r="BW216" i="3"/>
  <c r="BW96" i="3"/>
  <c r="BW95" i="3" s="1"/>
  <c r="AZ719" i="3"/>
  <c r="AZ773" i="3" s="1"/>
  <c r="AZ715" i="3"/>
  <c r="AZ714" i="3" s="1"/>
  <c r="AL879" i="3"/>
  <c r="AM879" i="3" s="1"/>
  <c r="CN1055" i="3"/>
  <c r="AQ719" i="3"/>
  <c r="AQ773" i="3" s="1"/>
  <c r="AQ715" i="3"/>
  <c r="AQ714" i="3" s="1"/>
  <c r="AZ661" i="3"/>
  <c r="AZ67" i="3" s="1"/>
  <c r="AZ66" i="3" s="1"/>
  <c r="AZ65" i="3" s="1"/>
  <c r="AZ52" i="3" s="1"/>
  <c r="AZ662" i="3"/>
  <c r="AZ68" i="3" s="1"/>
  <c r="AZ659" i="3"/>
  <c r="CC502" i="3"/>
  <c r="CD502" i="3"/>
  <c r="CJ502" i="3"/>
  <c r="BT697" i="3"/>
  <c r="BT696" i="3" s="1"/>
  <c r="BT682" i="3"/>
  <c r="BT689" i="3"/>
  <c r="BT642" i="3"/>
  <c r="BT680" i="3"/>
  <c r="BT679" i="3" s="1"/>
  <c r="BT674" i="3"/>
  <c r="BT702" i="3"/>
  <c r="BT701" i="3"/>
  <c r="BT700" i="3"/>
  <c r="BT692" i="3"/>
  <c r="BT707" i="3"/>
  <c r="BT677" i="3"/>
  <c r="BT676" i="3" s="1"/>
  <c r="BT667" i="3"/>
  <c r="BT678" i="3"/>
  <c r="BT688" i="3"/>
  <c r="BT655" i="3"/>
  <c r="BT654" i="3"/>
  <c r="BT652" i="3"/>
  <c r="BT651" i="3" s="1"/>
  <c r="BT644" i="3"/>
  <c r="BT653" i="3"/>
  <c r="BT708" i="3"/>
  <c r="BT672" i="3"/>
  <c r="BT683" i="3"/>
  <c r="BT704" i="3"/>
  <c r="BT671" i="3"/>
  <c r="BT675" i="3"/>
  <c r="BT650" i="3" a="1"/>
  <c r="BT650" i="3" s="1"/>
  <c r="BT657" i="3"/>
  <c r="BT656" i="3" s="1"/>
  <c r="BT638" i="3"/>
  <c r="BT691" i="3" s="1"/>
  <c r="BT690" i="3" s="1"/>
  <c r="BT663" i="3"/>
  <c r="BT703" i="3"/>
  <c r="BT658" i="3"/>
  <c r="BT637" i="3"/>
  <c r="BT673" i="3"/>
  <c r="CJ634" i="3" a="1"/>
  <c r="CJ634" i="3" s="1"/>
  <c r="BT660" i="3"/>
  <c r="AV691" i="3"/>
  <c r="AV45" i="3"/>
  <c r="AV940" i="3"/>
  <c r="AV938" i="3"/>
  <c r="AV934" i="3"/>
  <c r="AV933" i="3" s="1"/>
  <c r="AV937" i="3"/>
  <c r="AV945" i="3"/>
  <c r="AV939" i="3"/>
  <c r="AV920" i="3"/>
  <c r="AV915" i="3"/>
  <c r="AV879" i="3"/>
  <c r="AV917" i="3"/>
  <c r="AV916" i="3" s="1"/>
  <c r="AV908" i="3"/>
  <c r="AV912" i="3"/>
  <c r="AV890" i="3"/>
  <c r="AV926" i="3"/>
  <c r="AV944" i="3"/>
  <c r="AV941" i="3"/>
  <c r="AV904" i="3"/>
  <c r="AV929" i="3"/>
  <c r="AV925" i="3"/>
  <c r="AV919" i="3"/>
  <c r="AV911" i="3"/>
  <c r="AV914" i="3"/>
  <c r="AV913" i="3" s="1"/>
  <c r="AV891" i="3"/>
  <c r="AV889" i="3"/>
  <c r="AV888" i="3" s="1"/>
  <c r="AV874" i="3"/>
  <c r="AV909" i="3"/>
  <c r="AV881" i="3"/>
  <c r="AV895" i="3"/>
  <c r="AV892" i="3"/>
  <c r="AV886" i="3"/>
  <c r="AV900" i="3"/>
  <c r="AV910" i="3"/>
  <c r="AV887" i="3" a="1"/>
  <c r="AV887" i="3" s="1"/>
  <c r="AV894" i="3"/>
  <c r="AV893" i="3" s="1"/>
  <c r="AV875" i="3"/>
  <c r="AV928" i="3" s="1"/>
  <c r="AV927" i="3" s="1"/>
  <c r="AV897" i="3"/>
  <c r="AV878" i="3"/>
  <c r="BT871" i="3" a="1"/>
  <c r="BT871" i="3" s="1"/>
  <c r="AM74" i="3"/>
  <c r="S490" i="3"/>
  <c r="S54" i="3" s="1"/>
  <c r="S481" i="3"/>
  <c r="S487" i="3" s="1"/>
  <c r="AE984" i="3"/>
  <c r="AL984" i="3" s="1"/>
  <c r="AM984" i="3" s="1"/>
  <c r="AL983" i="3"/>
  <c r="AM983" i="3" s="1"/>
  <c r="AE982" i="3"/>
  <c r="AE985" i="3"/>
  <c r="AL985" i="3" s="1"/>
  <c r="AM985" i="3" s="1"/>
  <c r="AE986" i="3"/>
  <c r="AL986" i="3" s="1"/>
  <c r="AM986" i="3" s="1"/>
  <c r="AJ798" i="3"/>
  <c r="AJ852" i="3" s="1"/>
  <c r="AJ794" i="3"/>
  <c r="CA1048" i="3"/>
  <c r="CA1049" i="3"/>
  <c r="CA1050" i="3"/>
  <c r="CA1047" i="3"/>
  <c r="CA1029" i="3"/>
  <c r="CJ1055" i="3" s="1"/>
  <c r="CA1038" i="3"/>
  <c r="CA1094" i="3"/>
  <c r="CA1093" i="3"/>
  <c r="CA1082" i="3"/>
  <c r="CA1067" i="3"/>
  <c r="CA1095" i="3"/>
  <c r="AL661" i="3"/>
  <c r="AM661" i="3" s="1"/>
  <c r="AF745" i="3"/>
  <c r="AF744" i="3" s="1"/>
  <c r="AF748" i="3"/>
  <c r="AF747" i="3"/>
  <c r="AF749" i="3"/>
  <c r="W117" i="3"/>
  <c r="AI793" i="3"/>
  <c r="AI807" i="3"/>
  <c r="AO945" i="3"/>
  <c r="BB945" i="3" s="1"/>
  <c r="AO944" i="3"/>
  <c r="BB944" i="3" s="1"/>
  <c r="BC944" i="3" s="1"/>
  <c r="AO940" i="3"/>
  <c r="BB940" i="3" s="1"/>
  <c r="BC940" i="3" s="1"/>
  <c r="AO941" i="3"/>
  <c r="BB941" i="3" s="1"/>
  <c r="BC941" i="3" s="1"/>
  <c r="AO937" i="3"/>
  <c r="BB937" i="3" s="1"/>
  <c r="AO912" i="3"/>
  <c r="BB912" i="3" s="1"/>
  <c r="AO886" i="3"/>
  <c r="BB886" i="3" s="1"/>
  <c r="AO919" i="3"/>
  <c r="BB919" i="3" s="1"/>
  <c r="BC919" i="3" s="1"/>
  <c r="AO900" i="3"/>
  <c r="BB900" i="3" s="1"/>
  <c r="AO891" i="3"/>
  <c r="AO939" i="3"/>
  <c r="BB939" i="3" s="1"/>
  <c r="AO929" i="3"/>
  <c r="BB929" i="3" s="1"/>
  <c r="AO920" i="3"/>
  <c r="BB920" i="3" s="1"/>
  <c r="AO910" i="3"/>
  <c r="BB910" i="3" s="1"/>
  <c r="BC910" i="3" s="1"/>
  <c r="AO925" i="3"/>
  <c r="BB925" i="3" s="1"/>
  <c r="BC925" i="3" s="1"/>
  <c r="AO914" i="3"/>
  <c r="AO894" i="3"/>
  <c r="AO934" i="3"/>
  <c r="AO926" i="3"/>
  <c r="BB926" i="3" s="1"/>
  <c r="BC926" i="3" s="1"/>
  <c r="AO881" i="3"/>
  <c r="BB881" i="3" s="1"/>
  <c r="BC881" i="3" s="1"/>
  <c r="AO889" i="3"/>
  <c r="AO888" i="3" s="1"/>
  <c r="BB888" i="3" s="1"/>
  <c r="AO892" i="3"/>
  <c r="AO887" i="3" a="1"/>
  <c r="AO887" i="3" s="1"/>
  <c r="BB887" i="3" s="1"/>
  <c r="AO917" i="3"/>
  <c r="AO908" i="3"/>
  <c r="BB908" i="3" s="1"/>
  <c r="AO875" i="3"/>
  <c r="AO895" i="3"/>
  <c r="BB895" i="3" s="1"/>
  <c r="BC895" i="3" s="1"/>
  <c r="AO904" i="3"/>
  <c r="AO874" i="3"/>
  <c r="BB874" i="3" s="1"/>
  <c r="BC874" i="3" s="1"/>
  <c r="BB871" i="3"/>
  <c r="BC943" i="3" s="1"/>
  <c r="AO890" i="3"/>
  <c r="AO879" i="3"/>
  <c r="AO938" i="3"/>
  <c r="BB938" i="3" s="1"/>
  <c r="AO911" i="3"/>
  <c r="BB911" i="3" s="1"/>
  <c r="BC911" i="3" s="1"/>
  <c r="AO915" i="3"/>
  <c r="BB915" i="3" s="1"/>
  <c r="AO909" i="3"/>
  <c r="BB909" i="3" s="1"/>
  <c r="AO878" i="3"/>
  <c r="BM871" i="3" a="1"/>
  <c r="BM871" i="3" s="1"/>
  <c r="BU590" i="3"/>
  <c r="BU587" i="3"/>
  <c r="BU586" i="3" s="1"/>
  <c r="BU589" i="3"/>
  <c r="BU591" i="3"/>
  <c r="CE502" i="3"/>
  <c r="BV866" i="3"/>
  <c r="BV862" i="3"/>
  <c r="BV846" i="3"/>
  <c r="BV831" i="3"/>
  <c r="BV855" i="3"/>
  <c r="BV854" i="3" s="1"/>
  <c r="BV836" i="3"/>
  <c r="BV830" i="3"/>
  <c r="BV850" i="3"/>
  <c r="BV859" i="3"/>
  <c r="BV865" i="3"/>
  <c r="BV821" i="3"/>
  <c r="BV825" i="3"/>
  <c r="BV847" i="3"/>
  <c r="BV860" i="3"/>
  <c r="BV833" i="3"/>
  <c r="BV815" i="3"/>
  <c r="BV814" i="3" s="1"/>
  <c r="BV832" i="3"/>
  <c r="BV829" i="3"/>
  <c r="BV816" i="3"/>
  <c r="BV810" i="3"/>
  <c r="BV809" i="3" s="1"/>
  <c r="BV813" i="3"/>
  <c r="BV812" i="3"/>
  <c r="BV858" i="3"/>
  <c r="BV796" i="3"/>
  <c r="BV849" i="3" s="1"/>
  <c r="BV848" i="3" s="1"/>
  <c r="BV808" i="3" a="1"/>
  <c r="BV808" i="3" s="1"/>
  <c r="BV840" i="3"/>
  <c r="BV838" i="3"/>
  <c r="BV837" i="3" s="1"/>
  <c r="BV835" i="3"/>
  <c r="BV834" i="3" s="1"/>
  <c r="BV861" i="3"/>
  <c r="BV841" i="3"/>
  <c r="BV795" i="3"/>
  <c r="BV800" i="3"/>
  <c r="BV811" i="3"/>
  <c r="BV802" i="3"/>
  <c r="CL792" i="3" a="1"/>
  <c r="CL792" i="3" s="1"/>
  <c r="AX851" i="3"/>
  <c r="AX803" i="3"/>
  <c r="W399" i="3"/>
  <c r="W412" i="3"/>
  <c r="V491" i="3"/>
  <c r="W491" i="3" s="1"/>
  <c r="I55" i="3"/>
  <c r="V55" i="3" s="1"/>
  <c r="W55" i="3" s="1"/>
  <c r="BB103" i="3"/>
  <c r="BC103" i="3" s="1"/>
  <c r="AO102" i="3"/>
  <c r="BB102" i="3" s="1"/>
  <c r="BC102" i="3" s="1"/>
  <c r="V793" i="3"/>
  <c r="I797" i="3"/>
  <c r="AI1044" i="3"/>
  <c r="AI1030" i="3"/>
  <c r="CP498" i="3"/>
  <c r="CQ498" i="3" s="1"/>
  <c r="AM85" i="3"/>
  <c r="AB67" i="3"/>
  <c r="AB66" i="3" s="1"/>
  <c r="AB65" i="3" s="1"/>
  <c r="AB52" i="3" s="1"/>
  <c r="AB70" i="3" s="1"/>
  <c r="AB101" i="3" s="1"/>
  <c r="AB115" i="3" s="1"/>
  <c r="AB116" i="3" s="1"/>
  <c r="BQ859" i="3"/>
  <c r="BQ855" i="3"/>
  <c r="BQ854" i="3" s="1"/>
  <c r="BQ866" i="3"/>
  <c r="BQ861" i="3"/>
  <c r="BQ840" i="3"/>
  <c r="BQ833" i="3"/>
  <c r="BQ838" i="3"/>
  <c r="BQ837" i="3" s="1"/>
  <c r="BQ832" i="3"/>
  <c r="BQ847" i="3"/>
  <c r="BQ862" i="3"/>
  <c r="BQ860" i="3"/>
  <c r="BQ858" i="3"/>
  <c r="BQ841" i="3"/>
  <c r="BQ831" i="3"/>
  <c r="BQ815" i="3"/>
  <c r="BQ814" i="3" s="1"/>
  <c r="BQ830" i="3"/>
  <c r="BQ812" i="3"/>
  <c r="BQ865" i="3"/>
  <c r="BQ850" i="3"/>
  <c r="BQ836" i="3"/>
  <c r="BQ829" i="3"/>
  <c r="BQ816" i="3"/>
  <c r="BQ813" i="3"/>
  <c r="BQ821" i="3"/>
  <c r="BQ835" i="3"/>
  <c r="BQ834" i="3" s="1"/>
  <c r="BQ846" i="3"/>
  <c r="BQ808" i="3" a="1"/>
  <c r="BQ808" i="3" s="1"/>
  <c r="BQ811" i="3"/>
  <c r="BQ825" i="3"/>
  <c r="BQ802" i="3"/>
  <c r="BQ796" i="3"/>
  <c r="BQ849" i="3" s="1"/>
  <c r="BQ848" i="3" s="1"/>
  <c r="BQ800" i="3"/>
  <c r="BQ795" i="3"/>
  <c r="BQ810" i="3"/>
  <c r="BQ809" i="3" s="1"/>
  <c r="CG792" i="3" a="1"/>
  <c r="CG792" i="3" s="1"/>
  <c r="BQ818" i="3"/>
  <c r="Z946" i="3"/>
  <c r="BU660" i="3"/>
  <c r="AW1041" i="3"/>
  <c r="CL425" i="3"/>
  <c r="CL424" i="3"/>
  <c r="CL422" i="3"/>
  <c r="Z956" i="3"/>
  <c r="Z952" i="3"/>
  <c r="AL1031" i="3"/>
  <c r="AM1031" i="3" s="1"/>
  <c r="Y1044" i="3"/>
  <c r="AL1044" i="3" s="1"/>
  <c r="AM1044" i="3" s="1"/>
  <c r="Y1030" i="3"/>
  <c r="BW745" i="3"/>
  <c r="BW744" i="3" s="1"/>
  <c r="BW747" i="3"/>
  <c r="BW748" i="3"/>
  <c r="BW749" i="3"/>
  <c r="AG748" i="3"/>
  <c r="AG745" i="3"/>
  <c r="AG744" i="3" s="1"/>
  <c r="AG747" i="3"/>
  <c r="AG749" i="3"/>
  <c r="V714" i="3"/>
  <c r="I718" i="3"/>
  <c r="W635" i="3"/>
  <c r="W648" i="3"/>
  <c r="BB559" i="3"/>
  <c r="BC559" i="3" s="1"/>
  <c r="AO612" i="3"/>
  <c r="AT691" i="3"/>
  <c r="AT45" i="3"/>
  <c r="BR587" i="3"/>
  <c r="BR586" i="3" s="1"/>
  <c r="BR589" i="3"/>
  <c r="BR590" i="3"/>
  <c r="BR591" i="3"/>
  <c r="CP350" i="3"/>
  <c r="CQ350" i="3" s="1"/>
  <c r="CC349" i="3"/>
  <c r="CP349" i="3" s="1"/>
  <c r="CQ349" i="3" s="1"/>
  <c r="CQ60" i="3"/>
  <c r="CQ41" i="3"/>
  <c r="CQ61" i="3"/>
  <c r="CQ58" i="3"/>
  <c r="CQ59" i="3"/>
  <c r="CQ39" i="3"/>
  <c r="CQ104" i="3"/>
  <c r="CQ92" i="3"/>
  <c r="CN267" i="3"/>
  <c r="CN266" i="3"/>
  <c r="CN264" i="3"/>
  <c r="BC106" i="3"/>
  <c r="BB972" i="3"/>
  <c r="BC972" i="3" s="1"/>
  <c r="AU819" i="3"/>
  <c r="AU817" i="3"/>
  <c r="AU820" i="3"/>
  <c r="CI71" i="3"/>
  <c r="CC707" i="3"/>
  <c r="CP707" i="3" s="1"/>
  <c r="CC702" i="3"/>
  <c r="CP702" i="3" s="1"/>
  <c r="CC708" i="3"/>
  <c r="CP708" i="3" s="1"/>
  <c r="CQ708" i="3" s="1"/>
  <c r="CC683" i="3"/>
  <c r="CP683" i="3" s="1"/>
  <c r="CQ683" i="3" s="1"/>
  <c r="CC677" i="3"/>
  <c r="CC671" i="3"/>
  <c r="CP671" i="3" s="1"/>
  <c r="CC658" i="3"/>
  <c r="CP658" i="3" s="1"/>
  <c r="CC644" i="3"/>
  <c r="CP644" i="3" s="1"/>
  <c r="CC689" i="3"/>
  <c r="CP689" i="3" s="1"/>
  <c r="CC704" i="3"/>
  <c r="CP704" i="3" s="1"/>
  <c r="CC700" i="3"/>
  <c r="CP700" i="3" s="1"/>
  <c r="CQ700" i="3" s="1"/>
  <c r="CC682" i="3"/>
  <c r="CP682" i="3" s="1"/>
  <c r="CC637" i="3"/>
  <c r="CP637" i="3" s="1"/>
  <c r="CC672" i="3"/>
  <c r="CP672" i="3" s="1"/>
  <c r="CC692" i="3"/>
  <c r="CP692" i="3" s="1"/>
  <c r="CQ692" i="3" s="1"/>
  <c r="CC673" i="3"/>
  <c r="CP673" i="3" s="1"/>
  <c r="CQ673" i="3" s="1"/>
  <c r="CC674" i="3"/>
  <c r="CP674" i="3" s="1"/>
  <c r="CQ674" i="3" s="1"/>
  <c r="CC701" i="3"/>
  <c r="CP701" i="3" s="1"/>
  <c r="CC703" i="3"/>
  <c r="CP703" i="3" s="1"/>
  <c r="CC678" i="3"/>
  <c r="CP678" i="3" s="1"/>
  <c r="CC680" i="3"/>
  <c r="CC657" i="3"/>
  <c r="CC663" i="3"/>
  <c r="CP663" i="3" s="1"/>
  <c r="CQ663" i="3" s="1"/>
  <c r="CC654" i="3"/>
  <c r="CC688" i="3"/>
  <c r="CP688" i="3" s="1"/>
  <c r="CC652" i="3"/>
  <c r="CC651" i="3" s="1"/>
  <c r="CP651" i="3" s="1"/>
  <c r="CC697" i="3"/>
  <c r="CC655" i="3"/>
  <c r="CC667" i="3"/>
  <c r="CC650" i="3" a="1"/>
  <c r="CC650" i="3" s="1"/>
  <c r="CP650" i="3" s="1"/>
  <c r="CP634" i="3"/>
  <c r="CC675" i="3"/>
  <c r="CP675" i="3" s="1"/>
  <c r="CC653" i="3"/>
  <c r="CC642" i="3"/>
  <c r="CC638" i="3"/>
  <c r="CC660" i="3"/>
  <c r="BZ644" i="3"/>
  <c r="CA644" i="3" s="1"/>
  <c r="BM50" i="3"/>
  <c r="BZ50" i="3" s="1"/>
  <c r="CA50" i="3" s="1"/>
  <c r="CA703" i="3"/>
  <c r="BZ688" i="3"/>
  <c r="CA688" i="3" s="1"/>
  <c r="BM94" i="3"/>
  <c r="BZ94" i="3" s="1"/>
  <c r="V872" i="3"/>
  <c r="I876" i="3"/>
  <c r="BC111" i="3"/>
  <c r="AU587" i="3"/>
  <c r="AU586" i="3" s="1"/>
  <c r="AU589" i="3"/>
  <c r="AU590" i="3"/>
  <c r="AU591" i="3"/>
  <c r="AA1044" i="3"/>
  <c r="AA1030" i="3"/>
  <c r="CL217" i="3"/>
  <c r="CL45" i="3"/>
  <c r="AX580" i="3"/>
  <c r="AX583" i="3"/>
  <c r="AX582" i="3"/>
  <c r="AO1006" i="3"/>
  <c r="BB1006" i="3" s="1"/>
  <c r="BC1006" i="3" s="1"/>
  <c r="BB1007" i="3"/>
  <c r="BC1007" i="3" s="1"/>
  <c r="CP756" i="3"/>
  <c r="CQ756" i="3" s="1"/>
  <c r="CC755" i="3"/>
  <c r="CP755" i="3" s="1"/>
  <c r="CQ755" i="3" s="1"/>
  <c r="BM866" i="3"/>
  <c r="BZ866" i="3" s="1"/>
  <c r="CA866" i="3" s="1"/>
  <c r="BM862" i="3"/>
  <c r="BZ862" i="3" s="1"/>
  <c r="CA862" i="3" s="1"/>
  <c r="BM860" i="3"/>
  <c r="BZ860" i="3" s="1"/>
  <c r="CA860" i="3" s="1"/>
  <c r="BM859" i="3"/>
  <c r="BZ859" i="3" s="1"/>
  <c r="CA859" i="3" s="1"/>
  <c r="BM858" i="3"/>
  <c r="BZ858" i="3" s="1"/>
  <c r="CA858" i="3" s="1"/>
  <c r="BM847" i="3"/>
  <c r="BZ847" i="3" s="1"/>
  <c r="CA847" i="3" s="1"/>
  <c r="BM836" i="3"/>
  <c r="BZ836" i="3" s="1"/>
  <c r="CA836" i="3" s="1"/>
  <c r="BM830" i="3"/>
  <c r="BZ830" i="3" s="1"/>
  <c r="BM850" i="3"/>
  <c r="BZ850" i="3" s="1"/>
  <c r="CA850" i="3" s="1"/>
  <c r="BM841" i="3"/>
  <c r="BZ841" i="3" s="1"/>
  <c r="BM835" i="3"/>
  <c r="BM840" i="3"/>
  <c r="BZ840" i="3" s="1"/>
  <c r="BM865" i="3"/>
  <c r="BZ865" i="3" s="1"/>
  <c r="CA865" i="3" s="1"/>
  <c r="BM855" i="3"/>
  <c r="BM846" i="3"/>
  <c r="BZ846" i="3" s="1"/>
  <c r="CA846" i="3" s="1"/>
  <c r="BM810" i="3"/>
  <c r="BM809" i="3" s="1"/>
  <c r="BZ809" i="3" s="1"/>
  <c r="CA809" i="3" s="1"/>
  <c r="BM832" i="3"/>
  <c r="BZ832" i="3" s="1"/>
  <c r="CA832" i="3" s="1"/>
  <c r="BM811" i="3"/>
  <c r="BM831" i="3"/>
  <c r="BZ831" i="3" s="1"/>
  <c r="BM815" i="3"/>
  <c r="BM796" i="3"/>
  <c r="BM816" i="3"/>
  <c r="BZ816" i="3" s="1"/>
  <c r="BM861" i="3"/>
  <c r="BZ861" i="3" s="1"/>
  <c r="BM821" i="3"/>
  <c r="BZ821" i="3" s="1"/>
  <c r="CA821" i="3" s="1"/>
  <c r="BM838" i="3"/>
  <c r="BM825" i="3"/>
  <c r="BM833" i="3"/>
  <c r="BZ833" i="3" s="1"/>
  <c r="CA833" i="3" s="1"/>
  <c r="BM808" i="3" a="1"/>
  <c r="BM808" i="3" s="1"/>
  <c r="BZ808" i="3" s="1"/>
  <c r="CA808" i="3" s="1"/>
  <c r="BM807" i="3"/>
  <c r="BZ807" i="3" s="1"/>
  <c r="BM800" i="3"/>
  <c r="BZ792" i="3"/>
  <c r="BM812" i="3"/>
  <c r="BM802" i="3"/>
  <c r="BZ802" i="3" s="1"/>
  <c r="BM813" i="3"/>
  <c r="BM795" i="3"/>
  <c r="BZ795" i="3" s="1"/>
  <c r="BM829" i="3"/>
  <c r="BZ829" i="3" s="1"/>
  <c r="CA829" i="3" s="1"/>
  <c r="BM818" i="3"/>
  <c r="CC792" i="3" a="1"/>
  <c r="CC792" i="3" s="1"/>
  <c r="BM799" i="3"/>
  <c r="BP818" i="3"/>
  <c r="AO827" i="3"/>
  <c r="BB827" i="3" s="1"/>
  <c r="BC827" i="3" s="1"/>
  <c r="AO824" i="3"/>
  <c r="AO826" i="3"/>
  <c r="BB826" i="3" s="1"/>
  <c r="BC826" i="3" s="1"/>
  <c r="BB825" i="3"/>
  <c r="BC825" i="3" s="1"/>
  <c r="AO828" i="3"/>
  <c r="BB828" i="3" s="1"/>
  <c r="BC828" i="3" s="1"/>
  <c r="BC861" i="3"/>
  <c r="AF906" i="3"/>
  <c r="AF905" i="3"/>
  <c r="AF903" i="3"/>
  <c r="AF902" i="3" s="1"/>
  <c r="AF907" i="3"/>
  <c r="AS783" i="3"/>
  <c r="AS782" i="3"/>
  <c r="AS771" i="3"/>
  <c r="AS762" i="3"/>
  <c r="AS756" i="3"/>
  <c r="AS755" i="3" s="1"/>
  <c r="AS750" i="3"/>
  <c r="AS787" i="3"/>
  <c r="AS786" i="3"/>
  <c r="AS759" i="3"/>
  <c r="AS758" i="3" s="1"/>
  <c r="AS753" i="3"/>
  <c r="AS731" i="3"/>
  <c r="AS730" i="3" s="1"/>
  <c r="AS729" i="3" a="1"/>
  <c r="AS729" i="3" s="1"/>
  <c r="AS728" i="3"/>
  <c r="AS717" i="3"/>
  <c r="AS770" i="3" s="1"/>
  <c r="AS769" i="3" s="1"/>
  <c r="AS779" i="3"/>
  <c r="AS768" i="3"/>
  <c r="AS761" i="3"/>
  <c r="AS757" i="3"/>
  <c r="AS752" i="3"/>
  <c r="AS751" i="3"/>
  <c r="AS754" i="3"/>
  <c r="AS732" i="3"/>
  <c r="AS776" i="3"/>
  <c r="AS775" i="3" s="1"/>
  <c r="AS736" i="3"/>
  <c r="AS735" i="3" s="1"/>
  <c r="AS781" i="3"/>
  <c r="AS737" i="3"/>
  <c r="AS780" i="3"/>
  <c r="AS742" i="3"/>
  <c r="AS734" i="3"/>
  <c r="AS723" i="3"/>
  <c r="AS746" i="3"/>
  <c r="AS716" i="3"/>
  <c r="AS767" i="3"/>
  <c r="AS733" i="3"/>
  <c r="AS721" i="3"/>
  <c r="BQ713" i="3" a="1"/>
  <c r="BQ713" i="3" s="1"/>
  <c r="BS739" i="3" s="1"/>
  <c r="AS739" i="3"/>
  <c r="AS720" i="3"/>
  <c r="BO660" i="3"/>
  <c r="BO676" i="3"/>
  <c r="BO83" i="3"/>
  <c r="BO82" i="3" s="1"/>
  <c r="BB666" i="3"/>
  <c r="BC666" i="3" s="1"/>
  <c r="AO665" i="3"/>
  <c r="BB665" i="3" s="1"/>
  <c r="BC665" i="3" s="1"/>
  <c r="CC102" i="3"/>
  <c r="CP102" i="3" s="1"/>
  <c r="CQ102" i="3" s="1"/>
  <c r="CP103" i="3"/>
  <c r="CQ103" i="3" s="1"/>
  <c r="W64" i="3"/>
  <c r="AE67" i="3"/>
  <c r="AE913" i="3"/>
  <c r="AL913" i="3" s="1"/>
  <c r="AM913" i="3" s="1"/>
  <c r="AL914" i="3"/>
  <c r="AM914" i="3" s="1"/>
  <c r="AL917" i="3"/>
  <c r="AM917" i="3" s="1"/>
  <c r="AE916" i="3"/>
  <c r="AL916" i="3" s="1"/>
  <c r="AM916" i="3" s="1"/>
  <c r="AG899" i="3"/>
  <c r="AG896" i="3"/>
  <c r="AG898" i="3"/>
  <c r="Y893" i="3"/>
  <c r="AL894" i="3"/>
  <c r="AM894" i="3" s="1"/>
  <c r="AZ866" i="3"/>
  <c r="AZ865" i="3"/>
  <c r="AZ850" i="3"/>
  <c r="AZ862" i="3"/>
  <c r="AZ861" i="3"/>
  <c r="AZ860" i="3"/>
  <c r="AZ841" i="3"/>
  <c r="AZ835" i="3"/>
  <c r="AZ834" i="3" s="1"/>
  <c r="AZ829" i="3"/>
  <c r="AZ840" i="3"/>
  <c r="AZ858" i="3"/>
  <c r="AZ833" i="3"/>
  <c r="AZ807" i="3"/>
  <c r="AZ838" i="3"/>
  <c r="AZ837" i="3" s="1"/>
  <c r="AZ825" i="3"/>
  <c r="AZ815" i="3"/>
  <c r="AZ814" i="3" s="1"/>
  <c r="AZ846" i="3"/>
  <c r="AZ812" i="3"/>
  <c r="AZ808" i="3" a="1"/>
  <c r="AZ808" i="3" s="1"/>
  <c r="AZ816" i="3"/>
  <c r="AZ813" i="3"/>
  <c r="AZ821" i="3"/>
  <c r="AZ802" i="3"/>
  <c r="AZ832" i="3"/>
  <c r="AZ847" i="3"/>
  <c r="AZ836" i="3"/>
  <c r="AZ831" i="3"/>
  <c r="AZ830" i="3"/>
  <c r="AZ855" i="3"/>
  <c r="AZ854" i="3" s="1"/>
  <c r="AZ795" i="3"/>
  <c r="AZ810" i="3"/>
  <c r="AZ809" i="3" s="1"/>
  <c r="AZ859" i="3"/>
  <c r="AZ811" i="3"/>
  <c r="AZ796" i="3"/>
  <c r="AZ849" i="3" s="1"/>
  <c r="AZ848" i="3" s="1"/>
  <c r="AZ800" i="3"/>
  <c r="BX792" i="3" a="1"/>
  <c r="BX792" i="3" s="1"/>
  <c r="AZ818" i="3"/>
  <c r="AZ799" i="3"/>
  <c r="AL745" i="3"/>
  <c r="AM745" i="3" s="1"/>
  <c r="AE744" i="3"/>
  <c r="AL744" i="3" s="1"/>
  <c r="AM744" i="3" s="1"/>
  <c r="CP326" i="3"/>
  <c r="CQ326" i="3" s="1"/>
  <c r="W49" i="3"/>
  <c r="AL636" i="3"/>
  <c r="AM636" i="3" s="1"/>
  <c r="Y649" i="3"/>
  <c r="Y635" i="3"/>
  <c r="Y43" i="3"/>
  <c r="CI267" i="3"/>
  <c r="CI266" i="3"/>
  <c r="CI264" i="3"/>
  <c r="AI819" i="3"/>
  <c r="AI820" i="3"/>
  <c r="AI817" i="3"/>
  <c r="AF827" i="3"/>
  <c r="AF824" i="3"/>
  <c r="AF823" i="3" s="1"/>
  <c r="AF826" i="3"/>
  <c r="AF828" i="3"/>
  <c r="AQ964" i="3"/>
  <c r="AQ963" i="3" s="1"/>
  <c r="AQ962" i="3" s="1"/>
  <c r="AQ955" i="3"/>
  <c r="AV721" i="3"/>
  <c r="CC186" i="3"/>
  <c r="W557" i="3"/>
  <c r="W570" i="3"/>
  <c r="AV666" i="3"/>
  <c r="AV665" i="3" s="1"/>
  <c r="AV668" i="3"/>
  <c r="AV74" i="3" s="1"/>
  <c r="AV669" i="3"/>
  <c r="AV75" i="3" s="1"/>
  <c r="AV73" i="3"/>
  <c r="AV72" i="3" s="1"/>
  <c r="AV71" i="3" s="1"/>
  <c r="AV670" i="3"/>
  <c r="AV76" i="3" s="1"/>
  <c r="CM425" i="3"/>
  <c r="CM424" i="3"/>
  <c r="CM422" i="3"/>
  <c r="AZ1057" i="3"/>
  <c r="AZ1054" i="3"/>
  <c r="AZ1056" i="3"/>
  <c r="CG194" i="3"/>
  <c r="CG74" i="3" s="1"/>
  <c r="CG195" i="3"/>
  <c r="CG75" i="3" s="1"/>
  <c r="CG192" i="3"/>
  <c r="CG73" i="3"/>
  <c r="CG72" i="3" s="1"/>
  <c r="CG71" i="3" s="1"/>
  <c r="CG196" i="3"/>
  <c r="CG76" i="3" s="1"/>
  <c r="BZ672" i="3"/>
  <c r="CA672" i="3" s="1"/>
  <c r="BM78" i="3"/>
  <c r="BZ78" i="3" s="1"/>
  <c r="CA78" i="3" s="1"/>
  <c r="CL195" i="3"/>
  <c r="CL75" i="3" s="1"/>
  <c r="CL194" i="3"/>
  <c r="CL74" i="3" s="1"/>
  <c r="CL192" i="3"/>
  <c r="CL73" i="3"/>
  <c r="CL72" i="3" s="1"/>
  <c r="CL196" i="3"/>
  <c r="CL76" i="3" s="1"/>
  <c r="BT191" i="3"/>
  <c r="CP195" i="3"/>
  <c r="CQ195" i="3" s="1"/>
  <c r="CC75" i="3"/>
  <c r="CP75" i="3" s="1"/>
  <c r="CQ75" i="3" s="1"/>
  <c r="AV651" i="3"/>
  <c r="AV58" i="3"/>
  <c r="AV57" i="3" s="1"/>
  <c r="BV216" i="3"/>
  <c r="BV96" i="3"/>
  <c r="BV95" i="3" s="1"/>
  <c r="BW38" i="3" a="1"/>
  <c r="BW38" i="3" s="1"/>
  <c r="BW153" i="3" s="1"/>
  <c r="BW29" i="3" a="1"/>
  <c r="BW29" i="3" s="1"/>
  <c r="BW30" i="3" a="1"/>
  <c r="BW30" i="3" s="1"/>
  <c r="BW143" i="3" s="1"/>
  <c r="BW19" i="3" a="1"/>
  <c r="BW19" i="3" s="1"/>
  <c r="BW132" i="3" s="1"/>
  <c r="BW4" i="3"/>
  <c r="BW32" i="3" a="1"/>
  <c r="BW32" i="3" s="1"/>
  <c r="BW145" i="3" s="1"/>
  <c r="BW23" i="3" a="1"/>
  <c r="BW23" i="3" s="1"/>
  <c r="BW136" i="3" s="1"/>
  <c r="BW18" i="3" a="1"/>
  <c r="BW18" i="3" s="1"/>
  <c r="BW131" i="3" s="1"/>
  <c r="BW15" i="3" a="1"/>
  <c r="BW15" i="3" s="1"/>
  <c r="BW128" i="3" s="1"/>
  <c r="BW7" i="3" a="1"/>
  <c r="BW7" i="3" s="1"/>
  <c r="BW33" i="3" a="1"/>
  <c r="BW33" i="3" s="1"/>
  <c r="BW147" i="3" s="1"/>
  <c r="BW37" i="3" a="1"/>
  <c r="BW37" i="3" s="1"/>
  <c r="BW152" i="3" s="1"/>
  <c r="BW14" i="3" a="1"/>
  <c r="BW14" i="3" s="1"/>
  <c r="BW126" i="3" s="1"/>
  <c r="BW11" i="3" a="1"/>
  <c r="BW11" i="3" s="1"/>
  <c r="BW123" i="3" s="1"/>
  <c r="BW9" i="3" a="1"/>
  <c r="BW9" i="3" s="1"/>
  <c r="BW121" i="3" s="1"/>
  <c r="BW31" i="3" a="1"/>
  <c r="BW31" i="3" s="1"/>
  <c r="BW144" i="3" s="1"/>
  <c r="BW24" i="3" a="1"/>
  <c r="BW24" i="3" s="1"/>
  <c r="BW22" i="3" a="1"/>
  <c r="BW22" i="3" s="1"/>
  <c r="BW135" i="3" s="1"/>
  <c r="BW35" i="3" a="1"/>
  <c r="BW35" i="3" s="1"/>
  <c r="BW149" i="3" s="1"/>
  <c r="BW34" i="3" a="1"/>
  <c r="BW34" i="3" s="1"/>
  <c r="BW148" i="3" s="1"/>
  <c r="BW27" i="3" a="1"/>
  <c r="BW27" i="3" s="1"/>
  <c r="BW20" i="3" a="1"/>
  <c r="BW20" i="3" s="1"/>
  <c r="BW133" i="3" s="1"/>
  <c r="BW13" i="3" a="1"/>
  <c r="BW13" i="3" s="1"/>
  <c r="BW125" i="3" s="1"/>
  <c r="BW12" i="3" a="1"/>
  <c r="BW12" i="3" s="1"/>
  <c r="BW124" i="3" s="1"/>
  <c r="BW10" i="3" a="1"/>
  <c r="BW10" i="3" s="1"/>
  <c r="BW122" i="3" s="1"/>
  <c r="BW21" i="3" a="1"/>
  <c r="BW21" i="3" s="1"/>
  <c r="BW134" i="3" s="1"/>
  <c r="BW16" i="3" a="1"/>
  <c r="BW16" i="3" s="1"/>
  <c r="BW129" i="3" s="1"/>
  <c r="BW26" i="3" a="1"/>
  <c r="BW26" i="3" s="1"/>
  <c r="BW17" i="3" a="1"/>
  <c r="BW17" i="3" s="1"/>
  <c r="BW130" i="3" s="1"/>
  <c r="BW36" i="3" a="1"/>
  <c r="BW36" i="3" s="1"/>
  <c r="BW150" i="3" s="1"/>
  <c r="BW25" i="3" a="1"/>
  <c r="BW25" i="3" s="1"/>
  <c r="BW8" i="3" a="1"/>
  <c r="BW8" i="3" s="1"/>
  <c r="BW120" i="3" s="1"/>
  <c r="AU580" i="3"/>
  <c r="AU582" i="3"/>
  <c r="AU583" i="3"/>
  <c r="CE266" i="3"/>
  <c r="CE264" i="3"/>
  <c r="CE267" i="3"/>
  <c r="AO837" i="3"/>
  <c r="BB837" i="3" s="1"/>
  <c r="BC837" i="3" s="1"/>
  <c r="BB838" i="3"/>
  <c r="BC838" i="3" s="1"/>
  <c r="AX561" i="3"/>
  <c r="AX615" i="3" s="1"/>
  <c r="AX557" i="3"/>
  <c r="AX556" i="3" s="1"/>
  <c r="BC44" i="3"/>
  <c r="BZ419" i="3"/>
  <c r="CA419" i="3" s="1"/>
  <c r="BP1088" i="3"/>
  <c r="BP1040" i="3"/>
  <c r="AE1006" i="3"/>
  <c r="AL1006" i="3" s="1"/>
  <c r="AM1006" i="3" s="1"/>
  <c r="AL1007" i="3"/>
  <c r="AM1007" i="3" s="1"/>
  <c r="BM1074" i="3"/>
  <c r="BZ1074" i="3" s="1"/>
  <c r="CA1074" i="3" s="1"/>
  <c r="BZ1075" i="3"/>
  <c r="CA1075" i="3" s="1"/>
  <c r="CC629" i="3"/>
  <c r="CP629" i="3" s="1"/>
  <c r="CC628" i="3"/>
  <c r="CP628" i="3" s="1"/>
  <c r="CC578" i="3"/>
  <c r="CC625" i="3"/>
  <c r="CP625" i="3" s="1"/>
  <c r="CC624" i="3"/>
  <c r="CP624" i="3" s="1"/>
  <c r="CC603" i="3"/>
  <c r="CP603" i="3" s="1"/>
  <c r="CC601" i="3"/>
  <c r="CC599" i="3"/>
  <c r="CP599" i="3" s="1"/>
  <c r="CC595" i="3"/>
  <c r="CP595" i="3" s="1"/>
  <c r="CC593" i="3"/>
  <c r="CP593" i="3" s="1"/>
  <c r="CQ593" i="3" s="1"/>
  <c r="CC621" i="3"/>
  <c r="CP621" i="3" s="1"/>
  <c r="CQ621" i="3" s="1"/>
  <c r="CC613" i="3"/>
  <c r="CP613" i="3" s="1"/>
  <c r="CQ613" i="3" s="1"/>
  <c r="CC609" i="3"/>
  <c r="CP609" i="3" s="1"/>
  <c r="CC574" i="3"/>
  <c r="CC594" i="3"/>
  <c r="CP594" i="3" s="1"/>
  <c r="CC584" i="3"/>
  <c r="CP584" i="3" s="1"/>
  <c r="CC573" i="3"/>
  <c r="CC572" i="3" s="1"/>
  <c r="CP572" i="3" s="1"/>
  <c r="CC558" i="3"/>
  <c r="CP558" i="3" s="1"/>
  <c r="CC588" i="3"/>
  <c r="CC559" i="3"/>
  <c r="CC604" i="3"/>
  <c r="CP604" i="3" s="1"/>
  <c r="CQ604" i="3" s="1"/>
  <c r="CC598" i="3"/>
  <c r="CC610" i="3"/>
  <c r="CP610" i="3" s="1"/>
  <c r="CQ610" i="3" s="1"/>
  <c r="CC579" i="3"/>
  <c r="CP579" i="3" s="1"/>
  <c r="CC596" i="3"/>
  <c r="CP596" i="3" s="1"/>
  <c r="CC575" i="3"/>
  <c r="CC571" i="3" a="1"/>
  <c r="CC571" i="3" s="1"/>
  <c r="CP571" i="3" s="1"/>
  <c r="CC623" i="3"/>
  <c r="CP623" i="3" s="1"/>
  <c r="CC622" i="3"/>
  <c r="CP622" i="3" s="1"/>
  <c r="CC563" i="3"/>
  <c r="CC618" i="3"/>
  <c r="CC592" i="3"/>
  <c r="CP592" i="3" s="1"/>
  <c r="CP555" i="3"/>
  <c r="CC576" i="3"/>
  <c r="CC565" i="3"/>
  <c r="CP565" i="3" s="1"/>
  <c r="CQ565" i="3" s="1"/>
  <c r="CC581" i="3"/>
  <c r="AM64" i="3"/>
  <c r="AP676" i="3"/>
  <c r="AP83" i="3"/>
  <c r="AP82" i="3" s="1"/>
  <c r="AQ557" i="3"/>
  <c r="AQ556" i="3" s="1"/>
  <c r="AQ561" i="3"/>
  <c r="AQ615" i="3" s="1"/>
  <c r="M490" i="3"/>
  <c r="M54" i="3" s="1"/>
  <c r="M481" i="3"/>
  <c r="M487" i="3" s="1"/>
  <c r="BC80" i="3"/>
  <c r="AA68" i="3"/>
  <c r="AJ728" i="3"/>
  <c r="AJ714" i="3"/>
  <c r="BT1063" i="3"/>
  <c r="BT1061" i="3"/>
  <c r="BT1060" i="3" s="1"/>
  <c r="BT1064" i="3"/>
  <c r="BT1065" i="3"/>
  <c r="AX819" i="3"/>
  <c r="AX820" i="3"/>
  <c r="AX817" i="3"/>
  <c r="AX804" i="3" s="1"/>
  <c r="BM769" i="3"/>
  <c r="BZ769" i="3" s="1"/>
  <c r="CA769" i="3" s="1"/>
  <c r="BZ770" i="3"/>
  <c r="CA770" i="3" s="1"/>
  <c r="AC965" i="3"/>
  <c r="AC951" i="3"/>
  <c r="W794" i="3"/>
  <c r="W807" i="3"/>
  <c r="AL735" i="3"/>
  <c r="AM735" i="3" s="1"/>
  <c r="Y62" i="3"/>
  <c r="AL63" i="3"/>
  <c r="AM63" i="3" s="1"/>
  <c r="AS1057" i="3"/>
  <c r="AS1054" i="3"/>
  <c r="AS1041" i="3" s="1"/>
  <c r="AS1056" i="3"/>
  <c r="CK689" i="3"/>
  <c r="CK652" i="3"/>
  <c r="CK651" i="3" s="1"/>
  <c r="CK642" i="3"/>
  <c r="CK703" i="3"/>
  <c r="CK673" i="3"/>
  <c r="CK667" i="3"/>
  <c r="CK663" i="3"/>
  <c r="CK657" i="3"/>
  <c r="CK656" i="3" s="1"/>
  <c r="CK655" i="3"/>
  <c r="CK650" i="3" a="1"/>
  <c r="CK650" i="3" s="1"/>
  <c r="CK702" i="3"/>
  <c r="CK708" i="3"/>
  <c r="CK697" i="3"/>
  <c r="CK696" i="3" s="1"/>
  <c r="CK707" i="3"/>
  <c r="CK677" i="3"/>
  <c r="CK676" i="3" s="1"/>
  <c r="CK675" i="3"/>
  <c r="CK678" i="3"/>
  <c r="CK644" i="3"/>
  <c r="CK654" i="3"/>
  <c r="CK638" i="3"/>
  <c r="CK691" i="3" s="1"/>
  <c r="CK690" i="3" s="1"/>
  <c r="CK704" i="3"/>
  <c r="CK701" i="3"/>
  <c r="CK653" i="3"/>
  <c r="CK637" i="3"/>
  <c r="CK672" i="3"/>
  <c r="CK700" i="3"/>
  <c r="CK688" i="3"/>
  <c r="CK683" i="3"/>
  <c r="CK682" i="3"/>
  <c r="CK692" i="3"/>
  <c r="CK674" i="3"/>
  <c r="CK671" i="3"/>
  <c r="CK680" i="3"/>
  <c r="CK679" i="3" s="1"/>
  <c r="CK658" i="3"/>
  <c r="CG346" i="3"/>
  <c r="CG345" i="3"/>
  <c r="CG343" i="3"/>
  <c r="BU1103" i="3"/>
  <c r="BU1097" i="3"/>
  <c r="BU1099" i="3"/>
  <c r="BU1102" i="3"/>
  <c r="BU1087" i="3"/>
  <c r="BU1098" i="3"/>
  <c r="BU1084" i="3"/>
  <c r="BU1095" i="3"/>
  <c r="BU1096" i="3"/>
  <c r="BU1083" i="3"/>
  <c r="BU1073" i="3"/>
  <c r="BU1070" i="3"/>
  <c r="BU1066" i="3"/>
  <c r="BU1078" i="3"/>
  <c r="BU1068" i="3"/>
  <c r="BU1092" i="3"/>
  <c r="BU1091" i="3" s="1"/>
  <c r="BU1075" i="3"/>
  <c r="BU1074" i="3" s="1"/>
  <c r="BU1069" i="3"/>
  <c r="BU1049" i="3"/>
  <c r="BU1077" i="3"/>
  <c r="BU1067" i="3"/>
  <c r="BU1047" i="3"/>
  <c r="BU1046" i="3" s="1"/>
  <c r="BU1072" i="3"/>
  <c r="BU1071" i="3" s="1"/>
  <c r="BU1062" i="3"/>
  <c r="BU1058" i="3"/>
  <c r="BU1048" i="3"/>
  <c r="BU1039" i="3"/>
  <c r="BU1053" i="3"/>
  <c r="BU1052" i="3"/>
  <c r="BU1051" i="3" s="1"/>
  <c r="BU1050" i="3"/>
  <c r="BU1045" i="3" a="1"/>
  <c r="BU1045" i="3" s="1"/>
  <c r="BU1033" i="3"/>
  <c r="BU1086" i="3" s="1"/>
  <c r="BU1085" i="3" s="1"/>
  <c r="BU1037" i="3"/>
  <c r="BU1032" i="3"/>
  <c r="BU1055" i="3"/>
  <c r="CK1029" i="3" a="1"/>
  <c r="CK1029" i="3" s="1"/>
  <c r="CE747" i="3"/>
  <c r="CE745" i="3"/>
  <c r="CE744" i="3" s="1"/>
  <c r="CE748" i="3"/>
  <c r="CE749" i="3"/>
  <c r="AT587" i="3"/>
  <c r="AT586" i="3" s="1"/>
  <c r="AT589" i="3"/>
  <c r="AT590" i="3"/>
  <c r="AT591" i="3"/>
  <c r="W715" i="3"/>
  <c r="W728" i="3"/>
  <c r="AT660" i="3"/>
  <c r="AT651" i="3"/>
  <c r="AT58" i="3"/>
  <c r="AT57" i="3" s="1"/>
  <c r="CQ108" i="3"/>
  <c r="AZ1043" i="3"/>
  <c r="AZ1042" i="3" s="1"/>
  <c r="AZ1034" i="3"/>
  <c r="BZ498" i="3"/>
  <c r="CA498" i="3" s="1"/>
  <c r="BC564" i="3"/>
  <c r="CG958" i="3"/>
  <c r="CG188" i="3"/>
  <c r="CG68" i="3" s="1"/>
  <c r="CG187" i="3"/>
  <c r="CG67" i="3" s="1"/>
  <c r="CG66" i="3" s="1"/>
  <c r="CG65" i="3" s="1"/>
  <c r="CG185" i="3"/>
  <c r="AR806" i="3"/>
  <c r="AR805" i="3" s="1"/>
  <c r="AR797" i="3"/>
  <c r="AZ877" i="3"/>
  <c r="AZ931" i="3" s="1"/>
  <c r="AZ873" i="3"/>
  <c r="AZ872" i="3" s="1"/>
  <c r="AI975" i="3"/>
  <c r="AI978" i="3"/>
  <c r="AI977" i="3"/>
  <c r="BM109" i="3"/>
  <c r="BZ109" i="3" s="1"/>
  <c r="CA109" i="3" s="1"/>
  <c r="BM108" i="3"/>
  <c r="BZ108" i="3" s="1"/>
  <c r="CA108" i="3" s="1"/>
  <c r="BZ41" i="3"/>
  <c r="BM110" i="3"/>
  <c r="BZ110" i="3" s="1"/>
  <c r="CA110" i="3" s="1"/>
  <c r="BM98" i="3"/>
  <c r="BZ98" i="3" s="1"/>
  <c r="CA98" i="3" s="1"/>
  <c r="BM720" i="3"/>
  <c r="BM641" i="3"/>
  <c r="BM958" i="3"/>
  <c r="BM483" i="3"/>
  <c r="BM404" i="3"/>
  <c r="BM325" i="3"/>
  <c r="BM246" i="3"/>
  <c r="BM167" i="3"/>
  <c r="BM721" i="3"/>
  <c r="BM1036" i="3"/>
  <c r="BM957" i="3"/>
  <c r="BZ682" i="3"/>
  <c r="CA682" i="3" s="1"/>
  <c r="BM88" i="3"/>
  <c r="BZ88" i="3" s="1"/>
  <c r="CA702" i="3"/>
  <c r="CA704" i="3"/>
  <c r="W873" i="3"/>
  <c r="W886" i="3"/>
  <c r="AP1055" i="3"/>
  <c r="AU1055" i="3"/>
  <c r="AQ1055" i="3"/>
  <c r="CL177" i="3"/>
  <c r="CL58" i="3"/>
  <c r="CL57" i="3" s="1"/>
  <c r="CL205" i="3"/>
  <c r="CL86" i="3"/>
  <c r="CL85" i="3" s="1"/>
  <c r="AL843" i="3"/>
  <c r="AM843" i="3" s="1"/>
  <c r="AF842" i="3"/>
  <c r="AL842" i="3" s="1"/>
  <c r="AM842" i="3" s="1"/>
  <c r="AU727" i="3"/>
  <c r="AU726" i="3" s="1"/>
  <c r="AU718" i="3"/>
  <c r="AQ1035" i="3"/>
  <c r="AQ1089" i="3" s="1"/>
  <c r="AQ1031" i="3"/>
  <c r="AQ1030" i="3" s="1"/>
  <c r="CC428" i="3"/>
  <c r="CP428" i="3" s="1"/>
  <c r="CQ428" i="3" s="1"/>
  <c r="CP429" i="3"/>
  <c r="CQ429" i="3" s="1"/>
  <c r="AL739" i="3"/>
  <c r="AM739" i="3" s="1"/>
  <c r="CI423" i="3"/>
  <c r="N490" i="3"/>
  <c r="N54" i="3" s="1"/>
  <c r="N481" i="3"/>
  <c r="N487" i="3" s="1"/>
  <c r="CP736" i="3"/>
  <c r="CQ736" i="3" s="1"/>
  <c r="CC735" i="3"/>
  <c r="BQ191" i="3"/>
  <c r="BZ191" i="3" s="1"/>
  <c r="CA191" i="3" s="1"/>
  <c r="BZ192" i="3"/>
  <c r="CA192" i="3" s="1"/>
  <c r="BC858" i="3"/>
  <c r="BC821" i="3"/>
  <c r="BC862" i="3"/>
  <c r="BR747" i="3"/>
  <c r="BR745" i="3"/>
  <c r="BR744" i="3" s="1"/>
  <c r="BR748" i="3"/>
  <c r="BR749" i="3"/>
  <c r="AW985" i="3"/>
  <c r="AW984" i="3"/>
  <c r="AW982" i="3"/>
  <c r="AW981" i="3" s="1"/>
  <c r="AW986" i="3"/>
  <c r="AZ690" i="3"/>
  <c r="AZ96" i="3"/>
  <c r="AZ95" i="3" s="1"/>
  <c r="CE708" i="3"/>
  <c r="CE700" i="3"/>
  <c r="CE692" i="3"/>
  <c r="CE654" i="3"/>
  <c r="CE697" i="3"/>
  <c r="CE696" i="3" s="1"/>
  <c r="CE682" i="3"/>
  <c r="CE653" i="3"/>
  <c r="CE650" i="3" a="1"/>
  <c r="CE650" i="3" s="1"/>
  <c r="CE704" i="3"/>
  <c r="CE688" i="3"/>
  <c r="CE703" i="3"/>
  <c r="CE701" i="3"/>
  <c r="CE683" i="3"/>
  <c r="CE672" i="3"/>
  <c r="CE707" i="3"/>
  <c r="CE673" i="3"/>
  <c r="CE689" i="3"/>
  <c r="CE674" i="3"/>
  <c r="CE658" i="3"/>
  <c r="CE675" i="3"/>
  <c r="CE678" i="3"/>
  <c r="CE677" i="3"/>
  <c r="CE676" i="3" s="1"/>
  <c r="CE663" i="3"/>
  <c r="CE637" i="3"/>
  <c r="CE702" i="3"/>
  <c r="CE642" i="3"/>
  <c r="CE667" i="3"/>
  <c r="CE644" i="3"/>
  <c r="CE680" i="3"/>
  <c r="CE679" i="3" s="1"/>
  <c r="CE657" i="3"/>
  <c r="CE656" i="3" s="1"/>
  <c r="CE671" i="3"/>
  <c r="CE638" i="3"/>
  <c r="CE691" i="3" s="1"/>
  <c r="CE690" i="3" s="1"/>
  <c r="CE652" i="3"/>
  <c r="CE651" i="3" s="1"/>
  <c r="CE655" i="3"/>
  <c r="BC864" i="3"/>
  <c r="BB669" i="3"/>
  <c r="BC669" i="3" s="1"/>
  <c r="AO75" i="3"/>
  <c r="BB75" i="3" s="1"/>
  <c r="BC75" i="3" s="1"/>
  <c r="CA564" i="3"/>
  <c r="CM31" i="3" a="1"/>
  <c r="CM31" i="3" s="1"/>
  <c r="CM144" i="3" s="1"/>
  <c r="CM32" i="3" a="1"/>
  <c r="CM32" i="3" s="1"/>
  <c r="CM145" i="3" s="1"/>
  <c r="CM21" i="3" a="1"/>
  <c r="CM21" i="3" s="1"/>
  <c r="CM134" i="3" s="1"/>
  <c r="CM9" i="3" a="1"/>
  <c r="CM9" i="3" s="1"/>
  <c r="CM121" i="3" s="1"/>
  <c r="CM38" i="3" a="1"/>
  <c r="CM38" i="3" s="1"/>
  <c r="CM153" i="3" s="1"/>
  <c r="CM8" i="3" a="1"/>
  <c r="CM8" i="3" s="1"/>
  <c r="CM120" i="3" s="1"/>
  <c r="CM23" i="3" a="1"/>
  <c r="CM23" i="3" s="1"/>
  <c r="CM136" i="3" s="1"/>
  <c r="CM18" i="3" a="1"/>
  <c r="CM18" i="3" s="1"/>
  <c r="CM131" i="3" s="1"/>
  <c r="CM15" i="3" a="1"/>
  <c r="CM15" i="3" s="1"/>
  <c r="CM128" i="3" s="1"/>
  <c r="CM127" i="3" s="1"/>
  <c r="CM7" i="3" a="1"/>
  <c r="CM7" i="3" s="1"/>
  <c r="CM20" i="3" a="1"/>
  <c r="CM20" i="3" s="1"/>
  <c r="CM133" i="3" s="1"/>
  <c r="CM13" i="3" a="1"/>
  <c r="CM13" i="3" s="1"/>
  <c r="CM125" i="3" s="1"/>
  <c r="CM12" i="3" a="1"/>
  <c r="CM12" i="3" s="1"/>
  <c r="CM124" i="3" s="1"/>
  <c r="CM10" i="3" a="1"/>
  <c r="CM10" i="3" s="1"/>
  <c r="CM122" i="3" s="1"/>
  <c r="CM33" i="3" a="1"/>
  <c r="CM33" i="3" s="1"/>
  <c r="CM147" i="3" s="1"/>
  <c r="CM16" i="3" a="1"/>
  <c r="CM16" i="3" s="1"/>
  <c r="CM129" i="3" s="1"/>
  <c r="CM35" i="3" a="1"/>
  <c r="CM35" i="3" s="1"/>
  <c r="CM149" i="3" s="1"/>
  <c r="CM34" i="3" a="1"/>
  <c r="CM34" i="3" s="1"/>
  <c r="CM148" i="3" s="1"/>
  <c r="CM19" i="3" a="1"/>
  <c r="CM19" i="3" s="1"/>
  <c r="CM132" i="3" s="1"/>
  <c r="CM17" i="3" a="1"/>
  <c r="CM17" i="3" s="1"/>
  <c r="CM130" i="3" s="1"/>
  <c r="CM27" i="3" a="1"/>
  <c r="CM27" i="3" s="1"/>
  <c r="CM26" i="3" a="1"/>
  <c r="CM26" i="3" s="1"/>
  <c r="CM25" i="3" a="1"/>
  <c r="CM25" i="3" s="1"/>
  <c r="CM29" i="3" a="1"/>
  <c r="CM29" i="3" s="1"/>
  <c r="CM14" i="3" a="1"/>
  <c r="CM14" i="3" s="1"/>
  <c r="CM126" i="3" s="1"/>
  <c r="CM11" i="3" a="1"/>
  <c r="CM11" i="3" s="1"/>
  <c r="CM123" i="3" s="1"/>
  <c r="CM36" i="3" a="1"/>
  <c r="CM36" i="3" s="1"/>
  <c r="CM150" i="3" s="1"/>
  <c r="CM22" i="3" a="1"/>
  <c r="CM22" i="3" s="1"/>
  <c r="CM135" i="3" s="1"/>
  <c r="CM24" i="3" a="1"/>
  <c r="CM24" i="3" s="1"/>
  <c r="CM37" i="3" a="1"/>
  <c r="CM37" i="3" s="1"/>
  <c r="CM152" i="3" s="1"/>
  <c r="CM30" i="3" a="1"/>
  <c r="CM30" i="3" s="1"/>
  <c r="CM143" i="3" s="1"/>
  <c r="CM4" i="3"/>
  <c r="CQ69" i="3"/>
  <c r="AE927" i="3"/>
  <c r="AL927" i="3" s="1"/>
  <c r="AM927" i="3" s="1"/>
  <c r="AL928" i="3"/>
  <c r="AM928" i="3" s="1"/>
  <c r="AE877" i="3"/>
  <c r="AE931" i="3" s="1"/>
  <c r="AL931" i="3" s="1"/>
  <c r="AM931" i="3" s="1"/>
  <c r="AE873" i="3"/>
  <c r="AZ583" i="3"/>
  <c r="AZ580" i="3"/>
  <c r="AZ582" i="3"/>
  <c r="BO1057" i="3"/>
  <c r="BO1056" i="3"/>
  <c r="BO1054" i="3"/>
  <c r="Z899" i="3"/>
  <c r="Z898" i="3"/>
  <c r="Z896" i="3"/>
  <c r="AL897" i="3"/>
  <c r="AM897" i="3" s="1"/>
  <c r="AM881" i="3"/>
  <c r="AJ819" i="3"/>
  <c r="AJ820" i="3"/>
  <c r="AJ817" i="3"/>
  <c r="AM50" i="3"/>
  <c r="BZ182" i="3"/>
  <c r="CA182" i="3" s="1"/>
  <c r="AA648" i="3"/>
  <c r="AA639" i="3"/>
  <c r="AA645" i="3" s="1"/>
  <c r="CQ722" i="3"/>
  <c r="J408" i="3"/>
  <c r="CD344" i="3"/>
  <c r="CE344" i="3"/>
  <c r="CF344" i="3"/>
  <c r="CK344" i="3"/>
  <c r="CM344" i="3"/>
  <c r="BQ571" i="3" a="1"/>
  <c r="BQ571" i="3" s="1"/>
  <c r="BQ629" i="3"/>
  <c r="BQ624" i="3"/>
  <c r="BQ603" i="3"/>
  <c r="BQ601" i="3"/>
  <c r="BQ600" i="3" s="1"/>
  <c r="BQ599" i="3"/>
  <c r="BQ595" i="3"/>
  <c r="BQ623" i="3"/>
  <c r="BQ622" i="3"/>
  <c r="BQ579" i="3"/>
  <c r="BQ578" i="3"/>
  <c r="BQ577" i="3" s="1"/>
  <c r="BQ625" i="3"/>
  <c r="BQ621" i="3"/>
  <c r="BQ613" i="3"/>
  <c r="BQ610" i="3"/>
  <c r="BQ596" i="3"/>
  <c r="BQ593" i="3"/>
  <c r="BQ592" i="3"/>
  <c r="BQ628" i="3"/>
  <c r="BQ576" i="3"/>
  <c r="BQ598" i="3"/>
  <c r="BQ597" i="3" s="1"/>
  <c r="BQ575" i="3"/>
  <c r="BQ609" i="3"/>
  <c r="BQ604" i="3"/>
  <c r="BQ573" i="3"/>
  <c r="BQ572" i="3" s="1"/>
  <c r="BQ618" i="3"/>
  <c r="BQ617" i="3" s="1"/>
  <c r="BQ588" i="3"/>
  <c r="BQ558" i="3"/>
  <c r="BQ594" i="3"/>
  <c r="BQ574" i="3"/>
  <c r="BQ565" i="3"/>
  <c r="BQ584" i="3"/>
  <c r="BQ559" i="3"/>
  <c r="BQ612" i="3" s="1"/>
  <c r="BQ611" i="3" s="1"/>
  <c r="BQ563" i="3"/>
  <c r="BQ581" i="3"/>
  <c r="CG555" i="3" a="1"/>
  <c r="CG555" i="3" s="1"/>
  <c r="AY846" i="3"/>
  <c r="AY866" i="3"/>
  <c r="AY850" i="3"/>
  <c r="AY862" i="3"/>
  <c r="AY865" i="3"/>
  <c r="AY861" i="3"/>
  <c r="AY860" i="3"/>
  <c r="AY841" i="3"/>
  <c r="AY835" i="3"/>
  <c r="AY834" i="3" s="1"/>
  <c r="AY829" i="3"/>
  <c r="AY840" i="3"/>
  <c r="AY858" i="3"/>
  <c r="AY810" i="3"/>
  <c r="AY809" i="3" s="1"/>
  <c r="AY847" i="3"/>
  <c r="AY855" i="3"/>
  <c r="AY854" i="3" s="1"/>
  <c r="AY811" i="3"/>
  <c r="AY838" i="3"/>
  <c r="AY837" i="3" s="1"/>
  <c r="AY825" i="3"/>
  <c r="AY815" i="3"/>
  <c r="AY814" i="3" s="1"/>
  <c r="AY812" i="3"/>
  <c r="AY807" i="3"/>
  <c r="AY816" i="3"/>
  <c r="AY813" i="3"/>
  <c r="AY808" i="3" a="1"/>
  <c r="AY808" i="3" s="1"/>
  <c r="AY832" i="3"/>
  <c r="AY836" i="3"/>
  <c r="AY831" i="3"/>
  <c r="AY830" i="3"/>
  <c r="AY859" i="3"/>
  <c r="AY796" i="3"/>
  <c r="AY849" i="3" s="1"/>
  <c r="AY848" i="3" s="1"/>
  <c r="AY802" i="3"/>
  <c r="AY795" i="3"/>
  <c r="AY833" i="3"/>
  <c r="AY821" i="3"/>
  <c r="AY800" i="3"/>
  <c r="AY818" i="3"/>
  <c r="BW792" i="3" a="1"/>
  <c r="BW792" i="3" s="1"/>
  <c r="AY799" i="3"/>
  <c r="AV562" i="3"/>
  <c r="AO799" i="3"/>
  <c r="E18" i="7" l="1"/>
  <c r="J20" i="7"/>
  <c r="J19" i="7"/>
  <c r="H37" i="5"/>
  <c r="J37" i="5"/>
  <c r="G37" i="5"/>
  <c r="I37" i="5"/>
  <c r="BS741" i="3"/>
  <c r="BS738" i="3"/>
  <c r="BS740" i="3"/>
  <c r="CD740" i="3"/>
  <c r="CD738" i="3"/>
  <c r="CD741" i="3"/>
  <c r="V489" i="3"/>
  <c r="W489" i="3" s="1"/>
  <c r="I488" i="3"/>
  <c r="V488" i="3" s="1"/>
  <c r="W488" i="3" s="1"/>
  <c r="CJ1056" i="3"/>
  <c r="CJ1057" i="3"/>
  <c r="CJ1054" i="3"/>
  <c r="AF66" i="3"/>
  <c r="AF65" i="3" s="1"/>
  <c r="CG31" i="3" a="1"/>
  <c r="CG31" i="3" s="1"/>
  <c r="CG144" i="3" s="1"/>
  <c r="CG32" i="3" a="1"/>
  <c r="CG32" i="3" s="1"/>
  <c r="CG145" i="3" s="1"/>
  <c r="CG21" i="3" a="1"/>
  <c r="CG21" i="3" s="1"/>
  <c r="CG134" i="3" s="1"/>
  <c r="CG9" i="3" a="1"/>
  <c r="CG9" i="3" s="1"/>
  <c r="CG121" i="3" s="1"/>
  <c r="CG23" i="3" a="1"/>
  <c r="CG23" i="3" s="1"/>
  <c r="CG136" i="3" s="1"/>
  <c r="CG18" i="3" a="1"/>
  <c r="CG18" i="3" s="1"/>
  <c r="CG131" i="3" s="1"/>
  <c r="CG15" i="3" a="1"/>
  <c r="CG15" i="3" s="1"/>
  <c r="CG128" i="3" s="1"/>
  <c r="CG7" i="3" a="1"/>
  <c r="CG7" i="3" s="1"/>
  <c r="CG33" i="3" a="1"/>
  <c r="CG33" i="3" s="1"/>
  <c r="CG147" i="3" s="1"/>
  <c r="CG8" i="3" a="1"/>
  <c r="CG8" i="3" s="1"/>
  <c r="CG120" i="3" s="1"/>
  <c r="CG29" i="3" a="1"/>
  <c r="CG29" i="3" s="1"/>
  <c r="CG26" i="3" a="1"/>
  <c r="CG26" i="3" s="1"/>
  <c r="CG25" i="3" a="1"/>
  <c r="CG25" i="3" s="1"/>
  <c r="CG36" i="3" a="1"/>
  <c r="CG36" i="3" s="1"/>
  <c r="CG150" i="3" s="1"/>
  <c r="CG14" i="3" a="1"/>
  <c r="CG14" i="3" s="1"/>
  <c r="CG126" i="3" s="1"/>
  <c r="CG11" i="3" a="1"/>
  <c r="CG11" i="3" s="1"/>
  <c r="CG123" i="3" s="1"/>
  <c r="CG4" i="3"/>
  <c r="CG22" i="3" a="1"/>
  <c r="CG22" i="3" s="1"/>
  <c r="CG135" i="3" s="1"/>
  <c r="CG37" i="3" a="1"/>
  <c r="CG37" i="3" s="1"/>
  <c r="CG152" i="3" s="1"/>
  <c r="CG30" i="3" a="1"/>
  <c r="CG30" i="3" s="1"/>
  <c r="CG143" i="3" s="1"/>
  <c r="CG24" i="3" a="1"/>
  <c r="CG24" i="3" s="1"/>
  <c r="CG38" i="3" a="1"/>
  <c r="CG38" i="3" s="1"/>
  <c r="CG153" i="3" s="1"/>
  <c r="CG35" i="3" a="1"/>
  <c r="CG35" i="3" s="1"/>
  <c r="CG149" i="3" s="1"/>
  <c r="CG34" i="3" a="1"/>
  <c r="CG34" i="3" s="1"/>
  <c r="CG148" i="3" s="1"/>
  <c r="CG20" i="3" a="1"/>
  <c r="CG20" i="3" s="1"/>
  <c r="CG133" i="3" s="1"/>
  <c r="CG13" i="3" a="1"/>
  <c r="CG13" i="3" s="1"/>
  <c r="CG125" i="3" s="1"/>
  <c r="CG12" i="3" a="1"/>
  <c r="CG12" i="3" s="1"/>
  <c r="CG124" i="3" s="1"/>
  <c r="CG10" i="3" a="1"/>
  <c r="CG10" i="3" s="1"/>
  <c r="CG122" i="3" s="1"/>
  <c r="CG27" i="3" a="1"/>
  <c r="CG27" i="3" s="1"/>
  <c r="CP27" i="3" s="1"/>
  <c r="CQ27" i="3" s="1"/>
  <c r="CG19" i="3" a="1"/>
  <c r="CG19" i="3" s="1"/>
  <c r="CG132" i="3" s="1"/>
  <c r="CG16" i="3" a="1"/>
  <c r="CG16" i="3" s="1"/>
  <c r="CG129" i="3" s="1"/>
  <c r="CG17" i="3" a="1"/>
  <c r="CG17" i="3" s="1"/>
  <c r="CG130" i="3" s="1"/>
  <c r="CH582" i="3"/>
  <c r="CH580" i="3"/>
  <c r="CH583" i="3"/>
  <c r="AQ898" i="3"/>
  <c r="AQ896" i="3"/>
  <c r="AQ899" i="3"/>
  <c r="CC861" i="3"/>
  <c r="CP861" i="3" s="1"/>
  <c r="CC860" i="3"/>
  <c r="CP860" i="3" s="1"/>
  <c r="CQ860" i="3" s="1"/>
  <c r="CC858" i="3"/>
  <c r="CP858" i="3" s="1"/>
  <c r="CQ858" i="3" s="1"/>
  <c r="CC850" i="3"/>
  <c r="CP850" i="3" s="1"/>
  <c r="CQ850" i="3" s="1"/>
  <c r="CC865" i="3"/>
  <c r="CP865" i="3" s="1"/>
  <c r="CQ865" i="3" s="1"/>
  <c r="CC866" i="3"/>
  <c r="CP866" i="3" s="1"/>
  <c r="CQ866" i="3" s="1"/>
  <c r="CC846" i="3"/>
  <c r="CP846" i="3" s="1"/>
  <c r="CQ846" i="3" s="1"/>
  <c r="CC841" i="3"/>
  <c r="CP841" i="3" s="1"/>
  <c r="CQ841" i="3" s="1"/>
  <c r="CC835" i="3"/>
  <c r="CC829" i="3"/>
  <c r="CP829" i="3" s="1"/>
  <c r="CQ829" i="3" s="1"/>
  <c r="CC847" i="3"/>
  <c r="CP847" i="3" s="1"/>
  <c r="CQ847" i="3" s="1"/>
  <c r="CC840" i="3"/>
  <c r="CP840" i="3" s="1"/>
  <c r="CC862" i="3"/>
  <c r="CP862" i="3" s="1"/>
  <c r="CQ862" i="3" s="1"/>
  <c r="CC833" i="3"/>
  <c r="CP833" i="3" s="1"/>
  <c r="CQ833" i="3" s="1"/>
  <c r="CC808" i="3" a="1"/>
  <c r="CC808" i="3" s="1"/>
  <c r="CP808" i="3" s="1"/>
  <c r="CQ808" i="3" s="1"/>
  <c r="CC855" i="3"/>
  <c r="CC810" i="3"/>
  <c r="CC809" i="3" s="1"/>
  <c r="CP809" i="3" s="1"/>
  <c r="CQ809" i="3" s="1"/>
  <c r="CC838" i="3"/>
  <c r="CC859" i="3"/>
  <c r="CP859" i="3" s="1"/>
  <c r="CQ859" i="3" s="1"/>
  <c r="CC811" i="3"/>
  <c r="CC795" i="3"/>
  <c r="CP795" i="3" s="1"/>
  <c r="CC815" i="3"/>
  <c r="CC802" i="3"/>
  <c r="CP802" i="3" s="1"/>
  <c r="CQ802" i="3" s="1"/>
  <c r="CC831" i="3"/>
  <c r="CP831" i="3" s="1"/>
  <c r="CC816" i="3"/>
  <c r="CP816" i="3" s="1"/>
  <c r="CQ816" i="3" s="1"/>
  <c r="CC830" i="3"/>
  <c r="CP830" i="3" s="1"/>
  <c r="CQ830" i="3" s="1"/>
  <c r="CC821" i="3"/>
  <c r="CP821" i="3" s="1"/>
  <c r="CQ821" i="3" s="1"/>
  <c r="CC836" i="3"/>
  <c r="CP836" i="3" s="1"/>
  <c r="CQ836" i="3" s="1"/>
  <c r="CC825" i="3"/>
  <c r="CC813" i="3"/>
  <c r="CC796" i="3"/>
  <c r="CC812" i="3"/>
  <c r="CC800" i="3"/>
  <c r="CC832" i="3"/>
  <c r="CP832" i="3" s="1"/>
  <c r="CQ832" i="3" s="1"/>
  <c r="CP792" i="3"/>
  <c r="AJ793" i="3"/>
  <c r="AJ807" i="3"/>
  <c r="AV719" i="3"/>
  <c r="AV773" i="3" s="1"/>
  <c r="AV715" i="3"/>
  <c r="AV714" i="3" s="1"/>
  <c r="AD727" i="3"/>
  <c r="AD726" i="3" s="1"/>
  <c r="AD725" i="3" s="1"/>
  <c r="AD718" i="3"/>
  <c r="AD724" i="3" s="1"/>
  <c r="AR585" i="3"/>
  <c r="AR616" i="3" s="1"/>
  <c r="AR630" i="3" s="1"/>
  <c r="BX847" i="3"/>
  <c r="BX861" i="3"/>
  <c r="BX860" i="3"/>
  <c r="BX855" i="3"/>
  <c r="BX854" i="3" s="1"/>
  <c r="BX836" i="3"/>
  <c r="BX830" i="3"/>
  <c r="BX846" i="3"/>
  <c r="BX865" i="3"/>
  <c r="BX841" i="3"/>
  <c r="BX835" i="3"/>
  <c r="BX834" i="3" s="1"/>
  <c r="BX829" i="3"/>
  <c r="BX816" i="3"/>
  <c r="BX862" i="3"/>
  <c r="BX858" i="3"/>
  <c r="BX811" i="3"/>
  <c r="BX859" i="3"/>
  <c r="BX838" i="3"/>
  <c r="BX837" i="3" s="1"/>
  <c r="BX850" i="3"/>
  <c r="BX825" i="3"/>
  <c r="BX810" i="3"/>
  <c r="BX809" i="3" s="1"/>
  <c r="BX840" i="3"/>
  <c r="BX808" i="3" a="1"/>
  <c r="BX808" i="3" s="1"/>
  <c r="BX815" i="3"/>
  <c r="BX814" i="3" s="1"/>
  <c r="BX866" i="3"/>
  <c r="BX832" i="3"/>
  <c r="BX831" i="3"/>
  <c r="BX821" i="3"/>
  <c r="BX813" i="3"/>
  <c r="BX812" i="3"/>
  <c r="BX795" i="3"/>
  <c r="BX833" i="3"/>
  <c r="BX802" i="3"/>
  <c r="BX800" i="3"/>
  <c r="BX796" i="3"/>
  <c r="BX849" i="3" s="1"/>
  <c r="BX848" i="3" s="1"/>
  <c r="BX818" i="3"/>
  <c r="CN792" i="3" a="1"/>
  <c r="CN792" i="3" s="1"/>
  <c r="BZ1051" i="3"/>
  <c r="CA1051" i="3" s="1"/>
  <c r="AC886" i="3"/>
  <c r="AC872" i="3"/>
  <c r="AU740" i="3"/>
  <c r="AU741" i="3"/>
  <c r="AU738" i="3"/>
  <c r="AY827" i="3"/>
  <c r="AY826" i="3"/>
  <c r="AY824" i="3"/>
  <c r="AY823" i="3" s="1"/>
  <c r="AY828" i="3"/>
  <c r="AE886" i="3"/>
  <c r="AE872" i="3"/>
  <c r="BZ957" i="3"/>
  <c r="CA957" i="3" s="1"/>
  <c r="BM952" i="3"/>
  <c r="BM956" i="3"/>
  <c r="AT661" i="3"/>
  <c r="AT67" i="3" s="1"/>
  <c r="AT66" i="3" s="1"/>
  <c r="AT65" i="3" s="1"/>
  <c r="AT52" i="3" s="1"/>
  <c r="AT662" i="3"/>
  <c r="AT68" i="3" s="1"/>
  <c r="AT659" i="3"/>
  <c r="AQ569" i="3"/>
  <c r="AQ568" i="3" s="1"/>
  <c r="AQ567" i="3" s="1"/>
  <c r="AQ560" i="3"/>
  <c r="CQ623" i="3"/>
  <c r="CQ572" i="3"/>
  <c r="CQ624" i="3"/>
  <c r="CL71" i="3"/>
  <c r="CA810" i="3"/>
  <c r="CA811" i="3"/>
  <c r="CA813" i="3"/>
  <c r="CA812" i="3"/>
  <c r="CA792" i="3"/>
  <c r="CE818" i="3" s="1"/>
  <c r="CA857" i="3"/>
  <c r="CA845" i="3"/>
  <c r="CA864" i="3"/>
  <c r="CA856" i="3"/>
  <c r="CA863" i="3"/>
  <c r="CA801" i="3"/>
  <c r="CA831" i="3"/>
  <c r="CA830" i="3"/>
  <c r="CP657" i="3"/>
  <c r="CQ657" i="3" s="1"/>
  <c r="CC656" i="3"/>
  <c r="CQ704" i="3"/>
  <c r="AT690" i="3"/>
  <c r="AT96" i="3"/>
  <c r="AT95" i="3" s="1"/>
  <c r="V797" i="3"/>
  <c r="W797" i="3" s="1"/>
  <c r="I803" i="3"/>
  <c r="V803" i="3" s="1"/>
  <c r="W803" i="3" s="1"/>
  <c r="BV818" i="3"/>
  <c r="BV827" i="3"/>
  <c r="BV826" i="3"/>
  <c r="BV824" i="3"/>
  <c r="BV823" i="3" s="1"/>
  <c r="BV828" i="3"/>
  <c r="CE504" i="3"/>
  <c r="CE501" i="3"/>
  <c r="CE503" i="3"/>
  <c r="BC938" i="3"/>
  <c r="BC888" i="3"/>
  <c r="BC900" i="3"/>
  <c r="BO589" i="3"/>
  <c r="BO590" i="3"/>
  <c r="BO587" i="3"/>
  <c r="BO586" i="3" s="1"/>
  <c r="BO591" i="3"/>
  <c r="V402" i="3"/>
  <c r="W402" i="3" s="1"/>
  <c r="I408" i="3"/>
  <c r="V408" i="3" s="1"/>
  <c r="W408" i="3" s="1"/>
  <c r="AS662" i="3"/>
  <c r="AS68" i="3" s="1"/>
  <c r="AS659" i="3"/>
  <c r="AS661" i="3"/>
  <c r="AS67" i="3" s="1"/>
  <c r="AS66" i="3" s="1"/>
  <c r="AS65" i="3" s="1"/>
  <c r="AS52" i="3" s="1"/>
  <c r="AS70" i="3" s="1"/>
  <c r="AS101" i="3" s="1"/>
  <c r="AS115" i="3" s="1"/>
  <c r="AS116" i="3" s="1"/>
  <c r="Y946" i="3"/>
  <c r="AL946" i="3" s="1"/>
  <c r="AM946" i="3" s="1"/>
  <c r="AL933" i="3"/>
  <c r="AM933" i="3" s="1"/>
  <c r="BT745" i="3"/>
  <c r="BT744" i="3" s="1"/>
  <c r="BT748" i="3"/>
  <c r="BT747" i="3"/>
  <c r="BT749" i="3"/>
  <c r="AO71" i="3"/>
  <c r="BB71" i="3" s="1"/>
  <c r="BC71" i="3" s="1"/>
  <c r="BB72" i="3"/>
  <c r="BC72" i="3" s="1"/>
  <c r="CA64" i="3"/>
  <c r="AL167" i="3"/>
  <c r="AM167" i="3" s="1"/>
  <c r="Y166" i="3"/>
  <c r="AL98" i="3"/>
  <c r="AM98" i="3" s="1"/>
  <c r="Y95" i="3"/>
  <c r="BC55" i="3"/>
  <c r="K489" i="3"/>
  <c r="K488" i="3" s="1"/>
  <c r="AY977" i="3"/>
  <c r="AY975" i="3"/>
  <c r="AY978" i="3"/>
  <c r="BB642" i="3"/>
  <c r="BC642" i="3" s="1"/>
  <c r="BC108" i="3"/>
  <c r="AT978" i="3"/>
  <c r="AT977" i="3"/>
  <c r="AT975" i="3"/>
  <c r="CH504" i="3"/>
  <c r="CH503" i="3"/>
  <c r="CH501" i="3"/>
  <c r="CA80" i="3"/>
  <c r="BV905" i="3"/>
  <c r="BV906" i="3"/>
  <c r="BV903" i="3"/>
  <c r="BV902" i="3" s="1"/>
  <c r="BV907" i="3"/>
  <c r="Y964" i="3"/>
  <c r="AL951" i="3"/>
  <c r="AM951" i="3" s="1"/>
  <c r="Y955" i="3"/>
  <c r="M489" i="3"/>
  <c r="M488" i="3" s="1"/>
  <c r="T489" i="3"/>
  <c r="T488" i="3" s="1"/>
  <c r="CC123" i="3"/>
  <c r="CC129" i="3"/>
  <c r="BM62" i="3"/>
  <c r="BZ63" i="3"/>
  <c r="CA63" i="3" s="1"/>
  <c r="BV739" i="3"/>
  <c r="BV1064" i="3"/>
  <c r="BV1061" i="3"/>
  <c r="BV1060" i="3" s="1"/>
  <c r="BV1063" i="3"/>
  <c r="BV1065" i="3"/>
  <c r="CQ82" i="3"/>
  <c r="CA77" i="3"/>
  <c r="CM748" i="3"/>
  <c r="CM745" i="3"/>
  <c r="CM744" i="3" s="1"/>
  <c r="CM747" i="3"/>
  <c r="CM749" i="3"/>
  <c r="AA727" i="3"/>
  <c r="AA726" i="3" s="1"/>
  <c r="AA725" i="3" s="1"/>
  <c r="AA718" i="3"/>
  <c r="AA724" i="3" s="1"/>
  <c r="Z1043" i="3"/>
  <c r="Z1042" i="3" s="1"/>
  <c r="Z1041" i="3" s="1"/>
  <c r="Z1034" i="3"/>
  <c r="Z1040" i="3" s="1"/>
  <c r="AR903" i="3"/>
  <c r="AR902" i="3" s="1"/>
  <c r="AR905" i="3"/>
  <c r="AR906" i="3"/>
  <c r="AR907" i="3"/>
  <c r="CQ1077" i="3"/>
  <c r="CQ1098" i="3"/>
  <c r="AC1043" i="3"/>
  <c r="AC1042" i="3" s="1"/>
  <c r="AC1041" i="3" s="1"/>
  <c r="AC1034" i="3"/>
  <c r="AC1040" i="3" s="1"/>
  <c r="AC1059" i="3" s="1"/>
  <c r="AM45" i="3"/>
  <c r="CH708" i="3"/>
  <c r="CH697" i="3"/>
  <c r="CH696" i="3" s="1"/>
  <c r="CH682" i="3"/>
  <c r="CH653" i="3"/>
  <c r="CH689" i="3"/>
  <c r="CH652" i="3"/>
  <c r="CH651" i="3" s="1"/>
  <c r="CH642" i="3"/>
  <c r="CH680" i="3"/>
  <c r="CH679" i="3" s="1"/>
  <c r="CH674" i="3"/>
  <c r="CH707" i="3"/>
  <c r="CH702" i="3"/>
  <c r="CH701" i="3"/>
  <c r="CH700" i="3"/>
  <c r="CH692" i="3"/>
  <c r="CH704" i="3"/>
  <c r="CH658" i="3"/>
  <c r="CH675" i="3"/>
  <c r="CH657" i="3"/>
  <c r="CH656" i="3" s="1"/>
  <c r="CH650" i="3" a="1"/>
  <c r="CH650" i="3" s="1"/>
  <c r="CH677" i="3"/>
  <c r="CH676" i="3" s="1"/>
  <c r="CH667" i="3"/>
  <c r="CH678" i="3"/>
  <c r="CH663" i="3"/>
  <c r="CH703" i="3"/>
  <c r="CH688" i="3"/>
  <c r="CH671" i="3"/>
  <c r="CH672" i="3"/>
  <c r="CH654" i="3"/>
  <c r="CH673" i="3"/>
  <c r="CH655" i="3"/>
  <c r="CH683" i="3"/>
  <c r="CH644" i="3"/>
  <c r="CH638" i="3"/>
  <c r="CH691" i="3" s="1"/>
  <c r="CH690" i="3" s="1"/>
  <c r="CH637" i="3"/>
  <c r="CH660" i="3"/>
  <c r="AI964" i="3"/>
  <c r="AI963" i="3" s="1"/>
  <c r="AI962" i="3" s="1"/>
  <c r="AI955" i="3"/>
  <c r="BQ1056" i="3"/>
  <c r="BQ1054" i="3"/>
  <c r="BQ1057" i="3"/>
  <c r="AY885" i="3"/>
  <c r="AY884" i="3" s="1"/>
  <c r="AY876" i="3"/>
  <c r="CE6" i="3"/>
  <c r="CE119" i="3"/>
  <c r="CD28" i="3"/>
  <c r="CD142" i="3"/>
  <c r="CD141" i="3" s="1"/>
  <c r="CA5" i="3"/>
  <c r="BQ134" i="3"/>
  <c r="BZ134" i="3" s="1"/>
  <c r="BZ21" i="3"/>
  <c r="CA21" i="3" s="1"/>
  <c r="BQ6" i="3"/>
  <c r="BZ7" i="3"/>
  <c r="CA7" i="3" s="1"/>
  <c r="BQ119" i="3"/>
  <c r="CP677" i="3"/>
  <c r="CQ677" i="3" s="1"/>
  <c r="CC676" i="3"/>
  <c r="CP676" i="3" s="1"/>
  <c r="CQ676" i="3" s="1"/>
  <c r="CD708" i="3"/>
  <c r="CD701" i="3"/>
  <c r="CD678" i="3"/>
  <c r="CD672" i="3"/>
  <c r="CD644" i="3"/>
  <c r="CD697" i="3"/>
  <c r="CD696" i="3" s="1"/>
  <c r="CD682" i="3"/>
  <c r="CD653" i="3"/>
  <c r="CD689" i="3"/>
  <c r="CD704" i="3"/>
  <c r="CD688" i="3"/>
  <c r="CD683" i="3"/>
  <c r="CD707" i="3"/>
  <c r="CD692" i="3"/>
  <c r="CD673" i="3"/>
  <c r="CD674" i="3"/>
  <c r="CD658" i="3"/>
  <c r="CD675" i="3"/>
  <c r="CD702" i="3"/>
  <c r="CD677" i="3"/>
  <c r="CD676" i="3" s="1"/>
  <c r="CD703" i="3"/>
  <c r="CD671" i="3"/>
  <c r="CD638" i="3"/>
  <c r="CD691" i="3" s="1"/>
  <c r="CD690" i="3" s="1"/>
  <c r="CD663" i="3"/>
  <c r="CD654" i="3"/>
  <c r="CD655" i="3"/>
  <c r="CD650" i="3" a="1"/>
  <c r="CD650" i="3" s="1"/>
  <c r="CD700" i="3"/>
  <c r="CD667" i="3"/>
  <c r="CD680" i="3"/>
  <c r="CD679" i="3" s="1"/>
  <c r="CD657" i="3"/>
  <c r="CD656" i="3" s="1"/>
  <c r="CD652" i="3"/>
  <c r="CD651" i="3" s="1"/>
  <c r="CD642" i="3"/>
  <c r="CD637" i="3"/>
  <c r="CD660" i="3"/>
  <c r="AJ1043" i="3"/>
  <c r="AJ1042" i="3" s="1"/>
  <c r="AJ1041" i="3" s="1"/>
  <c r="AJ1034" i="3"/>
  <c r="CP32" i="3"/>
  <c r="CQ32" i="3" s="1"/>
  <c r="CC145" i="3"/>
  <c r="AX1009" i="3"/>
  <c r="AX961" i="3"/>
  <c r="AX980" i="3" s="1"/>
  <c r="AX1011" i="3" s="1"/>
  <c r="AX1025" i="3" s="1"/>
  <c r="W569" i="3"/>
  <c r="W556" i="3"/>
  <c r="E279" i="1"/>
  <c r="AW278" i="1"/>
  <c r="CK1023" i="3"/>
  <c r="CK1013" i="3"/>
  <c r="CK1012" i="3" s="1"/>
  <c r="CK1024" i="3"/>
  <c r="CK1020" i="3"/>
  <c r="CK1008" i="3"/>
  <c r="CK1004" i="3"/>
  <c r="CK993" i="3"/>
  <c r="CK992" i="3" s="1"/>
  <c r="CK987" i="3"/>
  <c r="CK1018" i="3"/>
  <c r="CK1017" i="3"/>
  <c r="CK1016" i="3"/>
  <c r="CK1005" i="3"/>
  <c r="CK1019" i="3"/>
  <c r="CK996" i="3"/>
  <c r="CK995" i="3" s="1"/>
  <c r="CK998" i="3"/>
  <c r="CK989" i="3"/>
  <c r="CK973" i="3"/>
  <c r="CK972" i="3" s="1"/>
  <c r="CK970" i="3"/>
  <c r="CK954" i="3"/>
  <c r="CK1007" i="3" s="1"/>
  <c r="CK1006" i="3" s="1"/>
  <c r="CK988" i="3"/>
  <c r="CK999" i="3"/>
  <c r="CK994" i="3"/>
  <c r="CK990" i="3"/>
  <c r="CK969" i="3"/>
  <c r="CK983" i="3"/>
  <c r="CK971" i="3"/>
  <c r="CK966" i="3" a="1"/>
  <c r="CK966" i="3" s="1"/>
  <c r="CK991" i="3"/>
  <c r="CK968" i="3"/>
  <c r="CK967" i="3" s="1"/>
  <c r="CK979" i="3"/>
  <c r="CK974" i="3"/>
  <c r="CK960" i="3"/>
  <c r="CK953" i="3"/>
  <c r="CK958" i="3"/>
  <c r="CC143" i="3"/>
  <c r="BV748" i="3"/>
  <c r="BV747" i="3"/>
  <c r="BV745" i="3"/>
  <c r="BV744" i="3" s="1"/>
  <c r="BV749" i="3"/>
  <c r="BO794" i="3"/>
  <c r="BO793" i="3" s="1"/>
  <c r="BO798" i="3"/>
  <c r="BO852" i="3" s="1"/>
  <c r="BM482" i="3"/>
  <c r="BZ483" i="3"/>
  <c r="CA483" i="3" s="1"/>
  <c r="CQ576" i="3"/>
  <c r="CQ573" i="3"/>
  <c r="CQ575" i="3"/>
  <c r="CQ574" i="3"/>
  <c r="CQ555" i="3"/>
  <c r="CQ620" i="3"/>
  <c r="CQ608" i="3"/>
  <c r="CQ564" i="3"/>
  <c r="CQ619" i="3"/>
  <c r="BA148" i="1"/>
  <c r="BB90" i="1"/>
  <c r="BB799" i="3"/>
  <c r="BC799" i="3" s="1"/>
  <c r="AO798" i="3"/>
  <c r="AO794" i="3"/>
  <c r="CI425" i="3"/>
  <c r="CI424" i="3"/>
  <c r="CI422" i="3"/>
  <c r="BZ1036" i="3"/>
  <c r="CA1036" i="3" s="1"/>
  <c r="BM1035" i="3"/>
  <c r="BM1031" i="3"/>
  <c r="CA60" i="3"/>
  <c r="CA41" i="3"/>
  <c r="CA58" i="3"/>
  <c r="CA61" i="3"/>
  <c r="CA40" i="3"/>
  <c r="CA59" i="3"/>
  <c r="CA39" i="3"/>
  <c r="CA93" i="3"/>
  <c r="CA104" i="3"/>
  <c r="CA105" i="3"/>
  <c r="CA92" i="3"/>
  <c r="CA49" i="3"/>
  <c r="CA4" i="3"/>
  <c r="CA87" i="3"/>
  <c r="CK668" i="3"/>
  <c r="CK669" i="3"/>
  <c r="CK666" i="3"/>
  <c r="CK665" i="3" s="1"/>
  <c r="CK670" i="3"/>
  <c r="CQ571" i="3"/>
  <c r="CQ584" i="3"/>
  <c r="CQ625" i="3"/>
  <c r="CL191" i="3"/>
  <c r="CP186" i="3"/>
  <c r="CQ186" i="3" s="1"/>
  <c r="CC185" i="3"/>
  <c r="CP185" i="3" s="1"/>
  <c r="CQ185" i="3" s="1"/>
  <c r="CC187" i="3"/>
  <c r="CC188" i="3"/>
  <c r="BO659" i="3"/>
  <c r="BO661" i="3"/>
  <c r="BO67" i="3" s="1"/>
  <c r="BO66" i="3" s="1"/>
  <c r="BO65" i="3" s="1"/>
  <c r="BO662" i="3"/>
  <c r="BO68" i="3" s="1"/>
  <c r="BB824" i="3"/>
  <c r="BC824" i="3" s="1"/>
  <c r="AO823" i="3"/>
  <c r="BB823" i="3" s="1"/>
  <c r="BC823" i="3" s="1"/>
  <c r="CQ675" i="3"/>
  <c r="CP680" i="3"/>
  <c r="CQ680" i="3" s="1"/>
  <c r="CC679" i="3"/>
  <c r="CP679" i="3" s="1"/>
  <c r="CQ679" i="3" s="1"/>
  <c r="CQ689" i="3"/>
  <c r="W793" i="3"/>
  <c r="W806" i="3"/>
  <c r="BB879" i="3"/>
  <c r="BC879" i="3" s="1"/>
  <c r="AV905" i="3"/>
  <c r="AV903" i="3"/>
  <c r="AV902" i="3" s="1"/>
  <c r="AV906" i="3"/>
  <c r="AV907" i="3"/>
  <c r="BP661" i="3"/>
  <c r="BP67" i="3" s="1"/>
  <c r="BP66" i="3" s="1"/>
  <c r="BP65" i="3" s="1"/>
  <c r="BP52" i="3" s="1"/>
  <c r="BP659" i="3"/>
  <c r="BP662" i="3"/>
  <c r="BP68" i="3" s="1"/>
  <c r="W398" i="3"/>
  <c r="W411" i="3"/>
  <c r="AW648" i="3"/>
  <c r="AW639" i="3"/>
  <c r="AR952" i="3"/>
  <c r="AR951" i="3" s="1"/>
  <c r="AR956" i="3"/>
  <c r="AR1010" i="3" s="1"/>
  <c r="AZ952" i="3"/>
  <c r="AZ951" i="3" s="1"/>
  <c r="AZ956" i="3"/>
  <c r="AZ1010" i="3" s="1"/>
  <c r="AL325" i="3"/>
  <c r="AM325" i="3" s="1"/>
  <c r="Y324" i="3"/>
  <c r="AJ635" i="3"/>
  <c r="AJ649" i="3"/>
  <c r="AJ55" i="3" s="1"/>
  <c r="AJ53" i="3" s="1"/>
  <c r="AJ52" i="3" s="1"/>
  <c r="AJ43" i="3"/>
  <c r="AJ42" i="3" s="1"/>
  <c r="AJ46" i="3" s="1"/>
  <c r="AJ51" i="3" s="1"/>
  <c r="BN696" i="3"/>
  <c r="BN103" i="3"/>
  <c r="BN102" i="3" s="1"/>
  <c r="BW1023" i="3"/>
  <c r="BW1024" i="3"/>
  <c r="BW1013" i="3"/>
  <c r="BW1012" i="3" s="1"/>
  <c r="BW1020" i="3"/>
  <c r="BW1019" i="3"/>
  <c r="BW1004" i="3"/>
  <c r="BW1018" i="3"/>
  <c r="BW1017" i="3"/>
  <c r="BW993" i="3"/>
  <c r="BW992" i="3" s="1"/>
  <c r="BW987" i="3"/>
  <c r="BW1005" i="3"/>
  <c r="BW1008" i="3"/>
  <c r="BW996" i="3"/>
  <c r="BW995" i="3" s="1"/>
  <c r="BW988" i="3"/>
  <c r="BW998" i="3"/>
  <c r="BW989" i="3"/>
  <c r="BW1016" i="3"/>
  <c r="BW994" i="3"/>
  <c r="BW990" i="3"/>
  <c r="BW974" i="3"/>
  <c r="BW954" i="3"/>
  <c r="BW1007" i="3" s="1"/>
  <c r="BW1006" i="3" s="1"/>
  <c r="BW979" i="3"/>
  <c r="BW971" i="3"/>
  <c r="BW973" i="3"/>
  <c r="BW972" i="3" s="1"/>
  <c r="BW966" i="3" a="1"/>
  <c r="BW966" i="3" s="1"/>
  <c r="BW991" i="3"/>
  <c r="BW983" i="3"/>
  <c r="BW960" i="3"/>
  <c r="BW999" i="3"/>
  <c r="BW968" i="3"/>
  <c r="BW967" i="3" s="1"/>
  <c r="BW970" i="3"/>
  <c r="BW953" i="3"/>
  <c r="BW958" i="3"/>
  <c r="BW969" i="3"/>
  <c r="CM950" i="3" a="1"/>
  <c r="CM950" i="3" s="1"/>
  <c r="BW976" i="3"/>
  <c r="BB325" i="3"/>
  <c r="BC325" i="3" s="1"/>
  <c r="AO324" i="3"/>
  <c r="BC109" i="3"/>
  <c r="CA89" i="3"/>
  <c r="AH964" i="3"/>
  <c r="AH963" i="3" s="1"/>
  <c r="AH962" i="3" s="1"/>
  <c r="AH955" i="3"/>
  <c r="CC425" i="3"/>
  <c r="CP425" i="3" s="1"/>
  <c r="CQ425" i="3" s="1"/>
  <c r="CC424" i="3"/>
  <c r="CP424" i="3" s="1"/>
  <c r="CQ424" i="3" s="1"/>
  <c r="CP423" i="3"/>
  <c r="CQ423" i="3" s="1"/>
  <c r="CC422" i="3"/>
  <c r="CP422" i="3" s="1"/>
  <c r="CQ422" i="3" s="1"/>
  <c r="AS585" i="3"/>
  <c r="AS616" i="3" s="1"/>
  <c r="AS630" i="3" s="1"/>
  <c r="AG728" i="3"/>
  <c r="AG714" i="3"/>
  <c r="CL982" i="3"/>
  <c r="CL981" i="3" s="1"/>
  <c r="CL985" i="3"/>
  <c r="CL984" i="3"/>
  <c r="CL986" i="3"/>
  <c r="CP14" i="3"/>
  <c r="CQ14" i="3" s="1"/>
  <c r="CC126" i="3"/>
  <c r="CC148" i="3"/>
  <c r="CC125" i="3"/>
  <c r="BZ656" i="3"/>
  <c r="CA656" i="3" s="1"/>
  <c r="AO586" i="3"/>
  <c r="BB586" i="3" s="1"/>
  <c r="BC586" i="3" s="1"/>
  <c r="BB587" i="3"/>
  <c r="BC587" i="3" s="1"/>
  <c r="AM73" i="3"/>
  <c r="CQ83" i="3"/>
  <c r="BS127" i="3"/>
  <c r="BN800" i="3"/>
  <c r="BZ800" i="3" s="1"/>
  <c r="CA800" i="3" s="1"/>
  <c r="AT741" i="3"/>
  <c r="AT738" i="3"/>
  <c r="AT740" i="3"/>
  <c r="AM114" i="3"/>
  <c r="AP727" i="3"/>
  <c r="AP726" i="3" s="1"/>
  <c r="AP725" i="3" s="1"/>
  <c r="AP718" i="3"/>
  <c r="CL508" i="3"/>
  <c r="CL507" i="3" s="1"/>
  <c r="CL511" i="3"/>
  <c r="CL510" i="3"/>
  <c r="CL512" i="3"/>
  <c r="AP817" i="3"/>
  <c r="AP820" i="3"/>
  <c r="AP819" i="3"/>
  <c r="CG422" i="3"/>
  <c r="CG424" i="3"/>
  <c r="CG425" i="3"/>
  <c r="CJ1063" i="3"/>
  <c r="CJ1064" i="3"/>
  <c r="CJ1061" i="3"/>
  <c r="CJ1060" i="3" s="1"/>
  <c r="CJ1065" i="3"/>
  <c r="CQ1046" i="3"/>
  <c r="CQ1066" i="3"/>
  <c r="CC1091" i="3"/>
  <c r="CP1091" i="3" s="1"/>
  <c r="CQ1091" i="3" s="1"/>
  <c r="CP1092" i="3"/>
  <c r="CQ1092" i="3" s="1"/>
  <c r="BO52" i="3"/>
  <c r="CE1064" i="3"/>
  <c r="CE1063" i="3"/>
  <c r="CE1061" i="3"/>
  <c r="CE1060" i="3" s="1"/>
  <c r="CE1065" i="3"/>
  <c r="BU28" i="3"/>
  <c r="BU142" i="3"/>
  <c r="BU141" i="3" s="1"/>
  <c r="AB965" i="3"/>
  <c r="AB951" i="3"/>
  <c r="CG1092" i="3"/>
  <c r="CG1091" i="3" s="1"/>
  <c r="CG1099" i="3"/>
  <c r="CG1102" i="3"/>
  <c r="CG1095" i="3"/>
  <c r="CG1098" i="3"/>
  <c r="CG1087" i="3"/>
  <c r="CG1096" i="3"/>
  <c r="CG1097" i="3"/>
  <c r="CG1078" i="3"/>
  <c r="CG1103" i="3"/>
  <c r="CG1083" i="3"/>
  <c r="CG1069" i="3"/>
  <c r="CG1067" i="3"/>
  <c r="CG1075" i="3"/>
  <c r="CG1074" i="3" s="1"/>
  <c r="CG1066" i="3"/>
  <c r="CG1084" i="3"/>
  <c r="CG1072" i="3"/>
  <c r="CG1071" i="3" s="1"/>
  <c r="CG1058" i="3"/>
  <c r="CG1052" i="3"/>
  <c r="CG1051" i="3" s="1"/>
  <c r="CG1050" i="3"/>
  <c r="CG1062" i="3"/>
  <c r="CG1073" i="3"/>
  <c r="CG1068" i="3"/>
  <c r="CG1048" i="3"/>
  <c r="CG1070" i="3"/>
  <c r="CG1053" i="3"/>
  <c r="CG1049" i="3"/>
  <c r="CG1033" i="3"/>
  <c r="CG1086" i="3" s="1"/>
  <c r="CG1085" i="3" s="1"/>
  <c r="CG1045" i="3" a="1"/>
  <c r="CG1045" i="3" s="1"/>
  <c r="CG1039" i="3"/>
  <c r="CG1077" i="3"/>
  <c r="CG1047" i="3"/>
  <c r="CG1046" i="3" s="1"/>
  <c r="CG1032" i="3"/>
  <c r="CG1037" i="3"/>
  <c r="CG1055" i="3"/>
  <c r="CF28" i="3"/>
  <c r="CF142" i="3"/>
  <c r="CF141" i="3" s="1"/>
  <c r="AE965" i="3"/>
  <c r="AE951" i="3"/>
  <c r="CN6" i="3"/>
  <c r="CN119" i="3"/>
  <c r="BV6" i="3"/>
  <c r="BV119" i="3"/>
  <c r="BZ11" i="3"/>
  <c r="CA11" i="3" s="1"/>
  <c r="BQ123" i="3"/>
  <c r="BZ123" i="3" s="1"/>
  <c r="BZ36" i="3"/>
  <c r="CA36" i="3" s="1"/>
  <c r="BQ150" i="3"/>
  <c r="BZ150" i="3" s="1"/>
  <c r="BQ128" i="3"/>
  <c r="BZ15" i="3"/>
  <c r="CA15" i="3" s="1"/>
  <c r="CK28" i="3"/>
  <c r="CK142" i="3"/>
  <c r="CK141" i="3" s="1"/>
  <c r="BX1056" i="3"/>
  <c r="BX1054" i="3"/>
  <c r="BX1057" i="3"/>
  <c r="AR662" i="3"/>
  <c r="AR68" i="3" s="1"/>
  <c r="AR659" i="3"/>
  <c r="AR661" i="3"/>
  <c r="AR67" i="3" s="1"/>
  <c r="AR66" i="3" s="1"/>
  <c r="AR65" i="3" s="1"/>
  <c r="AR52" i="3" s="1"/>
  <c r="BM837" i="3"/>
  <c r="BZ837" i="3" s="1"/>
  <c r="CA837" i="3" s="1"/>
  <c r="BZ838" i="3"/>
  <c r="CA838" i="3" s="1"/>
  <c r="AV794" i="3"/>
  <c r="AV793" i="3" s="1"/>
  <c r="AV798" i="3"/>
  <c r="AV852" i="3" s="1"/>
  <c r="AI648" i="3"/>
  <c r="AI639" i="3"/>
  <c r="BM1085" i="3"/>
  <c r="BZ1085" i="3" s="1"/>
  <c r="CA1085" i="3" s="1"/>
  <c r="BZ1086" i="3"/>
  <c r="CA1086" i="3" s="1"/>
  <c r="BQ583" i="3"/>
  <c r="BQ582" i="3"/>
  <c r="BQ580" i="3"/>
  <c r="CD346" i="3"/>
  <c r="CD345" i="3"/>
  <c r="CD343" i="3"/>
  <c r="AV561" i="3"/>
  <c r="AV615" i="3" s="1"/>
  <c r="AV557" i="3"/>
  <c r="AV556" i="3" s="1"/>
  <c r="AA664" i="3"/>
  <c r="AL896" i="3"/>
  <c r="AM896" i="3" s="1"/>
  <c r="CM28" i="3"/>
  <c r="CM142" i="3"/>
  <c r="CM141" i="3" s="1"/>
  <c r="CQ594" i="3"/>
  <c r="CP578" i="3"/>
  <c r="CQ578" i="3" s="1"/>
  <c r="CC577" i="3"/>
  <c r="BW6" i="3"/>
  <c r="BW119" i="3"/>
  <c r="AS715" i="3"/>
  <c r="AS714" i="3" s="1"/>
  <c r="AS719" i="3"/>
  <c r="AS773" i="3" s="1"/>
  <c r="I882" i="3"/>
  <c r="V882" i="3" s="1"/>
  <c r="W882" i="3" s="1"/>
  <c r="V876" i="3"/>
  <c r="W876" i="3" s="1"/>
  <c r="CQ653" i="3"/>
  <c r="CQ652" i="3"/>
  <c r="CQ655" i="3"/>
  <c r="CQ634" i="3"/>
  <c r="CQ654" i="3"/>
  <c r="CQ698" i="3"/>
  <c r="CQ687" i="3"/>
  <c r="CQ643" i="3"/>
  <c r="CQ699" i="3"/>
  <c r="CQ706" i="3"/>
  <c r="CQ705" i="3"/>
  <c r="CQ678" i="3"/>
  <c r="CQ644" i="3"/>
  <c r="AO611" i="3"/>
  <c r="BB611" i="3" s="1"/>
  <c r="BC611" i="3" s="1"/>
  <c r="BB612" i="3"/>
  <c r="BC612" i="3" s="1"/>
  <c r="BU662" i="3"/>
  <c r="BU661" i="3"/>
  <c r="BU659" i="3"/>
  <c r="BZ83" i="3"/>
  <c r="CA83" i="3" s="1"/>
  <c r="BM82" i="3"/>
  <c r="BZ82" i="3" s="1"/>
  <c r="CA82" i="3" s="1"/>
  <c r="I8" i="2"/>
  <c r="I7" i="2"/>
  <c r="I9" i="2"/>
  <c r="AS1009" i="3"/>
  <c r="AS961" i="3"/>
  <c r="AS980" i="3" s="1"/>
  <c r="AS1011" i="3" s="1"/>
  <c r="AS1025" i="3" s="1"/>
  <c r="BP1005" i="3"/>
  <c r="BP1020" i="3"/>
  <c r="BP1019" i="3"/>
  <c r="BP1024" i="3"/>
  <c r="BP1008" i="3"/>
  <c r="BP1016" i="3"/>
  <c r="BP1013" i="3"/>
  <c r="BP1012" i="3" s="1"/>
  <c r="BP998" i="3"/>
  <c r="BP1023" i="3"/>
  <c r="BP994" i="3"/>
  <c r="BP990" i="3"/>
  <c r="BP1004" i="3"/>
  <c r="BP1018" i="3"/>
  <c r="BP987" i="3"/>
  <c r="BP996" i="3"/>
  <c r="BP995" i="3" s="1"/>
  <c r="BP999" i="3"/>
  <c r="BP989" i="3"/>
  <c r="BP988" i="3"/>
  <c r="BP968" i="3"/>
  <c r="BP967" i="3" s="1"/>
  <c r="BP973" i="3"/>
  <c r="BP972" i="3" s="1"/>
  <c r="BP971" i="3"/>
  <c r="BP991" i="3"/>
  <c r="BP993" i="3"/>
  <c r="BP992" i="3" s="1"/>
  <c r="BP974" i="3"/>
  <c r="BP979" i="3"/>
  <c r="BP1017" i="3"/>
  <c r="BP969" i="3"/>
  <c r="BP966" i="3" a="1"/>
  <c r="BP966" i="3" s="1"/>
  <c r="BP983" i="3"/>
  <c r="BP970" i="3"/>
  <c r="BP954" i="3"/>
  <c r="BP1007" i="3" s="1"/>
  <c r="BP1006" i="3" s="1"/>
  <c r="BP965" i="3"/>
  <c r="BP953" i="3"/>
  <c r="BP958" i="3"/>
  <c r="BP960" i="3"/>
  <c r="BP976" i="3"/>
  <c r="CF950" i="3" a="1"/>
  <c r="CF950" i="3" s="1"/>
  <c r="BP957" i="3"/>
  <c r="AR984" i="3"/>
  <c r="AR982" i="3"/>
  <c r="AR981" i="3" s="1"/>
  <c r="AR985" i="3"/>
  <c r="AR986" i="3"/>
  <c r="AZ978" i="3"/>
  <c r="AZ975" i="3"/>
  <c r="AZ977" i="3"/>
  <c r="BW581" i="3"/>
  <c r="BU581" i="3"/>
  <c r="AO581" i="3"/>
  <c r="AP690" i="3"/>
  <c r="AP96" i="3"/>
  <c r="AP95" i="3" s="1"/>
  <c r="BN656" i="3"/>
  <c r="BN63" i="3"/>
  <c r="BN62" i="3" s="1"/>
  <c r="BN53" i="3" s="1"/>
  <c r="BM1060" i="3"/>
  <c r="BZ1060" i="3" s="1"/>
  <c r="CA1060" i="3" s="1"/>
  <c r="BZ1061" i="3"/>
  <c r="CA1061" i="3" s="1"/>
  <c r="BB167" i="3"/>
  <c r="BC167" i="3" s="1"/>
  <c r="AO166" i="3"/>
  <c r="BC110" i="3"/>
  <c r="AT982" i="3"/>
  <c r="AT981" i="3" s="1"/>
  <c r="AT984" i="3"/>
  <c r="AT985" i="3"/>
  <c r="AT986" i="3"/>
  <c r="CA56" i="3"/>
  <c r="AQ905" i="3"/>
  <c r="AQ906" i="3"/>
  <c r="AQ903" i="3"/>
  <c r="AQ902" i="3" s="1"/>
  <c r="AQ907" i="3"/>
  <c r="BC56" i="3"/>
  <c r="CC150" i="3"/>
  <c r="CC149" i="3"/>
  <c r="CP149" i="3" s="1"/>
  <c r="AW964" i="3"/>
  <c r="AW963" i="3" s="1"/>
  <c r="AW955" i="3"/>
  <c r="CA91" i="3"/>
  <c r="AA964" i="3"/>
  <c r="AA963" i="3" s="1"/>
  <c r="AA962" i="3" s="1"/>
  <c r="AA955" i="3"/>
  <c r="AA961" i="3" s="1"/>
  <c r="BV1056" i="3"/>
  <c r="BV1057" i="3"/>
  <c r="BV1054" i="3"/>
  <c r="CA112" i="3"/>
  <c r="AR70" i="3"/>
  <c r="AR101" i="3" s="1"/>
  <c r="AR115" i="3" s="1"/>
  <c r="AR116" i="3" s="1"/>
  <c r="AU851" i="3"/>
  <c r="AU803" i="3"/>
  <c r="AT635" i="3"/>
  <c r="AT43" i="3"/>
  <c r="AT42" i="3" s="1"/>
  <c r="AT46" i="3" s="1"/>
  <c r="AT51" i="3" s="1"/>
  <c r="AX648" i="3"/>
  <c r="AX639" i="3"/>
  <c r="BZ670" i="3"/>
  <c r="CA670" i="3" s="1"/>
  <c r="BM76" i="3"/>
  <c r="BZ76" i="3" s="1"/>
  <c r="CA76" i="3" s="1"/>
  <c r="AG1044" i="3"/>
  <c r="AG1030" i="3"/>
  <c r="AI885" i="3"/>
  <c r="AI884" i="3" s="1"/>
  <c r="AI883" i="3" s="1"/>
  <c r="AI876" i="3"/>
  <c r="CC1051" i="3"/>
  <c r="CP1052" i="3"/>
  <c r="CQ1052" i="3" s="1"/>
  <c r="CQ1070" i="3"/>
  <c r="CQ1095" i="3"/>
  <c r="BP635" i="3"/>
  <c r="BP43" i="3"/>
  <c r="BP42" i="3" s="1"/>
  <c r="BP46" i="3" s="1"/>
  <c r="BP51" i="3" s="1"/>
  <c r="BP70" i="3" s="1"/>
  <c r="BP101" i="3" s="1"/>
  <c r="BP115" i="3" s="1"/>
  <c r="BP116" i="3" s="1"/>
  <c r="AL501" i="3"/>
  <c r="AM501" i="3" s="1"/>
  <c r="Y488" i="3"/>
  <c r="AL488" i="3" s="1"/>
  <c r="AM488" i="3" s="1"/>
  <c r="CI660" i="3"/>
  <c r="BC113" i="3"/>
  <c r="BC97" i="3"/>
  <c r="I961" i="3"/>
  <c r="V961" i="3" s="1"/>
  <c r="W961" i="3" s="1"/>
  <c r="V955" i="3"/>
  <c r="W955" i="3" s="1"/>
  <c r="CF1055" i="3"/>
  <c r="CP62" i="3"/>
  <c r="CQ62" i="3" s="1"/>
  <c r="BZ24" i="3"/>
  <c r="CA24" i="3" s="1"/>
  <c r="BZ10" i="3"/>
  <c r="CA10" i="3" s="1"/>
  <c r="BQ122" i="3"/>
  <c r="BZ122" i="3" s="1"/>
  <c r="BQ131" i="3"/>
  <c r="BZ131" i="3" s="1"/>
  <c r="BZ18" i="3"/>
  <c r="CA18" i="3" s="1"/>
  <c r="BM826" i="3"/>
  <c r="BZ826" i="3" s="1"/>
  <c r="CA826" i="3" s="1"/>
  <c r="BZ825" i="3"/>
  <c r="CA825" i="3" s="1"/>
  <c r="BM824" i="3"/>
  <c r="BM827" i="3"/>
  <c r="BZ827" i="3" s="1"/>
  <c r="CA827" i="3" s="1"/>
  <c r="BM828" i="3"/>
  <c r="BZ828" i="3" s="1"/>
  <c r="CA828" i="3" s="1"/>
  <c r="Y1043" i="3"/>
  <c r="AL1030" i="3"/>
  <c r="AM1030" i="3" s="1"/>
  <c r="Y1034" i="3"/>
  <c r="BN1023" i="3"/>
  <c r="BN1024" i="3"/>
  <c r="BN1017" i="3"/>
  <c r="BN1018" i="3"/>
  <c r="BN1004" i="3"/>
  <c r="BN1016" i="3"/>
  <c r="BN1008" i="3"/>
  <c r="BN1020" i="3"/>
  <c r="BN989" i="3"/>
  <c r="BN998" i="3"/>
  <c r="BN1019" i="3"/>
  <c r="BN991" i="3"/>
  <c r="BN1005" i="3"/>
  <c r="BN983" i="3"/>
  <c r="BN994" i="3"/>
  <c r="BN988" i="3"/>
  <c r="BN990" i="3"/>
  <c r="BN965" i="3"/>
  <c r="BN958" i="3"/>
  <c r="BN987" i="3"/>
  <c r="BN999" i="3"/>
  <c r="BN996" i="3"/>
  <c r="BN995" i="3" s="1"/>
  <c r="BN970" i="3"/>
  <c r="BN993" i="3"/>
  <c r="BN992" i="3" s="1"/>
  <c r="BN974" i="3"/>
  <c r="BN979" i="3"/>
  <c r="BN969" i="3"/>
  <c r="BN973" i="3"/>
  <c r="BN972" i="3" s="1"/>
  <c r="BN968" i="3"/>
  <c r="BN967" i="3" s="1"/>
  <c r="BN1013" i="3"/>
  <c r="BN1012" i="3" s="1"/>
  <c r="BN953" i="3"/>
  <c r="BN960" i="3"/>
  <c r="BN954" i="3"/>
  <c r="BN1007" i="3" s="1"/>
  <c r="BN1006" i="3" s="1"/>
  <c r="BN966" i="3" a="1"/>
  <c r="BN966" i="3" s="1"/>
  <c r="BN971" i="3"/>
  <c r="CD950" i="3" a="1"/>
  <c r="CD950" i="3" s="1"/>
  <c r="BN976" i="3"/>
  <c r="BN957" i="3"/>
  <c r="BO976" i="3"/>
  <c r="BV976" i="3"/>
  <c r="BN824" i="3"/>
  <c r="BN823" i="3" s="1"/>
  <c r="BN826" i="3"/>
  <c r="BN827" i="3"/>
  <c r="BN828" i="3"/>
  <c r="BQ144" i="3"/>
  <c r="BZ144" i="3" s="1"/>
  <c r="BZ31" i="3"/>
  <c r="CA31" i="3" s="1"/>
  <c r="BZ818" i="3"/>
  <c r="CA818" i="3" s="1"/>
  <c r="BM819" i="3"/>
  <c r="BZ819" i="3" s="1"/>
  <c r="CA819" i="3" s="1"/>
  <c r="BM817" i="3"/>
  <c r="BZ817" i="3" s="1"/>
  <c r="CA817" i="3" s="1"/>
  <c r="BM820" i="3"/>
  <c r="BZ820" i="3" s="1"/>
  <c r="CA820" i="3" s="1"/>
  <c r="AO873" i="3"/>
  <c r="BB878" i="3"/>
  <c r="BC878" i="3" s="1"/>
  <c r="AO877" i="3"/>
  <c r="AQ635" i="3"/>
  <c r="AQ43" i="3"/>
  <c r="AQ42" i="3" s="1"/>
  <c r="AQ46" i="3" s="1"/>
  <c r="AQ51" i="3" s="1"/>
  <c r="BN799" i="3"/>
  <c r="CK503" i="3"/>
  <c r="CK501" i="3"/>
  <c r="CK504" i="3"/>
  <c r="BZ30" i="3"/>
  <c r="CA30" i="3" s="1"/>
  <c r="BQ143" i="3"/>
  <c r="BZ143" i="3" s="1"/>
  <c r="AE54" i="3"/>
  <c r="AE647" i="3"/>
  <c r="AE646" i="3" s="1"/>
  <c r="AY798" i="3"/>
  <c r="AY852" i="3" s="1"/>
  <c r="AY794" i="3"/>
  <c r="AY793" i="3" s="1"/>
  <c r="BQ587" i="3"/>
  <c r="BQ586" i="3" s="1"/>
  <c r="BQ589" i="3"/>
  <c r="BQ590" i="3"/>
  <c r="BQ591" i="3"/>
  <c r="AA54" i="3"/>
  <c r="AA647" i="3"/>
  <c r="AA646" i="3" s="1"/>
  <c r="AL898" i="3"/>
  <c r="AM898" i="3" s="1"/>
  <c r="CE666" i="3"/>
  <c r="CE665" i="3" s="1"/>
  <c r="CE668" i="3"/>
  <c r="CE669" i="3"/>
  <c r="CE670" i="3"/>
  <c r="AQ1057" i="3"/>
  <c r="AQ1054" i="3"/>
  <c r="AQ1056" i="3"/>
  <c r="BM166" i="3"/>
  <c r="BZ167" i="3"/>
  <c r="CA167" i="3" s="1"/>
  <c r="CK1103" i="3"/>
  <c r="CK1097" i="3"/>
  <c r="CK1099" i="3"/>
  <c r="CK1102" i="3"/>
  <c r="CK1084" i="3"/>
  <c r="CK1092" i="3"/>
  <c r="CK1091" i="3" s="1"/>
  <c r="CK1083" i="3"/>
  <c r="CK1098" i="3"/>
  <c r="CK1087" i="3"/>
  <c r="CK1096" i="3"/>
  <c r="CK1072" i="3"/>
  <c r="CK1071" i="3" s="1"/>
  <c r="CK1095" i="3"/>
  <c r="CK1078" i="3"/>
  <c r="CK1077" i="3"/>
  <c r="CK1070" i="3"/>
  <c r="CK1068" i="3"/>
  <c r="CK1069" i="3"/>
  <c r="CK1067" i="3"/>
  <c r="CK1073" i="3"/>
  <c r="CK1075" i="3"/>
  <c r="CK1074" i="3" s="1"/>
  <c r="CK1049" i="3"/>
  <c r="CK1053" i="3"/>
  <c r="CK1058" i="3"/>
  <c r="CK1052" i="3"/>
  <c r="CK1051" i="3" s="1"/>
  <c r="CK1050" i="3"/>
  <c r="CK1047" i="3"/>
  <c r="CK1046" i="3" s="1"/>
  <c r="CK1045" i="3" a="1"/>
  <c r="CK1045" i="3" s="1"/>
  <c r="CK1062" i="3"/>
  <c r="CK1048" i="3"/>
  <c r="CK1066" i="3"/>
  <c r="CK1037" i="3"/>
  <c r="CK1032" i="3"/>
  <c r="CK1033" i="3"/>
  <c r="CK1086" i="3" s="1"/>
  <c r="CK1085" i="3" s="1"/>
  <c r="CK1039" i="3"/>
  <c r="CK1055" i="3"/>
  <c r="CQ596" i="3"/>
  <c r="CQ628" i="3"/>
  <c r="AX569" i="3"/>
  <c r="AX568" i="3" s="1"/>
  <c r="AX567" i="3" s="1"/>
  <c r="AX560" i="3"/>
  <c r="BW127" i="3"/>
  <c r="AQ1009" i="3"/>
  <c r="AQ961" i="3"/>
  <c r="AQ980" i="3" s="1"/>
  <c r="AQ1011" i="3" s="1"/>
  <c r="AQ1025" i="3" s="1"/>
  <c r="Q489" i="3"/>
  <c r="Q488" i="3" s="1"/>
  <c r="AS741" i="3"/>
  <c r="AS738" i="3"/>
  <c r="AS740" i="3"/>
  <c r="BP820" i="3"/>
  <c r="BP819" i="3"/>
  <c r="BP817" i="3"/>
  <c r="W872" i="3"/>
  <c r="W885" i="3"/>
  <c r="CQ650" i="3"/>
  <c r="CQ703" i="3"/>
  <c r="CQ658" i="3"/>
  <c r="BC892" i="3"/>
  <c r="BC890" i="3"/>
  <c r="BC891" i="3"/>
  <c r="BC889" i="3"/>
  <c r="BC871" i="3"/>
  <c r="BQ897" i="3" s="1"/>
  <c r="BC936" i="3"/>
  <c r="BC880" i="3"/>
  <c r="BC935" i="3"/>
  <c r="AO933" i="3"/>
  <c r="BB933" i="3" s="1"/>
  <c r="BC933" i="3" s="1"/>
  <c r="BB934" i="3"/>
  <c r="BC934" i="3" s="1"/>
  <c r="BC912" i="3"/>
  <c r="BT944" i="3"/>
  <c r="BT919" i="3"/>
  <c r="BT937" i="3"/>
  <c r="BT941" i="3"/>
  <c r="BT938" i="3"/>
  <c r="BT939" i="3"/>
  <c r="BT925" i="3"/>
  <c r="BT910" i="3"/>
  <c r="BT904" i="3"/>
  <c r="BT900" i="3"/>
  <c r="BT894" i="3"/>
  <c r="BT893" i="3" s="1"/>
  <c r="BT934" i="3"/>
  <c r="BT933" i="3" s="1"/>
  <c r="BT920" i="3"/>
  <c r="BT887" i="3" a="1"/>
  <c r="BT887" i="3" s="1"/>
  <c r="BT926" i="3"/>
  <c r="BT914" i="3"/>
  <c r="BT913" i="3" s="1"/>
  <c r="BT940" i="3"/>
  <c r="BT915" i="3"/>
  <c r="BT911" i="3"/>
  <c r="BT945" i="3"/>
  <c r="BT912" i="3"/>
  <c r="BT917" i="3"/>
  <c r="BT916" i="3" s="1"/>
  <c r="BT881" i="3"/>
  <c r="BT875" i="3"/>
  <c r="BT928" i="3" s="1"/>
  <c r="BT927" i="3" s="1"/>
  <c r="BT890" i="3"/>
  <c r="BT895" i="3"/>
  <c r="BT874" i="3"/>
  <c r="BT891" i="3"/>
  <c r="BT879" i="3"/>
  <c r="BT908" i="3"/>
  <c r="BT929" i="3"/>
  <c r="BT909" i="3"/>
  <c r="BT892" i="3"/>
  <c r="BT889" i="3"/>
  <c r="BT888" i="3" s="1"/>
  <c r="BT897" i="3"/>
  <c r="CJ871" i="3" a="1"/>
  <c r="CJ871" i="3" s="1"/>
  <c r="AH793" i="3"/>
  <c r="AH807" i="3"/>
  <c r="AU648" i="3"/>
  <c r="AU639" i="3"/>
  <c r="AR978" i="3"/>
  <c r="AR975" i="3"/>
  <c r="AR977" i="3"/>
  <c r="BZ662" i="3"/>
  <c r="CA662" i="3" s="1"/>
  <c r="BM68" i="3"/>
  <c r="BZ68" i="3" s="1"/>
  <c r="CA68" i="3" s="1"/>
  <c r="BX1013" i="3"/>
  <c r="BX1012" i="3" s="1"/>
  <c r="BX1019" i="3"/>
  <c r="BX1023" i="3"/>
  <c r="BX1020" i="3"/>
  <c r="BX1018" i="3"/>
  <c r="BX1017" i="3"/>
  <c r="BX1016" i="3"/>
  <c r="BX1005" i="3"/>
  <c r="BX1008" i="3"/>
  <c r="BX1004" i="3"/>
  <c r="BX988" i="3"/>
  <c r="BX974" i="3"/>
  <c r="BX994" i="3"/>
  <c r="BX990" i="3"/>
  <c r="BX998" i="3"/>
  <c r="BX1024" i="3"/>
  <c r="BX993" i="3"/>
  <c r="BX992" i="3" s="1"/>
  <c r="BX999" i="3"/>
  <c r="BX996" i="3"/>
  <c r="BX995" i="3" s="1"/>
  <c r="BX983" i="3"/>
  <c r="BX971" i="3"/>
  <c r="BX989" i="3"/>
  <c r="BX973" i="3"/>
  <c r="BX972" i="3" s="1"/>
  <c r="BX991" i="3"/>
  <c r="BX970" i="3"/>
  <c r="BX960" i="3"/>
  <c r="BX979" i="3"/>
  <c r="BX968" i="3"/>
  <c r="BX967" i="3" s="1"/>
  <c r="BX966" i="3" a="1"/>
  <c r="BX966" i="3" s="1"/>
  <c r="BX987" i="3"/>
  <c r="BX958" i="3"/>
  <c r="BX969" i="3"/>
  <c r="BX954" i="3"/>
  <c r="BX1007" i="3" s="1"/>
  <c r="BX1006" i="3" s="1"/>
  <c r="BX953" i="3"/>
  <c r="BX976" i="3"/>
  <c r="CN950" i="3" a="1"/>
  <c r="CN950" i="3" s="1"/>
  <c r="AL246" i="3"/>
  <c r="AM246" i="3" s="1"/>
  <c r="Y245" i="3"/>
  <c r="I53" i="3"/>
  <c r="V62" i="3"/>
  <c r="W62" i="3" s="1"/>
  <c r="BN641" i="3"/>
  <c r="AY985" i="3"/>
  <c r="AY982" i="3"/>
  <c r="AY981" i="3" s="1"/>
  <c r="AY984" i="3"/>
  <c r="AY986" i="3"/>
  <c r="BB404" i="3"/>
  <c r="BC404" i="3" s="1"/>
  <c r="AO403" i="3"/>
  <c r="BW1064" i="3"/>
  <c r="BW1063" i="3"/>
  <c r="BW1061" i="3"/>
  <c r="BW1060" i="3" s="1"/>
  <c r="BW1065" i="3"/>
  <c r="AC806" i="3"/>
  <c r="AC805" i="3" s="1"/>
  <c r="AC804" i="3" s="1"/>
  <c r="AC797" i="3"/>
  <c r="AC803" i="3" s="1"/>
  <c r="AC822" i="3" s="1"/>
  <c r="AX1059" i="3"/>
  <c r="AX1090" i="3" s="1"/>
  <c r="AX1104" i="3" s="1"/>
  <c r="BC76" i="3"/>
  <c r="BP557" i="3"/>
  <c r="BP556" i="3" s="1"/>
  <c r="BP561" i="3"/>
  <c r="BP615" i="3" s="1"/>
  <c r="AY635" i="3"/>
  <c r="AY43" i="3"/>
  <c r="AY42" i="3" s="1"/>
  <c r="AY46" i="3" s="1"/>
  <c r="AY51" i="3" s="1"/>
  <c r="AP952" i="3"/>
  <c r="AP951" i="3" s="1"/>
  <c r="AP956" i="3"/>
  <c r="AP1010" i="3" s="1"/>
  <c r="Y422" i="3"/>
  <c r="AL423" i="3"/>
  <c r="AM423" i="3" s="1"/>
  <c r="CC28" i="3"/>
  <c r="CC142" i="3"/>
  <c r="CC131" i="3"/>
  <c r="CP131" i="3" s="1"/>
  <c r="AX885" i="3"/>
  <c r="AX884" i="3" s="1"/>
  <c r="AX876" i="3"/>
  <c r="AH649" i="3"/>
  <c r="AH55" i="3" s="1"/>
  <c r="AH53" i="3" s="1"/>
  <c r="AH635" i="3"/>
  <c r="AH43" i="3"/>
  <c r="AH42" i="3" s="1"/>
  <c r="AH46" i="3" s="1"/>
  <c r="AH51" i="3" s="1"/>
  <c r="BC85" i="3"/>
  <c r="AR1088" i="3"/>
  <c r="AR1040" i="3"/>
  <c r="CL1103" i="3"/>
  <c r="CL1099" i="3"/>
  <c r="CL1097" i="3"/>
  <c r="CL1087" i="3"/>
  <c r="CL1102" i="3"/>
  <c r="CL1095" i="3"/>
  <c r="CL1092" i="3"/>
  <c r="CL1091" i="3" s="1"/>
  <c r="CL1098" i="3"/>
  <c r="CL1083" i="3"/>
  <c r="CL1096" i="3"/>
  <c r="CL1072" i="3"/>
  <c r="CL1071" i="3" s="1"/>
  <c r="CL1077" i="3"/>
  <c r="CL1078" i="3"/>
  <c r="CL1084" i="3"/>
  <c r="CL1069" i="3"/>
  <c r="CL1067" i="3"/>
  <c r="CL1073" i="3"/>
  <c r="CL1075" i="3"/>
  <c r="CL1074" i="3" s="1"/>
  <c r="CL1066" i="3"/>
  <c r="CL1053" i="3"/>
  <c r="CL1070" i="3"/>
  <c r="CL1062" i="3"/>
  <c r="CL1068" i="3"/>
  <c r="CL1058" i="3"/>
  <c r="CL1050" i="3"/>
  <c r="CL1047" i="3"/>
  <c r="CL1046" i="3" s="1"/>
  <c r="CL1045" i="3" a="1"/>
  <c r="CL1045" i="3" s="1"/>
  <c r="CL1052" i="3"/>
  <c r="CL1051" i="3" s="1"/>
  <c r="CL1048" i="3"/>
  <c r="CL1049" i="3"/>
  <c r="CL1037" i="3"/>
  <c r="CL1039" i="3"/>
  <c r="CL1033" i="3"/>
  <c r="CL1086" i="3" s="1"/>
  <c r="CL1085" i="3" s="1"/>
  <c r="CL1032" i="3"/>
  <c r="CL1055" i="3"/>
  <c r="AT905" i="3"/>
  <c r="AT903" i="3"/>
  <c r="AT902" i="3" s="1"/>
  <c r="AT906" i="3"/>
  <c r="AT907" i="3"/>
  <c r="AR648" i="3"/>
  <c r="AR639" i="3"/>
  <c r="AU804" i="3"/>
  <c r="AP873" i="3"/>
  <c r="AP872" i="3" s="1"/>
  <c r="AP877" i="3"/>
  <c r="AP931" i="3" s="1"/>
  <c r="AY569" i="3"/>
  <c r="AY568" i="3" s="1"/>
  <c r="AY567" i="3" s="1"/>
  <c r="AY560" i="3"/>
  <c r="BC45" i="3"/>
  <c r="BZ73" i="3"/>
  <c r="CA73" i="3" s="1"/>
  <c r="BM72" i="3"/>
  <c r="BU824" i="3"/>
  <c r="BU823" i="3" s="1"/>
  <c r="BU827" i="3"/>
  <c r="BU826" i="3"/>
  <c r="BU828" i="3"/>
  <c r="CQ1045" i="3"/>
  <c r="CQ1068" i="3"/>
  <c r="CQ1102" i="3"/>
  <c r="CD745" i="3"/>
  <c r="CD744" i="3" s="1"/>
  <c r="CD748" i="3"/>
  <c r="CD747" i="3"/>
  <c r="CD749" i="3"/>
  <c r="BC47" i="3"/>
  <c r="CJ6" i="3"/>
  <c r="CJ119" i="3"/>
  <c r="BS581" i="3"/>
  <c r="BX748" i="3"/>
  <c r="BX747" i="3"/>
  <c r="BX745" i="3"/>
  <c r="BX744" i="3" s="1"/>
  <c r="BX749" i="3"/>
  <c r="W964" i="3"/>
  <c r="W951" i="3"/>
  <c r="CN127" i="3"/>
  <c r="BQ121" i="3"/>
  <c r="BZ121" i="3" s="1"/>
  <c r="BZ9" i="3"/>
  <c r="CA9" i="3" s="1"/>
  <c r="BQ124" i="3"/>
  <c r="BZ124" i="3" s="1"/>
  <c r="BZ12" i="3"/>
  <c r="CA12" i="3" s="1"/>
  <c r="BQ136" i="3"/>
  <c r="BZ136" i="3" s="1"/>
  <c r="BZ23" i="3"/>
  <c r="CA23" i="3" s="1"/>
  <c r="AO906" i="3"/>
  <c r="BB906" i="3" s="1"/>
  <c r="BC906" i="3" s="1"/>
  <c r="AO903" i="3"/>
  <c r="BB904" i="3"/>
  <c r="BC904" i="3" s="1"/>
  <c r="AO905" i="3"/>
  <c r="BB905" i="3" s="1"/>
  <c r="BC905" i="3" s="1"/>
  <c r="AO907" i="3"/>
  <c r="BB907" i="3" s="1"/>
  <c r="BC907" i="3" s="1"/>
  <c r="BP582" i="3"/>
  <c r="BP580" i="3"/>
  <c r="BP583" i="3"/>
  <c r="AU952" i="3"/>
  <c r="AU951" i="3" s="1"/>
  <c r="AU956" i="3"/>
  <c r="AU1010" i="3" s="1"/>
  <c r="CG216" i="3"/>
  <c r="CG96" i="3"/>
  <c r="CG95" i="3" s="1"/>
  <c r="BQ133" i="3"/>
  <c r="BZ133" i="3" s="1"/>
  <c r="BZ20" i="3"/>
  <c r="CA20" i="3" s="1"/>
  <c r="CL216" i="3"/>
  <c r="CL96" i="3"/>
  <c r="CL95" i="3" s="1"/>
  <c r="AJ965" i="3"/>
  <c r="AJ951" i="3"/>
  <c r="AE645" i="3"/>
  <c r="AE693" i="3"/>
  <c r="CL501" i="3"/>
  <c r="CL504" i="3"/>
  <c r="CL503" i="3"/>
  <c r="AD1043" i="3"/>
  <c r="AD1042" i="3" s="1"/>
  <c r="AD1041" i="3" s="1"/>
  <c r="AD1034" i="3"/>
  <c r="AD1040" i="3" s="1"/>
  <c r="BW866" i="3"/>
  <c r="BW862" i="3"/>
  <c r="BW846" i="3"/>
  <c r="BW861" i="3"/>
  <c r="BW831" i="3"/>
  <c r="BW855" i="3"/>
  <c r="BW854" i="3" s="1"/>
  <c r="BW836" i="3"/>
  <c r="BW830" i="3"/>
  <c r="BW865" i="3"/>
  <c r="BW860" i="3"/>
  <c r="BW847" i="3"/>
  <c r="BW841" i="3"/>
  <c r="BW835" i="3"/>
  <c r="BW834" i="3" s="1"/>
  <c r="BW829" i="3"/>
  <c r="BW816" i="3"/>
  <c r="BW859" i="3"/>
  <c r="BW838" i="3"/>
  <c r="BW837" i="3" s="1"/>
  <c r="BW821" i="3"/>
  <c r="BW850" i="3"/>
  <c r="BW825" i="3"/>
  <c r="BW858" i="3"/>
  <c r="BW810" i="3"/>
  <c r="BW809" i="3" s="1"/>
  <c r="BW815" i="3"/>
  <c r="BW814" i="3" s="1"/>
  <c r="BW812" i="3"/>
  <c r="BW832" i="3"/>
  <c r="BW813" i="3"/>
  <c r="BW800" i="3"/>
  <c r="BW796" i="3"/>
  <c r="BW849" i="3" s="1"/>
  <c r="BW848" i="3" s="1"/>
  <c r="BW795" i="3"/>
  <c r="BW840" i="3"/>
  <c r="BW833" i="3"/>
  <c r="BW802" i="3"/>
  <c r="BW808" i="3" a="1"/>
  <c r="BW808" i="3" s="1"/>
  <c r="BW811" i="3"/>
  <c r="BW818" i="3"/>
  <c r="CM792" i="3" a="1"/>
  <c r="CM792" i="3" s="1"/>
  <c r="Z68" i="3"/>
  <c r="AL899" i="3"/>
  <c r="AM899" i="3" s="1"/>
  <c r="CM6" i="3"/>
  <c r="CM119" i="3"/>
  <c r="AU1056" i="3"/>
  <c r="AU1057" i="3"/>
  <c r="AU1054" i="3"/>
  <c r="BZ246" i="3"/>
  <c r="CA246" i="3" s="1"/>
  <c r="BM245" i="3"/>
  <c r="BU1054" i="3"/>
  <c r="BU1057" i="3"/>
  <c r="BU1056" i="3"/>
  <c r="BU1064" i="3"/>
  <c r="BU1061" i="3"/>
  <c r="BU1060" i="3" s="1"/>
  <c r="BU1063" i="3"/>
  <c r="BU1065" i="3"/>
  <c r="AC964" i="3"/>
  <c r="AC963" i="3" s="1"/>
  <c r="AC962" i="3" s="1"/>
  <c r="AC955" i="3"/>
  <c r="AC961" i="3" s="1"/>
  <c r="AJ727" i="3"/>
  <c r="AJ726" i="3" s="1"/>
  <c r="AJ725" i="3" s="1"/>
  <c r="AJ718" i="3"/>
  <c r="CC580" i="3"/>
  <c r="CP580" i="3" s="1"/>
  <c r="CQ580" i="3" s="1"/>
  <c r="CC582" i="3"/>
  <c r="CP582" i="3" s="1"/>
  <c r="CQ582" i="3" s="1"/>
  <c r="CC583" i="3"/>
  <c r="CP583" i="3" s="1"/>
  <c r="CQ583" i="3" s="1"/>
  <c r="CP581" i="3"/>
  <c r="CQ581" i="3" s="1"/>
  <c r="CQ579" i="3"/>
  <c r="CQ609" i="3"/>
  <c r="CQ629" i="3"/>
  <c r="Y42" i="3"/>
  <c r="AL43" i="3"/>
  <c r="AZ794" i="3"/>
  <c r="AZ793" i="3" s="1"/>
  <c r="AZ798" i="3"/>
  <c r="AZ852" i="3" s="1"/>
  <c r="AZ827" i="3"/>
  <c r="AZ824" i="3"/>
  <c r="AZ823" i="3" s="1"/>
  <c r="AZ826" i="3"/>
  <c r="AZ828" i="3"/>
  <c r="AE66" i="3"/>
  <c r="AE65" i="3" s="1"/>
  <c r="AE52" i="3" s="1"/>
  <c r="AE70" i="3" s="1"/>
  <c r="AE101" i="3" s="1"/>
  <c r="AE115" i="3" s="1"/>
  <c r="AE116" i="3" s="1"/>
  <c r="BQ781" i="3"/>
  <c r="BQ780" i="3"/>
  <c r="BQ771" i="3"/>
  <c r="BQ762" i="3"/>
  <c r="BQ756" i="3"/>
  <c r="BQ755" i="3" s="1"/>
  <c r="BQ750" i="3"/>
  <c r="BQ786" i="3"/>
  <c r="BQ768" i="3"/>
  <c r="BQ752" i="3"/>
  <c r="BQ746" i="3"/>
  <c r="BQ779" i="3"/>
  <c r="BQ737" i="3"/>
  <c r="BQ729" i="3" a="1"/>
  <c r="BQ729" i="3" s="1"/>
  <c r="BQ716" i="3"/>
  <c r="BQ732" i="3"/>
  <c r="BQ723" i="3"/>
  <c r="BQ783" i="3"/>
  <c r="BQ759" i="3"/>
  <c r="BQ758" i="3" s="1"/>
  <c r="BQ753" i="3"/>
  <c r="BQ787" i="3"/>
  <c r="BQ776" i="3"/>
  <c r="BQ775" i="3" s="1"/>
  <c r="BQ734" i="3"/>
  <c r="BQ754" i="3"/>
  <c r="BQ731" i="3"/>
  <c r="BQ730" i="3" s="1"/>
  <c r="BQ782" i="3"/>
  <c r="BQ767" i="3"/>
  <c r="BQ736" i="3"/>
  <c r="BQ735" i="3" s="1"/>
  <c r="BQ721" i="3"/>
  <c r="BQ757" i="3"/>
  <c r="BQ751" i="3"/>
  <c r="BQ733" i="3"/>
  <c r="BQ742" i="3"/>
  <c r="BQ761" i="3"/>
  <c r="BQ717" i="3"/>
  <c r="BQ770" i="3" s="1"/>
  <c r="BQ769" i="3" s="1"/>
  <c r="BQ739" i="3"/>
  <c r="CG713" i="3" a="1"/>
  <c r="CG713" i="3" s="1"/>
  <c r="CN739" i="3" s="1"/>
  <c r="CC739" i="3"/>
  <c r="BM794" i="3"/>
  <c r="BZ799" i="3"/>
  <c r="CA799" i="3" s="1"/>
  <c r="BM798" i="3"/>
  <c r="CA94" i="3"/>
  <c r="CC668" i="3"/>
  <c r="CP668" i="3" s="1"/>
  <c r="CQ668" i="3" s="1"/>
  <c r="CC666" i="3"/>
  <c r="CP667" i="3"/>
  <c r="CQ667" i="3" s="1"/>
  <c r="CC669" i="3"/>
  <c r="CP669" i="3" s="1"/>
  <c r="CQ669" i="3" s="1"/>
  <c r="CC670" i="3"/>
  <c r="CP670" i="3" s="1"/>
  <c r="CQ670" i="3" s="1"/>
  <c r="CQ701" i="3"/>
  <c r="CQ671" i="3"/>
  <c r="BQ820" i="3"/>
  <c r="BQ819" i="3"/>
  <c r="BQ817" i="3"/>
  <c r="AO893" i="3"/>
  <c r="BB894" i="3"/>
  <c r="BC894" i="3" s="1"/>
  <c r="BC937" i="3"/>
  <c r="AV877" i="3"/>
  <c r="AV931" i="3" s="1"/>
  <c r="AV873" i="3"/>
  <c r="AV872" i="3" s="1"/>
  <c r="AQ727" i="3"/>
  <c r="AQ726" i="3" s="1"/>
  <c r="AQ725" i="3" s="1"/>
  <c r="AQ718" i="3"/>
  <c r="BO557" i="3"/>
  <c r="BO556" i="3" s="1"/>
  <c r="BO561" i="3"/>
  <c r="BO615" i="3" s="1"/>
  <c r="AO978" i="3"/>
  <c r="BB978" i="3" s="1"/>
  <c r="BC978" i="3" s="1"/>
  <c r="AO975" i="3"/>
  <c r="BB975" i="3" s="1"/>
  <c r="BC975" i="3" s="1"/>
  <c r="BB976" i="3"/>
  <c r="BC976" i="3" s="1"/>
  <c r="AO977" i="3"/>
  <c r="BB977" i="3" s="1"/>
  <c r="BC977" i="3" s="1"/>
  <c r="BZ587" i="3"/>
  <c r="CA587" i="3" s="1"/>
  <c r="BM586" i="3"/>
  <c r="BZ586" i="3" s="1"/>
  <c r="CA586" i="3" s="1"/>
  <c r="CJ776" i="3"/>
  <c r="CJ775" i="3" s="1"/>
  <c r="CJ761" i="3"/>
  <c r="CJ787" i="3"/>
  <c r="CJ781" i="3"/>
  <c r="CJ767" i="3"/>
  <c r="CJ757" i="3"/>
  <c r="CJ751" i="3"/>
  <c r="CJ731" i="3"/>
  <c r="CJ730" i="3" s="1"/>
  <c r="CJ721" i="3"/>
  <c r="CJ786" i="3"/>
  <c r="CJ779" i="3"/>
  <c r="CJ754" i="3"/>
  <c r="CJ780" i="3"/>
  <c r="CJ783" i="3"/>
  <c r="CJ753" i="3"/>
  <c r="CJ737" i="3"/>
  <c r="CJ782" i="3"/>
  <c r="CJ736" i="3"/>
  <c r="CJ735" i="3" s="1"/>
  <c r="CJ732" i="3"/>
  <c r="CJ746" i="3"/>
  <c r="CJ717" i="3"/>
  <c r="CJ770" i="3" s="1"/>
  <c r="CJ769" i="3" s="1"/>
  <c r="CJ733" i="3"/>
  <c r="CJ716" i="3"/>
  <c r="CJ771" i="3"/>
  <c r="CJ762" i="3"/>
  <c r="CJ742" i="3"/>
  <c r="CJ734" i="3"/>
  <c r="CJ768" i="3"/>
  <c r="CJ756" i="3"/>
  <c r="CJ755" i="3" s="1"/>
  <c r="CJ729" i="3" a="1"/>
  <c r="CJ729" i="3" s="1"/>
  <c r="CJ759" i="3"/>
  <c r="CJ758" i="3" s="1"/>
  <c r="CJ752" i="3"/>
  <c r="CJ723" i="3"/>
  <c r="CJ750" i="3"/>
  <c r="CJ739" i="3"/>
  <c r="BZ661" i="3"/>
  <c r="CA661" i="3" s="1"/>
  <c r="BM67" i="3"/>
  <c r="BC924" i="3"/>
  <c r="BN661" i="3"/>
  <c r="BN67" i="3" s="1"/>
  <c r="BN66" i="3" s="1"/>
  <c r="BN65" i="3" s="1"/>
  <c r="BN659" i="3"/>
  <c r="BN662" i="3"/>
  <c r="BN68" i="3" s="1"/>
  <c r="BN679" i="3"/>
  <c r="BN86" i="3"/>
  <c r="BN85" i="3" s="1"/>
  <c r="BN691" i="3"/>
  <c r="BN45" i="3"/>
  <c r="BN669" i="3"/>
  <c r="BN75" i="3" s="1"/>
  <c r="BN668" i="3"/>
  <c r="BN74" i="3" s="1"/>
  <c r="BN666" i="3"/>
  <c r="BN665" i="3" s="1"/>
  <c r="BN73" i="3"/>
  <c r="BN72" i="3" s="1"/>
  <c r="BN670" i="3"/>
  <c r="BN76" i="3" s="1"/>
  <c r="BB483" i="3"/>
  <c r="BC483" i="3" s="1"/>
  <c r="AO482" i="3"/>
  <c r="CI1055" i="3"/>
  <c r="CA45" i="3"/>
  <c r="AA806" i="3"/>
  <c r="AA805" i="3" s="1"/>
  <c r="AA804" i="3" s="1"/>
  <c r="AA797" i="3"/>
  <c r="AA803" i="3" s="1"/>
  <c r="CF625" i="3"/>
  <c r="CF571" i="3" a="1"/>
  <c r="CF571" i="3" s="1"/>
  <c r="CF623" i="3"/>
  <c r="CF629" i="3"/>
  <c r="CF622" i="3"/>
  <c r="CF579" i="3"/>
  <c r="CF621" i="3"/>
  <c r="CF613" i="3"/>
  <c r="CF609" i="3"/>
  <c r="CF565" i="3"/>
  <c r="CF563" i="3"/>
  <c r="CF618" i="3"/>
  <c r="CF617" i="3" s="1"/>
  <c r="CF604" i="3"/>
  <c r="CF598" i="3"/>
  <c r="CF597" i="3" s="1"/>
  <c r="CF628" i="3"/>
  <c r="CF610" i="3"/>
  <c r="CF624" i="3"/>
  <c r="CF575" i="3"/>
  <c r="CF601" i="3"/>
  <c r="CF600" i="3" s="1"/>
  <c r="CF576" i="3"/>
  <c r="CF578" i="3"/>
  <c r="CF577" i="3" s="1"/>
  <c r="CF595" i="3"/>
  <c r="CF596" i="3"/>
  <c r="CF584" i="3"/>
  <c r="CF592" i="3"/>
  <c r="CF588" i="3"/>
  <c r="CF593" i="3"/>
  <c r="CF573" i="3"/>
  <c r="CF572" i="3" s="1"/>
  <c r="CF559" i="3"/>
  <c r="CF612" i="3" s="1"/>
  <c r="CF611" i="3" s="1"/>
  <c r="CF603" i="3"/>
  <c r="CF599" i="3"/>
  <c r="CF558" i="3"/>
  <c r="CF574" i="3"/>
  <c r="CF594" i="3"/>
  <c r="CF581" i="3"/>
  <c r="AM91" i="3"/>
  <c r="CL926" i="3"/>
  <c r="CL939" i="3"/>
  <c r="CL945" i="3"/>
  <c r="CL938" i="3"/>
  <c r="CL941" i="3"/>
  <c r="CL914" i="3"/>
  <c r="CL913" i="3" s="1"/>
  <c r="CL908" i="3"/>
  <c r="CL895" i="3"/>
  <c r="CL940" i="3"/>
  <c r="CL934" i="3"/>
  <c r="CL933" i="3" s="1"/>
  <c r="CL929" i="3"/>
  <c r="CL892" i="3"/>
  <c r="CL911" i="3"/>
  <c r="CL915" i="3"/>
  <c r="CL904" i="3"/>
  <c r="CL919" i="3"/>
  <c r="CL912" i="3"/>
  <c r="CL944" i="3"/>
  <c r="CL937" i="3"/>
  <c r="CL909" i="3"/>
  <c r="CL920" i="3"/>
  <c r="CL879" i="3"/>
  <c r="CL910" i="3"/>
  <c r="CL900" i="3"/>
  <c r="CL917" i="3"/>
  <c r="CL916" i="3" s="1"/>
  <c r="CL894" i="3"/>
  <c r="CL893" i="3" s="1"/>
  <c r="CL887" i="3" a="1"/>
  <c r="CL887" i="3" s="1"/>
  <c r="CL890" i="3"/>
  <c r="CL881" i="3"/>
  <c r="CL875" i="3"/>
  <c r="CL928" i="3" s="1"/>
  <c r="CL927" i="3" s="1"/>
  <c r="CL891" i="3"/>
  <c r="CL925" i="3"/>
  <c r="CL874" i="3"/>
  <c r="CL889" i="3"/>
  <c r="CL888" i="3" s="1"/>
  <c r="BS820" i="3"/>
  <c r="BS819" i="3"/>
  <c r="BS817" i="3"/>
  <c r="AI727" i="3"/>
  <c r="AI726" i="3" s="1"/>
  <c r="AI725" i="3" s="1"/>
  <c r="AI718" i="3"/>
  <c r="AP978" i="3"/>
  <c r="AP975" i="3"/>
  <c r="AP977" i="3"/>
  <c r="CC130" i="3"/>
  <c r="CP130" i="3" s="1"/>
  <c r="CP17" i="3"/>
  <c r="CQ17" i="3" s="1"/>
  <c r="CC136" i="3"/>
  <c r="AF728" i="3"/>
  <c r="AF714" i="3"/>
  <c r="CD583" i="3"/>
  <c r="CD580" i="3"/>
  <c r="CD582" i="3"/>
  <c r="BC86" i="3"/>
  <c r="AR1041" i="3"/>
  <c r="BC81" i="3"/>
  <c r="O489" i="3"/>
  <c r="O488" i="3" s="1"/>
  <c r="BN945" i="3"/>
  <c r="BN941" i="3"/>
  <c r="BN925" i="3"/>
  <c r="BN937" i="3"/>
  <c r="BN934" i="3"/>
  <c r="BN933" i="3" s="1"/>
  <c r="BN920" i="3"/>
  <c r="BN917" i="3"/>
  <c r="BN916" i="3" s="1"/>
  <c r="BN912" i="3"/>
  <c r="BN908" i="3"/>
  <c r="BN889" i="3"/>
  <c r="BN888" i="3" s="1"/>
  <c r="BN929" i="3"/>
  <c r="BN944" i="3"/>
  <c r="BN909" i="3"/>
  <c r="BN890" i="3"/>
  <c r="BN900" i="3"/>
  <c r="BN939" i="3"/>
  <c r="BN914" i="3"/>
  <c r="BN913" i="3" s="1"/>
  <c r="BN886" i="3"/>
  <c r="BN910" i="3"/>
  <c r="BN892" i="3"/>
  <c r="BN887" i="3" a="1"/>
  <c r="BN887" i="3" s="1"/>
  <c r="BN938" i="3"/>
  <c r="BN919" i="3"/>
  <c r="BN915" i="3"/>
  <c r="BN904" i="3"/>
  <c r="BN926" i="3"/>
  <c r="BN895" i="3"/>
  <c r="BN911" i="3"/>
  <c r="BN879" i="3"/>
  <c r="BN940" i="3"/>
  <c r="BN894" i="3"/>
  <c r="BN893" i="3" s="1"/>
  <c r="BN875" i="3"/>
  <c r="BN928" i="3" s="1"/>
  <c r="BN927" i="3" s="1"/>
  <c r="BN881" i="3"/>
  <c r="BN874" i="3"/>
  <c r="BN891" i="3"/>
  <c r="BN897" i="3"/>
  <c r="CD871" i="3" a="1"/>
  <c r="CD871" i="3" s="1"/>
  <c r="BN878" i="3"/>
  <c r="BB849" i="3"/>
  <c r="BC849" i="3" s="1"/>
  <c r="AO848" i="3"/>
  <c r="BB848" i="3" s="1"/>
  <c r="BC848" i="3" s="1"/>
  <c r="AG648" i="3"/>
  <c r="AG639" i="3"/>
  <c r="AQ806" i="3"/>
  <c r="AQ805" i="3" s="1"/>
  <c r="AQ804" i="3" s="1"/>
  <c r="AQ797" i="3"/>
  <c r="R489" i="3"/>
  <c r="R488" i="3" s="1"/>
  <c r="CA111" i="3"/>
  <c r="AT719" i="3"/>
  <c r="AT773" i="3" s="1"/>
  <c r="AT715" i="3"/>
  <c r="AT714" i="3" s="1"/>
  <c r="CQ1073" i="3"/>
  <c r="CQ1096" i="3"/>
  <c r="AU903" i="3"/>
  <c r="AU902" i="3" s="1"/>
  <c r="AU906" i="3"/>
  <c r="AU905" i="3"/>
  <c r="AU907" i="3"/>
  <c r="CJ28" i="3"/>
  <c r="CJ142" i="3"/>
  <c r="CJ141" i="3" s="1"/>
  <c r="CJ127" i="3"/>
  <c r="BO719" i="3"/>
  <c r="BO773" i="3" s="1"/>
  <c r="BO715" i="3"/>
  <c r="BO714" i="3" s="1"/>
  <c r="BC77" i="3"/>
  <c r="CA113" i="3"/>
  <c r="CI826" i="3"/>
  <c r="CI824" i="3"/>
  <c r="CI823" i="3" s="1"/>
  <c r="CI827" i="3"/>
  <c r="CI828" i="3"/>
  <c r="L489" i="3"/>
  <c r="L488" i="3" s="1"/>
  <c r="CF6" i="3"/>
  <c r="CF119" i="3"/>
  <c r="CN787" i="3"/>
  <c r="CN783" i="3"/>
  <c r="CN768" i="3"/>
  <c r="CN759" i="3"/>
  <c r="CN758" i="3" s="1"/>
  <c r="CN753" i="3"/>
  <c r="CN786" i="3"/>
  <c r="CN782" i="3"/>
  <c r="CN742" i="3"/>
  <c r="CN762" i="3"/>
  <c r="CN756" i="3"/>
  <c r="CN755" i="3" s="1"/>
  <c r="CN750" i="3"/>
  <c r="CN771" i="3"/>
  <c r="CN761" i="3"/>
  <c r="CN781" i="3"/>
  <c r="CN779" i="3"/>
  <c r="CN751" i="3"/>
  <c r="CN733" i="3"/>
  <c r="CN729" i="3" a="1"/>
  <c r="CN729" i="3" s="1"/>
  <c r="CN746" i="3"/>
  <c r="CN780" i="3"/>
  <c r="CN716" i="3"/>
  <c r="CN757" i="3"/>
  <c r="CN723" i="3"/>
  <c r="CN754" i="3"/>
  <c r="CN752" i="3"/>
  <c r="CN732" i="3"/>
  <c r="CN721" i="3"/>
  <c r="CN737" i="3"/>
  <c r="CN767" i="3"/>
  <c r="CN731" i="3"/>
  <c r="CN730" i="3" s="1"/>
  <c r="CN776" i="3"/>
  <c r="CN775" i="3" s="1"/>
  <c r="CN734" i="3"/>
  <c r="CN736" i="3"/>
  <c r="CN735" i="3" s="1"/>
  <c r="CN717" i="3"/>
  <c r="CN770" i="3" s="1"/>
  <c r="CN769" i="3" s="1"/>
  <c r="AE1043" i="3"/>
  <c r="AE1042" i="3" s="1"/>
  <c r="AE1041" i="3" s="1"/>
  <c r="AE1034" i="3"/>
  <c r="AD67" i="3"/>
  <c r="CH847" i="3"/>
  <c r="CH865" i="3"/>
  <c r="CH861" i="3"/>
  <c r="CH860" i="3"/>
  <c r="CH850" i="3"/>
  <c r="CH838" i="3"/>
  <c r="CH837" i="3" s="1"/>
  <c r="CH832" i="3"/>
  <c r="CH859" i="3"/>
  <c r="CH831" i="3"/>
  <c r="CH825" i="3"/>
  <c r="CH821" i="3"/>
  <c r="CH815" i="3"/>
  <c r="CH814" i="3" s="1"/>
  <c r="CH855" i="3"/>
  <c r="CH854" i="3" s="1"/>
  <c r="CH866" i="3"/>
  <c r="CH840" i="3"/>
  <c r="CH812" i="3"/>
  <c r="CH835" i="3"/>
  <c r="CH834" i="3" s="1"/>
  <c r="CH833" i="3"/>
  <c r="CH816" i="3"/>
  <c r="CH858" i="3"/>
  <c r="CH830" i="3"/>
  <c r="CH813" i="3"/>
  <c r="CH808" i="3" a="1"/>
  <c r="CH808" i="3" s="1"/>
  <c r="CH800" i="3"/>
  <c r="CH841" i="3"/>
  <c r="CH829" i="3"/>
  <c r="CH862" i="3"/>
  <c r="CH811" i="3"/>
  <c r="CH802" i="3"/>
  <c r="CH796" i="3"/>
  <c r="CH849" i="3" s="1"/>
  <c r="CH848" i="3" s="1"/>
  <c r="CH810" i="3"/>
  <c r="CH809" i="3" s="1"/>
  <c r="CH836" i="3"/>
  <c r="CH846" i="3"/>
  <c r="CH795" i="3"/>
  <c r="CH818" i="3"/>
  <c r="BQ976" i="3"/>
  <c r="CE127" i="3"/>
  <c r="BZ14" i="3"/>
  <c r="CA14" i="3" s="1"/>
  <c r="BQ126" i="3"/>
  <c r="BZ126" i="3" s="1"/>
  <c r="BQ125" i="3"/>
  <c r="BZ125" i="3" s="1"/>
  <c r="BZ13" i="3"/>
  <c r="CA13" i="3" s="1"/>
  <c r="BQ147" i="3"/>
  <c r="BZ147" i="3" s="1"/>
  <c r="BZ33" i="3"/>
  <c r="CA33" i="3" s="1"/>
  <c r="AY820" i="3"/>
  <c r="AY819" i="3"/>
  <c r="AY817" i="3"/>
  <c r="AF1044" i="3"/>
  <c r="AF1030" i="3"/>
  <c r="AE806" i="3"/>
  <c r="AE805" i="3" s="1"/>
  <c r="AE804" i="3" s="1"/>
  <c r="AE797" i="3"/>
  <c r="BT741" i="3"/>
  <c r="BT738" i="3"/>
  <c r="BT740" i="3"/>
  <c r="V481" i="3"/>
  <c r="W481" i="3" s="1"/>
  <c r="I487" i="3"/>
  <c r="V487" i="3" s="1"/>
  <c r="W487" i="3" s="1"/>
  <c r="AB727" i="3"/>
  <c r="AB726" i="3" s="1"/>
  <c r="AB725" i="3" s="1"/>
  <c r="AB718" i="3"/>
  <c r="AB724" i="3" s="1"/>
  <c r="AB743" i="3" s="1"/>
  <c r="AW977" i="3"/>
  <c r="AW978" i="3"/>
  <c r="AW975" i="3"/>
  <c r="CF504" i="3"/>
  <c r="CF503" i="3"/>
  <c r="CF501" i="3"/>
  <c r="AP898" i="3"/>
  <c r="AP899" i="3"/>
  <c r="AP896" i="3"/>
  <c r="CH6" i="3"/>
  <c r="CH119" i="3"/>
  <c r="BM690" i="3"/>
  <c r="BZ690" i="3" s="1"/>
  <c r="CA690" i="3" s="1"/>
  <c r="BZ691" i="3"/>
  <c r="CA691" i="3" s="1"/>
  <c r="BM96" i="3"/>
  <c r="BM95" i="3" s="1"/>
  <c r="BZ95" i="3" s="1"/>
  <c r="CA95" i="3" s="1"/>
  <c r="BS1019" i="3"/>
  <c r="BS1018" i="3"/>
  <c r="BS1017" i="3"/>
  <c r="BS1016" i="3"/>
  <c r="BS1008" i="3"/>
  <c r="BS999" i="3"/>
  <c r="BS1023" i="3"/>
  <c r="BS1024" i="3"/>
  <c r="BS1005" i="3"/>
  <c r="BS1020" i="3"/>
  <c r="BS989" i="3"/>
  <c r="BS994" i="3"/>
  <c r="BS1004" i="3"/>
  <c r="BS991" i="3"/>
  <c r="BS987" i="3"/>
  <c r="BS1013" i="3"/>
  <c r="BS1012" i="3" s="1"/>
  <c r="BS988" i="3"/>
  <c r="BS993" i="3"/>
  <c r="BS992" i="3" s="1"/>
  <c r="BS973" i="3"/>
  <c r="BS972" i="3" s="1"/>
  <c r="BS971" i="3"/>
  <c r="BS990" i="3"/>
  <c r="BS998" i="3"/>
  <c r="BS970" i="3"/>
  <c r="BS966" i="3" a="1"/>
  <c r="BS966" i="3" s="1"/>
  <c r="BS974" i="3"/>
  <c r="BS983" i="3"/>
  <c r="BS968" i="3"/>
  <c r="BS967" i="3" s="1"/>
  <c r="BS996" i="3"/>
  <c r="BS995" i="3" s="1"/>
  <c r="BS954" i="3"/>
  <c r="BS1007" i="3" s="1"/>
  <c r="BS1006" i="3" s="1"/>
  <c r="BS960" i="3"/>
  <c r="BS969" i="3"/>
  <c r="BS953" i="3"/>
  <c r="BS979" i="3"/>
  <c r="BS958" i="3"/>
  <c r="BS976" i="3"/>
  <c r="CI950" i="3" a="1"/>
  <c r="CI950" i="3" s="1"/>
  <c r="CE976" i="3"/>
  <c r="CC153" i="3"/>
  <c r="AR741" i="3"/>
  <c r="AR740" i="3"/>
  <c r="AR738" i="3"/>
  <c r="CC6" i="3"/>
  <c r="CC119" i="3"/>
  <c r="CP10" i="3"/>
  <c r="CQ10" i="3" s="1"/>
  <c r="CC122" i="3"/>
  <c r="BP745" i="3"/>
  <c r="BP744" i="3" s="1"/>
  <c r="BP748" i="3"/>
  <c r="BP747" i="3"/>
  <c r="BP749" i="3"/>
  <c r="AL580" i="3"/>
  <c r="AM580" i="3" s="1"/>
  <c r="Y567" i="3"/>
  <c r="AL567" i="3" s="1"/>
  <c r="AM567" i="3" s="1"/>
  <c r="CJ984" i="3"/>
  <c r="CJ982" i="3"/>
  <c r="CJ981" i="3" s="1"/>
  <c r="CJ985" i="3"/>
  <c r="CJ986" i="3"/>
  <c r="Y806" i="3"/>
  <c r="AL793" i="3"/>
  <c r="AM793" i="3" s="1"/>
  <c r="Y797" i="3"/>
  <c r="AW569" i="3"/>
  <c r="AW568" i="3" s="1"/>
  <c r="AW567" i="3" s="1"/>
  <c r="AW560" i="3"/>
  <c r="Z872" i="3"/>
  <c r="Z886" i="3"/>
  <c r="AT873" i="3"/>
  <c r="AT872" i="3" s="1"/>
  <c r="AT877" i="3"/>
  <c r="AT931" i="3" s="1"/>
  <c r="AW885" i="3"/>
  <c r="AW884" i="3" s="1"/>
  <c r="AW876" i="3"/>
  <c r="BN819" i="3"/>
  <c r="BN817" i="3"/>
  <c r="BN820" i="3"/>
  <c r="Y886" i="3"/>
  <c r="AL886" i="3" s="1"/>
  <c r="AM886" i="3" s="1"/>
  <c r="Y872" i="3"/>
  <c r="AL873" i="3"/>
  <c r="AM873" i="3" s="1"/>
  <c r="AM4" i="3"/>
  <c r="AO53" i="3"/>
  <c r="BB62" i="3"/>
  <c r="BC62" i="3" s="1"/>
  <c r="AY741" i="3"/>
  <c r="AY740" i="3"/>
  <c r="AY738" i="3"/>
  <c r="AP71" i="3"/>
  <c r="AP906" i="3"/>
  <c r="AP903" i="3"/>
  <c r="AP902" i="3" s="1"/>
  <c r="AP905" i="3"/>
  <c r="AP907" i="3"/>
  <c r="AP585" i="3"/>
  <c r="AP616" i="3" s="1"/>
  <c r="AP630" i="3" s="1"/>
  <c r="BU897" i="3"/>
  <c r="AB664" i="3"/>
  <c r="BP945" i="3"/>
  <c r="BP940" i="3"/>
  <c r="BP939" i="3"/>
  <c r="BP937" i="3"/>
  <c r="BP944" i="3"/>
  <c r="BP938" i="3"/>
  <c r="BP912" i="3"/>
  <c r="BP889" i="3"/>
  <c r="BP888" i="3" s="1"/>
  <c r="BP929" i="3"/>
  <c r="BP925" i="3"/>
  <c r="BP909" i="3"/>
  <c r="BP941" i="3"/>
  <c r="BP895" i="3"/>
  <c r="BP891" i="3"/>
  <c r="BP926" i="3"/>
  <c r="BP910" i="3"/>
  <c r="BP886" i="3"/>
  <c r="BP911" i="3"/>
  <c r="BP908" i="3"/>
  <c r="BP914" i="3"/>
  <c r="BP913" i="3" s="1"/>
  <c r="BP881" i="3"/>
  <c r="BP890" i="3"/>
  <c r="BP934" i="3"/>
  <c r="BP933" i="3" s="1"/>
  <c r="BP920" i="3"/>
  <c r="BP919" i="3"/>
  <c r="BP915" i="3"/>
  <c r="BP892" i="3"/>
  <c r="BP900" i="3"/>
  <c r="BP874" i="3"/>
  <c r="BP894" i="3"/>
  <c r="BP893" i="3" s="1"/>
  <c r="BP875" i="3"/>
  <c r="BP928" i="3" s="1"/>
  <c r="BP927" i="3" s="1"/>
  <c r="BP904" i="3"/>
  <c r="BP917" i="3"/>
  <c r="BP916" i="3" s="1"/>
  <c r="BP887" i="3" a="1"/>
  <c r="BP887" i="3" s="1"/>
  <c r="BP879" i="3"/>
  <c r="BP897" i="3"/>
  <c r="BP878" i="3"/>
  <c r="CF871" i="3" a="1"/>
  <c r="CF871" i="3" s="1"/>
  <c r="CL38" i="3" a="1"/>
  <c r="CL38" i="3" s="1"/>
  <c r="CL153" i="3" s="1"/>
  <c r="CL29" i="3" a="1"/>
  <c r="CL29" i="3" s="1"/>
  <c r="CL30" i="3" a="1"/>
  <c r="CL30" i="3" s="1"/>
  <c r="CL143" i="3" s="1"/>
  <c r="CL19" i="3" a="1"/>
  <c r="CL19" i="3" s="1"/>
  <c r="CL132" i="3" s="1"/>
  <c r="CL21" i="3" a="1"/>
  <c r="CL21" i="3" s="1"/>
  <c r="CL134" i="3" s="1"/>
  <c r="CL16" i="3" a="1"/>
  <c r="CL16" i="3" s="1"/>
  <c r="CL129" i="3" s="1"/>
  <c r="CL31" i="3" a="1"/>
  <c r="CL31" i="3" s="1"/>
  <c r="CL144" i="3" s="1"/>
  <c r="CL24" i="3" a="1"/>
  <c r="CL24" i="3" s="1"/>
  <c r="CL13" i="3" a="1"/>
  <c r="CL13" i="3" s="1"/>
  <c r="CL125" i="3" s="1"/>
  <c r="CL8" i="3" a="1"/>
  <c r="CL8" i="3" s="1"/>
  <c r="CL120" i="3" s="1"/>
  <c r="CL37" i="3" a="1"/>
  <c r="CL37" i="3" s="1"/>
  <c r="CL152" i="3" s="1"/>
  <c r="CL32" i="3" a="1"/>
  <c r="CL32" i="3" s="1"/>
  <c r="CL145" i="3" s="1"/>
  <c r="CL20" i="3" a="1"/>
  <c r="CL20" i="3" s="1"/>
  <c r="CL133" i="3" s="1"/>
  <c r="CL12" i="3" a="1"/>
  <c r="CL12" i="3" s="1"/>
  <c r="CL124" i="3" s="1"/>
  <c r="CL10" i="3" a="1"/>
  <c r="CL10" i="3" s="1"/>
  <c r="CL122" i="3" s="1"/>
  <c r="CL33" i="3" a="1"/>
  <c r="CL33" i="3" s="1"/>
  <c r="CL147" i="3" s="1"/>
  <c r="CL35" i="3" a="1"/>
  <c r="CL35" i="3" s="1"/>
  <c r="CL149" i="3" s="1"/>
  <c r="CL34" i="3" a="1"/>
  <c r="CL34" i="3" s="1"/>
  <c r="CL148" i="3" s="1"/>
  <c r="CL17" i="3" a="1"/>
  <c r="CL17" i="3" s="1"/>
  <c r="CL130" i="3" s="1"/>
  <c r="CL27" i="3" a="1"/>
  <c r="CL27" i="3" s="1"/>
  <c r="CL26" i="3" a="1"/>
  <c r="CL26" i="3" s="1"/>
  <c r="CP26" i="3" s="1"/>
  <c r="CQ26" i="3" s="1"/>
  <c r="CL25" i="3" a="1"/>
  <c r="CL25" i="3" s="1"/>
  <c r="CP25" i="3" s="1"/>
  <c r="CQ25" i="3" s="1"/>
  <c r="CL15" i="3" a="1"/>
  <c r="CL15" i="3" s="1"/>
  <c r="CL128" i="3" s="1"/>
  <c r="CL14" i="3" a="1"/>
  <c r="CL14" i="3" s="1"/>
  <c r="CL126" i="3" s="1"/>
  <c r="CL11" i="3" a="1"/>
  <c r="CL11" i="3" s="1"/>
  <c r="CL123" i="3" s="1"/>
  <c r="CL9" i="3" a="1"/>
  <c r="CL9" i="3" s="1"/>
  <c r="CL121" i="3" s="1"/>
  <c r="CL36" i="3" a="1"/>
  <c r="CL36" i="3" s="1"/>
  <c r="CL150" i="3" s="1"/>
  <c r="CL22" i="3" a="1"/>
  <c r="CL22" i="3" s="1"/>
  <c r="CL135" i="3" s="1"/>
  <c r="CL7" i="3" a="1"/>
  <c r="CL7" i="3" s="1"/>
  <c r="CP7" i="3" s="1"/>
  <c r="CQ7" i="3" s="1"/>
  <c r="CL18" i="3" a="1"/>
  <c r="CL18" i="3" s="1"/>
  <c r="CL131" i="3" s="1"/>
  <c r="CL23" i="3" a="1"/>
  <c r="CL23" i="3" s="1"/>
  <c r="CL136" i="3" s="1"/>
  <c r="CL4" i="3"/>
  <c r="BM665" i="3"/>
  <c r="BZ665" i="3" s="1"/>
  <c r="CA665" i="3" s="1"/>
  <c r="BZ666" i="3"/>
  <c r="CA666" i="3" s="1"/>
  <c r="AW738" i="3"/>
  <c r="AW740" i="3"/>
  <c r="AW741" i="3"/>
  <c r="AW748" i="3"/>
  <c r="AW745" i="3"/>
  <c r="AW744" i="3" s="1"/>
  <c r="AW747" i="3"/>
  <c r="AW749" i="3"/>
  <c r="BC94" i="3"/>
  <c r="CQ1050" i="3"/>
  <c r="CQ1049" i="3"/>
  <c r="CQ1048" i="3"/>
  <c r="CQ1029" i="3"/>
  <c r="CQ1047" i="3"/>
  <c r="CQ1038" i="3"/>
  <c r="CQ1093" i="3"/>
  <c r="CQ1082" i="3"/>
  <c r="CQ1094" i="3"/>
  <c r="CQ1100" i="3"/>
  <c r="CQ1101" i="3"/>
  <c r="CC1063" i="3"/>
  <c r="CP1063" i="3" s="1"/>
  <c r="CQ1063" i="3" s="1"/>
  <c r="CC1061" i="3"/>
  <c r="CC1064" i="3"/>
  <c r="CP1064" i="3" s="1"/>
  <c r="CQ1064" i="3" s="1"/>
  <c r="CP1062" i="3"/>
  <c r="CQ1062" i="3" s="1"/>
  <c r="CC1065" i="3"/>
  <c r="CP1065" i="3" s="1"/>
  <c r="CQ1065" i="3" s="1"/>
  <c r="CQ1083" i="3"/>
  <c r="AU877" i="3"/>
  <c r="AU931" i="3" s="1"/>
  <c r="AU873" i="3"/>
  <c r="AU872" i="3" s="1"/>
  <c r="BB660" i="3"/>
  <c r="BC660" i="3" s="1"/>
  <c r="AO662" i="3"/>
  <c r="AO659" i="3"/>
  <c r="BB659" i="3" s="1"/>
  <c r="BC659" i="3" s="1"/>
  <c r="AO661" i="3"/>
  <c r="CD1064" i="3"/>
  <c r="CD1061" i="3"/>
  <c r="CD1060" i="3" s="1"/>
  <c r="CD1063" i="3"/>
  <c r="CD1065" i="3"/>
  <c r="AS1059" i="3"/>
  <c r="AS1090" i="3" s="1"/>
  <c r="AS1104" i="3" s="1"/>
  <c r="BT976" i="3"/>
  <c r="CD127" i="3"/>
  <c r="BQ120" i="3"/>
  <c r="BZ120" i="3" s="1"/>
  <c r="BZ8" i="3"/>
  <c r="CA8" i="3" s="1"/>
  <c r="BZ22" i="3"/>
  <c r="CA22" i="3" s="1"/>
  <c r="BQ135" i="3"/>
  <c r="BZ135" i="3" s="1"/>
  <c r="BQ28" i="3"/>
  <c r="BZ29" i="3"/>
  <c r="CA29" i="3" s="1"/>
  <c r="BQ142" i="3"/>
  <c r="AO818" i="3"/>
  <c r="AV635" i="3"/>
  <c r="AV43" i="3"/>
  <c r="AV42" i="3" s="1"/>
  <c r="AV46" i="3" s="1"/>
  <c r="AV51" i="3" s="1"/>
  <c r="CH28" i="3"/>
  <c r="CH142" i="3"/>
  <c r="CH141" i="3" s="1"/>
  <c r="AP1056" i="3"/>
  <c r="AP1057" i="3"/>
  <c r="AP1054" i="3"/>
  <c r="AZ820" i="3"/>
  <c r="AZ817" i="3"/>
  <c r="AZ819" i="3"/>
  <c r="AO913" i="3"/>
  <c r="BB913" i="3" s="1"/>
  <c r="BC913" i="3" s="1"/>
  <c r="BB914" i="3"/>
  <c r="BC914" i="3" s="1"/>
  <c r="BZ668" i="3"/>
  <c r="CA668" i="3" s="1"/>
  <c r="BM74" i="3"/>
  <c r="BZ74" i="3" s="1"/>
  <c r="CA74" i="3" s="1"/>
  <c r="CC1057" i="3"/>
  <c r="CP1057" i="3" s="1"/>
  <c r="CQ1057" i="3" s="1"/>
  <c r="CC1056" i="3"/>
  <c r="CP1056" i="3" s="1"/>
  <c r="CQ1056" i="3" s="1"/>
  <c r="CC1054" i="3"/>
  <c r="CP1054" i="3" s="1"/>
  <c r="CQ1054" i="3" s="1"/>
  <c r="CP1055" i="3"/>
  <c r="CQ1055" i="3" s="1"/>
  <c r="CE1056" i="3"/>
  <c r="CE1057" i="3"/>
  <c r="CE1054" i="3"/>
  <c r="BX738" i="3"/>
  <c r="BX741" i="3"/>
  <c r="BX740" i="3"/>
  <c r="AL741" i="3"/>
  <c r="AM741" i="3" s="1"/>
  <c r="AD68" i="3"/>
  <c r="CF1064" i="3"/>
  <c r="CF1063" i="3"/>
  <c r="CF1061" i="3"/>
  <c r="CF1060" i="3" s="1"/>
  <c r="CF1065" i="3"/>
  <c r="BR580" i="3"/>
  <c r="BR583" i="3"/>
  <c r="BR582" i="3"/>
  <c r="BM403" i="3"/>
  <c r="BZ404" i="3"/>
  <c r="CA404" i="3" s="1"/>
  <c r="CC597" i="3"/>
  <c r="CP597" i="3" s="1"/>
  <c r="CQ597" i="3" s="1"/>
  <c r="CP598" i="3"/>
  <c r="CQ598" i="3" s="1"/>
  <c r="CF660" i="3"/>
  <c r="BO580" i="3"/>
  <c r="BO583" i="3"/>
  <c r="BO582" i="3"/>
  <c r="AH1044" i="3"/>
  <c r="AH1030" i="3"/>
  <c r="BP589" i="3"/>
  <c r="BP587" i="3"/>
  <c r="BP586" i="3" s="1"/>
  <c r="BP590" i="3"/>
  <c r="BP591" i="3"/>
  <c r="CP8" i="3"/>
  <c r="CQ8" i="3" s="1"/>
  <c r="CC120" i="3"/>
  <c r="CP120" i="3" s="1"/>
  <c r="AY661" i="3"/>
  <c r="AY67" i="3" s="1"/>
  <c r="AY66" i="3" s="1"/>
  <c r="AY65" i="3" s="1"/>
  <c r="AY52" i="3" s="1"/>
  <c r="AY662" i="3"/>
  <c r="AY68" i="3" s="1"/>
  <c r="AY659" i="3"/>
  <c r="AU724" i="3"/>
  <c r="AU743" i="3" s="1"/>
  <c r="AU774" i="3" s="1"/>
  <c r="AU788" i="3" s="1"/>
  <c r="AU772" i="3"/>
  <c r="I724" i="3"/>
  <c r="V724" i="3" s="1"/>
  <c r="W724" i="3" s="1"/>
  <c r="V718" i="3"/>
  <c r="W718" i="3" s="1"/>
  <c r="CN1057" i="3"/>
  <c r="CN1054" i="3"/>
  <c r="CN1056" i="3"/>
  <c r="AC664" i="3"/>
  <c r="BP804" i="3"/>
  <c r="AG793" i="3"/>
  <c r="AG807" i="3"/>
  <c r="AA886" i="3"/>
  <c r="AA872" i="3"/>
  <c r="AF965" i="3"/>
  <c r="AF951" i="3"/>
  <c r="AH714" i="3"/>
  <c r="AH728" i="3"/>
  <c r="AZ985" i="3"/>
  <c r="AZ982" i="3"/>
  <c r="AZ981" i="3" s="1"/>
  <c r="AZ984" i="3"/>
  <c r="AZ986" i="3"/>
  <c r="AV661" i="3"/>
  <c r="AV67" i="3" s="1"/>
  <c r="AV66" i="3" s="1"/>
  <c r="AV65" i="3" s="1"/>
  <c r="AV662" i="3"/>
  <c r="AV68" i="3" s="1"/>
  <c r="AV659" i="3"/>
  <c r="AE727" i="3"/>
  <c r="AE726" i="3" s="1"/>
  <c r="AE725" i="3" s="1"/>
  <c r="AE718" i="3"/>
  <c r="CG503" i="3"/>
  <c r="CG501" i="3"/>
  <c r="CG504" i="3"/>
  <c r="AX897" i="3"/>
  <c r="AS897" i="3"/>
  <c r="AY897" i="3"/>
  <c r="AO740" i="3"/>
  <c r="BB740" i="3" s="1"/>
  <c r="BC740" i="3" s="1"/>
  <c r="BB739" i="3"/>
  <c r="BC739" i="3" s="1"/>
  <c r="AO741" i="3"/>
  <c r="BB741" i="3" s="1"/>
  <c r="BC741" i="3" s="1"/>
  <c r="AO738" i="3"/>
  <c r="BB738" i="3" s="1"/>
  <c r="BC738" i="3" s="1"/>
  <c r="BU976" i="3"/>
  <c r="CK346" i="3"/>
  <c r="CK345" i="3"/>
  <c r="CK343" i="3"/>
  <c r="AU725" i="3"/>
  <c r="AZ885" i="3"/>
  <c r="AZ884" i="3" s="1"/>
  <c r="AZ883" i="3" s="1"/>
  <c r="AZ876" i="3"/>
  <c r="AZ1041" i="3"/>
  <c r="CQ592" i="3"/>
  <c r="CC612" i="3"/>
  <c r="CP559" i="3"/>
  <c r="CQ559" i="3" s="1"/>
  <c r="CQ595" i="3"/>
  <c r="CG191" i="3"/>
  <c r="AL893" i="3"/>
  <c r="AM893" i="3" s="1"/>
  <c r="CA795" i="3"/>
  <c r="CA861" i="3"/>
  <c r="CA840" i="3"/>
  <c r="CQ651" i="3"/>
  <c r="CQ672" i="3"/>
  <c r="CQ702" i="3"/>
  <c r="W727" i="3"/>
  <c r="W714" i="3"/>
  <c r="Z951" i="3"/>
  <c r="Z965" i="3"/>
  <c r="BC909" i="3"/>
  <c r="BC908" i="3"/>
  <c r="BC920" i="3"/>
  <c r="BC945" i="3"/>
  <c r="BT662" i="3"/>
  <c r="BT661" i="3"/>
  <c r="BT659" i="3"/>
  <c r="BT668" i="3"/>
  <c r="BT669" i="3"/>
  <c r="BT666" i="3"/>
  <c r="BT665" i="3" s="1"/>
  <c r="BT670" i="3"/>
  <c r="AF807" i="3"/>
  <c r="AF793" i="3"/>
  <c r="CQ627" i="3"/>
  <c r="AC54" i="3"/>
  <c r="AC647" i="3"/>
  <c r="AC646" i="3" s="1"/>
  <c r="CN501" i="3"/>
  <c r="CN504" i="3"/>
  <c r="CN503" i="3"/>
  <c r="BC112" i="3"/>
  <c r="BZ612" i="3"/>
  <c r="CA612" i="3" s="1"/>
  <c r="BM611" i="3"/>
  <c r="BZ611" i="3" s="1"/>
  <c r="CA611" i="3" s="1"/>
  <c r="AV956" i="3"/>
  <c r="AV1010" i="3" s="1"/>
  <c r="AV952" i="3"/>
  <c r="AV951" i="3" s="1"/>
  <c r="BB814" i="3"/>
  <c r="BC814" i="3" s="1"/>
  <c r="CA114" i="3"/>
  <c r="Y482" i="3"/>
  <c r="AL483" i="3"/>
  <c r="AM483" i="3" s="1"/>
  <c r="AM112" i="3"/>
  <c r="BN651" i="3"/>
  <c r="BN58" i="3"/>
  <c r="BN57" i="3" s="1"/>
  <c r="BB721" i="3"/>
  <c r="BC721" i="3" s="1"/>
  <c r="BB720" i="3"/>
  <c r="BC720" i="3" s="1"/>
  <c r="AO719" i="3"/>
  <c r="AO715" i="3"/>
  <c r="CL575" i="3"/>
  <c r="CL571" i="3" a="1"/>
  <c r="CL571" i="3" s="1"/>
  <c r="CL559" i="3"/>
  <c r="CL612" i="3" s="1"/>
  <c r="CL611" i="3" s="1"/>
  <c r="CL578" i="3"/>
  <c r="CL577" i="3" s="1"/>
  <c r="CL610" i="3"/>
  <c r="CL624" i="3"/>
  <c r="CL603" i="3"/>
  <c r="CL601" i="3"/>
  <c r="CL600" i="3" s="1"/>
  <c r="CL599" i="3"/>
  <c r="CL629" i="3"/>
  <c r="CL622" i="3"/>
  <c r="CL621" i="3"/>
  <c r="CL623" i="3"/>
  <c r="CL604" i="3"/>
  <c r="CL595" i="3"/>
  <c r="CL593" i="3"/>
  <c r="CL598" i="3"/>
  <c r="CL597" i="3" s="1"/>
  <c r="CL596" i="3"/>
  <c r="CL592" i="3"/>
  <c r="CL574" i="3"/>
  <c r="CL594" i="3"/>
  <c r="CL618" i="3"/>
  <c r="CL617" i="3" s="1"/>
  <c r="CL613" i="3"/>
  <c r="CL576" i="3"/>
  <c r="CL573" i="3"/>
  <c r="CL572" i="3" s="1"/>
  <c r="CL625" i="3"/>
  <c r="CL628" i="3"/>
  <c r="CL609" i="3"/>
  <c r="CL588" i="3"/>
  <c r="CL584" i="3"/>
  <c r="CL565" i="3"/>
  <c r="CL579" i="3"/>
  <c r="CL558" i="3"/>
  <c r="CL563" i="3"/>
  <c r="CL581" i="3"/>
  <c r="BV590" i="3"/>
  <c r="BV587" i="3"/>
  <c r="BV586" i="3" s="1"/>
  <c r="BV589" i="3"/>
  <c r="BV591" i="3"/>
  <c r="AV819" i="3"/>
  <c r="AV820" i="3"/>
  <c r="AV817" i="3"/>
  <c r="S489" i="3"/>
  <c r="S488" i="3" s="1"/>
  <c r="AG68" i="3"/>
  <c r="AT71" i="3"/>
  <c r="CK581" i="3"/>
  <c r="CN945" i="3"/>
  <c r="CN941" i="3"/>
  <c r="CN925" i="3"/>
  <c r="CN937" i="3"/>
  <c r="CN939" i="3"/>
  <c r="CN944" i="3"/>
  <c r="CN926" i="3"/>
  <c r="CN920" i="3"/>
  <c r="CN890" i="3"/>
  <c r="CN915" i="3"/>
  <c r="CN904" i="3"/>
  <c r="CN938" i="3"/>
  <c r="CN919" i="3"/>
  <c r="CN912" i="3"/>
  <c r="CN908" i="3"/>
  <c r="CN889" i="3"/>
  <c r="CN888" i="3" s="1"/>
  <c r="CN917" i="3"/>
  <c r="CN916" i="3" s="1"/>
  <c r="CN940" i="3"/>
  <c r="CN929" i="3"/>
  <c r="CN895" i="3"/>
  <c r="CN894" i="3"/>
  <c r="CN893" i="3" s="1"/>
  <c r="CN914" i="3"/>
  <c r="CN913" i="3" s="1"/>
  <c r="CN887" i="3" a="1"/>
  <c r="CN887" i="3" s="1"/>
  <c r="CN910" i="3"/>
  <c r="CN881" i="3"/>
  <c r="CN875" i="3"/>
  <c r="CN928" i="3" s="1"/>
  <c r="CN927" i="3" s="1"/>
  <c r="CN892" i="3"/>
  <c r="CN900" i="3"/>
  <c r="CN879" i="3"/>
  <c r="CN874" i="3"/>
  <c r="CN934" i="3"/>
  <c r="CN933" i="3" s="1"/>
  <c r="CN911" i="3"/>
  <c r="CN891" i="3"/>
  <c r="CN909" i="3"/>
  <c r="CN669" i="3"/>
  <c r="CN666" i="3"/>
  <c r="CN665" i="3" s="1"/>
  <c r="CN668" i="3"/>
  <c r="CN670" i="3"/>
  <c r="Z648" i="3"/>
  <c r="Z639" i="3"/>
  <c r="Z645" i="3" s="1"/>
  <c r="CA90" i="3"/>
  <c r="AS648" i="3"/>
  <c r="AS639" i="3"/>
  <c r="CA97" i="3"/>
  <c r="AM56" i="3"/>
  <c r="CP15" i="3"/>
  <c r="CQ15" i="3" s="1"/>
  <c r="CC128" i="3"/>
  <c r="CC133" i="3"/>
  <c r="CP12" i="3"/>
  <c r="CQ12" i="3" s="1"/>
  <c r="CC124" i="3"/>
  <c r="CP124" i="3" s="1"/>
  <c r="AV52" i="3"/>
  <c r="AY1043" i="3"/>
  <c r="AY1042" i="3" s="1"/>
  <c r="AY1041" i="3" s="1"/>
  <c r="AY1034" i="3"/>
  <c r="AU1088" i="3"/>
  <c r="AU1040" i="3"/>
  <c r="AU1059" i="3" s="1"/>
  <c r="AU1090" i="3" s="1"/>
  <c r="AU1104" i="3" s="1"/>
  <c r="BR940" i="3"/>
  <c r="BR938" i="3"/>
  <c r="BR937" i="3"/>
  <c r="BR929" i="3"/>
  <c r="BR920" i="3"/>
  <c r="BR945" i="3"/>
  <c r="BR944" i="3"/>
  <c r="BR941" i="3"/>
  <c r="BR917" i="3"/>
  <c r="BR916" i="3" s="1"/>
  <c r="BR911" i="3"/>
  <c r="BR900" i="3"/>
  <c r="BR926" i="3"/>
  <c r="BR910" i="3"/>
  <c r="BR934" i="3"/>
  <c r="BR933" i="3" s="1"/>
  <c r="BR914" i="3"/>
  <c r="BR913" i="3" s="1"/>
  <c r="BR894" i="3"/>
  <c r="BR893" i="3" s="1"/>
  <c r="BR892" i="3"/>
  <c r="BR919" i="3"/>
  <c r="BR887" i="3" a="1"/>
  <c r="BR887" i="3" s="1"/>
  <c r="BR904" i="3"/>
  <c r="BR912" i="3"/>
  <c r="BR881" i="3"/>
  <c r="BR890" i="3"/>
  <c r="BR895" i="3"/>
  <c r="BR925" i="3"/>
  <c r="BR939" i="3"/>
  <c r="BR891" i="3"/>
  <c r="BR889" i="3"/>
  <c r="BR888" i="3" s="1"/>
  <c r="BR879" i="3"/>
  <c r="BR909" i="3"/>
  <c r="BR915" i="3"/>
  <c r="BR874" i="3"/>
  <c r="BR908" i="3"/>
  <c r="BR875" i="3"/>
  <c r="BR928" i="3" s="1"/>
  <c r="BR927" i="3" s="1"/>
  <c r="BR897" i="3"/>
  <c r="CH871" i="3" a="1"/>
  <c r="CH871" i="3" s="1"/>
  <c r="CD860" i="3"/>
  <c r="CD865" i="3"/>
  <c r="CD866" i="3"/>
  <c r="CD862" i="3"/>
  <c r="CD847" i="3"/>
  <c r="CD840" i="3"/>
  <c r="CD858" i="3"/>
  <c r="CD861" i="3"/>
  <c r="CD850" i="3"/>
  <c r="CD833" i="3"/>
  <c r="CD810" i="3"/>
  <c r="CD809" i="3" s="1"/>
  <c r="CD855" i="3"/>
  <c r="CD854" i="3" s="1"/>
  <c r="CD836" i="3"/>
  <c r="CD838" i="3"/>
  <c r="CD837" i="3" s="1"/>
  <c r="CD859" i="3"/>
  <c r="CD811" i="3"/>
  <c r="CD815" i="3"/>
  <c r="CD814" i="3" s="1"/>
  <c r="CD802" i="3"/>
  <c r="CD835" i="3"/>
  <c r="CD834" i="3" s="1"/>
  <c r="CD832" i="3"/>
  <c r="CD812" i="3"/>
  <c r="CD846" i="3"/>
  <c r="CD830" i="3"/>
  <c r="CD821" i="3"/>
  <c r="CD829" i="3"/>
  <c r="CD825" i="3"/>
  <c r="CD795" i="3"/>
  <c r="CD831" i="3"/>
  <c r="CD841" i="3"/>
  <c r="CD808" i="3" a="1"/>
  <c r="CD808" i="3" s="1"/>
  <c r="CD800" i="3"/>
  <c r="CD816" i="3"/>
  <c r="CD813" i="3"/>
  <c r="CD796" i="3"/>
  <c r="CD849" i="3" s="1"/>
  <c r="CD848" i="3" s="1"/>
  <c r="CD818" i="3"/>
  <c r="AB1043" i="3"/>
  <c r="AB1042" i="3" s="1"/>
  <c r="AB1041" i="3" s="1"/>
  <c r="AB1034" i="3"/>
  <c r="AB1040" i="3" s="1"/>
  <c r="CJ621" i="3"/>
  <c r="CJ613" i="3"/>
  <c r="CJ609" i="3"/>
  <c r="CJ565" i="3"/>
  <c r="CJ563" i="3"/>
  <c r="CJ618" i="3"/>
  <c r="CJ617" i="3" s="1"/>
  <c r="CJ604" i="3"/>
  <c r="CJ598" i="3"/>
  <c r="CJ597" i="3" s="1"/>
  <c r="CJ596" i="3"/>
  <c r="CJ594" i="3"/>
  <c r="CJ592" i="3"/>
  <c r="CJ588" i="3"/>
  <c r="CJ574" i="3"/>
  <c r="CJ573" i="3"/>
  <c r="CJ572" i="3" s="1"/>
  <c r="CJ571" i="3" a="1"/>
  <c r="CJ571" i="3" s="1"/>
  <c r="CJ624" i="3"/>
  <c r="CJ629" i="3"/>
  <c r="CJ622" i="3"/>
  <c r="CJ628" i="3"/>
  <c r="CJ623" i="3"/>
  <c r="CJ595" i="3"/>
  <c r="CJ603" i="3"/>
  <c r="CJ599" i="3"/>
  <c r="CJ593" i="3"/>
  <c r="CJ579" i="3"/>
  <c r="CJ578" i="3"/>
  <c r="CJ577" i="3" s="1"/>
  <c r="CJ558" i="3"/>
  <c r="CJ625" i="3"/>
  <c r="CJ610" i="3"/>
  <c r="CJ601" i="3"/>
  <c r="CJ600" i="3" s="1"/>
  <c r="CJ584" i="3"/>
  <c r="CJ559" i="3"/>
  <c r="CJ612" i="3" s="1"/>
  <c r="CJ611" i="3" s="1"/>
  <c r="CJ576" i="3"/>
  <c r="CJ575" i="3"/>
  <c r="CJ581" i="3"/>
  <c r="CI6" i="3"/>
  <c r="CI119" i="3"/>
  <c r="AB54" i="3"/>
  <c r="AB647" i="3"/>
  <c r="AB646" i="3" s="1"/>
  <c r="AR877" i="3"/>
  <c r="AR931" i="3" s="1"/>
  <c r="AR873" i="3"/>
  <c r="AR872" i="3" s="1"/>
  <c r="CK866" i="3"/>
  <c r="CK862" i="3"/>
  <c r="CK846" i="3"/>
  <c r="CK861" i="3"/>
  <c r="CK859" i="3"/>
  <c r="CK831" i="3"/>
  <c r="CK836" i="3"/>
  <c r="CK830" i="3"/>
  <c r="CK841" i="3"/>
  <c r="CK835" i="3"/>
  <c r="CK834" i="3" s="1"/>
  <c r="CK829" i="3"/>
  <c r="CK816" i="3"/>
  <c r="CK858" i="3"/>
  <c r="CK860" i="3"/>
  <c r="CK850" i="3"/>
  <c r="CK865" i="3"/>
  <c r="CK838" i="3"/>
  <c r="CK837" i="3" s="1"/>
  <c r="CK813" i="3"/>
  <c r="CK847" i="3"/>
  <c r="CK840" i="3"/>
  <c r="CK832" i="3"/>
  <c r="CK821" i="3"/>
  <c r="CK825" i="3"/>
  <c r="CK815" i="3"/>
  <c r="CK814" i="3" s="1"/>
  <c r="CK812" i="3"/>
  <c r="CK833" i="3"/>
  <c r="CK802" i="3"/>
  <c r="CK811" i="3"/>
  <c r="CK800" i="3"/>
  <c r="CK855" i="3"/>
  <c r="CK854" i="3" s="1"/>
  <c r="CK810" i="3"/>
  <c r="CK809" i="3" s="1"/>
  <c r="CK808" i="3" a="1"/>
  <c r="CK808" i="3" s="1"/>
  <c r="CK796" i="3"/>
  <c r="CK849" i="3" s="1"/>
  <c r="CK848" i="3" s="1"/>
  <c r="CK795" i="3"/>
  <c r="CC1086" i="3"/>
  <c r="CP1033" i="3"/>
  <c r="CQ1033" i="3" s="1"/>
  <c r="CQ1053" i="3"/>
  <c r="CQ1084" i="3"/>
  <c r="BS937" i="3"/>
  <c r="BS944" i="3"/>
  <c r="BS941" i="3"/>
  <c r="BS938" i="3"/>
  <c r="BS917" i="3"/>
  <c r="BS916" i="3" s="1"/>
  <c r="BS939" i="3"/>
  <c r="BS892" i="3"/>
  <c r="BS940" i="3"/>
  <c r="BS926" i="3"/>
  <c r="BS895" i="3"/>
  <c r="BS891" i="3"/>
  <c r="BS881" i="3"/>
  <c r="BS910" i="3"/>
  <c r="BS934" i="3"/>
  <c r="BS933" i="3" s="1"/>
  <c r="BS914" i="3"/>
  <c r="BS913" i="3" s="1"/>
  <c r="BS919" i="3"/>
  <c r="BS908" i="3"/>
  <c r="BS945" i="3"/>
  <c r="BS925" i="3"/>
  <c r="BS920" i="3"/>
  <c r="BS912" i="3"/>
  <c r="BS879" i="3"/>
  <c r="BS900" i="3"/>
  <c r="BS894" i="3"/>
  <c r="BS893" i="3" s="1"/>
  <c r="BS911" i="3"/>
  <c r="BS874" i="3"/>
  <c r="BS889" i="3"/>
  <c r="BS888" i="3" s="1"/>
  <c r="BS887" i="3" a="1"/>
  <c r="BS887" i="3" s="1"/>
  <c r="BS929" i="3"/>
  <c r="BS909" i="3"/>
  <c r="BS904" i="3"/>
  <c r="BS915" i="3"/>
  <c r="BS890" i="3"/>
  <c r="BS875" i="3"/>
  <c r="BS928" i="3" s="1"/>
  <c r="BS927" i="3" s="1"/>
  <c r="BS897" i="3"/>
  <c r="CI871" i="3" a="1"/>
  <c r="CI871" i="3" s="1"/>
  <c r="BR6" i="3"/>
  <c r="BR119" i="3"/>
  <c r="BO71" i="3"/>
  <c r="BO956" i="3"/>
  <c r="BO1010" i="3" s="1"/>
  <c r="BO952" i="3"/>
  <c r="BO951" i="3" s="1"/>
  <c r="J52" i="3"/>
  <c r="J70" i="3" s="1"/>
  <c r="J101" i="3" s="1"/>
  <c r="J115" i="3" s="1"/>
  <c r="J116" i="3" s="1"/>
  <c r="AG965" i="3"/>
  <c r="AG951" i="3"/>
  <c r="AQ661" i="3"/>
  <c r="AQ67" i="3" s="1"/>
  <c r="AQ66" i="3" s="1"/>
  <c r="AQ65" i="3" s="1"/>
  <c r="AQ52" i="3" s="1"/>
  <c r="AQ662" i="3"/>
  <c r="AQ68" i="3" s="1"/>
  <c r="AQ659" i="3"/>
  <c r="CD1055" i="3"/>
  <c r="BC79" i="3"/>
  <c r="BX127" i="3"/>
  <c r="CN28" i="3"/>
  <c r="CN142" i="3"/>
  <c r="CN141" i="3" s="1"/>
  <c r="BV127" i="3"/>
  <c r="BT6" i="3"/>
  <c r="BT119" i="3"/>
  <c r="BQ130" i="3"/>
  <c r="BZ130" i="3" s="1"/>
  <c r="BZ17" i="3"/>
  <c r="CA17" i="3" s="1"/>
  <c r="BQ145" i="3"/>
  <c r="BZ145" i="3" s="1"/>
  <c r="BZ32" i="3"/>
  <c r="CA32" i="3" s="1"/>
  <c r="BZ38" i="3"/>
  <c r="CA38" i="3" s="1"/>
  <c r="BQ153" i="3"/>
  <c r="BZ153" i="3" s="1"/>
  <c r="CK6" i="3"/>
  <c r="CK119" i="3"/>
  <c r="BM938" i="3"/>
  <c r="BZ938" i="3" s="1"/>
  <c r="BM945" i="3"/>
  <c r="BZ945" i="3" s="1"/>
  <c r="BM934" i="3"/>
  <c r="BM890" i="3"/>
  <c r="BM939" i="3"/>
  <c r="BZ939" i="3" s="1"/>
  <c r="CA939" i="3" s="1"/>
  <c r="BM925" i="3"/>
  <c r="BZ925" i="3" s="1"/>
  <c r="BM904" i="3"/>
  <c r="BM920" i="3"/>
  <c r="BZ920" i="3" s="1"/>
  <c r="BM917" i="3"/>
  <c r="BM912" i="3"/>
  <c r="BZ912" i="3" s="1"/>
  <c r="CA912" i="3" s="1"/>
  <c r="BM908" i="3"/>
  <c r="BZ908" i="3" s="1"/>
  <c r="BM929" i="3"/>
  <c r="BZ929" i="3" s="1"/>
  <c r="CA929" i="3" s="1"/>
  <c r="BM944" i="3"/>
  <c r="BZ944" i="3" s="1"/>
  <c r="BM937" i="3"/>
  <c r="BZ937" i="3" s="1"/>
  <c r="BM941" i="3"/>
  <c r="BZ941" i="3" s="1"/>
  <c r="BM909" i="3"/>
  <c r="BZ909" i="3" s="1"/>
  <c r="CA909" i="3" s="1"/>
  <c r="BM926" i="3"/>
  <c r="BZ926" i="3" s="1"/>
  <c r="CA926" i="3" s="1"/>
  <c r="BM910" i="3"/>
  <c r="BZ910" i="3" s="1"/>
  <c r="BM889" i="3"/>
  <c r="BM888" i="3" s="1"/>
  <c r="BZ888" i="3" s="1"/>
  <c r="BM886" i="3"/>
  <c r="BZ886" i="3" s="1"/>
  <c r="BM914" i="3"/>
  <c r="BM940" i="3"/>
  <c r="BZ940" i="3" s="1"/>
  <c r="CA940" i="3" s="1"/>
  <c r="BM911" i="3"/>
  <c r="BZ911" i="3" s="1"/>
  <c r="BM915" i="3"/>
  <c r="BZ915" i="3" s="1"/>
  <c r="CA915" i="3" s="1"/>
  <c r="BM894" i="3"/>
  <c r="BM875" i="3"/>
  <c r="BM919" i="3"/>
  <c r="BZ919" i="3" s="1"/>
  <c r="BM892" i="3"/>
  <c r="BM900" i="3"/>
  <c r="BZ900" i="3" s="1"/>
  <c r="CA900" i="3" s="1"/>
  <c r="BM895" i="3"/>
  <c r="BZ895" i="3" s="1"/>
  <c r="BM887" i="3" a="1"/>
  <c r="BM887" i="3" s="1"/>
  <c r="BZ887" i="3" s="1"/>
  <c r="BM879" i="3"/>
  <c r="BM881" i="3"/>
  <c r="BZ881" i="3" s="1"/>
  <c r="CA881" i="3" s="1"/>
  <c r="BM874" i="3"/>
  <c r="BZ874" i="3" s="1"/>
  <c r="CA874" i="3" s="1"/>
  <c r="BM891" i="3"/>
  <c r="BZ871" i="3"/>
  <c r="BM897" i="3"/>
  <c r="CC871" i="3" a="1"/>
  <c r="CC871" i="3" s="1"/>
  <c r="BM878" i="3"/>
  <c r="V560" i="3"/>
  <c r="W560" i="3" s="1"/>
  <c r="I566" i="3"/>
  <c r="V566" i="3" s="1"/>
  <c r="W566" i="3" s="1"/>
  <c r="BB562" i="3"/>
  <c r="BC562" i="3" s="1"/>
  <c r="AO561" i="3"/>
  <c r="AO557" i="3"/>
  <c r="AH66" i="3"/>
  <c r="AH65" i="3" s="1"/>
  <c r="CE422" i="3"/>
  <c r="CE425" i="3"/>
  <c r="CE424" i="3"/>
  <c r="AW715" i="3"/>
  <c r="AW714" i="3" s="1"/>
  <c r="AW719" i="3"/>
  <c r="AW773" i="3" s="1"/>
  <c r="CC1071" i="3"/>
  <c r="CP1071" i="3" s="1"/>
  <c r="CQ1071" i="3" s="1"/>
  <c r="CP1072" i="3"/>
  <c r="CQ1072" i="3" s="1"/>
  <c r="AW661" i="3"/>
  <c r="AW67" i="3" s="1"/>
  <c r="AW66" i="3" s="1"/>
  <c r="AW65" i="3" s="1"/>
  <c r="AW52" i="3" s="1"/>
  <c r="AW70" i="3" s="1"/>
  <c r="AW101" i="3" s="1"/>
  <c r="AW115" i="3" s="1"/>
  <c r="AW116" i="3" s="1"/>
  <c r="AW662" i="3"/>
  <c r="AW68" i="3" s="1"/>
  <c r="AW659" i="3"/>
  <c r="BV28" i="3"/>
  <c r="BV142" i="3"/>
  <c r="BV141" i="3" s="1"/>
  <c r="AL649" i="3"/>
  <c r="AM649" i="3" s="1"/>
  <c r="Y55" i="3"/>
  <c r="AL55" i="3" s="1"/>
  <c r="AM55" i="3" s="1"/>
  <c r="BZ855" i="3"/>
  <c r="CA855" i="3" s="1"/>
  <c r="BM854" i="3"/>
  <c r="BZ854" i="3" s="1"/>
  <c r="CA854" i="3" s="1"/>
  <c r="BO1043" i="3"/>
  <c r="BO1042" i="3" s="1"/>
  <c r="BO1041" i="3" s="1"/>
  <c r="BO1034" i="3"/>
  <c r="BN110" i="3"/>
  <c r="BN109" i="3"/>
  <c r="BN98" i="3"/>
  <c r="BN108" i="3"/>
  <c r="BN483" i="3"/>
  <c r="BN482" i="3" s="1"/>
  <c r="BN487" i="3" s="1"/>
  <c r="BN506" i="3" s="1"/>
  <c r="BN537" i="3" s="1"/>
  <c r="BN551" i="3" s="1"/>
  <c r="BN404" i="3"/>
  <c r="BN403" i="3" s="1"/>
  <c r="BN408" i="3" s="1"/>
  <c r="BN427" i="3" s="1"/>
  <c r="BN458" i="3" s="1"/>
  <c r="BN472" i="3" s="1"/>
  <c r="BN325" i="3"/>
  <c r="BN324" i="3" s="1"/>
  <c r="BN329" i="3" s="1"/>
  <c r="BN348" i="3" s="1"/>
  <c r="BN379" i="3" s="1"/>
  <c r="BN393" i="3" s="1"/>
  <c r="BN246" i="3"/>
  <c r="BN245" i="3" s="1"/>
  <c r="BN250" i="3" s="1"/>
  <c r="BN269" i="3" s="1"/>
  <c r="BN300" i="3" s="1"/>
  <c r="BN314" i="3" s="1"/>
  <c r="BN167" i="3"/>
  <c r="BN166" i="3" s="1"/>
  <c r="BN171" i="3" s="1"/>
  <c r="BN190" i="3" s="1"/>
  <c r="BN221" i="3" s="1"/>
  <c r="BN235" i="3" s="1"/>
  <c r="BN1036" i="3"/>
  <c r="BN720" i="3"/>
  <c r="BN563" i="3"/>
  <c r="BZ563" i="3" s="1"/>
  <c r="CA563" i="3" s="1"/>
  <c r="BN562" i="3"/>
  <c r="BN1037" i="3"/>
  <c r="BZ1037" i="3" s="1"/>
  <c r="CA1037" i="3" s="1"/>
  <c r="BN721" i="3"/>
  <c r="BZ721" i="3" s="1"/>
  <c r="CA721" i="3" s="1"/>
  <c r="AW38" i="1"/>
  <c r="BJ4" i="1"/>
  <c r="BI4" i="1"/>
  <c r="BD4" i="1"/>
  <c r="BC4" i="1"/>
  <c r="AX741" i="3"/>
  <c r="AX738" i="3"/>
  <c r="AX725" i="3" s="1"/>
  <c r="AX743" i="3" s="1"/>
  <c r="AX774" i="3" s="1"/>
  <c r="AX788" i="3" s="1"/>
  <c r="AX740" i="3"/>
  <c r="AT1035" i="3"/>
  <c r="AT1089" i="3" s="1"/>
  <c r="AT1031" i="3"/>
  <c r="AT1030" i="3" s="1"/>
  <c r="CK940" i="3"/>
  <c r="CK937" i="3"/>
  <c r="CK945" i="3"/>
  <c r="CK938" i="3"/>
  <c r="CK939" i="3"/>
  <c r="CK929" i="3"/>
  <c r="CK919" i="3"/>
  <c r="CK941" i="3"/>
  <c r="CK891" i="3"/>
  <c r="CK894" i="3"/>
  <c r="CK893" i="3" s="1"/>
  <c r="CK879" i="3"/>
  <c r="CK926" i="3"/>
  <c r="CK911" i="3"/>
  <c r="CK915" i="3"/>
  <c r="CK908" i="3"/>
  <c r="CK904" i="3"/>
  <c r="CK934" i="3"/>
  <c r="CK933" i="3" s="1"/>
  <c r="CK917" i="3"/>
  <c r="CK916" i="3" s="1"/>
  <c r="CK944" i="3"/>
  <c r="CK892" i="3"/>
  <c r="CK925" i="3"/>
  <c r="CK890" i="3"/>
  <c r="CK912" i="3"/>
  <c r="CK910" i="3"/>
  <c r="CK887" i="3" a="1"/>
  <c r="CK887" i="3" s="1"/>
  <c r="CK895" i="3"/>
  <c r="CK881" i="3"/>
  <c r="CK875" i="3"/>
  <c r="CK928" i="3" s="1"/>
  <c r="CK927" i="3" s="1"/>
  <c r="CK920" i="3"/>
  <c r="CK889" i="3"/>
  <c r="CK888" i="3" s="1"/>
  <c r="CK914" i="3"/>
  <c r="CK913" i="3" s="1"/>
  <c r="CK874" i="3"/>
  <c r="CK909" i="3"/>
  <c r="CK900" i="3"/>
  <c r="CI28" i="3"/>
  <c r="CI142" i="3"/>
  <c r="CI141" i="3" s="1"/>
  <c r="BZ669" i="3"/>
  <c r="CA669" i="3" s="1"/>
  <c r="BM75" i="3"/>
  <c r="BZ75" i="3" s="1"/>
  <c r="CA75" i="3" s="1"/>
  <c r="BX6" i="3"/>
  <c r="BX119" i="3"/>
  <c r="CP697" i="3"/>
  <c r="CQ697" i="3" s="1"/>
  <c r="CC696" i="3"/>
  <c r="CP696" i="3" s="1"/>
  <c r="CQ696" i="3" s="1"/>
  <c r="AO928" i="3"/>
  <c r="BB875" i="3"/>
  <c r="BC875" i="3" s="1"/>
  <c r="V490" i="3"/>
  <c r="W490" i="3" s="1"/>
  <c r="I54" i="3"/>
  <c r="V54" i="3" s="1"/>
  <c r="W54" i="3" s="1"/>
  <c r="BM636" i="3"/>
  <c r="BZ641" i="3"/>
  <c r="CA641" i="3" s="1"/>
  <c r="BM640" i="3"/>
  <c r="CP618" i="3"/>
  <c r="CQ618" i="3" s="1"/>
  <c r="CC617" i="3"/>
  <c r="CP617" i="3" s="1"/>
  <c r="CQ617" i="3" s="1"/>
  <c r="CC589" i="3"/>
  <c r="CP589" i="3" s="1"/>
  <c r="CQ589" i="3" s="1"/>
  <c r="CC590" i="3"/>
  <c r="CP590" i="3" s="1"/>
  <c r="CQ590" i="3" s="1"/>
  <c r="CC587" i="3"/>
  <c r="CP588" i="3"/>
  <c r="CQ588" i="3" s="1"/>
  <c r="CC591" i="3"/>
  <c r="CP591" i="3" s="1"/>
  <c r="CQ591" i="3" s="1"/>
  <c r="CQ599" i="3"/>
  <c r="AS747" i="3"/>
  <c r="AS745" i="3"/>
  <c r="AS744" i="3" s="1"/>
  <c r="AS748" i="3"/>
  <c r="AS749" i="3"/>
  <c r="CA816" i="3"/>
  <c r="BZ835" i="3"/>
  <c r="CA835" i="3" s="1"/>
  <c r="BM834" i="3"/>
  <c r="BZ834" i="3" s="1"/>
  <c r="CA834" i="3" s="1"/>
  <c r="CC659" i="3"/>
  <c r="CP659" i="3" s="1"/>
  <c r="CQ659" i="3" s="1"/>
  <c r="CC661" i="3"/>
  <c r="CP661" i="3" s="1"/>
  <c r="CQ661" i="3" s="1"/>
  <c r="CC662" i="3"/>
  <c r="CP662" i="3" s="1"/>
  <c r="CQ662" i="3" s="1"/>
  <c r="CP660" i="3"/>
  <c r="CQ660" i="3" s="1"/>
  <c r="CQ688" i="3"/>
  <c r="CQ637" i="3"/>
  <c r="CQ707" i="3"/>
  <c r="AX822" i="3"/>
  <c r="AX853" i="3" s="1"/>
  <c r="AX867" i="3" s="1"/>
  <c r="AO916" i="3"/>
  <c r="BB916" i="3" s="1"/>
  <c r="BC916" i="3" s="1"/>
  <c r="BB917" i="3"/>
  <c r="BC917" i="3" s="1"/>
  <c r="BC929" i="3"/>
  <c r="AL982" i="3"/>
  <c r="AM982" i="3" s="1"/>
  <c r="AE981" i="3"/>
  <c r="AL981" i="3" s="1"/>
  <c r="AM981" i="3" s="1"/>
  <c r="CJ707" i="3"/>
  <c r="CJ675" i="3"/>
  <c r="CJ704" i="3"/>
  <c r="CJ688" i="3"/>
  <c r="CJ703" i="3"/>
  <c r="CJ673" i="3"/>
  <c r="CJ667" i="3"/>
  <c r="CJ663" i="3"/>
  <c r="CJ657" i="3"/>
  <c r="CJ656" i="3" s="1"/>
  <c r="CJ655" i="3"/>
  <c r="CJ700" i="3"/>
  <c r="CJ692" i="3"/>
  <c r="CJ708" i="3"/>
  <c r="CJ677" i="3"/>
  <c r="CJ676" i="3" s="1"/>
  <c r="CJ678" i="3"/>
  <c r="CJ702" i="3"/>
  <c r="CJ644" i="3"/>
  <c r="CJ642" i="3"/>
  <c r="CP642" i="3" s="1"/>
  <c r="CQ642" i="3" s="1"/>
  <c r="CJ654" i="3"/>
  <c r="CJ652" i="3"/>
  <c r="CJ651" i="3" s="1"/>
  <c r="CJ638" i="3"/>
  <c r="CJ691" i="3" s="1"/>
  <c r="CJ690" i="3" s="1"/>
  <c r="CJ680" i="3"/>
  <c r="CJ679" i="3" s="1"/>
  <c r="CJ671" i="3"/>
  <c r="CJ683" i="3"/>
  <c r="CJ682" i="3"/>
  <c r="CJ650" i="3" a="1"/>
  <c r="CJ650" i="3" s="1"/>
  <c r="CJ689" i="3"/>
  <c r="CJ697" i="3"/>
  <c r="CJ696" i="3" s="1"/>
  <c r="CJ653" i="3"/>
  <c r="CJ637" i="3"/>
  <c r="CJ701" i="3"/>
  <c r="CJ672" i="3"/>
  <c r="CJ658" i="3"/>
  <c r="CJ674" i="3"/>
  <c r="CJ660" i="3"/>
  <c r="CJ501" i="3"/>
  <c r="CJ503" i="3"/>
  <c r="CJ504" i="3"/>
  <c r="AZ727" i="3"/>
  <c r="AZ726" i="3" s="1"/>
  <c r="AZ725" i="3" s="1"/>
  <c r="AZ718" i="3"/>
  <c r="CA79" i="3"/>
  <c r="Y65" i="3"/>
  <c r="AV1031" i="3"/>
  <c r="AV1030" i="3" s="1"/>
  <c r="AV1035" i="3"/>
  <c r="AV1089" i="3" s="1"/>
  <c r="AD648" i="3"/>
  <c r="AD639" i="3"/>
  <c r="AD645" i="3" s="1"/>
  <c r="AP1088" i="3"/>
  <c r="AP1040" i="3"/>
  <c r="V42" i="3"/>
  <c r="W42" i="3" s="1"/>
  <c r="I46" i="3"/>
  <c r="AO245" i="3"/>
  <c r="BB246" i="3"/>
  <c r="BC246" i="3" s="1"/>
  <c r="BC98" i="3"/>
  <c r="BV581" i="3"/>
  <c r="AG67" i="3"/>
  <c r="AG66" i="3" s="1"/>
  <c r="AG65" i="3" s="1"/>
  <c r="AG52" i="3" s="1"/>
  <c r="AG70" i="3" s="1"/>
  <c r="AG101" i="3" s="1"/>
  <c r="AG115" i="3" s="1"/>
  <c r="AG116" i="3" s="1"/>
  <c r="AT665" i="3"/>
  <c r="BX897" i="3"/>
  <c r="AW806" i="3"/>
  <c r="AW805" i="3" s="1"/>
  <c r="AW804" i="3" s="1"/>
  <c r="AW797" i="3"/>
  <c r="CM590" i="3"/>
  <c r="CM589" i="3"/>
  <c r="CM587" i="3"/>
  <c r="CM586" i="3" s="1"/>
  <c r="CM591" i="3"/>
  <c r="AF635" i="3"/>
  <c r="AF649" i="3"/>
  <c r="AF55" i="3" s="1"/>
  <c r="AF53" i="3" s="1"/>
  <c r="AF52" i="3" s="1"/>
  <c r="AF43" i="3"/>
  <c r="AF42" i="3" s="1"/>
  <c r="AF46" i="3" s="1"/>
  <c r="AF51" i="3" s="1"/>
  <c r="BB577" i="3"/>
  <c r="BC577" i="3" s="1"/>
  <c r="AT569" i="3"/>
  <c r="AT568" i="3" s="1"/>
  <c r="AT567" i="3" s="1"/>
  <c r="AT560" i="3"/>
  <c r="CP31" i="3"/>
  <c r="CQ31" i="3" s="1"/>
  <c r="CC144" i="3"/>
  <c r="CP144" i="3" s="1"/>
  <c r="CC134" i="3"/>
  <c r="CP134" i="3" s="1"/>
  <c r="CP21" i="3"/>
  <c r="CQ21" i="3" s="1"/>
  <c r="CP19" i="3"/>
  <c r="CQ19" i="3" s="1"/>
  <c r="CC132" i="3"/>
  <c r="CP132" i="3" s="1"/>
  <c r="BP719" i="3"/>
  <c r="BP773" i="3" s="1"/>
  <c r="BP715" i="3"/>
  <c r="BP714" i="3" s="1"/>
  <c r="Z727" i="3"/>
  <c r="Z726" i="3" s="1"/>
  <c r="Z725" i="3" s="1"/>
  <c r="Z718" i="3"/>
  <c r="Z724" i="3" s="1"/>
  <c r="Z743" i="3" s="1"/>
  <c r="BM85" i="3"/>
  <c r="BZ85" i="3" s="1"/>
  <c r="CA85" i="3" s="1"/>
  <c r="BZ86" i="3"/>
  <c r="CA86" i="3" s="1"/>
  <c r="AU1041" i="3"/>
  <c r="AS822" i="3"/>
  <c r="AS853" i="3" s="1"/>
  <c r="AS867" i="3" s="1"/>
  <c r="AT897" i="3"/>
  <c r="CP72" i="3"/>
  <c r="CQ72" i="3" s="1"/>
  <c r="CC71" i="3"/>
  <c r="CP71" i="3" s="1"/>
  <c r="CQ71" i="3" s="1"/>
  <c r="BR1057" i="3"/>
  <c r="BR1056" i="3"/>
  <c r="BR1054" i="3"/>
  <c r="BT581" i="3"/>
  <c r="AM728" i="3"/>
  <c r="BC107" i="3"/>
  <c r="AJ872" i="3"/>
  <c r="AJ886" i="3"/>
  <c r="AR897" i="3"/>
  <c r="BC78" i="3"/>
  <c r="BU818" i="3"/>
  <c r="V1034" i="3"/>
  <c r="W1034" i="3" s="1"/>
  <c r="I1040" i="3"/>
  <c r="V1040" i="3" s="1"/>
  <c r="W1040" i="3" s="1"/>
  <c r="CQ1067" i="3"/>
  <c r="CQ1078" i="3"/>
  <c r="AU897" i="3"/>
  <c r="BM556" i="3"/>
  <c r="BZ557" i="3"/>
  <c r="BR28" i="3"/>
  <c r="BR142" i="3"/>
  <c r="BR141" i="3" s="1"/>
  <c r="BO665" i="3"/>
  <c r="BU6" i="3"/>
  <c r="BU119" i="3"/>
  <c r="CI818" i="3"/>
  <c r="BR666" i="3"/>
  <c r="BR665" i="3" s="1"/>
  <c r="BR669" i="3"/>
  <c r="BR668" i="3"/>
  <c r="BR670" i="3"/>
  <c r="BQ1064" i="3"/>
  <c r="BQ1061" i="3"/>
  <c r="BQ1060" i="3" s="1"/>
  <c r="BQ1063" i="3"/>
  <c r="BQ1065" i="3"/>
  <c r="CF127" i="3"/>
  <c r="AD886" i="3"/>
  <c r="AD872" i="3"/>
  <c r="Z67" i="3"/>
  <c r="CE28" i="3"/>
  <c r="CE142" i="3"/>
  <c r="CE141" i="3" s="1"/>
  <c r="BZ25" i="3"/>
  <c r="CA25" i="3" s="1"/>
  <c r="BQ148" i="3"/>
  <c r="BZ148" i="3" s="1"/>
  <c r="BZ34" i="3"/>
  <c r="CA34" i="3" s="1"/>
  <c r="CI581" i="3"/>
  <c r="AQ1043" i="3"/>
  <c r="AQ1042" i="3" s="1"/>
  <c r="AQ1041" i="3" s="1"/>
  <c r="AQ1034" i="3"/>
  <c r="BM324" i="3"/>
  <c r="BZ325" i="3"/>
  <c r="CA325" i="3" s="1"/>
  <c r="CG865" i="3"/>
  <c r="CG859" i="3"/>
  <c r="CG862" i="3"/>
  <c r="CG858" i="3"/>
  <c r="CG833" i="3"/>
  <c r="CG861" i="3"/>
  <c r="CG860" i="3"/>
  <c r="CG850" i="3"/>
  <c r="CG838" i="3"/>
  <c r="CG837" i="3" s="1"/>
  <c r="CG832" i="3"/>
  <c r="CG831" i="3"/>
  <c r="CG825" i="3"/>
  <c r="CG821" i="3"/>
  <c r="CG815" i="3"/>
  <c r="CG814" i="3" s="1"/>
  <c r="CG813" i="3"/>
  <c r="CG855" i="3"/>
  <c r="CG854" i="3" s="1"/>
  <c r="CG846" i="3"/>
  <c r="CG841" i="3"/>
  <c r="CG866" i="3"/>
  <c r="CG847" i="3"/>
  <c r="CG840" i="3"/>
  <c r="CG812" i="3"/>
  <c r="CG835" i="3"/>
  <c r="CG834" i="3" s="1"/>
  <c r="CG816" i="3"/>
  <c r="CG830" i="3"/>
  <c r="CG800" i="3"/>
  <c r="CG808" i="3" a="1"/>
  <c r="CG808" i="3" s="1"/>
  <c r="CG810" i="3"/>
  <c r="CG809" i="3" s="1"/>
  <c r="CG836" i="3"/>
  <c r="CG829" i="3"/>
  <c r="CG811" i="3"/>
  <c r="CG796" i="3"/>
  <c r="CG849" i="3" s="1"/>
  <c r="CG848" i="3" s="1"/>
  <c r="CG802" i="3"/>
  <c r="CG795" i="3"/>
  <c r="CG818" i="3"/>
  <c r="AV896" i="3"/>
  <c r="AV898" i="3"/>
  <c r="AV899" i="3"/>
  <c r="CE624" i="3"/>
  <c r="CE603" i="3"/>
  <c r="CE601" i="3"/>
  <c r="CE600" i="3" s="1"/>
  <c r="CE599" i="3"/>
  <c r="CE595" i="3"/>
  <c r="CE623" i="3"/>
  <c r="CE629" i="3"/>
  <c r="CE622" i="3"/>
  <c r="CE579" i="3"/>
  <c r="CE625" i="3"/>
  <c r="CE618" i="3"/>
  <c r="CE617" i="3" s="1"/>
  <c r="CE588" i="3"/>
  <c r="CE609" i="3"/>
  <c r="CE575" i="3"/>
  <c r="CE576" i="3"/>
  <c r="CE610" i="3"/>
  <c r="CE596" i="3"/>
  <c r="CE584" i="3"/>
  <c r="CE592" i="3"/>
  <c r="CE565" i="3"/>
  <c r="CE593" i="3"/>
  <c r="CE573" i="3"/>
  <c r="CE572" i="3" s="1"/>
  <c r="CE563" i="3"/>
  <c r="CE559" i="3"/>
  <c r="CE612" i="3" s="1"/>
  <c r="CE611" i="3" s="1"/>
  <c r="CE598" i="3"/>
  <c r="CE597" i="3" s="1"/>
  <c r="CE628" i="3"/>
  <c r="CE604" i="3"/>
  <c r="CE558" i="3"/>
  <c r="CE571" i="3" a="1"/>
  <c r="CE571" i="3" s="1"/>
  <c r="CE578" i="3"/>
  <c r="CE577" i="3" s="1"/>
  <c r="CE621" i="3"/>
  <c r="CE613" i="3"/>
  <c r="CE574" i="3"/>
  <c r="CE594" i="3"/>
  <c r="CE581" i="3"/>
  <c r="AH885" i="3"/>
  <c r="AH884" i="3" s="1"/>
  <c r="AH883" i="3" s="1"/>
  <c r="AH876" i="3"/>
  <c r="BX903" i="3"/>
  <c r="BX902" i="3" s="1"/>
  <c r="BX906" i="3"/>
  <c r="BX905" i="3"/>
  <c r="BX907" i="3"/>
  <c r="AB886" i="3"/>
  <c r="AB872" i="3"/>
  <c r="AG886" i="3"/>
  <c r="AG872" i="3"/>
  <c r="BO640" i="3"/>
  <c r="BO694" i="3" s="1"/>
  <c r="BO100" i="3" s="1"/>
  <c r="BO636" i="3"/>
  <c r="BR820" i="3"/>
  <c r="BR819" i="3"/>
  <c r="BR817" i="3"/>
  <c r="CG624" i="3"/>
  <c r="CG603" i="3"/>
  <c r="CG601" i="3"/>
  <c r="CG600" i="3" s="1"/>
  <c r="CG599" i="3"/>
  <c r="CG595" i="3"/>
  <c r="CG593" i="3"/>
  <c r="CG629" i="3"/>
  <c r="CG622" i="3"/>
  <c r="CG621" i="3"/>
  <c r="CG613" i="3"/>
  <c r="CG609" i="3"/>
  <c r="CG584" i="3"/>
  <c r="CG576" i="3"/>
  <c r="CG625" i="3"/>
  <c r="CG628" i="3"/>
  <c r="CG571" i="3" a="1"/>
  <c r="CG571" i="3" s="1"/>
  <c r="CG579" i="3"/>
  <c r="CG578" i="3"/>
  <c r="CG577" i="3" s="1"/>
  <c r="CG623" i="3"/>
  <c r="CG604" i="3"/>
  <c r="CG592" i="3"/>
  <c r="CG588" i="3"/>
  <c r="CG565" i="3"/>
  <c r="CG575" i="3"/>
  <c r="CG573" i="3"/>
  <c r="CG572" i="3" s="1"/>
  <c r="CG559" i="3"/>
  <c r="CG612" i="3" s="1"/>
  <c r="CG611" i="3" s="1"/>
  <c r="CG563" i="3"/>
  <c r="CG598" i="3"/>
  <c r="CG597" i="3" s="1"/>
  <c r="CG558" i="3"/>
  <c r="CG610" i="3"/>
  <c r="CG596" i="3"/>
  <c r="CG618" i="3"/>
  <c r="CG617" i="3" s="1"/>
  <c r="CG574" i="3"/>
  <c r="CG594" i="3"/>
  <c r="CG581" i="3"/>
  <c r="CE660" i="3"/>
  <c r="BP851" i="3"/>
  <c r="BP803" i="3"/>
  <c r="BP822" i="3" s="1"/>
  <c r="BP853" i="3" s="1"/>
  <c r="BP867" i="3" s="1"/>
  <c r="CI1064" i="3"/>
  <c r="CI1061" i="3"/>
  <c r="CI1060" i="3" s="1"/>
  <c r="CI1063" i="3"/>
  <c r="CI1065" i="3"/>
  <c r="AB806" i="3"/>
  <c r="AB805" i="3" s="1"/>
  <c r="AB804" i="3" s="1"/>
  <c r="AB797" i="3"/>
  <c r="AB803" i="3" s="1"/>
  <c r="AB822" i="3" s="1"/>
  <c r="BU984" i="3"/>
  <c r="BU982" i="3"/>
  <c r="BU981" i="3" s="1"/>
  <c r="BU985" i="3"/>
  <c r="BU986" i="3"/>
  <c r="BU776" i="3"/>
  <c r="BU775" i="3" s="1"/>
  <c r="BU780" i="3"/>
  <c r="BU754" i="3"/>
  <c r="BU786" i="3"/>
  <c r="BU782" i="3"/>
  <c r="BU767" i="3"/>
  <c r="BU757" i="3"/>
  <c r="BU751" i="3"/>
  <c r="BU731" i="3"/>
  <c r="BU730" i="3" s="1"/>
  <c r="BU721" i="3"/>
  <c r="BU787" i="3"/>
  <c r="BU768" i="3"/>
  <c r="BU761" i="3"/>
  <c r="BU752" i="3"/>
  <c r="BU746" i="3"/>
  <c r="BU783" i="3"/>
  <c r="BU762" i="3"/>
  <c r="BU723" i="3"/>
  <c r="BU733" i="3"/>
  <c r="BU781" i="3"/>
  <c r="BU750" i="3"/>
  <c r="BU753" i="3"/>
  <c r="BU756" i="3"/>
  <c r="BU755" i="3" s="1"/>
  <c r="BU729" i="3" a="1"/>
  <c r="BU729" i="3" s="1"/>
  <c r="BU716" i="3"/>
  <c r="BU779" i="3"/>
  <c r="BU742" i="3"/>
  <c r="BU734" i="3"/>
  <c r="BU736" i="3"/>
  <c r="BU735" i="3" s="1"/>
  <c r="BU732" i="3"/>
  <c r="BU759" i="3"/>
  <c r="BU758" i="3" s="1"/>
  <c r="BU717" i="3"/>
  <c r="BU770" i="3" s="1"/>
  <c r="BU769" i="3" s="1"/>
  <c r="BU771" i="3"/>
  <c r="BU737" i="3"/>
  <c r="BU739" i="3"/>
  <c r="CK713" i="3" a="1"/>
  <c r="CK713" i="3" s="1"/>
  <c r="CE739" i="3"/>
  <c r="BZ103" i="3"/>
  <c r="CA103" i="3" s="1"/>
  <c r="BM102" i="3"/>
  <c r="BZ102" i="3" s="1"/>
  <c r="CA102" i="3" s="1"/>
  <c r="BR827" i="3"/>
  <c r="BR826" i="3"/>
  <c r="BR824" i="3"/>
  <c r="BR823" i="3" s="1"/>
  <c r="BR828" i="3"/>
  <c r="BW739" i="3"/>
  <c r="CD6" i="3"/>
  <c r="CD119" i="3"/>
  <c r="BZ37" i="3"/>
  <c r="CA37" i="3" s="1"/>
  <c r="BQ152" i="3"/>
  <c r="BZ152" i="3" s="1"/>
  <c r="AZ1088" i="3"/>
  <c r="AZ1040" i="3"/>
  <c r="AA1043" i="3"/>
  <c r="AA1042" i="3" s="1"/>
  <c r="AA1041" i="3" s="1"/>
  <c r="AA1034" i="3"/>
  <c r="AA1040" i="3" s="1"/>
  <c r="AV690" i="3"/>
  <c r="AV96" i="3"/>
  <c r="AV95" i="3" s="1"/>
  <c r="Y403" i="3"/>
  <c r="AL404" i="3"/>
  <c r="AM404" i="3" s="1"/>
  <c r="BB641" i="3"/>
  <c r="BC641" i="3" s="1"/>
  <c r="AO640" i="3"/>
  <c r="AO636" i="3"/>
  <c r="BB958" i="3"/>
  <c r="BC958" i="3" s="1"/>
  <c r="BT847" i="3"/>
  <c r="BT865" i="3"/>
  <c r="BT866" i="3"/>
  <c r="BT838" i="3"/>
  <c r="BT837" i="3" s="1"/>
  <c r="BT832" i="3"/>
  <c r="BT831" i="3"/>
  <c r="BT825" i="3"/>
  <c r="BT821" i="3"/>
  <c r="BT815" i="3"/>
  <c r="BT814" i="3" s="1"/>
  <c r="BT855" i="3"/>
  <c r="BT854" i="3" s="1"/>
  <c r="BT846" i="3"/>
  <c r="BT808" i="3" a="1"/>
  <c r="BT808" i="3" s="1"/>
  <c r="BT861" i="3"/>
  <c r="BT860" i="3"/>
  <c r="BT858" i="3"/>
  <c r="BT850" i="3"/>
  <c r="BT840" i="3"/>
  <c r="BT829" i="3"/>
  <c r="BT816" i="3"/>
  <c r="BT813" i="3"/>
  <c r="BT800" i="3"/>
  <c r="BT859" i="3"/>
  <c r="BT835" i="3"/>
  <c r="BT834" i="3" s="1"/>
  <c r="BT841" i="3"/>
  <c r="BT811" i="3"/>
  <c r="BT862" i="3"/>
  <c r="BT833" i="3"/>
  <c r="BT830" i="3"/>
  <c r="BT812" i="3"/>
  <c r="BT836" i="3"/>
  <c r="BT810" i="3"/>
  <c r="BT809" i="3" s="1"/>
  <c r="BT802" i="3"/>
  <c r="BT796" i="3"/>
  <c r="BT849" i="3" s="1"/>
  <c r="BT848" i="3" s="1"/>
  <c r="BT795" i="3"/>
  <c r="BT818" i="3"/>
  <c r="CJ792" i="3" a="1"/>
  <c r="CJ792" i="3" s="1"/>
  <c r="CF818" i="3"/>
  <c r="CM668" i="3"/>
  <c r="CM669" i="3"/>
  <c r="CM666" i="3"/>
  <c r="CM665" i="3" s="1"/>
  <c r="CM670" i="3"/>
  <c r="AU975" i="3"/>
  <c r="AU978" i="3"/>
  <c r="AU977" i="3"/>
  <c r="CF345" i="3"/>
  <c r="CF343" i="3"/>
  <c r="CF346" i="3"/>
  <c r="CP735" i="3"/>
  <c r="CQ735" i="3" s="1"/>
  <c r="CE343" i="3"/>
  <c r="CE346" i="3"/>
  <c r="CE345" i="3"/>
  <c r="CA88" i="3"/>
  <c r="BM719" i="3"/>
  <c r="BZ720" i="3"/>
  <c r="CA720" i="3" s="1"/>
  <c r="BM715" i="3"/>
  <c r="AR803" i="3"/>
  <c r="AR851" i="3"/>
  <c r="CP563" i="3"/>
  <c r="CQ563" i="3" s="1"/>
  <c r="CQ558" i="3"/>
  <c r="CP601" i="3"/>
  <c r="CQ601" i="3" s="1"/>
  <c r="CC600" i="3"/>
  <c r="CP600" i="3" s="1"/>
  <c r="CQ600" i="3" s="1"/>
  <c r="BP1059" i="3"/>
  <c r="BP1090" i="3" s="1"/>
  <c r="BP1104" i="3" s="1"/>
  <c r="BW28" i="3"/>
  <c r="BW142" i="3"/>
  <c r="BW141" i="3" s="1"/>
  <c r="BR739" i="3"/>
  <c r="CA802" i="3"/>
  <c r="BM849" i="3"/>
  <c r="BZ796" i="3"/>
  <c r="CA796" i="3" s="1"/>
  <c r="CA841" i="3"/>
  <c r="CC691" i="3"/>
  <c r="CP638" i="3"/>
  <c r="CQ638" i="3" s="1"/>
  <c r="CQ682" i="3"/>
  <c r="AI1043" i="3"/>
  <c r="AI1042" i="3" s="1"/>
  <c r="AI1041" i="3" s="1"/>
  <c r="AI1034" i="3"/>
  <c r="BC915" i="3"/>
  <c r="BC887" i="3"/>
  <c r="BC939" i="3"/>
  <c r="CD503" i="3"/>
  <c r="CD504" i="3"/>
  <c r="CD501" i="3"/>
  <c r="AV740" i="3"/>
  <c r="AV741" i="3"/>
  <c r="AV738" i="3"/>
  <c r="CE826" i="3"/>
  <c r="CE827" i="3"/>
  <c r="CE824" i="3"/>
  <c r="CE823" i="3" s="1"/>
  <c r="CE828" i="3"/>
  <c r="CA44" i="3"/>
  <c r="AL562" i="3"/>
  <c r="AM562" i="3" s="1"/>
  <c r="Y561" i="3"/>
  <c r="AM60" i="3"/>
  <c r="AM58" i="3"/>
  <c r="AM41" i="3"/>
  <c r="AM61" i="3"/>
  <c r="AM59" i="3"/>
  <c r="AM10" i="3"/>
  <c r="AM13" i="3"/>
  <c r="AM14" i="3"/>
  <c r="AM19" i="3"/>
  <c r="AM40" i="3"/>
  <c r="AM32" i="3"/>
  <c r="AM30" i="3"/>
  <c r="AM22" i="3"/>
  <c r="AM27" i="3"/>
  <c r="AM39" i="3"/>
  <c r="AM20" i="3"/>
  <c r="AM33" i="3"/>
  <c r="AM34" i="3"/>
  <c r="AM26" i="3"/>
  <c r="AM31" i="3"/>
  <c r="AM17" i="3"/>
  <c r="AM12" i="3"/>
  <c r="AM37" i="3"/>
  <c r="AM11" i="3"/>
  <c r="AM8" i="3"/>
  <c r="AM29" i="3"/>
  <c r="AM7" i="3"/>
  <c r="AM35" i="3"/>
  <c r="AM16" i="3"/>
  <c r="AM23" i="3"/>
  <c r="AM36" i="3"/>
  <c r="AM38" i="3"/>
  <c r="AM25" i="3"/>
  <c r="AM15" i="3"/>
  <c r="AM24" i="3"/>
  <c r="AM18" i="3"/>
  <c r="AM21" i="3"/>
  <c r="AM9" i="3"/>
  <c r="AM93" i="3"/>
  <c r="AM28" i="3"/>
  <c r="AM6" i="3"/>
  <c r="AM104" i="3"/>
  <c r="AM87" i="3"/>
  <c r="AM80" i="3"/>
  <c r="AM79" i="3"/>
  <c r="AM49" i="3"/>
  <c r="AM78" i="3"/>
  <c r="AM88" i="3"/>
  <c r="AM89" i="3"/>
  <c r="AM48" i="3"/>
  <c r="AM5" i="3"/>
  <c r="AM94" i="3"/>
  <c r="AM92" i="3"/>
  <c r="AM47" i="3"/>
  <c r="AM97" i="3"/>
  <c r="AM105" i="3"/>
  <c r="AM81" i="3"/>
  <c r="AM77" i="3"/>
  <c r="AP1041" i="3"/>
  <c r="W43" i="3"/>
  <c r="W135" i="3"/>
  <c r="W134" i="3"/>
  <c r="W146" i="3"/>
  <c r="W122" i="3"/>
  <c r="W121" i="3"/>
  <c r="W136" i="3"/>
  <c r="W131" i="3"/>
  <c r="W142" i="3"/>
  <c r="W152" i="3"/>
  <c r="W123" i="3"/>
  <c r="W137" i="3"/>
  <c r="W150" i="3"/>
  <c r="W147" i="3"/>
  <c r="W148" i="3"/>
  <c r="W151" i="3"/>
  <c r="W128" i="3"/>
  <c r="W119" i="3"/>
  <c r="W120" i="3"/>
  <c r="W140" i="3"/>
  <c r="W124" i="3"/>
  <c r="W132" i="3"/>
  <c r="W125" i="3"/>
  <c r="W143" i="3"/>
  <c r="W130" i="3"/>
  <c r="W153" i="3"/>
  <c r="W144" i="3"/>
  <c r="W126" i="3"/>
  <c r="W145" i="3"/>
  <c r="W149" i="3"/>
  <c r="W133" i="3"/>
  <c r="W129" i="3"/>
  <c r="W139" i="3"/>
  <c r="W127" i="3"/>
  <c r="W138" i="3"/>
  <c r="W141" i="3"/>
  <c r="W118" i="3"/>
  <c r="BN676" i="3"/>
  <c r="BN83" i="3"/>
  <c r="BN82" i="3" s="1"/>
  <c r="AO956" i="3"/>
  <c r="BB957" i="3"/>
  <c r="BC957" i="3" s="1"/>
  <c r="AO952" i="3"/>
  <c r="CM1103" i="3"/>
  <c r="CM1099" i="3"/>
  <c r="CM1098" i="3"/>
  <c r="CM1097" i="3"/>
  <c r="CM1096" i="3"/>
  <c r="CM1102" i="3"/>
  <c r="CM1095" i="3"/>
  <c r="CM1092" i="3"/>
  <c r="CM1091" i="3" s="1"/>
  <c r="CM1083" i="3"/>
  <c r="CM1087" i="3"/>
  <c r="CM1084" i="3"/>
  <c r="CM1077" i="3"/>
  <c r="CM1072" i="3"/>
  <c r="CM1071" i="3" s="1"/>
  <c r="CM1069" i="3"/>
  <c r="CM1067" i="3"/>
  <c r="CM1073" i="3"/>
  <c r="CM1075" i="3"/>
  <c r="CM1074" i="3" s="1"/>
  <c r="CM1066" i="3"/>
  <c r="CM1070" i="3"/>
  <c r="CM1078" i="3"/>
  <c r="CM1062" i="3"/>
  <c r="CM1048" i="3"/>
  <c r="CM1068" i="3"/>
  <c r="CM1058" i="3"/>
  <c r="CM1052" i="3"/>
  <c r="CM1051" i="3" s="1"/>
  <c r="CM1050" i="3"/>
  <c r="CM1047" i="3"/>
  <c r="CM1046" i="3" s="1"/>
  <c r="CM1049" i="3"/>
  <c r="CM1037" i="3"/>
  <c r="CM1039" i="3"/>
  <c r="CM1045" i="3" a="1"/>
  <c r="CM1045" i="3" s="1"/>
  <c r="CM1053" i="3"/>
  <c r="CM1033" i="3"/>
  <c r="CM1086" i="3" s="1"/>
  <c r="CM1085" i="3" s="1"/>
  <c r="CM1032" i="3"/>
  <c r="CM1055" i="3"/>
  <c r="AV827" i="3"/>
  <c r="AV826" i="3"/>
  <c r="AV824" i="3"/>
  <c r="AV823" i="3" s="1"/>
  <c r="AV828" i="3"/>
  <c r="AT952" i="3"/>
  <c r="AT951" i="3" s="1"/>
  <c r="AT956" i="3"/>
  <c r="AT1010" i="3" s="1"/>
  <c r="BO690" i="3"/>
  <c r="BO96" i="3"/>
  <c r="BO95" i="3" s="1"/>
  <c r="CA107" i="3"/>
  <c r="CM660" i="3"/>
  <c r="AP661" i="3"/>
  <c r="AP67" i="3" s="1"/>
  <c r="AP66" i="3" s="1"/>
  <c r="AP65" i="3" s="1"/>
  <c r="AP659" i="3"/>
  <c r="AP662" i="3"/>
  <c r="AP68" i="3" s="1"/>
  <c r="AD951" i="3"/>
  <c r="AD965" i="3"/>
  <c r="AF886" i="3"/>
  <c r="AF872" i="3"/>
  <c r="BO945" i="3"/>
  <c r="BO941" i="3"/>
  <c r="BO940" i="3"/>
  <c r="BO944" i="3"/>
  <c r="BO934" i="3"/>
  <c r="BO933" i="3" s="1"/>
  <c r="BO937" i="3"/>
  <c r="BO929" i="3"/>
  <c r="BO909" i="3"/>
  <c r="BO900" i="3"/>
  <c r="BO895" i="3"/>
  <c r="BO891" i="3"/>
  <c r="BO919" i="3"/>
  <c r="BO920" i="3"/>
  <c r="BO910" i="3"/>
  <c r="BO892" i="3"/>
  <c r="BO889" i="3"/>
  <c r="BO888" i="3" s="1"/>
  <c r="BO887" i="3" a="1"/>
  <c r="BO887" i="3" s="1"/>
  <c r="BO926" i="3"/>
  <c r="BO908" i="3"/>
  <c r="BO938" i="3"/>
  <c r="BO917" i="3"/>
  <c r="BO916" i="3" s="1"/>
  <c r="BO912" i="3"/>
  <c r="BO925" i="3"/>
  <c r="BO915" i="3"/>
  <c r="BO904" i="3"/>
  <c r="BO886" i="3"/>
  <c r="BO911" i="3"/>
  <c r="BO914" i="3"/>
  <c r="BO913" i="3" s="1"/>
  <c r="BO939" i="3"/>
  <c r="BO881" i="3"/>
  <c r="BO894" i="3"/>
  <c r="BO893" i="3" s="1"/>
  <c r="BO875" i="3"/>
  <c r="BO928" i="3" s="1"/>
  <c r="BO927" i="3" s="1"/>
  <c r="BO890" i="3"/>
  <c r="BO874" i="3"/>
  <c r="BO879" i="3"/>
  <c r="BO897" i="3"/>
  <c r="CE871" i="3" a="1"/>
  <c r="CE871" i="3" s="1"/>
  <c r="BO878" i="3"/>
  <c r="AP985" i="3"/>
  <c r="AP982" i="3"/>
  <c r="AP981" i="3" s="1"/>
  <c r="AP984" i="3"/>
  <c r="AP986" i="3"/>
  <c r="CP22" i="3"/>
  <c r="CQ22" i="3" s="1"/>
  <c r="CC135" i="3"/>
  <c r="CP135" i="3" s="1"/>
  <c r="CP37" i="3"/>
  <c r="CQ37" i="3" s="1"/>
  <c r="CC152" i="3"/>
  <c r="CP152" i="3" s="1"/>
  <c r="BP740" i="3"/>
  <c r="BP741" i="3"/>
  <c r="BP738" i="3"/>
  <c r="BC50" i="3"/>
  <c r="CD422" i="3"/>
  <c r="CD425" i="3"/>
  <c r="CD424" i="3"/>
  <c r="AP52" i="3"/>
  <c r="AP70" i="3" s="1"/>
  <c r="AP101" i="3" s="1"/>
  <c r="AP115" i="3" s="1"/>
  <c r="AP116" i="3" s="1"/>
  <c r="CH1092" i="3"/>
  <c r="CH1091" i="3" s="1"/>
  <c r="CH1102" i="3"/>
  <c r="CH1095" i="3"/>
  <c r="CH1098" i="3"/>
  <c r="CH1096" i="3"/>
  <c r="CH1087" i="3"/>
  <c r="CH1084" i="3"/>
  <c r="CH1097" i="3"/>
  <c r="CH1103" i="3"/>
  <c r="CH1099" i="3"/>
  <c r="CH1073" i="3"/>
  <c r="CH1083" i="3"/>
  <c r="CH1078" i="3"/>
  <c r="CH1069" i="3"/>
  <c r="CH1067" i="3"/>
  <c r="CH1075" i="3"/>
  <c r="CH1074" i="3" s="1"/>
  <c r="CH1066" i="3"/>
  <c r="CH1077" i="3"/>
  <c r="CH1070" i="3"/>
  <c r="CH1072" i="3"/>
  <c r="CH1071" i="3" s="1"/>
  <c r="CH1068" i="3"/>
  <c r="CH1058" i="3"/>
  <c r="CH1052" i="3"/>
  <c r="CH1051" i="3" s="1"/>
  <c r="CH1050" i="3"/>
  <c r="CH1053" i="3"/>
  <c r="CH1045" i="3" a="1"/>
  <c r="CH1045" i="3" s="1"/>
  <c r="CH1032" i="3"/>
  <c r="CH1039" i="3"/>
  <c r="CH1048" i="3"/>
  <c r="CH1049" i="3"/>
  <c r="CH1047" i="3"/>
  <c r="CH1046" i="3" s="1"/>
  <c r="CH1062" i="3"/>
  <c r="CH1037" i="3"/>
  <c r="CP1037" i="3" s="1"/>
  <c r="CQ1037" i="3" s="1"/>
  <c r="CH1033" i="3"/>
  <c r="CH1086" i="3" s="1"/>
  <c r="CH1085" i="3" s="1"/>
  <c r="CH1055" i="3"/>
  <c r="BR1064" i="3"/>
  <c r="BR1063" i="3"/>
  <c r="BR1061" i="3"/>
  <c r="BR1060" i="3" s="1"/>
  <c r="BR1065" i="3"/>
  <c r="AM76" i="3"/>
  <c r="BC64" i="3"/>
  <c r="CA106" i="3"/>
  <c r="AL714" i="3"/>
  <c r="AM714" i="3" s="1"/>
  <c r="Y727" i="3"/>
  <c r="Y718" i="3"/>
  <c r="AP665" i="3"/>
  <c r="P166" i="1"/>
  <c r="Q156" i="1"/>
  <c r="Q82" i="1"/>
  <c r="Q63" i="1"/>
  <c r="Q149" i="1"/>
  <c r="Q83" i="1"/>
  <c r="P43" i="1"/>
  <c r="Q84" i="1"/>
  <c r="Q152" i="1"/>
  <c r="Q122" i="1"/>
  <c r="Q116" i="1"/>
  <c r="Q96" i="1"/>
  <c r="Q79" i="1"/>
  <c r="Q159" i="1"/>
  <c r="Q67" i="1"/>
  <c r="AU38" i="1"/>
  <c r="AT38" i="1"/>
  <c r="Q165" i="1" s="1"/>
  <c r="Q72" i="1"/>
  <c r="Q117" i="1"/>
  <c r="Q153" i="1"/>
  <c r="Q101" i="1"/>
  <c r="Q87" i="1"/>
  <c r="Q75" i="1"/>
  <c r="AE38" i="1"/>
  <c r="Q38" i="1"/>
  <c r="Q166" i="1" s="1"/>
  <c r="Q55" i="1"/>
  <c r="Q136" i="1"/>
  <c r="Q66" i="1"/>
  <c r="Q109" i="1"/>
  <c r="Q103" i="1"/>
  <c r="Q102" i="1"/>
  <c r="Q88" i="1"/>
  <c r="Q42" i="1"/>
  <c r="Q108" i="1"/>
  <c r="Q68" i="1"/>
  <c r="Q151" i="1"/>
  <c r="Q158" i="1"/>
  <c r="Q155" i="1"/>
  <c r="Q162" i="1"/>
  <c r="Q124" i="1"/>
  <c r="Q137" i="1"/>
  <c r="Q77" i="1"/>
  <c r="Q123" i="1"/>
  <c r="Q129" i="1"/>
  <c r="Q78" i="1"/>
  <c r="Q104" i="1"/>
  <c r="Q135" i="1"/>
  <c r="Q160" i="1"/>
  <c r="Q132" i="1"/>
  <c r="Q70" i="1"/>
  <c r="Q53" i="1"/>
  <c r="Q107" i="1"/>
  <c r="Q69" i="1"/>
  <c r="Q120" i="1"/>
  <c r="Q157" i="1"/>
  <c r="Q146" i="1"/>
  <c r="Q74" i="1"/>
  <c r="Q48" i="1"/>
  <c r="Q128" i="1"/>
  <c r="Q113" i="1"/>
  <c r="Q126" i="1"/>
  <c r="Q71" i="1"/>
  <c r="Q62" i="1"/>
  <c r="Q121" i="1"/>
  <c r="Q138" i="1"/>
  <c r="Q144" i="1"/>
  <c r="Q80" i="1"/>
  <c r="Q106" i="1"/>
  <c r="Q40" i="1"/>
  <c r="Q161" i="1"/>
  <c r="Q52" i="1"/>
  <c r="Q76" i="1"/>
  <c r="Q54" i="1"/>
  <c r="Q147" i="1"/>
  <c r="Q141" i="1"/>
  <c r="Q134" i="1"/>
  <c r="Q145" i="1"/>
  <c r="Q139" i="1"/>
  <c r="Q41" i="1"/>
  <c r="Q154" i="1"/>
  <c r="Q81" i="1"/>
  <c r="Q143" i="1"/>
  <c r="Q86" i="1"/>
  <c r="Q125" i="1"/>
  <c r="Q45" i="1"/>
  <c r="Q89" i="1"/>
  <c r="Q133" i="1"/>
  <c r="Q57" i="1"/>
  <c r="Q95" i="1"/>
  <c r="Q65" i="1"/>
  <c r="Q115" i="1"/>
  <c r="Q114" i="1"/>
  <c r="Q131" i="1"/>
  <c r="Q46" i="1"/>
  <c r="Q111" i="1"/>
  <c r="Q130" i="1"/>
  <c r="AF38" i="1"/>
  <c r="Q47" i="1"/>
  <c r="Q140" i="1"/>
  <c r="Q100" i="1"/>
  <c r="Q112" i="1"/>
  <c r="Q99" i="1"/>
  <c r="Q127" i="1"/>
  <c r="Q58" i="1"/>
  <c r="Q97" i="1"/>
  <c r="Q119" i="1"/>
  <c r="Q85" i="1"/>
  <c r="Q110" i="1"/>
  <c r="Q150" i="1"/>
  <c r="Q61" i="1"/>
  <c r="Q39" i="1"/>
  <c r="Q98" i="1"/>
  <c r="Q142" i="1"/>
  <c r="Q60" i="1"/>
  <c r="Q73" i="1"/>
  <c r="Q94" i="1"/>
  <c r="Q44" i="1"/>
  <c r="Q56" i="1"/>
  <c r="Q51" i="1"/>
  <c r="Q118" i="1"/>
  <c r="Q105" i="1"/>
  <c r="Q64" i="1"/>
  <c r="Q93" i="1"/>
  <c r="Q59" i="1"/>
  <c r="Q50" i="1"/>
  <c r="W1030" i="3"/>
  <c r="W1043" i="3"/>
  <c r="BC57" i="3"/>
  <c r="CQ1069" i="3"/>
  <c r="CQ1099" i="3"/>
  <c r="BZ561" i="3"/>
  <c r="CA561" i="3" s="1"/>
  <c r="BM615" i="3"/>
  <c r="BZ615" i="3" s="1"/>
  <c r="CA615" i="3" s="1"/>
  <c r="AE902" i="3"/>
  <c r="AL902" i="3" s="1"/>
  <c r="AM902" i="3" s="1"/>
  <c r="AL903" i="3"/>
  <c r="AM903" i="3" s="1"/>
  <c r="BU127" i="3"/>
  <c r="AU585" i="3"/>
  <c r="AU616" i="3" s="1"/>
  <c r="AU630" i="3" s="1"/>
  <c r="BH90" i="1"/>
  <c r="BG148" i="1"/>
  <c r="BZ26" i="3"/>
  <c r="CA26" i="3" s="1"/>
  <c r="BZ35" i="3"/>
  <c r="CA35" i="3" s="1"/>
  <c r="BQ149" i="3"/>
  <c r="BZ149" i="3" s="1"/>
  <c r="CN581" i="3"/>
  <c r="CK127" i="3"/>
  <c r="Y648" i="3"/>
  <c r="AL635" i="3"/>
  <c r="AM635" i="3" s="1"/>
  <c r="Y639" i="3"/>
  <c r="CP745" i="3"/>
  <c r="CQ745" i="3" s="1"/>
  <c r="CC744" i="3"/>
  <c r="CP744" i="3" s="1"/>
  <c r="CQ744" i="3" s="1"/>
  <c r="CM581" i="3"/>
  <c r="CG660" i="3"/>
  <c r="BQ132" i="3"/>
  <c r="BZ132" i="3" s="1"/>
  <c r="BZ19" i="3"/>
  <c r="CA19" i="3" s="1"/>
  <c r="CM346" i="3"/>
  <c r="CM345" i="3"/>
  <c r="CM343" i="3"/>
  <c r="CK660" i="3"/>
  <c r="AR804" i="3"/>
  <c r="AL62" i="3"/>
  <c r="AM62" i="3" s="1"/>
  <c r="Y53" i="3"/>
  <c r="CQ622" i="3"/>
  <c r="CQ603" i="3"/>
  <c r="BM814" i="3"/>
  <c r="BZ815" i="3"/>
  <c r="CA815" i="3" s="1"/>
  <c r="BQ826" i="3"/>
  <c r="BQ827" i="3"/>
  <c r="BQ824" i="3"/>
  <c r="BQ823" i="3" s="1"/>
  <c r="BQ828" i="3"/>
  <c r="CL847" i="3"/>
  <c r="CL861" i="3"/>
  <c r="CL860" i="3"/>
  <c r="CL836" i="3"/>
  <c r="CL830" i="3"/>
  <c r="CL841" i="3"/>
  <c r="CL835" i="3"/>
  <c r="CL834" i="3" s="1"/>
  <c r="CL829" i="3"/>
  <c r="CL816" i="3"/>
  <c r="CL855" i="3"/>
  <c r="CL854" i="3" s="1"/>
  <c r="CL858" i="3"/>
  <c r="CL850" i="3"/>
  <c r="CL865" i="3"/>
  <c r="CL862" i="3"/>
  <c r="CL838" i="3"/>
  <c r="CL837" i="3" s="1"/>
  <c r="CL840" i="3"/>
  <c r="CL859" i="3"/>
  <c r="CL832" i="3"/>
  <c r="CL821" i="3"/>
  <c r="CL825" i="3"/>
  <c r="CL831" i="3"/>
  <c r="CL846" i="3"/>
  <c r="CL866" i="3"/>
  <c r="CL815" i="3"/>
  <c r="CL814" i="3" s="1"/>
  <c r="CL833" i="3"/>
  <c r="CL811" i="3"/>
  <c r="CL796" i="3"/>
  <c r="CL849" i="3" s="1"/>
  <c r="CL848" i="3" s="1"/>
  <c r="CL813" i="3"/>
  <c r="CL812" i="3"/>
  <c r="CL808" i="3" a="1"/>
  <c r="CL808" i="3" s="1"/>
  <c r="CL800" i="3"/>
  <c r="CL810" i="3"/>
  <c r="CL809" i="3" s="1"/>
  <c r="CL802" i="3"/>
  <c r="CL795" i="3"/>
  <c r="CL818" i="3"/>
  <c r="AI806" i="3"/>
  <c r="AI805" i="3" s="1"/>
  <c r="AI804" i="3" s="1"/>
  <c r="AI797" i="3"/>
  <c r="CC501" i="3"/>
  <c r="CP501" i="3" s="1"/>
  <c r="CQ501" i="3" s="1"/>
  <c r="CC503" i="3"/>
  <c r="CP503" i="3" s="1"/>
  <c r="CQ503" i="3" s="1"/>
  <c r="CC504" i="3"/>
  <c r="CP504" i="3" s="1"/>
  <c r="CQ504" i="3" s="1"/>
  <c r="CP502" i="3"/>
  <c r="CQ502" i="3" s="1"/>
  <c r="H13" i="2" a="1"/>
  <c r="H13" i="2" s="1"/>
  <c r="H19" i="2" s="1"/>
  <c r="H14" i="2" a="1"/>
  <c r="H14" i="2" s="1"/>
  <c r="H20" i="2" s="1"/>
  <c r="H15" i="2" a="1"/>
  <c r="H15" i="2" s="1"/>
  <c r="H21" i="2" s="1"/>
  <c r="H12" i="2" a="1"/>
  <c r="H12" i="2" s="1"/>
  <c r="H18" i="2" s="1"/>
  <c r="CC769" i="3"/>
  <c r="CP769" i="3" s="1"/>
  <c r="CQ769" i="3" s="1"/>
  <c r="CP770" i="3"/>
  <c r="CQ770" i="3" s="1"/>
  <c r="CA69" i="3"/>
  <c r="AP648" i="3"/>
  <c r="AP54" i="3" s="1"/>
  <c r="AP639" i="3"/>
  <c r="CQ626" i="3"/>
  <c r="AU662" i="3"/>
  <c r="AU68" i="3" s="1"/>
  <c r="AU659" i="3"/>
  <c r="AU661" i="3"/>
  <c r="AU67" i="3" s="1"/>
  <c r="AU66" i="3" s="1"/>
  <c r="AU65" i="3" s="1"/>
  <c r="AU52" i="3" s="1"/>
  <c r="AU70" i="3" s="1"/>
  <c r="AU101" i="3" s="1"/>
  <c r="AU115" i="3" s="1"/>
  <c r="AU116" i="3" s="1"/>
  <c r="AY956" i="3"/>
  <c r="AY1010" i="3" s="1"/>
  <c r="AY952" i="3"/>
  <c r="AY951" i="3" s="1"/>
  <c r="AO1031" i="3"/>
  <c r="AO1035" i="3"/>
  <c r="BB1036" i="3"/>
  <c r="BC1036" i="3" s="1"/>
  <c r="BC41" i="3"/>
  <c r="BC58" i="3"/>
  <c r="BC61" i="3"/>
  <c r="BC60" i="3"/>
  <c r="BC59" i="3"/>
  <c r="BC39" i="3"/>
  <c r="BC34" i="3"/>
  <c r="BC33" i="3"/>
  <c r="BC24" i="3"/>
  <c r="BC40" i="3"/>
  <c r="BC15" i="3"/>
  <c r="BC7" i="3"/>
  <c r="BC37" i="3"/>
  <c r="BC32" i="3"/>
  <c r="BC17" i="3"/>
  <c r="BC23" i="3"/>
  <c r="BC31" i="3"/>
  <c r="BC19" i="3"/>
  <c r="BC8" i="3"/>
  <c r="BC29" i="3"/>
  <c r="BC11" i="3"/>
  <c r="BC13" i="3"/>
  <c r="BC27" i="3"/>
  <c r="BC16" i="3"/>
  <c r="BC9" i="3"/>
  <c r="BC22" i="3"/>
  <c r="BC10" i="3"/>
  <c r="BC35" i="3"/>
  <c r="BC38" i="3"/>
  <c r="BC30" i="3"/>
  <c r="BC26" i="3"/>
  <c r="BC14" i="3"/>
  <c r="BC25" i="3"/>
  <c r="BC20" i="3"/>
  <c r="BC21" i="3"/>
  <c r="BC36" i="3"/>
  <c r="BC18" i="3"/>
  <c r="BC12" i="3"/>
  <c r="BC6" i="3"/>
  <c r="BC28" i="3"/>
  <c r="BC92" i="3"/>
  <c r="BC5" i="3"/>
  <c r="BC48" i="3"/>
  <c r="BC93" i="3"/>
  <c r="BC104" i="3"/>
  <c r="BC87" i="3"/>
  <c r="BC49" i="3"/>
  <c r="BC105" i="3"/>
  <c r="AD806" i="3"/>
  <c r="AD805" i="3" s="1"/>
  <c r="AD804" i="3" s="1"/>
  <c r="AD797" i="3"/>
  <c r="AD803" i="3" s="1"/>
  <c r="CH745" i="3"/>
  <c r="CH744" i="3" s="1"/>
  <c r="CH747" i="3"/>
  <c r="CH748" i="3"/>
  <c r="CH749" i="3"/>
  <c r="BW1056" i="3"/>
  <c r="BW1054" i="3"/>
  <c r="BW1057" i="3"/>
  <c r="BR1024" i="3"/>
  <c r="BR1020" i="3"/>
  <c r="BR1004" i="3"/>
  <c r="BR1019" i="3"/>
  <c r="BR1018" i="3"/>
  <c r="BR1017" i="3"/>
  <c r="BR1008" i="3"/>
  <c r="BR1005" i="3"/>
  <c r="BR1023" i="3"/>
  <c r="BR1013" i="3"/>
  <c r="BR1012" i="3" s="1"/>
  <c r="BR999" i="3"/>
  <c r="BR998" i="3"/>
  <c r="BR991" i="3"/>
  <c r="BR996" i="3"/>
  <c r="BR995" i="3" s="1"/>
  <c r="BR988" i="3"/>
  <c r="BR1016" i="3"/>
  <c r="BR990" i="3"/>
  <c r="BR987" i="3"/>
  <c r="BR983" i="3"/>
  <c r="BR989" i="3"/>
  <c r="BR968" i="3"/>
  <c r="BR967" i="3" s="1"/>
  <c r="BR974" i="3"/>
  <c r="BR970" i="3"/>
  <c r="BR971" i="3"/>
  <c r="BR953" i="3"/>
  <c r="BR966" i="3" a="1"/>
  <c r="BR966" i="3" s="1"/>
  <c r="BR993" i="3"/>
  <c r="BR992" i="3" s="1"/>
  <c r="BR979" i="3"/>
  <c r="BR954" i="3"/>
  <c r="BR1007" i="3" s="1"/>
  <c r="BR1006" i="3" s="1"/>
  <c r="BR960" i="3"/>
  <c r="BR973" i="3"/>
  <c r="BR972" i="3" s="1"/>
  <c r="BR994" i="3"/>
  <c r="BR958" i="3"/>
  <c r="BZ958" i="3" s="1"/>
  <c r="CA958" i="3" s="1"/>
  <c r="BR969" i="3"/>
  <c r="CH950" i="3" a="1"/>
  <c r="CH950" i="3" s="1"/>
  <c r="BR976" i="3"/>
  <c r="CC976" i="3"/>
  <c r="AT819" i="3"/>
  <c r="AT817" i="3"/>
  <c r="AT820" i="3"/>
  <c r="AU982" i="3"/>
  <c r="AU981" i="3" s="1"/>
  <c r="AU984" i="3"/>
  <c r="AU985" i="3"/>
  <c r="AU986" i="3"/>
  <c r="CN660" i="3"/>
  <c r="AY727" i="3"/>
  <c r="AY726" i="3" s="1"/>
  <c r="AY725" i="3" s="1"/>
  <c r="AY718" i="3"/>
  <c r="BC69" i="3"/>
  <c r="AQ873" i="3"/>
  <c r="AQ872" i="3" s="1"/>
  <c r="AQ877" i="3"/>
  <c r="AQ931" i="3" s="1"/>
  <c r="BZ577" i="3"/>
  <c r="CA577" i="3" s="1"/>
  <c r="CP24" i="3"/>
  <c r="CQ24" i="3" s="1"/>
  <c r="CP33" i="3"/>
  <c r="CQ33" i="3" s="1"/>
  <c r="CC147" i="3"/>
  <c r="CP147" i="3" s="1"/>
  <c r="CP9" i="3"/>
  <c r="CQ9" i="3" s="1"/>
  <c r="CC121" i="3"/>
  <c r="CP121" i="3" s="1"/>
  <c r="CF780" i="3"/>
  <c r="CF779" i="3"/>
  <c r="CF757" i="3"/>
  <c r="CF751" i="3"/>
  <c r="CF786" i="3"/>
  <c r="CF761" i="3"/>
  <c r="CF787" i="3"/>
  <c r="CF771" i="3"/>
  <c r="CF768" i="3"/>
  <c r="CF752" i="3"/>
  <c r="CF746" i="3"/>
  <c r="CF729" i="3" a="1"/>
  <c r="CF729" i="3" s="1"/>
  <c r="CF723" i="3"/>
  <c r="CF776" i="3"/>
  <c r="CF775" i="3" s="1"/>
  <c r="CF732" i="3"/>
  <c r="CF782" i="3"/>
  <c r="CF762" i="3"/>
  <c r="CF742" i="3"/>
  <c r="CF736" i="3"/>
  <c r="CF735" i="3" s="1"/>
  <c r="CF781" i="3"/>
  <c r="CF753" i="3"/>
  <c r="CF734" i="3"/>
  <c r="CF754" i="3"/>
  <c r="CF759" i="3"/>
  <c r="CF758" i="3" s="1"/>
  <c r="CF737" i="3"/>
  <c r="CF721" i="3"/>
  <c r="CF767" i="3"/>
  <c r="CF733" i="3"/>
  <c r="CF716" i="3"/>
  <c r="CF750" i="3"/>
  <c r="CF756" i="3"/>
  <c r="CF755" i="3" s="1"/>
  <c r="CF717" i="3"/>
  <c r="CF770" i="3" s="1"/>
  <c r="CF769" i="3" s="1"/>
  <c r="CF783" i="3"/>
  <c r="CF731" i="3"/>
  <c r="CF730" i="3" s="1"/>
  <c r="CF739" i="3"/>
  <c r="AZ635" i="3"/>
  <c r="AZ43" i="3"/>
  <c r="AZ42" i="3" s="1"/>
  <c r="AZ46" i="3" s="1"/>
  <c r="AZ51" i="3" s="1"/>
  <c r="AZ70" i="3" s="1"/>
  <c r="AZ101" i="3" s="1"/>
  <c r="AZ115" i="3" s="1"/>
  <c r="AZ116" i="3" s="1"/>
  <c r="BC95" i="3"/>
  <c r="CL783" i="3"/>
  <c r="CL754" i="3"/>
  <c r="CL786" i="3"/>
  <c r="CL782" i="3"/>
  <c r="CL779" i="3"/>
  <c r="CL729" i="3" a="1"/>
  <c r="CL729" i="3" s="1"/>
  <c r="CL742" i="3"/>
  <c r="CL736" i="3"/>
  <c r="CL735" i="3" s="1"/>
  <c r="CL734" i="3"/>
  <c r="CL780" i="3"/>
  <c r="CL752" i="3"/>
  <c r="CL787" i="3"/>
  <c r="CL771" i="3"/>
  <c r="CL768" i="3"/>
  <c r="CL761" i="3"/>
  <c r="CL781" i="3"/>
  <c r="CL767" i="3"/>
  <c r="CL731" i="3"/>
  <c r="CL730" i="3" s="1"/>
  <c r="CL756" i="3"/>
  <c r="CL755" i="3" s="1"/>
  <c r="CL751" i="3"/>
  <c r="CL733" i="3"/>
  <c r="CL737" i="3"/>
  <c r="CL721" i="3"/>
  <c r="CL717" i="3"/>
  <c r="CL770" i="3" s="1"/>
  <c r="CL769" i="3" s="1"/>
  <c r="CL746" i="3"/>
  <c r="CL716" i="3"/>
  <c r="CL750" i="3"/>
  <c r="CL759" i="3"/>
  <c r="CL758" i="3" s="1"/>
  <c r="CL732" i="3"/>
  <c r="CL723" i="3"/>
  <c r="CL757" i="3"/>
  <c r="CL753" i="3"/>
  <c r="CL762" i="3"/>
  <c r="CL776" i="3"/>
  <c r="CL775" i="3" s="1"/>
  <c r="CL739" i="3"/>
  <c r="AP647" i="3"/>
  <c r="AP646" i="3" s="1"/>
  <c r="AC728" i="3"/>
  <c r="AC714" i="3"/>
  <c r="AT806" i="3"/>
  <c r="AT805" i="3" s="1"/>
  <c r="AT797" i="3"/>
  <c r="BS6" i="3"/>
  <c r="BS119" i="3"/>
  <c r="BS28" i="3"/>
  <c r="BS142" i="3"/>
  <c r="BS141" i="3" s="1"/>
  <c r="AP806" i="3"/>
  <c r="AP805" i="3" s="1"/>
  <c r="AP804" i="3" s="1"/>
  <c r="AP797" i="3"/>
  <c r="BT590" i="3"/>
  <c r="BT587" i="3"/>
  <c r="BT586" i="3" s="1"/>
  <c r="BT589" i="3"/>
  <c r="BT591" i="3"/>
  <c r="AW1059" i="3"/>
  <c r="AW1090" i="3" s="1"/>
  <c r="AW1104" i="3" s="1"/>
  <c r="Z806" i="3"/>
  <c r="Z805" i="3" s="1"/>
  <c r="Z804" i="3" s="1"/>
  <c r="Z797" i="3"/>
  <c r="Z803" i="3" s="1"/>
  <c r="Z822" i="3" s="1"/>
  <c r="CA81" i="3"/>
  <c r="BU903" i="3"/>
  <c r="BU902" i="3" s="1"/>
  <c r="BU905" i="3"/>
  <c r="BU906" i="3"/>
  <c r="BU907" i="3"/>
  <c r="CI127" i="3"/>
  <c r="AS930" i="3"/>
  <c r="AS882" i="3"/>
  <c r="AR727" i="3"/>
  <c r="AR726" i="3" s="1"/>
  <c r="AR725" i="3" s="1"/>
  <c r="AR718" i="3"/>
  <c r="V66" i="3"/>
  <c r="W66" i="3" s="1"/>
  <c r="I65" i="3"/>
  <c r="V65" i="3" s="1"/>
  <c r="W65" i="3" s="1"/>
  <c r="AM57" i="3"/>
  <c r="CQ1039" i="3"/>
  <c r="CP1075" i="3"/>
  <c r="CQ1075" i="3" s="1"/>
  <c r="CC1074" i="3"/>
  <c r="CP1074" i="3" s="1"/>
  <c r="CQ1074" i="3" s="1"/>
  <c r="CQ1103" i="3"/>
  <c r="BR127" i="3"/>
  <c r="BC89" i="3"/>
  <c r="CL660" i="3"/>
  <c r="BR661" i="3"/>
  <c r="BR662" i="3"/>
  <c r="BR659" i="3"/>
  <c r="BX28" i="3"/>
  <c r="BX142" i="3"/>
  <c r="BX141" i="3" s="1"/>
  <c r="BT127" i="3"/>
  <c r="BT28" i="3"/>
  <c r="BT142" i="3"/>
  <c r="BT141" i="3" s="1"/>
  <c r="BZ16" i="3"/>
  <c r="CA16" i="3" s="1"/>
  <c r="BQ129" i="3"/>
  <c r="BZ129" i="3" s="1"/>
  <c r="BZ27" i="3"/>
  <c r="CA27" i="3" s="1"/>
  <c r="AW897" i="3"/>
  <c r="E19" i="7" l="1"/>
  <c r="E20" i="7"/>
  <c r="L53" i="5"/>
  <c r="L54" i="5" s="1"/>
  <c r="BQ899" i="3"/>
  <c r="BQ896" i="3"/>
  <c r="BQ898" i="3"/>
  <c r="CN738" i="3"/>
  <c r="CN741" i="3"/>
  <c r="CN740" i="3"/>
  <c r="CE819" i="3"/>
  <c r="CE817" i="3"/>
  <c r="CE820" i="3"/>
  <c r="AW898" i="3"/>
  <c r="AW896" i="3"/>
  <c r="AW899" i="3"/>
  <c r="AC727" i="3"/>
  <c r="AC726" i="3" s="1"/>
  <c r="AC725" i="3" s="1"/>
  <c r="AC718" i="3"/>
  <c r="AC724" i="3" s="1"/>
  <c r="AC743" i="3" s="1"/>
  <c r="AL727" i="3"/>
  <c r="AM727" i="3" s="1"/>
  <c r="Y726" i="3"/>
  <c r="CH1063" i="3"/>
  <c r="CH1064" i="3"/>
  <c r="CH1061" i="3"/>
  <c r="CH1060" i="3" s="1"/>
  <c r="CH1065" i="3"/>
  <c r="CM1054" i="3"/>
  <c r="CM1057" i="3"/>
  <c r="CM1056" i="3"/>
  <c r="BB952" i="3"/>
  <c r="AO951" i="3"/>
  <c r="CF820" i="3"/>
  <c r="CF819" i="3"/>
  <c r="CF817" i="3"/>
  <c r="AG885" i="3"/>
  <c r="AG884" i="3" s="1"/>
  <c r="AG883" i="3" s="1"/>
  <c r="AG876" i="3"/>
  <c r="Z66" i="3"/>
  <c r="AL67" i="3"/>
  <c r="AM67" i="3" s="1"/>
  <c r="CI817" i="3"/>
  <c r="CI820" i="3"/>
  <c r="CI819" i="3"/>
  <c r="BX118" i="3"/>
  <c r="BX48" i="3"/>
  <c r="BM896" i="3"/>
  <c r="BZ896" i="3" s="1"/>
  <c r="CA896" i="3" s="1"/>
  <c r="BM899" i="3"/>
  <c r="BZ899" i="3" s="1"/>
  <c r="CA899" i="3" s="1"/>
  <c r="BM898" i="3"/>
  <c r="BZ898" i="3" s="1"/>
  <c r="CA898" i="3" s="1"/>
  <c r="BZ897" i="3"/>
  <c r="CA897" i="3" s="1"/>
  <c r="BM928" i="3"/>
  <c r="BZ875" i="3"/>
  <c r="CA875" i="3" s="1"/>
  <c r="CA937" i="3"/>
  <c r="CA945" i="3"/>
  <c r="CK826" i="3"/>
  <c r="CK824" i="3"/>
  <c r="CK823" i="3" s="1"/>
  <c r="CK827" i="3"/>
  <c r="CK828" i="3"/>
  <c r="AY1088" i="3"/>
  <c r="AY1040" i="3"/>
  <c r="AY1059" i="3" s="1"/>
  <c r="AY1090" i="3" s="1"/>
  <c r="AY1104" i="3" s="1"/>
  <c r="AS645" i="3"/>
  <c r="AS693" i="3"/>
  <c r="AS99" i="3" s="1"/>
  <c r="AV70" i="3"/>
  <c r="AV101" i="3" s="1"/>
  <c r="AV115" i="3" s="1"/>
  <c r="AV116" i="3" s="1"/>
  <c r="CL28" i="3"/>
  <c r="CL142" i="3"/>
  <c r="CL141" i="3" s="1"/>
  <c r="AL806" i="3"/>
  <c r="AM806" i="3" s="1"/>
  <c r="Y805" i="3"/>
  <c r="CI1017" i="3"/>
  <c r="CI1016" i="3"/>
  <c r="CI1005" i="3"/>
  <c r="CI1008" i="3"/>
  <c r="CI994" i="3"/>
  <c r="CI988" i="3"/>
  <c r="CI1020" i="3"/>
  <c r="CI1019" i="3"/>
  <c r="CI1024" i="3"/>
  <c r="CI1023" i="3"/>
  <c r="CI1013" i="3"/>
  <c r="CI1012" i="3" s="1"/>
  <c r="CI1018" i="3"/>
  <c r="CI999" i="3"/>
  <c r="CI987" i="3"/>
  <c r="CI983" i="3"/>
  <c r="CI979" i="3"/>
  <c r="CI973" i="3"/>
  <c r="CI972" i="3" s="1"/>
  <c r="CI993" i="3"/>
  <c r="CI992" i="3" s="1"/>
  <c r="CI996" i="3"/>
  <c r="CI995" i="3" s="1"/>
  <c r="CI989" i="3"/>
  <c r="CI953" i="3"/>
  <c r="CI974" i="3"/>
  <c r="CI991" i="3"/>
  <c r="CI968" i="3"/>
  <c r="CI967" i="3" s="1"/>
  <c r="CI998" i="3"/>
  <c r="CI990" i="3"/>
  <c r="CI966" i="3" a="1"/>
  <c r="CI966" i="3" s="1"/>
  <c r="CI969" i="3"/>
  <c r="CI1004" i="3"/>
  <c r="CI958" i="3"/>
  <c r="CI954" i="3"/>
  <c r="CI1007" i="3" s="1"/>
  <c r="CI1006" i="3" s="1"/>
  <c r="CI971" i="3"/>
  <c r="CI960" i="3"/>
  <c r="CI970" i="3"/>
  <c r="CI976" i="3"/>
  <c r="AE851" i="3"/>
  <c r="AL851" i="3" s="1"/>
  <c r="AM851" i="3" s="1"/>
  <c r="AE803" i="3"/>
  <c r="AE822" i="3" s="1"/>
  <c r="AE853" i="3" s="1"/>
  <c r="BN873" i="3"/>
  <c r="BN872" i="3" s="1"/>
  <c r="BN877" i="3"/>
  <c r="BN931" i="3" s="1"/>
  <c r="AV885" i="3"/>
  <c r="AV884" i="3" s="1"/>
  <c r="AV883" i="3" s="1"/>
  <c r="AV876" i="3"/>
  <c r="BQ747" i="3"/>
  <c r="BQ745" i="3"/>
  <c r="BQ744" i="3" s="1"/>
  <c r="BQ748" i="3"/>
  <c r="BQ749" i="3"/>
  <c r="AP885" i="3"/>
  <c r="AP884" i="3" s="1"/>
  <c r="AP883" i="3" s="1"/>
  <c r="AP876" i="3"/>
  <c r="AH70" i="3"/>
  <c r="AH101" i="3" s="1"/>
  <c r="AH115" i="3" s="1"/>
  <c r="AH116" i="3" s="1"/>
  <c r="I52" i="3"/>
  <c r="V52" i="3" s="1"/>
  <c r="W52" i="3" s="1"/>
  <c r="V53" i="3"/>
  <c r="W53" i="3" s="1"/>
  <c r="AH806" i="3"/>
  <c r="AH805" i="3" s="1"/>
  <c r="AH804" i="3" s="1"/>
  <c r="AH797" i="3"/>
  <c r="BN794" i="3"/>
  <c r="BN793" i="3" s="1"/>
  <c r="BN798" i="3"/>
  <c r="BN852" i="3" s="1"/>
  <c r="CF1057" i="3"/>
  <c r="CF1054" i="3"/>
  <c r="CF1056" i="3"/>
  <c r="AI645" i="3"/>
  <c r="AI693" i="3"/>
  <c r="AI99" i="3" s="1"/>
  <c r="CP125" i="3"/>
  <c r="BW978" i="3"/>
  <c r="BW977" i="3"/>
  <c r="BW975" i="3"/>
  <c r="AW693" i="3"/>
  <c r="AW99" i="3" s="1"/>
  <c r="AW645" i="3"/>
  <c r="BZ6" i="3"/>
  <c r="CA6" i="3" s="1"/>
  <c r="CP11" i="3"/>
  <c r="CQ11" i="3" s="1"/>
  <c r="BV817" i="3"/>
  <c r="BV820" i="3"/>
  <c r="BV819" i="3"/>
  <c r="BX819" i="3"/>
  <c r="BX820" i="3"/>
  <c r="BX817" i="3"/>
  <c r="BB1031" i="3"/>
  <c r="AO1030" i="3"/>
  <c r="CL659" i="3"/>
  <c r="CL661" i="3"/>
  <c r="CL662" i="3"/>
  <c r="AD822" i="3"/>
  <c r="AP693" i="3"/>
  <c r="AP99" i="3" s="1"/>
  <c r="AP645" i="3"/>
  <c r="AP664" i="3" s="1"/>
  <c r="AP695" i="3" s="1"/>
  <c r="AP709" i="3" s="1"/>
  <c r="AL53" i="3"/>
  <c r="AM53" i="3" s="1"/>
  <c r="Y52" i="3"/>
  <c r="AL52" i="3" s="1"/>
  <c r="AM52" i="3" s="1"/>
  <c r="CG662" i="3"/>
  <c r="CG659" i="3"/>
  <c r="CG661" i="3"/>
  <c r="BG163" i="1"/>
  <c r="BH163" i="1" s="1"/>
  <c r="BH148" i="1"/>
  <c r="CM659" i="3"/>
  <c r="CM662" i="3"/>
  <c r="CM661" i="3"/>
  <c r="CJ866" i="3"/>
  <c r="CJ862" i="3"/>
  <c r="CJ846" i="3"/>
  <c r="CJ859" i="3"/>
  <c r="CJ831" i="3"/>
  <c r="CJ836" i="3"/>
  <c r="CJ830" i="3"/>
  <c r="CJ812" i="3"/>
  <c r="CJ847" i="3"/>
  <c r="CJ858" i="3"/>
  <c r="CJ861" i="3"/>
  <c r="CJ860" i="3"/>
  <c r="CJ850" i="3"/>
  <c r="CJ865" i="3"/>
  <c r="CJ838" i="3"/>
  <c r="CJ837" i="3" s="1"/>
  <c r="CJ833" i="3"/>
  <c r="CJ816" i="3"/>
  <c r="CJ813" i="3"/>
  <c r="CJ841" i="3"/>
  <c r="CJ840" i="3"/>
  <c r="CJ829" i="3"/>
  <c r="CJ832" i="3"/>
  <c r="CJ821" i="3"/>
  <c r="CJ825" i="3"/>
  <c r="CJ811" i="3"/>
  <c r="CJ835" i="3"/>
  <c r="CJ834" i="3" s="1"/>
  <c r="CJ815" i="3"/>
  <c r="CJ814" i="3" s="1"/>
  <c r="CJ800" i="3"/>
  <c r="CJ810" i="3"/>
  <c r="CJ809" i="3" s="1"/>
  <c r="CJ808" i="3" a="1"/>
  <c r="CJ808" i="3" s="1"/>
  <c r="CJ855" i="3"/>
  <c r="CJ854" i="3" s="1"/>
  <c r="CJ796" i="3"/>
  <c r="CJ849" i="3" s="1"/>
  <c r="CJ848" i="3" s="1"/>
  <c r="CJ795" i="3"/>
  <c r="CJ802" i="3"/>
  <c r="CJ818" i="3"/>
  <c r="AZ1059" i="3"/>
  <c r="AZ1090" i="3" s="1"/>
  <c r="AZ1104" i="3" s="1"/>
  <c r="BU748" i="3"/>
  <c r="BU747" i="3"/>
  <c r="BU745" i="3"/>
  <c r="BU744" i="3" s="1"/>
  <c r="BU749" i="3"/>
  <c r="AD885" i="3"/>
  <c r="AD884" i="3" s="1"/>
  <c r="AD883" i="3" s="1"/>
  <c r="AD876" i="3"/>
  <c r="AD882" i="3" s="1"/>
  <c r="BU118" i="3"/>
  <c r="BU48" i="3"/>
  <c r="AF70" i="3"/>
  <c r="AF101" i="3" s="1"/>
  <c r="AF115" i="3" s="1"/>
  <c r="AF116" i="3" s="1"/>
  <c r="AV1043" i="3"/>
  <c r="AV1042" i="3" s="1"/>
  <c r="AV1041" i="3" s="1"/>
  <c r="AV1034" i="3"/>
  <c r="CA890" i="3"/>
  <c r="CA871" i="3"/>
  <c r="CM897" i="3" s="1"/>
  <c r="CA891" i="3"/>
  <c r="CA889" i="3"/>
  <c r="CA892" i="3"/>
  <c r="CA936" i="3"/>
  <c r="CA942" i="3"/>
  <c r="CA943" i="3"/>
  <c r="CA935" i="3"/>
  <c r="CA880" i="3"/>
  <c r="CA924" i="3"/>
  <c r="BZ894" i="3"/>
  <c r="CA894" i="3" s="1"/>
  <c r="BM893" i="3"/>
  <c r="CA944" i="3"/>
  <c r="CA938" i="3"/>
  <c r="BO964" i="3"/>
  <c r="BO963" i="3" s="1"/>
  <c r="BO955" i="3"/>
  <c r="BR905" i="3"/>
  <c r="BR906" i="3"/>
  <c r="BR903" i="3"/>
  <c r="BR902" i="3" s="1"/>
  <c r="BR907" i="3"/>
  <c r="AS54" i="3"/>
  <c r="AS647" i="3"/>
  <c r="AS646" i="3" s="1"/>
  <c r="Z964" i="3"/>
  <c r="Z963" i="3" s="1"/>
  <c r="Z962" i="3" s="1"/>
  <c r="Z955" i="3"/>
  <c r="Z961" i="3" s="1"/>
  <c r="Z980" i="3" s="1"/>
  <c r="AE772" i="3"/>
  <c r="AL772" i="3" s="1"/>
  <c r="AM772" i="3" s="1"/>
  <c r="AE724" i="3"/>
  <c r="AE743" i="3" s="1"/>
  <c r="AE774" i="3" s="1"/>
  <c r="BZ403" i="3"/>
  <c r="CA403" i="3" s="1"/>
  <c r="BM408" i="3"/>
  <c r="AV648" i="3"/>
  <c r="AV639" i="3"/>
  <c r="AU885" i="3"/>
  <c r="AU884" i="3" s="1"/>
  <c r="AU876" i="3"/>
  <c r="AW930" i="3"/>
  <c r="AW882" i="3"/>
  <c r="CC48" i="3"/>
  <c r="CP119" i="3"/>
  <c r="CC118" i="3"/>
  <c r="BS977" i="3"/>
  <c r="BS978" i="3"/>
  <c r="BS975" i="3"/>
  <c r="CD945" i="3"/>
  <c r="CD940" i="3"/>
  <c r="CD939" i="3"/>
  <c r="CD934" i="3"/>
  <c r="CD933" i="3" s="1"/>
  <c r="CD912" i="3"/>
  <c r="CD917" i="3"/>
  <c r="CD916" i="3" s="1"/>
  <c r="CD889" i="3"/>
  <c r="CD888" i="3" s="1"/>
  <c r="CD887" i="3" a="1"/>
  <c r="CD887" i="3" s="1"/>
  <c r="CD925" i="3"/>
  <c r="CD920" i="3"/>
  <c r="CD909" i="3"/>
  <c r="CD900" i="3"/>
  <c r="CD890" i="3"/>
  <c r="CD929" i="3"/>
  <c r="CD895" i="3"/>
  <c r="CD926" i="3"/>
  <c r="CD937" i="3"/>
  <c r="CD944" i="3"/>
  <c r="CD938" i="3"/>
  <c r="CD911" i="3"/>
  <c r="CD915" i="3"/>
  <c r="CD904" i="3"/>
  <c r="CD919" i="3"/>
  <c r="CD892" i="3"/>
  <c r="CD941" i="3"/>
  <c r="CD914" i="3"/>
  <c r="CD913" i="3" s="1"/>
  <c r="CD891" i="3"/>
  <c r="CD908" i="3"/>
  <c r="CD910" i="3"/>
  <c r="CD879" i="3"/>
  <c r="CD875" i="3"/>
  <c r="CD928" i="3" s="1"/>
  <c r="CD927" i="3" s="1"/>
  <c r="CD894" i="3"/>
  <c r="CD893" i="3" s="1"/>
  <c r="CD874" i="3"/>
  <c r="CD881" i="3"/>
  <c r="CP136" i="3"/>
  <c r="CF590" i="3"/>
  <c r="CF587" i="3"/>
  <c r="CF586" i="3" s="1"/>
  <c r="CF589" i="3"/>
  <c r="CF591" i="3"/>
  <c r="CJ741" i="3"/>
  <c r="CJ738" i="3"/>
  <c r="CJ740" i="3"/>
  <c r="CP666" i="3"/>
  <c r="CQ666" i="3" s="1"/>
  <c r="CC665" i="3"/>
  <c r="CP665" i="3" s="1"/>
  <c r="CQ665" i="3" s="1"/>
  <c r="BZ245" i="3"/>
  <c r="CA245" i="3" s="1"/>
  <c r="BM250" i="3"/>
  <c r="AH648" i="3"/>
  <c r="AH639" i="3"/>
  <c r="AP964" i="3"/>
  <c r="AP963" i="3" s="1"/>
  <c r="AP962" i="3" s="1"/>
  <c r="AP955" i="3"/>
  <c r="AL245" i="3"/>
  <c r="AM245" i="3" s="1"/>
  <c r="Y250" i="3"/>
  <c r="CJ944" i="3"/>
  <c r="CJ934" i="3"/>
  <c r="CJ933" i="3" s="1"/>
  <c r="CJ945" i="3"/>
  <c r="CJ941" i="3"/>
  <c r="CJ937" i="3"/>
  <c r="CJ938" i="3"/>
  <c r="CJ925" i="3"/>
  <c r="CJ939" i="3"/>
  <c r="CJ929" i="3"/>
  <c r="CJ919" i="3"/>
  <c r="CJ915" i="3"/>
  <c r="CJ909" i="3"/>
  <c r="CJ914" i="3"/>
  <c r="CJ913" i="3" s="1"/>
  <c r="CJ910" i="3"/>
  <c r="CJ926" i="3"/>
  <c r="CJ911" i="3"/>
  <c r="CJ940" i="3"/>
  <c r="CJ892" i="3"/>
  <c r="CJ879" i="3"/>
  <c r="CJ890" i="3"/>
  <c r="CJ874" i="3"/>
  <c r="CJ917" i="3"/>
  <c r="CJ916" i="3" s="1"/>
  <c r="CJ894" i="3"/>
  <c r="CJ893" i="3" s="1"/>
  <c r="CJ887" i="3" a="1"/>
  <c r="CJ887" i="3" s="1"/>
  <c r="CJ920" i="3"/>
  <c r="CJ889" i="3"/>
  <c r="CJ888" i="3" s="1"/>
  <c r="CJ891" i="3"/>
  <c r="CJ908" i="3"/>
  <c r="CJ895" i="3"/>
  <c r="CJ912" i="3"/>
  <c r="CJ881" i="3"/>
  <c r="CJ875" i="3"/>
  <c r="CJ928" i="3" s="1"/>
  <c r="CJ927" i="3" s="1"/>
  <c r="CJ904" i="3"/>
  <c r="CJ900" i="3"/>
  <c r="AQ70" i="3"/>
  <c r="AQ101" i="3" s="1"/>
  <c r="AQ115" i="3" s="1"/>
  <c r="AQ116" i="3" s="1"/>
  <c r="AT70" i="3"/>
  <c r="AT101" i="3" s="1"/>
  <c r="AT115" i="3" s="1"/>
  <c r="AT116" i="3" s="1"/>
  <c r="BN52" i="3"/>
  <c r="BP982" i="3"/>
  <c r="BP981" i="3" s="1"/>
  <c r="BP985" i="3"/>
  <c r="BP984" i="3"/>
  <c r="BP986" i="3"/>
  <c r="AI54" i="3"/>
  <c r="AI647" i="3"/>
  <c r="AI646" i="3" s="1"/>
  <c r="AE964" i="3"/>
  <c r="AE963" i="3" s="1"/>
  <c r="AE962" i="3" s="1"/>
  <c r="AE955" i="3"/>
  <c r="CP13" i="3"/>
  <c r="CQ13" i="3" s="1"/>
  <c r="CM1013" i="3"/>
  <c r="CM1012" i="3" s="1"/>
  <c r="CM1024" i="3"/>
  <c r="CM1005" i="3"/>
  <c r="CM1018" i="3"/>
  <c r="CM1004" i="3"/>
  <c r="CM998" i="3"/>
  <c r="CM1023" i="3"/>
  <c r="CM1016" i="3"/>
  <c r="CM1008" i="3"/>
  <c r="CM1019" i="3"/>
  <c r="CM988" i="3"/>
  <c r="CM974" i="3"/>
  <c r="CM994" i="3"/>
  <c r="CM990" i="3"/>
  <c r="CM960" i="3"/>
  <c r="CM989" i="3"/>
  <c r="CM999" i="3"/>
  <c r="CM991" i="3"/>
  <c r="CM987" i="3"/>
  <c r="CM979" i="3"/>
  <c r="CM971" i="3"/>
  <c r="CM1017" i="3"/>
  <c r="CM993" i="3"/>
  <c r="CM992" i="3" s="1"/>
  <c r="CM973" i="3"/>
  <c r="CM972" i="3" s="1"/>
  <c r="CM970" i="3"/>
  <c r="CM983" i="3"/>
  <c r="CM969" i="3"/>
  <c r="CM968" i="3"/>
  <c r="CM967" i="3" s="1"/>
  <c r="CM1020" i="3"/>
  <c r="CM996" i="3"/>
  <c r="CM995" i="3" s="1"/>
  <c r="CM954" i="3"/>
  <c r="CM1007" i="3" s="1"/>
  <c r="CM1006" i="3" s="1"/>
  <c r="CM966" i="3" a="1"/>
  <c r="CM966" i="3" s="1"/>
  <c r="CM958" i="3"/>
  <c r="CM953" i="3"/>
  <c r="CM976" i="3"/>
  <c r="AW54" i="3"/>
  <c r="AW647" i="3"/>
  <c r="AW646" i="3" s="1"/>
  <c r="BZ482" i="3"/>
  <c r="CA482" i="3" s="1"/>
  <c r="BM487" i="3"/>
  <c r="AQ614" i="3"/>
  <c r="AQ566" i="3"/>
  <c r="AQ585" i="3" s="1"/>
  <c r="AQ616" i="3" s="1"/>
  <c r="AQ630" i="3" s="1"/>
  <c r="AD743" i="3"/>
  <c r="CC849" i="3"/>
  <c r="CP796" i="3"/>
  <c r="CQ796" i="3" s="1"/>
  <c r="CL748" i="3"/>
  <c r="CL747" i="3"/>
  <c r="CL745" i="3"/>
  <c r="CL744" i="3" s="1"/>
  <c r="CL749" i="3"/>
  <c r="AI851" i="3"/>
  <c r="AI803" i="3"/>
  <c r="AI822" i="3" s="1"/>
  <c r="AI853" i="3" s="1"/>
  <c r="AI867" i="3" s="1"/>
  <c r="CM583" i="3"/>
  <c r="CM582" i="3"/>
  <c r="CM580" i="3"/>
  <c r="BO877" i="3"/>
  <c r="BO931" i="3" s="1"/>
  <c r="BO873" i="3"/>
  <c r="BO872" i="3" s="1"/>
  <c r="AO1010" i="3"/>
  <c r="BB1010" i="3" s="1"/>
  <c r="BC1010" i="3" s="1"/>
  <c r="BB956" i="3"/>
  <c r="BC956" i="3" s="1"/>
  <c r="CP691" i="3"/>
  <c r="CQ691" i="3" s="1"/>
  <c r="CC690" i="3"/>
  <c r="CP690" i="3" s="1"/>
  <c r="CQ690" i="3" s="1"/>
  <c r="BT817" i="3"/>
  <c r="BT819" i="3"/>
  <c r="BT820" i="3"/>
  <c r="CE740" i="3"/>
  <c r="CE738" i="3"/>
  <c r="CE741" i="3"/>
  <c r="AB885" i="3"/>
  <c r="AB884" i="3" s="1"/>
  <c r="AB883" i="3" s="1"/>
  <c r="AB876" i="3"/>
  <c r="AB882" i="3" s="1"/>
  <c r="AB901" i="3" s="1"/>
  <c r="CG820" i="3"/>
  <c r="CG819" i="3"/>
  <c r="CG817" i="3"/>
  <c r="CG827" i="3"/>
  <c r="CG826" i="3"/>
  <c r="CG824" i="3"/>
  <c r="CG823" i="3" s="1"/>
  <c r="CG828" i="3"/>
  <c r="BU817" i="3"/>
  <c r="BU820" i="3"/>
  <c r="BU819" i="3"/>
  <c r="BV582" i="3"/>
  <c r="BV583" i="3"/>
  <c r="BV580" i="3"/>
  <c r="BM694" i="3"/>
  <c r="BZ640" i="3"/>
  <c r="CA640" i="3" s="1"/>
  <c r="CK118" i="3"/>
  <c r="CK48" i="3"/>
  <c r="CL590" i="3"/>
  <c r="CL589" i="3"/>
  <c r="CL587" i="3"/>
  <c r="CL586" i="3" s="1"/>
  <c r="CL591" i="3"/>
  <c r="BU975" i="3"/>
  <c r="BU977" i="3"/>
  <c r="BU978" i="3"/>
  <c r="AH727" i="3"/>
  <c r="AH726" i="3" s="1"/>
  <c r="AH725" i="3" s="1"/>
  <c r="AH718" i="3"/>
  <c r="AO820" i="3"/>
  <c r="BB820" i="3" s="1"/>
  <c r="BC820" i="3" s="1"/>
  <c r="AO817" i="3"/>
  <c r="BB817" i="3" s="1"/>
  <c r="BC817" i="3" s="1"/>
  <c r="BB818" i="3"/>
  <c r="BC818" i="3" s="1"/>
  <c r="AO819" i="3"/>
  <c r="BB819" i="3" s="1"/>
  <c r="BC819" i="3" s="1"/>
  <c r="CF940" i="3"/>
  <c r="CF938" i="3"/>
  <c r="CF937" i="3"/>
  <c r="CF929" i="3"/>
  <c r="CF920" i="3"/>
  <c r="CF917" i="3"/>
  <c r="CF916" i="3" s="1"/>
  <c r="CF911" i="3"/>
  <c r="CF941" i="3"/>
  <c r="CF939" i="3"/>
  <c r="CF909" i="3"/>
  <c r="CF925" i="3"/>
  <c r="CF910" i="3"/>
  <c r="CF891" i="3"/>
  <c r="CF945" i="3"/>
  <c r="CF914" i="3"/>
  <c r="CF913" i="3" s="1"/>
  <c r="CF894" i="3"/>
  <c r="CF893" i="3" s="1"/>
  <c r="CF919" i="3"/>
  <c r="CF915" i="3"/>
  <c r="CF944" i="3"/>
  <c r="CF904" i="3"/>
  <c r="CF889" i="3"/>
  <c r="CF888" i="3" s="1"/>
  <c r="CF887" i="3" a="1"/>
  <c r="CF887" i="3" s="1"/>
  <c r="CF934" i="3"/>
  <c r="CF933" i="3" s="1"/>
  <c r="CF926" i="3"/>
  <c r="CF908" i="3"/>
  <c r="CF874" i="3"/>
  <c r="CF900" i="3"/>
  <c r="CF895" i="3"/>
  <c r="CF879" i="3"/>
  <c r="CF875" i="3"/>
  <c r="CF928" i="3" s="1"/>
  <c r="CF927" i="3" s="1"/>
  <c r="CF912" i="3"/>
  <c r="CF890" i="3"/>
  <c r="CF892" i="3"/>
  <c r="CF881" i="3"/>
  <c r="AW883" i="3"/>
  <c r="AF1043" i="3"/>
  <c r="AF1042" i="3" s="1"/>
  <c r="AF1041" i="3" s="1"/>
  <c r="AF1034" i="3"/>
  <c r="BQ978" i="3"/>
  <c r="BQ975" i="3"/>
  <c r="BQ977" i="3"/>
  <c r="AT727" i="3"/>
  <c r="AT726" i="3" s="1"/>
  <c r="AT725" i="3" s="1"/>
  <c r="AT718" i="3"/>
  <c r="BN896" i="3"/>
  <c r="BN899" i="3"/>
  <c r="BN898" i="3"/>
  <c r="BN905" i="3"/>
  <c r="BN903" i="3"/>
  <c r="BN902" i="3" s="1"/>
  <c r="BN906" i="3"/>
  <c r="BN907" i="3"/>
  <c r="CP23" i="3"/>
  <c r="CQ23" i="3" s="1"/>
  <c r="AJ772" i="3"/>
  <c r="AJ724" i="3"/>
  <c r="AJ743" i="3" s="1"/>
  <c r="AJ774" i="3" s="1"/>
  <c r="AJ788" i="3" s="1"/>
  <c r="CI739" i="3"/>
  <c r="AH52" i="3"/>
  <c r="AY70" i="3"/>
  <c r="AY101" i="3" s="1"/>
  <c r="AY115" i="3" s="1"/>
  <c r="AY116" i="3" s="1"/>
  <c r="BT898" i="3"/>
  <c r="BT899" i="3"/>
  <c r="BT896" i="3"/>
  <c r="AY806" i="3"/>
  <c r="AY805" i="3" s="1"/>
  <c r="AY804" i="3" s="1"/>
  <c r="AY797" i="3"/>
  <c r="AQ648" i="3"/>
  <c r="AQ639" i="3"/>
  <c r="BM823" i="3"/>
  <c r="BZ823" i="3" s="1"/>
  <c r="CA823" i="3" s="1"/>
  <c r="BZ824" i="3"/>
  <c r="CA824" i="3" s="1"/>
  <c r="AT648" i="3"/>
  <c r="AT639" i="3"/>
  <c r="AW1009" i="3"/>
  <c r="AW961" i="3"/>
  <c r="AV569" i="3"/>
  <c r="AV568" i="3" s="1"/>
  <c r="AV567" i="3" s="1"/>
  <c r="AV560" i="3"/>
  <c r="CP148" i="3"/>
  <c r="CP188" i="3"/>
  <c r="CQ188" i="3" s="1"/>
  <c r="CC68" i="3"/>
  <c r="CP68" i="3" s="1"/>
  <c r="CQ68" i="3" s="1"/>
  <c r="BB148" i="1"/>
  <c r="BA163" i="1"/>
  <c r="BB163" i="1" s="1"/>
  <c r="CD666" i="3"/>
  <c r="CD665" i="3" s="1"/>
  <c r="CD668" i="3"/>
  <c r="CD669" i="3"/>
  <c r="CD670" i="3"/>
  <c r="AI1009" i="3"/>
  <c r="AI961" i="3"/>
  <c r="AI980" i="3" s="1"/>
  <c r="AI1011" i="3" s="1"/>
  <c r="AI1025" i="3" s="1"/>
  <c r="Z1059" i="3"/>
  <c r="AL95" i="3"/>
  <c r="AM95" i="3" s="1"/>
  <c r="Y71" i="3"/>
  <c r="AL71" i="3" s="1"/>
  <c r="AM71" i="3" s="1"/>
  <c r="CP838" i="3"/>
  <c r="CQ838" i="3" s="1"/>
  <c r="CC837" i="3"/>
  <c r="CP837" i="3" s="1"/>
  <c r="CQ837" i="3" s="1"/>
  <c r="CG6" i="3"/>
  <c r="CP6" i="3" s="1"/>
  <c r="CQ6" i="3" s="1"/>
  <c r="CG119" i="3"/>
  <c r="BM714" i="3"/>
  <c r="BZ715" i="3"/>
  <c r="CL741" i="3"/>
  <c r="CL738" i="3"/>
  <c r="CL740" i="3"/>
  <c r="AQ885" i="3"/>
  <c r="AQ884" i="3" s="1"/>
  <c r="AQ883" i="3" s="1"/>
  <c r="AQ876" i="3"/>
  <c r="Q43" i="1"/>
  <c r="AU43" i="1"/>
  <c r="AT43" i="1"/>
  <c r="P49" i="1"/>
  <c r="AE43" i="1"/>
  <c r="AF43" i="1"/>
  <c r="CE945" i="3"/>
  <c r="CE941" i="3"/>
  <c r="CE939" i="3"/>
  <c r="CE938" i="3"/>
  <c r="CE940" i="3"/>
  <c r="CE934" i="3"/>
  <c r="CE933" i="3" s="1"/>
  <c r="CE889" i="3"/>
  <c r="CE888" i="3" s="1"/>
  <c r="CE944" i="3"/>
  <c r="CE929" i="3"/>
  <c r="CE925" i="3"/>
  <c r="CE920" i="3"/>
  <c r="CE909" i="3"/>
  <c r="CE895" i="3"/>
  <c r="CE910" i="3"/>
  <c r="CE891" i="3"/>
  <c r="CE926" i="3"/>
  <c r="CE911" i="3"/>
  <c r="CE937" i="3"/>
  <c r="CE919" i="3"/>
  <c r="CE892" i="3"/>
  <c r="CE881" i="3"/>
  <c r="CE917" i="3"/>
  <c r="CE916" i="3" s="1"/>
  <c r="CE912" i="3"/>
  <c r="CE914" i="3"/>
  <c r="CE913" i="3" s="1"/>
  <c r="CE908" i="3"/>
  <c r="CE894" i="3"/>
  <c r="CE893" i="3" s="1"/>
  <c r="CE874" i="3"/>
  <c r="CE904" i="3"/>
  <c r="CE915" i="3"/>
  <c r="CE900" i="3"/>
  <c r="CE879" i="3"/>
  <c r="CE875" i="3"/>
  <c r="CE928" i="3" s="1"/>
  <c r="CE927" i="3" s="1"/>
  <c r="CE890" i="3"/>
  <c r="CE887" i="3" a="1"/>
  <c r="CE887" i="3" s="1"/>
  <c r="CM1064" i="3"/>
  <c r="CM1063" i="3"/>
  <c r="CM1061" i="3"/>
  <c r="CM1060" i="3" s="1"/>
  <c r="CM1065" i="3"/>
  <c r="AO635" i="3"/>
  <c r="BB636" i="3"/>
  <c r="AO43" i="3"/>
  <c r="CK780" i="3"/>
  <c r="CK768" i="3"/>
  <c r="CK759" i="3"/>
  <c r="CK758" i="3" s="1"/>
  <c r="CK753" i="3"/>
  <c r="CK776" i="3"/>
  <c r="CK775" i="3" s="1"/>
  <c r="CK767" i="3"/>
  <c r="CK757" i="3"/>
  <c r="CK751" i="3"/>
  <c r="CK786" i="3"/>
  <c r="CK779" i="3"/>
  <c r="CK754" i="3"/>
  <c r="CK782" i="3"/>
  <c r="CK783" i="3"/>
  <c r="CK752" i="3"/>
  <c r="CK746" i="3"/>
  <c r="CK723" i="3"/>
  <c r="CK781" i="3"/>
  <c r="CK756" i="3"/>
  <c r="CK755" i="3" s="1"/>
  <c r="CK732" i="3"/>
  <c r="CK737" i="3"/>
  <c r="CK721" i="3"/>
  <c r="CK733" i="3"/>
  <c r="CK716" i="3"/>
  <c r="CK761" i="3"/>
  <c r="CK771" i="3"/>
  <c r="CK762" i="3"/>
  <c r="CK742" i="3"/>
  <c r="CK734" i="3"/>
  <c r="CK729" i="3" a="1"/>
  <c r="CK729" i="3" s="1"/>
  <c r="CK731" i="3"/>
  <c r="CK730" i="3" s="1"/>
  <c r="CK750" i="3"/>
  <c r="CK787" i="3"/>
  <c r="CK717" i="3"/>
  <c r="CK770" i="3" s="1"/>
  <c r="CK769" i="3" s="1"/>
  <c r="CK736" i="3"/>
  <c r="CK735" i="3" s="1"/>
  <c r="CK739" i="3"/>
  <c r="BZ324" i="3"/>
  <c r="CA324" i="3" s="1"/>
  <c r="BM329" i="3"/>
  <c r="AF648" i="3"/>
  <c r="AF639" i="3"/>
  <c r="CJ669" i="3"/>
  <c r="CJ668" i="3"/>
  <c r="CJ666" i="3"/>
  <c r="CJ665" i="3" s="1"/>
  <c r="CJ670" i="3"/>
  <c r="CK905" i="3"/>
  <c r="CK906" i="3"/>
  <c r="CK903" i="3"/>
  <c r="CK902" i="3" s="1"/>
  <c r="CK907" i="3"/>
  <c r="CA911" i="3"/>
  <c r="CA908" i="3"/>
  <c r="CI118" i="3"/>
  <c r="CI48" i="3"/>
  <c r="CC611" i="3"/>
  <c r="CP611" i="3" s="1"/>
  <c r="CQ611" i="3" s="1"/>
  <c r="CP612" i="3"/>
  <c r="CQ612" i="3" s="1"/>
  <c r="AF964" i="3"/>
  <c r="AF963" i="3" s="1"/>
  <c r="AF962" i="3" s="1"/>
  <c r="AF955" i="3"/>
  <c r="AH1043" i="3"/>
  <c r="AH1042" i="3" s="1"/>
  <c r="AH1041" i="3" s="1"/>
  <c r="AH1034" i="3"/>
  <c r="BQ141" i="3"/>
  <c r="BZ141" i="3" s="1"/>
  <c r="BZ142" i="3"/>
  <c r="CL127" i="3"/>
  <c r="BP877" i="3"/>
  <c r="BP931" i="3" s="1"/>
  <c r="BP873" i="3"/>
  <c r="BP872" i="3" s="1"/>
  <c r="CH817" i="3"/>
  <c r="CH820" i="3"/>
  <c r="CH819" i="3"/>
  <c r="AD66" i="3"/>
  <c r="AD65" i="3" s="1"/>
  <c r="AD52" i="3" s="1"/>
  <c r="AD70" i="3" s="1"/>
  <c r="AD101" i="3" s="1"/>
  <c r="AD115" i="3" s="1"/>
  <c r="AD116" i="3" s="1"/>
  <c r="BO727" i="3"/>
  <c r="BO726" i="3" s="1"/>
  <c r="BO725" i="3" s="1"/>
  <c r="BO718" i="3"/>
  <c r="CF580" i="3"/>
  <c r="CF583" i="3"/>
  <c r="CF582" i="3"/>
  <c r="AA822" i="3"/>
  <c r="BW826" i="3"/>
  <c r="BW824" i="3"/>
  <c r="BW823" i="3" s="1"/>
  <c r="BW827" i="3"/>
  <c r="BW828" i="3"/>
  <c r="BS582" i="3"/>
  <c r="BS583" i="3"/>
  <c r="BS580" i="3"/>
  <c r="AR645" i="3"/>
  <c r="AR693" i="3"/>
  <c r="AR99" i="3" s="1"/>
  <c r="AX930" i="3"/>
  <c r="AX882" i="3"/>
  <c r="AY648" i="3"/>
  <c r="AY639" i="3"/>
  <c r="CN1024" i="3"/>
  <c r="CN1017" i="3"/>
  <c r="CN1019" i="3"/>
  <c r="CN1013" i="3"/>
  <c r="CN1012" i="3" s="1"/>
  <c r="CN1005" i="3"/>
  <c r="CN1008" i="3"/>
  <c r="CN996" i="3"/>
  <c r="CN995" i="3" s="1"/>
  <c r="CN1023" i="3"/>
  <c r="CN1018" i="3"/>
  <c r="CN993" i="3"/>
  <c r="CN992" i="3" s="1"/>
  <c r="CN1016" i="3"/>
  <c r="CN994" i="3"/>
  <c r="CN990" i="3"/>
  <c r="CN1004" i="3"/>
  <c r="CN999" i="3"/>
  <c r="CN991" i="3"/>
  <c r="CN989" i="3"/>
  <c r="CN988" i="3"/>
  <c r="CN969" i="3"/>
  <c r="CN974" i="3"/>
  <c r="CN987" i="3"/>
  <c r="CN968" i="3"/>
  <c r="CN967" i="3" s="1"/>
  <c r="CN966" i="3" a="1"/>
  <c r="CN966" i="3" s="1"/>
  <c r="CN958" i="3"/>
  <c r="CN983" i="3"/>
  <c r="CN998" i="3"/>
  <c r="CN973" i="3"/>
  <c r="CN972" i="3" s="1"/>
  <c r="CN970" i="3"/>
  <c r="CN1020" i="3"/>
  <c r="CN979" i="3"/>
  <c r="CN960" i="3"/>
  <c r="CN953" i="3"/>
  <c r="CN971" i="3"/>
  <c r="CN954" i="3"/>
  <c r="CN1007" i="3" s="1"/>
  <c r="CN1006" i="3" s="1"/>
  <c r="CN976" i="3"/>
  <c r="AO931" i="3"/>
  <c r="BB931" i="3" s="1"/>
  <c r="BC931" i="3" s="1"/>
  <c r="BB877" i="3"/>
  <c r="BC877" i="3" s="1"/>
  <c r="CP1051" i="3"/>
  <c r="CQ1051" i="3" s="1"/>
  <c r="AU822" i="3"/>
  <c r="AU853" i="3" s="1"/>
  <c r="AU867" i="3" s="1"/>
  <c r="AW962" i="3"/>
  <c r="BP956" i="3"/>
  <c r="BP1010" i="3" s="1"/>
  <c r="BP952" i="3"/>
  <c r="BP951" i="3" s="1"/>
  <c r="AS727" i="3"/>
  <c r="AS726" i="3" s="1"/>
  <c r="AS725" i="3" s="1"/>
  <c r="AS718" i="3"/>
  <c r="CP34" i="3"/>
  <c r="CQ34" i="3" s="1"/>
  <c r="AJ70" i="3"/>
  <c r="AJ101" i="3" s="1"/>
  <c r="AJ115" i="3" s="1"/>
  <c r="AJ116" i="3" s="1"/>
  <c r="CP187" i="3"/>
  <c r="CQ187" i="3" s="1"/>
  <c r="CC67" i="3"/>
  <c r="BO806" i="3"/>
  <c r="BO805" i="3" s="1"/>
  <c r="BO804" i="3" s="1"/>
  <c r="BO797" i="3"/>
  <c r="AL955" i="3"/>
  <c r="AM955" i="3" s="1"/>
  <c r="Y961" i="3"/>
  <c r="AV727" i="3"/>
  <c r="AV726" i="3" s="1"/>
  <c r="AV725" i="3" s="1"/>
  <c r="AV718" i="3"/>
  <c r="CC824" i="3"/>
  <c r="CC827" i="3"/>
  <c r="CP827" i="3" s="1"/>
  <c r="CQ827" i="3" s="1"/>
  <c r="CP825" i="3"/>
  <c r="CQ825" i="3" s="1"/>
  <c r="CC826" i="3"/>
  <c r="CP826" i="3" s="1"/>
  <c r="CQ826" i="3" s="1"/>
  <c r="CC828" i="3"/>
  <c r="CP828" i="3" s="1"/>
  <c r="CQ828" i="3" s="1"/>
  <c r="CG127" i="3"/>
  <c r="Y645" i="3"/>
  <c r="AL639" i="3"/>
  <c r="AM639" i="3" s="1"/>
  <c r="AP851" i="3"/>
  <c r="AP803" i="3"/>
  <c r="AP822" i="3" s="1"/>
  <c r="AP853" i="3" s="1"/>
  <c r="AP867" i="3" s="1"/>
  <c r="CP976" i="3"/>
  <c r="CQ976" i="3" s="1"/>
  <c r="CC978" i="3"/>
  <c r="CP978" i="3" s="1"/>
  <c r="CQ978" i="3" s="1"/>
  <c r="CC977" i="3"/>
  <c r="CP977" i="3" s="1"/>
  <c r="CQ977" i="3" s="1"/>
  <c r="CC975" i="3"/>
  <c r="CP975" i="3" s="1"/>
  <c r="CQ975" i="3" s="1"/>
  <c r="AO1089" i="3"/>
  <c r="BB1089" i="3" s="1"/>
  <c r="BC1089" i="3" s="1"/>
  <c r="BB1035" i="3"/>
  <c r="BC1035" i="3" s="1"/>
  <c r="CL819" i="3"/>
  <c r="CL817" i="3"/>
  <c r="CL820" i="3"/>
  <c r="BO896" i="3"/>
  <c r="BO899" i="3"/>
  <c r="BO898" i="3"/>
  <c r="BO903" i="3"/>
  <c r="BO902" i="3" s="1"/>
  <c r="BO905" i="3"/>
  <c r="BO906" i="3"/>
  <c r="BO907" i="3"/>
  <c r="AR822" i="3"/>
  <c r="AR853" i="3" s="1"/>
  <c r="AR867" i="3" s="1"/>
  <c r="BB640" i="3"/>
  <c r="BC640" i="3" s="1"/>
  <c r="AO694" i="3"/>
  <c r="BU741" i="3"/>
  <c r="BU738" i="3"/>
  <c r="BU740" i="3"/>
  <c r="AQ1040" i="3"/>
  <c r="AQ1059" i="3" s="1"/>
  <c r="AQ1090" i="3" s="1"/>
  <c r="AQ1104" i="3" s="1"/>
  <c r="AQ1088" i="3"/>
  <c r="AT898" i="3"/>
  <c r="AT896" i="3"/>
  <c r="AT899" i="3"/>
  <c r="BZ636" i="3"/>
  <c r="BM635" i="3"/>
  <c r="BM43" i="3"/>
  <c r="AX144" i="1"/>
  <c r="AX154" i="1"/>
  <c r="AX100" i="1"/>
  <c r="AX86" i="1"/>
  <c r="BC38" i="1"/>
  <c r="AX38" i="1"/>
  <c r="AX135" i="1"/>
  <c r="AX139" i="1"/>
  <c r="AX99" i="1"/>
  <c r="AX78" i="1"/>
  <c r="AX160" i="1"/>
  <c r="AX85" i="1"/>
  <c r="AX79" i="1"/>
  <c r="AW43" i="1"/>
  <c r="AX40" i="1"/>
  <c r="BJ38" i="1"/>
  <c r="BI38" i="1"/>
  <c r="BD38" i="1"/>
  <c r="AX88" i="1"/>
  <c r="AX104" i="1"/>
  <c r="AX97" i="1"/>
  <c r="AX87" i="1"/>
  <c r="AX132" i="1"/>
  <c r="AX128" i="1"/>
  <c r="AX152" i="1"/>
  <c r="AX118" i="1"/>
  <c r="AX55" i="1"/>
  <c r="AX63" i="1"/>
  <c r="AX112" i="1"/>
  <c r="AX107" i="1"/>
  <c r="AX42" i="1"/>
  <c r="AX136" i="1"/>
  <c r="AX124" i="1"/>
  <c r="AX61" i="1"/>
  <c r="AX156" i="1"/>
  <c r="AX75" i="1"/>
  <c r="AX66" i="1"/>
  <c r="AX130" i="1"/>
  <c r="AX41" i="1"/>
  <c r="AX67" i="1"/>
  <c r="AX126" i="1"/>
  <c r="AX131" i="1"/>
  <c r="AX83" i="1"/>
  <c r="AX71" i="1"/>
  <c r="AX122" i="1"/>
  <c r="AX111" i="1"/>
  <c r="AX48" i="1"/>
  <c r="AX108" i="1"/>
  <c r="AX157" i="1"/>
  <c r="AX125" i="1"/>
  <c r="AX116" i="1"/>
  <c r="AX137" i="1"/>
  <c r="AX77" i="1"/>
  <c r="AX39" i="1"/>
  <c r="AX117" i="1"/>
  <c r="AX103" i="1"/>
  <c r="AX127" i="1"/>
  <c r="AX115" i="1"/>
  <c r="AX72" i="1"/>
  <c r="AX114" i="1"/>
  <c r="AX120" i="1"/>
  <c r="AX121" i="1"/>
  <c r="AX84" i="1"/>
  <c r="AX98" i="1"/>
  <c r="AX129" i="1"/>
  <c r="AX81" i="1"/>
  <c r="AX123" i="1"/>
  <c r="AX143" i="1"/>
  <c r="AX80" i="1"/>
  <c r="AX138" i="1"/>
  <c r="AX62" i="1"/>
  <c r="AX161" i="1"/>
  <c r="AX159" i="1"/>
  <c r="AX119" i="1"/>
  <c r="AX89" i="1"/>
  <c r="AX158" i="1"/>
  <c r="AX145" i="1"/>
  <c r="AX134" i="1"/>
  <c r="AX146" i="1"/>
  <c r="AX162" i="1"/>
  <c r="AX147" i="1"/>
  <c r="AX113" i="1"/>
  <c r="AX58" i="1"/>
  <c r="AX46" i="1"/>
  <c r="AX53" i="1"/>
  <c r="AX76" i="1"/>
  <c r="AX74" i="1"/>
  <c r="AX101" i="1"/>
  <c r="AX73" i="1"/>
  <c r="AX151" i="1"/>
  <c r="AX54" i="1"/>
  <c r="AX142" i="1"/>
  <c r="AX47" i="1"/>
  <c r="AX102" i="1"/>
  <c r="AX70" i="1"/>
  <c r="AX133" i="1"/>
  <c r="AX155" i="1"/>
  <c r="AX153" i="1"/>
  <c r="AX96" i="1"/>
  <c r="AX150" i="1"/>
  <c r="AX60" i="1"/>
  <c r="AX110" i="1"/>
  <c r="AX95" i="1"/>
  <c r="AX106" i="1"/>
  <c r="AX52" i="1"/>
  <c r="AX45" i="1"/>
  <c r="AX69" i="1"/>
  <c r="AX57" i="1"/>
  <c r="AX82" i="1"/>
  <c r="AX141" i="1"/>
  <c r="AX65" i="1"/>
  <c r="AX149" i="1"/>
  <c r="AX51" i="1"/>
  <c r="AX140" i="1"/>
  <c r="AX56" i="1"/>
  <c r="AX105" i="1"/>
  <c r="AX94" i="1"/>
  <c r="AX44" i="1"/>
  <c r="AX109" i="1"/>
  <c r="AX64" i="1"/>
  <c r="AX59" i="1"/>
  <c r="AX68" i="1"/>
  <c r="AX50" i="1"/>
  <c r="AX93" i="1"/>
  <c r="BB557" i="3"/>
  <c r="AO556" i="3"/>
  <c r="BR118" i="3"/>
  <c r="BR48" i="3"/>
  <c r="Z54" i="3"/>
  <c r="Z647" i="3"/>
  <c r="Z646" i="3" s="1"/>
  <c r="Z664" i="3" s="1"/>
  <c r="AL482" i="3"/>
  <c r="AM482" i="3" s="1"/>
  <c r="Y487" i="3"/>
  <c r="BP899" i="3"/>
  <c r="BP898" i="3"/>
  <c r="BP896" i="3"/>
  <c r="AT885" i="3"/>
  <c r="AT884" i="3" s="1"/>
  <c r="AT883" i="3" s="1"/>
  <c r="AT876" i="3"/>
  <c r="CH118" i="3"/>
  <c r="CH48" i="3"/>
  <c r="AE1088" i="3"/>
  <c r="AL1088" i="3" s="1"/>
  <c r="AM1088" i="3" s="1"/>
  <c r="AE1040" i="3"/>
  <c r="AE1059" i="3" s="1"/>
  <c r="AE1090" i="3" s="1"/>
  <c r="BN690" i="3"/>
  <c r="BN96" i="3"/>
  <c r="BN95" i="3" s="1"/>
  <c r="BB893" i="3"/>
  <c r="BC893" i="3" s="1"/>
  <c r="BM852" i="3"/>
  <c r="BZ852" i="3" s="1"/>
  <c r="CA852" i="3" s="1"/>
  <c r="BZ798" i="3"/>
  <c r="CA798" i="3" s="1"/>
  <c r="AZ806" i="3"/>
  <c r="AZ805" i="3" s="1"/>
  <c r="AZ804" i="3" s="1"/>
  <c r="AZ797" i="3"/>
  <c r="AC980" i="3"/>
  <c r="AU964" i="3"/>
  <c r="AU963" i="3" s="1"/>
  <c r="AU962" i="3" s="1"/>
  <c r="AU955" i="3"/>
  <c r="CJ118" i="3"/>
  <c r="CJ48" i="3"/>
  <c r="AR54" i="3"/>
  <c r="AR647" i="3"/>
  <c r="AR646" i="3" s="1"/>
  <c r="BB403" i="3"/>
  <c r="BC403" i="3" s="1"/>
  <c r="AO408" i="3"/>
  <c r="BX977" i="3"/>
  <c r="BX975" i="3"/>
  <c r="BX978" i="3"/>
  <c r="BV975" i="3"/>
  <c r="BV978" i="3"/>
  <c r="BV977" i="3"/>
  <c r="AI882" i="3"/>
  <c r="AI901" i="3" s="1"/>
  <c r="AI932" i="3" s="1"/>
  <c r="AI946" i="3" s="1"/>
  <c r="AI930" i="3"/>
  <c r="CF1024" i="3"/>
  <c r="CF1020" i="3"/>
  <c r="CF1004" i="3"/>
  <c r="CF1019" i="3"/>
  <c r="CF1018" i="3"/>
  <c r="CF1017" i="3"/>
  <c r="CF1008" i="3"/>
  <c r="CF1005" i="3"/>
  <c r="CF1023" i="3"/>
  <c r="CF1016" i="3"/>
  <c r="CF999" i="3"/>
  <c r="CF1013" i="3"/>
  <c r="CF1012" i="3" s="1"/>
  <c r="CF990" i="3"/>
  <c r="CF996" i="3"/>
  <c r="CF995" i="3" s="1"/>
  <c r="CF988" i="3"/>
  <c r="CF973" i="3"/>
  <c r="CF972" i="3" s="1"/>
  <c r="CF989" i="3"/>
  <c r="CF987" i="3"/>
  <c r="CF974" i="3"/>
  <c r="CF991" i="3"/>
  <c r="CF979" i="3"/>
  <c r="CF969" i="3"/>
  <c r="CF983" i="3"/>
  <c r="CF998" i="3"/>
  <c r="CF968" i="3"/>
  <c r="CF967" i="3" s="1"/>
  <c r="CF954" i="3"/>
  <c r="CF1007" i="3" s="1"/>
  <c r="CF1006" i="3" s="1"/>
  <c r="CF966" i="3" a="1"/>
  <c r="CF966" i="3" s="1"/>
  <c r="CF993" i="3"/>
  <c r="CF992" i="3" s="1"/>
  <c r="CF953" i="3"/>
  <c r="CF970" i="3"/>
  <c r="CF958" i="3"/>
  <c r="CF994" i="3"/>
  <c r="CF971" i="3"/>
  <c r="CF960" i="3"/>
  <c r="CF976" i="3"/>
  <c r="BW118" i="3"/>
  <c r="BW48" i="3"/>
  <c r="AV806" i="3"/>
  <c r="AV805" i="3" s="1"/>
  <c r="AV804" i="3" s="1"/>
  <c r="AV797" i="3"/>
  <c r="BQ127" i="3"/>
  <c r="BZ127" i="3" s="1"/>
  <c r="BZ128" i="3"/>
  <c r="CP126" i="3"/>
  <c r="BZ1031" i="3"/>
  <c r="BM1030" i="3"/>
  <c r="CP145" i="3"/>
  <c r="CH661" i="3"/>
  <c r="CH659" i="3"/>
  <c r="CH662" i="3"/>
  <c r="AA743" i="3"/>
  <c r="AL166" i="3"/>
  <c r="AM166" i="3" s="1"/>
  <c r="Y171" i="3"/>
  <c r="CC854" i="3"/>
  <c r="CP854" i="3" s="1"/>
  <c r="CQ854" i="3" s="1"/>
  <c r="CP855" i="3"/>
  <c r="CQ855" i="3" s="1"/>
  <c r="AZ648" i="3"/>
  <c r="AZ639" i="3"/>
  <c r="BB245" i="3"/>
  <c r="BC245" i="3" s="1"/>
  <c r="AO250" i="3"/>
  <c r="AZ772" i="3"/>
  <c r="AZ724" i="3"/>
  <c r="AZ743" i="3" s="1"/>
  <c r="AZ774" i="3" s="1"/>
  <c r="AZ788" i="3" s="1"/>
  <c r="AA885" i="3"/>
  <c r="AA884" i="3" s="1"/>
  <c r="AA883" i="3" s="1"/>
  <c r="AA876" i="3"/>
  <c r="AA882" i="3" s="1"/>
  <c r="BB53" i="3"/>
  <c r="BC53" i="3" s="1"/>
  <c r="AM43" i="3"/>
  <c r="AM130" i="3"/>
  <c r="AM135" i="3"/>
  <c r="AM151" i="3"/>
  <c r="AM150" i="3"/>
  <c r="AM143" i="3"/>
  <c r="AM144" i="3"/>
  <c r="AM125" i="3"/>
  <c r="AM136" i="3"/>
  <c r="AM147" i="3"/>
  <c r="AM149" i="3"/>
  <c r="AM146" i="3"/>
  <c r="AM120" i="3"/>
  <c r="AM140" i="3"/>
  <c r="AM148" i="3"/>
  <c r="AM138" i="3"/>
  <c r="AM137" i="3"/>
  <c r="AM145" i="3"/>
  <c r="AM139" i="3"/>
  <c r="AM129" i="3"/>
  <c r="AM132" i="3"/>
  <c r="AM124" i="3"/>
  <c r="AM152" i="3"/>
  <c r="AM127" i="3"/>
  <c r="AM134" i="3"/>
  <c r="AM131" i="3"/>
  <c r="AM123" i="3"/>
  <c r="AM142" i="3"/>
  <c r="AM153" i="3"/>
  <c r="AM126" i="3"/>
  <c r="AM128" i="3"/>
  <c r="AM122" i="3"/>
  <c r="AM121" i="3"/>
  <c r="AM133" i="3"/>
  <c r="AM119" i="3"/>
  <c r="AM118" i="3"/>
  <c r="AM141" i="3"/>
  <c r="AM117" i="3"/>
  <c r="BP569" i="3"/>
  <c r="BP568" i="3" s="1"/>
  <c r="BP567" i="3" s="1"/>
  <c r="BP560" i="3"/>
  <c r="BT906" i="3"/>
  <c r="BT905" i="3"/>
  <c r="BT903" i="3"/>
  <c r="BT902" i="3" s="1"/>
  <c r="BT907" i="3"/>
  <c r="AO872" i="3"/>
  <c r="BB873" i="3"/>
  <c r="BP978" i="3"/>
  <c r="BP977" i="3"/>
  <c r="BP975" i="3"/>
  <c r="AB964" i="3"/>
  <c r="AB963" i="3" s="1"/>
  <c r="AB962" i="3" s="1"/>
  <c r="AB955" i="3"/>
  <c r="AB961" i="3" s="1"/>
  <c r="AB980" i="3" s="1"/>
  <c r="AH1009" i="3"/>
  <c r="AH961" i="3"/>
  <c r="AH980" i="3" s="1"/>
  <c r="AH1011" i="3" s="1"/>
  <c r="AH1025" i="3" s="1"/>
  <c r="AJ648" i="3"/>
  <c r="AJ639" i="3"/>
  <c r="BV738" i="3"/>
  <c r="BV740" i="3"/>
  <c r="BV741" i="3"/>
  <c r="AL964" i="3"/>
  <c r="AM964" i="3" s="1"/>
  <c r="Y963" i="3"/>
  <c r="BX826" i="3"/>
  <c r="BX824" i="3"/>
  <c r="BX823" i="3" s="1"/>
  <c r="BX827" i="3"/>
  <c r="BX828" i="3"/>
  <c r="CH1023" i="3"/>
  <c r="CH1018" i="3"/>
  <c r="CH1017" i="3"/>
  <c r="CH1016" i="3"/>
  <c r="CH1005" i="3"/>
  <c r="CH1008" i="3"/>
  <c r="CH1020" i="3"/>
  <c r="CH1019" i="3"/>
  <c r="CH1024" i="3"/>
  <c r="CH1013" i="3"/>
  <c r="CH1012" i="3" s="1"/>
  <c r="CH999" i="3"/>
  <c r="CH994" i="3"/>
  <c r="CH991" i="3"/>
  <c r="CH987" i="3"/>
  <c r="CH983" i="3"/>
  <c r="CH979" i="3"/>
  <c r="CH973" i="3"/>
  <c r="CH972" i="3" s="1"/>
  <c r="CH988" i="3"/>
  <c r="CH993" i="3"/>
  <c r="CH992" i="3" s="1"/>
  <c r="CH971" i="3"/>
  <c r="CH996" i="3"/>
  <c r="CH995" i="3" s="1"/>
  <c r="CH989" i="3"/>
  <c r="CH970" i="3"/>
  <c r="CH966" i="3" a="1"/>
  <c r="CH966" i="3" s="1"/>
  <c r="CH954" i="3"/>
  <c r="CH1007" i="3" s="1"/>
  <c r="CH1006" i="3" s="1"/>
  <c r="CH1004" i="3"/>
  <c r="CH968" i="3"/>
  <c r="CH967" i="3" s="1"/>
  <c r="CH998" i="3"/>
  <c r="CH990" i="3"/>
  <c r="CH969" i="3"/>
  <c r="CH974" i="3"/>
  <c r="CH958" i="3"/>
  <c r="CH960" i="3"/>
  <c r="CH953" i="3"/>
  <c r="CH976" i="3"/>
  <c r="AY964" i="3"/>
  <c r="AY963" i="3" s="1"/>
  <c r="AY962" i="3" s="1"/>
  <c r="AY955" i="3"/>
  <c r="CE661" i="3"/>
  <c r="CE659" i="3"/>
  <c r="CE662" i="3"/>
  <c r="CI582" i="3"/>
  <c r="CI580" i="3"/>
  <c r="CI583" i="3"/>
  <c r="CA557" i="3"/>
  <c r="CA570" i="3"/>
  <c r="V46" i="3"/>
  <c r="W46" i="3" s="1"/>
  <c r="I51" i="3"/>
  <c r="BZ879" i="3"/>
  <c r="CA879" i="3" s="1"/>
  <c r="CA920" i="3"/>
  <c r="CD1057" i="3"/>
  <c r="CD1056" i="3"/>
  <c r="CD1054" i="3"/>
  <c r="CI944" i="3"/>
  <c r="CI934" i="3"/>
  <c r="CI933" i="3" s="1"/>
  <c r="CI945" i="3"/>
  <c r="CI937" i="3"/>
  <c r="CI938" i="3"/>
  <c r="CI925" i="3"/>
  <c r="CI920" i="3"/>
  <c r="CI891" i="3"/>
  <c r="CI929" i="3"/>
  <c r="CI914" i="3"/>
  <c r="CI913" i="3" s="1"/>
  <c r="CI910" i="3"/>
  <c r="CI892" i="3"/>
  <c r="CI926" i="3"/>
  <c r="CI915" i="3"/>
  <c r="CI911" i="3"/>
  <c r="CI912" i="3"/>
  <c r="CI941" i="3"/>
  <c r="CI904" i="3"/>
  <c r="CI889" i="3"/>
  <c r="CI888" i="3" s="1"/>
  <c r="CI887" i="3" a="1"/>
  <c r="CI887" i="3" s="1"/>
  <c r="CI881" i="3"/>
  <c r="CI874" i="3"/>
  <c r="CI919" i="3"/>
  <c r="CI939" i="3"/>
  <c r="CI908" i="3"/>
  <c r="CI909" i="3"/>
  <c r="CI917" i="3"/>
  <c r="CI916" i="3" s="1"/>
  <c r="CI894" i="3"/>
  <c r="CI893" i="3" s="1"/>
  <c r="CI890" i="3"/>
  <c r="CI940" i="3"/>
  <c r="CI895" i="3"/>
  <c r="CI900" i="3"/>
  <c r="CI875" i="3"/>
  <c r="CI928" i="3" s="1"/>
  <c r="CI927" i="3" s="1"/>
  <c r="CI879" i="3"/>
  <c r="CJ580" i="3"/>
  <c r="CJ582" i="3"/>
  <c r="CJ583" i="3"/>
  <c r="CJ590" i="3"/>
  <c r="CJ587" i="3"/>
  <c r="CJ586" i="3" s="1"/>
  <c r="CJ589" i="3"/>
  <c r="CJ591" i="3"/>
  <c r="AB1059" i="3"/>
  <c r="CD827" i="3"/>
  <c r="CD826" i="3"/>
  <c r="CD824" i="3"/>
  <c r="CD823" i="3" s="1"/>
  <c r="CD828" i="3"/>
  <c r="CP133" i="3"/>
  <c r="AZ930" i="3"/>
  <c r="AZ882" i="3"/>
  <c r="AZ901" i="3" s="1"/>
  <c r="AZ932" i="3" s="1"/>
  <c r="AZ946" i="3" s="1"/>
  <c r="BB661" i="3"/>
  <c r="BC661" i="3" s="1"/>
  <c r="AO67" i="3"/>
  <c r="BU896" i="3"/>
  <c r="BU899" i="3"/>
  <c r="BU898" i="3"/>
  <c r="Z885" i="3"/>
  <c r="Z884" i="3" s="1"/>
  <c r="Z883" i="3" s="1"/>
  <c r="Z876" i="3"/>
  <c r="Z882" i="3" s="1"/>
  <c r="Z901" i="3" s="1"/>
  <c r="CF118" i="3"/>
  <c r="CF48" i="3"/>
  <c r="AQ803" i="3"/>
  <c r="AQ822" i="3" s="1"/>
  <c r="AQ853" i="3" s="1"/>
  <c r="AQ867" i="3" s="1"/>
  <c r="AQ851" i="3"/>
  <c r="CI1054" i="3"/>
  <c r="CI1057" i="3"/>
  <c r="CI1056" i="3"/>
  <c r="BZ794" i="3"/>
  <c r="BM793" i="3"/>
  <c r="AL42" i="3"/>
  <c r="AM42" i="3" s="1"/>
  <c r="Y46" i="3"/>
  <c r="CM118" i="3"/>
  <c r="CM48" i="3"/>
  <c r="AE664" i="3"/>
  <c r="AE695" i="3" s="1"/>
  <c r="BZ72" i="3"/>
  <c r="CA72" i="3" s="1"/>
  <c r="BM71" i="3"/>
  <c r="BZ71" i="3" s="1"/>
  <c r="CA71" i="3" s="1"/>
  <c r="CP18" i="3"/>
  <c r="CQ18" i="3" s="1"/>
  <c r="AX566" i="3"/>
  <c r="AX585" i="3" s="1"/>
  <c r="AX616" i="3" s="1"/>
  <c r="AX630" i="3" s="1"/>
  <c r="AX614" i="3"/>
  <c r="CK1064" i="3"/>
  <c r="CK1063" i="3"/>
  <c r="CK1061" i="3"/>
  <c r="CK1060" i="3" s="1"/>
  <c r="CK1065" i="3"/>
  <c r="BN956" i="3"/>
  <c r="BN1010" i="3" s="1"/>
  <c r="BN952" i="3"/>
  <c r="BN951" i="3" s="1"/>
  <c r="AG1043" i="3"/>
  <c r="AG1042" i="3" s="1"/>
  <c r="AG1041" i="3" s="1"/>
  <c r="AG1034" i="3"/>
  <c r="CP35" i="3"/>
  <c r="CQ35" i="3" s="1"/>
  <c r="BU580" i="3"/>
  <c r="BU582" i="3"/>
  <c r="BU583" i="3"/>
  <c r="CP577" i="3"/>
  <c r="CQ577" i="3" s="1"/>
  <c r="AL324" i="3"/>
  <c r="AM324" i="3" s="1"/>
  <c r="Y329" i="3"/>
  <c r="AJ1088" i="3"/>
  <c r="AJ1040" i="3"/>
  <c r="AJ1059" i="3" s="1"/>
  <c r="AJ1090" i="3" s="1"/>
  <c r="AJ1104" i="3" s="1"/>
  <c r="CE118" i="3"/>
  <c r="CE48" i="3"/>
  <c r="CP656" i="3"/>
  <c r="CQ656" i="3" s="1"/>
  <c r="BM1010" i="3"/>
  <c r="BZ1010" i="3" s="1"/>
  <c r="CA1010" i="3" s="1"/>
  <c r="BZ956" i="3"/>
  <c r="CA956" i="3" s="1"/>
  <c r="AJ806" i="3"/>
  <c r="AJ805" i="3" s="1"/>
  <c r="AJ804" i="3" s="1"/>
  <c r="AJ797" i="3"/>
  <c r="BR975" i="3"/>
  <c r="BR977" i="3"/>
  <c r="BR978" i="3"/>
  <c r="AL561" i="3"/>
  <c r="AM561" i="3" s="1"/>
  <c r="Y566" i="3"/>
  <c r="BM913" i="3"/>
  <c r="BZ913" i="3" s="1"/>
  <c r="CA913" i="3" s="1"/>
  <c r="BZ914" i="3"/>
  <c r="CA914" i="3" s="1"/>
  <c r="CH826" i="3"/>
  <c r="CH824" i="3"/>
  <c r="CH823" i="3" s="1"/>
  <c r="CH827" i="3"/>
  <c r="CH828" i="3"/>
  <c r="CJ748" i="3"/>
  <c r="CJ745" i="3"/>
  <c r="CJ744" i="3" s="1"/>
  <c r="CJ747" i="3"/>
  <c r="CJ749" i="3"/>
  <c r="AO580" i="3"/>
  <c r="BB580" i="3" s="1"/>
  <c r="BC580" i="3" s="1"/>
  <c r="AO583" i="3"/>
  <c r="BB583" i="3" s="1"/>
  <c r="BC583" i="3" s="1"/>
  <c r="BB581" i="3"/>
  <c r="BC581" i="3" s="1"/>
  <c r="AO582" i="3"/>
  <c r="BB582" i="3" s="1"/>
  <c r="BC582" i="3" s="1"/>
  <c r="CG1054" i="3"/>
  <c r="CG1057" i="3"/>
  <c r="CG1056" i="3"/>
  <c r="CF740" i="3"/>
  <c r="CF741" i="3"/>
  <c r="CF738" i="3"/>
  <c r="CN661" i="3"/>
  <c r="CN662" i="3"/>
  <c r="CN659" i="3"/>
  <c r="CK659" i="3"/>
  <c r="CK661" i="3"/>
  <c r="CK662" i="3"/>
  <c r="AL648" i="3"/>
  <c r="AM648" i="3" s="1"/>
  <c r="Y54" i="3"/>
  <c r="AL54" i="3" s="1"/>
  <c r="AM54" i="3" s="1"/>
  <c r="Y647" i="3"/>
  <c r="AT964" i="3"/>
  <c r="AT963" i="3" s="1"/>
  <c r="AT962" i="3" s="1"/>
  <c r="AT955" i="3"/>
  <c r="BR741" i="3"/>
  <c r="BR738" i="3"/>
  <c r="BR740" i="3"/>
  <c r="BM773" i="3"/>
  <c r="BZ773" i="3" s="1"/>
  <c r="CA773" i="3" s="1"/>
  <c r="BZ719" i="3"/>
  <c r="CA719" i="3" s="1"/>
  <c r="BT826" i="3"/>
  <c r="BT824" i="3"/>
  <c r="BT823" i="3" s="1"/>
  <c r="BT827" i="3"/>
  <c r="BT828" i="3"/>
  <c r="AL403" i="3"/>
  <c r="AM403" i="3" s="1"/>
  <c r="Y408" i="3"/>
  <c r="BW738" i="3"/>
  <c r="BW741" i="3"/>
  <c r="BW740" i="3"/>
  <c r="CG582" i="3"/>
  <c r="CG583" i="3"/>
  <c r="CG580" i="3"/>
  <c r="BZ556" i="3"/>
  <c r="CA556" i="3" s="1"/>
  <c r="BM569" i="3"/>
  <c r="BM560" i="3"/>
  <c r="AJ885" i="3"/>
  <c r="AJ884" i="3" s="1"/>
  <c r="AJ883" i="3" s="1"/>
  <c r="AJ876" i="3"/>
  <c r="CK897" i="3"/>
  <c r="AT1043" i="3"/>
  <c r="AT1042" i="3" s="1"/>
  <c r="AT1041" i="3" s="1"/>
  <c r="AT1034" i="3"/>
  <c r="BN557" i="3"/>
  <c r="BN556" i="3" s="1"/>
  <c r="BN561" i="3"/>
  <c r="BN615" i="3" s="1"/>
  <c r="CA887" i="3"/>
  <c r="CA888" i="3"/>
  <c r="BZ904" i="3"/>
  <c r="CA904" i="3" s="1"/>
  <c r="BM903" i="3"/>
  <c r="BM905" i="3"/>
  <c r="BZ905" i="3" s="1"/>
  <c r="CA905" i="3" s="1"/>
  <c r="BM906" i="3"/>
  <c r="BZ906" i="3" s="1"/>
  <c r="CA906" i="3" s="1"/>
  <c r="BM907" i="3"/>
  <c r="BZ907" i="3" s="1"/>
  <c r="CA907" i="3" s="1"/>
  <c r="BS898" i="3"/>
  <c r="BS899" i="3"/>
  <c r="BS896" i="3"/>
  <c r="CP20" i="3"/>
  <c r="CQ20" i="3" s="1"/>
  <c r="AY896" i="3"/>
  <c r="AY898" i="3"/>
  <c r="AY899" i="3"/>
  <c r="CP1061" i="3"/>
  <c r="CQ1061" i="3" s="1"/>
  <c r="CC1060" i="3"/>
  <c r="CP1060" i="3" s="1"/>
  <c r="CQ1060" i="3" s="1"/>
  <c r="AW614" i="3"/>
  <c r="AW566" i="3"/>
  <c r="AW585" i="3" s="1"/>
  <c r="AW616" i="3" s="1"/>
  <c r="AW630" i="3" s="1"/>
  <c r="AJ964" i="3"/>
  <c r="AJ963" i="3" s="1"/>
  <c r="AJ962" i="3" s="1"/>
  <c r="AJ955" i="3"/>
  <c r="CC141" i="3"/>
  <c r="BN975" i="3"/>
  <c r="BN978" i="3"/>
  <c r="BN977" i="3"/>
  <c r="BN985" i="3"/>
  <c r="BN984" i="3"/>
  <c r="BN982" i="3"/>
  <c r="BN981" i="3" s="1"/>
  <c r="BN986" i="3"/>
  <c r="CP150" i="3"/>
  <c r="BW582" i="3"/>
  <c r="BW583" i="3"/>
  <c r="BW580" i="3"/>
  <c r="CH668" i="3"/>
  <c r="CH666" i="3"/>
  <c r="CH665" i="3" s="1"/>
  <c r="CH669" i="3"/>
  <c r="CH670" i="3"/>
  <c r="BZ62" i="3"/>
  <c r="CA62" i="3" s="1"/>
  <c r="BM53" i="3"/>
  <c r="BM951" i="3"/>
  <c r="BZ952" i="3"/>
  <c r="AC885" i="3"/>
  <c r="AC884" i="3" s="1"/>
  <c r="AC883" i="3" s="1"/>
  <c r="AC876" i="3"/>
  <c r="AC882" i="3" s="1"/>
  <c r="CC818" i="3"/>
  <c r="CQ861" i="3"/>
  <c r="AY772" i="3"/>
  <c r="AY724" i="3"/>
  <c r="AY743" i="3" s="1"/>
  <c r="AY774" i="3" s="1"/>
  <c r="AY788" i="3" s="1"/>
  <c r="BM848" i="3"/>
  <c r="BZ848" i="3" s="1"/>
  <c r="CA848" i="3" s="1"/>
  <c r="BZ849" i="3"/>
  <c r="CA849" i="3" s="1"/>
  <c r="CD48" i="3"/>
  <c r="CD118" i="3"/>
  <c r="AO615" i="3"/>
  <c r="BB615" i="3" s="1"/>
  <c r="BC615" i="3" s="1"/>
  <c r="BB561" i="3"/>
  <c r="BC561" i="3" s="1"/>
  <c r="BZ28" i="3"/>
  <c r="CA28" i="3" s="1"/>
  <c r="AL693" i="3"/>
  <c r="AM693" i="3" s="1"/>
  <c r="AE99" i="3"/>
  <c r="BO975" i="3"/>
  <c r="BO977" i="3"/>
  <c r="BO978" i="3"/>
  <c r="CI659" i="3"/>
  <c r="CI662" i="3"/>
  <c r="CI661" i="3"/>
  <c r="BM1089" i="3"/>
  <c r="BZ1089" i="3" s="1"/>
  <c r="CA1089" i="3" s="1"/>
  <c r="BZ1035" i="3"/>
  <c r="CA1035" i="3" s="1"/>
  <c r="BS118" i="3"/>
  <c r="BS48" i="3"/>
  <c r="CF748" i="3"/>
  <c r="CF745" i="3"/>
  <c r="CF744" i="3" s="1"/>
  <c r="CF747" i="3"/>
  <c r="CF749" i="3"/>
  <c r="CL827" i="3"/>
  <c r="CL826" i="3"/>
  <c r="CL824" i="3"/>
  <c r="CL823" i="3" s="1"/>
  <c r="CL828" i="3"/>
  <c r="AD964" i="3"/>
  <c r="AD963" i="3" s="1"/>
  <c r="AD962" i="3" s="1"/>
  <c r="AD955" i="3"/>
  <c r="AD961" i="3" s="1"/>
  <c r="CG589" i="3"/>
  <c r="CG590" i="3"/>
  <c r="CG587" i="3"/>
  <c r="CG586" i="3" s="1"/>
  <c r="CG591" i="3"/>
  <c r="AU896" i="3"/>
  <c r="AU898" i="3"/>
  <c r="AU899" i="3"/>
  <c r="AT614" i="3"/>
  <c r="AT566" i="3"/>
  <c r="AT585" i="3" s="1"/>
  <c r="AT616" i="3" s="1"/>
  <c r="AT630" i="3" s="1"/>
  <c r="AW851" i="3"/>
  <c r="AW803" i="3"/>
  <c r="AW822" i="3" s="1"/>
  <c r="AW853" i="3" s="1"/>
  <c r="AW867" i="3" s="1"/>
  <c r="AP1059" i="3"/>
  <c r="AP1090" i="3" s="1"/>
  <c r="AP1104" i="3" s="1"/>
  <c r="CA895" i="3"/>
  <c r="CA910" i="3"/>
  <c r="CA925" i="3"/>
  <c r="CD820" i="3"/>
  <c r="CD819" i="3"/>
  <c r="CD817" i="3"/>
  <c r="CH944" i="3"/>
  <c r="CH919" i="3"/>
  <c r="CH945" i="3"/>
  <c r="CH937" i="3"/>
  <c r="CH910" i="3"/>
  <c r="CH904" i="3"/>
  <c r="CH900" i="3"/>
  <c r="CH894" i="3"/>
  <c r="CH893" i="3" s="1"/>
  <c r="CH892" i="3"/>
  <c r="CH926" i="3"/>
  <c r="CH895" i="3"/>
  <c r="CH929" i="3"/>
  <c r="CH914" i="3"/>
  <c r="CH913" i="3" s="1"/>
  <c r="CH938" i="3"/>
  <c r="CH887" i="3" a="1"/>
  <c r="CH887" i="3" s="1"/>
  <c r="CH908" i="3"/>
  <c r="CH934" i="3"/>
  <c r="CH933" i="3" s="1"/>
  <c r="CH941" i="3"/>
  <c r="CH915" i="3"/>
  <c r="CH909" i="3"/>
  <c r="CH875" i="3"/>
  <c r="CH928" i="3" s="1"/>
  <c r="CH927" i="3" s="1"/>
  <c r="CH889" i="3"/>
  <c r="CH888" i="3" s="1"/>
  <c r="CH881" i="3"/>
  <c r="CH879" i="3"/>
  <c r="CH939" i="3"/>
  <c r="CH925" i="3"/>
  <c r="CH911" i="3"/>
  <c r="CH874" i="3"/>
  <c r="CH917" i="3"/>
  <c r="CH916" i="3" s="1"/>
  <c r="CH890" i="3"/>
  <c r="CH912" i="3"/>
  <c r="CH920" i="3"/>
  <c r="CH940" i="3"/>
  <c r="CH891" i="3"/>
  <c r="CP128" i="3"/>
  <c r="CC127" i="3"/>
  <c r="CP127" i="3" s="1"/>
  <c r="CL582" i="3"/>
  <c r="CL583" i="3"/>
  <c r="CL580" i="3"/>
  <c r="BB715" i="3"/>
  <c r="AO714" i="3"/>
  <c r="AS896" i="3"/>
  <c r="AS883" i="3" s="1"/>
  <c r="AS901" i="3" s="1"/>
  <c r="AS932" i="3" s="1"/>
  <c r="AS946" i="3" s="1"/>
  <c r="AS898" i="3"/>
  <c r="AS899" i="3"/>
  <c r="AG806" i="3"/>
  <c r="AG805" i="3" s="1"/>
  <c r="AG804" i="3" s="1"/>
  <c r="AG797" i="3"/>
  <c r="BB662" i="3"/>
  <c r="BC662" i="3" s="1"/>
  <c r="AO68" i="3"/>
  <c r="BB68" i="3" s="1"/>
  <c r="BC68" i="3" s="1"/>
  <c r="BP906" i="3"/>
  <c r="BP905" i="3"/>
  <c r="BP903" i="3"/>
  <c r="BP902" i="3" s="1"/>
  <c r="BP907" i="3"/>
  <c r="AL872" i="3"/>
  <c r="AM872" i="3" s="1"/>
  <c r="Y885" i="3"/>
  <c r="Y876" i="3"/>
  <c r="CP153" i="3"/>
  <c r="AG693" i="3"/>
  <c r="AG99" i="3" s="1"/>
  <c r="AG645" i="3"/>
  <c r="AI772" i="3"/>
  <c r="AI724" i="3"/>
  <c r="AI743" i="3" s="1"/>
  <c r="AI774" i="3" s="1"/>
  <c r="AI788" i="3" s="1"/>
  <c r="BB482" i="3"/>
  <c r="BC482" i="3" s="1"/>
  <c r="AO487" i="3"/>
  <c r="BO569" i="3"/>
  <c r="BO568" i="3" s="1"/>
  <c r="BO567" i="3" s="1"/>
  <c r="BO560" i="3"/>
  <c r="CC740" i="3"/>
  <c r="CP740" i="3" s="1"/>
  <c r="CQ740" i="3" s="1"/>
  <c r="CP739" i="3"/>
  <c r="CQ739" i="3" s="1"/>
  <c r="CC741" i="3"/>
  <c r="CP741" i="3" s="1"/>
  <c r="CQ741" i="3" s="1"/>
  <c r="CC738" i="3"/>
  <c r="CP738" i="3" s="1"/>
  <c r="CQ738" i="3" s="1"/>
  <c r="BX984" i="3"/>
  <c r="BX982" i="3"/>
  <c r="BX981" i="3" s="1"/>
  <c r="BX985" i="3"/>
  <c r="BX986" i="3"/>
  <c r="CD1005" i="3"/>
  <c r="CD1023" i="3"/>
  <c r="CD1020" i="3"/>
  <c r="CD1019" i="3"/>
  <c r="CD1016" i="3"/>
  <c r="CD1013" i="3"/>
  <c r="CD1012" i="3" s="1"/>
  <c r="CD1004" i="3"/>
  <c r="CD1024" i="3"/>
  <c r="CD1018" i="3"/>
  <c r="CD999" i="3"/>
  <c r="CD998" i="3"/>
  <c r="CD994" i="3"/>
  <c r="CD990" i="3"/>
  <c r="CD1017" i="3"/>
  <c r="CD991" i="3"/>
  <c r="CD987" i="3"/>
  <c r="CD1008" i="3"/>
  <c r="CD996" i="3"/>
  <c r="CD995" i="3" s="1"/>
  <c r="CD983" i="3"/>
  <c r="CD993" i="3"/>
  <c r="CD992" i="3" s="1"/>
  <c r="CD970" i="3"/>
  <c r="CD974" i="3"/>
  <c r="CD979" i="3"/>
  <c r="CD969" i="3"/>
  <c r="CD971" i="3"/>
  <c r="CD958" i="3"/>
  <c r="CP958" i="3" s="1"/>
  <c r="CQ958" i="3" s="1"/>
  <c r="CD968" i="3"/>
  <c r="CD967" i="3" s="1"/>
  <c r="CD989" i="3"/>
  <c r="CD953" i="3"/>
  <c r="CD988" i="3"/>
  <c r="CD973" i="3"/>
  <c r="CD972" i="3" s="1"/>
  <c r="CD966" i="3" a="1"/>
  <c r="CD966" i="3" s="1"/>
  <c r="CD960" i="3"/>
  <c r="CD954" i="3"/>
  <c r="CD1007" i="3" s="1"/>
  <c r="CD1006" i="3" s="1"/>
  <c r="CD976" i="3"/>
  <c r="CJ976" i="3"/>
  <c r="CL976" i="3"/>
  <c r="CP36" i="3"/>
  <c r="CQ36" i="3" s="1"/>
  <c r="CG1064" i="3"/>
  <c r="CG1063" i="3"/>
  <c r="CG1061" i="3"/>
  <c r="CG1060" i="3" s="1"/>
  <c r="CG1065" i="3"/>
  <c r="CP143" i="3"/>
  <c r="CD661" i="3"/>
  <c r="CD659" i="3"/>
  <c r="CD662" i="3"/>
  <c r="AY882" i="3"/>
  <c r="AY930" i="3"/>
  <c r="CQ810" i="3"/>
  <c r="CQ811" i="3"/>
  <c r="CQ813" i="3"/>
  <c r="CQ812" i="3"/>
  <c r="CQ792" i="3"/>
  <c r="CQ857" i="3"/>
  <c r="CQ845" i="3"/>
  <c r="CQ801" i="3"/>
  <c r="CQ863" i="3"/>
  <c r="CQ856" i="3"/>
  <c r="CQ864" i="3"/>
  <c r="CQ831" i="3"/>
  <c r="CQ840" i="3"/>
  <c r="CH1054" i="3"/>
  <c r="CH1057" i="3"/>
  <c r="CH1056" i="3"/>
  <c r="AH930" i="3"/>
  <c r="AH882" i="3"/>
  <c r="AH901" i="3" s="1"/>
  <c r="AH932" i="3" s="1"/>
  <c r="AH946" i="3" s="1"/>
  <c r="CP587" i="3"/>
  <c r="CQ587" i="3" s="1"/>
  <c r="CC586" i="3"/>
  <c r="CP586" i="3" s="1"/>
  <c r="CQ586" i="3" s="1"/>
  <c r="BB928" i="3"/>
  <c r="BC928" i="3" s="1"/>
  <c r="AO927" i="3"/>
  <c r="BB927" i="3" s="1"/>
  <c r="BC927" i="3" s="1"/>
  <c r="BN719" i="3"/>
  <c r="BN773" i="3" s="1"/>
  <c r="BN715" i="3"/>
  <c r="BN714" i="3" s="1"/>
  <c r="BO1088" i="3"/>
  <c r="BO1040" i="3"/>
  <c r="BO1059" i="3" s="1"/>
  <c r="BO1090" i="3" s="1"/>
  <c r="BO1104" i="3" s="1"/>
  <c r="BR899" i="3"/>
  <c r="BR896" i="3"/>
  <c r="BR898" i="3"/>
  <c r="CN897" i="3"/>
  <c r="CK582" i="3"/>
  <c r="CK580" i="3"/>
  <c r="CK583" i="3"/>
  <c r="AO773" i="3"/>
  <c r="BB773" i="3" s="1"/>
  <c r="BC773" i="3" s="1"/>
  <c r="BB719" i="3"/>
  <c r="BC719" i="3" s="1"/>
  <c r="AF806" i="3"/>
  <c r="AF805" i="3" s="1"/>
  <c r="AF804" i="3" s="1"/>
  <c r="AF797" i="3"/>
  <c r="AX899" i="3"/>
  <c r="AX898" i="3"/>
  <c r="AX896" i="3"/>
  <c r="AX883" i="3" s="1"/>
  <c r="CF661" i="3"/>
  <c r="CF662" i="3"/>
  <c r="CF659" i="3"/>
  <c r="CL6" i="3"/>
  <c r="CL119" i="3"/>
  <c r="CP38" i="3"/>
  <c r="CQ38" i="3" s="1"/>
  <c r="AG54" i="3"/>
  <c r="AG647" i="3"/>
  <c r="AG646" i="3" s="1"/>
  <c r="AQ772" i="3"/>
  <c r="AQ724" i="3"/>
  <c r="AQ743" i="3" s="1"/>
  <c r="AQ774" i="3" s="1"/>
  <c r="AQ788" i="3" s="1"/>
  <c r="CG779" i="3"/>
  <c r="CG786" i="3"/>
  <c r="CG781" i="3"/>
  <c r="CG761" i="3"/>
  <c r="CG787" i="3"/>
  <c r="CG771" i="3"/>
  <c r="CG768" i="3"/>
  <c r="CG752" i="3"/>
  <c r="CG746" i="3"/>
  <c r="CG776" i="3"/>
  <c r="CG775" i="3" s="1"/>
  <c r="CG732" i="3"/>
  <c r="CG782" i="3"/>
  <c r="CG762" i="3"/>
  <c r="CG759" i="3"/>
  <c r="CG758" i="3" s="1"/>
  <c r="CG756" i="3"/>
  <c r="CG755" i="3" s="1"/>
  <c r="CG753" i="3"/>
  <c r="CG750" i="3"/>
  <c r="CG729" i="3" a="1"/>
  <c r="CG729" i="3" s="1"/>
  <c r="CG780" i="3"/>
  <c r="CG767" i="3"/>
  <c r="CG757" i="3"/>
  <c r="CG723" i="3"/>
  <c r="CG737" i="3"/>
  <c r="CG736" i="3"/>
  <c r="CG735" i="3" s="1"/>
  <c r="CG721" i="3"/>
  <c r="CP721" i="3" s="1"/>
  <c r="CQ721" i="3" s="1"/>
  <c r="CG733" i="3"/>
  <c r="CG716" i="3"/>
  <c r="CG731" i="3"/>
  <c r="CG730" i="3" s="1"/>
  <c r="CG751" i="3"/>
  <c r="CG717" i="3"/>
  <c r="CG770" i="3" s="1"/>
  <c r="CG769" i="3" s="1"/>
  <c r="CG783" i="3"/>
  <c r="CG742" i="3"/>
  <c r="CG754" i="3"/>
  <c r="CG734" i="3"/>
  <c r="CG739" i="3"/>
  <c r="CH739" i="3"/>
  <c r="AL68" i="3"/>
  <c r="AM68" i="3" s="1"/>
  <c r="AY614" i="3"/>
  <c r="AY566" i="3"/>
  <c r="AY585" i="3" s="1"/>
  <c r="AY616" i="3" s="1"/>
  <c r="AY630" i="3" s="1"/>
  <c r="CL1056" i="3"/>
  <c r="CL1054" i="3"/>
  <c r="CL1057" i="3"/>
  <c r="AR1059" i="3"/>
  <c r="AR1090" i="3" s="1"/>
  <c r="AR1104" i="3" s="1"/>
  <c r="CP29" i="3"/>
  <c r="CQ29" i="3" s="1"/>
  <c r="AU645" i="3"/>
  <c r="AU664" i="3" s="1"/>
  <c r="AU695" i="3" s="1"/>
  <c r="AU709" i="3" s="1"/>
  <c r="AU693" i="3"/>
  <c r="AU99" i="3" s="1"/>
  <c r="BW897" i="3"/>
  <c r="BV897" i="3"/>
  <c r="AO897" i="3"/>
  <c r="Y1040" i="3"/>
  <c r="AL1034" i="3"/>
  <c r="AM1034" i="3" s="1"/>
  <c r="BP648" i="3"/>
  <c r="BP639" i="3"/>
  <c r="BB166" i="3"/>
  <c r="BC166" i="3" s="1"/>
  <c r="AO171" i="3"/>
  <c r="BV118" i="3"/>
  <c r="BV48" i="3"/>
  <c r="AP772" i="3"/>
  <c r="AP724" i="3"/>
  <c r="AP743" i="3" s="1"/>
  <c r="AP774" i="3" s="1"/>
  <c r="AP788" i="3" s="1"/>
  <c r="BB324" i="3"/>
  <c r="BC324" i="3" s="1"/>
  <c r="AO329" i="3"/>
  <c r="AZ964" i="3"/>
  <c r="AZ963" i="3" s="1"/>
  <c r="AZ962" i="3" s="1"/>
  <c r="AZ955" i="3"/>
  <c r="CP30" i="3"/>
  <c r="CQ30" i="3" s="1"/>
  <c r="CK984" i="3"/>
  <c r="CK982" i="3"/>
  <c r="CK981" i="3" s="1"/>
  <c r="CK985" i="3"/>
  <c r="CK986" i="3"/>
  <c r="AY883" i="3"/>
  <c r="CP129" i="3"/>
  <c r="AR772" i="3"/>
  <c r="AR724" i="3"/>
  <c r="AR743" i="3" s="1"/>
  <c r="AR774" i="3" s="1"/>
  <c r="AR788" i="3" s="1"/>
  <c r="AT851" i="3"/>
  <c r="AT803" i="3"/>
  <c r="BO635" i="3"/>
  <c r="BO43" i="3"/>
  <c r="BO42" i="3" s="1"/>
  <c r="BO46" i="3" s="1"/>
  <c r="BO51" i="3" s="1"/>
  <c r="BO70" i="3" s="1"/>
  <c r="BO101" i="3" s="1"/>
  <c r="BO115" i="3" s="1"/>
  <c r="BO116" i="3" s="1"/>
  <c r="BT582" i="3"/>
  <c r="BT580" i="3"/>
  <c r="BT583" i="3"/>
  <c r="BX898" i="3"/>
  <c r="BX899" i="3"/>
  <c r="BX896" i="3"/>
  <c r="AD664" i="3"/>
  <c r="CJ662" i="3"/>
  <c r="CJ659" i="3"/>
  <c r="CJ661" i="3"/>
  <c r="BN1035" i="3"/>
  <c r="BN1089" i="3" s="1"/>
  <c r="BN1031" i="3"/>
  <c r="BN1030" i="3" s="1"/>
  <c r="BZ878" i="3"/>
  <c r="CA878" i="3" s="1"/>
  <c r="BM873" i="3"/>
  <c r="BM877" i="3"/>
  <c r="BT118" i="3"/>
  <c r="BT48" i="3"/>
  <c r="AG964" i="3"/>
  <c r="AG963" i="3" s="1"/>
  <c r="AG962" i="3" s="1"/>
  <c r="AG955" i="3"/>
  <c r="CP1086" i="3"/>
  <c r="CQ1086" i="3" s="1"/>
  <c r="CC1085" i="3"/>
  <c r="CP1085" i="3" s="1"/>
  <c r="CQ1085" i="3" s="1"/>
  <c r="CN903" i="3"/>
  <c r="CN902" i="3" s="1"/>
  <c r="CN905" i="3"/>
  <c r="CN906" i="3"/>
  <c r="CN907" i="3"/>
  <c r="AV964" i="3"/>
  <c r="AV963" i="3" s="1"/>
  <c r="AV962" i="3" s="1"/>
  <c r="AV955" i="3"/>
  <c r="AL797" i="3"/>
  <c r="AM797" i="3" s="1"/>
  <c r="Y803" i="3"/>
  <c r="BS984" i="3"/>
  <c r="BS985" i="3"/>
  <c r="BS982" i="3"/>
  <c r="BS981" i="3" s="1"/>
  <c r="BS986" i="3"/>
  <c r="CN747" i="3"/>
  <c r="CN745" i="3"/>
  <c r="CN744" i="3" s="1"/>
  <c r="CN748" i="3"/>
  <c r="CN749" i="3"/>
  <c r="BQ740" i="3"/>
  <c r="BQ741" i="3"/>
  <c r="BQ738" i="3"/>
  <c r="CM866" i="3"/>
  <c r="CM862" i="3"/>
  <c r="CM860" i="3"/>
  <c r="CM859" i="3"/>
  <c r="CM836" i="3"/>
  <c r="CM830" i="3"/>
  <c r="CM841" i="3"/>
  <c r="CM835" i="3"/>
  <c r="CM834" i="3" s="1"/>
  <c r="CM829" i="3"/>
  <c r="CM855" i="3"/>
  <c r="CM854" i="3" s="1"/>
  <c r="CM846" i="3"/>
  <c r="CM840" i="3"/>
  <c r="CM811" i="3"/>
  <c r="CM850" i="3"/>
  <c r="CM865" i="3"/>
  <c r="CM838" i="3"/>
  <c r="CM837" i="3" s="1"/>
  <c r="CM861" i="3"/>
  <c r="CM847" i="3"/>
  <c r="CM832" i="3"/>
  <c r="CM821" i="3"/>
  <c r="CM825" i="3"/>
  <c r="CM858" i="3"/>
  <c r="CM831" i="3"/>
  <c r="CM810" i="3"/>
  <c r="CM809" i="3" s="1"/>
  <c r="CM796" i="3"/>
  <c r="CM849" i="3" s="1"/>
  <c r="CM848" i="3" s="1"/>
  <c r="CM815" i="3"/>
  <c r="CM814" i="3" s="1"/>
  <c r="CM812" i="3"/>
  <c r="CM833" i="3"/>
  <c r="CM813" i="3"/>
  <c r="CM800" i="3"/>
  <c r="CM808" i="3" a="1"/>
  <c r="CM808" i="3" s="1"/>
  <c r="CM795" i="3"/>
  <c r="CM816" i="3"/>
  <c r="CM802" i="3"/>
  <c r="CM818" i="3"/>
  <c r="BN636" i="3"/>
  <c r="BN640" i="3"/>
  <c r="BN694" i="3" s="1"/>
  <c r="BN100" i="3" s="1"/>
  <c r="AU54" i="3"/>
  <c r="AU647" i="3"/>
  <c r="AU646" i="3" s="1"/>
  <c r="CK1056" i="3"/>
  <c r="CK1054" i="3"/>
  <c r="CK1057" i="3"/>
  <c r="AX645" i="3"/>
  <c r="AX693" i="3"/>
  <c r="AX99" i="3" s="1"/>
  <c r="I15" i="2" a="1"/>
  <c r="I15" i="2" s="1"/>
  <c r="I21" i="2" s="1"/>
  <c r="I14" i="2" a="1"/>
  <c r="I14" i="2" s="1"/>
  <c r="I20" i="2" s="1"/>
  <c r="I13" i="2" a="1"/>
  <c r="I13" i="2" s="1"/>
  <c r="I19" i="2" s="1"/>
  <c r="I12" i="2" a="1"/>
  <c r="I12" i="2" s="1"/>
  <c r="I18" i="2" s="1"/>
  <c r="AG727" i="3"/>
  <c r="AG726" i="3" s="1"/>
  <c r="AG725" i="3" s="1"/>
  <c r="AG718" i="3"/>
  <c r="BW984" i="3"/>
  <c r="BW985" i="3"/>
  <c r="BW982" i="3"/>
  <c r="BW981" i="3" s="1"/>
  <c r="BW986" i="3"/>
  <c r="AO793" i="3"/>
  <c r="BB794" i="3"/>
  <c r="CK976" i="3"/>
  <c r="BQ118" i="3"/>
  <c r="BQ48" i="3"/>
  <c r="BZ119" i="3"/>
  <c r="CP16" i="3"/>
  <c r="CQ16" i="3" s="1"/>
  <c r="AE885" i="3"/>
  <c r="AE884" i="3" s="1"/>
  <c r="AE883" i="3" s="1"/>
  <c r="AE876" i="3"/>
  <c r="CP800" i="3"/>
  <c r="CQ800" i="3" s="1"/>
  <c r="CC814" i="3"/>
  <c r="CP815" i="3"/>
  <c r="CQ815" i="3" s="1"/>
  <c r="AF885" i="3"/>
  <c r="AF884" i="3" s="1"/>
  <c r="AF883" i="3" s="1"/>
  <c r="AF876" i="3"/>
  <c r="AR899" i="3"/>
  <c r="AR896" i="3"/>
  <c r="AR898" i="3"/>
  <c r="BZ917" i="3"/>
  <c r="CA917" i="3" s="1"/>
  <c r="BM916" i="3"/>
  <c r="BZ916" i="3" s="1"/>
  <c r="CA916" i="3" s="1"/>
  <c r="CN583" i="3"/>
  <c r="CN580" i="3"/>
  <c r="CN582" i="3"/>
  <c r="BZ814" i="3"/>
  <c r="CA814" i="3" s="1"/>
  <c r="AI1088" i="3"/>
  <c r="AI1040" i="3"/>
  <c r="AI1059" i="3" s="1"/>
  <c r="AI1090" i="3" s="1"/>
  <c r="AI1104" i="3" s="1"/>
  <c r="AT804" i="3"/>
  <c r="BR984" i="3"/>
  <c r="BR985" i="3"/>
  <c r="BR982" i="3"/>
  <c r="BR981" i="3" s="1"/>
  <c r="BR986" i="3"/>
  <c r="AL718" i="3"/>
  <c r="AM718" i="3" s="1"/>
  <c r="Y724" i="3"/>
  <c r="AA1059" i="3"/>
  <c r="CE583" i="3"/>
  <c r="CE582" i="3"/>
  <c r="CE580" i="3"/>
  <c r="CE589" i="3"/>
  <c r="CE587" i="3"/>
  <c r="CE586" i="3" s="1"/>
  <c r="CE590" i="3"/>
  <c r="CE591" i="3"/>
  <c r="BP727" i="3"/>
  <c r="BP726" i="3" s="1"/>
  <c r="BP725" i="3" s="1"/>
  <c r="BP718" i="3"/>
  <c r="AD54" i="3"/>
  <c r="AD647" i="3"/>
  <c r="AD646" i="3" s="1"/>
  <c r="AW727" i="3"/>
  <c r="AW726" i="3" s="1"/>
  <c r="AW725" i="3" s="1"/>
  <c r="AW718" i="3"/>
  <c r="CC945" i="3"/>
  <c r="CP945" i="3" s="1"/>
  <c r="CQ945" i="3" s="1"/>
  <c r="CC941" i="3"/>
  <c r="CP941" i="3" s="1"/>
  <c r="CQ941" i="3" s="1"/>
  <c r="CC940" i="3"/>
  <c r="CP940" i="3" s="1"/>
  <c r="CQ940" i="3" s="1"/>
  <c r="CC944" i="3"/>
  <c r="CP944" i="3" s="1"/>
  <c r="CQ944" i="3" s="1"/>
  <c r="CC934" i="3"/>
  <c r="CC938" i="3"/>
  <c r="CP938" i="3" s="1"/>
  <c r="CQ938" i="3" s="1"/>
  <c r="CC912" i="3"/>
  <c r="CP912" i="3" s="1"/>
  <c r="CQ912" i="3" s="1"/>
  <c r="CC908" i="3"/>
  <c r="CP908" i="3" s="1"/>
  <c r="CQ908" i="3" s="1"/>
  <c r="CC939" i="3"/>
  <c r="CP939" i="3" s="1"/>
  <c r="CC917" i="3"/>
  <c r="CC925" i="3"/>
  <c r="CP925" i="3" s="1"/>
  <c r="CQ925" i="3" s="1"/>
  <c r="CC920" i="3"/>
  <c r="CP920" i="3" s="1"/>
  <c r="CC909" i="3"/>
  <c r="CP909" i="3" s="1"/>
  <c r="CQ909" i="3" s="1"/>
  <c r="CC900" i="3"/>
  <c r="CP900" i="3" s="1"/>
  <c r="CQ900" i="3" s="1"/>
  <c r="CC890" i="3"/>
  <c r="CC914" i="3"/>
  <c r="CC891" i="3"/>
  <c r="CC937" i="3"/>
  <c r="CP937" i="3" s="1"/>
  <c r="CQ937" i="3" s="1"/>
  <c r="CC929" i="3"/>
  <c r="CP929" i="3" s="1"/>
  <c r="CQ929" i="3" s="1"/>
  <c r="CC915" i="3"/>
  <c r="CP915" i="3" s="1"/>
  <c r="CQ915" i="3" s="1"/>
  <c r="CC904" i="3"/>
  <c r="CC889" i="3"/>
  <c r="CC888" i="3" s="1"/>
  <c r="CP888" i="3" s="1"/>
  <c r="CC926" i="3"/>
  <c r="CP926" i="3" s="1"/>
  <c r="CQ926" i="3" s="1"/>
  <c r="CC910" i="3"/>
  <c r="CP910" i="3" s="1"/>
  <c r="CC881" i="3"/>
  <c r="CP881" i="3" s="1"/>
  <c r="CQ881" i="3" s="1"/>
  <c r="CC919" i="3"/>
  <c r="CP919" i="3" s="1"/>
  <c r="CQ919" i="3" s="1"/>
  <c r="CC895" i="3"/>
  <c r="CP895" i="3" s="1"/>
  <c r="CQ895" i="3" s="1"/>
  <c r="CC887" i="3" a="1"/>
  <c r="CC887" i="3" s="1"/>
  <c r="CP887" i="3" s="1"/>
  <c r="CQ887" i="3" s="1"/>
  <c r="CC911" i="3"/>
  <c r="CP911" i="3" s="1"/>
  <c r="CQ911" i="3" s="1"/>
  <c r="CC879" i="3"/>
  <c r="CP879" i="3" s="1"/>
  <c r="CQ879" i="3" s="1"/>
  <c r="CC875" i="3"/>
  <c r="CC894" i="3"/>
  <c r="CC892" i="3"/>
  <c r="CP871" i="3"/>
  <c r="CC874" i="3"/>
  <c r="CP874" i="3" s="1"/>
  <c r="CA919" i="3"/>
  <c r="CA941" i="3"/>
  <c r="BM933" i="3"/>
  <c r="BZ933" i="3" s="1"/>
  <c r="CA933" i="3" s="1"/>
  <c r="BZ934" i="3"/>
  <c r="CA934" i="3" s="1"/>
  <c r="BS906" i="3"/>
  <c r="BS905" i="3"/>
  <c r="BS903" i="3"/>
  <c r="BS902" i="3" s="1"/>
  <c r="BS907" i="3"/>
  <c r="CK818" i="3"/>
  <c r="AR885" i="3"/>
  <c r="AR884" i="3" s="1"/>
  <c r="AR876" i="3"/>
  <c r="BT978" i="3"/>
  <c r="BT975" i="3"/>
  <c r="BT977" i="3"/>
  <c r="CP122" i="3"/>
  <c r="CE978" i="3"/>
  <c r="CE975" i="3"/>
  <c r="CE977" i="3"/>
  <c r="AF727" i="3"/>
  <c r="AF726" i="3" s="1"/>
  <c r="AF725" i="3" s="1"/>
  <c r="AF718" i="3"/>
  <c r="CL906" i="3"/>
  <c r="CL903" i="3"/>
  <c r="CL902" i="3" s="1"/>
  <c r="CL905" i="3"/>
  <c r="CL907" i="3"/>
  <c r="BN71" i="3"/>
  <c r="BZ67" i="3"/>
  <c r="CA67" i="3" s="1"/>
  <c r="BM66" i="3"/>
  <c r="BW819" i="3"/>
  <c r="BW820" i="3"/>
  <c r="BW817" i="3"/>
  <c r="AD1059" i="3"/>
  <c r="BB903" i="3"/>
  <c r="BC903" i="3" s="1"/>
  <c r="AO902" i="3"/>
  <c r="BB902" i="3" s="1"/>
  <c r="BC902" i="3" s="1"/>
  <c r="CL1061" i="3"/>
  <c r="CL1060" i="3" s="1"/>
  <c r="CL1064" i="3"/>
  <c r="CL1063" i="3"/>
  <c r="CL1065" i="3"/>
  <c r="AL422" i="3"/>
  <c r="AM422" i="3" s="1"/>
  <c r="Y409" i="3"/>
  <c r="AL409" i="3" s="1"/>
  <c r="AM409" i="3" s="1"/>
  <c r="BZ166" i="3"/>
  <c r="CA166" i="3" s="1"/>
  <c r="BM171" i="3"/>
  <c r="AL1043" i="3"/>
  <c r="AM1043" i="3" s="1"/>
  <c r="Y1042" i="3"/>
  <c r="AX54" i="3"/>
  <c r="AX647" i="3"/>
  <c r="AX646" i="3" s="1"/>
  <c r="AA980" i="3"/>
  <c r="CN118" i="3"/>
  <c r="CN48" i="3"/>
  <c r="CG976" i="3"/>
  <c r="AR964" i="3"/>
  <c r="AR963" i="3" s="1"/>
  <c r="AR962" i="3" s="1"/>
  <c r="AR955" i="3"/>
  <c r="AO852" i="3"/>
  <c r="BB852" i="3" s="1"/>
  <c r="BC852" i="3" s="1"/>
  <c r="BB798" i="3"/>
  <c r="BC798" i="3" s="1"/>
  <c r="CP123" i="3"/>
  <c r="CN866" i="3"/>
  <c r="CN862" i="3"/>
  <c r="CN846" i="3"/>
  <c r="CN861" i="3"/>
  <c r="CN859" i="3"/>
  <c r="CN858" i="3"/>
  <c r="CN850" i="3"/>
  <c r="CN841" i="3"/>
  <c r="CN835" i="3"/>
  <c r="CN834" i="3" s="1"/>
  <c r="CN829" i="3"/>
  <c r="CN855" i="3"/>
  <c r="CN854" i="3" s="1"/>
  <c r="CN840" i="3"/>
  <c r="CN865" i="3"/>
  <c r="CN860" i="3"/>
  <c r="CN825" i="3"/>
  <c r="CN831" i="3"/>
  <c r="CN830" i="3"/>
  <c r="CN810" i="3"/>
  <c r="CN809" i="3" s="1"/>
  <c r="CN796" i="3"/>
  <c r="CN849" i="3" s="1"/>
  <c r="CN848" i="3" s="1"/>
  <c r="CN836" i="3"/>
  <c r="CN808" i="3" a="1"/>
  <c r="CN808" i="3" s="1"/>
  <c r="CN795" i="3"/>
  <c r="CN815" i="3"/>
  <c r="CN814" i="3" s="1"/>
  <c r="CN833" i="3"/>
  <c r="CN816" i="3"/>
  <c r="CN847" i="3"/>
  <c r="CN838" i="3"/>
  <c r="CN837" i="3" s="1"/>
  <c r="CN832" i="3"/>
  <c r="CN821" i="3"/>
  <c r="CN813" i="3"/>
  <c r="CN812" i="3"/>
  <c r="CN802" i="3"/>
  <c r="CN811" i="3"/>
  <c r="CN800" i="3"/>
  <c r="CN818" i="3"/>
  <c r="CQ795" i="3"/>
  <c r="CP835" i="3"/>
  <c r="CQ835" i="3" s="1"/>
  <c r="CC834" i="3"/>
  <c r="CP834" i="3" s="1"/>
  <c r="CQ834" i="3" s="1"/>
  <c r="CG28" i="3"/>
  <c r="CP28" i="3" s="1"/>
  <c r="CQ28" i="3" s="1"/>
  <c r="CG142" i="3"/>
  <c r="CG141" i="3" s="1"/>
  <c r="CM739" i="3"/>
  <c r="G53" i="5" l="1"/>
  <c r="G54" i="5" s="1"/>
  <c r="L56" i="5" s="1"/>
  <c r="L60" i="5" s="1"/>
  <c r="AR1009" i="3"/>
  <c r="AR961" i="3"/>
  <c r="AR980" i="3" s="1"/>
  <c r="AR1011" i="3" s="1"/>
  <c r="AR1025" i="3" s="1"/>
  <c r="BP724" i="3"/>
  <c r="BP743" i="3" s="1"/>
  <c r="BP774" i="3" s="1"/>
  <c r="BP788" i="3" s="1"/>
  <c r="BP772" i="3"/>
  <c r="CP814" i="3"/>
  <c r="CQ814" i="3" s="1"/>
  <c r="BT117" i="3"/>
  <c r="BT154" i="3"/>
  <c r="AL1040" i="3"/>
  <c r="AM1040" i="3" s="1"/>
  <c r="CC820" i="3"/>
  <c r="CP820" i="3" s="1"/>
  <c r="CQ820" i="3" s="1"/>
  <c r="CP818" i="3"/>
  <c r="CQ818" i="3" s="1"/>
  <c r="CC819" i="3"/>
  <c r="CP819" i="3" s="1"/>
  <c r="CQ819" i="3" s="1"/>
  <c r="CC817" i="3"/>
  <c r="CP817" i="3" s="1"/>
  <c r="CQ817" i="3" s="1"/>
  <c r="CP142" i="3"/>
  <c r="AO885" i="3"/>
  <c r="BB872" i="3"/>
  <c r="BC872" i="3" s="1"/>
  <c r="AO876" i="3"/>
  <c r="AL171" i="3"/>
  <c r="AM171" i="3" s="1"/>
  <c r="Y190" i="3"/>
  <c r="AV851" i="3"/>
  <c r="AV803" i="3"/>
  <c r="AV822" i="3" s="1"/>
  <c r="AV853" i="3" s="1"/>
  <c r="AV867" i="3" s="1"/>
  <c r="BB408" i="3"/>
  <c r="BC408" i="3" s="1"/>
  <c r="AO427" i="3"/>
  <c r="AT930" i="3"/>
  <c r="AT882" i="3"/>
  <c r="AT901" i="3" s="1"/>
  <c r="AT932" i="3" s="1"/>
  <c r="AT946" i="3" s="1"/>
  <c r="BR154" i="3"/>
  <c r="BR117" i="3"/>
  <c r="BJ71" i="1"/>
  <c r="BD71" i="1"/>
  <c r="CP824" i="3"/>
  <c r="CQ824" i="3" s="1"/>
  <c r="CC823" i="3"/>
  <c r="CP823" i="3" s="1"/>
  <c r="CQ823" i="3" s="1"/>
  <c r="AX901" i="3"/>
  <c r="AX932" i="3" s="1"/>
  <c r="AX946" i="3" s="1"/>
  <c r="AH54" i="3"/>
  <c r="AH647" i="3"/>
  <c r="AH646" i="3" s="1"/>
  <c r="AV54" i="3"/>
  <c r="AV647" i="3"/>
  <c r="AV646" i="3" s="1"/>
  <c r="BU117" i="3"/>
  <c r="BU154" i="3"/>
  <c r="AO1043" i="3"/>
  <c r="BB1030" i="3"/>
  <c r="BC1030" i="3" s="1"/>
  <c r="AO1034" i="3"/>
  <c r="AW664" i="3"/>
  <c r="AW695" i="3" s="1"/>
  <c r="AW709" i="3" s="1"/>
  <c r="BN806" i="3"/>
  <c r="BN805" i="3" s="1"/>
  <c r="BN804" i="3" s="1"/>
  <c r="BN797" i="3"/>
  <c r="Z65" i="3"/>
  <c r="AL66" i="3"/>
  <c r="AM66" i="3" s="1"/>
  <c r="Y348" i="3"/>
  <c r="AL329" i="3"/>
  <c r="AM329" i="3" s="1"/>
  <c r="BN885" i="3"/>
  <c r="BN884" i="3" s="1"/>
  <c r="BN883" i="3" s="1"/>
  <c r="BN876" i="3"/>
  <c r="BZ66" i="3"/>
  <c r="CA66" i="3" s="1"/>
  <c r="BM65" i="3"/>
  <c r="BZ65" i="3" s="1"/>
  <c r="CA65" i="3" s="1"/>
  <c r="CC928" i="3"/>
  <c r="CP875" i="3"/>
  <c r="CQ875" i="3" s="1"/>
  <c r="AX664" i="3"/>
  <c r="AX695" i="3" s="1"/>
  <c r="AX709" i="3" s="1"/>
  <c r="CM827" i="3"/>
  <c r="CM826" i="3"/>
  <c r="CM824" i="3"/>
  <c r="CM823" i="3" s="1"/>
  <c r="CM828" i="3"/>
  <c r="AV1009" i="3"/>
  <c r="AV961" i="3"/>
  <c r="AV980" i="3" s="1"/>
  <c r="AV1011" i="3" s="1"/>
  <c r="AV1025" i="3" s="1"/>
  <c r="BM931" i="3"/>
  <c r="BZ931" i="3" s="1"/>
  <c r="CA931" i="3" s="1"/>
  <c r="BZ877" i="3"/>
  <c r="CA877" i="3" s="1"/>
  <c r="AO348" i="3"/>
  <c r="BB329" i="3"/>
  <c r="BC329" i="3" s="1"/>
  <c r="AO899" i="3"/>
  <c r="BB899" i="3" s="1"/>
  <c r="BC899" i="3" s="1"/>
  <c r="AO896" i="3"/>
  <c r="BB896" i="3" s="1"/>
  <c r="BC896" i="3" s="1"/>
  <c r="BB897" i="3"/>
  <c r="BC897" i="3" s="1"/>
  <c r="AO898" i="3"/>
  <c r="BB898" i="3" s="1"/>
  <c r="BC898" i="3" s="1"/>
  <c r="CN899" i="3"/>
  <c r="CN898" i="3"/>
  <c r="CN896" i="3"/>
  <c r="AC901" i="3"/>
  <c r="CP141" i="3"/>
  <c r="CE1036" i="3"/>
  <c r="CE957" i="3"/>
  <c r="CE878" i="3"/>
  <c r="CE799" i="3"/>
  <c r="CE720" i="3"/>
  <c r="CE641" i="3"/>
  <c r="CE562" i="3"/>
  <c r="CE404" i="3"/>
  <c r="CE483" i="3"/>
  <c r="CE325" i="3"/>
  <c r="CE246" i="3"/>
  <c r="CE167" i="3"/>
  <c r="CE47" i="3"/>
  <c r="AG1088" i="3"/>
  <c r="AG1040" i="3"/>
  <c r="AG1059" i="3" s="1"/>
  <c r="AG1090" i="3" s="1"/>
  <c r="AG1104" i="3" s="1"/>
  <c r="CH985" i="3"/>
  <c r="CH982" i="3"/>
  <c r="CH981" i="3" s="1"/>
  <c r="CH984" i="3"/>
  <c r="CH986" i="3"/>
  <c r="AJ693" i="3"/>
  <c r="AJ99" i="3" s="1"/>
  <c r="AJ645" i="3"/>
  <c r="AA901" i="3"/>
  <c r="BJ56" i="1"/>
  <c r="BD56" i="1"/>
  <c r="BD54" i="1"/>
  <c r="BJ54" i="1"/>
  <c r="BD83" i="1"/>
  <c r="BJ83" i="1"/>
  <c r="BD42" i="1"/>
  <c r="BJ42" i="1"/>
  <c r="BD88" i="1"/>
  <c r="BJ88" i="1"/>
  <c r="AV724" i="3"/>
  <c r="AV743" i="3" s="1"/>
  <c r="AV774" i="3" s="1"/>
  <c r="AV788" i="3" s="1"/>
  <c r="AV772" i="3"/>
  <c r="BP964" i="3"/>
  <c r="BP963" i="3" s="1"/>
  <c r="BP962" i="3" s="1"/>
  <c r="BP955" i="3"/>
  <c r="CI1036" i="3"/>
  <c r="CI957" i="3"/>
  <c r="CI878" i="3"/>
  <c r="CI799" i="3"/>
  <c r="CI720" i="3"/>
  <c r="CI641" i="3"/>
  <c r="CI562" i="3"/>
  <c r="CI483" i="3"/>
  <c r="CI404" i="3"/>
  <c r="CI325" i="3"/>
  <c r="CI246" i="3"/>
  <c r="CI167" i="3"/>
  <c r="CI47" i="3"/>
  <c r="AF645" i="3"/>
  <c r="AF664" i="3" s="1"/>
  <c r="AF695" i="3" s="1"/>
  <c r="AF709" i="3" s="1"/>
  <c r="AF693" i="3"/>
  <c r="AF99" i="3" s="1"/>
  <c r="CE897" i="3"/>
  <c r="CA715" i="3"/>
  <c r="CA728" i="3"/>
  <c r="AW980" i="3"/>
  <c r="AW1011" i="3" s="1"/>
  <c r="AW1025" i="3" s="1"/>
  <c r="CF897" i="3"/>
  <c r="BM269" i="3"/>
  <c r="BZ250" i="3"/>
  <c r="CA250" i="3" s="1"/>
  <c r="CD897" i="3"/>
  <c r="BM427" i="3"/>
  <c r="BZ408" i="3"/>
  <c r="CA408" i="3" s="1"/>
  <c r="BO1009" i="3"/>
  <c r="BO961" i="3"/>
  <c r="BO980" i="3" s="1"/>
  <c r="BO1011" i="3" s="1"/>
  <c r="BO1025" i="3" s="1"/>
  <c r="AD901" i="3"/>
  <c r="BC1031" i="3"/>
  <c r="BC1044" i="3"/>
  <c r="AH851" i="3"/>
  <c r="AH803" i="3"/>
  <c r="AH822" i="3" s="1"/>
  <c r="AH853" i="3" s="1"/>
  <c r="AH867" i="3" s="1"/>
  <c r="BZ928" i="3"/>
  <c r="CA928" i="3" s="1"/>
  <c r="BM927" i="3"/>
  <c r="BZ927" i="3" s="1"/>
  <c r="CA927" i="3" s="1"/>
  <c r="BV896" i="3"/>
  <c r="BV898" i="3"/>
  <c r="BV899" i="3"/>
  <c r="CH741" i="3"/>
  <c r="CH740" i="3"/>
  <c r="CH738" i="3"/>
  <c r="AG664" i="3"/>
  <c r="AG695" i="3" s="1"/>
  <c r="AG709" i="3" s="1"/>
  <c r="AJ1009" i="3"/>
  <c r="AJ961" i="3"/>
  <c r="AJ980" i="3" s="1"/>
  <c r="AJ1011" i="3" s="1"/>
  <c r="AJ1025" i="3" s="1"/>
  <c r="BN569" i="3"/>
  <c r="BN568" i="3" s="1"/>
  <c r="BN567" i="3" s="1"/>
  <c r="BN560" i="3"/>
  <c r="AL566" i="3"/>
  <c r="AM566" i="3" s="1"/>
  <c r="Y585" i="3"/>
  <c r="CE154" i="3"/>
  <c r="CE117" i="3"/>
  <c r="BB67" i="3"/>
  <c r="BC67" i="3" s="1"/>
  <c r="AO66" i="3"/>
  <c r="AY1009" i="3"/>
  <c r="AY961" i="3"/>
  <c r="AY980" i="3" s="1"/>
  <c r="AY1011" i="3" s="1"/>
  <c r="AY1025" i="3" s="1"/>
  <c r="AJ54" i="3"/>
  <c r="AJ647" i="3"/>
  <c r="AJ646" i="3" s="1"/>
  <c r="BW1036" i="3"/>
  <c r="BW957" i="3"/>
  <c r="BW878" i="3"/>
  <c r="BW799" i="3"/>
  <c r="BW720" i="3"/>
  <c r="BW641" i="3"/>
  <c r="BW562" i="3"/>
  <c r="BW483" i="3"/>
  <c r="BW404" i="3"/>
  <c r="BW325" i="3"/>
  <c r="BW167" i="3"/>
  <c r="BW246" i="3"/>
  <c r="BW47" i="3"/>
  <c r="AO569" i="3"/>
  <c r="BB556" i="3"/>
  <c r="BC556" i="3" s="1"/>
  <c r="AO560" i="3"/>
  <c r="BD81" i="1"/>
  <c r="BJ81" i="1"/>
  <c r="BJ39" i="1"/>
  <c r="BD39" i="1"/>
  <c r="CI154" i="3"/>
  <c r="CI117" i="3"/>
  <c r="AF54" i="3"/>
  <c r="AF647" i="3"/>
  <c r="AF646" i="3" s="1"/>
  <c r="CK745" i="3"/>
  <c r="CK744" i="3" s="1"/>
  <c r="CK747" i="3"/>
  <c r="CK748" i="3"/>
  <c r="CK749" i="3"/>
  <c r="BM727" i="3"/>
  <c r="BZ714" i="3"/>
  <c r="CA714" i="3" s="1"/>
  <c r="BM718" i="3"/>
  <c r="CK1036" i="3"/>
  <c r="CK957" i="3"/>
  <c r="CK878" i="3"/>
  <c r="CK799" i="3"/>
  <c r="CK720" i="3"/>
  <c r="CK641" i="3"/>
  <c r="CK562" i="3"/>
  <c r="CK483" i="3"/>
  <c r="CK404" i="3"/>
  <c r="CK325" i="3"/>
  <c r="CK246" i="3"/>
  <c r="CK167" i="3"/>
  <c r="CK47" i="3"/>
  <c r="BZ487" i="3"/>
  <c r="CA487" i="3" s="1"/>
  <c r="BM506" i="3"/>
  <c r="BO962" i="3"/>
  <c r="AV930" i="3"/>
  <c r="AV882" i="3"/>
  <c r="AV901" i="3" s="1"/>
  <c r="AV932" i="3" s="1"/>
  <c r="AV946" i="3" s="1"/>
  <c r="AG930" i="3"/>
  <c r="AG882" i="3"/>
  <c r="AG901" i="3" s="1"/>
  <c r="AG932" i="3" s="1"/>
  <c r="AG946" i="3" s="1"/>
  <c r="BJ89" i="1"/>
  <c r="BD89" i="1"/>
  <c r="BM872" i="3"/>
  <c r="BZ873" i="3"/>
  <c r="CM738" i="3"/>
  <c r="CM741" i="3"/>
  <c r="CM740" i="3"/>
  <c r="CN1036" i="3"/>
  <c r="CN957" i="3"/>
  <c r="CN878" i="3"/>
  <c r="CN799" i="3"/>
  <c r="CN720" i="3"/>
  <c r="CN641" i="3"/>
  <c r="CN562" i="3"/>
  <c r="CN483" i="3"/>
  <c r="CN325" i="3"/>
  <c r="CN246" i="3"/>
  <c r="CN404" i="3"/>
  <c r="CN167" i="3"/>
  <c r="CN47" i="3"/>
  <c r="CC933" i="3"/>
  <c r="CP933" i="3" s="1"/>
  <c r="CQ933" i="3" s="1"/>
  <c r="CP934" i="3"/>
  <c r="CQ934" i="3" s="1"/>
  <c r="BW898" i="3"/>
  <c r="BW899" i="3"/>
  <c r="BW896" i="3"/>
  <c r="CG740" i="3"/>
  <c r="CG741" i="3"/>
  <c r="CG738" i="3"/>
  <c r="CD982" i="3"/>
  <c r="CD981" i="3" s="1"/>
  <c r="CD985" i="3"/>
  <c r="CD984" i="3"/>
  <c r="CD986" i="3"/>
  <c r="CA952" i="3"/>
  <c r="CA965" i="3"/>
  <c r="AT1088" i="3"/>
  <c r="AT1040" i="3"/>
  <c r="AT1059" i="3" s="1"/>
  <c r="AT1090" i="3" s="1"/>
  <c r="AT1104" i="3" s="1"/>
  <c r="CI906" i="3"/>
  <c r="CI903" i="3"/>
  <c r="CI902" i="3" s="1"/>
  <c r="CI905" i="3"/>
  <c r="CI907" i="3"/>
  <c r="I70" i="3"/>
  <c r="V51" i="3"/>
  <c r="W51" i="3" s="1"/>
  <c r="BW154" i="3"/>
  <c r="BW117" i="3"/>
  <c r="BC557" i="3"/>
  <c r="BC570" i="3"/>
  <c r="BJ51" i="1"/>
  <c r="BD51" i="1"/>
  <c r="BD60" i="1"/>
  <c r="BJ60" i="1"/>
  <c r="BJ73" i="1"/>
  <c r="BD73" i="1"/>
  <c r="BJ77" i="1"/>
  <c r="BD77" i="1"/>
  <c r="Y980" i="3"/>
  <c r="AL980" i="3" s="1"/>
  <c r="AM980" i="3" s="1"/>
  <c r="AL961" i="3"/>
  <c r="AM961" i="3" s="1"/>
  <c r="AR664" i="3"/>
  <c r="AR695" i="3" s="1"/>
  <c r="AR709" i="3" s="1"/>
  <c r="BO772" i="3"/>
  <c r="BO724" i="3"/>
  <c r="BO743" i="3" s="1"/>
  <c r="BO774" i="3" s="1"/>
  <c r="BO788" i="3" s="1"/>
  <c r="BM348" i="3"/>
  <c r="BZ329" i="3"/>
  <c r="CA329" i="3" s="1"/>
  <c r="AT49" i="1"/>
  <c r="AE49" i="1"/>
  <c r="Q49" i="1"/>
  <c r="P90" i="1"/>
  <c r="AU49" i="1"/>
  <c r="AF49" i="1"/>
  <c r="CG118" i="3"/>
  <c r="CG48" i="3"/>
  <c r="AT645" i="3"/>
  <c r="AT693" i="3"/>
  <c r="AT99" i="3" s="1"/>
  <c r="CK117" i="3"/>
  <c r="CK154" i="3"/>
  <c r="CD906" i="3"/>
  <c r="CD905" i="3"/>
  <c r="CD903" i="3"/>
  <c r="CD902" i="3" s="1"/>
  <c r="CD907" i="3"/>
  <c r="AE788" i="3"/>
  <c r="AL774" i="3"/>
  <c r="AM774" i="3" s="1"/>
  <c r="AS664" i="3"/>
  <c r="AS695" i="3" s="1"/>
  <c r="AS709" i="3" s="1"/>
  <c r="BV1036" i="3"/>
  <c r="BV957" i="3"/>
  <c r="BV878" i="3"/>
  <c r="BV799" i="3"/>
  <c r="BV720" i="3"/>
  <c r="BV641" i="3"/>
  <c r="BV562" i="3"/>
  <c r="BV483" i="3"/>
  <c r="BV404" i="3"/>
  <c r="BV325" i="3"/>
  <c r="BV246" i="3"/>
  <c r="BV167" i="3"/>
  <c r="BV47" i="3"/>
  <c r="CK896" i="3"/>
  <c r="CK898" i="3"/>
  <c r="CK899" i="3"/>
  <c r="BJ84" i="1"/>
  <c r="BD84" i="1"/>
  <c r="CI985" i="3"/>
  <c r="CI984" i="3"/>
  <c r="CI982" i="3"/>
  <c r="CI981" i="3" s="1"/>
  <c r="CI986" i="3"/>
  <c r="CG975" i="3"/>
  <c r="CG978" i="3"/>
  <c r="CG977" i="3"/>
  <c r="AE930" i="3"/>
  <c r="AL930" i="3" s="1"/>
  <c r="AM930" i="3" s="1"/>
  <c r="AE882" i="3"/>
  <c r="AE901" i="3" s="1"/>
  <c r="AE932" i="3" s="1"/>
  <c r="CN154" i="3"/>
  <c r="CN117" i="3"/>
  <c r="CC913" i="3"/>
  <c r="CP913" i="3" s="1"/>
  <c r="CQ913" i="3" s="1"/>
  <c r="CP914" i="3"/>
  <c r="CQ914" i="3" s="1"/>
  <c r="AG724" i="3"/>
  <c r="AG743" i="3" s="1"/>
  <c r="AG774" i="3" s="1"/>
  <c r="AG788" i="3" s="1"/>
  <c r="AG772" i="3"/>
  <c r="BN1043" i="3"/>
  <c r="BN1042" i="3" s="1"/>
  <c r="BN1041" i="3" s="1"/>
  <c r="BN1034" i="3"/>
  <c r="AG851" i="3"/>
  <c r="AG803" i="3"/>
  <c r="AG822" i="3" s="1"/>
  <c r="AG853" i="3" s="1"/>
  <c r="AG867" i="3" s="1"/>
  <c r="CH897" i="3"/>
  <c r="BZ951" i="3"/>
  <c r="CA951" i="3" s="1"/>
  <c r="BM964" i="3"/>
  <c r="BM955" i="3"/>
  <c r="AT1009" i="3"/>
  <c r="AT961" i="3"/>
  <c r="AT980" i="3" s="1"/>
  <c r="AT1011" i="3" s="1"/>
  <c r="AT1025" i="3" s="1"/>
  <c r="BN964" i="3"/>
  <c r="BN963" i="3" s="1"/>
  <c r="BN962" i="3" s="1"/>
  <c r="BN955" i="3"/>
  <c r="CH975" i="3"/>
  <c r="CH977" i="3"/>
  <c r="CH978" i="3"/>
  <c r="CF977" i="3"/>
  <c r="CF978" i="3"/>
  <c r="CF975" i="3"/>
  <c r="BJ67" i="1"/>
  <c r="BD67" i="1"/>
  <c r="BJ63" i="1"/>
  <c r="BD63" i="1"/>
  <c r="BJ86" i="1"/>
  <c r="BD86" i="1"/>
  <c r="AH1088" i="3"/>
  <c r="AH1040" i="3"/>
  <c r="AH1059" i="3" s="1"/>
  <c r="AH1090" i="3" s="1"/>
  <c r="AH1104" i="3" s="1"/>
  <c r="AT54" i="3"/>
  <c r="AT647" i="3"/>
  <c r="AT646" i="3" s="1"/>
  <c r="CI741" i="3"/>
  <c r="CI740" i="3"/>
  <c r="CI738" i="3"/>
  <c r="CC154" i="3"/>
  <c r="CC117" i="3"/>
  <c r="CP118" i="3"/>
  <c r="BO648" i="3"/>
  <c r="BO639" i="3"/>
  <c r="CD154" i="3"/>
  <c r="CD117" i="3"/>
  <c r="CF984" i="3"/>
  <c r="CF985" i="3"/>
  <c r="CF982" i="3"/>
  <c r="CF981" i="3" s="1"/>
  <c r="CF986" i="3"/>
  <c r="BJ50" i="1"/>
  <c r="BD50" i="1"/>
  <c r="BZ893" i="3"/>
  <c r="CA893" i="3" s="1"/>
  <c r="AJ930" i="3"/>
  <c r="AJ882" i="3"/>
  <c r="AJ901" i="3" s="1"/>
  <c r="AJ932" i="3" s="1"/>
  <c r="AJ946" i="3" s="1"/>
  <c r="BB43" i="3"/>
  <c r="AO42" i="3"/>
  <c r="CC897" i="3"/>
  <c r="BQ1036" i="3"/>
  <c r="BQ957" i="3"/>
  <c r="BQ878" i="3"/>
  <c r="BQ799" i="3"/>
  <c r="BQ720" i="3"/>
  <c r="BQ641" i="3"/>
  <c r="BQ562" i="3"/>
  <c r="BQ404" i="3"/>
  <c r="BQ483" i="3"/>
  <c r="BQ325" i="3"/>
  <c r="BQ246" i="3"/>
  <c r="BQ167" i="3"/>
  <c r="BQ47" i="3"/>
  <c r="BZ48" i="3"/>
  <c r="CA48" i="3" s="1"/>
  <c r="AO190" i="3"/>
  <c r="BB171" i="3"/>
  <c r="BC171" i="3" s="1"/>
  <c r="BO614" i="3"/>
  <c r="BO566" i="3"/>
  <c r="BO585" i="3" s="1"/>
  <c r="BO616" i="3" s="1"/>
  <c r="BO630" i="3" s="1"/>
  <c r="Y882" i="3"/>
  <c r="AL876" i="3"/>
  <c r="AM876" i="3" s="1"/>
  <c r="AJ851" i="3"/>
  <c r="AJ803" i="3"/>
  <c r="AJ822" i="3" s="1"/>
  <c r="AJ853" i="3" s="1"/>
  <c r="AJ867" i="3" s="1"/>
  <c r="CM154" i="3"/>
  <c r="CM117" i="3"/>
  <c r="CF154" i="3"/>
  <c r="CF117" i="3"/>
  <c r="BM1043" i="3"/>
  <c r="BZ1030" i="3"/>
  <c r="CA1030" i="3" s="1"/>
  <c r="BM1034" i="3"/>
  <c r="BJ59" i="1"/>
  <c r="BD59" i="1"/>
  <c r="BD82" i="1"/>
  <c r="BJ82" i="1"/>
  <c r="BD53" i="1"/>
  <c r="BJ53" i="1"/>
  <c r="BJ66" i="1"/>
  <c r="BD66" i="1"/>
  <c r="BJ79" i="1"/>
  <c r="BD79" i="1"/>
  <c r="BB694" i="3"/>
  <c r="BC694" i="3" s="1"/>
  <c r="AO100" i="3"/>
  <c r="CP67" i="3"/>
  <c r="CQ67" i="3" s="1"/>
  <c r="CC66" i="3"/>
  <c r="BC636" i="3"/>
  <c r="BC649" i="3"/>
  <c r="AQ693" i="3"/>
  <c r="AQ99" i="3" s="1"/>
  <c r="AQ645" i="3"/>
  <c r="CM977" i="3"/>
  <c r="CM978" i="3"/>
  <c r="CM975" i="3"/>
  <c r="CJ897" i="3"/>
  <c r="Y269" i="3"/>
  <c r="AL250" i="3"/>
  <c r="AM250" i="3" s="1"/>
  <c r="AW901" i="3"/>
  <c r="AW932" i="3" s="1"/>
  <c r="AW946" i="3" s="1"/>
  <c r="CG897" i="3"/>
  <c r="AI664" i="3"/>
  <c r="AI695" i="3" s="1"/>
  <c r="AI709" i="3" s="1"/>
  <c r="BX154" i="3"/>
  <c r="BX117" i="3"/>
  <c r="BZ53" i="3"/>
  <c r="CA53" i="3" s="1"/>
  <c r="Y427" i="3"/>
  <c r="AL408" i="3"/>
  <c r="AM408" i="3" s="1"/>
  <c r="AL695" i="3"/>
  <c r="AM695" i="3" s="1"/>
  <c r="AE709" i="3"/>
  <c r="BD65" i="1"/>
  <c r="BJ65" i="1"/>
  <c r="BJ41" i="1"/>
  <c r="BD41" i="1"/>
  <c r="BZ694" i="3"/>
  <c r="CA694" i="3" s="1"/>
  <c r="BM100" i="3"/>
  <c r="CM984" i="3"/>
  <c r="CM985" i="3"/>
  <c r="CM982" i="3"/>
  <c r="CM981" i="3" s="1"/>
  <c r="CM986" i="3"/>
  <c r="AL726" i="3"/>
  <c r="AM726" i="3" s="1"/>
  <c r="Y725" i="3"/>
  <c r="AL725" i="3" s="1"/>
  <c r="AM725" i="3" s="1"/>
  <c r="BV154" i="3"/>
  <c r="BV117" i="3"/>
  <c r="CG747" i="3"/>
  <c r="CG748" i="3"/>
  <c r="CG745" i="3"/>
  <c r="CG744" i="3" s="1"/>
  <c r="CG749" i="3"/>
  <c r="CD1036" i="3"/>
  <c r="CD957" i="3"/>
  <c r="CD878" i="3"/>
  <c r="CD799" i="3"/>
  <c r="CD641" i="3"/>
  <c r="CD720" i="3"/>
  <c r="CD562" i="3"/>
  <c r="CD404" i="3"/>
  <c r="CD483" i="3"/>
  <c r="CD325" i="3"/>
  <c r="CD246" i="3"/>
  <c r="CD167" i="3"/>
  <c r="CD47" i="3"/>
  <c r="Y646" i="3"/>
  <c r="AL646" i="3" s="1"/>
  <c r="AM646" i="3" s="1"/>
  <c r="AL647" i="3"/>
  <c r="AM647" i="3" s="1"/>
  <c r="BD68" i="1"/>
  <c r="BJ68" i="1"/>
  <c r="AF1009" i="3"/>
  <c r="AF961" i="3"/>
  <c r="AF980" i="3" s="1"/>
  <c r="AF1011" i="3" s="1"/>
  <c r="AF1025" i="3" s="1"/>
  <c r="AE867" i="3"/>
  <c r="AL853" i="3"/>
  <c r="AM853" i="3" s="1"/>
  <c r="AL1042" i="3"/>
  <c r="AM1042" i="3" s="1"/>
  <c r="Y1041" i="3"/>
  <c r="AL1041" i="3" s="1"/>
  <c r="AM1041" i="3" s="1"/>
  <c r="AR883" i="3"/>
  <c r="CQ874" i="3"/>
  <c r="CQ910" i="3"/>
  <c r="CQ920" i="3"/>
  <c r="AW724" i="3"/>
  <c r="AW743" i="3" s="1"/>
  <c r="AW774" i="3" s="1"/>
  <c r="AW788" i="3" s="1"/>
  <c r="AW772" i="3"/>
  <c r="AF930" i="3"/>
  <c r="AF882" i="3"/>
  <c r="AF901" i="3" s="1"/>
  <c r="AF932" i="3" s="1"/>
  <c r="AF946" i="3" s="1"/>
  <c r="BQ154" i="3"/>
  <c r="BQ117" i="3"/>
  <c r="BZ118" i="3"/>
  <c r="CL118" i="3"/>
  <c r="CL48" i="3"/>
  <c r="CP48" i="3" s="1"/>
  <c r="CQ48" i="3" s="1"/>
  <c r="BN727" i="3"/>
  <c r="BN726" i="3" s="1"/>
  <c r="BN725" i="3" s="1"/>
  <c r="BN718" i="3"/>
  <c r="CL977" i="3"/>
  <c r="CL978" i="3"/>
  <c r="CL975" i="3"/>
  <c r="AL885" i="3"/>
  <c r="AM885" i="3" s="1"/>
  <c r="Y884" i="3"/>
  <c r="BM614" i="3"/>
  <c r="BZ614" i="3" s="1"/>
  <c r="CA614" i="3" s="1"/>
  <c r="BM566" i="3"/>
  <c r="BZ560" i="3"/>
  <c r="CA560" i="3" s="1"/>
  <c r="AL46" i="3"/>
  <c r="AM46" i="3" s="1"/>
  <c r="Y51" i="3"/>
  <c r="Y962" i="3"/>
  <c r="AL962" i="3" s="1"/>
  <c r="AM962" i="3" s="1"/>
  <c r="AL963" i="3"/>
  <c r="AM963" i="3" s="1"/>
  <c r="AZ693" i="3"/>
  <c r="AZ99" i="3" s="1"/>
  <c r="AZ645" i="3"/>
  <c r="CA1031" i="3"/>
  <c r="CA1044" i="3"/>
  <c r="AU1009" i="3"/>
  <c r="AU961" i="3"/>
  <c r="AU980" i="3" s="1"/>
  <c r="AU1011" i="3" s="1"/>
  <c r="AU1025" i="3" s="1"/>
  <c r="AL1090" i="3"/>
  <c r="AM1090" i="3" s="1"/>
  <c r="AE1104" i="3"/>
  <c r="BJ64" i="1"/>
  <c r="BD64" i="1"/>
  <c r="BJ57" i="1"/>
  <c r="BD57" i="1"/>
  <c r="BD46" i="1"/>
  <c r="BJ46" i="1"/>
  <c r="BJ75" i="1"/>
  <c r="BD75" i="1"/>
  <c r="BJ85" i="1"/>
  <c r="BD85" i="1"/>
  <c r="BM42" i="3"/>
  <c r="BZ43" i="3"/>
  <c r="CA142" i="3" s="1"/>
  <c r="AO648" i="3"/>
  <c r="BB635" i="3"/>
  <c r="BC635" i="3" s="1"/>
  <c r="AO639" i="3"/>
  <c r="AQ930" i="3"/>
  <c r="AQ882" i="3"/>
  <c r="AQ901" i="3" s="1"/>
  <c r="AQ932" i="3" s="1"/>
  <c r="AQ946" i="3" s="1"/>
  <c r="AQ54" i="3"/>
  <c r="AQ647" i="3"/>
  <c r="AQ646" i="3" s="1"/>
  <c r="CL897" i="3"/>
  <c r="AE1009" i="3"/>
  <c r="AL1009" i="3" s="1"/>
  <c r="AM1009" i="3" s="1"/>
  <c r="AE961" i="3"/>
  <c r="AE980" i="3" s="1"/>
  <c r="AE1011" i="3" s="1"/>
  <c r="AV1088" i="3"/>
  <c r="AV1040" i="3"/>
  <c r="AV1059" i="3" s="1"/>
  <c r="AV1090" i="3" s="1"/>
  <c r="AV1104" i="3" s="1"/>
  <c r="CJ819" i="3"/>
  <c r="CJ817" i="3"/>
  <c r="CJ820" i="3"/>
  <c r="CJ826" i="3"/>
  <c r="CJ824" i="3"/>
  <c r="CJ823" i="3" s="1"/>
  <c r="CJ827" i="3"/>
  <c r="CJ828" i="3"/>
  <c r="CI975" i="3"/>
  <c r="CI977" i="3"/>
  <c r="CI978" i="3"/>
  <c r="AL805" i="3"/>
  <c r="AM805" i="3" s="1"/>
  <c r="Y804" i="3"/>
  <c r="AL804" i="3" s="1"/>
  <c r="AM804" i="3" s="1"/>
  <c r="AO964" i="3"/>
  <c r="BB951" i="3"/>
  <c r="BC951" i="3" s="1"/>
  <c r="AO955" i="3"/>
  <c r="CJ1036" i="3"/>
  <c r="CJ957" i="3"/>
  <c r="CJ878" i="3"/>
  <c r="CJ799" i="3"/>
  <c r="CJ720" i="3"/>
  <c r="CJ641" i="3"/>
  <c r="CJ562" i="3"/>
  <c r="CJ483" i="3"/>
  <c r="CJ404" i="3"/>
  <c r="CJ325" i="3"/>
  <c r="CJ246" i="3"/>
  <c r="CJ167" i="3"/>
  <c r="CJ47" i="3"/>
  <c r="BJ55" i="1"/>
  <c r="BD55" i="1"/>
  <c r="CM1036" i="3"/>
  <c r="CM957" i="3"/>
  <c r="CM878" i="3"/>
  <c r="CM799" i="3"/>
  <c r="CM720" i="3"/>
  <c r="CM641" i="3"/>
  <c r="CM562" i="3"/>
  <c r="CM483" i="3"/>
  <c r="CM404" i="3"/>
  <c r="CM325" i="3"/>
  <c r="CM246" i="3"/>
  <c r="CM167" i="3"/>
  <c r="CM47" i="3"/>
  <c r="BX1036" i="3"/>
  <c r="BX957" i="3"/>
  <c r="BX878" i="3"/>
  <c r="BX799" i="3"/>
  <c r="BX720" i="3"/>
  <c r="BX641" i="3"/>
  <c r="BX562" i="3"/>
  <c r="BX483" i="3"/>
  <c r="BX404" i="3"/>
  <c r="BX325" i="3"/>
  <c r="BX246" i="3"/>
  <c r="BX167" i="3"/>
  <c r="BX47" i="3"/>
  <c r="AG1009" i="3"/>
  <c r="AG961" i="3"/>
  <c r="AG980" i="3" s="1"/>
  <c r="AG1011" i="3" s="1"/>
  <c r="AG1025" i="3" s="1"/>
  <c r="CJ975" i="3"/>
  <c r="CJ978" i="3"/>
  <c r="CJ977" i="3"/>
  <c r="BB487" i="3"/>
  <c r="BC487" i="3" s="1"/>
  <c r="AO506" i="3"/>
  <c r="BB714" i="3"/>
  <c r="BC714" i="3" s="1"/>
  <c r="AO727" i="3"/>
  <c r="AO718" i="3"/>
  <c r="BM902" i="3"/>
  <c r="BZ902" i="3" s="1"/>
  <c r="CA902" i="3" s="1"/>
  <c r="BZ903" i="3"/>
  <c r="CA903" i="3" s="1"/>
  <c r="BZ569" i="3"/>
  <c r="CA569" i="3" s="1"/>
  <c r="BM568" i="3"/>
  <c r="CI897" i="3"/>
  <c r="AZ54" i="3"/>
  <c r="AZ647" i="3"/>
  <c r="AZ646" i="3" s="1"/>
  <c r="BD69" i="1"/>
  <c r="BJ69" i="1"/>
  <c r="BJ70" i="1"/>
  <c r="BD70" i="1"/>
  <c r="BJ58" i="1"/>
  <c r="BD58" i="1"/>
  <c r="BJ62" i="1"/>
  <c r="BD62" i="1"/>
  <c r="BJ72" i="1"/>
  <c r="BD72" i="1"/>
  <c r="BJ48" i="1"/>
  <c r="BD48" i="1"/>
  <c r="BM648" i="3"/>
  <c r="BZ635" i="3"/>
  <c r="CA635" i="3" s="1"/>
  <c r="BM639" i="3"/>
  <c r="CN984" i="3"/>
  <c r="CN982" i="3"/>
  <c r="CN981" i="3" s="1"/>
  <c r="CN985" i="3"/>
  <c r="CN986" i="3"/>
  <c r="CE905" i="3"/>
  <c r="CE903" i="3"/>
  <c r="CE902" i="3" s="1"/>
  <c r="CE906" i="3"/>
  <c r="CE907" i="3"/>
  <c r="AY851" i="3"/>
  <c r="AY803" i="3"/>
  <c r="AY822" i="3" s="1"/>
  <c r="AY853" i="3" s="1"/>
  <c r="AY867" i="3" s="1"/>
  <c r="BO885" i="3"/>
  <c r="BO884" i="3" s="1"/>
  <c r="BO883" i="3" s="1"/>
  <c r="BO876" i="3"/>
  <c r="AP1009" i="3"/>
  <c r="AP961" i="3"/>
  <c r="AP980" i="3" s="1"/>
  <c r="AP1011" i="3" s="1"/>
  <c r="AP1025" i="3" s="1"/>
  <c r="AU930" i="3"/>
  <c r="AU882" i="3"/>
  <c r="BC952" i="3"/>
  <c r="BC965" i="3"/>
  <c r="AO269" i="3"/>
  <c r="BB250" i="3"/>
  <c r="BC250" i="3" s="1"/>
  <c r="Y506" i="3"/>
  <c r="AL487" i="3"/>
  <c r="AM487" i="3" s="1"/>
  <c r="BJ40" i="1"/>
  <c r="BD40" i="1"/>
  <c r="AT772" i="3"/>
  <c r="AT724" i="3"/>
  <c r="AT743" i="3" s="1"/>
  <c r="AT774" i="3" s="1"/>
  <c r="AT788" i="3" s="1"/>
  <c r="AH724" i="3"/>
  <c r="AH743" i="3" s="1"/>
  <c r="AH774" i="3" s="1"/>
  <c r="AH788" i="3" s="1"/>
  <c r="AH772" i="3"/>
  <c r="CN824" i="3"/>
  <c r="CN823" i="3" s="1"/>
  <c r="CN827" i="3"/>
  <c r="CN826" i="3"/>
  <c r="CN828" i="3"/>
  <c r="CA119" i="3"/>
  <c r="AF851" i="3"/>
  <c r="AF803" i="3"/>
  <c r="AF822" i="3" s="1"/>
  <c r="AF853" i="3" s="1"/>
  <c r="AF867" i="3" s="1"/>
  <c r="CJ154" i="3"/>
  <c r="CJ117" i="3"/>
  <c r="BD76" i="1"/>
  <c r="BJ76" i="1"/>
  <c r="AR882" i="3"/>
  <c r="AR901" i="3" s="1"/>
  <c r="AR932" i="3" s="1"/>
  <c r="AR946" i="3" s="1"/>
  <c r="AR930" i="3"/>
  <c r="AF772" i="3"/>
  <c r="AF724" i="3"/>
  <c r="AF743" i="3" s="1"/>
  <c r="AF774" i="3" s="1"/>
  <c r="AF788" i="3" s="1"/>
  <c r="CQ890" i="3"/>
  <c r="CQ891" i="3"/>
  <c r="CQ892" i="3"/>
  <c r="CQ889" i="3"/>
  <c r="CQ871" i="3"/>
  <c r="CQ936" i="3"/>
  <c r="CQ924" i="3"/>
  <c r="CQ935" i="3"/>
  <c r="CQ880" i="3"/>
  <c r="CQ942" i="3"/>
  <c r="CQ943" i="3"/>
  <c r="CK977" i="3"/>
  <c r="CK975" i="3"/>
  <c r="CK978" i="3"/>
  <c r="BN635" i="3"/>
  <c r="BN43" i="3"/>
  <c r="BN42" i="3" s="1"/>
  <c r="BN46" i="3" s="1"/>
  <c r="BN51" i="3" s="1"/>
  <c r="BN70" i="3" s="1"/>
  <c r="BN101" i="3" s="1"/>
  <c r="BN115" i="3" s="1"/>
  <c r="BN116" i="3" s="1"/>
  <c r="CK819" i="3"/>
  <c r="CK817" i="3"/>
  <c r="CK820" i="3"/>
  <c r="CQ888" i="3"/>
  <c r="CP917" i="3"/>
  <c r="CQ917" i="3" s="1"/>
  <c r="CC916" i="3"/>
  <c r="CP916" i="3" s="1"/>
  <c r="CQ916" i="3" s="1"/>
  <c r="BC794" i="3"/>
  <c r="BC807" i="3"/>
  <c r="CM820" i="3"/>
  <c r="CM817" i="3"/>
  <c r="CM819" i="3"/>
  <c r="AL803" i="3"/>
  <c r="AM803" i="3" s="1"/>
  <c r="AT822" i="3"/>
  <c r="AT853" i="3" s="1"/>
  <c r="AT867" i="3" s="1"/>
  <c r="BP54" i="3"/>
  <c r="BP647" i="3"/>
  <c r="BP646" i="3" s="1"/>
  <c r="AY901" i="3"/>
  <c r="AY932" i="3" s="1"/>
  <c r="AY946" i="3" s="1"/>
  <c r="CD978" i="3"/>
  <c r="CD975" i="3"/>
  <c r="CD977" i="3"/>
  <c r="BC715" i="3"/>
  <c r="BC728" i="3"/>
  <c r="CH906" i="3"/>
  <c r="CH903" i="3"/>
  <c r="CH902" i="3" s="1"/>
  <c r="CH905" i="3"/>
  <c r="CH907" i="3"/>
  <c r="BS1036" i="3"/>
  <c r="BS957" i="3"/>
  <c r="BS878" i="3"/>
  <c r="BS799" i="3"/>
  <c r="BS641" i="3"/>
  <c r="BS720" i="3"/>
  <c r="BS562" i="3"/>
  <c r="BS483" i="3"/>
  <c r="BS404" i="3"/>
  <c r="BS325" i="3"/>
  <c r="BS246" i="3"/>
  <c r="BS167" i="3"/>
  <c r="BS47" i="3"/>
  <c r="BZ793" i="3"/>
  <c r="CA793" i="3" s="1"/>
  <c r="BM806" i="3"/>
  <c r="BM797" i="3"/>
  <c r="CA128" i="3"/>
  <c r="CH1036" i="3"/>
  <c r="CH957" i="3"/>
  <c r="CH878" i="3"/>
  <c r="CH799" i="3"/>
  <c r="CH720" i="3"/>
  <c r="CH641" i="3"/>
  <c r="CH483" i="3"/>
  <c r="CH562" i="3"/>
  <c r="CH404" i="3"/>
  <c r="CH325" i="3"/>
  <c r="CH246" i="3"/>
  <c r="CH167" i="3"/>
  <c r="CH47" i="3"/>
  <c r="BJ44" i="1"/>
  <c r="BD44" i="1"/>
  <c r="BJ45" i="1"/>
  <c r="BD45" i="1"/>
  <c r="BD61" i="1"/>
  <c r="BJ61" i="1"/>
  <c r="BD87" i="1"/>
  <c r="BJ87" i="1"/>
  <c r="BJ78" i="1"/>
  <c r="BD78" i="1"/>
  <c r="CA636" i="3"/>
  <c r="CA649" i="3"/>
  <c r="CN975" i="3"/>
  <c r="CN977" i="3"/>
  <c r="CN978" i="3"/>
  <c r="AY645" i="3"/>
  <c r="AY693" i="3"/>
  <c r="AY99" i="3" s="1"/>
  <c r="AV614" i="3"/>
  <c r="AV566" i="3"/>
  <c r="AV585" i="3" s="1"/>
  <c r="AV616" i="3" s="1"/>
  <c r="AV630" i="3" s="1"/>
  <c r="AF1088" i="3"/>
  <c r="AF1040" i="3"/>
  <c r="AF1059" i="3" s="1"/>
  <c r="AF1090" i="3" s="1"/>
  <c r="AF1104" i="3" s="1"/>
  <c r="CC848" i="3"/>
  <c r="CP848" i="3" s="1"/>
  <c r="CQ848" i="3" s="1"/>
  <c r="CP849" i="3"/>
  <c r="CQ849" i="3" s="1"/>
  <c r="CJ903" i="3"/>
  <c r="CJ902" i="3" s="1"/>
  <c r="CJ906" i="3"/>
  <c r="CJ905" i="3"/>
  <c r="CJ907" i="3"/>
  <c r="AU883" i="3"/>
  <c r="BJ74" i="1"/>
  <c r="BD74" i="1"/>
  <c r="BO851" i="3"/>
  <c r="BO803" i="3"/>
  <c r="BO822" i="3" s="1"/>
  <c r="BO853" i="3" s="1"/>
  <c r="BO867" i="3" s="1"/>
  <c r="CK741" i="3"/>
  <c r="CK738" i="3"/>
  <c r="CK740" i="3"/>
  <c r="CF905" i="3"/>
  <c r="CF906" i="3"/>
  <c r="CF903" i="3"/>
  <c r="CF902" i="3" s="1"/>
  <c r="CF907" i="3"/>
  <c r="CM898" i="3"/>
  <c r="CM899" i="3"/>
  <c r="CM896" i="3"/>
  <c r="CF1036" i="3"/>
  <c r="CF957" i="3"/>
  <c r="CF878" i="3"/>
  <c r="CF799" i="3"/>
  <c r="CF720" i="3"/>
  <c r="CF641" i="3"/>
  <c r="CF483" i="3"/>
  <c r="CF562" i="3"/>
  <c r="CF325" i="3"/>
  <c r="CF404" i="3"/>
  <c r="CF246" i="3"/>
  <c r="CF167" i="3"/>
  <c r="CF47" i="3"/>
  <c r="BP614" i="3"/>
  <c r="BP566" i="3"/>
  <c r="BP585" i="3" s="1"/>
  <c r="BP616" i="3" s="1"/>
  <c r="BP630" i="3" s="1"/>
  <c r="BI43" i="1"/>
  <c r="BC43" i="1"/>
  <c r="AW49" i="1"/>
  <c r="AX43" i="1"/>
  <c r="AL645" i="3"/>
  <c r="AM645" i="3" s="1"/>
  <c r="CC1036" i="3"/>
  <c r="CC957" i="3"/>
  <c r="CC878" i="3"/>
  <c r="CC799" i="3"/>
  <c r="CC641" i="3"/>
  <c r="CC720" i="3"/>
  <c r="CC562" i="3"/>
  <c r="CC483" i="3"/>
  <c r="CC404" i="3"/>
  <c r="CC246" i="3"/>
  <c r="CC325" i="3"/>
  <c r="CC167" i="3"/>
  <c r="CC47" i="3"/>
  <c r="CP47" i="3" s="1"/>
  <c r="CQ47" i="3" s="1"/>
  <c r="AP930" i="3"/>
  <c r="AP882" i="3"/>
  <c r="AP901" i="3" s="1"/>
  <c r="AP932" i="3" s="1"/>
  <c r="AP946" i="3" s="1"/>
  <c r="CN820" i="3"/>
  <c r="CN817" i="3"/>
  <c r="CN819" i="3"/>
  <c r="BP693" i="3"/>
  <c r="BP99" i="3" s="1"/>
  <c r="BP645" i="3"/>
  <c r="BP664" i="3" s="1"/>
  <c r="BP695" i="3" s="1"/>
  <c r="BP709" i="3" s="1"/>
  <c r="BM190" i="3"/>
  <c r="BZ171" i="3"/>
  <c r="CA171" i="3" s="1"/>
  <c r="CP894" i="3"/>
  <c r="CQ894" i="3" s="1"/>
  <c r="CC893" i="3"/>
  <c r="CC903" i="3"/>
  <c r="CP904" i="3"/>
  <c r="CQ904" i="3" s="1"/>
  <c r="CC905" i="3"/>
  <c r="CP905" i="3" s="1"/>
  <c r="CQ905" i="3" s="1"/>
  <c r="CC906" i="3"/>
  <c r="CP906" i="3" s="1"/>
  <c r="CQ906" i="3" s="1"/>
  <c r="CC907" i="3"/>
  <c r="CP907" i="3" s="1"/>
  <c r="CQ907" i="3" s="1"/>
  <c r="CQ939" i="3"/>
  <c r="Y743" i="3"/>
  <c r="AL743" i="3" s="1"/>
  <c r="AM743" i="3" s="1"/>
  <c r="AL724" i="3"/>
  <c r="AM724" i="3" s="1"/>
  <c r="AO806" i="3"/>
  <c r="BB793" i="3"/>
  <c r="BC793" i="3" s="1"/>
  <c r="AO797" i="3"/>
  <c r="BT1036" i="3"/>
  <c r="BT957" i="3"/>
  <c r="BT878" i="3"/>
  <c r="BT799" i="3"/>
  <c r="BT720" i="3"/>
  <c r="BT641" i="3"/>
  <c r="BT562" i="3"/>
  <c r="BT483" i="3"/>
  <c r="BT404" i="3"/>
  <c r="BT325" i="3"/>
  <c r="BT246" i="3"/>
  <c r="BT167" i="3"/>
  <c r="BT47" i="3"/>
  <c r="AZ1009" i="3"/>
  <c r="AZ961" i="3"/>
  <c r="AZ980" i="3" s="1"/>
  <c r="AZ1011" i="3" s="1"/>
  <c r="AZ1025" i="3" s="1"/>
  <c r="AD980" i="3"/>
  <c r="BS154" i="3"/>
  <c r="BS117" i="3"/>
  <c r="CA794" i="3"/>
  <c r="CA807" i="3"/>
  <c r="BC873" i="3"/>
  <c r="BC886" i="3"/>
  <c r="CA127" i="3"/>
  <c r="AZ851" i="3"/>
  <c r="AZ803" i="3"/>
  <c r="AZ822" i="3" s="1"/>
  <c r="AZ853" i="3" s="1"/>
  <c r="AZ867" i="3" s="1"/>
  <c r="CH154" i="3"/>
  <c r="CH117" i="3"/>
  <c r="BR1036" i="3"/>
  <c r="BR957" i="3"/>
  <c r="BR878" i="3"/>
  <c r="BR720" i="3"/>
  <c r="BR799" i="3"/>
  <c r="BR641" i="3"/>
  <c r="BR562" i="3"/>
  <c r="BR483" i="3"/>
  <c r="BR404" i="3"/>
  <c r="BR325" i="3"/>
  <c r="BR167" i="3"/>
  <c r="BR246" i="3"/>
  <c r="BR47" i="3"/>
  <c r="BJ52" i="1"/>
  <c r="BD52" i="1"/>
  <c r="BD47" i="1"/>
  <c r="BJ47" i="1"/>
  <c r="BD80" i="1"/>
  <c r="BJ80" i="1"/>
  <c r="AS772" i="3"/>
  <c r="AS724" i="3"/>
  <c r="AS743" i="3" s="1"/>
  <c r="AS774" i="3" s="1"/>
  <c r="AS788" i="3" s="1"/>
  <c r="AY54" i="3"/>
  <c r="AY647" i="3"/>
  <c r="AY646" i="3" s="1"/>
  <c r="BP885" i="3"/>
  <c r="BP884" i="3" s="1"/>
  <c r="BP883" i="3" s="1"/>
  <c r="BP876" i="3"/>
  <c r="AH693" i="3"/>
  <c r="AH99" i="3" s="1"/>
  <c r="AH645" i="3"/>
  <c r="AH664" i="3" s="1"/>
  <c r="AH695" i="3" s="1"/>
  <c r="AH709" i="3" s="1"/>
  <c r="AV645" i="3"/>
  <c r="AV664" i="3" s="1"/>
  <c r="AV695" i="3" s="1"/>
  <c r="AV709" i="3" s="1"/>
  <c r="AV693" i="3"/>
  <c r="AV99" i="3" s="1"/>
  <c r="BU1036" i="3"/>
  <c r="BU957" i="3"/>
  <c r="BU878" i="3"/>
  <c r="BU799" i="3"/>
  <c r="BU720" i="3"/>
  <c r="BU641" i="3"/>
  <c r="BU562" i="3"/>
  <c r="BU483" i="3"/>
  <c r="BU404" i="3"/>
  <c r="BU325" i="3"/>
  <c r="BU246" i="3"/>
  <c r="BU167" i="3"/>
  <c r="BU47" i="3"/>
  <c r="CP799" i="3" l="1"/>
  <c r="CQ799" i="3" s="1"/>
  <c r="CC794" i="3"/>
  <c r="CC798" i="3"/>
  <c r="BX640" i="3"/>
  <c r="BX694" i="3" s="1"/>
  <c r="BX636" i="3"/>
  <c r="BU245" i="3"/>
  <c r="BU299" i="3" s="1"/>
  <c r="BU241" i="3"/>
  <c r="BR794" i="3"/>
  <c r="BR798" i="3"/>
  <c r="BR852" i="3" s="1"/>
  <c r="CP404" i="3"/>
  <c r="CQ404" i="3" s="1"/>
  <c r="CC399" i="3"/>
  <c r="CC403" i="3"/>
  <c r="AX49" i="1"/>
  <c r="AW90" i="1"/>
  <c r="BI49" i="1"/>
  <c r="BC49" i="1"/>
  <c r="CF640" i="3"/>
  <c r="CF694" i="3" s="1"/>
  <c r="CF636" i="3"/>
  <c r="CH1035" i="3"/>
  <c r="CH1089" i="3" s="1"/>
  <c r="CH1031" i="3"/>
  <c r="BS719" i="3"/>
  <c r="BS773" i="3" s="1"/>
  <c r="BS715" i="3"/>
  <c r="AO772" i="3"/>
  <c r="BB772" i="3" s="1"/>
  <c r="BC772" i="3" s="1"/>
  <c r="BB718" i="3"/>
  <c r="BC718" i="3" s="1"/>
  <c r="AO724" i="3"/>
  <c r="BX241" i="3"/>
  <c r="BX245" i="3"/>
  <c r="BX299" i="3" s="1"/>
  <c r="CM166" i="3"/>
  <c r="CM220" i="3" s="1"/>
  <c r="CM100" i="3" s="1"/>
  <c r="CM162" i="3"/>
  <c r="CJ873" i="3"/>
  <c r="CJ877" i="3"/>
  <c r="CJ931" i="3" s="1"/>
  <c r="CD715" i="3"/>
  <c r="CD719" i="3"/>
  <c r="CD773" i="3" s="1"/>
  <c r="CC65" i="3"/>
  <c r="CP65" i="3" s="1"/>
  <c r="CQ65" i="3" s="1"/>
  <c r="CP66" i="3"/>
  <c r="CQ66" i="3" s="1"/>
  <c r="BQ482" i="3"/>
  <c r="BQ536" i="3" s="1"/>
  <c r="BZ536" i="3" s="1"/>
  <c r="CA536" i="3" s="1"/>
  <c r="BQ478" i="3"/>
  <c r="BV952" i="3"/>
  <c r="BV956" i="3"/>
  <c r="BV1010" i="3" s="1"/>
  <c r="CA141" i="3"/>
  <c r="CN241" i="3"/>
  <c r="CN245" i="3"/>
  <c r="CN299" i="3" s="1"/>
  <c r="CK952" i="3"/>
  <c r="CK956" i="3"/>
  <c r="CK1010" i="3" s="1"/>
  <c r="BW320" i="3"/>
  <c r="BW324" i="3"/>
  <c r="BW378" i="3" s="1"/>
  <c r="CI561" i="3"/>
  <c r="CI615" i="3" s="1"/>
  <c r="CI557" i="3"/>
  <c r="CE557" i="3"/>
  <c r="CE561" i="3"/>
  <c r="CE615" i="3" s="1"/>
  <c r="Z52" i="3"/>
  <c r="Z70" i="3" s="1"/>
  <c r="Z101" i="3" s="1"/>
  <c r="Z115" i="3" s="1"/>
  <c r="Z116" i="3" s="1"/>
  <c r="AL65" i="3"/>
  <c r="AM65" i="3" s="1"/>
  <c r="BU640" i="3"/>
  <c r="BU694" i="3" s="1"/>
  <c r="BU636" i="3"/>
  <c r="CF715" i="3"/>
  <c r="CF719" i="3"/>
  <c r="CF773" i="3" s="1"/>
  <c r="CH162" i="3"/>
  <c r="CH166" i="3"/>
  <c r="CH220" i="3" s="1"/>
  <c r="CH100" i="3" s="1"/>
  <c r="BS640" i="3"/>
  <c r="BS694" i="3" s="1"/>
  <c r="BS636" i="3"/>
  <c r="BZ639" i="3"/>
  <c r="CA639" i="3" s="1"/>
  <c r="BM693" i="3"/>
  <c r="BM645" i="3"/>
  <c r="BB727" i="3"/>
  <c r="BC727" i="3" s="1"/>
  <c r="AO726" i="3"/>
  <c r="BX324" i="3"/>
  <c r="BX378" i="3" s="1"/>
  <c r="BX320" i="3"/>
  <c r="CM245" i="3"/>
  <c r="CM299" i="3" s="1"/>
  <c r="CM241" i="3"/>
  <c r="CJ952" i="3"/>
  <c r="CJ956" i="3"/>
  <c r="CJ1010" i="3" s="1"/>
  <c r="AZ664" i="3"/>
  <c r="AZ695" i="3" s="1"/>
  <c r="AZ709" i="3" s="1"/>
  <c r="CD636" i="3"/>
  <c r="CD640" i="3"/>
  <c r="CD694" i="3" s="1"/>
  <c r="AL269" i="3"/>
  <c r="AM269" i="3" s="1"/>
  <c r="Y300" i="3"/>
  <c r="Y901" i="3"/>
  <c r="AL901" i="3" s="1"/>
  <c r="AM901" i="3" s="1"/>
  <c r="AL882" i="3"/>
  <c r="AM882" i="3" s="1"/>
  <c r="BQ403" i="3"/>
  <c r="BQ457" i="3" s="1"/>
  <c r="BZ457" i="3" s="1"/>
  <c r="CA457" i="3" s="1"/>
  <c r="BQ399" i="3"/>
  <c r="BV1031" i="3"/>
  <c r="BV1035" i="3"/>
  <c r="BV1089" i="3" s="1"/>
  <c r="AT664" i="3"/>
  <c r="AT695" i="3" s="1"/>
  <c r="AT709" i="3" s="1"/>
  <c r="CN324" i="3"/>
  <c r="CN378" i="3" s="1"/>
  <c r="CN320" i="3"/>
  <c r="CA873" i="3"/>
  <c r="CA886" i="3"/>
  <c r="CK1035" i="3"/>
  <c r="CK1089" i="3" s="1"/>
  <c r="CK1031" i="3"/>
  <c r="BW403" i="3"/>
  <c r="BW457" i="3" s="1"/>
  <c r="BW399" i="3"/>
  <c r="CI640" i="3"/>
  <c r="CI694" i="3" s="1"/>
  <c r="CI636" i="3"/>
  <c r="CE636" i="3"/>
  <c r="CE640" i="3"/>
  <c r="CE694" i="3" s="1"/>
  <c r="BN851" i="3"/>
  <c r="BN803" i="3"/>
  <c r="BN822" i="3" s="1"/>
  <c r="BN853" i="3" s="1"/>
  <c r="BN867" i="3" s="1"/>
  <c r="CF1031" i="3"/>
  <c r="CF1035" i="3"/>
  <c r="CF1089" i="3" s="1"/>
  <c r="BR640" i="3"/>
  <c r="BR694" i="3" s="1"/>
  <c r="BR636" i="3"/>
  <c r="CP246" i="3"/>
  <c r="CQ246" i="3" s="1"/>
  <c r="CC245" i="3"/>
  <c r="CC241" i="3"/>
  <c r="BT403" i="3"/>
  <c r="BT457" i="3" s="1"/>
  <c r="BT399" i="3"/>
  <c r="BR715" i="3"/>
  <c r="BR719" i="3"/>
  <c r="BR773" i="3" s="1"/>
  <c r="BT478" i="3"/>
  <c r="BT482" i="3"/>
  <c r="BT536" i="3" s="1"/>
  <c r="CC482" i="3"/>
  <c r="CC478" i="3"/>
  <c r="CP483" i="3"/>
  <c r="CQ483" i="3" s="1"/>
  <c r="BU399" i="3"/>
  <c r="BU403" i="3"/>
  <c r="BU457" i="3" s="1"/>
  <c r="CF798" i="3"/>
  <c r="CF852" i="3" s="1"/>
  <c r="CF794" i="3"/>
  <c r="BM851" i="3"/>
  <c r="BZ851" i="3" s="1"/>
  <c r="CA851" i="3" s="1"/>
  <c r="BZ797" i="3"/>
  <c r="CA797" i="3" s="1"/>
  <c r="BM803" i="3"/>
  <c r="Y537" i="3"/>
  <c r="AL506" i="3"/>
  <c r="AM506" i="3" s="1"/>
  <c r="BX403" i="3"/>
  <c r="BX457" i="3" s="1"/>
  <c r="BX399" i="3"/>
  <c r="CJ1035" i="3"/>
  <c r="CJ1089" i="3" s="1"/>
  <c r="CJ1031" i="3"/>
  <c r="CD794" i="3"/>
  <c r="CD798" i="3"/>
  <c r="CD852" i="3" s="1"/>
  <c r="CJ899" i="3"/>
  <c r="CJ898" i="3"/>
  <c r="CJ896" i="3"/>
  <c r="BM1088" i="3"/>
  <c r="BZ1088" i="3" s="1"/>
  <c r="CA1088" i="3" s="1"/>
  <c r="BM1040" i="3"/>
  <c r="BZ1034" i="3"/>
  <c r="CA1034" i="3" s="1"/>
  <c r="BQ561" i="3"/>
  <c r="BQ615" i="3" s="1"/>
  <c r="BQ557" i="3"/>
  <c r="BV162" i="3"/>
  <c r="BV166" i="3"/>
  <c r="BV220" i="3" s="1"/>
  <c r="BV100" i="3" s="1"/>
  <c r="CG1036" i="3"/>
  <c r="CG957" i="3"/>
  <c r="CG878" i="3"/>
  <c r="CG799" i="3"/>
  <c r="CG641" i="3"/>
  <c r="CG720" i="3"/>
  <c r="CG483" i="3"/>
  <c r="CG562" i="3"/>
  <c r="CG404" i="3"/>
  <c r="CG325" i="3"/>
  <c r="CG246" i="3"/>
  <c r="CG167" i="3"/>
  <c r="CG47" i="3"/>
  <c r="CN482" i="3"/>
  <c r="CN536" i="3" s="1"/>
  <c r="CN478" i="3"/>
  <c r="BZ872" i="3"/>
  <c r="CA872" i="3" s="1"/>
  <c r="BM885" i="3"/>
  <c r="BM876" i="3"/>
  <c r="CK162" i="3"/>
  <c r="CK166" i="3"/>
  <c r="CK220" i="3" s="1"/>
  <c r="CK100" i="3" s="1"/>
  <c r="BM772" i="3"/>
  <c r="BZ772" i="3" s="1"/>
  <c r="CA772" i="3" s="1"/>
  <c r="BZ718" i="3"/>
  <c r="CA718" i="3" s="1"/>
  <c r="BM724" i="3"/>
  <c r="BW478" i="3"/>
  <c r="BW482" i="3"/>
  <c r="BW536" i="3" s="1"/>
  <c r="BB66" i="3"/>
  <c r="BC66" i="3" s="1"/>
  <c r="AO65" i="3"/>
  <c r="CI715" i="3"/>
  <c r="CI719" i="3"/>
  <c r="CI773" i="3" s="1"/>
  <c r="CE715" i="3"/>
  <c r="CE719" i="3"/>
  <c r="CE773" i="3" s="1"/>
  <c r="BB964" i="3"/>
  <c r="BC964" i="3" s="1"/>
  <c r="AO963" i="3"/>
  <c r="CK403" i="3"/>
  <c r="CK457" i="3" s="1"/>
  <c r="CK399" i="3"/>
  <c r="BB806" i="3"/>
  <c r="BC806" i="3" s="1"/>
  <c r="AO805" i="3"/>
  <c r="BR877" i="3"/>
  <c r="BR931" i="3" s="1"/>
  <c r="BR873" i="3"/>
  <c r="BT561" i="3"/>
  <c r="BT615" i="3" s="1"/>
  <c r="BT557" i="3"/>
  <c r="CP562" i="3"/>
  <c r="CQ562" i="3" s="1"/>
  <c r="CC561" i="3"/>
  <c r="CC557" i="3"/>
  <c r="CH245" i="3"/>
  <c r="CH299" i="3" s="1"/>
  <c r="CH241" i="3"/>
  <c r="BS798" i="3"/>
  <c r="BS852" i="3" s="1"/>
  <c r="BS794" i="3"/>
  <c r="CM324" i="3"/>
  <c r="CM378" i="3" s="1"/>
  <c r="CM320" i="3"/>
  <c r="BU478" i="3"/>
  <c r="BU482" i="3"/>
  <c r="BU536" i="3" s="1"/>
  <c r="BR956" i="3"/>
  <c r="BR1010" i="3" s="1"/>
  <c r="BR952" i="3"/>
  <c r="BT640" i="3"/>
  <c r="BT694" i="3" s="1"/>
  <c r="BT636" i="3"/>
  <c r="CP720" i="3"/>
  <c r="CQ720" i="3" s="1"/>
  <c r="CC719" i="3"/>
  <c r="CC715" i="3"/>
  <c r="CF877" i="3"/>
  <c r="CF931" i="3" s="1"/>
  <c r="CF873" i="3"/>
  <c r="CH320" i="3"/>
  <c r="CH324" i="3"/>
  <c r="CH378" i="3" s="1"/>
  <c r="BZ806" i="3"/>
  <c r="CA806" i="3" s="1"/>
  <c r="BM805" i="3"/>
  <c r="BS873" i="3"/>
  <c r="BS877" i="3"/>
  <c r="BS931" i="3" s="1"/>
  <c r="BZ648" i="3"/>
  <c r="CA648" i="3" s="1"/>
  <c r="BM54" i="3"/>
  <c r="BZ54" i="3" s="1"/>
  <c r="CA54" i="3" s="1"/>
  <c r="BM647" i="3"/>
  <c r="AO537" i="3"/>
  <c r="BB506" i="3"/>
  <c r="BC506" i="3" s="1"/>
  <c r="BX482" i="3"/>
  <c r="BX536" i="3" s="1"/>
  <c r="BX478" i="3"/>
  <c r="CM403" i="3"/>
  <c r="CM457" i="3" s="1"/>
  <c r="CM399" i="3"/>
  <c r="CJ162" i="3"/>
  <c r="CJ166" i="3"/>
  <c r="CJ220" i="3" s="1"/>
  <c r="CJ100" i="3" s="1"/>
  <c r="AO1009" i="3"/>
  <c r="BB1009" i="3" s="1"/>
  <c r="BC1009" i="3" s="1"/>
  <c r="AO961" i="3"/>
  <c r="BB955" i="3"/>
  <c r="BC955" i="3" s="1"/>
  <c r="CD873" i="3"/>
  <c r="CD877" i="3"/>
  <c r="CD931" i="3" s="1"/>
  <c r="BQ640" i="3"/>
  <c r="BQ694" i="3" s="1"/>
  <c r="BQ636" i="3"/>
  <c r="BO693" i="3"/>
  <c r="BO99" i="3" s="1"/>
  <c r="BO645" i="3"/>
  <c r="BO664" i="3" s="1"/>
  <c r="BO695" i="3" s="1"/>
  <c r="BO709" i="3" s="1"/>
  <c r="BN1088" i="3"/>
  <c r="BN1040" i="3"/>
  <c r="BN1059" i="3" s="1"/>
  <c r="BN1090" i="3" s="1"/>
  <c r="BN1104" i="3" s="1"/>
  <c r="BV245" i="3"/>
  <c r="BV299" i="3" s="1"/>
  <c r="BV241" i="3"/>
  <c r="CG154" i="3"/>
  <c r="CG117" i="3"/>
  <c r="CN557" i="3"/>
  <c r="CN561" i="3"/>
  <c r="CN615" i="3" s="1"/>
  <c r="CK245" i="3"/>
  <c r="CK299" i="3" s="1"/>
  <c r="CK241" i="3"/>
  <c r="BW557" i="3"/>
  <c r="BW561" i="3"/>
  <c r="BW615" i="3" s="1"/>
  <c r="CE896" i="3"/>
  <c r="CE898" i="3"/>
  <c r="CE899" i="3"/>
  <c r="CI794" i="3"/>
  <c r="CI798" i="3"/>
  <c r="CI852" i="3" s="1"/>
  <c r="CE794" i="3"/>
  <c r="CE798" i="3"/>
  <c r="CE852" i="3" s="1"/>
  <c r="Y1059" i="3"/>
  <c r="AL1059" i="3" s="1"/>
  <c r="AM1059" i="3" s="1"/>
  <c r="CJ324" i="3"/>
  <c r="CJ378" i="3" s="1"/>
  <c r="CJ320" i="3"/>
  <c r="BT324" i="3"/>
  <c r="BT378" i="3" s="1"/>
  <c r="BT320" i="3"/>
  <c r="BU324" i="3"/>
  <c r="BU378" i="3" s="1"/>
  <c r="BU320" i="3"/>
  <c r="BU557" i="3"/>
  <c r="BU561" i="3"/>
  <c r="BU615" i="3" s="1"/>
  <c r="BP930" i="3"/>
  <c r="BP882" i="3"/>
  <c r="BP901" i="3" s="1"/>
  <c r="BP932" i="3" s="1"/>
  <c r="BP946" i="3" s="1"/>
  <c r="BR1031" i="3"/>
  <c r="BR1035" i="3"/>
  <c r="BR1089" i="3" s="1"/>
  <c r="BT719" i="3"/>
  <c r="BT773" i="3" s="1"/>
  <c r="BT715" i="3"/>
  <c r="CP641" i="3"/>
  <c r="CQ641" i="3" s="1"/>
  <c r="CC636" i="3"/>
  <c r="CC640" i="3"/>
  <c r="CF956" i="3"/>
  <c r="CF1010" i="3" s="1"/>
  <c r="CF952" i="3"/>
  <c r="CH403" i="3"/>
  <c r="CH457" i="3" s="1"/>
  <c r="CH399" i="3"/>
  <c r="BS956" i="3"/>
  <c r="BS1010" i="3" s="1"/>
  <c r="BS952" i="3"/>
  <c r="BB269" i="3"/>
  <c r="BC269" i="3" s="1"/>
  <c r="AO300" i="3"/>
  <c r="BX557" i="3"/>
  <c r="BX561" i="3"/>
  <c r="BX615" i="3" s="1"/>
  <c r="CM482" i="3"/>
  <c r="CM536" i="3" s="1"/>
  <c r="CM478" i="3"/>
  <c r="CJ245" i="3"/>
  <c r="CJ299" i="3" s="1"/>
  <c r="CJ241" i="3"/>
  <c r="AO693" i="3"/>
  <c r="AO645" i="3"/>
  <c r="BB639" i="3"/>
  <c r="BC639" i="3" s="1"/>
  <c r="BN772" i="3"/>
  <c r="BN724" i="3"/>
  <c r="BN743" i="3" s="1"/>
  <c r="BN774" i="3" s="1"/>
  <c r="BN788" i="3" s="1"/>
  <c r="CD956" i="3"/>
  <c r="CD1010" i="3" s="1"/>
  <c r="CD952" i="3"/>
  <c r="Y458" i="3"/>
  <c r="AL427" i="3"/>
  <c r="AM427" i="3" s="1"/>
  <c r="BZ1043" i="3"/>
  <c r="CA1043" i="3" s="1"/>
  <c r="BM1042" i="3"/>
  <c r="BQ715" i="3"/>
  <c r="BQ719" i="3"/>
  <c r="BQ773" i="3" s="1"/>
  <c r="BO54" i="3"/>
  <c r="BO647" i="3"/>
  <c r="BO646" i="3" s="1"/>
  <c r="BN1009" i="3"/>
  <c r="BN961" i="3"/>
  <c r="BN980" i="3" s="1"/>
  <c r="BN1011" i="3" s="1"/>
  <c r="BN1025" i="3" s="1"/>
  <c r="BV324" i="3"/>
  <c r="BV378" i="3" s="1"/>
  <c r="BV320" i="3"/>
  <c r="CN640" i="3"/>
  <c r="CN694" i="3" s="1"/>
  <c r="CN636" i="3"/>
  <c r="CK324" i="3"/>
  <c r="CK378" i="3" s="1"/>
  <c r="CK320" i="3"/>
  <c r="BZ727" i="3"/>
  <c r="CA727" i="3" s="1"/>
  <c r="BM726" i="3"/>
  <c r="BW640" i="3"/>
  <c r="BW694" i="3" s="1"/>
  <c r="BW636" i="3"/>
  <c r="CI877" i="3"/>
  <c r="CI931" i="3" s="1"/>
  <c r="CI873" i="3"/>
  <c r="CE873" i="3"/>
  <c r="CE877" i="3"/>
  <c r="CE931" i="3" s="1"/>
  <c r="CC927" i="3"/>
  <c r="CP927" i="3" s="1"/>
  <c r="CQ927" i="3" s="1"/>
  <c r="CP928" i="3"/>
  <c r="CQ928" i="3" s="1"/>
  <c r="AO1088" i="3"/>
  <c r="BB1088" i="3" s="1"/>
  <c r="BC1088" i="3" s="1"/>
  <c r="AO1040" i="3"/>
  <c r="BB1034" i="3"/>
  <c r="BC1034" i="3" s="1"/>
  <c r="Y221" i="3"/>
  <c r="AL190" i="3"/>
  <c r="AM190" i="3" s="1"/>
  <c r="BR241" i="3"/>
  <c r="BR245" i="3"/>
  <c r="BR299" i="3" s="1"/>
  <c r="CM561" i="3"/>
  <c r="CM615" i="3" s="1"/>
  <c r="CM557" i="3"/>
  <c r="BQ794" i="3"/>
  <c r="BQ798" i="3"/>
  <c r="BQ852" i="3" s="1"/>
  <c r="BV403" i="3"/>
  <c r="BV457" i="3" s="1"/>
  <c r="BV399" i="3"/>
  <c r="AO379" i="3"/>
  <c r="BB348" i="3"/>
  <c r="BC348" i="3" s="1"/>
  <c r="BR162" i="3"/>
  <c r="BR166" i="3"/>
  <c r="BR220" i="3" s="1"/>
  <c r="BR100" i="3" s="1"/>
  <c r="CF166" i="3"/>
  <c r="CF220" i="3" s="1"/>
  <c r="CF100" i="3" s="1"/>
  <c r="CF162" i="3"/>
  <c r="CD166" i="3"/>
  <c r="CD220" i="3" s="1"/>
  <c r="CD100" i="3" s="1"/>
  <c r="CD162" i="3"/>
  <c r="AE90" i="1"/>
  <c r="P148" i="1"/>
  <c r="Q90" i="1"/>
  <c r="P91" i="1"/>
  <c r="AU90" i="1"/>
  <c r="AT90" i="1"/>
  <c r="AF90" i="1" a="1"/>
  <c r="AF90" i="1" s="1"/>
  <c r="CK482" i="3"/>
  <c r="CK536" i="3" s="1"/>
  <c r="CK478" i="3"/>
  <c r="BW798" i="3"/>
  <c r="BW852" i="3" s="1"/>
  <c r="BW794" i="3"/>
  <c r="CH640" i="3"/>
  <c r="CH694" i="3" s="1"/>
  <c r="CH636" i="3"/>
  <c r="BS245" i="3"/>
  <c r="BS299" i="3" s="1"/>
  <c r="BS241" i="3"/>
  <c r="Y822" i="3"/>
  <c r="AL822" i="3" s="1"/>
  <c r="AM822" i="3" s="1"/>
  <c r="AU901" i="3"/>
  <c r="AU932" i="3" s="1"/>
  <c r="AU946" i="3" s="1"/>
  <c r="CI896" i="3"/>
  <c r="CI898" i="3"/>
  <c r="CI899" i="3"/>
  <c r="BX798" i="3"/>
  <c r="BX852" i="3" s="1"/>
  <c r="BX794" i="3"/>
  <c r="CM719" i="3"/>
  <c r="CM773" i="3" s="1"/>
  <c r="CM715" i="3"/>
  <c r="CJ482" i="3"/>
  <c r="CJ536" i="3" s="1"/>
  <c r="CJ478" i="3"/>
  <c r="CA43" i="3"/>
  <c r="CA146" i="3"/>
  <c r="CA138" i="3"/>
  <c r="CA139" i="3"/>
  <c r="CA140" i="3"/>
  <c r="CA151" i="3"/>
  <c r="CA137" i="3"/>
  <c r="CA123" i="3"/>
  <c r="CA126" i="3"/>
  <c r="CA149" i="3"/>
  <c r="CA148" i="3"/>
  <c r="CA120" i="3"/>
  <c r="CA144" i="3"/>
  <c r="CA143" i="3"/>
  <c r="CA136" i="3"/>
  <c r="CA145" i="3"/>
  <c r="CA133" i="3"/>
  <c r="CA129" i="3"/>
  <c r="CA152" i="3"/>
  <c r="CA125" i="3"/>
  <c r="CA132" i="3"/>
  <c r="CA124" i="3"/>
  <c r="CA150" i="3"/>
  <c r="CA135" i="3"/>
  <c r="CA121" i="3"/>
  <c r="CA122" i="3"/>
  <c r="CA131" i="3"/>
  <c r="CA130" i="3"/>
  <c r="CA147" i="3"/>
  <c r="CA153" i="3"/>
  <c r="CA134" i="3"/>
  <c r="CL117" i="3"/>
  <c r="CL154" i="3"/>
  <c r="CD241" i="3"/>
  <c r="CD245" i="3"/>
  <c r="CD299" i="3" s="1"/>
  <c r="AQ664" i="3"/>
  <c r="AQ695" i="3" s="1"/>
  <c r="AQ709" i="3" s="1"/>
  <c r="BQ952" i="3"/>
  <c r="BQ956" i="3"/>
  <c r="BQ1010" i="3" s="1"/>
  <c r="BV561" i="3"/>
  <c r="BV615" i="3" s="1"/>
  <c r="BV557" i="3"/>
  <c r="V70" i="3"/>
  <c r="W70" i="3" s="1"/>
  <c r="I101" i="3"/>
  <c r="CN873" i="3"/>
  <c r="CN877" i="3"/>
  <c r="CN931" i="3" s="1"/>
  <c r="CK557" i="3"/>
  <c r="CK561" i="3"/>
  <c r="CK615" i="3" s="1"/>
  <c r="BW877" i="3"/>
  <c r="BW931" i="3" s="1"/>
  <c r="BW873" i="3"/>
  <c r="BM458" i="3"/>
  <c r="BZ427" i="3"/>
  <c r="CA427" i="3" s="1"/>
  <c r="CI162" i="3"/>
  <c r="CI166" i="3"/>
  <c r="CI220" i="3" s="1"/>
  <c r="CI100" i="3" s="1"/>
  <c r="BP1009" i="3"/>
  <c r="BP961" i="3"/>
  <c r="BP980" i="3" s="1"/>
  <c r="BP1011" i="3" s="1"/>
  <c r="BP1025" i="3" s="1"/>
  <c r="CE166" i="3"/>
  <c r="CE220" i="3" s="1"/>
  <c r="CE100" i="3" s="1"/>
  <c r="CE162" i="3"/>
  <c r="BN930" i="3"/>
  <c r="BN882" i="3"/>
  <c r="BN901" i="3" s="1"/>
  <c r="BN932" i="3" s="1"/>
  <c r="BN946" i="3" s="1"/>
  <c r="BS1031" i="3"/>
  <c r="BS1035" i="3"/>
  <c r="BS1089" i="3" s="1"/>
  <c r="CE956" i="3"/>
  <c r="CE1010" i="3" s="1"/>
  <c r="CE952" i="3"/>
  <c r="CH482" i="3"/>
  <c r="CH536" i="3" s="1"/>
  <c r="CH478" i="3"/>
  <c r="BX719" i="3"/>
  <c r="BX773" i="3" s="1"/>
  <c r="BX715" i="3"/>
  <c r="BB1043" i="3"/>
  <c r="BC1043" i="3" s="1"/>
  <c r="AO1042" i="3"/>
  <c r="BR324" i="3"/>
  <c r="BR378" i="3" s="1"/>
  <c r="BR320" i="3"/>
  <c r="BU877" i="3"/>
  <c r="BU931" i="3" s="1"/>
  <c r="BU873" i="3"/>
  <c r="BR403" i="3"/>
  <c r="BR457" i="3" s="1"/>
  <c r="BR399" i="3"/>
  <c r="BT1035" i="3"/>
  <c r="BT1089" i="3" s="1"/>
  <c r="BT1031" i="3"/>
  <c r="CP893" i="3"/>
  <c r="CQ893" i="3" s="1"/>
  <c r="CC1035" i="3"/>
  <c r="CC1031" i="3"/>
  <c r="CP1036" i="3"/>
  <c r="CQ1036" i="3" s="1"/>
  <c r="CF399" i="3"/>
  <c r="CF403" i="3"/>
  <c r="CF457" i="3" s="1"/>
  <c r="AY664" i="3"/>
  <c r="AY695" i="3" s="1"/>
  <c r="AY709" i="3" s="1"/>
  <c r="CH715" i="3"/>
  <c r="CH719" i="3"/>
  <c r="CH773" i="3" s="1"/>
  <c r="BS324" i="3"/>
  <c r="BS378" i="3" s="1"/>
  <c r="BS320" i="3"/>
  <c r="BZ568" i="3"/>
  <c r="CA568" i="3" s="1"/>
  <c r="BM567" i="3"/>
  <c r="BZ567" i="3" s="1"/>
  <c r="CA567" i="3" s="1"/>
  <c r="BX873" i="3"/>
  <c r="BX877" i="3"/>
  <c r="BX931" i="3" s="1"/>
  <c r="CM798" i="3"/>
  <c r="CM852" i="3" s="1"/>
  <c r="CM794" i="3"/>
  <c r="CJ561" i="3"/>
  <c r="CJ615" i="3" s="1"/>
  <c r="CJ557" i="3"/>
  <c r="BZ42" i="3"/>
  <c r="CA42" i="3" s="1"/>
  <c r="BM46" i="3"/>
  <c r="BZ566" i="3"/>
  <c r="CA566" i="3" s="1"/>
  <c r="CA118" i="3"/>
  <c r="CD324" i="3"/>
  <c r="CD378" i="3" s="1"/>
  <c r="CD320" i="3"/>
  <c r="BQ1035" i="3"/>
  <c r="BQ1089" i="3" s="1"/>
  <c r="BQ1031" i="3"/>
  <c r="BM1009" i="3"/>
  <c r="BZ1009" i="3" s="1"/>
  <c r="CA1009" i="3" s="1"/>
  <c r="BM961" i="3"/>
  <c r="BZ955" i="3"/>
  <c r="CA955" i="3" s="1"/>
  <c r="BV640" i="3"/>
  <c r="BV694" i="3" s="1"/>
  <c r="BV636" i="3"/>
  <c r="CN956" i="3"/>
  <c r="CN1010" i="3" s="1"/>
  <c r="CN952" i="3"/>
  <c r="CK640" i="3"/>
  <c r="CK694" i="3" s="1"/>
  <c r="CK636" i="3"/>
  <c r="BB569" i="3"/>
  <c r="BC569" i="3" s="1"/>
  <c r="AO568" i="3"/>
  <c r="BW956" i="3"/>
  <c r="BW1010" i="3" s="1"/>
  <c r="BW952" i="3"/>
  <c r="BN614" i="3"/>
  <c r="BN566" i="3"/>
  <c r="BN585" i="3" s="1"/>
  <c r="BN616" i="3" s="1"/>
  <c r="BN630" i="3" s="1"/>
  <c r="CD899" i="3"/>
  <c r="CD896" i="3"/>
  <c r="CD898" i="3"/>
  <c r="CI245" i="3"/>
  <c r="CI299" i="3" s="1"/>
  <c r="CI241" i="3"/>
  <c r="CE245" i="3"/>
  <c r="CE299" i="3" s="1"/>
  <c r="CE241" i="3"/>
  <c r="BB885" i="3"/>
  <c r="BC885" i="3" s="1"/>
  <c r="AO884" i="3"/>
  <c r="AO221" i="3"/>
  <c r="BB190" i="3"/>
  <c r="BC190" i="3" s="1"/>
  <c r="CN719" i="3"/>
  <c r="CN773" i="3" s="1"/>
  <c r="CN715" i="3"/>
  <c r="CI956" i="3"/>
  <c r="CI1010" i="3" s="1"/>
  <c r="CI952" i="3"/>
  <c r="CM636" i="3"/>
  <c r="CM640" i="3"/>
  <c r="CM694" i="3" s="1"/>
  <c r="BB648" i="3"/>
  <c r="BC648" i="3" s="1"/>
  <c r="AO54" i="3"/>
  <c r="BB54" i="3" s="1"/>
  <c r="BC54" i="3" s="1"/>
  <c r="AO647" i="3"/>
  <c r="BM52" i="3"/>
  <c r="BZ52" i="3" s="1"/>
  <c r="CA52" i="3" s="1"/>
  <c r="BQ877" i="3"/>
  <c r="BQ931" i="3" s="1"/>
  <c r="BQ873" i="3"/>
  <c r="CP117" i="3"/>
  <c r="BV478" i="3"/>
  <c r="BV482" i="3"/>
  <c r="BV536" i="3" s="1"/>
  <c r="CN794" i="3"/>
  <c r="CN798" i="3"/>
  <c r="CN852" i="3" s="1"/>
  <c r="BB560" i="3"/>
  <c r="BC560" i="3" s="1"/>
  <c r="AO614" i="3"/>
  <c r="BB614" i="3" s="1"/>
  <c r="BC614" i="3" s="1"/>
  <c r="AO566" i="3"/>
  <c r="CE1035" i="3"/>
  <c r="CE1089" i="3" s="1"/>
  <c r="CE1031" i="3"/>
  <c r="BU798" i="3"/>
  <c r="BU852" i="3" s="1"/>
  <c r="BU794" i="3"/>
  <c r="BR482" i="3"/>
  <c r="BR536" i="3" s="1"/>
  <c r="BR478" i="3"/>
  <c r="BT162" i="3"/>
  <c r="BT166" i="3"/>
  <c r="BT220" i="3" s="1"/>
  <c r="BT100" i="3" s="1"/>
  <c r="AO851" i="3"/>
  <c r="BB851" i="3" s="1"/>
  <c r="BC851" i="3" s="1"/>
  <c r="BB797" i="3"/>
  <c r="BC797" i="3" s="1"/>
  <c r="AO803" i="3"/>
  <c r="CP167" i="3"/>
  <c r="CQ167" i="3" s="1"/>
  <c r="CC166" i="3"/>
  <c r="CC162" i="3"/>
  <c r="Y664" i="3"/>
  <c r="AL664" i="3" s="1"/>
  <c r="AM664" i="3" s="1"/>
  <c r="CF324" i="3"/>
  <c r="CF378" i="3" s="1"/>
  <c r="CF320" i="3"/>
  <c r="CH794" i="3"/>
  <c r="CH798" i="3"/>
  <c r="CH852" i="3" s="1"/>
  <c r="BS403" i="3"/>
  <c r="BS457" i="3" s="1"/>
  <c r="BS399" i="3"/>
  <c r="BX952" i="3"/>
  <c r="BX956" i="3"/>
  <c r="BX1010" i="3" s="1"/>
  <c r="CM873" i="3"/>
  <c r="CM877" i="3"/>
  <c r="CM931" i="3" s="1"/>
  <c r="CJ640" i="3"/>
  <c r="CJ694" i="3" s="1"/>
  <c r="CJ636" i="3"/>
  <c r="AE1025" i="3"/>
  <c r="AL1011" i="3"/>
  <c r="AM1011" i="3" s="1"/>
  <c r="BZ117" i="3"/>
  <c r="CA117" i="3" s="1"/>
  <c r="CD482" i="3"/>
  <c r="CD536" i="3" s="1"/>
  <c r="CD478" i="3"/>
  <c r="BQ162" i="3"/>
  <c r="BQ166" i="3"/>
  <c r="BQ220" i="3" s="1"/>
  <c r="CP897" i="3"/>
  <c r="CQ897" i="3" s="1"/>
  <c r="CC898" i="3"/>
  <c r="CP898" i="3" s="1"/>
  <c r="CQ898" i="3" s="1"/>
  <c r="CC896" i="3"/>
  <c r="CP896" i="3" s="1"/>
  <c r="CQ896" i="3" s="1"/>
  <c r="CC899" i="3"/>
  <c r="CP899" i="3" s="1"/>
  <c r="CQ899" i="3" s="1"/>
  <c r="BZ964" i="3"/>
  <c r="CA964" i="3" s="1"/>
  <c r="BM963" i="3"/>
  <c r="BV715" i="3"/>
  <c r="BV719" i="3"/>
  <c r="BV773" i="3" s="1"/>
  <c r="CN1035" i="3"/>
  <c r="CN1089" i="3" s="1"/>
  <c r="CN1031" i="3"/>
  <c r="CK719" i="3"/>
  <c r="CK773" i="3" s="1"/>
  <c r="CK715" i="3"/>
  <c r="BW1031" i="3"/>
  <c r="BW1035" i="3"/>
  <c r="BW1089" i="3" s="1"/>
  <c r="CI324" i="3"/>
  <c r="CI378" i="3" s="1"/>
  <c r="CI320" i="3"/>
  <c r="CE324" i="3"/>
  <c r="CE378" i="3" s="1"/>
  <c r="CE320" i="3"/>
  <c r="BT798" i="3"/>
  <c r="BT852" i="3" s="1"/>
  <c r="BT794" i="3"/>
  <c r="CH557" i="3"/>
  <c r="CH561" i="3"/>
  <c r="CH615" i="3" s="1"/>
  <c r="CD1035" i="3"/>
  <c r="CD1089" i="3" s="1"/>
  <c r="CD1031" i="3"/>
  <c r="BW719" i="3"/>
  <c r="BW773" i="3" s="1"/>
  <c r="BW715" i="3"/>
  <c r="BU719" i="3"/>
  <c r="BU773" i="3" s="1"/>
  <c r="BU715" i="3"/>
  <c r="BT877" i="3"/>
  <c r="BT931" i="3" s="1"/>
  <c r="BT873" i="3"/>
  <c r="CC877" i="3"/>
  <c r="CC873" i="3"/>
  <c r="CP878" i="3"/>
  <c r="CQ878" i="3" s="1"/>
  <c r="BS162" i="3"/>
  <c r="BS166" i="3"/>
  <c r="BS220" i="3" s="1"/>
  <c r="BS100" i="3" s="1"/>
  <c r="CJ403" i="3"/>
  <c r="CJ457" i="3" s="1"/>
  <c r="CJ399" i="3"/>
  <c r="CL1036" i="3"/>
  <c r="CL957" i="3"/>
  <c r="CL878" i="3"/>
  <c r="CL799" i="3"/>
  <c r="CL720" i="3"/>
  <c r="CL562" i="3"/>
  <c r="CL483" i="3"/>
  <c r="CL641" i="3"/>
  <c r="CL404" i="3"/>
  <c r="CL325" i="3"/>
  <c r="CL246" i="3"/>
  <c r="CL167" i="3"/>
  <c r="CL47" i="3"/>
  <c r="AL585" i="3"/>
  <c r="AM585" i="3" s="1"/>
  <c r="Y616" i="3"/>
  <c r="CI1031" i="3"/>
  <c r="CI1035" i="3"/>
  <c r="CI1089" i="3" s="1"/>
  <c r="AO930" i="3"/>
  <c r="BB930" i="3" s="1"/>
  <c r="BC930" i="3" s="1"/>
  <c r="AO882" i="3"/>
  <c r="BB876" i="3"/>
  <c r="BC876" i="3" s="1"/>
  <c r="BT952" i="3"/>
  <c r="BT956" i="3"/>
  <c r="BT1010" i="3" s="1"/>
  <c r="CP903" i="3"/>
  <c r="CQ903" i="3" s="1"/>
  <c r="CC902" i="3"/>
  <c r="CP902" i="3" s="1"/>
  <c r="CQ902" i="3" s="1"/>
  <c r="CC956" i="3"/>
  <c r="CC952" i="3"/>
  <c r="CP957" i="3"/>
  <c r="CQ957" i="3" s="1"/>
  <c r="CF245" i="3"/>
  <c r="CF299" i="3" s="1"/>
  <c r="CF241" i="3"/>
  <c r="BU956" i="3"/>
  <c r="BU1010" i="3" s="1"/>
  <c r="BU952" i="3"/>
  <c r="BU1031" i="3"/>
  <c r="BU1035" i="3"/>
  <c r="BU1089" i="3" s="1"/>
  <c r="BR561" i="3"/>
  <c r="BR615" i="3" s="1"/>
  <c r="BR557" i="3"/>
  <c r="BT241" i="3"/>
  <c r="BT245" i="3"/>
  <c r="BT299" i="3" s="1"/>
  <c r="CC320" i="3"/>
  <c r="CP325" i="3"/>
  <c r="CQ325" i="3" s="1"/>
  <c r="CC324" i="3"/>
  <c r="CF561" i="3"/>
  <c r="CF615" i="3" s="1"/>
  <c r="CF557" i="3"/>
  <c r="CH877" i="3"/>
  <c r="CH931" i="3" s="1"/>
  <c r="CH873" i="3"/>
  <c r="BS478" i="3"/>
  <c r="BS482" i="3"/>
  <c r="BS536" i="3" s="1"/>
  <c r="BN648" i="3"/>
  <c r="BN639" i="3"/>
  <c r="BX1031" i="3"/>
  <c r="BX1035" i="3"/>
  <c r="BX1089" i="3" s="1"/>
  <c r="CM956" i="3"/>
  <c r="CM1010" i="3" s="1"/>
  <c r="CM952" i="3"/>
  <c r="CJ719" i="3"/>
  <c r="CJ773" i="3" s="1"/>
  <c r="CJ715" i="3"/>
  <c r="CD399" i="3"/>
  <c r="CD403" i="3"/>
  <c r="CD457" i="3" s="1"/>
  <c r="CG899" i="3"/>
  <c r="CG896" i="3"/>
  <c r="CG898" i="3"/>
  <c r="BQ245" i="3"/>
  <c r="BQ299" i="3" s="1"/>
  <c r="BZ299" i="3" s="1"/>
  <c r="CA299" i="3" s="1"/>
  <c r="BQ241" i="3"/>
  <c r="BB42" i="3"/>
  <c r="BC42" i="3" s="1"/>
  <c r="AO46" i="3"/>
  <c r="BV798" i="3"/>
  <c r="BV852" i="3" s="1"/>
  <c r="BV794" i="3"/>
  <c r="CN166" i="3"/>
  <c r="CN220" i="3" s="1"/>
  <c r="CN100" i="3" s="1"/>
  <c r="CN162" i="3"/>
  <c r="CK798" i="3"/>
  <c r="CK852" i="3" s="1"/>
  <c r="CK794" i="3"/>
  <c r="BW245" i="3"/>
  <c r="BW299" i="3" s="1"/>
  <c r="BW241" i="3"/>
  <c r="BZ269" i="3"/>
  <c r="CA269" i="3" s="1"/>
  <c r="BM300" i="3"/>
  <c r="CI403" i="3"/>
  <c r="CI457" i="3" s="1"/>
  <c r="CI399" i="3"/>
  <c r="AJ664" i="3"/>
  <c r="AJ695" i="3" s="1"/>
  <c r="AJ709" i="3" s="1"/>
  <c r="CE482" i="3"/>
  <c r="CE536" i="3" s="1"/>
  <c r="CE478" i="3"/>
  <c r="Y379" i="3"/>
  <c r="AL348" i="3"/>
  <c r="AM348" i="3" s="1"/>
  <c r="Y70" i="3"/>
  <c r="AL51" i="3"/>
  <c r="AM51" i="3" s="1"/>
  <c r="BU166" i="3"/>
  <c r="BU220" i="3" s="1"/>
  <c r="BU100" i="3" s="1"/>
  <c r="BU162" i="3"/>
  <c r="BZ190" i="3"/>
  <c r="CA190" i="3" s="1"/>
  <c r="BM221" i="3"/>
  <c r="BJ43" i="1"/>
  <c r="BD43" i="1"/>
  <c r="CF482" i="3"/>
  <c r="CF536" i="3" s="1"/>
  <c r="CF478" i="3"/>
  <c r="CH956" i="3"/>
  <c r="CH1010" i="3" s="1"/>
  <c r="CH952" i="3"/>
  <c r="BS557" i="3"/>
  <c r="BS561" i="3"/>
  <c r="BS615" i="3" s="1"/>
  <c r="BO882" i="3"/>
  <c r="BO901" i="3" s="1"/>
  <c r="BO932" i="3" s="1"/>
  <c r="BO946" i="3" s="1"/>
  <c r="BO930" i="3"/>
  <c r="BX166" i="3"/>
  <c r="BX220" i="3" s="1"/>
  <c r="BX100" i="3" s="1"/>
  <c r="BX162" i="3"/>
  <c r="CM1035" i="3"/>
  <c r="CM1089" i="3" s="1"/>
  <c r="CM1031" i="3"/>
  <c r="CJ798" i="3"/>
  <c r="CJ852" i="3" s="1"/>
  <c r="CJ794" i="3"/>
  <c r="CL898" i="3"/>
  <c r="CL899" i="3"/>
  <c r="CL896" i="3"/>
  <c r="AL884" i="3"/>
  <c r="AM884" i="3" s="1"/>
  <c r="Y883" i="3"/>
  <c r="AL883" i="3" s="1"/>
  <c r="AM883" i="3" s="1"/>
  <c r="CD557" i="3"/>
  <c r="CD561" i="3"/>
  <c r="CD615" i="3" s="1"/>
  <c r="BQ324" i="3"/>
  <c r="BQ378" i="3" s="1"/>
  <c r="BZ378" i="3" s="1"/>
  <c r="CA378" i="3" s="1"/>
  <c r="BQ320" i="3"/>
  <c r="BC43" i="3"/>
  <c r="BC130" i="3"/>
  <c r="BC150" i="3"/>
  <c r="BC129" i="3"/>
  <c r="BC121" i="3"/>
  <c r="BC135" i="3"/>
  <c r="BC134" i="3"/>
  <c r="BC122" i="3"/>
  <c r="BC143" i="3"/>
  <c r="BC128" i="3"/>
  <c r="BC139" i="3"/>
  <c r="BC140" i="3"/>
  <c r="BC153" i="3"/>
  <c r="BC142" i="3"/>
  <c r="BC148" i="3"/>
  <c r="BC119" i="3"/>
  <c r="BC147" i="3"/>
  <c r="BC146" i="3"/>
  <c r="BC120" i="3"/>
  <c r="BC123" i="3"/>
  <c r="BC145" i="3"/>
  <c r="BC125" i="3"/>
  <c r="BC132" i="3"/>
  <c r="BC152" i="3"/>
  <c r="BC126" i="3"/>
  <c r="BC133" i="3"/>
  <c r="BC149" i="3"/>
  <c r="BC124" i="3"/>
  <c r="BC131" i="3"/>
  <c r="BC136" i="3"/>
  <c r="BC144" i="3"/>
  <c r="BC151" i="3"/>
  <c r="BC118" i="3"/>
  <c r="BC127" i="3"/>
  <c r="BC138" i="3"/>
  <c r="BC141" i="3"/>
  <c r="BC137" i="3"/>
  <c r="BC117" i="3"/>
  <c r="CH898" i="3"/>
  <c r="CH896" i="3"/>
  <c r="CH899" i="3"/>
  <c r="AL932" i="3"/>
  <c r="AM932" i="3" s="1"/>
  <c r="AE946" i="3"/>
  <c r="BV873" i="3"/>
  <c r="BV877" i="3"/>
  <c r="BV931" i="3" s="1"/>
  <c r="BM379" i="3"/>
  <c r="BZ348" i="3"/>
  <c r="CA348" i="3" s="1"/>
  <c r="CN403" i="3"/>
  <c r="CN457" i="3" s="1"/>
  <c r="CN399" i="3"/>
  <c r="BM537" i="3"/>
  <c r="BZ506" i="3"/>
  <c r="CA506" i="3" s="1"/>
  <c r="CK877" i="3"/>
  <c r="CK931" i="3" s="1"/>
  <c r="CK873" i="3"/>
  <c r="BW162" i="3"/>
  <c r="BW166" i="3"/>
  <c r="BW220" i="3" s="1"/>
  <c r="BW100" i="3" s="1"/>
  <c r="CF899" i="3"/>
  <c r="CF896" i="3"/>
  <c r="CF898" i="3"/>
  <c r="CI482" i="3"/>
  <c r="CI536" i="3" s="1"/>
  <c r="CI478" i="3"/>
  <c r="CE403" i="3"/>
  <c r="CE457" i="3" s="1"/>
  <c r="CE399" i="3"/>
  <c r="AO458" i="3"/>
  <c r="BB427" i="3"/>
  <c r="BC427" i="3" s="1"/>
  <c r="BX161" i="3" l="1"/>
  <c r="BX175" i="3"/>
  <c r="BX55" i="3" s="1"/>
  <c r="BX53" i="3" s="1"/>
  <c r="BX52" i="3" s="1"/>
  <c r="BX43" i="3"/>
  <c r="BX42" i="3" s="1"/>
  <c r="BX46" i="3" s="1"/>
  <c r="BX51" i="3" s="1"/>
  <c r="BX70" i="3" s="1"/>
  <c r="BX101" i="3" s="1"/>
  <c r="BX115" i="3" s="1"/>
  <c r="BX116" i="3" s="1"/>
  <c r="BQ1030" i="3"/>
  <c r="BQ1044" i="3"/>
  <c r="AL379" i="3"/>
  <c r="AM379" i="3" s="1"/>
  <c r="Y393" i="3"/>
  <c r="AL393" i="3" s="1"/>
  <c r="AM393" i="3" s="1"/>
  <c r="CN161" i="3"/>
  <c r="CN175" i="3"/>
  <c r="CN55" i="3" s="1"/>
  <c r="CN53" i="3" s="1"/>
  <c r="CN52" i="3" s="1"/>
  <c r="CN43" i="3"/>
  <c r="CN42" i="3" s="1"/>
  <c r="CN46" i="3" s="1"/>
  <c r="CN51" i="3" s="1"/>
  <c r="CD412" i="3"/>
  <c r="CD398" i="3"/>
  <c r="BU965" i="3"/>
  <c r="BU951" i="3"/>
  <c r="BB882" i="3"/>
  <c r="BC882" i="3" s="1"/>
  <c r="CL482" i="3"/>
  <c r="CL536" i="3" s="1"/>
  <c r="CL478" i="3"/>
  <c r="CC886" i="3"/>
  <c r="CP886" i="3" s="1"/>
  <c r="CQ886" i="3" s="1"/>
  <c r="CC872" i="3"/>
  <c r="CP873" i="3"/>
  <c r="CQ873" i="3" s="1"/>
  <c r="BT807" i="3"/>
  <c r="BT793" i="3"/>
  <c r="BT161" i="3"/>
  <c r="BT175" i="3"/>
  <c r="BT55" i="3" s="1"/>
  <c r="BT53" i="3" s="1"/>
  <c r="BT52" i="3" s="1"/>
  <c r="BT43" i="3"/>
  <c r="BT42" i="3" s="1"/>
  <c r="BT46" i="3" s="1"/>
  <c r="BT51" i="3" s="1"/>
  <c r="BT70" i="3" s="1"/>
  <c r="BT101" i="3" s="1"/>
  <c r="BT115" i="3" s="1"/>
  <c r="BT116" i="3" s="1"/>
  <c r="BV635" i="3"/>
  <c r="BV649" i="3"/>
  <c r="BZ46" i="3"/>
  <c r="CA46" i="3" s="1"/>
  <c r="BM51" i="3"/>
  <c r="BR398" i="3"/>
  <c r="BR412" i="3"/>
  <c r="CE965" i="3"/>
  <c r="CE951" i="3"/>
  <c r="CI161" i="3"/>
  <c r="CI175" i="3"/>
  <c r="CI55" i="3" s="1"/>
  <c r="CI53" i="3" s="1"/>
  <c r="CI52" i="3" s="1"/>
  <c r="CI43" i="3"/>
  <c r="CI42" i="3" s="1"/>
  <c r="CI46" i="3" s="1"/>
  <c r="CI51" i="3" s="1"/>
  <c r="BB379" i="3"/>
  <c r="BC379" i="3" s="1"/>
  <c r="AO393" i="3"/>
  <c r="BB393" i="3" s="1"/>
  <c r="BC393" i="3" s="1"/>
  <c r="BB1040" i="3"/>
  <c r="BC1040" i="3" s="1"/>
  <c r="CK319" i="3"/>
  <c r="CK333" i="3"/>
  <c r="BZ1042" i="3"/>
  <c r="CA1042" i="3" s="1"/>
  <c r="BM1041" i="3"/>
  <c r="BZ1041" i="3" s="1"/>
  <c r="CA1041" i="3" s="1"/>
  <c r="BU319" i="3"/>
  <c r="BU333" i="3"/>
  <c r="CJ175" i="3"/>
  <c r="CJ55" i="3" s="1"/>
  <c r="CJ53" i="3" s="1"/>
  <c r="CJ52" i="3" s="1"/>
  <c r="CJ161" i="3"/>
  <c r="CJ43" i="3"/>
  <c r="CJ42" i="3" s="1"/>
  <c r="CJ46" i="3" s="1"/>
  <c r="CJ51" i="3" s="1"/>
  <c r="BZ805" i="3"/>
  <c r="CA805" i="3" s="1"/>
  <c r="BM804" i="3"/>
  <c r="BZ804" i="3" s="1"/>
  <c r="CA804" i="3" s="1"/>
  <c r="BT570" i="3"/>
  <c r="BT556" i="3"/>
  <c r="BZ885" i="3"/>
  <c r="CA885" i="3" s="1"/>
  <c r="BM884" i="3"/>
  <c r="CG640" i="3"/>
  <c r="CG694" i="3" s="1"/>
  <c r="CG636" i="3"/>
  <c r="BR714" i="3"/>
  <c r="BR728" i="3"/>
  <c r="CI556" i="3"/>
  <c r="CI570" i="3"/>
  <c r="CC457" i="3"/>
  <c r="CP457" i="3" s="1"/>
  <c r="CQ457" i="3" s="1"/>
  <c r="CP403" i="3"/>
  <c r="CQ403" i="3" s="1"/>
  <c r="CL557" i="3"/>
  <c r="CL561" i="3"/>
  <c r="CL615" i="3" s="1"/>
  <c r="CP877" i="3"/>
  <c r="CQ877" i="3" s="1"/>
  <c r="CC931" i="3"/>
  <c r="CP931" i="3" s="1"/>
  <c r="CQ931" i="3" s="1"/>
  <c r="CH807" i="3"/>
  <c r="CH793" i="3"/>
  <c r="BR477" i="3"/>
  <c r="BR491" i="3"/>
  <c r="BV491" i="3"/>
  <c r="BV477" i="3"/>
  <c r="CN728" i="3"/>
  <c r="CN714" i="3"/>
  <c r="CH714" i="3"/>
  <c r="CH728" i="3"/>
  <c r="BV398" i="3"/>
  <c r="BV412" i="3"/>
  <c r="CM477" i="3"/>
  <c r="CM491" i="3"/>
  <c r="CP640" i="3"/>
  <c r="CQ640" i="3" s="1"/>
  <c r="CC694" i="3"/>
  <c r="CP694" i="3" s="1"/>
  <c r="CQ694" i="3" s="1"/>
  <c r="CM412" i="3"/>
  <c r="CM398" i="3"/>
  <c r="CI714" i="3"/>
  <c r="CI728" i="3"/>
  <c r="CG794" i="3"/>
  <c r="CG798" i="3"/>
  <c r="CG852" i="3" s="1"/>
  <c r="BT398" i="3"/>
  <c r="BT412" i="3"/>
  <c r="CE635" i="3"/>
  <c r="CE649" i="3"/>
  <c r="CJ965" i="3"/>
  <c r="CJ951" i="3"/>
  <c r="CC412" i="3"/>
  <c r="CP412" i="3" s="1"/>
  <c r="CP399" i="3"/>
  <c r="CQ399" i="3" s="1"/>
  <c r="CC398" i="3"/>
  <c r="CL952" i="3"/>
  <c r="CL956" i="3"/>
  <c r="CL1010" i="3" s="1"/>
  <c r="AO472" i="3"/>
  <c r="BB472" i="3" s="1"/>
  <c r="BC472" i="3" s="1"/>
  <c r="BB458" i="3"/>
  <c r="BC458" i="3" s="1"/>
  <c r="CJ807" i="3"/>
  <c r="CJ793" i="3"/>
  <c r="CJ728" i="3"/>
  <c r="CJ714" i="3"/>
  <c r="BV793" i="3"/>
  <c r="BV807" i="3"/>
  <c r="CF240" i="3"/>
  <c r="CF254" i="3"/>
  <c r="CL719" i="3"/>
  <c r="CL773" i="3" s="1"/>
  <c r="CL715" i="3"/>
  <c r="BT872" i="3"/>
  <c r="BT886" i="3"/>
  <c r="BV728" i="3"/>
  <c r="BV714" i="3"/>
  <c r="CF333" i="3"/>
  <c r="CF319" i="3"/>
  <c r="CJ570" i="3"/>
  <c r="CJ556" i="3"/>
  <c r="BU886" i="3"/>
  <c r="BU872" i="3"/>
  <c r="BM472" i="3"/>
  <c r="BZ472" i="3" s="1"/>
  <c r="CA472" i="3" s="1"/>
  <c r="BZ458" i="3"/>
  <c r="CA458" i="3" s="1"/>
  <c r="BQ965" i="3"/>
  <c r="BQ951" i="3"/>
  <c r="BS254" i="3"/>
  <c r="BS240" i="3"/>
  <c r="CN649" i="3"/>
  <c r="CN635" i="3"/>
  <c r="CC635" i="3"/>
  <c r="CC649" i="3"/>
  <c r="CP649" i="3" s="1"/>
  <c r="CP636" i="3"/>
  <c r="CQ636" i="3" s="1"/>
  <c r="BT319" i="3"/>
  <c r="BT333" i="3"/>
  <c r="BU477" i="3"/>
  <c r="BU491" i="3"/>
  <c r="BR886" i="3"/>
  <c r="BR872" i="3"/>
  <c r="BB65" i="3"/>
  <c r="BC65" i="3" s="1"/>
  <c r="AO52" i="3"/>
  <c r="BB52" i="3" s="1"/>
  <c r="BC52" i="3" s="1"/>
  <c r="CN491" i="3"/>
  <c r="CN477" i="3"/>
  <c r="CG877" i="3"/>
  <c r="CG931" i="3" s="1"/>
  <c r="CG873" i="3"/>
  <c r="CF807" i="3"/>
  <c r="CF793" i="3"/>
  <c r="CI649" i="3"/>
  <c r="CI635" i="3"/>
  <c r="BV1044" i="3"/>
  <c r="BV1030" i="3"/>
  <c r="CM240" i="3"/>
  <c r="CM254" i="3"/>
  <c r="CH161" i="3"/>
  <c r="CH175" i="3"/>
  <c r="CH55" i="3" s="1"/>
  <c r="CH53" i="3" s="1"/>
  <c r="CH52" i="3" s="1"/>
  <c r="CH43" i="3"/>
  <c r="CH42" i="3" s="1"/>
  <c r="CH46" i="3" s="1"/>
  <c r="CH51" i="3" s="1"/>
  <c r="CH70" i="3" s="1"/>
  <c r="CH101" i="3" s="1"/>
  <c r="CH115" i="3" s="1"/>
  <c r="CH116" i="3" s="1"/>
  <c r="BS728" i="3"/>
  <c r="BS714" i="3"/>
  <c r="CE491" i="3"/>
  <c r="CE477" i="3"/>
  <c r="CE412" i="3"/>
  <c r="CE398" i="3"/>
  <c r="CM951" i="3"/>
  <c r="CM965" i="3"/>
  <c r="CC378" i="3"/>
  <c r="CP378" i="3" s="1"/>
  <c r="CQ378" i="3" s="1"/>
  <c r="CP324" i="3"/>
  <c r="CQ324" i="3" s="1"/>
  <c r="CI1044" i="3"/>
  <c r="CI1030" i="3"/>
  <c r="CL798" i="3"/>
  <c r="CL852" i="3" s="1"/>
  <c r="CL794" i="3"/>
  <c r="CE333" i="3"/>
  <c r="CE319" i="3"/>
  <c r="BZ963" i="3"/>
  <c r="CA963" i="3" s="1"/>
  <c r="BM962" i="3"/>
  <c r="BZ962" i="3" s="1"/>
  <c r="CA962" i="3" s="1"/>
  <c r="BU807" i="3"/>
  <c r="BU793" i="3"/>
  <c r="BQ886" i="3"/>
  <c r="BQ872" i="3"/>
  <c r="BM980" i="3"/>
  <c r="BZ961" i="3"/>
  <c r="CA961" i="3" s="1"/>
  <c r="BS1044" i="3"/>
  <c r="BS1030" i="3"/>
  <c r="BW872" i="3"/>
  <c r="BW886" i="3"/>
  <c r="CJ491" i="3"/>
  <c r="CJ477" i="3"/>
  <c r="P163" i="1"/>
  <c r="AT148" i="1"/>
  <c r="AE148" i="1"/>
  <c r="AU148" i="1"/>
  <c r="Q148" i="1"/>
  <c r="AF148" i="1" a="1"/>
  <c r="AF148" i="1" s="1"/>
  <c r="Y472" i="3"/>
  <c r="AL472" i="3" s="1"/>
  <c r="AM472" i="3" s="1"/>
  <c r="AL458" i="3"/>
  <c r="AM458" i="3" s="1"/>
  <c r="BW556" i="3"/>
  <c r="BW570" i="3"/>
  <c r="BX477" i="3"/>
  <c r="BX491" i="3"/>
  <c r="CH319" i="3"/>
  <c r="CH333" i="3"/>
  <c r="CM333" i="3"/>
  <c r="CM319" i="3"/>
  <c r="CG956" i="3"/>
  <c r="CG1010" i="3" s="1"/>
  <c r="CG952" i="3"/>
  <c r="CP241" i="3"/>
  <c r="CQ241" i="3" s="1"/>
  <c r="CC240" i="3"/>
  <c r="CC254" i="3"/>
  <c r="CP254" i="3" s="1"/>
  <c r="BQ412" i="3"/>
  <c r="BZ412" i="3" s="1"/>
  <c r="CA412" i="3" s="1"/>
  <c r="BQ398" i="3"/>
  <c r="BZ399" i="3"/>
  <c r="CA399" i="3" s="1"/>
  <c r="BW319" i="3"/>
  <c r="BW333" i="3"/>
  <c r="CF491" i="3"/>
  <c r="CF477" i="3"/>
  <c r="CF570" i="3"/>
  <c r="CF556" i="3"/>
  <c r="BZ537" i="3"/>
  <c r="CA537" i="3" s="1"/>
  <c r="BM551" i="3"/>
  <c r="BZ551" i="3" s="1"/>
  <c r="CA551" i="3" s="1"/>
  <c r="CN412" i="3"/>
  <c r="CN398" i="3"/>
  <c r="CM1044" i="3"/>
  <c r="CM1030" i="3"/>
  <c r="CI477" i="3"/>
  <c r="CI491" i="3"/>
  <c r="BQ333" i="3"/>
  <c r="BZ333" i="3" s="1"/>
  <c r="CA333" i="3" s="1"/>
  <c r="BQ319" i="3"/>
  <c r="BZ320" i="3"/>
  <c r="CA320" i="3" s="1"/>
  <c r="CI412" i="3"/>
  <c r="CI398" i="3"/>
  <c r="BB46" i="3"/>
  <c r="BC46" i="3" s="1"/>
  <c r="AO51" i="3"/>
  <c r="Y630" i="3"/>
  <c r="AL630" i="3" s="1"/>
  <c r="AM630" i="3" s="1"/>
  <c r="AL616" i="3"/>
  <c r="AM616" i="3" s="1"/>
  <c r="CL877" i="3"/>
  <c r="CL931" i="3" s="1"/>
  <c r="CL873" i="3"/>
  <c r="BU714" i="3"/>
  <c r="BU728" i="3"/>
  <c r="CJ649" i="3"/>
  <c r="CJ635" i="3"/>
  <c r="BB221" i="3"/>
  <c r="BC221" i="3" s="1"/>
  <c r="AO235" i="3"/>
  <c r="BB235" i="3" s="1"/>
  <c r="BC235" i="3" s="1"/>
  <c r="BW951" i="3"/>
  <c r="BW965" i="3"/>
  <c r="CM807" i="3"/>
  <c r="CM793" i="3"/>
  <c r="CF398" i="3"/>
  <c r="CF412" i="3"/>
  <c r="BR333" i="3"/>
  <c r="BR319" i="3"/>
  <c r="CH649" i="3"/>
  <c r="CH635" i="3"/>
  <c r="BQ807" i="3"/>
  <c r="BQ793" i="3"/>
  <c r="BV333" i="3"/>
  <c r="BV319" i="3"/>
  <c r="CD965" i="3"/>
  <c r="CD951" i="3"/>
  <c r="BX556" i="3"/>
  <c r="BX570" i="3"/>
  <c r="BT714" i="3"/>
  <c r="BT728" i="3"/>
  <c r="CJ333" i="3"/>
  <c r="CJ319" i="3"/>
  <c r="CK254" i="3"/>
  <c r="CK240" i="3"/>
  <c r="BQ635" i="3"/>
  <c r="BQ649" i="3"/>
  <c r="CF886" i="3"/>
  <c r="CF872" i="3"/>
  <c r="BB805" i="3"/>
  <c r="BC805" i="3" s="1"/>
  <c r="AO804" i="3"/>
  <c r="BB804" i="3" s="1"/>
  <c r="BC804" i="3" s="1"/>
  <c r="CG1031" i="3"/>
  <c r="CG1035" i="3"/>
  <c r="CG1089" i="3" s="1"/>
  <c r="CD807" i="3"/>
  <c r="CD793" i="3"/>
  <c r="CC299" i="3"/>
  <c r="CP299" i="3" s="1"/>
  <c r="CQ299" i="3" s="1"/>
  <c r="CP245" i="3"/>
  <c r="CQ245" i="3" s="1"/>
  <c r="BW412" i="3"/>
  <c r="BW398" i="3"/>
  <c r="BX319" i="3"/>
  <c r="BX333" i="3"/>
  <c r="CF728" i="3"/>
  <c r="CF714" i="3"/>
  <c r="CD728" i="3"/>
  <c r="CD714" i="3"/>
  <c r="CH1044" i="3"/>
  <c r="CH1030" i="3"/>
  <c r="BR793" i="3"/>
  <c r="BR807" i="3"/>
  <c r="CC333" i="3"/>
  <c r="CP333" i="3" s="1"/>
  <c r="CP320" i="3"/>
  <c r="CQ320" i="3" s="1"/>
  <c r="CC319" i="3"/>
  <c r="CC161" i="3"/>
  <c r="CC175" i="3"/>
  <c r="CP162" i="3"/>
  <c r="CQ162" i="3" s="1"/>
  <c r="CC43" i="3"/>
  <c r="BB884" i="3"/>
  <c r="BC884" i="3" s="1"/>
  <c r="AO883" i="3"/>
  <c r="BB883" i="3" s="1"/>
  <c r="BC883" i="3" s="1"/>
  <c r="CE886" i="3"/>
  <c r="CE872" i="3"/>
  <c r="BB300" i="3"/>
  <c r="BC300" i="3" s="1"/>
  <c r="AO314" i="3"/>
  <c r="BB314" i="3" s="1"/>
  <c r="BC314" i="3" s="1"/>
  <c r="BW477" i="3"/>
  <c r="BW491" i="3"/>
  <c r="CK951" i="3"/>
  <c r="CK965" i="3"/>
  <c r="BQ240" i="3"/>
  <c r="BQ254" i="3"/>
  <c r="BZ254" i="3" s="1"/>
  <c r="CA254" i="3" s="1"/>
  <c r="BZ241" i="3"/>
  <c r="CA241" i="3" s="1"/>
  <c r="CC1010" i="3"/>
  <c r="CP1010" i="3" s="1"/>
  <c r="CQ1010" i="3" s="1"/>
  <c r="CP956" i="3"/>
  <c r="CQ956" i="3" s="1"/>
  <c r="CC220" i="3"/>
  <c r="CP166" i="3"/>
  <c r="CQ166" i="3" s="1"/>
  <c r="AO567" i="3"/>
  <c r="BB567" i="3" s="1"/>
  <c r="BC567" i="3" s="1"/>
  <c r="BB568" i="3"/>
  <c r="BC568" i="3" s="1"/>
  <c r="AO551" i="3"/>
  <c r="BB551" i="3" s="1"/>
  <c r="BC551" i="3" s="1"/>
  <c r="BB537" i="3"/>
  <c r="BC537" i="3" s="1"/>
  <c r="CK412" i="3"/>
  <c r="CK398" i="3"/>
  <c r="BZ724" i="3"/>
  <c r="CA724" i="3" s="1"/>
  <c r="CG245" i="3"/>
  <c r="CG299" i="3" s="1"/>
  <c r="CG241" i="3"/>
  <c r="BR649" i="3"/>
  <c r="BR635" i="3"/>
  <c r="AO725" i="3"/>
  <c r="BB725" i="3" s="1"/>
  <c r="BC725" i="3" s="1"/>
  <c r="BB726" i="3"/>
  <c r="BC726" i="3" s="1"/>
  <c r="BU649" i="3"/>
  <c r="BU635" i="3"/>
  <c r="CJ886" i="3"/>
  <c r="CJ872" i="3"/>
  <c r="CF649" i="3"/>
  <c r="CF635" i="3"/>
  <c r="CD570" i="3"/>
  <c r="CD556" i="3"/>
  <c r="BU161" i="3"/>
  <c r="BU175" i="3"/>
  <c r="BU55" i="3" s="1"/>
  <c r="BU53" i="3" s="1"/>
  <c r="BU52" i="3" s="1"/>
  <c r="BU43" i="3"/>
  <c r="BU42" i="3" s="1"/>
  <c r="BU46" i="3" s="1"/>
  <c r="BU51" i="3" s="1"/>
  <c r="BN645" i="3"/>
  <c r="BN693" i="3"/>
  <c r="BN99" i="3" s="1"/>
  <c r="BT254" i="3"/>
  <c r="BT240" i="3"/>
  <c r="CL166" i="3"/>
  <c r="CL220" i="3" s="1"/>
  <c r="CL100" i="3" s="1"/>
  <c r="CL162" i="3"/>
  <c r="CJ412" i="3"/>
  <c r="CJ398" i="3"/>
  <c r="CM872" i="3"/>
  <c r="CM886" i="3"/>
  <c r="AO585" i="3"/>
  <c r="BB566" i="3"/>
  <c r="BC566" i="3" s="1"/>
  <c r="CE240" i="3"/>
  <c r="CE254" i="3"/>
  <c r="CD333" i="3"/>
  <c r="CD319" i="3"/>
  <c r="BX872" i="3"/>
  <c r="BX886" i="3"/>
  <c r="CC1089" i="3"/>
  <c r="CP1089" i="3" s="1"/>
  <c r="CQ1089" i="3" s="1"/>
  <c r="CP1035" i="3"/>
  <c r="CQ1035" i="3" s="1"/>
  <c r="CE175" i="3"/>
  <c r="CE55" i="3" s="1"/>
  <c r="CE53" i="3" s="1"/>
  <c r="CE52" i="3" s="1"/>
  <c r="CE161" i="3"/>
  <c r="CE43" i="3"/>
  <c r="CE42" i="3" s="1"/>
  <c r="CE46" i="3" s="1"/>
  <c r="CE51" i="3" s="1"/>
  <c r="CE70" i="3" s="1"/>
  <c r="CE101" i="3" s="1"/>
  <c r="CE115" i="3" s="1"/>
  <c r="CE116" i="3" s="1"/>
  <c r="BX793" i="3"/>
  <c r="BX807" i="3"/>
  <c r="CF175" i="3"/>
  <c r="CF55" i="3" s="1"/>
  <c r="CF53" i="3" s="1"/>
  <c r="CF52" i="3" s="1"/>
  <c r="CF161" i="3"/>
  <c r="CF43" i="3"/>
  <c r="CF42" i="3" s="1"/>
  <c r="CF46" i="3" s="1"/>
  <c r="CF51" i="3" s="1"/>
  <c r="BS965" i="3"/>
  <c r="BS951" i="3"/>
  <c r="BR1044" i="3"/>
  <c r="BR1030" i="3"/>
  <c r="CN570" i="3"/>
  <c r="CN556" i="3"/>
  <c r="CD872" i="3"/>
  <c r="CD886" i="3"/>
  <c r="BZ647" i="3"/>
  <c r="CA647" i="3" s="1"/>
  <c r="BM646" i="3"/>
  <c r="BZ646" i="3" s="1"/>
  <c r="CA646" i="3" s="1"/>
  <c r="CC773" i="3"/>
  <c r="CP773" i="3" s="1"/>
  <c r="CQ773" i="3" s="1"/>
  <c r="CP719" i="3"/>
  <c r="CQ719" i="3" s="1"/>
  <c r="CH240" i="3"/>
  <c r="CH254" i="3"/>
  <c r="CG324" i="3"/>
  <c r="CG378" i="3" s="1"/>
  <c r="CG320" i="3"/>
  <c r="BQ556" i="3"/>
  <c r="BQ570" i="3"/>
  <c r="BX412" i="3"/>
  <c r="BX398" i="3"/>
  <c r="CC477" i="3"/>
  <c r="CP478" i="3"/>
  <c r="CQ478" i="3" s="1"/>
  <c r="CC491" i="3"/>
  <c r="CP491" i="3" s="1"/>
  <c r="CQ491" i="3" s="1"/>
  <c r="AL300" i="3"/>
  <c r="AM300" i="3" s="1"/>
  <c r="Y314" i="3"/>
  <c r="AL314" i="3" s="1"/>
  <c r="AM314" i="3" s="1"/>
  <c r="CN254" i="3"/>
  <c r="CN240" i="3"/>
  <c r="CM161" i="3"/>
  <c r="CM175" i="3"/>
  <c r="CM55" i="3" s="1"/>
  <c r="CM53" i="3" s="1"/>
  <c r="CM52" i="3" s="1"/>
  <c r="CM43" i="3"/>
  <c r="CM42" i="3" s="1"/>
  <c r="CM46" i="3" s="1"/>
  <c r="CM51" i="3" s="1"/>
  <c r="CM70" i="3" s="1"/>
  <c r="CM101" i="3" s="1"/>
  <c r="CM115" i="3" s="1"/>
  <c r="CM116" i="3" s="1"/>
  <c r="BX649" i="3"/>
  <c r="BX635" i="3"/>
  <c r="CI319" i="3"/>
  <c r="CI333" i="3"/>
  <c r="BZ379" i="3"/>
  <c r="CA379" i="3" s="1"/>
  <c r="BM393" i="3"/>
  <c r="BZ393" i="3" s="1"/>
  <c r="CA393" i="3" s="1"/>
  <c r="BZ300" i="3"/>
  <c r="CA300" i="3" s="1"/>
  <c r="BM314" i="3"/>
  <c r="BZ314" i="3" s="1"/>
  <c r="CA314" i="3" s="1"/>
  <c r="CP715" i="3"/>
  <c r="CQ715" i="3" s="1"/>
  <c r="CC714" i="3"/>
  <c r="CC728" i="3"/>
  <c r="CP728" i="3" s="1"/>
  <c r="CK1044" i="3"/>
  <c r="CK1030" i="3"/>
  <c r="BV886" i="3"/>
  <c r="BV872" i="3"/>
  <c r="BW254" i="3"/>
  <c r="BW240" i="3"/>
  <c r="BN54" i="3"/>
  <c r="BN647" i="3"/>
  <c r="BN646" i="3" s="1"/>
  <c r="BR570" i="3"/>
  <c r="BR556" i="3"/>
  <c r="CL241" i="3"/>
  <c r="CL245" i="3"/>
  <c r="CL299" i="3" s="1"/>
  <c r="CD1044" i="3"/>
  <c r="CD1030" i="3"/>
  <c r="BW1044" i="3"/>
  <c r="BW1030" i="3"/>
  <c r="AO822" i="3"/>
  <c r="BB803" i="3"/>
  <c r="BC803" i="3" s="1"/>
  <c r="CK649" i="3"/>
  <c r="CK635" i="3"/>
  <c r="BX728" i="3"/>
  <c r="BX714" i="3"/>
  <c r="CN872" i="3"/>
  <c r="CN886" i="3"/>
  <c r="CK477" i="3"/>
  <c r="CK491" i="3"/>
  <c r="BR240" i="3"/>
  <c r="BR254" i="3"/>
  <c r="BW649" i="3"/>
  <c r="BW635" i="3"/>
  <c r="CE807" i="3"/>
  <c r="CE793" i="3"/>
  <c r="AO962" i="3"/>
  <c r="BB962" i="3" s="1"/>
  <c r="BC962" i="3" s="1"/>
  <c r="BB963" i="3"/>
  <c r="BC963" i="3" s="1"/>
  <c r="CG399" i="3"/>
  <c r="CG403" i="3"/>
  <c r="CG457" i="3" s="1"/>
  <c r="CC536" i="3"/>
  <c r="CP536" i="3" s="1"/>
  <c r="CQ536" i="3" s="1"/>
  <c r="CP482" i="3"/>
  <c r="CQ482" i="3" s="1"/>
  <c r="BZ645" i="3"/>
  <c r="CA645" i="3" s="1"/>
  <c r="CC965" i="3"/>
  <c r="CP965" i="3" s="1"/>
  <c r="CP952" i="3"/>
  <c r="CQ952" i="3" s="1"/>
  <c r="CC951" i="3"/>
  <c r="CD175" i="3"/>
  <c r="CD55" i="3" s="1"/>
  <c r="CD53" i="3" s="1"/>
  <c r="CD52" i="3" s="1"/>
  <c r="CD161" i="3"/>
  <c r="CD43" i="3"/>
  <c r="CD42" i="3" s="1"/>
  <c r="CD46" i="3" s="1"/>
  <c r="CD51" i="3" s="1"/>
  <c r="BU398" i="3"/>
  <c r="BU412" i="3"/>
  <c r="BW728" i="3"/>
  <c r="BW714" i="3"/>
  <c r="BB1042" i="3"/>
  <c r="BC1042" i="3" s="1"/>
  <c r="AO1041" i="3"/>
  <c r="BB1041" i="3" s="1"/>
  <c r="BC1041" i="3" s="1"/>
  <c r="I115" i="3"/>
  <c r="V101" i="3"/>
  <c r="W101" i="3" s="1"/>
  <c r="BB645" i="3"/>
  <c r="BC645" i="3" s="1"/>
  <c r="CH398" i="3"/>
  <c r="CH412" i="3"/>
  <c r="AO980" i="3"/>
  <c r="BB961" i="3"/>
  <c r="BC961" i="3" s="1"/>
  <c r="BT649" i="3"/>
  <c r="BT635" i="3"/>
  <c r="CC570" i="3"/>
  <c r="CP570" i="3" s="1"/>
  <c r="CQ570" i="3" s="1"/>
  <c r="CP557" i="3"/>
  <c r="CQ557" i="3" s="1"/>
  <c r="CC556" i="3"/>
  <c r="CG561" i="3"/>
  <c r="CG615" i="3" s="1"/>
  <c r="CG557" i="3"/>
  <c r="CF1044" i="3"/>
  <c r="CF1030" i="3"/>
  <c r="BZ693" i="3"/>
  <c r="CA693" i="3" s="1"/>
  <c r="BM99" i="3"/>
  <c r="CC852" i="3"/>
  <c r="CP852" i="3" s="1"/>
  <c r="CQ852" i="3" s="1"/>
  <c r="CP798" i="3"/>
  <c r="CQ798" i="3" s="1"/>
  <c r="CE1044" i="3"/>
  <c r="CE1030" i="3"/>
  <c r="CM728" i="3"/>
  <c r="CM714" i="3"/>
  <c r="BS807" i="3"/>
  <c r="BS793" i="3"/>
  <c r="CG166" i="3"/>
  <c r="CG220" i="3" s="1"/>
  <c r="CG100" i="3" s="1"/>
  <c r="CG162" i="3"/>
  <c r="BU254" i="3"/>
  <c r="BU240" i="3"/>
  <c r="CL1035" i="3"/>
  <c r="CL1089" i="3" s="1"/>
  <c r="CL1031" i="3"/>
  <c r="AO646" i="3"/>
  <c r="BB646" i="3" s="1"/>
  <c r="BC646" i="3" s="1"/>
  <c r="BB647" i="3"/>
  <c r="BC647" i="3" s="1"/>
  <c r="CK570" i="3"/>
  <c r="CK556" i="3"/>
  <c r="BW793" i="3"/>
  <c r="BW807" i="3"/>
  <c r="BV175" i="3"/>
  <c r="BV55" i="3" s="1"/>
  <c r="BV53" i="3" s="1"/>
  <c r="BV52" i="3" s="1"/>
  <c r="BV161" i="3"/>
  <c r="BV43" i="3"/>
  <c r="BV42" i="3" s="1"/>
  <c r="BV46" i="3" s="1"/>
  <c r="BV51" i="3" s="1"/>
  <c r="CL324" i="3"/>
  <c r="CL378" i="3" s="1"/>
  <c r="CL320" i="3"/>
  <c r="CK714" i="3"/>
  <c r="CK728" i="3"/>
  <c r="BX965" i="3"/>
  <c r="BX951" i="3"/>
  <c r="BW161" i="3"/>
  <c r="BW175" i="3"/>
  <c r="BW55" i="3" s="1"/>
  <c r="BW53" i="3" s="1"/>
  <c r="BW52" i="3" s="1"/>
  <c r="BW43" i="3"/>
  <c r="BW42" i="3" s="1"/>
  <c r="BW46" i="3" s="1"/>
  <c r="BW51" i="3" s="1"/>
  <c r="BS556" i="3"/>
  <c r="BS570" i="3"/>
  <c r="Y101" i="3"/>
  <c r="AL70" i="3"/>
  <c r="AM70" i="3" s="1"/>
  <c r="CK807" i="3"/>
  <c r="CK793" i="3"/>
  <c r="BS477" i="3"/>
  <c r="BS491" i="3"/>
  <c r="BT965" i="3"/>
  <c r="BT951" i="3"/>
  <c r="CL403" i="3"/>
  <c r="CL457" i="3" s="1"/>
  <c r="CL399" i="3"/>
  <c r="BS161" i="3"/>
  <c r="BS175" i="3"/>
  <c r="BS55" i="3" s="1"/>
  <c r="BS53" i="3" s="1"/>
  <c r="BS52" i="3" s="1"/>
  <c r="BS43" i="3"/>
  <c r="BS42" i="3" s="1"/>
  <c r="BS46" i="3" s="1"/>
  <c r="BS51" i="3" s="1"/>
  <c r="BS70" i="3" s="1"/>
  <c r="BS101" i="3" s="1"/>
  <c r="BS115" i="3" s="1"/>
  <c r="BS116" i="3" s="1"/>
  <c r="BQ175" i="3"/>
  <c r="BQ161" i="3"/>
  <c r="BQ43" i="3"/>
  <c r="BQ42" i="3" s="1"/>
  <c r="BQ46" i="3" s="1"/>
  <c r="BQ51" i="3" s="1"/>
  <c r="BZ162" i="3"/>
  <c r="CA162" i="3" s="1"/>
  <c r="BS398" i="3"/>
  <c r="BS412" i="3"/>
  <c r="CM649" i="3"/>
  <c r="CM635" i="3"/>
  <c r="CN965" i="3"/>
  <c r="CN951" i="3"/>
  <c r="BS319" i="3"/>
  <c r="BS333" i="3"/>
  <c r="BT1044" i="3"/>
  <c r="BT1030" i="3"/>
  <c r="CH477" i="3"/>
  <c r="CH491" i="3"/>
  <c r="BR175" i="3"/>
  <c r="BR55" i="3" s="1"/>
  <c r="BR53" i="3" s="1"/>
  <c r="BR52" i="3" s="1"/>
  <c r="BR161" i="3"/>
  <c r="BR43" i="3"/>
  <c r="BR42" i="3" s="1"/>
  <c r="BR46" i="3" s="1"/>
  <c r="BR51" i="3" s="1"/>
  <c r="BR70" i="3" s="1"/>
  <c r="BR101" i="3" s="1"/>
  <c r="BR115" i="3" s="1"/>
  <c r="BR116" i="3" s="1"/>
  <c r="Y235" i="3"/>
  <c r="AL235" i="3" s="1"/>
  <c r="AM235" i="3" s="1"/>
  <c r="AL221" i="3"/>
  <c r="AM221" i="3" s="1"/>
  <c r="BM725" i="3"/>
  <c r="BZ725" i="3" s="1"/>
  <c r="CA725" i="3" s="1"/>
  <c r="BZ726" i="3"/>
  <c r="CA726" i="3" s="1"/>
  <c r="BB693" i="3"/>
  <c r="BC693" i="3" s="1"/>
  <c r="AO99" i="3"/>
  <c r="CI807" i="3"/>
  <c r="CI793" i="3"/>
  <c r="BV240" i="3"/>
  <c r="BV254" i="3"/>
  <c r="CC615" i="3"/>
  <c r="CP615" i="3" s="1"/>
  <c r="CQ615" i="3" s="1"/>
  <c r="CP561" i="3"/>
  <c r="CQ561" i="3" s="1"/>
  <c r="CK175" i="3"/>
  <c r="CK55" i="3" s="1"/>
  <c r="CK53" i="3" s="1"/>
  <c r="CK52" i="3" s="1"/>
  <c r="CK161" i="3"/>
  <c r="CK43" i="3"/>
  <c r="CK42" i="3" s="1"/>
  <c r="CK46" i="3" s="1"/>
  <c r="CK51" i="3" s="1"/>
  <c r="CG482" i="3"/>
  <c r="CG536" i="3" s="1"/>
  <c r="CG478" i="3"/>
  <c r="BM1059" i="3"/>
  <c r="BZ1040" i="3"/>
  <c r="CA1040" i="3" s="1"/>
  <c r="Y551" i="3"/>
  <c r="AL551" i="3" s="1"/>
  <c r="AM551" i="3" s="1"/>
  <c r="AL537" i="3"/>
  <c r="AM537" i="3" s="1"/>
  <c r="BT477" i="3"/>
  <c r="BT491" i="3"/>
  <c r="CN333" i="3"/>
  <c r="CN319" i="3"/>
  <c r="CD635" i="3"/>
  <c r="CD649" i="3"/>
  <c r="BV951" i="3"/>
  <c r="BV965" i="3"/>
  <c r="BX254" i="3"/>
  <c r="BX240" i="3"/>
  <c r="BI90" i="1"/>
  <c r="AW148" i="1"/>
  <c r="AX90" i="1"/>
  <c r="BC90" i="1"/>
  <c r="CP794" i="3"/>
  <c r="CQ794" i="3" s="1"/>
  <c r="CC807" i="3"/>
  <c r="CP807" i="3" s="1"/>
  <c r="CQ807" i="3" s="1"/>
  <c r="CC793" i="3"/>
  <c r="BM235" i="3"/>
  <c r="BZ235" i="3" s="1"/>
  <c r="CA235" i="3" s="1"/>
  <c r="BZ221" i="3"/>
  <c r="CA221" i="3" s="1"/>
  <c r="CD240" i="3"/>
  <c r="CD254" i="3"/>
  <c r="CM556" i="3"/>
  <c r="CM570" i="3"/>
  <c r="CJ1044" i="3"/>
  <c r="CJ1030" i="3"/>
  <c r="BX1030" i="3"/>
  <c r="BX1044" i="3"/>
  <c r="CC1044" i="3"/>
  <c r="CP1044" i="3" s="1"/>
  <c r="CQ1044" i="3" s="1"/>
  <c r="CP1031" i="3"/>
  <c r="CQ1031" i="3" s="1"/>
  <c r="CC1030" i="3"/>
  <c r="CI886" i="3"/>
  <c r="CI872" i="3"/>
  <c r="BZ220" i="3"/>
  <c r="CA220" i="3" s="1"/>
  <c r="BQ100" i="3"/>
  <c r="CI254" i="3"/>
  <c r="CI240" i="3"/>
  <c r="CK886" i="3"/>
  <c r="CK872" i="3"/>
  <c r="CH965" i="3"/>
  <c r="CH951" i="3"/>
  <c r="CH886" i="3"/>
  <c r="CH872" i="3"/>
  <c r="BU1044" i="3"/>
  <c r="BU1030" i="3"/>
  <c r="CL640" i="3"/>
  <c r="CL694" i="3" s="1"/>
  <c r="CL636" i="3"/>
  <c r="CH556" i="3"/>
  <c r="CH570" i="3"/>
  <c r="CN1044" i="3"/>
  <c r="CN1030" i="3"/>
  <c r="CD477" i="3"/>
  <c r="CD491" i="3"/>
  <c r="CN807" i="3"/>
  <c r="CN793" i="3"/>
  <c r="CI965" i="3"/>
  <c r="CI951" i="3"/>
  <c r="BM585" i="3"/>
  <c r="BV570" i="3"/>
  <c r="BV556" i="3"/>
  <c r="BQ714" i="3"/>
  <c r="BQ728" i="3"/>
  <c r="CJ240" i="3"/>
  <c r="CJ254" i="3"/>
  <c r="CF965" i="3"/>
  <c r="CF951" i="3"/>
  <c r="BU556" i="3"/>
  <c r="BU570" i="3"/>
  <c r="BS886" i="3"/>
  <c r="BS872" i="3"/>
  <c r="BR965" i="3"/>
  <c r="BR951" i="3"/>
  <c r="CE714" i="3"/>
  <c r="CE728" i="3"/>
  <c r="BM930" i="3"/>
  <c r="BZ930" i="3" s="1"/>
  <c r="CA930" i="3" s="1"/>
  <c r="BZ876" i="3"/>
  <c r="CA876" i="3" s="1"/>
  <c r="BM882" i="3"/>
  <c r="CG719" i="3"/>
  <c r="CG773" i="3" s="1"/>
  <c r="CG715" i="3"/>
  <c r="BM822" i="3"/>
  <c r="BZ803" i="3"/>
  <c r="CA803" i="3" s="1"/>
  <c r="BS649" i="3"/>
  <c r="BS635" i="3"/>
  <c r="CE556" i="3"/>
  <c r="CE570" i="3"/>
  <c r="BQ477" i="3"/>
  <c r="BQ491" i="3"/>
  <c r="BZ491" i="3" s="1"/>
  <c r="BZ478" i="3"/>
  <c r="CA478" i="3" s="1"/>
  <c r="AO743" i="3"/>
  <c r="BB724" i="3"/>
  <c r="BC724" i="3" s="1"/>
  <c r="BJ49" i="1"/>
  <c r="BD49" i="1"/>
  <c r="BM1090" i="3" l="1"/>
  <c r="BZ1059" i="3"/>
  <c r="CA1059" i="3" s="1"/>
  <c r="BU253" i="3"/>
  <c r="BU252" i="3" s="1"/>
  <c r="BU251" i="3" s="1"/>
  <c r="BU244" i="3"/>
  <c r="AO1011" i="3"/>
  <c r="BB980" i="3"/>
  <c r="BC980" i="3" s="1"/>
  <c r="BU411" i="3"/>
  <c r="BU410" i="3" s="1"/>
  <c r="BU409" i="3" s="1"/>
  <c r="BU402" i="3"/>
  <c r="CG398" i="3"/>
  <c r="CG412" i="3"/>
  <c r="CN885" i="3"/>
  <c r="CN884" i="3" s="1"/>
  <c r="CN883" i="3" s="1"/>
  <c r="CN876" i="3"/>
  <c r="CL254" i="3"/>
  <c r="CL240" i="3"/>
  <c r="CC727" i="3"/>
  <c r="CP714" i="3"/>
  <c r="CQ714" i="3" s="1"/>
  <c r="CC718" i="3"/>
  <c r="CM174" i="3"/>
  <c r="CM165" i="3"/>
  <c r="CG319" i="3"/>
  <c r="CG333" i="3"/>
  <c r="BR1043" i="3"/>
  <c r="BR1042" i="3" s="1"/>
  <c r="BR1041" i="3" s="1"/>
  <c r="BR1034" i="3"/>
  <c r="CJ411" i="3"/>
  <c r="CJ410" i="3" s="1"/>
  <c r="CJ409" i="3" s="1"/>
  <c r="CJ402" i="3"/>
  <c r="BQ332" i="3"/>
  <c r="BZ319" i="3"/>
  <c r="CA319" i="3" s="1"/>
  <c r="BQ323" i="3"/>
  <c r="CF490" i="3"/>
  <c r="CF489" i="3" s="1"/>
  <c r="CF488" i="3" s="1"/>
  <c r="CF481" i="3"/>
  <c r="CM332" i="3"/>
  <c r="CM331" i="3" s="1"/>
  <c r="CM330" i="3" s="1"/>
  <c r="CM323" i="3"/>
  <c r="BQ885" i="3"/>
  <c r="BQ884" i="3" s="1"/>
  <c r="BQ883" i="3" s="1"/>
  <c r="BQ876" i="3"/>
  <c r="CH174" i="3"/>
  <c r="CH165" i="3"/>
  <c r="CN648" i="3"/>
  <c r="CN647" i="3" s="1"/>
  <c r="CN646" i="3" s="1"/>
  <c r="CN639" i="3"/>
  <c r="BV806" i="3"/>
  <c r="BV805" i="3" s="1"/>
  <c r="BV804" i="3" s="1"/>
  <c r="BV797" i="3"/>
  <c r="CJ964" i="3"/>
  <c r="CJ963" i="3" s="1"/>
  <c r="CJ962" i="3" s="1"/>
  <c r="CJ955" i="3"/>
  <c r="BT174" i="3"/>
  <c r="BT165" i="3"/>
  <c r="CD411" i="3"/>
  <c r="CD410" i="3" s="1"/>
  <c r="CD409" i="3" s="1"/>
  <c r="CD402" i="3"/>
  <c r="BM616" i="3"/>
  <c r="BZ585" i="3"/>
  <c r="CA585" i="3" s="1"/>
  <c r="CI964" i="3"/>
  <c r="CI963" i="3" s="1"/>
  <c r="CI962" i="3" s="1"/>
  <c r="CI955" i="3"/>
  <c r="BU1043" i="3"/>
  <c r="BU1042" i="3" s="1"/>
  <c r="BU1041" i="3" s="1"/>
  <c r="BU1034" i="3"/>
  <c r="CI885" i="3"/>
  <c r="CI884" i="3" s="1"/>
  <c r="CI883" i="3" s="1"/>
  <c r="CI876" i="3"/>
  <c r="CD253" i="3"/>
  <c r="CD252" i="3" s="1"/>
  <c r="CD251" i="3" s="1"/>
  <c r="CD244" i="3"/>
  <c r="CG477" i="3"/>
  <c r="CG491" i="3"/>
  <c r="Y115" i="3"/>
  <c r="AL101" i="3"/>
  <c r="AM101" i="3" s="1"/>
  <c r="BV70" i="3"/>
  <c r="BV101" i="3" s="1"/>
  <c r="BV115" i="3" s="1"/>
  <c r="BV116" i="3" s="1"/>
  <c r="CD70" i="3"/>
  <c r="CD101" i="3" s="1"/>
  <c r="CD115" i="3" s="1"/>
  <c r="CD116" i="3" s="1"/>
  <c r="BX727" i="3"/>
  <c r="BX726" i="3" s="1"/>
  <c r="BX725" i="3" s="1"/>
  <c r="BX718" i="3"/>
  <c r="BR569" i="3"/>
  <c r="BR568" i="3" s="1"/>
  <c r="BR567" i="3" s="1"/>
  <c r="BR560" i="3"/>
  <c r="CN253" i="3"/>
  <c r="CN252" i="3" s="1"/>
  <c r="CN251" i="3" s="1"/>
  <c r="CN244" i="3"/>
  <c r="CF648" i="3"/>
  <c r="CF647" i="3" s="1"/>
  <c r="CF646" i="3" s="1"/>
  <c r="CF639" i="3"/>
  <c r="CD727" i="3"/>
  <c r="CD726" i="3" s="1"/>
  <c r="CD725" i="3" s="1"/>
  <c r="CD718" i="3"/>
  <c r="BR332" i="3"/>
  <c r="BR331" i="3" s="1"/>
  <c r="BR330" i="3" s="1"/>
  <c r="BR323" i="3"/>
  <c r="CF332" i="3"/>
  <c r="CF331" i="3" s="1"/>
  <c r="CF330" i="3" s="1"/>
  <c r="CF323" i="3"/>
  <c r="CJ727" i="3"/>
  <c r="CJ726" i="3" s="1"/>
  <c r="CJ725" i="3" s="1"/>
  <c r="CJ718" i="3"/>
  <c r="BR490" i="3"/>
  <c r="BR489" i="3" s="1"/>
  <c r="BR488" i="3" s="1"/>
  <c r="BR481" i="3"/>
  <c r="BR727" i="3"/>
  <c r="BR726" i="3" s="1"/>
  <c r="BR725" i="3" s="1"/>
  <c r="BR718" i="3"/>
  <c r="CI174" i="3"/>
  <c r="CI165" i="3"/>
  <c r="BT806" i="3"/>
  <c r="BT805" i="3" s="1"/>
  <c r="BT804" i="3" s="1"/>
  <c r="BT797" i="3"/>
  <c r="BV964" i="3"/>
  <c r="BV963" i="3" s="1"/>
  <c r="BV962" i="3" s="1"/>
  <c r="BV955" i="3"/>
  <c r="BS332" i="3"/>
  <c r="BS331" i="3" s="1"/>
  <c r="BS330" i="3" s="1"/>
  <c r="BS323" i="3"/>
  <c r="BV174" i="3"/>
  <c r="BV165" i="3"/>
  <c r="CG161" i="3"/>
  <c r="CG175" i="3"/>
  <c r="CG55" i="3" s="1"/>
  <c r="CG53" i="3" s="1"/>
  <c r="CG52" i="3" s="1"/>
  <c r="CG43" i="3"/>
  <c r="CG42" i="3" s="1"/>
  <c r="CG46" i="3" s="1"/>
  <c r="CG51" i="3" s="1"/>
  <c r="CG70" i="3" s="1"/>
  <c r="CG101" i="3" s="1"/>
  <c r="CG115" i="3" s="1"/>
  <c r="CG116" i="3" s="1"/>
  <c r="CF1043" i="3"/>
  <c r="CF1042" i="3" s="1"/>
  <c r="CF1041" i="3" s="1"/>
  <c r="CF1034" i="3"/>
  <c r="CH411" i="3"/>
  <c r="CH410" i="3" s="1"/>
  <c r="CH409" i="3" s="1"/>
  <c r="CH402" i="3"/>
  <c r="CD174" i="3"/>
  <c r="CD165" i="3"/>
  <c r="BS964" i="3"/>
  <c r="BS963" i="3" s="1"/>
  <c r="BS962" i="3" s="1"/>
  <c r="BS955" i="3"/>
  <c r="CL175" i="3"/>
  <c r="CL55" i="3" s="1"/>
  <c r="CL53" i="3" s="1"/>
  <c r="CL52" i="3" s="1"/>
  <c r="CL161" i="3"/>
  <c r="CL43" i="3"/>
  <c r="CL42" i="3" s="1"/>
  <c r="CL46" i="3" s="1"/>
  <c r="CL51" i="3" s="1"/>
  <c r="CL70" i="3" s="1"/>
  <c r="CL101" i="3" s="1"/>
  <c r="CL115" i="3" s="1"/>
  <c r="CL116" i="3" s="1"/>
  <c r="BM743" i="3"/>
  <c r="CC42" i="3"/>
  <c r="CP43" i="3"/>
  <c r="CG1044" i="3"/>
  <c r="CG1030" i="3"/>
  <c r="BT727" i="3"/>
  <c r="BT726" i="3" s="1"/>
  <c r="BT725" i="3" s="1"/>
  <c r="BT718" i="3"/>
  <c r="BU727" i="3"/>
  <c r="BU726" i="3" s="1"/>
  <c r="BU725" i="3" s="1"/>
  <c r="BU718" i="3"/>
  <c r="BU806" i="3"/>
  <c r="BU805" i="3" s="1"/>
  <c r="BU804" i="3" s="1"/>
  <c r="BU797" i="3"/>
  <c r="CM253" i="3"/>
  <c r="CM252" i="3" s="1"/>
  <c r="CM251" i="3" s="1"/>
  <c r="CM244" i="3"/>
  <c r="BS253" i="3"/>
  <c r="BS252" i="3" s="1"/>
  <c r="BS251" i="3" s="1"/>
  <c r="BS244" i="3"/>
  <c r="CH806" i="3"/>
  <c r="CH805" i="3" s="1"/>
  <c r="CH804" i="3" s="1"/>
  <c r="CH797" i="3"/>
  <c r="CG649" i="3"/>
  <c r="CG635" i="3"/>
  <c r="BU332" i="3"/>
  <c r="BU331" i="3" s="1"/>
  <c r="BU330" i="3" s="1"/>
  <c r="BU323" i="3"/>
  <c r="CE964" i="3"/>
  <c r="CE963" i="3" s="1"/>
  <c r="CE962" i="3" s="1"/>
  <c r="CE955" i="3"/>
  <c r="CN70" i="3"/>
  <c r="CN101" i="3" s="1"/>
  <c r="CN115" i="3" s="1"/>
  <c r="CN116" i="3" s="1"/>
  <c r="CK70" i="3"/>
  <c r="CK101" i="3" s="1"/>
  <c r="CK115" i="3" s="1"/>
  <c r="CK116" i="3" s="1"/>
  <c r="CN964" i="3"/>
  <c r="CN963" i="3" s="1"/>
  <c r="CN962" i="3" s="1"/>
  <c r="CN955" i="3"/>
  <c r="BS174" i="3"/>
  <c r="BS165" i="3"/>
  <c r="BS569" i="3"/>
  <c r="BS568" i="3" s="1"/>
  <c r="BS567" i="3" s="1"/>
  <c r="BS560" i="3"/>
  <c r="CE806" i="3"/>
  <c r="CE805" i="3" s="1"/>
  <c r="CE804" i="3" s="1"/>
  <c r="CE797" i="3"/>
  <c r="CK648" i="3"/>
  <c r="CK647" i="3" s="1"/>
  <c r="CK646" i="3" s="1"/>
  <c r="CK639" i="3"/>
  <c r="CH253" i="3"/>
  <c r="CH252" i="3" s="1"/>
  <c r="CH251" i="3" s="1"/>
  <c r="CH244" i="3"/>
  <c r="BX885" i="3"/>
  <c r="BX884" i="3" s="1"/>
  <c r="BX883" i="3" s="1"/>
  <c r="BX876" i="3"/>
  <c r="CJ885" i="3"/>
  <c r="CJ884" i="3" s="1"/>
  <c r="CJ883" i="3" s="1"/>
  <c r="CJ876" i="3"/>
  <c r="CK411" i="3"/>
  <c r="CK410" i="3" s="1"/>
  <c r="CK409" i="3" s="1"/>
  <c r="CK402" i="3"/>
  <c r="BQ253" i="3"/>
  <c r="BZ240" i="3"/>
  <c r="CA240" i="3" s="1"/>
  <c r="BQ244" i="3"/>
  <c r="CF727" i="3"/>
  <c r="CF726" i="3" s="1"/>
  <c r="CF725" i="3" s="1"/>
  <c r="CF718" i="3"/>
  <c r="CL872" i="3"/>
  <c r="CL886" i="3"/>
  <c r="CI490" i="3"/>
  <c r="CI489" i="3" s="1"/>
  <c r="CI488" i="3" s="1"/>
  <c r="CI481" i="3"/>
  <c r="BW332" i="3"/>
  <c r="BW331" i="3" s="1"/>
  <c r="BW330" i="3" s="1"/>
  <c r="BW323" i="3"/>
  <c r="CH332" i="3"/>
  <c r="CH331" i="3" s="1"/>
  <c r="CH330" i="3" s="1"/>
  <c r="CH323" i="3"/>
  <c r="AE163" i="1"/>
  <c r="AF163" i="1"/>
  <c r="AU163" i="1"/>
  <c r="AT163" i="1"/>
  <c r="Q163" i="1"/>
  <c r="CM964" i="3"/>
  <c r="CM963" i="3" s="1"/>
  <c r="CM962" i="3" s="1"/>
  <c r="CM955" i="3"/>
  <c r="BV1043" i="3"/>
  <c r="BV1042" i="3" s="1"/>
  <c r="BV1041" i="3" s="1"/>
  <c r="BV1034" i="3"/>
  <c r="BR885" i="3"/>
  <c r="BR884" i="3" s="1"/>
  <c r="BR883" i="3" s="1"/>
  <c r="BR876" i="3"/>
  <c r="BV727" i="3"/>
  <c r="BV726" i="3" s="1"/>
  <c r="BV725" i="3" s="1"/>
  <c r="BV718" i="3"/>
  <c r="CJ806" i="3"/>
  <c r="CJ805" i="3" s="1"/>
  <c r="CJ804" i="3" s="1"/>
  <c r="CJ797" i="3"/>
  <c r="CE648" i="3"/>
  <c r="CE647" i="3" s="1"/>
  <c r="CE646" i="3" s="1"/>
  <c r="CE639" i="3"/>
  <c r="CM490" i="3"/>
  <c r="CM489" i="3" s="1"/>
  <c r="CM488" i="3" s="1"/>
  <c r="CM481" i="3"/>
  <c r="CG728" i="3"/>
  <c r="CG714" i="3"/>
  <c r="BU569" i="3"/>
  <c r="BU568" i="3" s="1"/>
  <c r="BU567" i="3" s="1"/>
  <c r="BU560" i="3"/>
  <c r="CN806" i="3"/>
  <c r="CN805" i="3" s="1"/>
  <c r="CN804" i="3" s="1"/>
  <c r="CN797" i="3"/>
  <c r="CH885" i="3"/>
  <c r="CH884" i="3" s="1"/>
  <c r="CH883" i="3" s="1"/>
  <c r="CH876" i="3"/>
  <c r="CC1043" i="3"/>
  <c r="CP1030" i="3"/>
  <c r="CQ1030" i="3" s="1"/>
  <c r="CC1034" i="3"/>
  <c r="CF964" i="3"/>
  <c r="CF963" i="3" s="1"/>
  <c r="CF962" i="3" s="1"/>
  <c r="CF955" i="3"/>
  <c r="CC806" i="3"/>
  <c r="CP793" i="3"/>
  <c r="CQ793" i="3" s="1"/>
  <c r="CC797" i="3"/>
  <c r="CD648" i="3"/>
  <c r="CD647" i="3" s="1"/>
  <c r="CD646" i="3" s="1"/>
  <c r="CD639" i="3"/>
  <c r="CK174" i="3"/>
  <c r="CK165" i="3"/>
  <c r="CL412" i="3"/>
  <c r="CL398" i="3"/>
  <c r="BW70" i="3"/>
  <c r="BW101" i="3" s="1"/>
  <c r="BW115" i="3" s="1"/>
  <c r="BW116" i="3" s="1"/>
  <c r="BS806" i="3"/>
  <c r="BS805" i="3" s="1"/>
  <c r="BS804" i="3" s="1"/>
  <c r="BS797" i="3"/>
  <c r="CG556" i="3"/>
  <c r="CG570" i="3"/>
  <c r="AO664" i="3"/>
  <c r="CC964" i="3"/>
  <c r="CP951" i="3"/>
  <c r="CQ951" i="3" s="1"/>
  <c r="CC955" i="3"/>
  <c r="CF70" i="3"/>
  <c r="CF101" i="3" s="1"/>
  <c r="CF115" i="3" s="1"/>
  <c r="CF116" i="3" s="1"/>
  <c r="CD332" i="3"/>
  <c r="CD331" i="3" s="1"/>
  <c r="CD330" i="3" s="1"/>
  <c r="CD323" i="3"/>
  <c r="BT253" i="3"/>
  <c r="BT252" i="3" s="1"/>
  <c r="BT251" i="3" s="1"/>
  <c r="BT244" i="3"/>
  <c r="CP175" i="3"/>
  <c r="CQ175" i="3" s="1"/>
  <c r="CC55" i="3"/>
  <c r="BX569" i="3"/>
  <c r="BX568" i="3" s="1"/>
  <c r="BX567" i="3" s="1"/>
  <c r="BX560" i="3"/>
  <c r="CF411" i="3"/>
  <c r="CF410" i="3" s="1"/>
  <c r="CF409" i="3" s="1"/>
  <c r="CF402" i="3"/>
  <c r="CM1043" i="3"/>
  <c r="CM1042" i="3" s="1"/>
  <c r="CM1041" i="3" s="1"/>
  <c r="CM1034" i="3"/>
  <c r="CJ490" i="3"/>
  <c r="CJ489" i="3" s="1"/>
  <c r="CJ488" i="3" s="1"/>
  <c r="CJ481" i="3"/>
  <c r="CE411" i="3"/>
  <c r="CE410" i="3" s="1"/>
  <c r="CE409" i="3" s="1"/>
  <c r="CE402" i="3"/>
  <c r="BQ964" i="3"/>
  <c r="BQ963" i="3" s="1"/>
  <c r="BQ962" i="3" s="1"/>
  <c r="BQ955" i="3"/>
  <c r="BZ884" i="3"/>
  <c r="CA884" i="3" s="1"/>
  <c r="BM883" i="3"/>
  <c r="BZ883" i="3" s="1"/>
  <c r="CA883" i="3" s="1"/>
  <c r="CC885" i="3"/>
  <c r="CP872" i="3"/>
  <c r="CQ872" i="3" s="1"/>
  <c r="CC876" i="3"/>
  <c r="CN174" i="3"/>
  <c r="CN165" i="3"/>
  <c r="BQ55" i="3"/>
  <c r="BQ53" i="3" s="1"/>
  <c r="BQ52" i="3" s="1"/>
  <c r="BZ175" i="3"/>
  <c r="CA175" i="3" s="1"/>
  <c r="BB743" i="3"/>
  <c r="BC743" i="3" s="1"/>
  <c r="AO774" i="3"/>
  <c r="CH964" i="3"/>
  <c r="CH963" i="3" s="1"/>
  <c r="CH962" i="3" s="1"/>
  <c r="CH955" i="3"/>
  <c r="CM648" i="3"/>
  <c r="CM647" i="3" s="1"/>
  <c r="CM646" i="3" s="1"/>
  <c r="CM639" i="3"/>
  <c r="BW806" i="3"/>
  <c r="BW805" i="3" s="1"/>
  <c r="BW804" i="3" s="1"/>
  <c r="BW797" i="3"/>
  <c r="CM806" i="3"/>
  <c r="CM805" i="3" s="1"/>
  <c r="CM804" i="3" s="1"/>
  <c r="CM797" i="3"/>
  <c r="BX490" i="3"/>
  <c r="BX489" i="3" s="1"/>
  <c r="BX488" i="3" s="1"/>
  <c r="BX481" i="3"/>
  <c r="BV411" i="3"/>
  <c r="BV410" i="3" s="1"/>
  <c r="BV409" i="3" s="1"/>
  <c r="BV402" i="3"/>
  <c r="CQ965" i="3"/>
  <c r="CC332" i="3"/>
  <c r="CP319" i="3"/>
  <c r="CQ319" i="3" s="1"/>
  <c r="CC323" i="3"/>
  <c r="BX332" i="3"/>
  <c r="BX331" i="3" s="1"/>
  <c r="BX330" i="3" s="1"/>
  <c r="BX323" i="3"/>
  <c r="CN411" i="3"/>
  <c r="CN410" i="3" s="1"/>
  <c r="CN409" i="3" s="1"/>
  <c r="CN402" i="3"/>
  <c r="BT885" i="3"/>
  <c r="BT884" i="3" s="1"/>
  <c r="BT883" i="3" s="1"/>
  <c r="BT876" i="3"/>
  <c r="BT569" i="3"/>
  <c r="BT568" i="3" s="1"/>
  <c r="BT567" i="3" s="1"/>
  <c r="BT560" i="3"/>
  <c r="CK332" i="3"/>
  <c r="CK331" i="3" s="1"/>
  <c r="CK330" i="3" s="1"/>
  <c r="CK323" i="3"/>
  <c r="CL477" i="3"/>
  <c r="CL491" i="3"/>
  <c r="CA491" i="3"/>
  <c r="CJ253" i="3"/>
  <c r="CJ252" i="3" s="1"/>
  <c r="CJ251" i="3" s="1"/>
  <c r="CJ244" i="3"/>
  <c r="CN1043" i="3"/>
  <c r="CN1042" i="3" s="1"/>
  <c r="CN1041" i="3" s="1"/>
  <c r="CN1034" i="3"/>
  <c r="CK885" i="3"/>
  <c r="CK884" i="3" s="1"/>
  <c r="CK883" i="3" s="1"/>
  <c r="CK876" i="3"/>
  <c r="BX1043" i="3"/>
  <c r="BX1042" i="3" s="1"/>
  <c r="BX1041" i="3" s="1"/>
  <c r="BX1034" i="3"/>
  <c r="BR174" i="3"/>
  <c r="BR165" i="3"/>
  <c r="BX964" i="3"/>
  <c r="BX963" i="3" s="1"/>
  <c r="BX962" i="3" s="1"/>
  <c r="BX955" i="3"/>
  <c r="BW1043" i="3"/>
  <c r="BW1042" i="3" s="1"/>
  <c r="BW1041" i="3" s="1"/>
  <c r="BW1034" i="3"/>
  <c r="BV885" i="3"/>
  <c r="BV884" i="3" s="1"/>
  <c r="BV883" i="3" s="1"/>
  <c r="BV876" i="3"/>
  <c r="CI332" i="3"/>
  <c r="CI331" i="3" s="1"/>
  <c r="CI330" i="3" s="1"/>
  <c r="CI323" i="3"/>
  <c r="CP477" i="3"/>
  <c r="CQ477" i="3" s="1"/>
  <c r="CC490" i="3"/>
  <c r="CC481" i="3"/>
  <c r="CE253" i="3"/>
  <c r="CE252" i="3" s="1"/>
  <c r="CE251" i="3" s="1"/>
  <c r="CE244" i="3"/>
  <c r="BN664" i="3"/>
  <c r="BN695" i="3" s="1"/>
  <c r="BN709" i="3" s="1"/>
  <c r="BW490" i="3"/>
  <c r="BW489" i="3" s="1"/>
  <c r="BW488" i="3" s="1"/>
  <c r="BW481" i="3"/>
  <c r="BW411" i="3"/>
  <c r="BW410" i="3" s="1"/>
  <c r="BW409" i="3" s="1"/>
  <c r="BW402" i="3"/>
  <c r="BV332" i="3"/>
  <c r="BV331" i="3" s="1"/>
  <c r="BV330" i="3" s="1"/>
  <c r="BV323" i="3"/>
  <c r="AO70" i="3"/>
  <c r="BB51" i="3"/>
  <c r="BC51" i="3" s="1"/>
  <c r="CQ254" i="3"/>
  <c r="BW569" i="3"/>
  <c r="BW568" i="3" s="1"/>
  <c r="BW567" i="3" s="1"/>
  <c r="BW560" i="3"/>
  <c r="BW885" i="3"/>
  <c r="BW884" i="3" s="1"/>
  <c r="BW883" i="3" s="1"/>
  <c r="BW876" i="3"/>
  <c r="CF806" i="3"/>
  <c r="CF805" i="3" s="1"/>
  <c r="CF804" i="3" s="1"/>
  <c r="CF797" i="3"/>
  <c r="CL728" i="3"/>
  <c r="CL714" i="3"/>
  <c r="CG793" i="3"/>
  <c r="CG807" i="3"/>
  <c r="CH727" i="3"/>
  <c r="CH726" i="3" s="1"/>
  <c r="CH725" i="3" s="1"/>
  <c r="CH718" i="3"/>
  <c r="CL556" i="3"/>
  <c r="CL570" i="3"/>
  <c r="BS885" i="3"/>
  <c r="BS884" i="3" s="1"/>
  <c r="BS883" i="3" s="1"/>
  <c r="BS876" i="3"/>
  <c r="BW648" i="3"/>
  <c r="BW647" i="3" s="1"/>
  <c r="BW646" i="3" s="1"/>
  <c r="BW639" i="3"/>
  <c r="BW253" i="3"/>
  <c r="BW252" i="3" s="1"/>
  <c r="BW251" i="3" s="1"/>
  <c r="BW244" i="3"/>
  <c r="CP161" i="3"/>
  <c r="CQ161" i="3" s="1"/>
  <c r="CC174" i="3"/>
  <c r="CC165" i="3"/>
  <c r="CI648" i="3"/>
  <c r="CI647" i="3" s="1"/>
  <c r="CI646" i="3" s="1"/>
  <c r="CI639" i="3"/>
  <c r="BT411" i="3"/>
  <c r="BT410" i="3" s="1"/>
  <c r="BT409" i="3" s="1"/>
  <c r="BT402" i="3"/>
  <c r="CD490" i="3"/>
  <c r="CD489" i="3" s="1"/>
  <c r="CD488" i="3" s="1"/>
  <c r="CD481" i="3"/>
  <c r="BT964" i="3"/>
  <c r="BT963" i="3" s="1"/>
  <c r="BT962" i="3" s="1"/>
  <c r="BT955" i="3"/>
  <c r="V115" i="3"/>
  <c r="W115" i="3" s="1"/>
  <c r="I116" i="3"/>
  <c r="CE332" i="3"/>
  <c r="CE331" i="3" s="1"/>
  <c r="CE330" i="3" s="1"/>
  <c r="CE323" i="3"/>
  <c r="CE490" i="3"/>
  <c r="CE489" i="3" s="1"/>
  <c r="CE488" i="3" s="1"/>
  <c r="CE481" i="3"/>
  <c r="BU490" i="3"/>
  <c r="BU489" i="3" s="1"/>
  <c r="BU488" i="3" s="1"/>
  <c r="BU481" i="3"/>
  <c r="BZ51" i="3"/>
  <c r="CA51" i="3" s="1"/>
  <c r="BM70" i="3"/>
  <c r="BQ490" i="3"/>
  <c r="BZ477" i="3"/>
  <c r="CA477" i="3" s="1"/>
  <c r="BQ481" i="3"/>
  <c r="CJ1043" i="3"/>
  <c r="CJ1042" i="3" s="1"/>
  <c r="CJ1041" i="3" s="1"/>
  <c r="CJ1034" i="3"/>
  <c r="BJ90" i="1"/>
  <c r="BD90" i="1"/>
  <c r="BT490" i="3"/>
  <c r="BT489" i="3" s="1"/>
  <c r="BT488" i="3" s="1"/>
  <c r="BT481" i="3"/>
  <c r="BS411" i="3"/>
  <c r="BS410" i="3" s="1"/>
  <c r="BS409" i="3" s="1"/>
  <c r="BS402" i="3"/>
  <c r="CE1043" i="3"/>
  <c r="CE1042" i="3" s="1"/>
  <c r="CE1041" i="3" s="1"/>
  <c r="CE1034" i="3"/>
  <c r="BM664" i="3"/>
  <c r="BR253" i="3"/>
  <c r="BR252" i="3" s="1"/>
  <c r="BR251" i="3" s="1"/>
  <c r="BR244" i="3"/>
  <c r="BX648" i="3"/>
  <c r="BX647" i="3" s="1"/>
  <c r="BX646" i="3" s="1"/>
  <c r="BX639" i="3"/>
  <c r="BX411" i="3"/>
  <c r="BX410" i="3" s="1"/>
  <c r="BX409" i="3" s="1"/>
  <c r="BX402" i="3"/>
  <c r="BX806" i="3"/>
  <c r="BX805" i="3" s="1"/>
  <c r="BX804" i="3" s="1"/>
  <c r="BX797" i="3"/>
  <c r="BU70" i="3"/>
  <c r="BU101" i="3" s="1"/>
  <c r="BU115" i="3" s="1"/>
  <c r="BU116" i="3" s="1"/>
  <c r="CQ333" i="3"/>
  <c r="BQ648" i="3"/>
  <c r="BQ647" i="3" s="1"/>
  <c r="BQ646" i="3" s="1"/>
  <c r="BQ639" i="3"/>
  <c r="BW964" i="3"/>
  <c r="BW963" i="3" s="1"/>
  <c r="BW962" i="3" s="1"/>
  <c r="BW955" i="3"/>
  <c r="CP240" i="3"/>
  <c r="CQ240" i="3" s="1"/>
  <c r="CC253" i="3"/>
  <c r="CC244" i="3"/>
  <c r="BS1043" i="3"/>
  <c r="BS1042" i="3" s="1"/>
  <c r="BS1041" i="3" s="1"/>
  <c r="BS1034" i="3"/>
  <c r="CL807" i="3"/>
  <c r="CL793" i="3"/>
  <c r="BS727" i="3"/>
  <c r="BS726" i="3" s="1"/>
  <c r="BS725" i="3" s="1"/>
  <c r="BS718" i="3"/>
  <c r="BT332" i="3"/>
  <c r="BT331" i="3" s="1"/>
  <c r="BT330" i="3" s="1"/>
  <c r="BT323" i="3"/>
  <c r="BU885" i="3"/>
  <c r="BU884" i="3" s="1"/>
  <c r="BU883" i="3" s="1"/>
  <c r="BU876" i="3"/>
  <c r="CL951" i="3"/>
  <c r="CL965" i="3"/>
  <c r="CN727" i="3"/>
  <c r="CN726" i="3" s="1"/>
  <c r="CN725" i="3" s="1"/>
  <c r="CN718" i="3"/>
  <c r="AO1059" i="3"/>
  <c r="AO901" i="3"/>
  <c r="BQ1043" i="3"/>
  <c r="BQ1042" i="3" s="1"/>
  <c r="BQ1041" i="3" s="1"/>
  <c r="BQ1034" i="3"/>
  <c r="CD964" i="3"/>
  <c r="CD963" i="3" s="1"/>
  <c r="CD962" i="3" s="1"/>
  <c r="CD955" i="3"/>
  <c r="BQ411" i="3"/>
  <c r="BZ398" i="3"/>
  <c r="CA398" i="3" s="1"/>
  <c r="BQ402" i="3"/>
  <c r="BQ727" i="3"/>
  <c r="BQ726" i="3" s="1"/>
  <c r="BQ725" i="3" s="1"/>
  <c r="BQ718" i="3"/>
  <c r="CI253" i="3"/>
  <c r="CI252" i="3" s="1"/>
  <c r="CI251" i="3" s="1"/>
  <c r="CI244" i="3"/>
  <c r="BS490" i="3"/>
  <c r="BS489" i="3" s="1"/>
  <c r="BS488" i="3" s="1"/>
  <c r="BS481" i="3"/>
  <c r="BT648" i="3"/>
  <c r="BT647" i="3" s="1"/>
  <c r="BT646" i="3" s="1"/>
  <c r="BT639" i="3"/>
  <c r="BW727" i="3"/>
  <c r="BW726" i="3" s="1"/>
  <c r="BW725" i="3" s="1"/>
  <c r="BW718" i="3"/>
  <c r="CD1043" i="3"/>
  <c r="CD1042" i="3" s="1"/>
  <c r="CD1041" i="3" s="1"/>
  <c r="CD1034" i="3"/>
  <c r="CK1043" i="3"/>
  <c r="CK1042" i="3" s="1"/>
  <c r="CK1041" i="3" s="1"/>
  <c r="CK1034" i="3"/>
  <c r="CD885" i="3"/>
  <c r="CD884" i="3" s="1"/>
  <c r="CD883" i="3" s="1"/>
  <c r="CD876" i="3"/>
  <c r="AO616" i="3"/>
  <c r="BB585" i="3"/>
  <c r="BC585" i="3" s="1"/>
  <c r="BR648" i="3"/>
  <c r="BR647" i="3" s="1"/>
  <c r="BR646" i="3" s="1"/>
  <c r="BR639" i="3"/>
  <c r="CK253" i="3"/>
  <c r="CK252" i="3" s="1"/>
  <c r="CK251" i="3" s="1"/>
  <c r="CK244" i="3"/>
  <c r="BQ806" i="3"/>
  <c r="BQ805" i="3" s="1"/>
  <c r="BQ804" i="3" s="1"/>
  <c r="BQ797" i="3"/>
  <c r="CI411" i="3"/>
  <c r="CI410" i="3" s="1"/>
  <c r="CI409" i="3" s="1"/>
  <c r="CI402" i="3"/>
  <c r="CG886" i="3"/>
  <c r="CG872" i="3"/>
  <c r="CC411" i="3"/>
  <c r="CP398" i="3"/>
  <c r="CQ398" i="3" s="1"/>
  <c r="CC402" i="3"/>
  <c r="CI727" i="3"/>
  <c r="CI726" i="3" s="1"/>
  <c r="CI725" i="3" s="1"/>
  <c r="CI718" i="3"/>
  <c r="BV648" i="3"/>
  <c r="BV647" i="3" s="1"/>
  <c r="BV646" i="3" s="1"/>
  <c r="BV639" i="3"/>
  <c r="BM853" i="3"/>
  <c r="BZ822" i="3"/>
  <c r="CA822" i="3" s="1"/>
  <c r="BZ882" i="3"/>
  <c r="CA882" i="3" s="1"/>
  <c r="BM901" i="3"/>
  <c r="CN332" i="3"/>
  <c r="CN331" i="3" s="1"/>
  <c r="CN330" i="3" s="1"/>
  <c r="CN323" i="3"/>
  <c r="CF174" i="3"/>
  <c r="CF165" i="3"/>
  <c r="BU648" i="3"/>
  <c r="BU647" i="3" s="1"/>
  <c r="BU646" i="3" s="1"/>
  <c r="BU639" i="3"/>
  <c r="CF885" i="3"/>
  <c r="CF884" i="3" s="1"/>
  <c r="CF883" i="3" s="1"/>
  <c r="CF876" i="3"/>
  <c r="BW174" i="3"/>
  <c r="BW165" i="3"/>
  <c r="AO853" i="3"/>
  <c r="BB822" i="3"/>
  <c r="BC822" i="3" s="1"/>
  <c r="CE727" i="3"/>
  <c r="CE726" i="3" s="1"/>
  <c r="CE725" i="3" s="1"/>
  <c r="CE718" i="3"/>
  <c r="AW163" i="1"/>
  <c r="BC148" i="1"/>
  <c r="AX148" i="1"/>
  <c r="BI148" i="1"/>
  <c r="BV253" i="3"/>
  <c r="BV252" i="3" s="1"/>
  <c r="BV251" i="3" s="1"/>
  <c r="BV244" i="3"/>
  <c r="CE569" i="3"/>
  <c r="CE568" i="3" s="1"/>
  <c r="CE567" i="3" s="1"/>
  <c r="CE560" i="3"/>
  <c r="BR964" i="3"/>
  <c r="BR963" i="3" s="1"/>
  <c r="BR962" i="3" s="1"/>
  <c r="BR955" i="3"/>
  <c r="BV569" i="3"/>
  <c r="BV568" i="3" s="1"/>
  <c r="BV567" i="3" s="1"/>
  <c r="BV560" i="3"/>
  <c r="CH569" i="3"/>
  <c r="CH568" i="3" s="1"/>
  <c r="CH567" i="3" s="1"/>
  <c r="CH560" i="3"/>
  <c r="CI806" i="3"/>
  <c r="CI805" i="3" s="1"/>
  <c r="CI804" i="3" s="1"/>
  <c r="CI797" i="3"/>
  <c r="CH490" i="3"/>
  <c r="CH489" i="3" s="1"/>
  <c r="CH488" i="3" s="1"/>
  <c r="CH481" i="3"/>
  <c r="BQ70" i="3"/>
  <c r="BQ101" i="3" s="1"/>
  <c r="BQ115" i="3" s="1"/>
  <c r="BQ116" i="3" s="1"/>
  <c r="CK806" i="3"/>
  <c r="CK805" i="3" s="1"/>
  <c r="CK804" i="3" s="1"/>
  <c r="CK797" i="3"/>
  <c r="CK727" i="3"/>
  <c r="CK726" i="3" s="1"/>
  <c r="CK725" i="3" s="1"/>
  <c r="CK718" i="3"/>
  <c r="CL1030" i="3"/>
  <c r="CL1044" i="3"/>
  <c r="CK490" i="3"/>
  <c r="CK489" i="3" s="1"/>
  <c r="CK488" i="3" s="1"/>
  <c r="CK481" i="3"/>
  <c r="CN569" i="3"/>
  <c r="CN568" i="3" s="1"/>
  <c r="CN567" i="3" s="1"/>
  <c r="CN560" i="3"/>
  <c r="CE174" i="3"/>
  <c r="CE165" i="3"/>
  <c r="BU174" i="3"/>
  <c r="BU165" i="3"/>
  <c r="CP220" i="3"/>
  <c r="CQ220" i="3" s="1"/>
  <c r="CC100" i="3"/>
  <c r="CE885" i="3"/>
  <c r="CE884" i="3" s="1"/>
  <c r="CE883" i="3" s="1"/>
  <c r="CE876" i="3"/>
  <c r="BR806" i="3"/>
  <c r="BR805" i="3" s="1"/>
  <c r="BR804" i="3" s="1"/>
  <c r="BR797" i="3"/>
  <c r="CF569" i="3"/>
  <c r="CF568" i="3" s="1"/>
  <c r="CF567" i="3" s="1"/>
  <c r="CF560" i="3"/>
  <c r="CG965" i="3"/>
  <c r="CG951" i="3"/>
  <c r="CI1043" i="3"/>
  <c r="CI1042" i="3" s="1"/>
  <c r="CI1041" i="3" s="1"/>
  <c r="CI1034" i="3"/>
  <c r="CQ649" i="3"/>
  <c r="CJ569" i="3"/>
  <c r="CJ568" i="3" s="1"/>
  <c r="CJ567" i="3" s="1"/>
  <c r="CJ560" i="3"/>
  <c r="CF253" i="3"/>
  <c r="CF252" i="3" s="1"/>
  <c r="CF251" i="3" s="1"/>
  <c r="CF244" i="3"/>
  <c r="CM411" i="3"/>
  <c r="CM410" i="3" s="1"/>
  <c r="CM409" i="3" s="1"/>
  <c r="CM402" i="3"/>
  <c r="BV490" i="3"/>
  <c r="BV489" i="3" s="1"/>
  <c r="BV488" i="3" s="1"/>
  <c r="BV481" i="3"/>
  <c r="CJ70" i="3"/>
  <c r="CJ101" i="3" s="1"/>
  <c r="CJ115" i="3" s="1"/>
  <c r="CJ116" i="3" s="1"/>
  <c r="BU964" i="3"/>
  <c r="BU963" i="3" s="1"/>
  <c r="BU962" i="3" s="1"/>
  <c r="BU955" i="3"/>
  <c r="CK964" i="3"/>
  <c r="CK963" i="3" s="1"/>
  <c r="CK962" i="3" s="1"/>
  <c r="CK955" i="3"/>
  <c r="BR411" i="3"/>
  <c r="BR410" i="3" s="1"/>
  <c r="BR409" i="3" s="1"/>
  <c r="BR402" i="3"/>
  <c r="CK569" i="3"/>
  <c r="CK568" i="3" s="1"/>
  <c r="CK567" i="3" s="1"/>
  <c r="CK560" i="3"/>
  <c r="CM727" i="3"/>
  <c r="CM726" i="3" s="1"/>
  <c r="CM725" i="3" s="1"/>
  <c r="CM718" i="3"/>
  <c r="CC569" i="3"/>
  <c r="CP556" i="3"/>
  <c r="CQ556" i="3" s="1"/>
  <c r="CC560" i="3"/>
  <c r="BS648" i="3"/>
  <c r="BS647" i="3" s="1"/>
  <c r="BS646" i="3" s="1"/>
  <c r="BS639" i="3"/>
  <c r="CL649" i="3"/>
  <c r="CL635" i="3"/>
  <c r="CM569" i="3"/>
  <c r="CM568" i="3" s="1"/>
  <c r="CM567" i="3" s="1"/>
  <c r="CM560" i="3"/>
  <c r="BX253" i="3"/>
  <c r="BX252" i="3" s="1"/>
  <c r="BX251" i="3" s="1"/>
  <c r="BX244" i="3"/>
  <c r="BT1043" i="3"/>
  <c r="BT1042" i="3" s="1"/>
  <c r="BT1041" i="3" s="1"/>
  <c r="BT1034" i="3"/>
  <c r="BQ174" i="3"/>
  <c r="BZ161" i="3"/>
  <c r="CA161" i="3" s="1"/>
  <c r="BQ165" i="3"/>
  <c r="CL333" i="3"/>
  <c r="CL319" i="3"/>
  <c r="CQ728" i="3"/>
  <c r="BQ569" i="3"/>
  <c r="BQ568" i="3" s="1"/>
  <c r="BQ567" i="3" s="1"/>
  <c r="BQ560" i="3"/>
  <c r="CM885" i="3"/>
  <c r="CM884" i="3" s="1"/>
  <c r="CM883" i="3" s="1"/>
  <c r="CM876" i="3"/>
  <c r="CD569" i="3"/>
  <c r="CD568" i="3" s="1"/>
  <c r="CD567" i="3" s="1"/>
  <c r="CD560" i="3"/>
  <c r="CG254" i="3"/>
  <c r="CG240" i="3"/>
  <c r="CH1043" i="3"/>
  <c r="CH1042" i="3" s="1"/>
  <c r="CH1041" i="3" s="1"/>
  <c r="CH1034" i="3"/>
  <c r="CD806" i="3"/>
  <c r="CD805" i="3" s="1"/>
  <c r="CD804" i="3" s="1"/>
  <c r="CD797" i="3"/>
  <c r="CJ332" i="3"/>
  <c r="CJ331" i="3" s="1"/>
  <c r="CJ330" i="3" s="1"/>
  <c r="CJ323" i="3"/>
  <c r="CH648" i="3"/>
  <c r="CH647" i="3" s="1"/>
  <c r="CH646" i="3" s="1"/>
  <c r="CH639" i="3"/>
  <c r="CJ648" i="3"/>
  <c r="CJ647" i="3" s="1"/>
  <c r="CJ646" i="3" s="1"/>
  <c r="CJ639" i="3"/>
  <c r="BM1011" i="3"/>
  <c r="BZ980" i="3"/>
  <c r="CA980" i="3" s="1"/>
  <c r="CN490" i="3"/>
  <c r="CN489" i="3" s="1"/>
  <c r="CN488" i="3" s="1"/>
  <c r="CN481" i="3"/>
  <c r="CC648" i="3"/>
  <c r="CP635" i="3"/>
  <c r="CQ635" i="3" s="1"/>
  <c r="CC639" i="3"/>
  <c r="CQ412" i="3"/>
  <c r="CI569" i="3"/>
  <c r="CI568" i="3" s="1"/>
  <c r="CI567" i="3" s="1"/>
  <c r="CI560" i="3"/>
  <c r="CJ174" i="3"/>
  <c r="CJ165" i="3"/>
  <c r="CI70" i="3"/>
  <c r="CI101" i="3" s="1"/>
  <c r="CI115" i="3" s="1"/>
  <c r="CI116" i="3" s="1"/>
  <c r="BX174" i="3"/>
  <c r="BX165" i="3"/>
  <c r="CI566" i="3" l="1"/>
  <c r="CI585" i="3" s="1"/>
  <c r="CI616" i="3" s="1"/>
  <c r="CI630" i="3" s="1"/>
  <c r="CI614" i="3"/>
  <c r="CH693" i="3"/>
  <c r="CH645" i="3"/>
  <c r="CH664" i="3" s="1"/>
  <c r="CH695" i="3" s="1"/>
  <c r="CH709" i="3" s="1"/>
  <c r="CM930" i="3"/>
  <c r="CM882" i="3"/>
  <c r="CM901" i="3" s="1"/>
  <c r="CM932" i="3" s="1"/>
  <c r="CM946" i="3" s="1"/>
  <c r="BX298" i="3"/>
  <c r="BX250" i="3"/>
  <c r="BX269" i="3" s="1"/>
  <c r="BX300" i="3" s="1"/>
  <c r="BX314" i="3" s="1"/>
  <c r="CM456" i="3"/>
  <c r="CM408" i="3"/>
  <c r="CM427" i="3" s="1"/>
  <c r="CM458" i="3" s="1"/>
  <c r="CM472" i="3" s="1"/>
  <c r="CI851" i="3"/>
  <c r="CI803" i="3"/>
  <c r="CI822" i="3" s="1"/>
  <c r="CI853" i="3" s="1"/>
  <c r="CI867" i="3" s="1"/>
  <c r="BU645" i="3"/>
  <c r="BU664" i="3" s="1"/>
  <c r="BU695" i="3" s="1"/>
  <c r="BU709" i="3" s="1"/>
  <c r="BU693" i="3"/>
  <c r="CI772" i="3"/>
  <c r="CI724" i="3"/>
  <c r="CI743" i="3" s="1"/>
  <c r="CI774" i="3" s="1"/>
  <c r="CI788" i="3" s="1"/>
  <c r="CD1009" i="3"/>
  <c r="CD961" i="3"/>
  <c r="CD980" i="3" s="1"/>
  <c r="CD1011" i="3" s="1"/>
  <c r="CD1025" i="3" s="1"/>
  <c r="BT329" i="3"/>
  <c r="BT348" i="3" s="1"/>
  <c r="BT379" i="3" s="1"/>
  <c r="BT393" i="3" s="1"/>
  <c r="BT377" i="3"/>
  <c r="BQ535" i="3"/>
  <c r="BZ535" i="3" s="1"/>
  <c r="CA535" i="3" s="1"/>
  <c r="BQ487" i="3"/>
  <c r="BZ481" i="3"/>
  <c r="CA481" i="3" s="1"/>
  <c r="BW298" i="3"/>
  <c r="BW250" i="3"/>
  <c r="BW269" i="3" s="1"/>
  <c r="BW300" i="3" s="1"/>
  <c r="BW314" i="3" s="1"/>
  <c r="CL727" i="3"/>
  <c r="CL726" i="3" s="1"/>
  <c r="CL725" i="3" s="1"/>
  <c r="CL718" i="3"/>
  <c r="BT930" i="3"/>
  <c r="BT882" i="3"/>
  <c r="BT901" i="3" s="1"/>
  <c r="BT932" i="3" s="1"/>
  <c r="BT946" i="3" s="1"/>
  <c r="BX535" i="3"/>
  <c r="BX487" i="3"/>
  <c r="BX506" i="3" s="1"/>
  <c r="BX537" i="3" s="1"/>
  <c r="BX551" i="3" s="1"/>
  <c r="CC1088" i="3"/>
  <c r="CP1088" i="3" s="1"/>
  <c r="CQ1088" i="3" s="1"/>
  <c r="CP1034" i="3"/>
  <c r="CQ1034" i="3" s="1"/>
  <c r="CC1040" i="3"/>
  <c r="CP42" i="3"/>
  <c r="CQ42" i="3" s="1"/>
  <c r="CC46" i="3"/>
  <c r="CI219" i="3"/>
  <c r="CI99" i="3" s="1"/>
  <c r="CI171" i="3"/>
  <c r="CD724" i="3"/>
  <c r="CD743" i="3" s="1"/>
  <c r="CD774" i="3" s="1"/>
  <c r="CD788" i="3" s="1"/>
  <c r="CD772" i="3"/>
  <c r="CH219" i="3"/>
  <c r="CH99" i="3" s="1"/>
  <c r="CH171" i="3"/>
  <c r="CN930" i="3"/>
  <c r="CN882" i="3"/>
  <c r="CN901" i="3" s="1"/>
  <c r="CN932" i="3" s="1"/>
  <c r="CN946" i="3" s="1"/>
  <c r="CK614" i="3"/>
  <c r="CK566" i="3"/>
  <c r="CK585" i="3" s="1"/>
  <c r="CK616" i="3" s="1"/>
  <c r="CK630" i="3" s="1"/>
  <c r="BR851" i="3"/>
  <c r="BR803" i="3"/>
  <c r="BR822" i="3" s="1"/>
  <c r="BR853" i="3" s="1"/>
  <c r="BR867" i="3" s="1"/>
  <c r="CK535" i="3"/>
  <c r="CK487" i="3"/>
  <c r="CK506" i="3" s="1"/>
  <c r="CK537" i="3" s="1"/>
  <c r="CK551" i="3" s="1"/>
  <c r="BR645" i="3"/>
  <c r="BR664" i="3" s="1"/>
  <c r="BR695" i="3" s="1"/>
  <c r="BR709" i="3" s="1"/>
  <c r="BR693" i="3"/>
  <c r="BT693" i="3"/>
  <c r="BT645" i="3"/>
  <c r="BT664" i="3" s="1"/>
  <c r="BT695" i="3" s="1"/>
  <c r="BT709" i="3" s="1"/>
  <c r="BQ693" i="3"/>
  <c r="BQ645" i="3"/>
  <c r="BQ664" i="3" s="1"/>
  <c r="BQ695" i="3" s="1"/>
  <c r="BQ709" i="3" s="1"/>
  <c r="BZ664" i="3"/>
  <c r="CA664" i="3" s="1"/>
  <c r="BM695" i="3"/>
  <c r="BT1009" i="3"/>
  <c r="BT961" i="3"/>
  <c r="BT980" i="3" s="1"/>
  <c r="BT1011" i="3" s="1"/>
  <c r="BT1025" i="3" s="1"/>
  <c r="BW408" i="3"/>
  <c r="BW427" i="3" s="1"/>
  <c r="BW458" i="3" s="1"/>
  <c r="BW472" i="3" s="1"/>
  <c r="BW456" i="3"/>
  <c r="BV930" i="3"/>
  <c r="BV882" i="3"/>
  <c r="BV901" i="3" s="1"/>
  <c r="BV932" i="3" s="1"/>
  <c r="BV946" i="3" s="1"/>
  <c r="CN1088" i="3"/>
  <c r="CN1040" i="3"/>
  <c r="CN1059" i="3" s="1"/>
  <c r="CN1090" i="3" s="1"/>
  <c r="CN1104" i="3" s="1"/>
  <c r="CJ535" i="3"/>
  <c r="CJ487" i="3"/>
  <c r="CJ506" i="3" s="1"/>
  <c r="CJ537" i="3" s="1"/>
  <c r="CJ551" i="3" s="1"/>
  <c r="CD377" i="3"/>
  <c r="CD329" i="3"/>
  <c r="CD348" i="3" s="1"/>
  <c r="CD379" i="3" s="1"/>
  <c r="CD393" i="3" s="1"/>
  <c r="CL411" i="3"/>
  <c r="CL410" i="3" s="1"/>
  <c r="CL409" i="3" s="1"/>
  <c r="CL402" i="3"/>
  <c r="CE645" i="3"/>
  <c r="CE664" i="3" s="1"/>
  <c r="CE695" i="3" s="1"/>
  <c r="CE709" i="3" s="1"/>
  <c r="CE693" i="3"/>
  <c r="CL885" i="3"/>
  <c r="CL884" i="3" s="1"/>
  <c r="CL883" i="3" s="1"/>
  <c r="CL876" i="3"/>
  <c r="CH250" i="3"/>
  <c r="CH269" i="3" s="1"/>
  <c r="CH300" i="3" s="1"/>
  <c r="CH314" i="3" s="1"/>
  <c r="CH298" i="3"/>
  <c r="CM298" i="3"/>
  <c r="CM250" i="3"/>
  <c r="CM269" i="3" s="1"/>
  <c r="CM300" i="3" s="1"/>
  <c r="CM314" i="3" s="1"/>
  <c r="BZ743" i="3"/>
  <c r="CA743" i="3" s="1"/>
  <c r="BM774" i="3"/>
  <c r="CI54" i="3"/>
  <c r="CI173" i="3"/>
  <c r="CI172" i="3" s="1"/>
  <c r="AL115" i="3"/>
  <c r="AM115" i="3" s="1"/>
  <c r="Y116" i="3"/>
  <c r="BM630" i="3"/>
  <c r="BZ630" i="3" s="1"/>
  <c r="CA630" i="3" s="1"/>
  <c r="BZ616" i="3"/>
  <c r="CA616" i="3" s="1"/>
  <c r="CH54" i="3"/>
  <c r="CH173" i="3"/>
  <c r="CH172" i="3" s="1"/>
  <c r="BR1088" i="3"/>
  <c r="BR1040" i="3"/>
  <c r="BR1059" i="3" s="1"/>
  <c r="BR1090" i="3" s="1"/>
  <c r="BR1104" i="3" s="1"/>
  <c r="CF298" i="3"/>
  <c r="CF250" i="3"/>
  <c r="CF269" i="3" s="1"/>
  <c r="CF300" i="3" s="1"/>
  <c r="CF314" i="3" s="1"/>
  <c r="CH614" i="3"/>
  <c r="CH566" i="3"/>
  <c r="CH585" i="3" s="1"/>
  <c r="CH616" i="3" s="1"/>
  <c r="CH630" i="3" s="1"/>
  <c r="BQ1088" i="3"/>
  <c r="BQ1040" i="3"/>
  <c r="BQ1059" i="3" s="1"/>
  <c r="BQ1090" i="3" s="1"/>
  <c r="BQ1104" i="3" s="1"/>
  <c r="BS772" i="3"/>
  <c r="BS724" i="3"/>
  <c r="BS743" i="3" s="1"/>
  <c r="BS774" i="3" s="1"/>
  <c r="BS788" i="3" s="1"/>
  <c r="CE1088" i="3"/>
  <c r="CE1040" i="3"/>
  <c r="CE1059" i="3" s="1"/>
  <c r="CE1090" i="3" s="1"/>
  <c r="CE1104" i="3" s="1"/>
  <c r="BZ490" i="3"/>
  <c r="CA490" i="3" s="1"/>
  <c r="BQ489" i="3"/>
  <c r="BW693" i="3"/>
  <c r="BW645" i="3"/>
  <c r="BW664" i="3" s="1"/>
  <c r="BW695" i="3" s="1"/>
  <c r="BW709" i="3" s="1"/>
  <c r="CF851" i="3"/>
  <c r="CF803" i="3"/>
  <c r="CF822" i="3" s="1"/>
  <c r="CF853" i="3" s="1"/>
  <c r="CF867" i="3" s="1"/>
  <c r="CN408" i="3"/>
  <c r="CN427" i="3" s="1"/>
  <c r="CN458" i="3" s="1"/>
  <c r="CN472" i="3" s="1"/>
  <c r="CN456" i="3"/>
  <c r="CM851" i="3"/>
  <c r="CM803" i="3"/>
  <c r="CM822" i="3" s="1"/>
  <c r="CM853" i="3" s="1"/>
  <c r="CM867" i="3" s="1"/>
  <c r="CN219" i="3"/>
  <c r="CN99" i="3" s="1"/>
  <c r="CN171" i="3"/>
  <c r="CN190" i="3" s="1"/>
  <c r="CN221" i="3" s="1"/>
  <c r="CN235" i="3" s="1"/>
  <c r="CP1043" i="3"/>
  <c r="CQ1043" i="3" s="1"/>
  <c r="CC1042" i="3"/>
  <c r="CF772" i="3"/>
  <c r="CF724" i="3"/>
  <c r="CF743" i="3" s="1"/>
  <c r="CF774" i="3" s="1"/>
  <c r="CF788" i="3" s="1"/>
  <c r="BR772" i="3"/>
  <c r="BR724" i="3"/>
  <c r="BR743" i="3" s="1"/>
  <c r="BR774" i="3" s="1"/>
  <c r="BR788" i="3" s="1"/>
  <c r="CF645" i="3"/>
  <c r="CF664" i="3" s="1"/>
  <c r="CF695" i="3" s="1"/>
  <c r="CF709" i="3" s="1"/>
  <c r="CF693" i="3"/>
  <c r="CD408" i="3"/>
  <c r="CD427" i="3" s="1"/>
  <c r="CD458" i="3" s="1"/>
  <c r="CD472" i="3" s="1"/>
  <c r="CD456" i="3"/>
  <c r="BQ930" i="3"/>
  <c r="BQ882" i="3"/>
  <c r="BQ901" i="3" s="1"/>
  <c r="BQ932" i="3" s="1"/>
  <c r="BQ946" i="3" s="1"/>
  <c r="CM614" i="3"/>
  <c r="CM566" i="3"/>
  <c r="CM585" i="3" s="1"/>
  <c r="CM616" i="3" s="1"/>
  <c r="CM630" i="3" s="1"/>
  <c r="CF219" i="3"/>
  <c r="CF99" i="3" s="1"/>
  <c r="CF171" i="3"/>
  <c r="CC693" i="3"/>
  <c r="CP693" i="3" s="1"/>
  <c r="CQ693" i="3" s="1"/>
  <c r="CC645" i="3"/>
  <c r="CP639" i="3"/>
  <c r="CQ639" i="3" s="1"/>
  <c r="CE930" i="3"/>
  <c r="CE882" i="3"/>
  <c r="CE901" i="3" s="1"/>
  <c r="CE932" i="3" s="1"/>
  <c r="CE946" i="3" s="1"/>
  <c r="BI163" i="1"/>
  <c r="BD163" i="1"/>
  <c r="BC163" i="1"/>
  <c r="AX163" i="1"/>
  <c r="BJ163" i="1"/>
  <c r="CF54" i="3"/>
  <c r="CF173" i="3"/>
  <c r="CF172" i="3" s="1"/>
  <c r="BS535" i="3"/>
  <c r="BS487" i="3"/>
  <c r="BS506" i="3" s="1"/>
  <c r="BS537" i="3" s="1"/>
  <c r="BS551" i="3" s="1"/>
  <c r="BM101" i="3"/>
  <c r="BZ70" i="3"/>
  <c r="CA70" i="3" s="1"/>
  <c r="CD487" i="3"/>
  <c r="CD506" i="3" s="1"/>
  <c r="CD537" i="3" s="1"/>
  <c r="CD551" i="3" s="1"/>
  <c r="CD535" i="3"/>
  <c r="BW535" i="3"/>
  <c r="BW487" i="3"/>
  <c r="BW506" i="3" s="1"/>
  <c r="BW537" i="3" s="1"/>
  <c r="BW551" i="3" s="1"/>
  <c r="BW1088" i="3"/>
  <c r="BW1040" i="3"/>
  <c r="BW1059" i="3" s="1"/>
  <c r="BW1090" i="3" s="1"/>
  <c r="BW1104" i="3" s="1"/>
  <c r="CJ250" i="3"/>
  <c r="CJ269" i="3" s="1"/>
  <c r="CJ300" i="3" s="1"/>
  <c r="CJ314" i="3" s="1"/>
  <c r="CJ298" i="3"/>
  <c r="CN54" i="3"/>
  <c r="CN173" i="3"/>
  <c r="CN172" i="3" s="1"/>
  <c r="CM1088" i="3"/>
  <c r="CM1040" i="3"/>
  <c r="CM1059" i="3" s="1"/>
  <c r="CM1090" i="3" s="1"/>
  <c r="CM1104" i="3" s="1"/>
  <c r="CK219" i="3"/>
  <c r="CK99" i="3" s="1"/>
  <c r="CK171" i="3"/>
  <c r="CH930" i="3"/>
  <c r="CH882" i="3"/>
  <c r="CH901" i="3" s="1"/>
  <c r="CH932" i="3" s="1"/>
  <c r="CH946" i="3" s="1"/>
  <c r="CJ851" i="3"/>
  <c r="CJ803" i="3"/>
  <c r="CJ822" i="3" s="1"/>
  <c r="CJ853" i="3" s="1"/>
  <c r="CJ867" i="3" s="1"/>
  <c r="CK693" i="3"/>
  <c r="CK645" i="3"/>
  <c r="CK664" i="3" s="1"/>
  <c r="CK695" i="3" s="1"/>
  <c r="CK709" i="3" s="1"/>
  <c r="CE1009" i="3"/>
  <c r="CE961" i="3"/>
  <c r="CE980" i="3" s="1"/>
  <c r="CE1011" i="3" s="1"/>
  <c r="CE1025" i="3" s="1"/>
  <c r="BU851" i="3"/>
  <c r="BU803" i="3"/>
  <c r="BU822" i="3" s="1"/>
  <c r="BU853" i="3" s="1"/>
  <c r="BU867" i="3" s="1"/>
  <c r="CL174" i="3"/>
  <c r="CL165" i="3"/>
  <c r="CG174" i="3"/>
  <c r="CG165" i="3"/>
  <c r="CG490" i="3"/>
  <c r="CG489" i="3" s="1"/>
  <c r="CG488" i="3" s="1"/>
  <c r="CG481" i="3"/>
  <c r="CG411" i="3"/>
  <c r="CG410" i="3" s="1"/>
  <c r="CG409" i="3" s="1"/>
  <c r="CG402" i="3"/>
  <c r="CJ377" i="3"/>
  <c r="CJ329" i="3"/>
  <c r="CJ348" i="3" s="1"/>
  <c r="CJ379" i="3" s="1"/>
  <c r="CJ393" i="3" s="1"/>
  <c r="BQ566" i="3"/>
  <c r="BQ585" i="3" s="1"/>
  <c r="BQ616" i="3" s="1"/>
  <c r="BQ630" i="3" s="1"/>
  <c r="BQ614" i="3"/>
  <c r="CC456" i="3"/>
  <c r="CP456" i="3" s="1"/>
  <c r="CQ456" i="3" s="1"/>
  <c r="CP402" i="3"/>
  <c r="CQ402" i="3" s="1"/>
  <c r="CC408" i="3"/>
  <c r="BR408" i="3"/>
  <c r="BR427" i="3" s="1"/>
  <c r="BR458" i="3" s="1"/>
  <c r="BR472" i="3" s="1"/>
  <c r="BR456" i="3"/>
  <c r="CD851" i="3"/>
  <c r="CD803" i="3"/>
  <c r="CD822" i="3" s="1"/>
  <c r="CD853" i="3" s="1"/>
  <c r="CD867" i="3" s="1"/>
  <c r="CL648" i="3"/>
  <c r="CL647" i="3" s="1"/>
  <c r="CL646" i="3" s="1"/>
  <c r="CL639" i="3"/>
  <c r="CJ614" i="3"/>
  <c r="CJ566" i="3"/>
  <c r="CJ585" i="3" s="1"/>
  <c r="CJ616" i="3" s="1"/>
  <c r="CJ630" i="3" s="1"/>
  <c r="CL1043" i="3"/>
  <c r="CL1042" i="3" s="1"/>
  <c r="CL1041" i="3" s="1"/>
  <c r="CL1034" i="3"/>
  <c r="BV614" i="3"/>
  <c r="BV566" i="3"/>
  <c r="BV585" i="3" s="1"/>
  <c r="BV616" i="3" s="1"/>
  <c r="BV630" i="3" s="1"/>
  <c r="CE724" i="3"/>
  <c r="CE743" i="3" s="1"/>
  <c r="CE774" i="3" s="1"/>
  <c r="CE788" i="3" s="1"/>
  <c r="CE772" i="3"/>
  <c r="CN377" i="3"/>
  <c r="CN329" i="3"/>
  <c r="CN348" i="3" s="1"/>
  <c r="CN379" i="3" s="1"/>
  <c r="CN393" i="3" s="1"/>
  <c r="CP411" i="3"/>
  <c r="CQ411" i="3" s="1"/>
  <c r="CC410" i="3"/>
  <c r="AO630" i="3"/>
  <c r="BB630" i="3" s="1"/>
  <c r="BC630" i="3" s="1"/>
  <c r="BB616" i="3"/>
  <c r="BC616" i="3" s="1"/>
  <c r="BB901" i="3"/>
  <c r="BC901" i="3" s="1"/>
  <c r="AO932" i="3"/>
  <c r="CL806" i="3"/>
  <c r="CL805" i="3" s="1"/>
  <c r="CL804" i="3" s="1"/>
  <c r="CL797" i="3"/>
  <c r="BS456" i="3"/>
  <c r="BS408" i="3"/>
  <c r="BS427" i="3" s="1"/>
  <c r="BS458" i="3" s="1"/>
  <c r="BS472" i="3" s="1"/>
  <c r="BS930" i="3"/>
  <c r="BS882" i="3"/>
  <c r="BS901" i="3" s="1"/>
  <c r="BS932" i="3" s="1"/>
  <c r="BS946" i="3" s="1"/>
  <c r="BW930" i="3"/>
  <c r="BW882" i="3"/>
  <c r="BW901" i="3" s="1"/>
  <c r="BW932" i="3" s="1"/>
  <c r="BW946" i="3" s="1"/>
  <c r="BX329" i="3"/>
  <c r="BX348" i="3" s="1"/>
  <c r="BX379" i="3" s="1"/>
  <c r="BX393" i="3" s="1"/>
  <c r="BX377" i="3"/>
  <c r="BW851" i="3"/>
  <c r="BW803" i="3"/>
  <c r="BW822" i="3" s="1"/>
  <c r="BW853" i="3" s="1"/>
  <c r="BW867" i="3" s="1"/>
  <c r="CC930" i="3"/>
  <c r="CP930" i="3" s="1"/>
  <c r="CQ930" i="3" s="1"/>
  <c r="CC882" i="3"/>
  <c r="CP876" i="3"/>
  <c r="CQ876" i="3" s="1"/>
  <c r="CC1009" i="3"/>
  <c r="CP1009" i="3" s="1"/>
  <c r="CQ1009" i="3" s="1"/>
  <c r="CC961" i="3"/>
  <c r="CP955" i="3"/>
  <c r="CQ955" i="3" s="1"/>
  <c r="CK54" i="3"/>
  <c r="CK173" i="3"/>
  <c r="CK172" i="3" s="1"/>
  <c r="BQ298" i="3"/>
  <c r="BZ298" i="3" s="1"/>
  <c r="CA298" i="3" s="1"/>
  <c r="BQ250" i="3"/>
  <c r="BZ244" i="3"/>
  <c r="CA244" i="3" s="1"/>
  <c r="BV219" i="3"/>
  <c r="BV99" i="3" s="1"/>
  <c r="BV171" i="3"/>
  <c r="BR535" i="3"/>
  <c r="BR487" i="3"/>
  <c r="BR506" i="3" s="1"/>
  <c r="BR537" i="3" s="1"/>
  <c r="BR551" i="3" s="1"/>
  <c r="CN298" i="3"/>
  <c r="CN250" i="3"/>
  <c r="CN269" i="3" s="1"/>
  <c r="CN300" i="3" s="1"/>
  <c r="CN314" i="3" s="1"/>
  <c r="CD298" i="3"/>
  <c r="CD250" i="3"/>
  <c r="CD269" i="3" s="1"/>
  <c r="CD300" i="3" s="1"/>
  <c r="CD314" i="3" s="1"/>
  <c r="BT219" i="3"/>
  <c r="BT99" i="3" s="1"/>
  <c r="BT171" i="3"/>
  <c r="CM329" i="3"/>
  <c r="CM348" i="3" s="1"/>
  <c r="CM379" i="3" s="1"/>
  <c r="CM393" i="3" s="1"/>
  <c r="CM377" i="3"/>
  <c r="CG332" i="3"/>
  <c r="CG331" i="3" s="1"/>
  <c r="CG330" i="3" s="1"/>
  <c r="CG323" i="3"/>
  <c r="BU456" i="3"/>
  <c r="BU408" i="3"/>
  <c r="BU427" i="3" s="1"/>
  <c r="BU458" i="3" s="1"/>
  <c r="BU472" i="3" s="1"/>
  <c r="CK1009" i="3"/>
  <c r="CK961" i="3"/>
  <c r="CK980" i="3" s="1"/>
  <c r="CK1011" i="3" s="1"/>
  <c r="CK1025" i="3" s="1"/>
  <c r="CI250" i="3"/>
  <c r="CI269" i="3" s="1"/>
  <c r="CI300" i="3" s="1"/>
  <c r="CI314" i="3" s="1"/>
  <c r="CI298" i="3"/>
  <c r="AO1090" i="3"/>
  <c r="BB1059" i="3"/>
  <c r="BC1059" i="3" s="1"/>
  <c r="BU535" i="3"/>
  <c r="BU487" i="3"/>
  <c r="BU506" i="3" s="1"/>
  <c r="BU537" i="3" s="1"/>
  <c r="BU551" i="3" s="1"/>
  <c r="BX1009" i="3"/>
  <c r="BX961" i="3"/>
  <c r="BX980" i="3" s="1"/>
  <c r="BX1011" i="3" s="1"/>
  <c r="BX1025" i="3" s="1"/>
  <c r="CH1088" i="3"/>
  <c r="CH1040" i="3"/>
  <c r="CH1059" i="3" s="1"/>
  <c r="CH1090" i="3" s="1"/>
  <c r="CH1104" i="3" s="1"/>
  <c r="CN772" i="3"/>
  <c r="CN724" i="3"/>
  <c r="CN743" i="3" s="1"/>
  <c r="CN774" i="3" s="1"/>
  <c r="CN788" i="3" s="1"/>
  <c r="CP885" i="3"/>
  <c r="CQ885" i="3" s="1"/>
  <c r="CC884" i="3"/>
  <c r="CH377" i="3"/>
  <c r="CH329" i="3"/>
  <c r="CH348" i="3" s="1"/>
  <c r="CH379" i="3" s="1"/>
  <c r="CH393" i="3" s="1"/>
  <c r="BS377" i="3"/>
  <c r="BS329" i="3"/>
  <c r="BS348" i="3" s="1"/>
  <c r="BS379" i="3" s="1"/>
  <c r="BS393" i="3" s="1"/>
  <c r="CI930" i="3"/>
  <c r="CI882" i="3"/>
  <c r="CI901" i="3" s="1"/>
  <c r="CI932" i="3" s="1"/>
  <c r="CI946" i="3" s="1"/>
  <c r="CJ1009" i="3"/>
  <c r="CJ961" i="3"/>
  <c r="CJ980" i="3" s="1"/>
  <c r="CJ1011" i="3" s="1"/>
  <c r="CJ1025" i="3" s="1"/>
  <c r="CF535" i="3"/>
  <c r="CF487" i="3"/>
  <c r="CF506" i="3" s="1"/>
  <c r="CF537" i="3" s="1"/>
  <c r="CF551" i="3" s="1"/>
  <c r="BX219" i="3"/>
  <c r="BX99" i="3" s="1"/>
  <c r="BX171" i="3"/>
  <c r="BQ171" i="3"/>
  <c r="BQ219" i="3"/>
  <c r="BZ165" i="3"/>
  <c r="CA165" i="3" s="1"/>
  <c r="BU1009" i="3"/>
  <c r="BU961" i="3"/>
  <c r="BU980" i="3" s="1"/>
  <c r="BU1011" i="3" s="1"/>
  <c r="BU1025" i="3" s="1"/>
  <c r="CI1088" i="3"/>
  <c r="CI1040" i="3"/>
  <c r="CI1059" i="3" s="1"/>
  <c r="CI1090" i="3" s="1"/>
  <c r="CI1104" i="3" s="1"/>
  <c r="BU219" i="3"/>
  <c r="BU99" i="3" s="1"/>
  <c r="BU171" i="3"/>
  <c r="CK851" i="3"/>
  <c r="CK803" i="3"/>
  <c r="CK822" i="3" s="1"/>
  <c r="CK853" i="3" s="1"/>
  <c r="CK867" i="3" s="1"/>
  <c r="BB853" i="3"/>
  <c r="BC853" i="3" s="1"/>
  <c r="AO867" i="3"/>
  <c r="BB867" i="3" s="1"/>
  <c r="BC867" i="3" s="1"/>
  <c r="CI456" i="3"/>
  <c r="CI408" i="3"/>
  <c r="CI427" i="3" s="1"/>
  <c r="CI458" i="3" s="1"/>
  <c r="CI472" i="3" s="1"/>
  <c r="CK1088" i="3"/>
  <c r="CK1040" i="3"/>
  <c r="CK1059" i="3" s="1"/>
  <c r="CK1090" i="3" s="1"/>
  <c r="CK1104" i="3" s="1"/>
  <c r="BQ724" i="3"/>
  <c r="BQ743" i="3" s="1"/>
  <c r="BQ774" i="3" s="1"/>
  <c r="BQ788" i="3" s="1"/>
  <c r="BQ772" i="3"/>
  <c r="BX408" i="3"/>
  <c r="BX427" i="3" s="1"/>
  <c r="BX458" i="3" s="1"/>
  <c r="BX472" i="3" s="1"/>
  <c r="BX456" i="3"/>
  <c r="CE535" i="3"/>
  <c r="CE487" i="3"/>
  <c r="CE506" i="3" s="1"/>
  <c r="CE537" i="3" s="1"/>
  <c r="CE551" i="3" s="1"/>
  <c r="CI693" i="3"/>
  <c r="CI645" i="3"/>
  <c r="CI664" i="3" s="1"/>
  <c r="CI695" i="3" s="1"/>
  <c r="CI709" i="3" s="1"/>
  <c r="CL569" i="3"/>
  <c r="CL568" i="3" s="1"/>
  <c r="CL567" i="3" s="1"/>
  <c r="CL560" i="3"/>
  <c r="BR219" i="3"/>
  <c r="BR99" i="3" s="1"/>
  <c r="BR171" i="3"/>
  <c r="CL490" i="3"/>
  <c r="CL489" i="3" s="1"/>
  <c r="CL488" i="3" s="1"/>
  <c r="CL481" i="3"/>
  <c r="BX614" i="3"/>
  <c r="BX566" i="3"/>
  <c r="BX585" i="3" s="1"/>
  <c r="BX616" i="3" s="1"/>
  <c r="BX630" i="3" s="1"/>
  <c r="AO695" i="3"/>
  <c r="BB664" i="3"/>
  <c r="BC664" i="3" s="1"/>
  <c r="CC803" i="3"/>
  <c r="CC851" i="3"/>
  <c r="CP851" i="3" s="1"/>
  <c r="CQ851" i="3" s="1"/>
  <c r="CP797" i="3"/>
  <c r="CQ797" i="3" s="1"/>
  <c r="BU566" i="3"/>
  <c r="BU585" i="3" s="1"/>
  <c r="BU616" i="3" s="1"/>
  <c r="BU630" i="3" s="1"/>
  <c r="BU614" i="3"/>
  <c r="BR882" i="3"/>
  <c r="BR901" i="3" s="1"/>
  <c r="BR932" i="3" s="1"/>
  <c r="BR946" i="3" s="1"/>
  <c r="BR930" i="3"/>
  <c r="CK408" i="3"/>
  <c r="CK427" i="3" s="1"/>
  <c r="CK458" i="3" s="1"/>
  <c r="CK472" i="3" s="1"/>
  <c r="CK456" i="3"/>
  <c r="BS614" i="3"/>
  <c r="BS566" i="3"/>
  <c r="BS585" i="3" s="1"/>
  <c r="BS616" i="3" s="1"/>
  <c r="BS630" i="3" s="1"/>
  <c r="CG648" i="3"/>
  <c r="CG647" i="3" s="1"/>
  <c r="CG646" i="3" s="1"/>
  <c r="CG639" i="3"/>
  <c r="BT772" i="3"/>
  <c r="BT724" i="3"/>
  <c r="BT743" i="3" s="1"/>
  <c r="BT774" i="3" s="1"/>
  <c r="BT788" i="3" s="1"/>
  <c r="CD219" i="3"/>
  <c r="CD99" i="3" s="1"/>
  <c r="CD171" i="3"/>
  <c r="CC772" i="3"/>
  <c r="CP772" i="3" s="1"/>
  <c r="CQ772" i="3" s="1"/>
  <c r="CP718" i="3"/>
  <c r="CQ718" i="3" s="1"/>
  <c r="CC724" i="3"/>
  <c r="BB1011" i="3"/>
  <c r="BC1011" i="3" s="1"/>
  <c r="AO1025" i="3"/>
  <c r="BB1025" i="3" s="1"/>
  <c r="BC1025" i="3" s="1"/>
  <c r="CG885" i="3"/>
  <c r="CG884" i="3" s="1"/>
  <c r="CG883" i="3" s="1"/>
  <c r="CG876" i="3"/>
  <c r="CF456" i="3"/>
  <c r="CF408" i="3"/>
  <c r="CF427" i="3" s="1"/>
  <c r="CF458" i="3" s="1"/>
  <c r="CF472" i="3" s="1"/>
  <c r="CN851" i="3"/>
  <c r="CN803" i="3"/>
  <c r="CN822" i="3" s="1"/>
  <c r="CN853" i="3" s="1"/>
  <c r="CN867" i="3" s="1"/>
  <c r="BV772" i="3"/>
  <c r="BV724" i="3"/>
  <c r="BV743" i="3" s="1"/>
  <c r="BV774" i="3" s="1"/>
  <c r="BV788" i="3" s="1"/>
  <c r="BU329" i="3"/>
  <c r="BU348" i="3" s="1"/>
  <c r="BU379" i="3" s="1"/>
  <c r="BU393" i="3" s="1"/>
  <c r="BU377" i="3"/>
  <c r="BS1009" i="3"/>
  <c r="BS961" i="3"/>
  <c r="BS980" i="3" s="1"/>
  <c r="BS1011" i="3" s="1"/>
  <c r="BS1025" i="3" s="1"/>
  <c r="BV54" i="3"/>
  <c r="BV173" i="3"/>
  <c r="BV172" i="3" s="1"/>
  <c r="CM219" i="3"/>
  <c r="CM99" i="3" s="1"/>
  <c r="CM171" i="3"/>
  <c r="CM190" i="3" s="1"/>
  <c r="CM221" i="3" s="1"/>
  <c r="CM235" i="3" s="1"/>
  <c r="BR1009" i="3"/>
  <c r="BR961" i="3"/>
  <c r="BR980" i="3" s="1"/>
  <c r="BR1011" i="3" s="1"/>
  <c r="BR1025" i="3" s="1"/>
  <c r="BM932" i="3"/>
  <c r="BZ901" i="3"/>
  <c r="CA901" i="3" s="1"/>
  <c r="BT535" i="3"/>
  <c r="BT487" i="3"/>
  <c r="BT506" i="3" s="1"/>
  <c r="BT537" i="3" s="1"/>
  <c r="BT551" i="3" s="1"/>
  <c r="CE298" i="3"/>
  <c r="CE250" i="3"/>
  <c r="CE269" i="3" s="1"/>
  <c r="CE300" i="3" s="1"/>
  <c r="CE314" i="3" s="1"/>
  <c r="CC377" i="3"/>
  <c r="CP377" i="3" s="1"/>
  <c r="CQ377" i="3" s="1"/>
  <c r="CP323" i="3"/>
  <c r="CQ323" i="3" s="1"/>
  <c r="CC329" i="3"/>
  <c r="CM693" i="3"/>
  <c r="CM645" i="3"/>
  <c r="CM664" i="3" s="1"/>
  <c r="CM695" i="3" s="1"/>
  <c r="CM709" i="3" s="1"/>
  <c r="CP964" i="3"/>
  <c r="CQ964" i="3" s="1"/>
  <c r="CC963" i="3"/>
  <c r="BZ253" i="3"/>
  <c r="CA253" i="3" s="1"/>
  <c r="BQ252" i="3"/>
  <c r="CJ772" i="3"/>
  <c r="CJ724" i="3"/>
  <c r="CJ743" i="3" s="1"/>
  <c r="CJ774" i="3" s="1"/>
  <c r="CJ788" i="3" s="1"/>
  <c r="BR614" i="3"/>
  <c r="BR566" i="3"/>
  <c r="BR585" i="3" s="1"/>
  <c r="BR616" i="3" s="1"/>
  <c r="BR630" i="3" s="1"/>
  <c r="CM54" i="3"/>
  <c r="CM173" i="3"/>
  <c r="CM172" i="3" s="1"/>
  <c r="BX54" i="3"/>
  <c r="BX173" i="3"/>
  <c r="BX172" i="3" s="1"/>
  <c r="CG253" i="3"/>
  <c r="CG252" i="3" s="1"/>
  <c r="CG251" i="3" s="1"/>
  <c r="CG244" i="3"/>
  <c r="CC566" i="3"/>
  <c r="CP560" i="3"/>
  <c r="CQ560" i="3" s="1"/>
  <c r="CC614" i="3"/>
  <c r="CP614" i="3" s="1"/>
  <c r="CQ614" i="3" s="1"/>
  <c r="BU54" i="3"/>
  <c r="BU173" i="3"/>
  <c r="BU172" i="3" s="1"/>
  <c r="CE566" i="3"/>
  <c r="CE585" i="3" s="1"/>
  <c r="CE616" i="3" s="1"/>
  <c r="CE630" i="3" s="1"/>
  <c r="CE614" i="3"/>
  <c r="BW219" i="3"/>
  <c r="BW99" i="3" s="1"/>
  <c r="BW171" i="3"/>
  <c r="BW190" i="3" s="1"/>
  <c r="BW221" i="3" s="1"/>
  <c r="BW235" i="3" s="1"/>
  <c r="CC298" i="3"/>
  <c r="CP298" i="3" s="1"/>
  <c r="CQ298" i="3" s="1"/>
  <c r="CP244" i="3"/>
  <c r="CQ244" i="3" s="1"/>
  <c r="CC250" i="3"/>
  <c r="CH772" i="3"/>
  <c r="CH724" i="3"/>
  <c r="CH743" i="3" s="1"/>
  <c r="CH774" i="3" s="1"/>
  <c r="CH788" i="3" s="1"/>
  <c r="CP481" i="3"/>
  <c r="CQ481" i="3" s="1"/>
  <c r="CC487" i="3"/>
  <c r="CC535" i="3"/>
  <c r="CP535" i="3" s="1"/>
  <c r="CQ535" i="3" s="1"/>
  <c r="BR54" i="3"/>
  <c r="BR173" i="3"/>
  <c r="BR172" i="3" s="1"/>
  <c r="CK329" i="3"/>
  <c r="CK348" i="3" s="1"/>
  <c r="CK379" i="3" s="1"/>
  <c r="CK393" i="3" s="1"/>
  <c r="CK377" i="3"/>
  <c r="CP332" i="3"/>
  <c r="CQ332" i="3" s="1"/>
  <c r="CC331" i="3"/>
  <c r="CH1009" i="3"/>
  <c r="CH961" i="3"/>
  <c r="CH980" i="3" s="1"/>
  <c r="CH1011" i="3" s="1"/>
  <c r="CH1025" i="3" s="1"/>
  <c r="BW329" i="3"/>
  <c r="BW348" i="3" s="1"/>
  <c r="BW379" i="3" s="1"/>
  <c r="BW393" i="3" s="1"/>
  <c r="BW377" i="3"/>
  <c r="CD54" i="3"/>
  <c r="CD173" i="3"/>
  <c r="CD172" i="3" s="1"/>
  <c r="BV1009" i="3"/>
  <c r="BV961" i="3"/>
  <c r="BV980" i="3" s="1"/>
  <c r="BV1011" i="3" s="1"/>
  <c r="BV1025" i="3" s="1"/>
  <c r="CF377" i="3"/>
  <c r="CF329" i="3"/>
  <c r="CF348" i="3" s="1"/>
  <c r="CF379" i="3" s="1"/>
  <c r="CF393" i="3" s="1"/>
  <c r="BX772" i="3"/>
  <c r="BX724" i="3"/>
  <c r="BX743" i="3" s="1"/>
  <c r="BX774" i="3" s="1"/>
  <c r="BX788" i="3" s="1"/>
  <c r="BU1088" i="3"/>
  <c r="BU1040" i="3"/>
  <c r="BU1059" i="3" s="1"/>
  <c r="BU1090" i="3" s="1"/>
  <c r="BU1104" i="3" s="1"/>
  <c r="BV851" i="3"/>
  <c r="BV803" i="3"/>
  <c r="BV822" i="3" s="1"/>
  <c r="BV853" i="3" s="1"/>
  <c r="BV867" i="3" s="1"/>
  <c r="BQ377" i="3"/>
  <c r="BZ377" i="3" s="1"/>
  <c r="CA377" i="3" s="1"/>
  <c r="BQ329" i="3"/>
  <c r="BZ323" i="3"/>
  <c r="CA323" i="3" s="1"/>
  <c r="BU250" i="3"/>
  <c r="BU269" i="3" s="1"/>
  <c r="BU300" i="3" s="1"/>
  <c r="BU314" i="3" s="1"/>
  <c r="BU298" i="3"/>
  <c r="CK724" i="3"/>
  <c r="CK743" i="3" s="1"/>
  <c r="CK774" i="3" s="1"/>
  <c r="CK788" i="3" s="1"/>
  <c r="CK772" i="3"/>
  <c r="CD930" i="3"/>
  <c r="CD882" i="3"/>
  <c r="CD901" i="3" s="1"/>
  <c r="CD932" i="3" s="1"/>
  <c r="CD946" i="3" s="1"/>
  <c r="BX851" i="3"/>
  <c r="BX803" i="3"/>
  <c r="BX822" i="3" s="1"/>
  <c r="BX853" i="3" s="1"/>
  <c r="BX867" i="3" s="1"/>
  <c r="CD693" i="3"/>
  <c r="CD645" i="3"/>
  <c r="CD664" i="3" s="1"/>
  <c r="CD695" i="3" s="1"/>
  <c r="CD709" i="3" s="1"/>
  <c r="CE851" i="3"/>
  <c r="CE803" i="3"/>
  <c r="CE822" i="3" s="1"/>
  <c r="CE853" i="3" s="1"/>
  <c r="CE867" i="3" s="1"/>
  <c r="CN535" i="3"/>
  <c r="CN487" i="3"/>
  <c r="CN506" i="3" s="1"/>
  <c r="CN537" i="3" s="1"/>
  <c r="CN551" i="3" s="1"/>
  <c r="BS693" i="3"/>
  <c r="BS645" i="3"/>
  <c r="BS664" i="3" s="1"/>
  <c r="BS695" i="3" s="1"/>
  <c r="BS709" i="3" s="1"/>
  <c r="BS1088" i="3"/>
  <c r="BS1040" i="3"/>
  <c r="BS1059" i="3" s="1"/>
  <c r="BS1090" i="3" s="1"/>
  <c r="BS1104" i="3" s="1"/>
  <c r="BW614" i="3"/>
  <c r="BW566" i="3"/>
  <c r="BW585" i="3" s="1"/>
  <c r="BW616" i="3" s="1"/>
  <c r="BW630" i="3" s="1"/>
  <c r="BM867" i="3"/>
  <c r="BZ867" i="3" s="1"/>
  <c r="CA867" i="3" s="1"/>
  <c r="BZ853" i="3"/>
  <c r="CA853" i="3" s="1"/>
  <c r="CP253" i="3"/>
  <c r="CQ253" i="3" s="1"/>
  <c r="CC252" i="3"/>
  <c r="BX693" i="3"/>
  <c r="BX645" i="3"/>
  <c r="BX664" i="3" s="1"/>
  <c r="BX695" i="3" s="1"/>
  <c r="BX709" i="3" s="1"/>
  <c r="CE377" i="3"/>
  <c r="CE329" i="3"/>
  <c r="CE348" i="3" s="1"/>
  <c r="CE379" i="3" s="1"/>
  <c r="CE393" i="3" s="1"/>
  <c r="CP165" i="3"/>
  <c r="CQ165" i="3" s="1"/>
  <c r="CC171" i="3"/>
  <c r="CC219" i="3"/>
  <c r="CP55" i="3"/>
  <c r="CQ55" i="3" s="1"/>
  <c r="CC53" i="3"/>
  <c r="CG569" i="3"/>
  <c r="CG568" i="3" s="1"/>
  <c r="CG567" i="3" s="1"/>
  <c r="CG560" i="3"/>
  <c r="CP806" i="3"/>
  <c r="CQ806" i="3" s="1"/>
  <c r="CC805" i="3"/>
  <c r="CG727" i="3"/>
  <c r="CG726" i="3" s="1"/>
  <c r="CG725" i="3" s="1"/>
  <c r="CG718" i="3"/>
  <c r="BV1088" i="3"/>
  <c r="BV1040" i="3"/>
  <c r="BV1059" i="3" s="1"/>
  <c r="BV1090" i="3" s="1"/>
  <c r="BV1104" i="3" s="1"/>
  <c r="CJ930" i="3"/>
  <c r="CJ882" i="3"/>
  <c r="CJ901" i="3" s="1"/>
  <c r="CJ932" i="3" s="1"/>
  <c r="CJ946" i="3" s="1"/>
  <c r="BS219" i="3"/>
  <c r="BS99" i="3" s="1"/>
  <c r="BS171" i="3"/>
  <c r="BS190" i="3" s="1"/>
  <c r="BS221" i="3" s="1"/>
  <c r="BS235" i="3" s="1"/>
  <c r="CH851" i="3"/>
  <c r="CH803" i="3"/>
  <c r="CH822" i="3" s="1"/>
  <c r="CH853" i="3" s="1"/>
  <c r="CH867" i="3" s="1"/>
  <c r="CG1043" i="3"/>
  <c r="CG1042" i="3" s="1"/>
  <c r="CG1041" i="3" s="1"/>
  <c r="CG1034" i="3"/>
  <c r="CH456" i="3"/>
  <c r="CH408" i="3"/>
  <c r="CH427" i="3" s="1"/>
  <c r="CH458" i="3" s="1"/>
  <c r="CH472" i="3" s="1"/>
  <c r="CP727" i="3"/>
  <c r="CQ727" i="3" s="1"/>
  <c r="CC726" i="3"/>
  <c r="BU772" i="3"/>
  <c r="BU724" i="3"/>
  <c r="BU743" i="3" s="1"/>
  <c r="BU774" i="3" s="1"/>
  <c r="BU788" i="3" s="1"/>
  <c r="BT54" i="3"/>
  <c r="BT173" i="3"/>
  <c r="BT172" i="3" s="1"/>
  <c r="BM1025" i="3"/>
  <c r="BZ1025" i="3" s="1"/>
  <c r="CA1025" i="3" s="1"/>
  <c r="BZ1011" i="3"/>
  <c r="CA1011" i="3" s="1"/>
  <c r="BZ174" i="3"/>
  <c r="CA174" i="3" s="1"/>
  <c r="BQ54" i="3"/>
  <c r="BQ173" i="3"/>
  <c r="CG964" i="3"/>
  <c r="CG963" i="3" s="1"/>
  <c r="CG962" i="3" s="1"/>
  <c r="CG955" i="3"/>
  <c r="CE219" i="3"/>
  <c r="CE99" i="3" s="1"/>
  <c r="CE171" i="3"/>
  <c r="BW54" i="3"/>
  <c r="BW173" i="3"/>
  <c r="BW172" i="3" s="1"/>
  <c r="BQ851" i="3"/>
  <c r="BQ803" i="3"/>
  <c r="BQ822" i="3" s="1"/>
  <c r="BQ853" i="3" s="1"/>
  <c r="BQ867" i="3" s="1"/>
  <c r="CD1088" i="3"/>
  <c r="CD1040" i="3"/>
  <c r="CD1059" i="3" s="1"/>
  <c r="CD1090" i="3" s="1"/>
  <c r="CD1104" i="3" s="1"/>
  <c r="BQ456" i="3"/>
  <c r="BZ456" i="3" s="1"/>
  <c r="CA456" i="3" s="1"/>
  <c r="BQ408" i="3"/>
  <c r="BZ402" i="3"/>
  <c r="CA402" i="3" s="1"/>
  <c r="CL964" i="3"/>
  <c r="CL963" i="3" s="1"/>
  <c r="CL962" i="3" s="1"/>
  <c r="CL955" i="3"/>
  <c r="CP490" i="3"/>
  <c r="CQ490" i="3" s="1"/>
  <c r="CC489" i="3"/>
  <c r="BX1088" i="3"/>
  <c r="BX1040" i="3"/>
  <c r="BX1059" i="3" s="1"/>
  <c r="BX1090" i="3" s="1"/>
  <c r="BX1104" i="3" s="1"/>
  <c r="BQ1009" i="3"/>
  <c r="BQ961" i="3"/>
  <c r="BQ980" i="3" s="1"/>
  <c r="BQ1011" i="3" s="1"/>
  <c r="BQ1025" i="3" s="1"/>
  <c r="CJ219" i="3"/>
  <c r="CJ99" i="3" s="1"/>
  <c r="CJ171" i="3"/>
  <c r="CJ190" i="3" s="1"/>
  <c r="CJ221" i="3" s="1"/>
  <c r="CJ235" i="3" s="1"/>
  <c r="CJ693" i="3"/>
  <c r="CJ645" i="3"/>
  <c r="CJ664" i="3" s="1"/>
  <c r="CJ695" i="3" s="1"/>
  <c r="CJ709" i="3" s="1"/>
  <c r="CD614" i="3"/>
  <c r="CD566" i="3"/>
  <c r="CD585" i="3" s="1"/>
  <c r="CD616" i="3" s="1"/>
  <c r="CD630" i="3" s="1"/>
  <c r="BT1088" i="3"/>
  <c r="BT1040" i="3"/>
  <c r="BT1059" i="3" s="1"/>
  <c r="BT1090" i="3" s="1"/>
  <c r="BT1104" i="3" s="1"/>
  <c r="CP569" i="3"/>
  <c r="CQ569" i="3" s="1"/>
  <c r="CC568" i="3"/>
  <c r="BV535" i="3"/>
  <c r="BV487" i="3"/>
  <c r="BV506" i="3" s="1"/>
  <c r="BV537" i="3" s="1"/>
  <c r="BV551" i="3" s="1"/>
  <c r="CE54" i="3"/>
  <c r="CE173" i="3"/>
  <c r="CE172" i="3" s="1"/>
  <c r="CH535" i="3"/>
  <c r="CH487" i="3"/>
  <c r="CH506" i="3" s="1"/>
  <c r="CH537" i="3" s="1"/>
  <c r="CH551" i="3" s="1"/>
  <c r="BV250" i="3"/>
  <c r="BV269" i="3" s="1"/>
  <c r="BV300" i="3" s="1"/>
  <c r="BV314" i="3" s="1"/>
  <c r="BV298" i="3"/>
  <c r="CF882" i="3"/>
  <c r="CF901" i="3" s="1"/>
  <c r="CF932" i="3" s="1"/>
  <c r="CF946" i="3" s="1"/>
  <c r="CF930" i="3"/>
  <c r="BV693" i="3"/>
  <c r="BV645" i="3"/>
  <c r="BV664" i="3" s="1"/>
  <c r="BV695" i="3" s="1"/>
  <c r="BV709" i="3" s="1"/>
  <c r="BU930" i="3"/>
  <c r="BU882" i="3"/>
  <c r="BU901" i="3" s="1"/>
  <c r="BU932" i="3" s="1"/>
  <c r="BU946" i="3" s="1"/>
  <c r="CJ1088" i="3"/>
  <c r="CJ1040" i="3"/>
  <c r="CJ1059" i="3" s="1"/>
  <c r="CJ1090" i="3" s="1"/>
  <c r="CJ1104" i="3" s="1"/>
  <c r="CP174" i="3"/>
  <c r="CQ174" i="3" s="1"/>
  <c r="CC54" i="3"/>
  <c r="CP54" i="3" s="1"/>
  <c r="CQ54" i="3" s="1"/>
  <c r="CC173" i="3"/>
  <c r="BB70" i="3"/>
  <c r="BC70" i="3" s="1"/>
  <c r="AO101" i="3"/>
  <c r="BT614" i="3"/>
  <c r="BT566" i="3"/>
  <c r="BT585" i="3" s="1"/>
  <c r="BT616" i="3" s="1"/>
  <c r="BT630" i="3" s="1"/>
  <c r="BV408" i="3"/>
  <c r="BV427" i="3" s="1"/>
  <c r="BV458" i="3" s="1"/>
  <c r="BV472" i="3" s="1"/>
  <c r="BV456" i="3"/>
  <c r="AO788" i="3"/>
  <c r="BB788" i="3" s="1"/>
  <c r="BC788" i="3" s="1"/>
  <c r="BB774" i="3"/>
  <c r="BC774" i="3" s="1"/>
  <c r="BS851" i="3"/>
  <c r="BS803" i="3"/>
  <c r="BS822" i="3" s="1"/>
  <c r="BS853" i="3" s="1"/>
  <c r="BS867" i="3" s="1"/>
  <c r="CF1009" i="3"/>
  <c r="CF961" i="3"/>
  <c r="CF980" i="3" s="1"/>
  <c r="CF1011" i="3" s="1"/>
  <c r="CF1025" i="3" s="1"/>
  <c r="CI535" i="3"/>
  <c r="CI487" i="3"/>
  <c r="CI506" i="3" s="1"/>
  <c r="CI537" i="3" s="1"/>
  <c r="CI551" i="3" s="1"/>
  <c r="BS54" i="3"/>
  <c r="BS173" i="3"/>
  <c r="BS172" i="3" s="1"/>
  <c r="BT851" i="3"/>
  <c r="BT803" i="3"/>
  <c r="BT822" i="3" s="1"/>
  <c r="BT853" i="3" s="1"/>
  <c r="BT867" i="3" s="1"/>
  <c r="BR329" i="3"/>
  <c r="BR348" i="3" s="1"/>
  <c r="BR379" i="3" s="1"/>
  <c r="BR393" i="3" s="1"/>
  <c r="BR377" i="3"/>
  <c r="CI1009" i="3"/>
  <c r="CI961" i="3"/>
  <c r="CI980" i="3" s="1"/>
  <c r="CI1011" i="3" s="1"/>
  <c r="CI1025" i="3" s="1"/>
  <c r="CN645" i="3"/>
  <c r="CN664" i="3" s="1"/>
  <c r="CN695" i="3" s="1"/>
  <c r="CN709" i="3" s="1"/>
  <c r="CN693" i="3"/>
  <c r="BZ332" i="3"/>
  <c r="CA332" i="3" s="1"/>
  <c r="BQ331" i="3"/>
  <c r="CL253" i="3"/>
  <c r="CL252" i="3" s="1"/>
  <c r="CL251" i="3" s="1"/>
  <c r="CL244" i="3"/>
  <c r="CP648" i="3"/>
  <c r="CQ648" i="3" s="1"/>
  <c r="CC647" i="3"/>
  <c r="CL332" i="3"/>
  <c r="CL331" i="3" s="1"/>
  <c r="CL330" i="3" s="1"/>
  <c r="CL323" i="3"/>
  <c r="BT456" i="3"/>
  <c r="BT408" i="3"/>
  <c r="BT427" i="3" s="1"/>
  <c r="BT458" i="3" s="1"/>
  <c r="BT472" i="3" s="1"/>
  <c r="CJ54" i="3"/>
  <c r="CJ173" i="3"/>
  <c r="CJ172" i="3" s="1"/>
  <c r="CM772" i="3"/>
  <c r="CM724" i="3"/>
  <c r="CM743" i="3" s="1"/>
  <c r="CM774" i="3" s="1"/>
  <c r="CM788" i="3" s="1"/>
  <c r="CF614" i="3"/>
  <c r="CF566" i="3"/>
  <c r="CF585" i="3" s="1"/>
  <c r="CF616" i="3" s="1"/>
  <c r="CF630" i="3" s="1"/>
  <c r="CN614" i="3"/>
  <c r="CN566" i="3"/>
  <c r="CN585" i="3" s="1"/>
  <c r="CN616" i="3" s="1"/>
  <c r="CN630" i="3" s="1"/>
  <c r="CK298" i="3"/>
  <c r="CK250" i="3"/>
  <c r="CK269" i="3" s="1"/>
  <c r="CK300" i="3" s="1"/>
  <c r="CK314" i="3" s="1"/>
  <c r="BW772" i="3"/>
  <c r="BW724" i="3"/>
  <c r="BW743" i="3" s="1"/>
  <c r="BW774" i="3" s="1"/>
  <c r="BW788" i="3" s="1"/>
  <c r="BZ411" i="3"/>
  <c r="CA411" i="3" s="1"/>
  <c r="BQ410" i="3"/>
  <c r="BW1009" i="3"/>
  <c r="BW961" i="3"/>
  <c r="BW980" i="3" s="1"/>
  <c r="BW1011" i="3" s="1"/>
  <c r="BW1025" i="3" s="1"/>
  <c r="BR298" i="3"/>
  <c r="BR250" i="3"/>
  <c r="BR269" i="3" s="1"/>
  <c r="BR300" i="3" s="1"/>
  <c r="BR314" i="3" s="1"/>
  <c r="CG806" i="3"/>
  <c r="CG805" i="3" s="1"/>
  <c r="CG804" i="3" s="1"/>
  <c r="CG797" i="3"/>
  <c r="BV377" i="3"/>
  <c r="BV329" i="3"/>
  <c r="BV348" i="3" s="1"/>
  <c r="BV379" i="3" s="1"/>
  <c r="BV393" i="3" s="1"/>
  <c r="CI329" i="3"/>
  <c r="CI348" i="3" s="1"/>
  <c r="CI379" i="3" s="1"/>
  <c r="CI393" i="3" s="1"/>
  <c r="CI377" i="3"/>
  <c r="CK882" i="3"/>
  <c r="CK901" i="3" s="1"/>
  <c r="CK932" i="3" s="1"/>
  <c r="CK946" i="3" s="1"/>
  <c r="CK930" i="3"/>
  <c r="CE408" i="3"/>
  <c r="CE427" i="3" s="1"/>
  <c r="CE458" i="3" s="1"/>
  <c r="CE472" i="3" s="1"/>
  <c r="CE456" i="3"/>
  <c r="BT250" i="3"/>
  <c r="BT269" i="3" s="1"/>
  <c r="BT300" i="3" s="1"/>
  <c r="BT314" i="3" s="1"/>
  <c r="BT298" i="3"/>
  <c r="CM487" i="3"/>
  <c r="CM506" i="3" s="1"/>
  <c r="CM537" i="3" s="1"/>
  <c r="CM551" i="3" s="1"/>
  <c r="CM535" i="3"/>
  <c r="CM1009" i="3"/>
  <c r="CM961" i="3"/>
  <c r="CM980" i="3" s="1"/>
  <c r="CM1011" i="3" s="1"/>
  <c r="CM1025" i="3" s="1"/>
  <c r="BX930" i="3"/>
  <c r="BX882" i="3"/>
  <c r="BX901" i="3" s="1"/>
  <c r="BX932" i="3" s="1"/>
  <c r="BX946" i="3" s="1"/>
  <c r="CN1009" i="3"/>
  <c r="CN961" i="3"/>
  <c r="CN980" i="3" s="1"/>
  <c r="CN1011" i="3" s="1"/>
  <c r="CN1025" i="3" s="1"/>
  <c r="BS298" i="3"/>
  <c r="BS250" i="3"/>
  <c r="BS269" i="3" s="1"/>
  <c r="BS300" i="3" s="1"/>
  <c r="BS314" i="3" s="1"/>
  <c r="CQ43" i="3"/>
  <c r="CQ140" i="3"/>
  <c r="CQ137" i="3"/>
  <c r="CQ146" i="3"/>
  <c r="CQ151" i="3"/>
  <c r="CQ139" i="3"/>
  <c r="CQ138" i="3"/>
  <c r="CQ131" i="3"/>
  <c r="CQ132" i="3"/>
  <c r="CQ124" i="3"/>
  <c r="CQ144" i="3"/>
  <c r="CQ130" i="3"/>
  <c r="CQ134" i="3"/>
  <c r="CQ149" i="3"/>
  <c r="CQ152" i="3"/>
  <c r="CQ147" i="3"/>
  <c r="CQ120" i="3"/>
  <c r="CQ135" i="3"/>
  <c r="CQ121" i="3"/>
  <c r="CQ136" i="3"/>
  <c r="CQ153" i="3"/>
  <c r="CQ128" i="3"/>
  <c r="CQ119" i="3"/>
  <c r="CQ122" i="3"/>
  <c r="CQ133" i="3"/>
  <c r="CQ126" i="3"/>
  <c r="CQ148" i="3"/>
  <c r="CQ125" i="3"/>
  <c r="CQ123" i="3"/>
  <c r="CQ143" i="3"/>
  <c r="CQ150" i="3"/>
  <c r="CQ129" i="3"/>
  <c r="CQ127" i="3"/>
  <c r="CQ145" i="3"/>
  <c r="CQ141" i="3"/>
  <c r="CQ118" i="3"/>
  <c r="CQ142" i="3"/>
  <c r="CQ117" i="3"/>
  <c r="CF1088" i="3"/>
  <c r="CF1040" i="3"/>
  <c r="CF1059" i="3" s="1"/>
  <c r="CF1090" i="3" s="1"/>
  <c r="CF1104" i="3" s="1"/>
  <c r="CJ408" i="3"/>
  <c r="CJ427" i="3" s="1"/>
  <c r="CJ458" i="3" s="1"/>
  <c r="CJ472" i="3" s="1"/>
  <c r="CJ456" i="3"/>
  <c r="BM1104" i="3"/>
  <c r="BZ1104" i="3" s="1"/>
  <c r="CA1104" i="3" s="1"/>
  <c r="BZ1090" i="3"/>
  <c r="CA1090" i="3" s="1"/>
  <c r="BQ409" i="3" l="1"/>
  <c r="BZ409" i="3" s="1"/>
  <c r="BZ410" i="3"/>
  <c r="CA410" i="3" s="1"/>
  <c r="CP173" i="3"/>
  <c r="CQ173" i="3" s="1"/>
  <c r="CC172" i="3"/>
  <c r="CP172" i="3" s="1"/>
  <c r="CQ172" i="3" s="1"/>
  <c r="CG1009" i="3"/>
  <c r="CG961" i="3"/>
  <c r="CG980" i="3" s="1"/>
  <c r="CG1011" i="3" s="1"/>
  <c r="CG1025" i="3" s="1"/>
  <c r="BQ99" i="3"/>
  <c r="BZ219" i="3"/>
  <c r="CA219" i="3" s="1"/>
  <c r="BT190" i="3"/>
  <c r="BT221" i="3" s="1"/>
  <c r="BT235" i="3" s="1"/>
  <c r="CP645" i="3"/>
  <c r="CQ645" i="3" s="1"/>
  <c r="CL408" i="3"/>
  <c r="CL427" i="3" s="1"/>
  <c r="CL458" i="3" s="1"/>
  <c r="CL472" i="3" s="1"/>
  <c r="CL456" i="3"/>
  <c r="CC51" i="3"/>
  <c r="CP46" i="3"/>
  <c r="CQ46" i="3" s="1"/>
  <c r="CG772" i="3"/>
  <c r="CG724" i="3"/>
  <c r="CG743" i="3" s="1"/>
  <c r="CG774" i="3" s="1"/>
  <c r="CG788" i="3" s="1"/>
  <c r="BQ190" i="3"/>
  <c r="BQ221" i="3" s="1"/>
  <c r="BQ235" i="3" s="1"/>
  <c r="AO1104" i="3"/>
  <c r="BB1104" i="3" s="1"/>
  <c r="BC1104" i="3" s="1"/>
  <c r="BB1090" i="3"/>
  <c r="BC1090" i="3" s="1"/>
  <c r="CP410" i="3"/>
  <c r="CQ410" i="3" s="1"/>
  <c r="CC409" i="3"/>
  <c r="CP409" i="3" s="1"/>
  <c r="CQ409" i="3" s="1"/>
  <c r="CL693" i="3"/>
  <c r="CL645" i="3"/>
  <c r="CL664" i="3" s="1"/>
  <c r="CL695" i="3" s="1"/>
  <c r="CL709" i="3" s="1"/>
  <c r="BQ427" i="3"/>
  <c r="BQ458" i="3" s="1"/>
  <c r="BQ472" i="3" s="1"/>
  <c r="BQ172" i="3"/>
  <c r="BZ172" i="3" s="1"/>
  <c r="BZ173" i="3"/>
  <c r="CA173" i="3" s="1"/>
  <c r="CP329" i="3"/>
  <c r="CQ329" i="3" s="1"/>
  <c r="CG693" i="3"/>
  <c r="CG645" i="3"/>
  <c r="CG664" i="3" s="1"/>
  <c r="CG695" i="3" s="1"/>
  <c r="CG709" i="3" s="1"/>
  <c r="CP803" i="3"/>
  <c r="CQ803" i="3" s="1"/>
  <c r="BX190" i="3"/>
  <c r="BX221" i="3" s="1"/>
  <c r="BX235" i="3" s="1"/>
  <c r="CC883" i="3"/>
  <c r="CP883" i="3" s="1"/>
  <c r="CQ883" i="3" s="1"/>
  <c r="CP884" i="3"/>
  <c r="CQ884" i="3" s="1"/>
  <c r="CG456" i="3"/>
  <c r="CG408" i="3"/>
  <c r="CG427" i="3" s="1"/>
  <c r="CG458" i="3" s="1"/>
  <c r="CG472" i="3" s="1"/>
  <c r="CF190" i="3"/>
  <c r="CF221" i="3" s="1"/>
  <c r="CF235" i="3" s="1"/>
  <c r="BM788" i="3"/>
  <c r="BZ788" i="3" s="1"/>
  <c r="CA788" i="3" s="1"/>
  <c r="BZ774" i="3"/>
  <c r="CA774" i="3" s="1"/>
  <c r="BM709" i="3"/>
  <c r="BZ709" i="3" s="1"/>
  <c r="CA709" i="3" s="1"/>
  <c r="BZ695" i="3"/>
  <c r="CA695" i="3" s="1"/>
  <c r="CC1059" i="3"/>
  <c r="CP1040" i="3"/>
  <c r="CQ1040" i="3" s="1"/>
  <c r="CG1088" i="3"/>
  <c r="CG1040" i="3"/>
  <c r="CG1059" i="3" s="1"/>
  <c r="CG1090" i="3" s="1"/>
  <c r="CG1104" i="3" s="1"/>
  <c r="CP805" i="3"/>
  <c r="CQ805" i="3" s="1"/>
  <c r="CC804" i="3"/>
  <c r="CP804" i="3" s="1"/>
  <c r="CQ804" i="3" s="1"/>
  <c r="CG930" i="3"/>
  <c r="CG882" i="3"/>
  <c r="CG901" i="3" s="1"/>
  <c r="CG932" i="3" s="1"/>
  <c r="CG946" i="3" s="1"/>
  <c r="CL329" i="3"/>
  <c r="CL348" i="3" s="1"/>
  <c r="CL379" i="3" s="1"/>
  <c r="CL393" i="3" s="1"/>
  <c r="CL377" i="3"/>
  <c r="CP252" i="3"/>
  <c r="CQ252" i="3" s="1"/>
  <c r="CC251" i="3"/>
  <c r="CP251" i="3" s="1"/>
  <c r="CQ251" i="3" s="1"/>
  <c r="BB695" i="3"/>
  <c r="BC695" i="3" s="1"/>
  <c r="AO709" i="3"/>
  <c r="BB709" i="3" s="1"/>
  <c r="BC709" i="3" s="1"/>
  <c r="CP961" i="3"/>
  <c r="CQ961" i="3" s="1"/>
  <c r="CG535" i="3"/>
  <c r="CG487" i="3"/>
  <c r="CG506" i="3" s="1"/>
  <c r="CG537" i="3" s="1"/>
  <c r="CG551" i="3" s="1"/>
  <c r="CP1042" i="3"/>
  <c r="CQ1042" i="3" s="1"/>
  <c r="CC1041" i="3"/>
  <c r="CP1041" i="3" s="1"/>
  <c r="CQ1041" i="3" s="1"/>
  <c r="BQ488" i="3"/>
  <c r="BZ488" i="3" s="1"/>
  <c r="CA488" i="3" s="1"/>
  <c r="BZ489" i="3"/>
  <c r="CA489" i="3" s="1"/>
  <c r="CG614" i="3"/>
  <c r="CG566" i="3"/>
  <c r="CG585" i="3" s="1"/>
  <c r="CG616" i="3" s="1"/>
  <c r="CG630" i="3" s="1"/>
  <c r="CG851" i="3"/>
  <c r="CG803" i="3"/>
  <c r="CG822" i="3" s="1"/>
  <c r="CG853" i="3" s="1"/>
  <c r="CG867" i="3" s="1"/>
  <c r="CG219" i="3"/>
  <c r="CG99" i="3" s="1"/>
  <c r="CG171" i="3"/>
  <c r="CG190" i="3" s="1"/>
  <c r="CG221" i="3" s="1"/>
  <c r="CG235" i="3" s="1"/>
  <c r="CP568" i="3"/>
  <c r="CQ568" i="3" s="1"/>
  <c r="CC567" i="3"/>
  <c r="CP567" i="3" s="1"/>
  <c r="CQ567" i="3" s="1"/>
  <c r="CP53" i="3"/>
  <c r="CQ53" i="3" s="1"/>
  <c r="CC52" i="3"/>
  <c r="CP52" i="3" s="1"/>
  <c r="CQ52" i="3" s="1"/>
  <c r="CP724" i="3"/>
  <c r="CQ724" i="3" s="1"/>
  <c r="CL535" i="3"/>
  <c r="CL487" i="3"/>
  <c r="CL506" i="3" s="1"/>
  <c r="CL537" i="3" s="1"/>
  <c r="CL551" i="3" s="1"/>
  <c r="CP882" i="3"/>
  <c r="CQ882" i="3" s="1"/>
  <c r="CC901" i="3"/>
  <c r="CL851" i="3"/>
  <c r="CL803" i="3"/>
  <c r="CL822" i="3" s="1"/>
  <c r="CL853" i="3" s="1"/>
  <c r="CL867" i="3" s="1"/>
  <c r="CP408" i="3"/>
  <c r="CQ408" i="3" s="1"/>
  <c r="CC427" i="3"/>
  <c r="CG54" i="3"/>
  <c r="CG173" i="3"/>
  <c r="CG172" i="3" s="1"/>
  <c r="BU190" i="3"/>
  <c r="BU221" i="3" s="1"/>
  <c r="BU235" i="3" s="1"/>
  <c r="CC506" i="3"/>
  <c r="CP487" i="3"/>
  <c r="CQ487" i="3" s="1"/>
  <c r="CH190" i="3"/>
  <c r="CH221" i="3" s="1"/>
  <c r="CH235" i="3" s="1"/>
  <c r="CL298" i="3"/>
  <c r="CL250" i="3"/>
  <c r="CL269" i="3" s="1"/>
  <c r="CL300" i="3" s="1"/>
  <c r="CL314" i="3" s="1"/>
  <c r="BQ251" i="3"/>
  <c r="BZ251" i="3" s="1"/>
  <c r="BZ252" i="3"/>
  <c r="CA252" i="3" s="1"/>
  <c r="CG377" i="3"/>
  <c r="CG329" i="3"/>
  <c r="CG348" i="3" s="1"/>
  <c r="CG379" i="3" s="1"/>
  <c r="CG393" i="3" s="1"/>
  <c r="BV190" i="3"/>
  <c r="BV221" i="3" s="1"/>
  <c r="BV235" i="3" s="1"/>
  <c r="CL219" i="3"/>
  <c r="CL99" i="3" s="1"/>
  <c r="CL171" i="3"/>
  <c r="CK190" i="3"/>
  <c r="CK221" i="3" s="1"/>
  <c r="CK235" i="3" s="1"/>
  <c r="CL930" i="3"/>
  <c r="CL882" i="3"/>
  <c r="CL901" i="3" s="1"/>
  <c r="CL932" i="3" s="1"/>
  <c r="CL946" i="3" s="1"/>
  <c r="CP489" i="3"/>
  <c r="CQ489" i="3" s="1"/>
  <c r="CC488" i="3"/>
  <c r="CP488" i="3" s="1"/>
  <c r="CQ488" i="3" s="1"/>
  <c r="BR190" i="3"/>
  <c r="BR221" i="3" s="1"/>
  <c r="BR235" i="3" s="1"/>
  <c r="AO946" i="3"/>
  <c r="BB946" i="3" s="1"/>
  <c r="BC946" i="3" s="1"/>
  <c r="BB932" i="3"/>
  <c r="BC932" i="3" s="1"/>
  <c r="CL1088" i="3"/>
  <c r="CL1040" i="3"/>
  <c r="CL1059" i="3" s="1"/>
  <c r="CL1090" i="3" s="1"/>
  <c r="CL1104" i="3" s="1"/>
  <c r="CL54" i="3"/>
  <c r="CL173" i="3"/>
  <c r="CL172" i="3" s="1"/>
  <c r="CL724" i="3"/>
  <c r="CL743" i="3" s="1"/>
  <c r="CL774" i="3" s="1"/>
  <c r="CL788" i="3" s="1"/>
  <c r="CL772" i="3"/>
  <c r="CP219" i="3"/>
  <c r="CQ219" i="3" s="1"/>
  <c r="CC99" i="3"/>
  <c r="CC585" i="3"/>
  <c r="CP566" i="3"/>
  <c r="CQ566" i="3" s="1"/>
  <c r="BQ330" i="3"/>
  <c r="BZ330" i="3" s="1"/>
  <c r="BZ331" i="3"/>
  <c r="CA331" i="3" s="1"/>
  <c r="AO115" i="3"/>
  <c r="BB101" i="3"/>
  <c r="BC101" i="3" s="1"/>
  <c r="CE190" i="3"/>
  <c r="CE221" i="3" s="1"/>
  <c r="CE235" i="3" s="1"/>
  <c r="CC190" i="3"/>
  <c r="CP171" i="3"/>
  <c r="CQ171" i="3" s="1"/>
  <c r="CC269" i="3"/>
  <c r="CP250" i="3"/>
  <c r="CQ250" i="3" s="1"/>
  <c r="CG298" i="3"/>
  <c r="CG250" i="3"/>
  <c r="CG269" i="3" s="1"/>
  <c r="CG300" i="3" s="1"/>
  <c r="CG314" i="3" s="1"/>
  <c r="CC962" i="3"/>
  <c r="CP962" i="3" s="1"/>
  <c r="CQ962" i="3" s="1"/>
  <c r="CP963" i="3"/>
  <c r="CQ963" i="3" s="1"/>
  <c r="BM946" i="3"/>
  <c r="BZ946" i="3" s="1"/>
  <c r="CA946" i="3" s="1"/>
  <c r="BZ932" i="3"/>
  <c r="CA932" i="3" s="1"/>
  <c r="CD190" i="3"/>
  <c r="CD221" i="3" s="1"/>
  <c r="CD235" i="3" s="1"/>
  <c r="CI190" i="3"/>
  <c r="CI221" i="3" s="1"/>
  <c r="CI235" i="3" s="1"/>
  <c r="CC646" i="3"/>
  <c r="CP646" i="3" s="1"/>
  <c r="CQ646" i="3" s="1"/>
  <c r="CP647" i="3"/>
  <c r="CQ647" i="3" s="1"/>
  <c r="CL1009" i="3"/>
  <c r="CL961" i="3"/>
  <c r="CL980" i="3" s="1"/>
  <c r="CL1011" i="3" s="1"/>
  <c r="CL1025" i="3" s="1"/>
  <c r="CP726" i="3"/>
  <c r="CQ726" i="3" s="1"/>
  <c r="CC725" i="3"/>
  <c r="CP725" i="3" s="1"/>
  <c r="CQ725" i="3" s="1"/>
  <c r="CC330" i="3"/>
  <c r="CP330" i="3" s="1"/>
  <c r="CQ330" i="3" s="1"/>
  <c r="CP331" i="3"/>
  <c r="CQ331" i="3" s="1"/>
  <c r="CL614" i="3"/>
  <c r="CL566" i="3"/>
  <c r="CL585" i="3" s="1"/>
  <c r="CL616" i="3" s="1"/>
  <c r="CL630" i="3" s="1"/>
  <c r="BM115" i="3"/>
  <c r="BZ101" i="3"/>
  <c r="CA101" i="3" s="1"/>
  <c r="BZ316" i="3" l="1"/>
  <c r="CA330" i="3"/>
  <c r="CC980" i="3"/>
  <c r="CC664" i="3"/>
  <c r="BZ237" i="3"/>
  <c r="CA251" i="3"/>
  <c r="CC616" i="3"/>
  <c r="CP585" i="3"/>
  <c r="CQ585" i="3" s="1"/>
  <c r="CC932" i="3"/>
  <c r="CP901" i="3"/>
  <c r="CQ901" i="3" s="1"/>
  <c r="BQ506" i="3"/>
  <c r="BQ537" i="3" s="1"/>
  <c r="BQ551" i="3" s="1"/>
  <c r="CC822" i="3"/>
  <c r="CC1090" i="3"/>
  <c r="CP1059" i="3"/>
  <c r="CQ1059" i="3" s="1"/>
  <c r="BM116" i="3"/>
  <c r="BZ115" i="3"/>
  <c r="CA115" i="3" s="1"/>
  <c r="BQ348" i="3"/>
  <c r="BQ379" i="3" s="1"/>
  <c r="BQ393" i="3" s="1"/>
  <c r="CP190" i="3"/>
  <c r="CQ190" i="3" s="1"/>
  <c r="CC221" i="3"/>
  <c r="CL190" i="3"/>
  <c r="CL221" i="3" s="1"/>
  <c r="CL235" i="3" s="1"/>
  <c r="CC743" i="3"/>
  <c r="CC537" i="3"/>
  <c r="CP506" i="3"/>
  <c r="CQ506" i="3" s="1"/>
  <c r="CC348" i="3"/>
  <c r="CC300" i="3"/>
  <c r="CP269" i="3"/>
  <c r="CQ269" i="3" s="1"/>
  <c r="BQ269" i="3"/>
  <c r="BQ300" i="3" s="1"/>
  <c r="BQ314" i="3" s="1"/>
  <c r="AO116" i="3"/>
  <c r="BB115" i="3"/>
  <c r="BC115" i="3" s="1"/>
  <c r="CA172" i="3"/>
  <c r="BZ158" i="3"/>
  <c r="CC70" i="3"/>
  <c r="CP51" i="3"/>
  <c r="CQ51" i="3" s="1"/>
  <c r="CC458" i="3"/>
  <c r="CP427" i="3"/>
  <c r="CQ427" i="3" s="1"/>
  <c r="BZ395" i="3"/>
  <c r="CA409" i="3"/>
  <c r="CC946" i="3" l="1"/>
  <c r="CP946" i="3" s="1"/>
  <c r="CQ946" i="3" s="1"/>
  <c r="CP932" i="3"/>
  <c r="CQ932" i="3" s="1"/>
  <c r="CA447" i="3"/>
  <c r="CA449" i="3"/>
  <c r="CA448" i="3"/>
  <c r="CC853" i="3"/>
  <c r="CP822" i="3"/>
  <c r="CQ822" i="3" s="1"/>
  <c r="CP70" i="3"/>
  <c r="CQ70" i="3" s="1"/>
  <c r="CC101" i="3"/>
  <c r="CA211" i="3"/>
  <c r="CA212" i="3"/>
  <c r="CA210" i="3"/>
  <c r="CA289" i="3"/>
  <c r="CA290" i="3"/>
  <c r="CA291" i="3"/>
  <c r="CC695" i="3"/>
  <c r="CP664" i="3"/>
  <c r="CQ664" i="3" s="1"/>
  <c r="CC472" i="3"/>
  <c r="CP472" i="3" s="1"/>
  <c r="CQ472" i="3" s="1"/>
  <c r="CP458" i="3"/>
  <c r="CQ458" i="3" s="1"/>
  <c r="CC630" i="3"/>
  <c r="CP630" i="3" s="1"/>
  <c r="CQ630" i="3" s="1"/>
  <c r="CP616" i="3"/>
  <c r="CQ616" i="3" s="1"/>
  <c r="CC1011" i="3"/>
  <c r="CP980" i="3"/>
  <c r="CQ980" i="3" s="1"/>
  <c r="CC379" i="3"/>
  <c r="CP348" i="3"/>
  <c r="CQ348" i="3" s="1"/>
  <c r="CC551" i="3"/>
  <c r="CP551" i="3" s="1"/>
  <c r="CQ551" i="3" s="1"/>
  <c r="CP537" i="3"/>
  <c r="CQ537" i="3" s="1"/>
  <c r="CC774" i="3"/>
  <c r="CP743" i="3"/>
  <c r="CQ743" i="3" s="1"/>
  <c r="CC235" i="3"/>
  <c r="CP235" i="3" s="1"/>
  <c r="CQ235" i="3" s="1"/>
  <c r="CP221" i="3"/>
  <c r="CQ221" i="3" s="1"/>
  <c r="CC314" i="3"/>
  <c r="CP314" i="3" s="1"/>
  <c r="CQ314" i="3" s="1"/>
  <c r="CP300" i="3"/>
  <c r="CQ300" i="3" s="1"/>
  <c r="CC1104" i="3"/>
  <c r="CP1104" i="3" s="1"/>
  <c r="CQ1104" i="3" s="1"/>
  <c r="CP1090" i="3"/>
  <c r="CQ1090" i="3" s="1"/>
  <c r="CA370" i="3"/>
  <c r="CA369" i="3"/>
  <c r="CA368" i="3"/>
  <c r="CC393" i="3" l="1"/>
  <c r="CP393" i="3" s="1"/>
  <c r="CQ393" i="3" s="1"/>
  <c r="CP379" i="3"/>
  <c r="CQ379" i="3" s="1"/>
  <c r="CC1025" i="3"/>
  <c r="CP1025" i="3" s="1"/>
  <c r="CQ1025" i="3" s="1"/>
  <c r="CP1011" i="3"/>
  <c r="CQ1011" i="3" s="1"/>
  <c r="CC115" i="3"/>
  <c r="CP101" i="3"/>
  <c r="CQ101" i="3" s="1"/>
  <c r="CP853" i="3"/>
  <c r="CQ853" i="3" s="1"/>
  <c r="CC867" i="3"/>
  <c r="CP867" i="3" s="1"/>
  <c r="CQ867" i="3" s="1"/>
  <c r="CP774" i="3"/>
  <c r="CQ774" i="3" s="1"/>
  <c r="CC788" i="3"/>
  <c r="CP788" i="3" s="1"/>
  <c r="CQ788" i="3" s="1"/>
  <c r="CC709" i="3"/>
  <c r="CP709" i="3" s="1"/>
  <c r="CQ709" i="3" s="1"/>
  <c r="CP695" i="3"/>
  <c r="CQ695" i="3" s="1"/>
  <c r="CP115" i="3" l="1"/>
  <c r="CQ115" i="3" s="1"/>
  <c r="CC1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tc={BB806C2A-C59F-4214-A405-0F6974386E68}</author>
  </authors>
  <commentList>
    <comment ref="A13" authorId="0" shapeId="0" xr:uid="{BB806C2A-C59F-4214-A405-0F6974386E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Racional: rateio overhead GB (volume de pedidos) + R$30k custo adicional pessoas (2 sêniors + 1 júnior + e-comm)</t>
      </text>
    </comment>
  </commentList>
</comments>
</file>

<file path=xl/sharedStrings.xml><?xml version="1.0" encoding="utf-8"?>
<sst xmlns="http://schemas.openxmlformats.org/spreadsheetml/2006/main" count="3671" uniqueCount="377">
  <si>
    <t>Royalty %</t>
  </si>
  <si>
    <t>Receita líquida</t>
  </si>
  <si>
    <t>(–) CMV</t>
  </si>
  <si>
    <t>(=) Margem bruta</t>
  </si>
  <si>
    <t>(–) Despesas de venda</t>
  </si>
  <si>
    <t>(–) Royalty</t>
  </si>
  <si>
    <t>YTD</t>
  </si>
  <si>
    <t>Real</t>
  </si>
  <si>
    <t>%</t>
  </si>
  <si>
    <t>Meta</t>
  </si>
  <si>
    <t>var R$</t>
  </si>
  <si>
    <t>var %</t>
  </si>
  <si>
    <t>Ano-1</t>
  </si>
  <si>
    <t>Real R$</t>
  </si>
  <si>
    <t>Real %</t>
  </si>
  <si>
    <t>Meta R$</t>
  </si>
  <si>
    <t>Meta %</t>
  </si>
  <si>
    <t>var %/pp</t>
  </si>
  <si>
    <t>Ano-1 R$</t>
  </si>
  <si>
    <t>Ano-1 %</t>
  </si>
  <si>
    <t>Receita</t>
  </si>
  <si>
    <t>Faturamento bruto</t>
  </si>
  <si>
    <t>Produtos</t>
  </si>
  <si>
    <t>Fórmulas</t>
  </si>
  <si>
    <t>Shampoo 250ml</t>
  </si>
  <si>
    <t>Máscara 200ml</t>
  </si>
  <si>
    <t>Leave-in 150ml</t>
  </si>
  <si>
    <t>Booster antioxidante</t>
  </si>
  <si>
    <t>Booster definição</t>
  </si>
  <si>
    <t>Booster hidratante</t>
  </si>
  <si>
    <t>Booster fortificante</t>
  </si>
  <si>
    <t>Shampoo a seco 150ml</t>
  </si>
  <si>
    <t>Lançamentos</t>
  </si>
  <si>
    <t>Primer cachos definidos 250ml</t>
  </si>
  <si>
    <t>Primer liso intacto 150ml</t>
  </si>
  <si>
    <t>Acessórios</t>
  </si>
  <si>
    <t>Cubeta pequena</t>
  </si>
  <si>
    <t>Espátula</t>
  </si>
  <si>
    <t>Escova oval</t>
  </si>
  <si>
    <t>Escova polvo</t>
  </si>
  <si>
    <t>Necessaire GE Beauty</t>
  </si>
  <si>
    <t>Necessaire GE Beauty 2024</t>
  </si>
  <si>
    <t>Necessaire Clutch G Vermelha</t>
  </si>
  <si>
    <t>Necessaire Clutch G Bordô</t>
  </si>
  <si>
    <t>Caixa de presente</t>
  </si>
  <si>
    <t>Vela Haji + GE Beauty</t>
  </si>
  <si>
    <t>Outros</t>
  </si>
  <si>
    <t>Frete + Seguro</t>
  </si>
  <si>
    <t>ICMS ST</t>
  </si>
  <si>
    <t>Collabs</t>
  </si>
  <si>
    <t>Zerezes</t>
  </si>
  <si>
    <t>Desconto</t>
  </si>
  <si>
    <t>Receita bruta</t>
  </si>
  <si>
    <t>Despesa</t>
  </si>
  <si>
    <t>Impostos sobre receita</t>
  </si>
  <si>
    <t>ICMS</t>
  </si>
  <si>
    <t>PIS/COFINS</t>
  </si>
  <si>
    <t>DIFAL + FCP</t>
  </si>
  <si>
    <t>CMV</t>
  </si>
  <si>
    <t>Produto</t>
  </si>
  <si>
    <t>Boniteca</t>
  </si>
  <si>
    <t>Frete sobre Compras</t>
  </si>
  <si>
    <t>Embalagem</t>
  </si>
  <si>
    <t>Margem bruta</t>
  </si>
  <si>
    <t>Despesas variáveis</t>
  </si>
  <si>
    <t>Despesas de venda</t>
  </si>
  <si>
    <t>Armazenagem</t>
  </si>
  <si>
    <t>Frete sobre Vendas</t>
  </si>
  <si>
    <t>Custo de Ocupação</t>
  </si>
  <si>
    <t>Outras despesas lojas</t>
  </si>
  <si>
    <t>Taxas comerciais</t>
  </si>
  <si>
    <t>Taxa adquirência</t>
  </si>
  <si>
    <t>Fee plataformas</t>
  </si>
  <si>
    <t>Despesas de marketing</t>
  </si>
  <si>
    <t>Mídia online</t>
  </si>
  <si>
    <t>Facebook</t>
  </si>
  <si>
    <t>Google</t>
  </si>
  <si>
    <t>Pinterest</t>
  </si>
  <si>
    <t>Seeding</t>
  </si>
  <si>
    <t>Produtos para seeding</t>
  </si>
  <si>
    <t>Embalagens para seeding</t>
  </si>
  <si>
    <t>Envios</t>
  </si>
  <si>
    <t>Branding</t>
  </si>
  <si>
    <t>Conteúdo</t>
  </si>
  <si>
    <t>Design</t>
  </si>
  <si>
    <t>Eventos</t>
  </si>
  <si>
    <t>Produção</t>
  </si>
  <si>
    <t>Trade marketing</t>
  </si>
  <si>
    <t>Material para PDVs próprios</t>
  </si>
  <si>
    <t>Material para PDVs B2B</t>
  </si>
  <si>
    <t>Brindes compre e ganhe</t>
  </si>
  <si>
    <t>Ações de marketing lojas</t>
  </si>
  <si>
    <t>Influência</t>
  </si>
  <si>
    <t>Awareness</t>
  </si>
  <si>
    <t>Consideração</t>
  </si>
  <si>
    <t>Conversão</t>
  </si>
  <si>
    <t>Sistemas de vendas e marketing</t>
  </si>
  <si>
    <t>CRM</t>
  </si>
  <si>
    <t>Atendimento ao consumidor</t>
  </si>
  <si>
    <t>Antifraude</t>
  </si>
  <si>
    <t>Vendas via Whatsapp</t>
  </si>
  <si>
    <t>Apuração DIFALs</t>
  </si>
  <si>
    <t>Pagamento DIFALs</t>
  </si>
  <si>
    <t>Mensalidade e-comm</t>
  </si>
  <si>
    <t>Margem de contribuição</t>
  </si>
  <si>
    <t>SG&amp;A</t>
  </si>
  <si>
    <t>\</t>
  </si>
  <si>
    <t>Time CLT</t>
  </si>
  <si>
    <t>Salários</t>
  </si>
  <si>
    <t>Férias</t>
  </si>
  <si>
    <t>13º salário</t>
  </si>
  <si>
    <t>Encargos</t>
  </si>
  <si>
    <t>Rescisões</t>
  </si>
  <si>
    <t>Benefícios</t>
  </si>
  <si>
    <t>Premiações</t>
  </si>
  <si>
    <t>Pró-labore</t>
  </si>
  <si>
    <t>Outras despesas de pessoal</t>
  </si>
  <si>
    <t>Prestadores de Serviço</t>
  </si>
  <si>
    <t>Sistemas</t>
  </si>
  <si>
    <t>ERP</t>
  </si>
  <si>
    <t>E-mail + ferramentas</t>
  </si>
  <si>
    <t>Assinatura digital</t>
  </si>
  <si>
    <t>Escritório</t>
  </si>
  <si>
    <t>Aluguel</t>
  </si>
  <si>
    <t>Condomínio</t>
  </si>
  <si>
    <t>IPTU</t>
  </si>
  <si>
    <t>Energia elétrica</t>
  </si>
  <si>
    <t>Aluguel móveis</t>
  </si>
  <si>
    <t>Manutenção predial</t>
  </si>
  <si>
    <t>Materiais de uso e consumo</t>
  </si>
  <si>
    <t>Viagens e agendas externas</t>
  </si>
  <si>
    <t>Serviços contratados</t>
  </si>
  <si>
    <t>Contabilidade</t>
  </si>
  <si>
    <t>Advocacia</t>
  </si>
  <si>
    <t>Manutenção equipamentos</t>
  </si>
  <si>
    <t>Assinaturas e filiações</t>
  </si>
  <si>
    <t>Hospedagem web</t>
  </si>
  <si>
    <t>Internet</t>
  </si>
  <si>
    <t>Conciliação contas a receber</t>
  </si>
  <si>
    <t>Consultoria em Recrutamento</t>
  </si>
  <si>
    <t>Consultoria Jurídica</t>
  </si>
  <si>
    <t>Consultoria Tributária</t>
  </si>
  <si>
    <t>Consultoria em LGPD</t>
  </si>
  <si>
    <t>Consultoria em Marketing</t>
  </si>
  <si>
    <t>Consultoria Regulatória</t>
  </si>
  <si>
    <t>Consultoria de Trade Marketing</t>
  </si>
  <si>
    <t>Sustentação e-comm</t>
  </si>
  <si>
    <t>Agência de Comunicação</t>
  </si>
  <si>
    <t>Performance</t>
  </si>
  <si>
    <t>Agregador links</t>
  </si>
  <si>
    <t>Lançamento de produtos</t>
  </si>
  <si>
    <t>Projetos de tecnologia</t>
  </si>
  <si>
    <t>Tarifas bancárias</t>
  </si>
  <si>
    <t>Outras despesas</t>
  </si>
  <si>
    <t>Cartório</t>
  </si>
  <si>
    <t>Taxas legais</t>
  </si>
  <si>
    <t>Locação equipamentos</t>
  </si>
  <si>
    <t>Reembolsos</t>
  </si>
  <si>
    <t>Cartão Crédito</t>
  </si>
  <si>
    <t>Serviços de entrega</t>
  </si>
  <si>
    <t>Presentes</t>
  </si>
  <si>
    <t>EBITDA</t>
  </si>
  <si>
    <t>Despesas financeiras</t>
  </si>
  <si>
    <t>Antecipação recebíveis</t>
  </si>
  <si>
    <t>IOF</t>
  </si>
  <si>
    <t>Rendimentos aplicações</t>
  </si>
  <si>
    <t>Aluguel máquina de cartão</t>
  </si>
  <si>
    <t>Cheque especial</t>
  </si>
  <si>
    <t>IRPJ</t>
  </si>
  <si>
    <t>CSLL</t>
  </si>
  <si>
    <t>Empréstimos</t>
  </si>
  <si>
    <t>CAPEX</t>
  </si>
  <si>
    <t>Equipamentos e Software</t>
  </si>
  <si>
    <t>Parcela mídia inaugural</t>
  </si>
  <si>
    <t>Móveis e Utensílios</t>
  </si>
  <si>
    <t>Lojas</t>
  </si>
  <si>
    <t>Lucro líquido</t>
  </si>
  <si>
    <t>Caixa inicial</t>
  </si>
  <si>
    <t>Resultado caixa mês</t>
  </si>
  <si>
    <t>Entradas mês</t>
  </si>
  <si>
    <t>Saídas mês</t>
  </si>
  <si>
    <t>Passivo impostos</t>
  </si>
  <si>
    <t>Financiamentos</t>
  </si>
  <si>
    <t>Caixa final</t>
  </si>
  <si>
    <t>Volume</t>
  </si>
  <si>
    <t>Novas lojas</t>
  </si>
  <si>
    <t>Linha atual</t>
  </si>
  <si>
    <t>Mini</t>
  </si>
  <si>
    <t>Caixa presente</t>
  </si>
  <si>
    <t>Cubeta média</t>
  </si>
  <si>
    <t>Necessaire</t>
  </si>
  <si>
    <t>Pack adesivo 01</t>
  </si>
  <si>
    <t>Pack adesivo 02</t>
  </si>
  <si>
    <t>Papel seda</t>
  </si>
  <si>
    <t>Brindes</t>
  </si>
  <si>
    <t>Scrunchie</t>
  </si>
  <si>
    <t>E-commerce</t>
  </si>
  <si>
    <t>B2B</t>
  </si>
  <si>
    <t>Peso lojas</t>
  </si>
  <si>
    <t>V</t>
  </si>
  <si>
    <t>Saída</t>
  </si>
  <si>
    <t>ROIC/Tempo</t>
  </si>
  <si>
    <t>Total</t>
  </si>
  <si>
    <t>Curva ABC</t>
  </si>
  <si>
    <t>% Receita</t>
  </si>
  <si>
    <t>Total de Mercadoria</t>
  </si>
  <si>
    <t>Ações/premissas/fornecedores</t>
  </si>
  <si>
    <t>Premissa (R$)</t>
  </si>
  <si>
    <t>Premissa (%)</t>
  </si>
  <si>
    <t>Início</t>
  </si>
  <si>
    <t>Frequência</t>
  </si>
  <si>
    <t>Impacto</t>
  </si>
  <si>
    <t>Início impacto</t>
  </si>
  <si>
    <t>GEB 001</t>
  </si>
  <si>
    <t>GEB 002</t>
  </si>
  <si>
    <t>GEB 003</t>
  </si>
  <si>
    <t>GEB 023</t>
  </si>
  <si>
    <t>GEB 021</t>
  </si>
  <si>
    <t>GEB 020</t>
  </si>
  <si>
    <t>GEB 019</t>
  </si>
  <si>
    <t>GEB 008</t>
  </si>
  <si>
    <t>GEB 013</t>
  </si>
  <si>
    <t>Shampoo 60ml</t>
  </si>
  <si>
    <t>GEB 010</t>
  </si>
  <si>
    <t>Máscara 50ml</t>
  </si>
  <si>
    <t>GEB 011</t>
  </si>
  <si>
    <t>Leave-in 50ml</t>
  </si>
  <si>
    <t>GEB 101</t>
  </si>
  <si>
    <t>GEB 102</t>
  </si>
  <si>
    <t>GEB 022</t>
  </si>
  <si>
    <t>Booster antifrizz</t>
  </si>
  <si>
    <t>GEB 120</t>
  </si>
  <si>
    <t>Leave-in pluma</t>
  </si>
  <si>
    <t>GEB 024</t>
  </si>
  <si>
    <t>Melon Mood 200ml</t>
  </si>
  <si>
    <t>GEB 121</t>
  </si>
  <si>
    <t>Máscara Mayday</t>
  </si>
  <si>
    <t>GEB 029</t>
  </si>
  <si>
    <t>Melon Mood 100ml</t>
  </si>
  <si>
    <t>GE404VR</t>
  </si>
  <si>
    <t>143VR</t>
  </si>
  <si>
    <t>7671</t>
  </si>
  <si>
    <t>7685GE</t>
  </si>
  <si>
    <t>100689</t>
  </si>
  <si>
    <t>100690</t>
  </si>
  <si>
    <t>CXPRSTGE001</t>
  </si>
  <si>
    <t>GEB 111</t>
  </si>
  <si>
    <t>Charm bag leave-in mini</t>
  </si>
  <si>
    <t>Frete</t>
  </si>
  <si>
    <t>Valor do ICMS</t>
  </si>
  <si>
    <t>Valor do COFINS</t>
  </si>
  <si>
    <t>ICMS - Difal</t>
  </si>
  <si>
    <t>Mercadoria</t>
  </si>
  <si>
    <t>Aumento de preços</t>
  </si>
  <si>
    <t>Tabela Jamef</t>
  </si>
  <si>
    <t>Novas embalagens</t>
  </si>
  <si>
    <t>Transporte/ Frete</t>
  </si>
  <si>
    <t>Aluguel + Condomínio</t>
  </si>
  <si>
    <t>Escritório/ Informática / Caixinha Loja</t>
  </si>
  <si>
    <t>Escritório/informática/caixinha</t>
  </si>
  <si>
    <t>Gráfica</t>
  </si>
  <si>
    <t>Taxi/ Moto Boy</t>
  </si>
  <si>
    <t>Táxi/motoboy</t>
  </si>
  <si>
    <t>Despesas Gerais  Loja</t>
  </si>
  <si>
    <t>Despesas Gerais Loja</t>
  </si>
  <si>
    <t>Taxas Cartão de Crédito</t>
  </si>
  <si>
    <t>Serviços</t>
  </si>
  <si>
    <t>Sistema de PDV</t>
  </si>
  <si>
    <t>iGlu &gt; Shopify POS by FullComm</t>
  </si>
  <si>
    <t>Time &gt; redução jornada p/ 6h</t>
  </si>
  <si>
    <t>Encargos (FGTS/INSS/IRRF)</t>
  </si>
  <si>
    <t>INSS + FGTS</t>
  </si>
  <si>
    <t>Previsão</t>
  </si>
  <si>
    <t>Benefícios (VT/VR/Assistência Médica)</t>
  </si>
  <si>
    <t>Assist médica + VR + VT</t>
  </si>
  <si>
    <t>Comissões</t>
  </si>
  <si>
    <t>Outras Despesas DP</t>
  </si>
  <si>
    <t>Prestadores de Serviços</t>
  </si>
  <si>
    <t>Sistemas (Omie/Vnda/Monday)</t>
  </si>
  <si>
    <t>Omie</t>
  </si>
  <si>
    <t>Corte de custo</t>
  </si>
  <si>
    <t xml:space="preserve">Contabilidade </t>
  </si>
  <si>
    <t>Venegas Contábil</t>
  </si>
  <si>
    <t>Manutenção - Ar Condic/Equipamentos</t>
  </si>
  <si>
    <t>Tarifas Bancárias (Mensal/TED/DOC)</t>
  </si>
  <si>
    <t>Ativações de inauguração</t>
  </si>
  <si>
    <t>Despesas inaugurais</t>
  </si>
  <si>
    <t>Enxoval inaugural</t>
  </si>
  <si>
    <t>Mídia inaugural</t>
  </si>
  <si>
    <t>ISS / Taxas Municipais</t>
  </si>
  <si>
    <t>Uniformes</t>
  </si>
  <si>
    <t>Abertura filial</t>
  </si>
  <si>
    <t>Aluguel Tablets e Notebook</t>
  </si>
  <si>
    <t>Taxa Antecipação Cartão de Crédito</t>
  </si>
  <si>
    <t>Aluguel Máquinas de Cartões</t>
  </si>
  <si>
    <t>Juros uso limite + IOF</t>
  </si>
  <si>
    <t xml:space="preserve">Contribuição Social - </t>
  </si>
  <si>
    <t>Empréstimos (Amortização) / Acordos</t>
  </si>
  <si>
    <t>Imobilizações</t>
  </si>
  <si>
    <t>Equipamentos/ veículos</t>
  </si>
  <si>
    <t>Quiosques e Lojas</t>
  </si>
  <si>
    <t>Resultado Líquido</t>
  </si>
  <si>
    <t>Quantidade</t>
  </si>
  <si>
    <t>Preço custo</t>
  </si>
  <si>
    <t>Preço venda</t>
  </si>
  <si>
    <t>Un/caixa</t>
  </si>
  <si>
    <t>1/Un/caixa</t>
  </si>
  <si>
    <t>Ajuste preço</t>
  </si>
  <si>
    <t>Data ajuste</t>
  </si>
  <si>
    <t>GEB 004</t>
  </si>
  <si>
    <t>GEB 005</t>
  </si>
  <si>
    <t>GEB 006</t>
  </si>
  <si>
    <t>GEB 007</t>
  </si>
  <si>
    <t>x</t>
  </si>
  <si>
    <t>1446</t>
  </si>
  <si>
    <t>1020</t>
  </si>
  <si>
    <t>Volume caixas</t>
  </si>
  <si>
    <t>Ticket médio</t>
  </si>
  <si>
    <t>34.987.157/0002-55</t>
  </si>
  <si>
    <t>Total da Nota Fiscal</t>
  </si>
  <si>
    <t>Reembolso Despesas Gerais Funcionários</t>
  </si>
  <si>
    <t>34.987.157/0003-36</t>
  </si>
  <si>
    <t>34.987.157/0004-17</t>
  </si>
  <si>
    <t>Mudança equipe</t>
  </si>
  <si>
    <t>34.987.157/0007-60</t>
  </si>
  <si>
    <t>Centralização estoques</t>
  </si>
  <si>
    <t>34.987.157/0006-89</t>
  </si>
  <si>
    <t>34.987.157/0008-40</t>
  </si>
  <si>
    <t>GE P&amp;L (as-is), R$</t>
  </si>
  <si>
    <t>2026Q1</t>
  </si>
  <si>
    <t>2026Q2</t>
  </si>
  <si>
    <t>2026Q3</t>
  </si>
  <si>
    <t>2026Q4</t>
  </si>
  <si>
    <t>2026 FY</t>
  </si>
  <si>
    <t>2027Q1</t>
  </si>
  <si>
    <t>2027Q2</t>
  </si>
  <si>
    <t>2027Q3</t>
  </si>
  <si>
    <t>2027Q4</t>
  </si>
  <si>
    <t>2027 FY</t>
  </si>
  <si>
    <t>Boniteca (Financ. estoque)</t>
  </si>
  <si>
    <t>GE P&amp;L — granular, per quarter (R$)</t>
  </si>
  <si>
    <t>Analytics</t>
  </si>
  <si>
    <t>Time</t>
  </si>
  <si>
    <t>Financeiro</t>
  </si>
  <si>
    <t>Operações</t>
  </si>
  <si>
    <t>Comercial</t>
  </si>
  <si>
    <t>Saving total</t>
  </si>
  <si>
    <t>% financiamento / CMV</t>
  </si>
  <si>
    <t>Ganho EBITDA GE Beauty</t>
  </si>
  <si>
    <t>P&amp;L Bisyou</t>
  </si>
  <si>
    <t>Receita líquida anual (R$)</t>
  </si>
  <si>
    <t>Margem bruta %</t>
  </si>
  <si>
    <t>Marketing / aquisição %</t>
  </si>
  <si>
    <t>Cost-to-serve %</t>
  </si>
  <si>
    <t>60% queda vs. 2025</t>
  </si>
  <si>
    <t>Conservador</t>
  </si>
  <si>
    <t>45% queda vs. 2025</t>
  </si>
  <si>
    <t>(–) Marketing / aquisição</t>
  </si>
  <si>
    <t>(–) Fee Boniteca</t>
  </si>
  <si>
    <t>(=) EBITDA (anual)</t>
  </si>
  <si>
    <t>Boniteca % (renegociada)</t>
  </si>
  <si>
    <t>2H 2026</t>
  </si>
  <si>
    <t>Geração total de caixa</t>
  </si>
  <si>
    <t>Caixa total 2026 + 2027</t>
  </si>
  <si>
    <t>Dívida GE Beauty</t>
  </si>
  <si>
    <t>Redução alavancagem</t>
  </si>
  <si>
    <t>GE BEAUTY | P&amp;L macro (trimestral) + economias de escala c/ Bisyou</t>
  </si>
  <si>
    <t>GE P&amp;L, linhas afetadas</t>
  </si>
  <si>
    <t>GE P&amp;L (integrado), R$</t>
  </si>
  <si>
    <t>+ aportes vindos op Bisyou</t>
  </si>
  <si>
    <t>Vendah</t>
  </si>
  <si>
    <t>Venda mensal</t>
  </si>
  <si>
    <t>BFluence</t>
  </si>
  <si>
    <t>Site</t>
  </si>
  <si>
    <t>DRE</t>
  </si>
  <si>
    <t>Run-rate YTD</t>
  </si>
  <si>
    <t>(-) SG&amp;A anual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</si>
</sst>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"/>
    <numFmt numFmtId="165" formatCode="0.0%"/>
    <numFmt numFmtId="166" formatCode="0.0"/>
    <numFmt numFmtId="167" formatCode="_-* #,##0.00_-;\-* #,##0.00_-;_-* &quot;-&quot;??_-;_-@"/>
  </numFmts>
  <fonts count="36" x14ac:knownFonts="1">
    <font>
      <sz val="8"/>
      <color theme="1"/>
      <name val="Calibri"/>
      <scheme val="minor"/>
    </font>
    <font>
      <b/>
      <sz val="8"/>
      <color theme="1"/>
      <name val="Calibri"/>
      <family val="2"/>
    </font>
    <font>
      <b/>
      <sz val="8"/>
      <color theme="0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i/>
      <sz val="9"/>
      <color theme="0"/>
      <name val="Calibri"/>
      <family val="2"/>
    </font>
    <font>
      <i/>
      <sz val="9"/>
      <color theme="1"/>
      <name val="Calibri"/>
      <family val="2"/>
    </font>
    <font>
      <b/>
      <i/>
      <sz val="9"/>
      <color theme="1"/>
      <name val="Calibri"/>
      <family val="2"/>
    </font>
    <font>
      <i/>
      <sz val="9"/>
      <color rgb="FFFF0000"/>
      <name val="Calibri"/>
      <family val="2"/>
    </font>
    <font>
      <b/>
      <i/>
      <sz val="9"/>
      <color rgb="FFFF0000"/>
      <name val="Calibri"/>
      <family val="2"/>
    </font>
    <font>
      <b/>
      <i/>
      <sz val="9"/>
      <color theme="0"/>
      <name val="Calibri"/>
      <family val="2"/>
    </font>
    <font>
      <i/>
      <sz val="8"/>
      <color theme="1"/>
      <name val="Calibri"/>
      <family val="2"/>
    </font>
    <font>
      <i/>
      <sz val="7"/>
      <color theme="1"/>
      <name val="Calibri"/>
      <family val="2"/>
    </font>
    <font>
      <sz val="8"/>
      <color theme="0"/>
      <name val="Calibri"/>
      <family val="2"/>
    </font>
    <font>
      <i/>
      <sz val="7"/>
      <color theme="0"/>
      <name val="Calibri"/>
      <family val="2"/>
    </font>
    <font>
      <b/>
      <i/>
      <sz val="7"/>
      <color theme="1"/>
      <name val="Calibri"/>
      <family val="2"/>
    </font>
    <font>
      <i/>
      <sz val="7"/>
      <color rgb="FFFF0000"/>
      <name val="Calibri"/>
      <family val="2"/>
    </font>
    <font>
      <b/>
      <i/>
      <sz val="7"/>
      <color rgb="FFFF0000"/>
      <name val="Calibri"/>
      <family val="2"/>
    </font>
    <font>
      <i/>
      <sz val="8"/>
      <color theme="0"/>
      <name val="Calibri"/>
      <family val="2"/>
    </font>
    <font>
      <sz val="8"/>
      <color rgb="FFFF0000"/>
      <name val="Calibri"/>
      <family val="2"/>
    </font>
    <font>
      <b/>
      <sz val="8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</font>
    <font>
      <b/>
      <sz val="8"/>
      <color rgb="FFFFFFFF"/>
      <name val="Calibri"/>
      <family val="2"/>
    </font>
    <font>
      <b/>
      <sz val="8"/>
      <name val="Calibri"/>
      <family val="2"/>
    </font>
    <font>
      <b/>
      <sz val="8"/>
      <color rgb="FFFFFFFF"/>
      <name val="Calibri"/>
      <family val="2"/>
    </font>
    <font>
      <b/>
      <sz val="8"/>
      <color rgb="FFFFFFFF"/>
      <name val="Calibri"/>
      <family val="2"/>
    </font>
    <font>
      <b/>
      <i/>
      <sz val="8"/>
      <name val="Calibri"/>
      <family val="2"/>
    </font>
    <font>
      <i/>
      <sz val="8"/>
      <color theme="1"/>
      <name val="Calibri"/>
      <family val="2"/>
      <scheme val="minor"/>
    </font>
    <font>
      <i/>
      <sz val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F3630"/>
        <bgColor rgb="FFDF3630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11243F"/>
      </patternFill>
    </fill>
    <fill>
      <patternFill patternType="solid">
        <fgColor rgb="FFFFF3CD"/>
      </patternFill>
    </fill>
    <fill>
      <patternFill patternType="solid">
        <fgColor rgb="FF11243F"/>
      </patternFill>
    </fill>
    <fill>
      <patternFill patternType="solid">
        <fgColor rgb="FF11243F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1"/>
    <xf numFmtId="9" fontId="25" fillId="0" borderId="1"/>
    <xf numFmtId="0" fontId="26" fillId="0" borderId="1"/>
    <xf numFmtId="43" fontId="26" fillId="0" borderId="1"/>
  </cellStyleXfs>
  <cellXfs count="196">
    <xf numFmtId="0" fontId="0" fillId="0" borderId="0" xfId="0" applyBorder="1"/>
    <xf numFmtId="17" fontId="1" fillId="0" borderId="0" xfId="0" applyNumberFormat="1" applyFont="1" applyBorder="1"/>
    <xf numFmtId="0" fontId="1" fillId="4" borderId="1" xfId="0" applyFont="1" applyFill="1"/>
    <xf numFmtId="0" fontId="2" fillId="3" borderId="1" xfId="0" applyFont="1" applyFill="1"/>
    <xf numFmtId="164" fontId="2" fillId="3" borderId="1" xfId="0" applyNumberFormat="1" applyFont="1" applyFill="1"/>
    <xf numFmtId="0" fontId="4" fillId="0" borderId="0" xfId="0" applyFont="1" applyBorder="1"/>
    <xf numFmtId="9" fontId="2" fillId="3" borderId="1" xfId="0" applyNumberFormat="1" applyFont="1" applyFill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17" fontId="6" fillId="0" borderId="0" xfId="0" applyNumberFormat="1" applyFont="1" applyBorder="1"/>
    <xf numFmtId="9" fontId="6" fillId="0" borderId="0" xfId="0" applyNumberFormat="1" applyFont="1" applyBorder="1" applyAlignment="1">
      <alignment horizontal="center"/>
    </xf>
    <xf numFmtId="0" fontId="7" fillId="0" borderId="0" xfId="0" applyFont="1" applyBorder="1"/>
    <xf numFmtId="0" fontId="6" fillId="0" borderId="0" xfId="0" applyFont="1" applyBorder="1"/>
    <xf numFmtId="17" fontId="6" fillId="0" borderId="0" xfId="0" applyNumberFormat="1" applyFont="1" applyBorder="1" applyAlignment="1">
      <alignment horizontal="center"/>
    </xf>
    <xf numFmtId="0" fontId="8" fillId="0" borderId="0" xfId="0" applyFont="1" applyBorder="1"/>
    <xf numFmtId="9" fontId="6" fillId="0" borderId="0" xfId="0" applyNumberFormat="1" applyFont="1" applyBorder="1"/>
    <xf numFmtId="9" fontId="8" fillId="0" borderId="0" xfId="0" applyNumberFormat="1" applyFont="1" applyBorder="1"/>
    <xf numFmtId="0" fontId="7" fillId="3" borderId="1" xfId="0" applyFont="1" applyFill="1"/>
    <xf numFmtId="164" fontId="7" fillId="3" borderId="1" xfId="0" applyNumberFormat="1" applyFont="1" applyFill="1"/>
    <xf numFmtId="165" fontId="7" fillId="3" borderId="1" xfId="0" applyNumberFormat="1" applyFont="1" applyFill="1"/>
    <xf numFmtId="0" fontId="6" fillId="4" borderId="1" xfId="0" applyFont="1" applyFill="1"/>
    <xf numFmtId="164" fontId="6" fillId="4" borderId="1" xfId="0" applyNumberFormat="1" applyFont="1" applyFill="1"/>
    <xf numFmtId="165" fontId="6" fillId="4" borderId="1" xfId="0" applyNumberFormat="1" applyFont="1" applyFill="1"/>
    <xf numFmtId="164" fontId="6" fillId="0" borderId="0" xfId="0" applyNumberFormat="1" applyFont="1" applyBorder="1"/>
    <xf numFmtId="165" fontId="6" fillId="0" borderId="0" xfId="0" applyNumberFormat="1" applyFont="1" applyBorder="1"/>
    <xf numFmtId="0" fontId="9" fillId="0" borderId="0" xfId="0" applyFont="1" applyBorder="1"/>
    <xf numFmtId="0" fontId="10" fillId="0" borderId="0" xfId="0" applyFont="1" applyBorder="1"/>
    <xf numFmtId="164" fontId="10" fillId="0" borderId="0" xfId="0" applyNumberFormat="1" applyFont="1" applyBorder="1"/>
    <xf numFmtId="165" fontId="10" fillId="0" borderId="0" xfId="0" applyNumberFormat="1" applyFont="1" applyBorder="1"/>
    <xf numFmtId="164" fontId="11" fillId="0" borderId="0" xfId="0" applyNumberFormat="1" applyFont="1" applyBorder="1"/>
    <xf numFmtId="0" fontId="6" fillId="5" borderId="1" xfId="0" applyFont="1" applyFill="1"/>
    <xf numFmtId="164" fontId="6" fillId="5" borderId="1" xfId="0" applyNumberFormat="1" applyFont="1" applyFill="1"/>
    <xf numFmtId="165" fontId="6" fillId="5" borderId="1" xfId="0" applyNumberFormat="1" applyFont="1" applyFill="1"/>
    <xf numFmtId="0" fontId="7" fillId="2" borderId="1" xfId="0" applyFont="1" applyFill="1"/>
    <xf numFmtId="164" fontId="8" fillId="3" borderId="1" xfId="0" applyNumberFormat="1" applyFont="1" applyFill="1"/>
    <xf numFmtId="164" fontId="5" fillId="5" borderId="1" xfId="0" applyNumberFormat="1" applyFont="1" applyFill="1"/>
    <xf numFmtId="166" fontId="6" fillId="5" borderId="1" xfId="0" applyNumberFormat="1" applyFont="1" applyFill="1"/>
    <xf numFmtId="164" fontId="5" fillId="0" borderId="0" xfId="0" applyNumberFormat="1" applyFont="1" applyBorder="1"/>
    <xf numFmtId="165" fontId="5" fillId="0" borderId="0" xfId="0" applyNumberFormat="1" applyFont="1" applyBorder="1"/>
    <xf numFmtId="166" fontId="5" fillId="0" borderId="0" xfId="0" applyNumberFormat="1" applyFont="1" applyBorder="1"/>
    <xf numFmtId="166" fontId="7" fillId="3" borderId="1" xfId="0" applyNumberFormat="1" applyFont="1" applyFill="1"/>
    <xf numFmtId="165" fontId="5" fillId="5" borderId="1" xfId="0" applyNumberFormat="1" applyFont="1" applyFill="1"/>
    <xf numFmtId="164" fontId="5" fillId="4" borderId="1" xfId="0" applyNumberFormat="1" applyFont="1" applyFill="1"/>
    <xf numFmtId="166" fontId="6" fillId="4" borderId="1" xfId="0" applyNumberFormat="1" applyFont="1" applyFill="1"/>
    <xf numFmtId="166" fontId="10" fillId="0" borderId="0" xfId="0" applyNumberFormat="1" applyFont="1" applyBorder="1"/>
    <xf numFmtId="0" fontId="10" fillId="0" borderId="0" xfId="0" quotePrefix="1" applyFont="1" applyBorder="1"/>
    <xf numFmtId="9" fontId="7" fillId="3" borderId="1" xfId="0" applyNumberFormat="1" applyFont="1" applyFill="1"/>
    <xf numFmtId="9" fontId="8" fillId="3" borderId="1" xfId="0" applyNumberFormat="1" applyFont="1" applyFill="1"/>
    <xf numFmtId="165" fontId="8" fillId="0" borderId="0" xfId="0" applyNumberFormat="1" applyFont="1" applyBorder="1"/>
    <xf numFmtId="0" fontId="12" fillId="0" borderId="0" xfId="0" applyFont="1" applyBorder="1"/>
    <xf numFmtId="164" fontId="12" fillId="0" borderId="0" xfId="0" applyNumberFormat="1" applyFont="1" applyBorder="1"/>
    <xf numFmtId="165" fontId="12" fillId="0" borderId="0" xfId="0" applyNumberFormat="1" applyFont="1" applyBorder="1"/>
    <xf numFmtId="164" fontId="13" fillId="0" borderId="0" xfId="0" applyNumberFormat="1" applyFont="1" applyBorder="1"/>
    <xf numFmtId="0" fontId="14" fillId="0" borderId="0" xfId="0" applyFont="1" applyBorder="1"/>
    <xf numFmtId="0" fontId="11" fillId="0" borderId="0" xfId="0" applyFont="1" applyBorder="1"/>
    <xf numFmtId="0" fontId="5" fillId="4" borderId="1" xfId="0" applyFont="1" applyFill="1"/>
    <xf numFmtId="165" fontId="5" fillId="4" borderId="1" xfId="0" applyNumberFormat="1" applyFont="1" applyFill="1"/>
    <xf numFmtId="167" fontId="10" fillId="0" borderId="0" xfId="0" applyNumberFormat="1" applyFont="1" applyBorder="1"/>
    <xf numFmtId="167" fontId="5" fillId="0" borderId="0" xfId="0" applyNumberFormat="1" applyFont="1" applyBorder="1"/>
    <xf numFmtId="9" fontId="6" fillId="4" borderId="1" xfId="0" applyNumberFormat="1" applyFont="1" applyFill="1"/>
    <xf numFmtId="0" fontId="3" fillId="0" borderId="0" xfId="0" applyFont="1" applyBorder="1"/>
    <xf numFmtId="0" fontId="1" fillId="0" borderId="0" xfId="0" applyFont="1" applyBorder="1"/>
    <xf numFmtId="9" fontId="1" fillId="0" borderId="0" xfId="0" applyNumberFormat="1" applyFont="1" applyBorder="1"/>
    <xf numFmtId="9" fontId="2" fillId="3" borderId="1" xfId="0" applyNumberFormat="1" applyFont="1" applyFill="1" applyAlignment="1">
      <alignment horizontal="center"/>
    </xf>
    <xf numFmtId="9" fontId="3" fillId="0" borderId="0" xfId="0" applyNumberFormat="1" applyFont="1" applyBorder="1"/>
    <xf numFmtId="164" fontId="1" fillId="4" borderId="1" xfId="0" applyNumberFormat="1" applyFont="1" applyFill="1"/>
    <xf numFmtId="9" fontId="1" fillId="4" borderId="1" xfId="0" applyNumberFormat="1" applyFont="1" applyFill="1"/>
    <xf numFmtId="164" fontId="3" fillId="0" borderId="0" xfId="0" applyNumberFormat="1" applyFont="1" applyBorder="1"/>
    <xf numFmtId="165" fontId="3" fillId="0" borderId="0" xfId="0" applyNumberFormat="1" applyFont="1" applyBorder="1"/>
    <xf numFmtId="0" fontId="3" fillId="0" borderId="0" xfId="0" applyFont="1" applyBorder="1" applyAlignment="1">
      <alignment horizontal="center"/>
    </xf>
    <xf numFmtId="0" fontId="17" fillId="0" borderId="0" xfId="0" applyFont="1" applyBorder="1"/>
    <xf numFmtId="165" fontId="1" fillId="0" borderId="0" xfId="0" applyNumberFormat="1" applyFont="1" applyBorder="1"/>
    <xf numFmtId="3" fontId="3" fillId="0" borderId="0" xfId="0" applyNumberFormat="1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9" fontId="17" fillId="0" borderId="0" xfId="0" applyNumberFormat="1" applyFont="1" applyBorder="1"/>
    <xf numFmtId="9" fontId="2" fillId="3" borderId="1" xfId="0" applyNumberFormat="1" applyFont="1" applyFill="1" applyAlignment="1">
      <alignment horizontal="left"/>
    </xf>
    <xf numFmtId="9" fontId="1" fillId="4" borderId="1" xfId="0" applyNumberFormat="1" applyFont="1" applyFill="1" applyAlignment="1">
      <alignment horizontal="center"/>
    </xf>
    <xf numFmtId="0" fontId="18" fillId="0" borderId="0" xfId="0" applyFont="1" applyBorder="1"/>
    <xf numFmtId="0" fontId="16" fillId="0" borderId="0" xfId="0" applyFont="1" applyBorder="1"/>
    <xf numFmtId="164" fontId="19" fillId="0" borderId="0" xfId="0" applyNumberFormat="1" applyFont="1" applyBorder="1"/>
    <xf numFmtId="0" fontId="1" fillId="5" borderId="1" xfId="0" applyFont="1" applyFill="1"/>
    <xf numFmtId="9" fontId="1" fillId="5" borderId="1" xfId="0" applyNumberFormat="1" applyFont="1" applyFill="1" applyAlignment="1">
      <alignment horizontal="center"/>
    </xf>
    <xf numFmtId="164" fontId="1" fillId="5" borderId="1" xfId="0" applyNumberFormat="1" applyFont="1" applyFill="1"/>
    <xf numFmtId="9" fontId="1" fillId="0" borderId="0" xfId="0" applyNumberFormat="1" applyFont="1" applyBorder="1" applyAlignment="1">
      <alignment horizontal="center"/>
    </xf>
    <xf numFmtId="9" fontId="19" fillId="0" borderId="0" xfId="0" applyNumberFormat="1" applyFont="1" applyBorder="1"/>
    <xf numFmtId="0" fontId="16" fillId="0" borderId="0" xfId="0" quotePrefix="1" applyFont="1" applyBorder="1"/>
    <xf numFmtId="164" fontId="1" fillId="0" borderId="0" xfId="0" applyNumberFormat="1" applyFont="1" applyBorder="1"/>
    <xf numFmtId="9" fontId="1" fillId="5" borderId="1" xfId="0" applyNumberFormat="1" applyFont="1" applyFill="1"/>
    <xf numFmtId="0" fontId="20" fillId="0" borderId="0" xfId="0" applyFont="1" applyBorder="1"/>
    <xf numFmtId="9" fontId="21" fillId="0" borderId="0" xfId="0" applyNumberFormat="1" applyFont="1" applyBorder="1"/>
    <xf numFmtId="0" fontId="19" fillId="0" borderId="0" xfId="0" applyFont="1" applyBorder="1"/>
    <xf numFmtId="0" fontId="3" fillId="4" borderId="1" xfId="0" applyFont="1" applyFill="1"/>
    <xf numFmtId="164" fontId="3" fillId="4" borderId="1" xfId="0" applyNumberFormat="1" applyFont="1" applyFill="1"/>
    <xf numFmtId="164" fontId="16" fillId="0" borderId="0" xfId="0" applyNumberFormat="1" applyFont="1" applyBorder="1"/>
    <xf numFmtId="17" fontId="3" fillId="0" borderId="0" xfId="0" applyNumberFormat="1" applyFont="1" applyBorder="1"/>
    <xf numFmtId="17" fontId="3" fillId="0" borderId="0" xfId="0" applyNumberFormat="1" applyFont="1" applyBorder="1" applyAlignment="1">
      <alignment horizontal="center"/>
    </xf>
    <xf numFmtId="167" fontId="3" fillId="0" borderId="0" xfId="0" applyNumberFormat="1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17" fontId="1" fillId="0" borderId="0" xfId="0" applyNumberFormat="1" applyFont="1" applyBorder="1" applyAlignment="1">
      <alignment horizontal="center"/>
    </xf>
    <xf numFmtId="164" fontId="2" fillId="3" borderId="1" xfId="0" applyNumberFormat="1" applyFont="1" applyFill="1" applyAlignment="1">
      <alignment horizontal="center"/>
    </xf>
    <xf numFmtId="14" fontId="2" fillId="3" borderId="1" xfId="0" applyNumberFormat="1" applyFont="1" applyFill="1" applyAlignment="1">
      <alignment horizontal="center"/>
    </xf>
    <xf numFmtId="0" fontId="2" fillId="3" borderId="1" xfId="0" applyFont="1" applyFill="1" applyAlignment="1">
      <alignment horizontal="center"/>
    </xf>
    <xf numFmtId="164" fontId="1" fillId="4" borderId="1" xfId="0" applyNumberFormat="1" applyFont="1" applyFill="1" applyAlignment="1">
      <alignment horizontal="center"/>
    </xf>
    <xf numFmtId="165" fontId="1" fillId="4" borderId="1" xfId="0" applyNumberFormat="1" applyFont="1" applyFill="1" applyAlignment="1">
      <alignment horizontal="center"/>
    </xf>
    <xf numFmtId="14" fontId="1" fillId="4" borderId="1" xfId="0" applyNumberFormat="1" applyFont="1" applyFill="1" applyAlignment="1">
      <alignment horizontal="center"/>
    </xf>
    <xf numFmtId="0" fontId="1" fillId="4" borderId="1" xfId="0" applyFont="1" applyFill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67" fontId="20" fillId="0" borderId="0" xfId="0" applyNumberFormat="1" applyFont="1" applyBorder="1" applyAlignment="1">
      <alignment horizontal="center"/>
    </xf>
    <xf numFmtId="14" fontId="16" fillId="0" borderId="0" xfId="0" applyNumberFormat="1" applyFont="1" applyBorder="1" applyAlignment="1">
      <alignment horizontal="center"/>
    </xf>
    <xf numFmtId="9" fontId="16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2" fillId="0" borderId="0" xfId="0" applyFont="1" applyBorder="1"/>
    <xf numFmtId="164" fontId="16" fillId="0" borderId="0" xfId="0" applyNumberFormat="1" applyFont="1" applyBorder="1" applyAlignment="1">
      <alignment horizontal="center"/>
    </xf>
    <xf numFmtId="164" fontId="1" fillId="5" borderId="1" xfId="0" applyNumberFormat="1" applyFont="1" applyFill="1" applyAlignment="1">
      <alignment horizontal="center"/>
    </xf>
    <xf numFmtId="14" fontId="1" fillId="5" borderId="1" xfId="0" applyNumberFormat="1" applyFont="1" applyFill="1" applyAlignment="1">
      <alignment horizontal="center"/>
    </xf>
    <xf numFmtId="0" fontId="1" fillId="5" borderId="1" xfId="0" applyFont="1" applyFill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9" fontId="3" fillId="0" borderId="0" xfId="0" applyNumberFormat="1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164" fontId="20" fillId="0" borderId="0" xfId="0" applyNumberFormat="1" applyFont="1" applyBorder="1"/>
    <xf numFmtId="167" fontId="16" fillId="0" borderId="0" xfId="0" applyNumberFormat="1" applyFont="1" applyBorder="1" applyAlignment="1">
      <alignment horizontal="center"/>
    </xf>
    <xf numFmtId="164" fontId="21" fillId="0" borderId="0" xfId="0" applyNumberFormat="1" applyFont="1" applyBorder="1"/>
    <xf numFmtId="164" fontId="20" fillId="0" borderId="0" xfId="0" applyNumberFormat="1" applyFont="1" applyBorder="1" applyAlignment="1">
      <alignment horizontal="center"/>
    </xf>
    <xf numFmtId="9" fontId="20" fillId="0" borderId="0" xfId="0" applyNumberFormat="1" applyFont="1" applyBorder="1" applyAlignment="1">
      <alignment horizontal="center"/>
    </xf>
    <xf numFmtId="14" fontId="20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14" fontId="16" fillId="6" borderId="1" xfId="0" applyNumberFormat="1" applyFont="1" applyFill="1" applyAlignment="1">
      <alignment horizontal="center"/>
    </xf>
    <xf numFmtId="165" fontId="19" fillId="0" borderId="0" xfId="0" applyNumberFormat="1" applyFont="1" applyBorder="1" applyAlignment="1">
      <alignment horizontal="center"/>
    </xf>
    <xf numFmtId="165" fontId="20" fillId="0" borderId="0" xfId="0" applyNumberFormat="1" applyFont="1" applyBorder="1" applyAlignment="1">
      <alignment horizontal="center"/>
    </xf>
    <xf numFmtId="0" fontId="3" fillId="0" borderId="5" xfId="0" applyFont="1" applyBorder="1"/>
    <xf numFmtId="0" fontId="17" fillId="0" borderId="5" xfId="0" applyFont="1" applyBorder="1"/>
    <xf numFmtId="0" fontId="1" fillId="0" borderId="5" xfId="0" applyFont="1" applyBorder="1"/>
    <xf numFmtId="165" fontId="1" fillId="0" borderId="5" xfId="0" applyNumberFormat="1" applyFont="1" applyBorder="1"/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164" fontId="23" fillId="0" borderId="0" xfId="0" applyNumberFormat="1" applyFont="1" applyBorder="1" applyAlignment="1">
      <alignment horizontal="center"/>
    </xf>
    <xf numFmtId="9" fontId="23" fillId="0" borderId="0" xfId="0" applyNumberFormat="1" applyFont="1" applyBorder="1" applyAlignment="1">
      <alignment horizontal="center"/>
    </xf>
    <xf numFmtId="14" fontId="23" fillId="0" borderId="0" xfId="0" applyNumberFormat="1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4" fillId="0" borderId="0" xfId="0" applyFont="1" applyBorder="1"/>
    <xf numFmtId="0" fontId="16" fillId="0" borderId="1" xfId="0" applyFont="1"/>
    <xf numFmtId="0" fontId="3" fillId="0" borderId="1" xfId="0" applyFont="1"/>
    <xf numFmtId="0" fontId="15" fillId="4" borderId="1" xfId="0" applyFont="1" applyFill="1"/>
    <xf numFmtId="3" fontId="0" fillId="0" borderId="0" xfId="0" applyNumberFormat="1" applyBorder="1"/>
    <xf numFmtId="0" fontId="29" fillId="7" borderId="0" xfId="0" applyFont="1" applyFill="1" applyBorder="1"/>
    <xf numFmtId="3" fontId="28" fillId="8" borderId="0" xfId="0" applyNumberFormat="1" applyFont="1" applyFill="1" applyBorder="1"/>
    <xf numFmtId="165" fontId="28" fillId="8" borderId="0" xfId="0" applyNumberFormat="1" applyFont="1" applyFill="1" applyBorder="1"/>
    <xf numFmtId="3" fontId="28" fillId="0" borderId="0" xfId="0" applyNumberFormat="1" applyFont="1" applyBorder="1"/>
    <xf numFmtId="0" fontId="30" fillId="0" borderId="0" xfId="0" applyFont="1" applyBorder="1"/>
    <xf numFmtId="0" fontId="31" fillId="9" borderId="0" xfId="0" applyFont="1" applyFill="1" applyBorder="1"/>
    <xf numFmtId="3" fontId="30" fillId="0" borderId="0" xfId="0" applyNumberFormat="1" applyFont="1" applyBorder="1"/>
    <xf numFmtId="0" fontId="1" fillId="0" borderId="1" xfId="0" applyFont="1"/>
    <xf numFmtId="0" fontId="0" fillId="0" borderId="1" xfId="0"/>
    <xf numFmtId="0" fontId="15" fillId="0" borderId="1" xfId="0" applyFont="1"/>
    <xf numFmtId="0" fontId="32" fillId="10" borderId="0" xfId="0" applyFont="1" applyFill="1" applyBorder="1"/>
    <xf numFmtId="0" fontId="30" fillId="0" borderId="1" xfId="0" applyFont="1"/>
    <xf numFmtId="0" fontId="31" fillId="9" borderId="1" xfId="0" applyFont="1" applyFill="1"/>
    <xf numFmtId="0" fontId="32" fillId="10" borderId="1" xfId="0" applyFont="1" applyFill="1"/>
    <xf numFmtId="9" fontId="3" fillId="0" borderId="1" xfId="0" applyNumberFormat="1" applyFont="1"/>
    <xf numFmtId="9" fontId="16" fillId="0" borderId="1" xfId="0" applyNumberFormat="1" applyFont="1"/>
    <xf numFmtId="9" fontId="25" fillId="0" borderId="1" xfId="1"/>
    <xf numFmtId="3" fontId="0" fillId="0" borderId="1" xfId="0" applyNumberFormat="1"/>
    <xf numFmtId="9" fontId="15" fillId="0" borderId="1" xfId="0" applyNumberFormat="1" applyFont="1"/>
    <xf numFmtId="9" fontId="1" fillId="0" borderId="1" xfId="0" applyNumberFormat="1" applyFont="1"/>
    <xf numFmtId="9" fontId="3" fillId="4" borderId="1" xfId="0" applyNumberFormat="1" applyFont="1" applyFill="1"/>
    <xf numFmtId="3" fontId="27" fillId="0" borderId="0" xfId="0" applyNumberFormat="1" applyFont="1" applyBorder="1"/>
    <xf numFmtId="0" fontId="4" fillId="0" borderId="1" xfId="0" applyFont="1"/>
    <xf numFmtId="0" fontId="27" fillId="0" borderId="0" xfId="0" applyFont="1" applyBorder="1"/>
    <xf numFmtId="0" fontId="27" fillId="0" borderId="1" xfId="0" applyFont="1"/>
    <xf numFmtId="3" fontId="27" fillId="0" borderId="1" xfId="0" applyNumberFormat="1" applyFont="1"/>
    <xf numFmtId="9" fontId="27" fillId="0" borderId="1" xfId="1" applyFont="1"/>
    <xf numFmtId="0" fontId="29" fillId="10" borderId="0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3" fontId="0" fillId="0" borderId="7" xfId="0" applyNumberFormat="1" applyBorder="1"/>
    <xf numFmtId="3" fontId="27" fillId="0" borderId="7" xfId="0" applyNumberFormat="1" applyFont="1" applyBorder="1"/>
    <xf numFmtId="3" fontId="27" fillId="0" borderId="8" xfId="0" applyNumberFormat="1" applyFont="1" applyBorder="1"/>
    <xf numFmtId="0" fontId="29" fillId="9" borderId="0" xfId="0" applyFont="1" applyFill="1" applyBorder="1"/>
    <xf numFmtId="0" fontId="4" fillId="0" borderId="0" xfId="0" quotePrefix="1" applyFont="1" applyBorder="1"/>
    <xf numFmtId="0" fontId="29" fillId="7" borderId="0" xfId="0" applyFont="1" applyFill="1" applyBorder="1" applyAlignment="1">
      <alignment horizontal="center"/>
    </xf>
    <xf numFmtId="3" fontId="33" fillId="11" borderId="1" xfId="0" applyNumberFormat="1" applyFont="1" applyFill="1"/>
    <xf numFmtId="0" fontId="33" fillId="11" borderId="1" xfId="0" applyFont="1" applyFill="1"/>
    <xf numFmtId="0" fontId="29" fillId="7" borderId="1" xfId="0" applyFont="1" applyFill="1" applyAlignment="1">
      <alignment horizontal="center"/>
    </xf>
    <xf numFmtId="0" fontId="24" fillId="0" borderId="1" xfId="0" applyFont="1"/>
    <xf numFmtId="3" fontId="28" fillId="0" borderId="1" xfId="0" applyNumberFormat="1" applyFont="1"/>
    <xf numFmtId="0" fontId="34" fillId="0" borderId="0" xfId="0" applyFont="1" applyBorder="1"/>
    <xf numFmtId="165" fontId="35" fillId="8" borderId="0" xfId="0" applyNumberFormat="1" applyFont="1" applyFill="1" applyBorder="1"/>
    <xf numFmtId="165" fontId="35" fillId="0" borderId="1" xfId="0" applyNumberFormat="1" applyFont="1"/>
    <xf numFmtId="3" fontId="24" fillId="0" borderId="1" xfId="0" applyNumberFormat="1" applyFont="1"/>
    <xf numFmtId="3" fontId="24" fillId="8" borderId="0" xfId="0" applyNumberFormat="1" applyFont="1" applyFill="1" applyBorder="1"/>
  </cellXfs>
  <cellStyles count="4">
    <cellStyle name="Normal" xfId="0" builtinId="0"/>
    <cellStyle name="Normal 2" xfId="2" xr:uid="{00000000-0005-0000-0000-000002000000}"/>
    <cellStyle name="Porcentagem" xfId="1" builtinId="5"/>
    <cellStyle name="Vírgula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Grade!$C$7</c:f>
              <c:strCache>
                <c:ptCount val="1"/>
                <c:pt idx="0">
                  <c:v>Shampoo 250ml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Grade!$D$7:$P$7</c:f>
            </c:numRef>
          </c:val>
          <c:extLst>
            <c:ext xmlns:c16="http://schemas.microsoft.com/office/drawing/2014/chart" uri="{C3380CC4-5D6E-409C-BE32-E72D297353CC}">
              <c16:uniqueId val="{00000000-2246-46CF-8F8B-441A057BCD94}"/>
            </c:ext>
          </c:extLst>
        </c:ser>
        <c:ser>
          <c:idx val="1"/>
          <c:order val="1"/>
          <c:tx>
            <c:strRef>
              <c:f>Grade!$C$8</c:f>
              <c:strCache>
                <c:ptCount val="1"/>
                <c:pt idx="0">
                  <c:v>Máscara 200ml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Grade!$D$8:$P$8</c:f>
            </c:numRef>
          </c:val>
          <c:extLst>
            <c:ext xmlns:c16="http://schemas.microsoft.com/office/drawing/2014/chart" uri="{C3380CC4-5D6E-409C-BE32-E72D297353CC}">
              <c16:uniqueId val="{00000001-2246-46CF-8F8B-441A057BCD94}"/>
            </c:ext>
          </c:extLst>
        </c:ser>
        <c:ser>
          <c:idx val="2"/>
          <c:order val="2"/>
          <c:tx>
            <c:strRef>
              <c:f>Grade!$C$9</c:f>
              <c:strCache>
                <c:ptCount val="1"/>
                <c:pt idx="0">
                  <c:v>Leave-in 150ml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Grade!$D$9:$P$9</c:f>
            </c:numRef>
          </c:val>
          <c:extLst>
            <c:ext xmlns:c16="http://schemas.microsoft.com/office/drawing/2014/chart" uri="{C3380CC4-5D6E-409C-BE32-E72D297353CC}">
              <c16:uniqueId val="{00000002-2246-46CF-8F8B-441A057BCD94}"/>
            </c:ext>
          </c:extLst>
        </c:ser>
        <c:ser>
          <c:idx val="3"/>
          <c:order val="3"/>
          <c:tx>
            <c:strRef>
              <c:f>Grade!$C$10</c:f>
              <c:strCache>
                <c:ptCount val="1"/>
                <c:pt idx="0">
                  <c:v>Booster antioxidante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Grade!$D$10:$P$10</c:f>
            </c:numRef>
          </c:val>
          <c:extLst>
            <c:ext xmlns:c16="http://schemas.microsoft.com/office/drawing/2014/chart" uri="{C3380CC4-5D6E-409C-BE32-E72D297353CC}">
              <c16:uniqueId val="{00000003-2246-46CF-8F8B-441A057BCD94}"/>
            </c:ext>
          </c:extLst>
        </c:ser>
        <c:ser>
          <c:idx val="4"/>
          <c:order val="4"/>
          <c:tx>
            <c:strRef>
              <c:f>Grade!$C$11</c:f>
              <c:strCache>
                <c:ptCount val="1"/>
                <c:pt idx="0">
                  <c:v>Booster definição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Grade!$D$11:$P$11</c:f>
            </c:numRef>
          </c:val>
          <c:extLst>
            <c:ext xmlns:c16="http://schemas.microsoft.com/office/drawing/2014/chart" uri="{C3380CC4-5D6E-409C-BE32-E72D297353CC}">
              <c16:uniqueId val="{00000004-2246-46CF-8F8B-441A057BCD94}"/>
            </c:ext>
          </c:extLst>
        </c:ser>
        <c:ser>
          <c:idx val="5"/>
          <c:order val="5"/>
          <c:tx>
            <c:strRef>
              <c:f>Grade!$C$12</c:f>
              <c:strCache>
                <c:ptCount val="1"/>
                <c:pt idx="0">
                  <c:v>Booster hidratante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Grade!$D$12:$P$12</c:f>
            </c:numRef>
          </c:val>
          <c:extLst>
            <c:ext xmlns:c16="http://schemas.microsoft.com/office/drawing/2014/chart" uri="{C3380CC4-5D6E-409C-BE32-E72D297353CC}">
              <c16:uniqueId val="{00000005-2246-46CF-8F8B-441A057BCD94}"/>
            </c:ext>
          </c:extLst>
        </c:ser>
        <c:ser>
          <c:idx val="6"/>
          <c:order val="6"/>
          <c:tx>
            <c:strRef>
              <c:f>Grade!$C$13</c:f>
              <c:strCache>
                <c:ptCount val="1"/>
                <c:pt idx="0">
                  <c:v>Booster fortificante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Grade!$D$13:$P$13</c:f>
            </c:numRef>
          </c:val>
          <c:extLst>
            <c:ext xmlns:c16="http://schemas.microsoft.com/office/drawing/2014/chart" uri="{C3380CC4-5D6E-409C-BE32-E72D297353CC}">
              <c16:uniqueId val="{00000006-2246-46CF-8F8B-441A057BCD94}"/>
            </c:ext>
          </c:extLst>
        </c:ser>
        <c:ser>
          <c:idx val="7"/>
          <c:order val="7"/>
          <c:tx>
            <c:strRef>
              <c:f>Grade!$C$14</c:f>
              <c:strCache>
                <c:ptCount val="1"/>
                <c:pt idx="0">
                  <c:v>Shampoo a seco 150ml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Grade!$D$14:$P$14</c:f>
            </c:numRef>
          </c:val>
          <c:extLst>
            <c:ext xmlns:c16="http://schemas.microsoft.com/office/drawing/2014/chart" uri="{C3380CC4-5D6E-409C-BE32-E72D297353CC}">
              <c16:uniqueId val="{00000007-2246-46CF-8F8B-441A057BCD94}"/>
            </c:ext>
          </c:extLst>
        </c:ser>
        <c:ser>
          <c:idx val="8"/>
          <c:order val="8"/>
          <c:tx>
            <c:strRef>
              <c:f>Grade!$C$16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Grade!$D$16:$P$16</c:f>
            </c:numRef>
          </c:val>
          <c:extLst>
            <c:ext xmlns:c16="http://schemas.microsoft.com/office/drawing/2014/chart" uri="{C3380CC4-5D6E-409C-BE32-E72D297353CC}">
              <c16:uniqueId val="{00000008-2246-46CF-8F8B-441A057BCD94}"/>
            </c:ext>
          </c:extLst>
        </c:ser>
        <c:ser>
          <c:idx val="9"/>
          <c:order val="9"/>
          <c:tx>
            <c:strRef>
              <c:f>Grade!$C$17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Grade!$D$17:$P$17</c:f>
            </c:numRef>
          </c:val>
          <c:extLst>
            <c:ext xmlns:c16="http://schemas.microsoft.com/office/drawing/2014/chart" uri="{C3380CC4-5D6E-409C-BE32-E72D297353CC}">
              <c16:uniqueId val="{00000009-2246-46CF-8F8B-441A057BCD94}"/>
            </c:ext>
          </c:extLst>
        </c:ser>
        <c:ser>
          <c:idx val="10"/>
          <c:order val="10"/>
          <c:tx>
            <c:strRef>
              <c:f>Grade!$C$18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Grade!$D$18:$P$18</c:f>
            </c:numRef>
          </c:val>
          <c:extLst>
            <c:ext xmlns:c16="http://schemas.microsoft.com/office/drawing/2014/chart" uri="{C3380CC4-5D6E-409C-BE32-E72D297353CC}">
              <c16:uniqueId val="{0000000A-2246-46CF-8F8B-441A057BCD94}"/>
            </c:ext>
          </c:extLst>
        </c:ser>
        <c:ser>
          <c:idx val="11"/>
          <c:order val="11"/>
          <c:tx>
            <c:strRef>
              <c:f>Grade!$C$19</c:f>
              <c:strCache>
                <c:ptCount val="1"/>
                <c:pt idx="0">
                  <c:v>Primer cachos definidos 250ml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Grade!$D$19:$P$19</c:f>
            </c:numRef>
          </c:val>
          <c:extLst>
            <c:ext xmlns:c16="http://schemas.microsoft.com/office/drawing/2014/chart" uri="{C3380CC4-5D6E-409C-BE32-E72D297353CC}">
              <c16:uniqueId val="{0000000B-2246-46CF-8F8B-441A057BCD94}"/>
            </c:ext>
          </c:extLst>
        </c:ser>
        <c:ser>
          <c:idx val="12"/>
          <c:order val="12"/>
          <c:tx>
            <c:strRef>
              <c:f>Grade!$C$20</c:f>
              <c:strCache>
                <c:ptCount val="1"/>
                <c:pt idx="0">
                  <c:v>Primer liso intacto 150ml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Grade!$D$20:$P$20</c:f>
            </c:numRef>
          </c:val>
          <c:extLst>
            <c:ext xmlns:c16="http://schemas.microsoft.com/office/drawing/2014/chart" uri="{C3380CC4-5D6E-409C-BE32-E72D297353CC}">
              <c16:uniqueId val="{0000000C-2246-46CF-8F8B-441A057BCD94}"/>
            </c:ext>
          </c:extLst>
        </c:ser>
        <c:ser>
          <c:idx val="13"/>
          <c:order val="13"/>
          <c:tx>
            <c:strRef>
              <c:f>Grade!$C$21</c:f>
              <c:strCache>
                <c:ptCount val="1"/>
                <c:pt idx="0">
                  <c:v>Acessórios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Grade!$D$1:$P$1</c:f>
            </c:multiLvlStrRef>
          </c:cat>
          <c:val>
            <c:numRef>
              <c:f>Grade!$D$21:$P$21</c:f>
            </c:numRef>
          </c:val>
          <c:extLst>
            <c:ext xmlns:c16="http://schemas.microsoft.com/office/drawing/2014/chart" uri="{C3380CC4-5D6E-409C-BE32-E72D297353CC}">
              <c16:uniqueId val="{0000000D-2246-46CF-8F8B-441A057BC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7417471"/>
        <c:axId val="605980109"/>
      </c:barChart>
      <c:catAx>
        <c:axId val="1567417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700" b="1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05980109"/>
        <c:crosses val="autoZero"/>
        <c:auto val="1"/>
        <c:lblAlgn val="ctr"/>
        <c:lblOffset val="100"/>
        <c:noMultiLvlLbl val="1"/>
      </c:catAx>
      <c:valAx>
        <c:axId val="605980109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  <a:prstDash val="solid"/>
          </a:ln>
        </c:spPr>
        <c:crossAx val="156741747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7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Grade!$C$276</c:f>
              <c:strCache>
                <c:ptCount val="1"/>
                <c:pt idx="0">
                  <c:v>E-commerce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Grade!$D$274:$P$274</c:f>
            </c:multiLvlStrRef>
          </c:cat>
          <c:val>
            <c:numRef>
              <c:f>Grade!$D$276:$P$276</c:f>
            </c:numRef>
          </c:val>
          <c:extLst>
            <c:ext xmlns:c16="http://schemas.microsoft.com/office/drawing/2014/chart" uri="{C3380CC4-5D6E-409C-BE32-E72D297353CC}">
              <c16:uniqueId val="{00000000-FD81-466D-BAB8-DE3AE0DB490A}"/>
            </c:ext>
          </c:extLst>
        </c:ser>
        <c:ser>
          <c:idx val="1"/>
          <c:order val="1"/>
          <c:tx>
            <c:strRef>
              <c:f>Grade!$C$277</c:f>
              <c:strCache>
                <c:ptCount val="1"/>
                <c:pt idx="0">
                  <c:v>B2B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Grade!$D$274:$P$274</c:f>
            </c:multiLvlStrRef>
          </c:cat>
          <c:val>
            <c:numRef>
              <c:f>Grade!$D$277:$P$277</c:f>
            </c:numRef>
          </c:val>
          <c:extLst>
            <c:ext xmlns:c16="http://schemas.microsoft.com/office/drawing/2014/chart" uri="{C3380CC4-5D6E-409C-BE32-E72D297353CC}">
              <c16:uniqueId val="{00000001-FD81-466D-BAB8-DE3AE0DB490A}"/>
            </c:ext>
          </c:extLst>
        </c:ser>
        <c:ser>
          <c:idx val="2"/>
          <c:order val="2"/>
          <c:tx>
            <c:strRef>
              <c:f>Grade!$C$278</c:f>
              <c:strCache>
                <c:ptCount val="1"/>
                <c:pt idx="0">
                  <c:v>Lojas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Grade!$D$274:$P$274</c:f>
            </c:multiLvlStrRef>
          </c:cat>
          <c:val>
            <c:numRef>
              <c:f>Grade!$D$278:$P$278</c:f>
            </c:numRef>
          </c:val>
          <c:extLst>
            <c:ext xmlns:c16="http://schemas.microsoft.com/office/drawing/2014/chart" uri="{C3380CC4-5D6E-409C-BE32-E72D297353CC}">
              <c16:uniqueId val="{00000002-FD81-466D-BAB8-DE3AE0DB4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4009074"/>
        <c:axId val="1234576615"/>
      </c:barChart>
      <c:catAx>
        <c:axId val="1284009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34576615"/>
        <c:crosses val="autoZero"/>
        <c:auto val="1"/>
        <c:lblAlgn val="ctr"/>
        <c:lblOffset val="100"/>
        <c:noMultiLvlLbl val="1"/>
      </c:catAx>
      <c:valAx>
        <c:axId val="123457661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  <a:prstDash val="solid"/>
          </a:ln>
        </c:spPr>
        <c:crossAx val="128400907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pt-BR"/>
  <c:roundedCorners val="1"/>
  <c:style val="2"/>
  <c:chart>
    <c:autoTitleDeleted val="1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793155"/>
        <c:axId val="2003463960"/>
      </c:lineChart>
      <c:catAx>
        <c:axId val="365793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03463960"/>
        <c:crosses val="autoZero"/>
        <c:auto val="1"/>
        <c:lblAlgn val="ctr"/>
        <c:lblOffset val="100"/>
        <c:noMultiLvlLbl val="1"/>
      </c:catAx>
      <c:valAx>
        <c:axId val="200346396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  <a:prstDash val="solid"/>
          </a:ln>
        </c:spPr>
        <c:crossAx val="36579315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230</xdr:row>
      <xdr:rowOff>0</xdr:rowOff>
    </xdr:from>
    <xdr:ext cx="8839200" cy="5067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1666875</xdr:colOff>
      <xdr:row>280</xdr:row>
      <xdr:rowOff>114300</xdr:rowOff>
    </xdr:from>
    <xdr:ext cx="27327225" cy="28384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9525</xdr:rowOff>
    </xdr:from>
    <xdr:ext cx="7096125" cy="3600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cas Guimarães" id="{4E3C3F85-7D90-4EF2-82FE-C7579C9E9199}" userId="S::lucas@gebeauty.onmicrosoft.com::ee526e02-5bc7-40b9-9f3a-21c0bb67a7ba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F3630"/>
      </a:accent1>
      <a:accent2>
        <a:srgbClr val="FFD48D"/>
      </a:accent2>
      <a:accent3>
        <a:srgbClr val="AED2C2"/>
      </a:accent3>
      <a:accent4>
        <a:srgbClr val="F37E72"/>
      </a:accent4>
      <a:accent5>
        <a:srgbClr val="F8F7F3"/>
      </a:accent5>
      <a:accent6>
        <a:srgbClr val="80CECC"/>
      </a:accent6>
      <a:hlink>
        <a:srgbClr val="E49DC4"/>
      </a:hlink>
      <a:folHlink>
        <a:srgbClr val="E49DC4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6-06-19T12:46:54.70" personId="{4E3C3F85-7D90-4EF2-82FE-C7579C9E9199}" id="{BB806C2A-C59F-4214-A405-0F6974386E68}">
    <text>Racional: rateio overhead GB (volume de pedidos) + R$30k custo adicional pessoas (2 sêniors + 1 júnior + e-comm)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BK479"/>
  <sheetViews>
    <sheetView showGridLines="0" workbookViewId="0"/>
  </sheetViews>
  <sheetFormatPr defaultColWidth="16.875" defaultRowHeight="15" customHeight="1" outlineLevelRow="3" outlineLevelCol="2" x14ac:dyDescent="0.25"/>
  <cols>
    <col min="1" max="2" width="3.625" customWidth="1"/>
    <col min="3" max="3" width="29.375" customWidth="1"/>
    <col min="4" max="4" width="1.125" hidden="1" customWidth="1" outlineLevel="1"/>
    <col min="5" max="16" width="12.875" hidden="1" customWidth="1" outlineLevel="1"/>
    <col min="17" max="17" width="6.875" hidden="1" customWidth="1" outlineLevel="1"/>
    <col min="18" max="18" width="1.125" hidden="1" customWidth="1" outlineLevel="1"/>
    <col min="19" max="29" width="11.125" hidden="1" customWidth="1" outlineLevel="2"/>
    <col min="30" max="31" width="11.125" hidden="1" customWidth="1" outlineLevel="1"/>
    <col min="32" max="32" width="7.375" hidden="1" customWidth="1" outlineLevel="1"/>
    <col min="33" max="33" width="1.125" hidden="1" customWidth="1" outlineLevel="1"/>
    <col min="34" max="44" width="11.125" hidden="1" customWidth="1" outlineLevel="2"/>
    <col min="45" max="46" width="11.125" hidden="1" customWidth="1" outlineLevel="1"/>
    <col min="47" max="47" width="7.375" hidden="1" customWidth="1" outlineLevel="1"/>
    <col min="48" max="48" width="3.625" hidden="1" customWidth="1" outlineLevel="1"/>
    <col min="49" max="49" width="12.875" customWidth="1" collapsed="1"/>
    <col min="50" max="50" width="6.875" customWidth="1"/>
    <col min="51" max="51" width="1.125" customWidth="1"/>
    <col min="52" max="52" width="1.125" customWidth="1" outlineLevel="1"/>
    <col min="53" max="53" width="11.125" customWidth="1" outlineLevel="1"/>
    <col min="54" max="54" width="6.875" customWidth="1" outlineLevel="1"/>
    <col min="55" max="55" width="11.125" customWidth="1" outlineLevel="1"/>
    <col min="56" max="56" width="7.375" customWidth="1"/>
    <col min="57" max="57" width="1.125" customWidth="1" outlineLevel="1"/>
    <col min="58" max="58" width="1.125" customWidth="1"/>
    <col min="59" max="59" width="11.125" customWidth="1"/>
    <col min="60" max="60" width="6.875" customWidth="1"/>
    <col min="61" max="61" width="11.125" customWidth="1"/>
    <col min="62" max="62" width="7.375" customWidth="1"/>
    <col min="63" max="63" width="3.625" customWidth="1"/>
  </cols>
  <sheetData>
    <row r="1" spans="1:63" ht="10.5" customHeight="1" collapsed="1" x14ac:dyDescent="0.3">
      <c r="A1" s="7"/>
      <c r="B1" s="8"/>
      <c r="C1" s="7"/>
      <c r="D1" s="9">
        <v>45261</v>
      </c>
      <c r="E1" s="9">
        <v>45292</v>
      </c>
      <c r="F1" s="9">
        <v>45323</v>
      </c>
      <c r="G1" s="9">
        <v>45352</v>
      </c>
      <c r="H1" s="9">
        <v>45383</v>
      </c>
      <c r="I1" s="9">
        <v>45413</v>
      </c>
      <c r="J1" s="9">
        <v>45444</v>
      </c>
      <c r="K1" s="9">
        <v>45474</v>
      </c>
      <c r="L1" s="9">
        <v>45505</v>
      </c>
      <c r="M1" s="9">
        <v>45536</v>
      </c>
      <c r="N1" s="9">
        <v>45566</v>
      </c>
      <c r="O1" s="9">
        <v>45597</v>
      </c>
      <c r="P1" s="9">
        <v>45627</v>
      </c>
      <c r="Q1" s="7"/>
      <c r="R1" s="7"/>
      <c r="S1" s="9">
        <v>45292</v>
      </c>
      <c r="T1" s="9">
        <v>45323</v>
      </c>
      <c r="U1" s="9">
        <v>45352</v>
      </c>
      <c r="V1" s="9">
        <v>45383</v>
      </c>
      <c r="W1" s="9">
        <v>45413</v>
      </c>
      <c r="X1" s="9">
        <v>45444</v>
      </c>
      <c r="Y1" s="9">
        <v>45474</v>
      </c>
      <c r="Z1" s="9">
        <v>45505</v>
      </c>
      <c r="AA1" s="9">
        <v>45536</v>
      </c>
      <c r="AB1" s="9">
        <v>45566</v>
      </c>
      <c r="AC1" s="9">
        <v>45597</v>
      </c>
      <c r="AD1" s="9">
        <v>45627</v>
      </c>
      <c r="AE1" s="7"/>
      <c r="AF1" s="7"/>
      <c r="AG1" s="7"/>
      <c r="AH1" s="9">
        <f t="shared" ref="AH1:AS1" si="0">EDATE(E1,-12)</f>
        <v>44927</v>
      </c>
      <c r="AI1" s="9">
        <f t="shared" si="0"/>
        <v>44958</v>
      </c>
      <c r="AJ1" s="9">
        <f t="shared" si="0"/>
        <v>44986</v>
      </c>
      <c r="AK1" s="9">
        <f t="shared" si="0"/>
        <v>45017</v>
      </c>
      <c r="AL1" s="9">
        <f t="shared" si="0"/>
        <v>45047</v>
      </c>
      <c r="AM1" s="9">
        <f t="shared" si="0"/>
        <v>45078</v>
      </c>
      <c r="AN1" s="9">
        <f t="shared" si="0"/>
        <v>45108</v>
      </c>
      <c r="AO1" s="9">
        <f t="shared" si="0"/>
        <v>45139</v>
      </c>
      <c r="AP1" s="9">
        <f t="shared" si="0"/>
        <v>45170</v>
      </c>
      <c r="AQ1" s="9">
        <f t="shared" si="0"/>
        <v>45200</v>
      </c>
      <c r="AR1" s="9">
        <f t="shared" si="0"/>
        <v>45231</v>
      </c>
      <c r="AS1" s="9">
        <f t="shared" si="0"/>
        <v>45261</v>
      </c>
      <c r="AT1" s="7"/>
      <c r="AU1" s="7"/>
      <c r="AV1" s="7"/>
      <c r="AW1" s="10" t="s">
        <v>6</v>
      </c>
      <c r="AX1" s="7"/>
      <c r="AY1" s="7"/>
      <c r="AZ1" s="7"/>
      <c r="BA1" s="10" t="s">
        <v>6</v>
      </c>
      <c r="BB1" s="7"/>
      <c r="BC1" s="7"/>
      <c r="BD1" s="7"/>
      <c r="BE1" s="7"/>
      <c r="BF1" s="7"/>
      <c r="BG1" s="10" t="s">
        <v>6</v>
      </c>
      <c r="BH1" s="7"/>
      <c r="BI1" s="7"/>
      <c r="BJ1" s="7"/>
      <c r="BK1" s="8"/>
    </row>
    <row r="2" spans="1:63" ht="10.5" hidden="1" customHeight="1" outlineLevel="1" x14ac:dyDescent="0.3">
      <c r="A2" s="11"/>
      <c r="B2" s="11"/>
      <c r="C2" s="9">
        <v>45627</v>
      </c>
      <c r="D2" s="11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9"/>
      <c r="R2" s="12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9"/>
      <c r="AF2" s="9"/>
      <c r="AG2" s="12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9"/>
      <c r="AU2" s="9"/>
      <c r="AV2" s="12"/>
      <c r="AW2" s="13">
        <v>45627</v>
      </c>
      <c r="AX2" s="9"/>
      <c r="AY2" s="12"/>
      <c r="AZ2" s="12"/>
      <c r="BA2" s="13">
        <f>AW2</f>
        <v>45627</v>
      </c>
      <c r="BB2" s="9"/>
      <c r="BC2" s="9"/>
      <c r="BD2" s="9"/>
      <c r="BE2" s="12"/>
      <c r="BF2" s="12"/>
      <c r="BG2" s="13">
        <f>EDATE(AW2,-12)</f>
        <v>45261</v>
      </c>
      <c r="BH2" s="9"/>
      <c r="BI2" s="9"/>
      <c r="BJ2" s="9"/>
      <c r="BK2" s="11"/>
    </row>
    <row r="3" spans="1:63" ht="10.5" customHeight="1" collapsed="1" x14ac:dyDescent="0.3">
      <c r="A3" s="7"/>
      <c r="B3" s="8"/>
      <c r="C3" s="7"/>
      <c r="D3" s="14"/>
      <c r="E3" s="15" t="s">
        <v>7</v>
      </c>
      <c r="F3" s="15" t="s">
        <v>7</v>
      </c>
      <c r="G3" s="15" t="s">
        <v>7</v>
      </c>
      <c r="H3" s="15" t="s">
        <v>7</v>
      </c>
      <c r="I3" s="15" t="s">
        <v>7</v>
      </c>
      <c r="J3" s="15" t="s">
        <v>7</v>
      </c>
      <c r="K3" s="15" t="s">
        <v>7</v>
      </c>
      <c r="L3" s="15" t="s">
        <v>7</v>
      </c>
      <c r="M3" s="15" t="s">
        <v>7</v>
      </c>
      <c r="N3" s="15" t="s">
        <v>7</v>
      </c>
      <c r="O3" s="15" t="s">
        <v>7</v>
      </c>
      <c r="P3" s="15" t="s">
        <v>7</v>
      </c>
      <c r="Q3" s="15" t="s">
        <v>8</v>
      </c>
      <c r="R3" s="7"/>
      <c r="S3" s="15" t="s">
        <v>9</v>
      </c>
      <c r="T3" s="15" t="s">
        <v>9</v>
      </c>
      <c r="U3" s="15" t="s">
        <v>9</v>
      </c>
      <c r="V3" s="15" t="s">
        <v>9</v>
      </c>
      <c r="W3" s="15" t="s">
        <v>9</v>
      </c>
      <c r="X3" s="15" t="s">
        <v>9</v>
      </c>
      <c r="Y3" s="15" t="s">
        <v>9</v>
      </c>
      <c r="Z3" s="15" t="s">
        <v>9</v>
      </c>
      <c r="AA3" s="15" t="s">
        <v>9</v>
      </c>
      <c r="AB3" s="15" t="s">
        <v>9</v>
      </c>
      <c r="AC3" s="15" t="s">
        <v>9</v>
      </c>
      <c r="AD3" s="15" t="s">
        <v>9</v>
      </c>
      <c r="AE3" s="15" t="s">
        <v>10</v>
      </c>
      <c r="AF3" s="15" t="s">
        <v>11</v>
      </c>
      <c r="AG3" s="7"/>
      <c r="AH3" s="15" t="s">
        <v>12</v>
      </c>
      <c r="AI3" s="15" t="s">
        <v>12</v>
      </c>
      <c r="AJ3" s="15" t="s">
        <v>12</v>
      </c>
      <c r="AK3" s="15" t="s">
        <v>12</v>
      </c>
      <c r="AL3" s="15" t="s">
        <v>12</v>
      </c>
      <c r="AM3" s="15" t="s">
        <v>12</v>
      </c>
      <c r="AN3" s="15" t="s">
        <v>12</v>
      </c>
      <c r="AO3" s="15" t="s">
        <v>12</v>
      </c>
      <c r="AP3" s="15" t="s">
        <v>12</v>
      </c>
      <c r="AQ3" s="15" t="s">
        <v>12</v>
      </c>
      <c r="AR3" s="15" t="s">
        <v>12</v>
      </c>
      <c r="AS3" s="15" t="s">
        <v>12</v>
      </c>
      <c r="AT3" s="15" t="s">
        <v>10</v>
      </c>
      <c r="AU3" s="15" t="s">
        <v>11</v>
      </c>
      <c r="AV3" s="7"/>
      <c r="AW3" s="10" t="s">
        <v>13</v>
      </c>
      <c r="AX3" s="15" t="s">
        <v>14</v>
      </c>
      <c r="AY3" s="7"/>
      <c r="AZ3" s="7"/>
      <c r="BA3" s="10" t="s">
        <v>15</v>
      </c>
      <c r="BB3" s="15" t="s">
        <v>16</v>
      </c>
      <c r="BC3" s="15" t="s">
        <v>10</v>
      </c>
      <c r="BD3" s="15" t="s">
        <v>17</v>
      </c>
      <c r="BE3" s="7"/>
      <c r="BF3" s="7"/>
      <c r="BG3" s="10" t="s">
        <v>18</v>
      </c>
      <c r="BH3" s="15" t="s">
        <v>19</v>
      </c>
      <c r="BI3" s="15" t="s">
        <v>10</v>
      </c>
      <c r="BJ3" s="15" t="s">
        <v>17</v>
      </c>
      <c r="BK3" s="8"/>
    </row>
    <row r="4" spans="1:63" ht="10.5" hidden="1" customHeight="1" outlineLevel="1" x14ac:dyDescent="0.3">
      <c r="A4" s="16" t="s">
        <v>20</v>
      </c>
      <c r="B4" s="16"/>
      <c r="C4" s="17" t="s">
        <v>21</v>
      </c>
      <c r="D4" s="7"/>
      <c r="E4" s="18" t="e">
        <f t="shared" ref="E4:P4" si="1">E5+E33+E34+E35</f>
        <v>#REF!</v>
      </c>
      <c r="F4" s="18" t="e">
        <f t="shared" si="1"/>
        <v>#REF!</v>
      </c>
      <c r="G4" s="18" t="e">
        <f t="shared" si="1"/>
        <v>#REF!</v>
      </c>
      <c r="H4" s="18" t="e">
        <f t="shared" si="1"/>
        <v>#REF!</v>
      </c>
      <c r="I4" s="18" t="e">
        <f t="shared" si="1"/>
        <v>#REF!</v>
      </c>
      <c r="J4" s="18" t="e">
        <f t="shared" si="1"/>
        <v>#REF!</v>
      </c>
      <c r="K4" s="18" t="e">
        <f t="shared" si="1"/>
        <v>#REF!</v>
      </c>
      <c r="L4" s="18" t="e">
        <f t="shared" si="1"/>
        <v>#REF!</v>
      </c>
      <c r="M4" s="18" t="e">
        <f t="shared" si="1"/>
        <v>#REF!</v>
      </c>
      <c r="N4" s="18" t="e">
        <f t="shared" si="1"/>
        <v>#REF!</v>
      </c>
      <c r="O4" s="18" t="e">
        <f t="shared" si="1"/>
        <v>#REF!</v>
      </c>
      <c r="P4" s="18" t="e">
        <f t="shared" si="1"/>
        <v>#REF!</v>
      </c>
      <c r="Q4" s="18"/>
      <c r="R4" s="7"/>
      <c r="S4" s="18" t="e">
        <f t="shared" ref="S4:AD4" si="2">S5+S33+S34+S35</f>
        <v>#REF!</v>
      </c>
      <c r="T4" s="18" t="e">
        <f t="shared" si="2"/>
        <v>#REF!</v>
      </c>
      <c r="U4" s="18" t="e">
        <f t="shared" si="2"/>
        <v>#REF!</v>
      </c>
      <c r="V4" s="18" t="e">
        <f t="shared" si="2"/>
        <v>#REF!</v>
      </c>
      <c r="W4" s="18" t="e">
        <f t="shared" si="2"/>
        <v>#REF!</v>
      </c>
      <c r="X4" s="18" t="e">
        <f t="shared" si="2"/>
        <v>#REF!</v>
      </c>
      <c r="Y4" s="18" t="e">
        <f t="shared" si="2"/>
        <v>#REF!</v>
      </c>
      <c r="Z4" s="18" t="e">
        <f t="shared" si="2"/>
        <v>#REF!</v>
      </c>
      <c r="AA4" s="18" t="e">
        <f t="shared" si="2"/>
        <v>#REF!</v>
      </c>
      <c r="AB4" s="18" t="e">
        <f t="shared" si="2"/>
        <v>#REF!</v>
      </c>
      <c r="AC4" s="18" t="e">
        <f t="shared" si="2"/>
        <v>#REF!</v>
      </c>
      <c r="AD4" s="18" t="e">
        <f t="shared" si="2"/>
        <v>#REF!</v>
      </c>
      <c r="AE4" s="18" t="e">
        <f t="shared" ref="AE4:AE35" si="3">INDEX($E4:$P4,1,MATCH($C$2,$E$1:$P$1,0))-INDEX(S4:AD4,1,MATCH($C$2,S$1:AD$1,0))</f>
        <v>#REF!</v>
      </c>
      <c r="AF4" s="19">
        <f t="shared" ref="AF4:AF37" si="4">IFERROR(INDEX($E4:$P4,1,MATCH($C$2,$E$1:$P$1,0))/INDEX($S4:$AD4,1,MATCH($C$2,S$1:AD$1,0))-1,0)</f>
        <v>0</v>
      </c>
      <c r="AG4" s="7"/>
      <c r="AH4" s="18" t="e">
        <f t="shared" ref="AH4:AS4" si="5">AH5+AH33+AH34+AH35</f>
        <v>#REF!</v>
      </c>
      <c r="AI4" s="18" t="e">
        <f t="shared" si="5"/>
        <v>#REF!</v>
      </c>
      <c r="AJ4" s="18" t="e">
        <f t="shared" si="5"/>
        <v>#REF!</v>
      </c>
      <c r="AK4" s="18" t="e">
        <f t="shared" si="5"/>
        <v>#REF!</v>
      </c>
      <c r="AL4" s="18" t="e">
        <f t="shared" si="5"/>
        <v>#REF!</v>
      </c>
      <c r="AM4" s="18" t="e">
        <f t="shared" si="5"/>
        <v>#REF!</v>
      </c>
      <c r="AN4" s="18" t="e">
        <f t="shared" si="5"/>
        <v>#REF!</v>
      </c>
      <c r="AO4" s="18" t="e">
        <f t="shared" si="5"/>
        <v>#REF!</v>
      </c>
      <c r="AP4" s="18" t="e">
        <f t="shared" si="5"/>
        <v>#REF!</v>
      </c>
      <c r="AQ4" s="18" t="e">
        <f t="shared" si="5"/>
        <v>#REF!</v>
      </c>
      <c r="AR4" s="18" t="e">
        <f t="shared" si="5"/>
        <v>#REF!</v>
      </c>
      <c r="AS4" s="18" t="e">
        <f t="shared" si="5"/>
        <v>#REF!</v>
      </c>
      <c r="AT4" s="18" t="e">
        <f t="shared" ref="AT4:AT35" si="6">INDEX($E4:$P4,1,MATCH($C$2,$E$1:$P$1,0))-INDEX(AH4:AS4,1,MATCH(EDATE($C$2,-12),AH$1:AS$1,0))</f>
        <v>#REF!</v>
      </c>
      <c r="AU4" s="19">
        <f t="shared" ref="AU4:AU35" si="7">IFERROR(INDEX($E4:$P4,1,MATCH($C$2,$E$1:$P$1,0))/INDEX(AH4:AS4,1,MATCH(EDATE($C$2,-12),AH$1:AS$1,0))-1,0)</f>
        <v>0</v>
      </c>
      <c r="AV4" s="7"/>
      <c r="AW4" s="18" t="e">
        <f>AW5+AW33+AW34+AW35</f>
        <v>#REF!</v>
      </c>
      <c r="AX4" s="18"/>
      <c r="AY4" s="7"/>
      <c r="AZ4" s="7"/>
      <c r="BA4" s="18" t="e">
        <f>BA5+BA33+BA35</f>
        <v>#REF!</v>
      </c>
      <c r="BB4" s="18"/>
      <c r="BC4" s="18" t="e">
        <f t="shared" ref="BC4:BC35" si="8">$AW4-BA4</f>
        <v>#REF!</v>
      </c>
      <c r="BD4" s="19" t="str">
        <f t="shared" ref="BD4:BD38" si="9">IFERROR($AW4/BA4-1,"-")</f>
        <v>-</v>
      </c>
      <c r="BE4" s="7"/>
      <c r="BF4" s="7"/>
      <c r="BG4" s="18" t="e">
        <f>SUMIF(AH$1:AS$1,"&lt;="&amp;BG$2,AH4:AS4)</f>
        <v>#REF!</v>
      </c>
      <c r="BH4" s="18"/>
      <c r="BI4" s="18" t="e">
        <f t="shared" ref="BI4:BI35" si="10">$AW4-BG4</f>
        <v>#REF!</v>
      </c>
      <c r="BJ4" s="19" t="str">
        <f t="shared" ref="BJ4:BJ38" si="11">IFERROR($AW4/BG4-1,"-")</f>
        <v>-</v>
      </c>
      <c r="BK4" s="16"/>
    </row>
    <row r="5" spans="1:63" ht="10.5" hidden="1" customHeight="1" outlineLevel="1" x14ac:dyDescent="0.3">
      <c r="A5" s="14" t="s">
        <v>20</v>
      </c>
      <c r="B5" s="14"/>
      <c r="C5" s="20" t="s">
        <v>22</v>
      </c>
      <c r="D5" s="7"/>
      <c r="E5" s="21" t="e">
        <f t="shared" ref="E5:P5" si="12">E6+E21+E15</f>
        <v>#REF!</v>
      </c>
      <c r="F5" s="21" t="e">
        <f t="shared" si="12"/>
        <v>#REF!</v>
      </c>
      <c r="G5" s="21" t="e">
        <f t="shared" si="12"/>
        <v>#REF!</v>
      </c>
      <c r="H5" s="21" t="e">
        <f t="shared" si="12"/>
        <v>#REF!</v>
      </c>
      <c r="I5" s="21" t="e">
        <f t="shared" si="12"/>
        <v>#REF!</v>
      </c>
      <c r="J5" s="21" t="e">
        <f t="shared" si="12"/>
        <v>#REF!</v>
      </c>
      <c r="K5" s="21" t="e">
        <f t="shared" si="12"/>
        <v>#REF!</v>
      </c>
      <c r="L5" s="21" t="e">
        <f t="shared" si="12"/>
        <v>#REF!</v>
      </c>
      <c r="M5" s="21" t="e">
        <f t="shared" si="12"/>
        <v>#REF!</v>
      </c>
      <c r="N5" s="21" t="e">
        <f t="shared" si="12"/>
        <v>#REF!</v>
      </c>
      <c r="O5" s="21" t="e">
        <f t="shared" si="12"/>
        <v>#REF!</v>
      </c>
      <c r="P5" s="21" t="e">
        <f t="shared" si="12"/>
        <v>#REF!</v>
      </c>
      <c r="Q5" s="21"/>
      <c r="R5" s="7"/>
      <c r="S5" s="21" t="e">
        <f t="shared" ref="S5:AD5" si="13">S6+S21</f>
        <v>#REF!</v>
      </c>
      <c r="T5" s="21" t="e">
        <f t="shared" si="13"/>
        <v>#REF!</v>
      </c>
      <c r="U5" s="21" t="e">
        <f t="shared" si="13"/>
        <v>#REF!</v>
      </c>
      <c r="V5" s="21" t="e">
        <f t="shared" si="13"/>
        <v>#REF!</v>
      </c>
      <c r="W5" s="21" t="e">
        <f t="shared" si="13"/>
        <v>#REF!</v>
      </c>
      <c r="X5" s="21" t="e">
        <f t="shared" si="13"/>
        <v>#REF!</v>
      </c>
      <c r="Y5" s="21" t="e">
        <f t="shared" si="13"/>
        <v>#REF!</v>
      </c>
      <c r="Z5" s="21" t="e">
        <f t="shared" si="13"/>
        <v>#REF!</v>
      </c>
      <c r="AA5" s="21" t="e">
        <f t="shared" si="13"/>
        <v>#REF!</v>
      </c>
      <c r="AB5" s="21" t="e">
        <f t="shared" si="13"/>
        <v>#REF!</v>
      </c>
      <c r="AC5" s="21" t="e">
        <f t="shared" si="13"/>
        <v>#REF!</v>
      </c>
      <c r="AD5" s="21" t="e">
        <f t="shared" si="13"/>
        <v>#REF!</v>
      </c>
      <c r="AE5" s="21" t="e">
        <f t="shared" si="3"/>
        <v>#REF!</v>
      </c>
      <c r="AF5" s="22">
        <f t="shared" si="4"/>
        <v>0</v>
      </c>
      <c r="AG5" s="7"/>
      <c r="AH5" s="21" t="e">
        <f t="shared" ref="AH5:AS5" si="14">AH6+AH21</f>
        <v>#REF!</v>
      </c>
      <c r="AI5" s="21" t="e">
        <f t="shared" si="14"/>
        <v>#REF!</v>
      </c>
      <c r="AJ5" s="21" t="e">
        <f t="shared" si="14"/>
        <v>#REF!</v>
      </c>
      <c r="AK5" s="21" t="e">
        <f t="shared" si="14"/>
        <v>#REF!</v>
      </c>
      <c r="AL5" s="21" t="e">
        <f t="shared" si="14"/>
        <v>#REF!</v>
      </c>
      <c r="AM5" s="21" t="e">
        <f t="shared" si="14"/>
        <v>#REF!</v>
      </c>
      <c r="AN5" s="21" t="e">
        <f t="shared" si="14"/>
        <v>#REF!</v>
      </c>
      <c r="AO5" s="21" t="e">
        <f t="shared" si="14"/>
        <v>#REF!</v>
      </c>
      <c r="AP5" s="21" t="e">
        <f t="shared" si="14"/>
        <v>#REF!</v>
      </c>
      <c r="AQ5" s="21" t="e">
        <f t="shared" si="14"/>
        <v>#REF!</v>
      </c>
      <c r="AR5" s="21" t="e">
        <f t="shared" si="14"/>
        <v>#REF!</v>
      </c>
      <c r="AS5" s="21" t="e">
        <f t="shared" si="14"/>
        <v>#REF!</v>
      </c>
      <c r="AT5" s="21" t="e">
        <f t="shared" si="6"/>
        <v>#REF!</v>
      </c>
      <c r="AU5" s="22">
        <f t="shared" si="7"/>
        <v>0</v>
      </c>
      <c r="AV5" s="7"/>
      <c r="AW5" s="21" t="e">
        <f>AW6+AW21+AW15</f>
        <v>#REF!</v>
      </c>
      <c r="AX5" s="21"/>
      <c r="AY5" s="7"/>
      <c r="AZ5" s="7"/>
      <c r="BA5" s="21" t="e">
        <f>BA6+BA21</f>
        <v>#REF!</v>
      </c>
      <c r="BB5" s="21"/>
      <c r="BC5" s="21" t="e">
        <f t="shared" si="8"/>
        <v>#REF!</v>
      </c>
      <c r="BD5" s="22" t="str">
        <f t="shared" si="9"/>
        <v>-</v>
      </c>
      <c r="BE5" s="7"/>
      <c r="BF5" s="7"/>
      <c r="BG5" s="21" t="e">
        <f>BG6+BG21</f>
        <v>#REF!</v>
      </c>
      <c r="BH5" s="21"/>
      <c r="BI5" s="21" t="e">
        <f t="shared" si="10"/>
        <v>#REF!</v>
      </c>
      <c r="BJ5" s="22" t="str">
        <f t="shared" si="11"/>
        <v>-</v>
      </c>
      <c r="BK5" s="14"/>
    </row>
    <row r="6" spans="1:63" ht="10.5" hidden="1" customHeight="1" outlineLevel="2" x14ac:dyDescent="0.3">
      <c r="A6" s="14" t="s">
        <v>20</v>
      </c>
      <c r="B6" s="14"/>
      <c r="C6" s="12" t="s">
        <v>23</v>
      </c>
      <c r="D6" s="7"/>
      <c r="E6" s="23" t="e">
        <f t="shared" ref="E6:P6" si="15">SUM(E7:E14)</f>
        <v>#REF!</v>
      </c>
      <c r="F6" s="23" t="e">
        <f t="shared" si="15"/>
        <v>#REF!</v>
      </c>
      <c r="G6" s="23" t="e">
        <f t="shared" si="15"/>
        <v>#REF!</v>
      </c>
      <c r="H6" s="23" t="e">
        <f t="shared" si="15"/>
        <v>#REF!</v>
      </c>
      <c r="I6" s="23" t="e">
        <f t="shared" si="15"/>
        <v>#REF!</v>
      </c>
      <c r="J6" s="23" t="e">
        <f t="shared" si="15"/>
        <v>#REF!</v>
      </c>
      <c r="K6" s="23" t="e">
        <f t="shared" si="15"/>
        <v>#REF!</v>
      </c>
      <c r="L6" s="23" t="e">
        <f t="shared" si="15"/>
        <v>#REF!</v>
      </c>
      <c r="M6" s="23" t="e">
        <f t="shared" si="15"/>
        <v>#REF!</v>
      </c>
      <c r="N6" s="23" t="e">
        <f t="shared" si="15"/>
        <v>#REF!</v>
      </c>
      <c r="O6" s="23" t="e">
        <f t="shared" si="15"/>
        <v>#REF!</v>
      </c>
      <c r="P6" s="23" t="e">
        <f t="shared" si="15"/>
        <v>#REF!</v>
      </c>
      <c r="Q6" s="23"/>
      <c r="R6" s="7"/>
      <c r="S6" s="23" t="e">
        <f t="shared" ref="S6:AD6" si="16">SUM(S7:S14)</f>
        <v>#REF!</v>
      </c>
      <c r="T6" s="23" t="e">
        <f t="shared" si="16"/>
        <v>#REF!</v>
      </c>
      <c r="U6" s="23" t="e">
        <f t="shared" si="16"/>
        <v>#REF!</v>
      </c>
      <c r="V6" s="23" t="e">
        <f t="shared" si="16"/>
        <v>#REF!</v>
      </c>
      <c r="W6" s="23" t="e">
        <f t="shared" si="16"/>
        <v>#REF!</v>
      </c>
      <c r="X6" s="23" t="e">
        <f t="shared" si="16"/>
        <v>#REF!</v>
      </c>
      <c r="Y6" s="23" t="e">
        <f t="shared" si="16"/>
        <v>#REF!</v>
      </c>
      <c r="Z6" s="23" t="e">
        <f t="shared" si="16"/>
        <v>#REF!</v>
      </c>
      <c r="AA6" s="23" t="e">
        <f t="shared" si="16"/>
        <v>#REF!</v>
      </c>
      <c r="AB6" s="23" t="e">
        <f t="shared" si="16"/>
        <v>#REF!</v>
      </c>
      <c r="AC6" s="23" t="e">
        <f t="shared" si="16"/>
        <v>#REF!</v>
      </c>
      <c r="AD6" s="23" t="e">
        <f t="shared" si="16"/>
        <v>#REF!</v>
      </c>
      <c r="AE6" s="23" t="e">
        <f t="shared" si="3"/>
        <v>#REF!</v>
      </c>
      <c r="AF6" s="24">
        <f t="shared" si="4"/>
        <v>0</v>
      </c>
      <c r="AG6" s="7"/>
      <c r="AH6" s="23" t="e">
        <f t="shared" ref="AH6:AS6" si="17">SUM(AH7:AH14)</f>
        <v>#REF!</v>
      </c>
      <c r="AI6" s="23" t="e">
        <f t="shared" si="17"/>
        <v>#REF!</v>
      </c>
      <c r="AJ6" s="23" t="e">
        <f t="shared" si="17"/>
        <v>#REF!</v>
      </c>
      <c r="AK6" s="23" t="e">
        <f t="shared" si="17"/>
        <v>#REF!</v>
      </c>
      <c r="AL6" s="23" t="e">
        <f t="shared" si="17"/>
        <v>#REF!</v>
      </c>
      <c r="AM6" s="23" t="e">
        <f t="shared" si="17"/>
        <v>#REF!</v>
      </c>
      <c r="AN6" s="23" t="e">
        <f t="shared" si="17"/>
        <v>#REF!</v>
      </c>
      <c r="AO6" s="23" t="e">
        <f t="shared" si="17"/>
        <v>#REF!</v>
      </c>
      <c r="AP6" s="23" t="e">
        <f t="shared" si="17"/>
        <v>#REF!</v>
      </c>
      <c r="AQ6" s="23" t="e">
        <f t="shared" si="17"/>
        <v>#REF!</v>
      </c>
      <c r="AR6" s="23" t="e">
        <f t="shared" si="17"/>
        <v>#REF!</v>
      </c>
      <c r="AS6" s="23" t="e">
        <f t="shared" si="17"/>
        <v>#REF!</v>
      </c>
      <c r="AT6" s="23" t="e">
        <f t="shared" si="6"/>
        <v>#REF!</v>
      </c>
      <c r="AU6" s="24">
        <f t="shared" si="7"/>
        <v>0</v>
      </c>
      <c r="AV6" s="7"/>
      <c r="AW6" s="23" t="e">
        <f>SUM(AW7:AW14)</f>
        <v>#REF!</v>
      </c>
      <c r="AX6" s="23"/>
      <c r="AY6" s="7"/>
      <c r="AZ6" s="7"/>
      <c r="BA6" s="23" t="e">
        <f>SUM(BA7:BA14)</f>
        <v>#REF!</v>
      </c>
      <c r="BB6" s="23"/>
      <c r="BC6" s="23" t="e">
        <f t="shared" si="8"/>
        <v>#REF!</v>
      </c>
      <c r="BD6" s="24" t="str">
        <f t="shared" si="9"/>
        <v>-</v>
      </c>
      <c r="BE6" s="7"/>
      <c r="BF6" s="7"/>
      <c r="BG6" s="23" t="e">
        <f>SUM(BG7:BG14)</f>
        <v>#REF!</v>
      </c>
      <c r="BH6" s="23"/>
      <c r="BI6" s="23" t="e">
        <f t="shared" si="10"/>
        <v>#REF!</v>
      </c>
      <c r="BJ6" s="24" t="str">
        <f t="shared" si="11"/>
        <v>-</v>
      </c>
      <c r="BK6" s="14"/>
    </row>
    <row r="7" spans="1:63" ht="10.5" hidden="1" customHeight="1" outlineLevel="3" x14ac:dyDescent="0.3">
      <c r="A7" s="25" t="s">
        <v>20</v>
      </c>
      <c r="B7" s="25"/>
      <c r="C7" s="26" t="s">
        <v>24</v>
      </c>
      <c r="D7" s="26"/>
      <c r="E7" s="27" t="e">
        <f t="array" ref="E7">INDEX(#REF!,MATCH($C7,#REF!,0),MATCH(E$1,#REF!,0))</f>
        <v>#REF!</v>
      </c>
      <c r="F7" s="27" t="e">
        <f t="array" ref="F7">INDEX(#REF!,MATCH($C7,#REF!,0),MATCH(F$1,#REF!,0))</f>
        <v>#REF!</v>
      </c>
      <c r="G7" s="27" t="e">
        <f t="array" ref="G7">INDEX(#REF!,MATCH($C7,#REF!,0),MATCH(G$1,#REF!,0))</f>
        <v>#REF!</v>
      </c>
      <c r="H7" s="27" t="e">
        <f t="array" ref="H7">INDEX(#REF!,MATCH($C7,#REF!,0),MATCH(H$1,#REF!,0))</f>
        <v>#REF!</v>
      </c>
      <c r="I7" s="27" t="e">
        <f t="array" ref="I7">INDEX(#REF!,MATCH($C7,#REF!,0),MATCH(I$1,#REF!,0))</f>
        <v>#REF!</v>
      </c>
      <c r="J7" s="27" t="e">
        <f t="array" ref="J7">INDEX(#REF!,MATCH($C7,#REF!,0),MATCH(J$1,#REF!,0))</f>
        <v>#REF!</v>
      </c>
      <c r="K7" s="27" t="e">
        <f t="array" ref="K7">INDEX(#REF!,MATCH($C7,#REF!,0),MATCH(K$1,#REF!,0))</f>
        <v>#REF!</v>
      </c>
      <c r="L7" s="27" t="e">
        <f t="array" ref="L7">INDEX(#REF!,MATCH($C7,#REF!,0),MATCH(L$1,#REF!,0))</f>
        <v>#REF!</v>
      </c>
      <c r="M7" s="27" t="e">
        <f t="array" ref="M7">INDEX(#REF!,MATCH($C7,#REF!,0),MATCH(M$1,#REF!,0))</f>
        <v>#REF!</v>
      </c>
      <c r="N7" s="27" t="e">
        <f t="array" ref="N7">INDEX(#REF!,MATCH($C7,#REF!,0),MATCH(N$1,#REF!,0))</f>
        <v>#REF!</v>
      </c>
      <c r="O7" s="27" t="e">
        <f t="array" ref="O7">INDEX(#REF!,MATCH($C7,#REF!,0),MATCH(O$1,#REF!,0))</f>
        <v>#REF!</v>
      </c>
      <c r="P7" s="27" t="e">
        <f t="array" ref="P7">INDEX(#REF!,MATCH($C7,#REF!,0),MATCH(P$1,#REF!,0))</f>
        <v>#REF!</v>
      </c>
      <c r="Q7" s="27"/>
      <c r="R7" s="26"/>
      <c r="S7" s="27" t="e">
        <f t="array" ref="S7">INDEX(#REF!,MATCH($C7,#REF!,0),MATCH(S$1,#REF!,0))</f>
        <v>#REF!</v>
      </c>
      <c r="T7" s="27" t="e">
        <f t="array" ref="T7">INDEX(#REF!,MATCH($C7,#REF!,0),MATCH(T$1,#REF!,0))</f>
        <v>#REF!</v>
      </c>
      <c r="U7" s="27" t="e">
        <f t="array" ref="U7">INDEX(#REF!,MATCH($C7,#REF!,0),MATCH(U$1,#REF!,0))</f>
        <v>#REF!</v>
      </c>
      <c r="V7" s="27" t="e">
        <f t="array" ref="V7">INDEX(#REF!,MATCH($C7,#REF!,0),MATCH(V$1,#REF!,0))</f>
        <v>#REF!</v>
      </c>
      <c r="W7" s="27" t="e">
        <f t="array" ref="W7">INDEX(#REF!,MATCH($C7,#REF!,0),MATCH(W$1,#REF!,0))</f>
        <v>#REF!</v>
      </c>
      <c r="X7" s="27" t="e">
        <f t="array" ref="X7">INDEX(#REF!,MATCH($C7,#REF!,0),MATCH(X$1,#REF!,0))</f>
        <v>#REF!</v>
      </c>
      <c r="Y7" s="27" t="e">
        <f t="array" ref="Y7">INDEX(#REF!,MATCH($C7,#REF!,0),MATCH(Y$1,#REF!,0))</f>
        <v>#REF!</v>
      </c>
      <c r="Z7" s="27" t="e">
        <f t="array" ref="Z7">INDEX(#REF!,MATCH($C7,#REF!,0),MATCH(Z$1,#REF!,0))</f>
        <v>#REF!</v>
      </c>
      <c r="AA7" s="27" t="e">
        <f t="array" ref="AA7">INDEX(#REF!,MATCH($C7,#REF!,0),MATCH(AA$1,#REF!,0))</f>
        <v>#REF!</v>
      </c>
      <c r="AB7" s="27" t="e">
        <f t="array" ref="AB7">INDEX(#REF!,MATCH($C7,#REF!,0),MATCH(AB$1,#REF!,0))</f>
        <v>#REF!</v>
      </c>
      <c r="AC7" s="27" t="e">
        <f t="array" ref="AC7">INDEX(#REF!,MATCH($C7,#REF!,0),MATCH(AC$1,#REF!,0))</f>
        <v>#REF!</v>
      </c>
      <c r="AD7" s="27" t="e">
        <f t="array" ref="AD7">INDEX(#REF!,MATCH($C7,#REF!,0),MATCH(AD$1,#REF!,0))</f>
        <v>#REF!</v>
      </c>
      <c r="AE7" s="27" t="e">
        <f t="shared" si="3"/>
        <v>#REF!</v>
      </c>
      <c r="AF7" s="28">
        <f t="shared" si="4"/>
        <v>0</v>
      </c>
      <c r="AG7" s="26"/>
      <c r="AH7" s="27" t="e">
        <f t="array" ref="AH7">INDEX(#REF!,MATCH($C7,#REF!,0),MATCH(AH$1,#REF!,0))</f>
        <v>#REF!</v>
      </c>
      <c r="AI7" s="27" t="e">
        <f t="array" ref="AI7">INDEX(#REF!,MATCH($C7,#REF!,0),MATCH(AI$1,#REF!,0))</f>
        <v>#REF!</v>
      </c>
      <c r="AJ7" s="27" t="e">
        <f t="array" ref="AJ7">INDEX(#REF!,MATCH($C7,#REF!,0),MATCH(AJ$1,#REF!,0))</f>
        <v>#REF!</v>
      </c>
      <c r="AK7" s="27" t="e">
        <f t="array" ref="AK7">INDEX(#REF!,MATCH($C7,#REF!,0),MATCH(AK$1,#REF!,0))</f>
        <v>#REF!</v>
      </c>
      <c r="AL7" s="27" t="e">
        <f t="array" ref="AL7">INDEX(#REF!,MATCH($C7,#REF!,0),MATCH(AL$1,#REF!,0))</f>
        <v>#REF!</v>
      </c>
      <c r="AM7" s="27" t="e">
        <f t="array" ref="AM7">INDEX(#REF!,MATCH($C7,#REF!,0),MATCH(AM$1,#REF!,0))</f>
        <v>#REF!</v>
      </c>
      <c r="AN7" s="27" t="e">
        <f t="array" ref="AN7">INDEX(#REF!,MATCH($C7,#REF!,0),MATCH(AN$1,#REF!,0))</f>
        <v>#REF!</v>
      </c>
      <c r="AO7" s="27" t="e">
        <f t="array" ref="AO7">INDEX(#REF!,MATCH($C7,#REF!,0),MATCH(AO$1,#REF!,0))</f>
        <v>#REF!</v>
      </c>
      <c r="AP7" s="27" t="e">
        <f t="array" ref="AP7">INDEX(#REF!,MATCH($C7,#REF!,0),MATCH(AP$1,#REF!,0))</f>
        <v>#REF!</v>
      </c>
      <c r="AQ7" s="27" t="e">
        <f t="array" ref="AQ7">INDEX(#REF!,MATCH($C7,#REF!,0),MATCH(AQ$1,#REF!,0))</f>
        <v>#REF!</v>
      </c>
      <c r="AR7" s="27" t="e">
        <f t="array" ref="AR7">INDEX(#REF!,MATCH($C7,#REF!,0),MATCH(AR$1,#REF!,0))</f>
        <v>#REF!</v>
      </c>
      <c r="AS7" s="27" t="e">
        <f t="array" ref="AS7">INDEX(#REF!,MATCH($C7,#REF!,0),MATCH(AS$1,#REF!,0))</f>
        <v>#REF!</v>
      </c>
      <c r="AT7" s="27" t="e">
        <f t="shared" si="6"/>
        <v>#REF!</v>
      </c>
      <c r="AU7" s="28">
        <f t="shared" si="7"/>
        <v>0</v>
      </c>
      <c r="AV7" s="26"/>
      <c r="AW7" s="29" t="e">
        <f t="shared" ref="AW7:AW14" si="18">SUMIF(E$1:P$1,"&lt;="&amp;AW$2,E7:P7)</f>
        <v>#REF!</v>
      </c>
      <c r="AX7" s="27"/>
      <c r="AY7" s="26"/>
      <c r="AZ7" s="26"/>
      <c r="BA7" s="29" t="e">
        <f t="shared" ref="BA7:BA14" si="19">SUMIF(S$1:AD$1,"&lt;="&amp;BA$2,S7:AD7)</f>
        <v>#REF!</v>
      </c>
      <c r="BB7" s="27"/>
      <c r="BC7" s="27" t="e">
        <f t="shared" si="8"/>
        <v>#REF!</v>
      </c>
      <c r="BD7" s="28" t="str">
        <f t="shared" si="9"/>
        <v>-</v>
      </c>
      <c r="BE7" s="26"/>
      <c r="BF7" s="26"/>
      <c r="BG7" s="29" t="e">
        <f t="shared" ref="BG7:BG14" si="20">SUMIF(AH$1:AS$1,"&lt;="&amp;BG$2,AH7:AS7)</f>
        <v>#REF!</v>
      </c>
      <c r="BH7" s="27"/>
      <c r="BI7" s="27" t="e">
        <f t="shared" si="10"/>
        <v>#REF!</v>
      </c>
      <c r="BJ7" s="28" t="str">
        <f t="shared" si="11"/>
        <v>-</v>
      </c>
      <c r="BK7" s="25"/>
    </row>
    <row r="8" spans="1:63" ht="10.5" hidden="1" customHeight="1" outlineLevel="3" x14ac:dyDescent="0.3">
      <c r="A8" s="25" t="s">
        <v>20</v>
      </c>
      <c r="B8" s="25"/>
      <c r="C8" s="26" t="s">
        <v>25</v>
      </c>
      <c r="D8" s="26"/>
      <c r="E8" s="27" t="e">
        <f t="array" ref="E8">INDEX(#REF!,MATCH($C8,#REF!,0),MATCH(E$1,#REF!,0))</f>
        <v>#REF!</v>
      </c>
      <c r="F8" s="27" t="e">
        <f t="array" ref="F8">INDEX(#REF!,MATCH($C8,#REF!,0),MATCH(F$1,#REF!,0))</f>
        <v>#REF!</v>
      </c>
      <c r="G8" s="27" t="e">
        <f t="array" ref="G8">INDEX(#REF!,MATCH($C8,#REF!,0),MATCH(G$1,#REF!,0))</f>
        <v>#REF!</v>
      </c>
      <c r="H8" s="27" t="e">
        <f t="array" ref="H8">INDEX(#REF!,MATCH($C8,#REF!,0),MATCH(H$1,#REF!,0))</f>
        <v>#REF!</v>
      </c>
      <c r="I8" s="27" t="e">
        <f t="array" ref="I8">INDEX(#REF!,MATCH($C8,#REF!,0),MATCH(I$1,#REF!,0))</f>
        <v>#REF!</v>
      </c>
      <c r="J8" s="27" t="e">
        <f t="array" ref="J8">INDEX(#REF!,MATCH($C8,#REF!,0),MATCH(J$1,#REF!,0))</f>
        <v>#REF!</v>
      </c>
      <c r="K8" s="27" t="e">
        <f t="array" ref="K8">INDEX(#REF!,MATCH($C8,#REF!,0),MATCH(K$1,#REF!,0))</f>
        <v>#REF!</v>
      </c>
      <c r="L8" s="27" t="e">
        <f t="array" ref="L8">INDEX(#REF!,MATCH($C8,#REF!,0),MATCH(L$1,#REF!,0))</f>
        <v>#REF!</v>
      </c>
      <c r="M8" s="27" t="e">
        <f t="array" ref="M8">INDEX(#REF!,MATCH($C8,#REF!,0),MATCH(M$1,#REF!,0))</f>
        <v>#REF!</v>
      </c>
      <c r="N8" s="27" t="e">
        <f t="array" ref="N8">INDEX(#REF!,MATCH($C8,#REF!,0),MATCH(N$1,#REF!,0))</f>
        <v>#REF!</v>
      </c>
      <c r="O8" s="27" t="e">
        <f t="array" ref="O8">INDEX(#REF!,MATCH($C8,#REF!,0),MATCH(O$1,#REF!,0))</f>
        <v>#REF!</v>
      </c>
      <c r="P8" s="27" t="e">
        <f t="array" ref="P8">INDEX(#REF!,MATCH($C8,#REF!,0),MATCH(P$1,#REF!,0))</f>
        <v>#REF!</v>
      </c>
      <c r="Q8" s="27"/>
      <c r="R8" s="26"/>
      <c r="S8" s="27" t="e">
        <f t="array" ref="S8">INDEX(#REF!,MATCH($C8,#REF!,0),MATCH(S$1,#REF!,0))</f>
        <v>#REF!</v>
      </c>
      <c r="T8" s="27" t="e">
        <f t="array" ref="T8">INDEX(#REF!,MATCH($C8,#REF!,0),MATCH(T$1,#REF!,0))</f>
        <v>#REF!</v>
      </c>
      <c r="U8" s="27" t="e">
        <f t="array" ref="U8">INDEX(#REF!,MATCH($C8,#REF!,0),MATCH(U$1,#REF!,0))</f>
        <v>#REF!</v>
      </c>
      <c r="V8" s="27" t="e">
        <f t="array" ref="V8">INDEX(#REF!,MATCH($C8,#REF!,0),MATCH(V$1,#REF!,0))</f>
        <v>#REF!</v>
      </c>
      <c r="W8" s="27" t="e">
        <f t="array" ref="W8">INDEX(#REF!,MATCH($C8,#REF!,0),MATCH(W$1,#REF!,0))</f>
        <v>#REF!</v>
      </c>
      <c r="X8" s="27" t="e">
        <f t="array" ref="X8">INDEX(#REF!,MATCH($C8,#REF!,0),MATCH(X$1,#REF!,0))</f>
        <v>#REF!</v>
      </c>
      <c r="Y8" s="27" t="e">
        <f t="array" ref="Y8">INDEX(#REF!,MATCH($C8,#REF!,0),MATCH(Y$1,#REF!,0))</f>
        <v>#REF!</v>
      </c>
      <c r="Z8" s="27" t="e">
        <f t="array" ref="Z8">INDEX(#REF!,MATCH($C8,#REF!,0),MATCH(Z$1,#REF!,0))</f>
        <v>#REF!</v>
      </c>
      <c r="AA8" s="27" t="e">
        <f t="array" ref="AA8">INDEX(#REF!,MATCH($C8,#REF!,0),MATCH(AA$1,#REF!,0))</f>
        <v>#REF!</v>
      </c>
      <c r="AB8" s="27" t="e">
        <f t="array" ref="AB8">INDEX(#REF!,MATCH($C8,#REF!,0),MATCH(AB$1,#REF!,0))</f>
        <v>#REF!</v>
      </c>
      <c r="AC8" s="27" t="e">
        <f t="array" ref="AC8">INDEX(#REF!,MATCH($C8,#REF!,0),MATCH(AC$1,#REF!,0))</f>
        <v>#REF!</v>
      </c>
      <c r="AD8" s="27" t="e">
        <f t="array" ref="AD8">INDEX(#REF!,MATCH($C8,#REF!,0),MATCH(AD$1,#REF!,0))</f>
        <v>#REF!</v>
      </c>
      <c r="AE8" s="27" t="e">
        <f t="shared" si="3"/>
        <v>#REF!</v>
      </c>
      <c r="AF8" s="28">
        <f t="shared" si="4"/>
        <v>0</v>
      </c>
      <c r="AG8" s="26"/>
      <c r="AH8" s="27" t="e">
        <f t="array" ref="AH8">INDEX(#REF!,MATCH($C8,#REF!,0),MATCH(AH$1,#REF!,0))</f>
        <v>#REF!</v>
      </c>
      <c r="AI8" s="27" t="e">
        <f t="array" ref="AI8">INDEX(#REF!,MATCH($C8,#REF!,0),MATCH(AI$1,#REF!,0))</f>
        <v>#REF!</v>
      </c>
      <c r="AJ8" s="27" t="e">
        <f t="array" ref="AJ8">INDEX(#REF!,MATCH($C8,#REF!,0),MATCH(AJ$1,#REF!,0))</f>
        <v>#REF!</v>
      </c>
      <c r="AK8" s="27" t="e">
        <f t="array" ref="AK8">INDEX(#REF!,MATCH($C8,#REF!,0),MATCH(AK$1,#REF!,0))</f>
        <v>#REF!</v>
      </c>
      <c r="AL8" s="27" t="e">
        <f t="array" ref="AL8">INDEX(#REF!,MATCH($C8,#REF!,0),MATCH(AL$1,#REF!,0))</f>
        <v>#REF!</v>
      </c>
      <c r="AM8" s="27" t="e">
        <f t="array" ref="AM8">INDEX(#REF!,MATCH($C8,#REF!,0),MATCH(AM$1,#REF!,0))</f>
        <v>#REF!</v>
      </c>
      <c r="AN8" s="27" t="e">
        <f t="array" ref="AN8">INDEX(#REF!,MATCH($C8,#REF!,0),MATCH(AN$1,#REF!,0))</f>
        <v>#REF!</v>
      </c>
      <c r="AO8" s="27" t="e">
        <f t="array" ref="AO8">INDEX(#REF!,MATCH($C8,#REF!,0),MATCH(AO$1,#REF!,0))</f>
        <v>#REF!</v>
      </c>
      <c r="AP8" s="27" t="e">
        <f t="array" ref="AP8">INDEX(#REF!,MATCH($C8,#REF!,0),MATCH(AP$1,#REF!,0))</f>
        <v>#REF!</v>
      </c>
      <c r="AQ8" s="27" t="e">
        <f t="array" ref="AQ8">INDEX(#REF!,MATCH($C8,#REF!,0),MATCH(AQ$1,#REF!,0))</f>
        <v>#REF!</v>
      </c>
      <c r="AR8" s="27" t="e">
        <f t="array" ref="AR8">INDEX(#REF!,MATCH($C8,#REF!,0),MATCH(AR$1,#REF!,0))</f>
        <v>#REF!</v>
      </c>
      <c r="AS8" s="27" t="e">
        <f t="array" ref="AS8">INDEX(#REF!,MATCH($C8,#REF!,0),MATCH(AS$1,#REF!,0))</f>
        <v>#REF!</v>
      </c>
      <c r="AT8" s="27" t="e">
        <f t="shared" si="6"/>
        <v>#REF!</v>
      </c>
      <c r="AU8" s="28">
        <f t="shared" si="7"/>
        <v>0</v>
      </c>
      <c r="AV8" s="26"/>
      <c r="AW8" s="29" t="e">
        <f t="shared" si="18"/>
        <v>#REF!</v>
      </c>
      <c r="AX8" s="27"/>
      <c r="AY8" s="26"/>
      <c r="AZ8" s="26"/>
      <c r="BA8" s="29" t="e">
        <f t="shared" si="19"/>
        <v>#REF!</v>
      </c>
      <c r="BB8" s="27"/>
      <c r="BC8" s="27" t="e">
        <f t="shared" si="8"/>
        <v>#REF!</v>
      </c>
      <c r="BD8" s="28" t="str">
        <f t="shared" si="9"/>
        <v>-</v>
      </c>
      <c r="BE8" s="26"/>
      <c r="BF8" s="26"/>
      <c r="BG8" s="29" t="e">
        <f t="shared" si="20"/>
        <v>#REF!</v>
      </c>
      <c r="BH8" s="27"/>
      <c r="BI8" s="27" t="e">
        <f t="shared" si="10"/>
        <v>#REF!</v>
      </c>
      <c r="BJ8" s="28" t="str">
        <f t="shared" si="11"/>
        <v>-</v>
      </c>
      <c r="BK8" s="25"/>
    </row>
    <row r="9" spans="1:63" ht="10.5" hidden="1" customHeight="1" outlineLevel="3" x14ac:dyDescent="0.3">
      <c r="A9" s="25" t="s">
        <v>20</v>
      </c>
      <c r="B9" s="25"/>
      <c r="C9" s="26" t="s">
        <v>26</v>
      </c>
      <c r="D9" s="26"/>
      <c r="E9" s="27" t="e">
        <f t="array" ref="E9">INDEX(#REF!,MATCH($C9,#REF!,0),MATCH(E$1,#REF!,0))</f>
        <v>#REF!</v>
      </c>
      <c r="F9" s="27" t="e">
        <f t="array" ref="F9">INDEX(#REF!,MATCH($C9,#REF!,0),MATCH(F$1,#REF!,0))</f>
        <v>#REF!</v>
      </c>
      <c r="G9" s="27" t="e">
        <f t="array" ref="G9">INDEX(#REF!,MATCH($C9,#REF!,0),MATCH(G$1,#REF!,0))</f>
        <v>#REF!</v>
      </c>
      <c r="H9" s="27" t="e">
        <f t="array" ref="H9">INDEX(#REF!,MATCH($C9,#REF!,0),MATCH(H$1,#REF!,0))</f>
        <v>#REF!</v>
      </c>
      <c r="I9" s="27" t="e">
        <f t="array" ref="I9">INDEX(#REF!,MATCH($C9,#REF!,0),MATCH(I$1,#REF!,0))</f>
        <v>#REF!</v>
      </c>
      <c r="J9" s="27" t="e">
        <f t="array" ref="J9">INDEX(#REF!,MATCH($C9,#REF!,0),MATCH(J$1,#REF!,0))</f>
        <v>#REF!</v>
      </c>
      <c r="K9" s="27" t="e">
        <f t="array" ref="K9">INDEX(#REF!,MATCH($C9,#REF!,0),MATCH(K$1,#REF!,0))</f>
        <v>#REF!</v>
      </c>
      <c r="L9" s="27" t="e">
        <f t="array" ref="L9">INDEX(#REF!,MATCH($C9,#REF!,0),MATCH(L$1,#REF!,0))</f>
        <v>#REF!</v>
      </c>
      <c r="M9" s="27" t="e">
        <f t="array" ref="M9">INDEX(#REF!,MATCH($C9,#REF!,0),MATCH(M$1,#REF!,0))</f>
        <v>#REF!</v>
      </c>
      <c r="N9" s="27" t="e">
        <f t="array" ref="N9">INDEX(#REF!,MATCH($C9,#REF!,0),MATCH(N$1,#REF!,0))</f>
        <v>#REF!</v>
      </c>
      <c r="O9" s="27" t="e">
        <f t="array" ref="O9">INDEX(#REF!,MATCH($C9,#REF!,0),MATCH(O$1,#REF!,0))</f>
        <v>#REF!</v>
      </c>
      <c r="P9" s="27" t="e">
        <f t="array" ref="P9">INDEX(#REF!,MATCH($C9,#REF!,0),MATCH(P$1,#REF!,0))</f>
        <v>#REF!</v>
      </c>
      <c r="Q9" s="27"/>
      <c r="R9" s="26"/>
      <c r="S9" s="27" t="e">
        <f t="array" ref="S9">INDEX(#REF!,MATCH($C9,#REF!,0),MATCH(S$1,#REF!,0))</f>
        <v>#REF!</v>
      </c>
      <c r="T9" s="27" t="e">
        <f t="array" ref="T9">INDEX(#REF!,MATCH($C9,#REF!,0),MATCH(T$1,#REF!,0))</f>
        <v>#REF!</v>
      </c>
      <c r="U9" s="27" t="e">
        <f t="array" ref="U9">INDEX(#REF!,MATCH($C9,#REF!,0),MATCH(U$1,#REF!,0))</f>
        <v>#REF!</v>
      </c>
      <c r="V9" s="27" t="e">
        <f t="array" ref="V9">INDEX(#REF!,MATCH($C9,#REF!,0),MATCH(V$1,#REF!,0))</f>
        <v>#REF!</v>
      </c>
      <c r="W9" s="27" t="e">
        <f t="array" ref="W9">INDEX(#REF!,MATCH($C9,#REF!,0),MATCH(W$1,#REF!,0))</f>
        <v>#REF!</v>
      </c>
      <c r="X9" s="27" t="e">
        <f t="array" ref="X9">INDEX(#REF!,MATCH($C9,#REF!,0),MATCH(X$1,#REF!,0))</f>
        <v>#REF!</v>
      </c>
      <c r="Y9" s="27" t="e">
        <f t="array" ref="Y9">INDEX(#REF!,MATCH($C9,#REF!,0),MATCH(Y$1,#REF!,0))</f>
        <v>#REF!</v>
      </c>
      <c r="Z9" s="27" t="e">
        <f t="array" ref="Z9">INDEX(#REF!,MATCH($C9,#REF!,0),MATCH(Z$1,#REF!,0))</f>
        <v>#REF!</v>
      </c>
      <c r="AA9" s="27" t="e">
        <f t="array" ref="AA9">INDEX(#REF!,MATCH($C9,#REF!,0),MATCH(AA$1,#REF!,0))</f>
        <v>#REF!</v>
      </c>
      <c r="AB9" s="27" t="e">
        <f t="array" ref="AB9">INDEX(#REF!,MATCH($C9,#REF!,0),MATCH(AB$1,#REF!,0))</f>
        <v>#REF!</v>
      </c>
      <c r="AC9" s="27" t="e">
        <f t="array" ref="AC9">INDEX(#REF!,MATCH($C9,#REF!,0),MATCH(AC$1,#REF!,0))</f>
        <v>#REF!</v>
      </c>
      <c r="AD9" s="27" t="e">
        <f t="array" ref="AD9">INDEX(#REF!,MATCH($C9,#REF!,0),MATCH(AD$1,#REF!,0))</f>
        <v>#REF!</v>
      </c>
      <c r="AE9" s="27" t="e">
        <f t="shared" si="3"/>
        <v>#REF!</v>
      </c>
      <c r="AF9" s="28">
        <f t="shared" si="4"/>
        <v>0</v>
      </c>
      <c r="AG9" s="26"/>
      <c r="AH9" s="27" t="e">
        <f t="array" ref="AH9">INDEX(#REF!,MATCH($C9,#REF!,0),MATCH(AH$1,#REF!,0))</f>
        <v>#REF!</v>
      </c>
      <c r="AI9" s="27" t="e">
        <f t="array" ref="AI9">INDEX(#REF!,MATCH($C9,#REF!,0),MATCH(AI$1,#REF!,0))</f>
        <v>#REF!</v>
      </c>
      <c r="AJ9" s="27" t="e">
        <f t="array" ref="AJ9">INDEX(#REF!,MATCH($C9,#REF!,0),MATCH(AJ$1,#REF!,0))</f>
        <v>#REF!</v>
      </c>
      <c r="AK9" s="27" t="e">
        <f t="array" ref="AK9">INDEX(#REF!,MATCH($C9,#REF!,0),MATCH(AK$1,#REF!,0))</f>
        <v>#REF!</v>
      </c>
      <c r="AL9" s="27" t="e">
        <f t="array" ref="AL9">INDEX(#REF!,MATCH($C9,#REF!,0),MATCH(AL$1,#REF!,0))</f>
        <v>#REF!</v>
      </c>
      <c r="AM9" s="27" t="e">
        <f t="array" ref="AM9">INDEX(#REF!,MATCH($C9,#REF!,0),MATCH(AM$1,#REF!,0))</f>
        <v>#REF!</v>
      </c>
      <c r="AN9" s="27" t="e">
        <f t="array" ref="AN9">INDEX(#REF!,MATCH($C9,#REF!,0),MATCH(AN$1,#REF!,0))</f>
        <v>#REF!</v>
      </c>
      <c r="AO9" s="27" t="e">
        <f t="array" ref="AO9">INDEX(#REF!,MATCH($C9,#REF!,0),MATCH(AO$1,#REF!,0))</f>
        <v>#REF!</v>
      </c>
      <c r="AP9" s="27" t="e">
        <f t="array" ref="AP9">INDEX(#REF!,MATCH($C9,#REF!,0),MATCH(AP$1,#REF!,0))</f>
        <v>#REF!</v>
      </c>
      <c r="AQ9" s="27" t="e">
        <f t="array" ref="AQ9">INDEX(#REF!,MATCH($C9,#REF!,0),MATCH(AQ$1,#REF!,0))</f>
        <v>#REF!</v>
      </c>
      <c r="AR9" s="27" t="e">
        <f t="array" ref="AR9">INDEX(#REF!,MATCH($C9,#REF!,0),MATCH(AR$1,#REF!,0))</f>
        <v>#REF!</v>
      </c>
      <c r="AS9" s="27" t="e">
        <f t="array" ref="AS9">INDEX(#REF!,MATCH($C9,#REF!,0),MATCH(AS$1,#REF!,0))</f>
        <v>#REF!</v>
      </c>
      <c r="AT9" s="27" t="e">
        <f t="shared" si="6"/>
        <v>#REF!</v>
      </c>
      <c r="AU9" s="28">
        <f t="shared" si="7"/>
        <v>0</v>
      </c>
      <c r="AV9" s="26"/>
      <c r="AW9" s="29" t="e">
        <f t="shared" si="18"/>
        <v>#REF!</v>
      </c>
      <c r="AX9" s="27"/>
      <c r="AY9" s="26"/>
      <c r="AZ9" s="26"/>
      <c r="BA9" s="29" t="e">
        <f t="shared" si="19"/>
        <v>#REF!</v>
      </c>
      <c r="BB9" s="27"/>
      <c r="BC9" s="27" t="e">
        <f t="shared" si="8"/>
        <v>#REF!</v>
      </c>
      <c r="BD9" s="28" t="str">
        <f t="shared" si="9"/>
        <v>-</v>
      </c>
      <c r="BE9" s="26"/>
      <c r="BF9" s="26"/>
      <c r="BG9" s="29" t="e">
        <f t="shared" si="20"/>
        <v>#REF!</v>
      </c>
      <c r="BH9" s="27"/>
      <c r="BI9" s="27" t="e">
        <f t="shared" si="10"/>
        <v>#REF!</v>
      </c>
      <c r="BJ9" s="28" t="str">
        <f t="shared" si="11"/>
        <v>-</v>
      </c>
      <c r="BK9" s="25"/>
    </row>
    <row r="10" spans="1:63" ht="10.5" hidden="1" customHeight="1" outlineLevel="3" x14ac:dyDescent="0.3">
      <c r="A10" s="25" t="s">
        <v>20</v>
      </c>
      <c r="B10" s="25"/>
      <c r="C10" s="26" t="s">
        <v>27</v>
      </c>
      <c r="D10" s="26"/>
      <c r="E10" s="27" t="e">
        <f t="array" ref="E10">INDEX(#REF!,MATCH($C10,#REF!,0),MATCH(E$1,#REF!,0))</f>
        <v>#REF!</v>
      </c>
      <c r="F10" s="27" t="e">
        <f t="array" ref="F10">INDEX(#REF!,MATCH($C10,#REF!,0),MATCH(F$1,#REF!,0))</f>
        <v>#REF!</v>
      </c>
      <c r="G10" s="27" t="e">
        <f t="array" ref="G10">INDEX(#REF!,MATCH($C10,#REF!,0),MATCH(G$1,#REF!,0))</f>
        <v>#REF!</v>
      </c>
      <c r="H10" s="27" t="e">
        <f t="array" ref="H10">INDEX(#REF!,MATCH($C10,#REF!,0),MATCH(H$1,#REF!,0))</f>
        <v>#REF!</v>
      </c>
      <c r="I10" s="27" t="e">
        <f t="array" ref="I10">INDEX(#REF!,MATCH($C10,#REF!,0),MATCH(I$1,#REF!,0))</f>
        <v>#REF!</v>
      </c>
      <c r="J10" s="27" t="e">
        <f t="array" ref="J10">INDEX(#REF!,MATCH($C10,#REF!,0),MATCH(J$1,#REF!,0))</f>
        <v>#REF!</v>
      </c>
      <c r="K10" s="27" t="e">
        <f t="array" ref="K10">INDEX(#REF!,MATCH($C10,#REF!,0),MATCH(K$1,#REF!,0))</f>
        <v>#REF!</v>
      </c>
      <c r="L10" s="27" t="e">
        <f t="array" ref="L10">INDEX(#REF!,MATCH($C10,#REF!,0),MATCH(L$1,#REF!,0))</f>
        <v>#REF!</v>
      </c>
      <c r="M10" s="27" t="e">
        <f t="array" ref="M10">INDEX(#REF!,MATCH($C10,#REF!,0),MATCH(M$1,#REF!,0))</f>
        <v>#REF!</v>
      </c>
      <c r="N10" s="27" t="e">
        <f t="array" ref="N10">INDEX(#REF!,MATCH($C10,#REF!,0),MATCH(N$1,#REF!,0))</f>
        <v>#REF!</v>
      </c>
      <c r="O10" s="27" t="e">
        <f t="array" ref="O10">INDEX(#REF!,MATCH($C10,#REF!,0),MATCH(O$1,#REF!,0))</f>
        <v>#REF!</v>
      </c>
      <c r="P10" s="27" t="e">
        <f t="array" ref="P10">INDEX(#REF!,MATCH($C10,#REF!,0),MATCH(P$1,#REF!,0))</f>
        <v>#REF!</v>
      </c>
      <c r="Q10" s="27"/>
      <c r="R10" s="26"/>
      <c r="S10" s="27" t="e">
        <f t="array" ref="S10">INDEX(#REF!,MATCH($C10,#REF!,0),MATCH(S$1,#REF!,0))</f>
        <v>#REF!</v>
      </c>
      <c r="T10" s="27" t="e">
        <f t="array" ref="T10">INDEX(#REF!,MATCH($C10,#REF!,0),MATCH(T$1,#REF!,0))</f>
        <v>#REF!</v>
      </c>
      <c r="U10" s="27" t="e">
        <f t="array" ref="U10">INDEX(#REF!,MATCH($C10,#REF!,0),MATCH(U$1,#REF!,0))</f>
        <v>#REF!</v>
      </c>
      <c r="V10" s="27" t="e">
        <f t="array" ref="V10">INDEX(#REF!,MATCH($C10,#REF!,0),MATCH(V$1,#REF!,0))</f>
        <v>#REF!</v>
      </c>
      <c r="W10" s="27" t="e">
        <f t="array" ref="W10">INDEX(#REF!,MATCH($C10,#REF!,0),MATCH(W$1,#REF!,0))</f>
        <v>#REF!</v>
      </c>
      <c r="X10" s="27" t="e">
        <f t="array" ref="X10">INDEX(#REF!,MATCH($C10,#REF!,0),MATCH(X$1,#REF!,0))</f>
        <v>#REF!</v>
      </c>
      <c r="Y10" s="27" t="e">
        <f t="array" ref="Y10">INDEX(#REF!,MATCH($C10,#REF!,0),MATCH(Y$1,#REF!,0))</f>
        <v>#REF!</v>
      </c>
      <c r="Z10" s="27" t="e">
        <f t="array" ref="Z10">INDEX(#REF!,MATCH($C10,#REF!,0),MATCH(Z$1,#REF!,0))</f>
        <v>#REF!</v>
      </c>
      <c r="AA10" s="27" t="e">
        <f t="array" ref="AA10">INDEX(#REF!,MATCH($C10,#REF!,0),MATCH(AA$1,#REF!,0))</f>
        <v>#REF!</v>
      </c>
      <c r="AB10" s="27" t="e">
        <f t="array" ref="AB10">INDEX(#REF!,MATCH($C10,#REF!,0),MATCH(AB$1,#REF!,0))</f>
        <v>#REF!</v>
      </c>
      <c r="AC10" s="27" t="e">
        <f t="array" ref="AC10">INDEX(#REF!,MATCH($C10,#REF!,0),MATCH(AC$1,#REF!,0))</f>
        <v>#REF!</v>
      </c>
      <c r="AD10" s="27" t="e">
        <f t="array" ref="AD10">INDEX(#REF!,MATCH($C10,#REF!,0),MATCH(AD$1,#REF!,0))</f>
        <v>#REF!</v>
      </c>
      <c r="AE10" s="27" t="e">
        <f t="shared" si="3"/>
        <v>#REF!</v>
      </c>
      <c r="AF10" s="28">
        <f t="shared" si="4"/>
        <v>0</v>
      </c>
      <c r="AG10" s="26"/>
      <c r="AH10" s="27" t="e">
        <f t="array" ref="AH10">INDEX(#REF!,MATCH($C10,#REF!,0),MATCH(AH$1,#REF!,0))</f>
        <v>#REF!</v>
      </c>
      <c r="AI10" s="27" t="e">
        <f t="array" ref="AI10">INDEX(#REF!,MATCH($C10,#REF!,0),MATCH(AI$1,#REF!,0))</f>
        <v>#REF!</v>
      </c>
      <c r="AJ10" s="27" t="e">
        <f t="array" ref="AJ10">INDEX(#REF!,MATCH($C10,#REF!,0),MATCH(AJ$1,#REF!,0))</f>
        <v>#REF!</v>
      </c>
      <c r="AK10" s="27" t="e">
        <f t="array" ref="AK10">INDEX(#REF!,MATCH($C10,#REF!,0),MATCH(AK$1,#REF!,0))</f>
        <v>#REF!</v>
      </c>
      <c r="AL10" s="27" t="e">
        <f t="array" ref="AL10">INDEX(#REF!,MATCH($C10,#REF!,0),MATCH(AL$1,#REF!,0))</f>
        <v>#REF!</v>
      </c>
      <c r="AM10" s="27" t="e">
        <f t="array" ref="AM10">INDEX(#REF!,MATCH($C10,#REF!,0),MATCH(AM$1,#REF!,0))</f>
        <v>#REF!</v>
      </c>
      <c r="AN10" s="27" t="e">
        <f t="array" ref="AN10">INDEX(#REF!,MATCH($C10,#REF!,0),MATCH(AN$1,#REF!,0))</f>
        <v>#REF!</v>
      </c>
      <c r="AO10" s="27" t="e">
        <f t="array" ref="AO10">INDEX(#REF!,MATCH($C10,#REF!,0),MATCH(AO$1,#REF!,0))</f>
        <v>#REF!</v>
      </c>
      <c r="AP10" s="27" t="e">
        <f t="array" ref="AP10">INDEX(#REF!,MATCH($C10,#REF!,0),MATCH(AP$1,#REF!,0))</f>
        <v>#REF!</v>
      </c>
      <c r="AQ10" s="27" t="e">
        <f t="array" ref="AQ10">INDEX(#REF!,MATCH($C10,#REF!,0),MATCH(AQ$1,#REF!,0))</f>
        <v>#REF!</v>
      </c>
      <c r="AR10" s="27" t="e">
        <f t="array" ref="AR10">INDEX(#REF!,MATCH($C10,#REF!,0),MATCH(AR$1,#REF!,0))</f>
        <v>#REF!</v>
      </c>
      <c r="AS10" s="27" t="e">
        <f t="array" ref="AS10">INDEX(#REF!,MATCH($C10,#REF!,0),MATCH(AS$1,#REF!,0))</f>
        <v>#REF!</v>
      </c>
      <c r="AT10" s="27" t="e">
        <f t="shared" si="6"/>
        <v>#REF!</v>
      </c>
      <c r="AU10" s="28">
        <f t="shared" si="7"/>
        <v>0</v>
      </c>
      <c r="AV10" s="26"/>
      <c r="AW10" s="29" t="e">
        <f t="shared" si="18"/>
        <v>#REF!</v>
      </c>
      <c r="AX10" s="27"/>
      <c r="AY10" s="26"/>
      <c r="AZ10" s="26"/>
      <c r="BA10" s="29" t="e">
        <f t="shared" si="19"/>
        <v>#REF!</v>
      </c>
      <c r="BB10" s="27"/>
      <c r="BC10" s="27" t="e">
        <f t="shared" si="8"/>
        <v>#REF!</v>
      </c>
      <c r="BD10" s="28" t="str">
        <f t="shared" si="9"/>
        <v>-</v>
      </c>
      <c r="BE10" s="26"/>
      <c r="BF10" s="26"/>
      <c r="BG10" s="29" t="e">
        <f t="shared" si="20"/>
        <v>#REF!</v>
      </c>
      <c r="BH10" s="27"/>
      <c r="BI10" s="27" t="e">
        <f t="shared" si="10"/>
        <v>#REF!</v>
      </c>
      <c r="BJ10" s="28" t="str">
        <f t="shared" si="11"/>
        <v>-</v>
      </c>
      <c r="BK10" s="25"/>
    </row>
    <row r="11" spans="1:63" ht="10.5" hidden="1" customHeight="1" outlineLevel="3" x14ac:dyDescent="0.3">
      <c r="A11" s="25" t="s">
        <v>20</v>
      </c>
      <c r="B11" s="25"/>
      <c r="C11" s="26" t="s">
        <v>28</v>
      </c>
      <c r="D11" s="26"/>
      <c r="E11" s="27" t="e">
        <f t="array" ref="E11">INDEX(#REF!,MATCH($C11,#REF!,0),MATCH(E$1,#REF!,0))</f>
        <v>#REF!</v>
      </c>
      <c r="F11" s="27" t="e">
        <f t="array" ref="F11">INDEX(#REF!,MATCH($C11,#REF!,0),MATCH(F$1,#REF!,0))</f>
        <v>#REF!</v>
      </c>
      <c r="G11" s="27" t="e">
        <f t="array" ref="G11">INDEX(#REF!,MATCH($C11,#REF!,0),MATCH(G$1,#REF!,0))</f>
        <v>#REF!</v>
      </c>
      <c r="H11" s="27" t="e">
        <f t="array" ref="H11">INDEX(#REF!,MATCH($C11,#REF!,0),MATCH(H$1,#REF!,0))</f>
        <v>#REF!</v>
      </c>
      <c r="I11" s="27" t="e">
        <f t="array" ref="I11">INDEX(#REF!,MATCH($C11,#REF!,0),MATCH(I$1,#REF!,0))</f>
        <v>#REF!</v>
      </c>
      <c r="J11" s="27" t="e">
        <f t="array" ref="J11">INDEX(#REF!,MATCH($C11,#REF!,0),MATCH(J$1,#REF!,0))</f>
        <v>#REF!</v>
      </c>
      <c r="K11" s="27" t="e">
        <f t="array" ref="K11">INDEX(#REF!,MATCH($C11,#REF!,0),MATCH(K$1,#REF!,0))</f>
        <v>#REF!</v>
      </c>
      <c r="L11" s="27" t="e">
        <f t="array" ref="L11">INDEX(#REF!,MATCH($C11,#REF!,0),MATCH(L$1,#REF!,0))</f>
        <v>#REF!</v>
      </c>
      <c r="M11" s="27" t="e">
        <f t="array" ref="M11">INDEX(#REF!,MATCH($C11,#REF!,0),MATCH(M$1,#REF!,0))</f>
        <v>#REF!</v>
      </c>
      <c r="N11" s="27" t="e">
        <f t="array" ref="N11">INDEX(#REF!,MATCH($C11,#REF!,0),MATCH(N$1,#REF!,0))</f>
        <v>#REF!</v>
      </c>
      <c r="O11" s="27" t="e">
        <f t="array" ref="O11">INDEX(#REF!,MATCH($C11,#REF!,0),MATCH(O$1,#REF!,0))</f>
        <v>#REF!</v>
      </c>
      <c r="P11" s="27" t="e">
        <f t="array" ref="P11">INDEX(#REF!,MATCH($C11,#REF!,0),MATCH(P$1,#REF!,0))</f>
        <v>#REF!</v>
      </c>
      <c r="Q11" s="27"/>
      <c r="R11" s="26"/>
      <c r="S11" s="27" t="e">
        <f t="array" ref="S11">INDEX(#REF!,MATCH($C11,#REF!,0),MATCH(S$1,#REF!,0))</f>
        <v>#REF!</v>
      </c>
      <c r="T11" s="27" t="e">
        <f t="array" ref="T11">INDEX(#REF!,MATCH($C11,#REF!,0),MATCH(T$1,#REF!,0))</f>
        <v>#REF!</v>
      </c>
      <c r="U11" s="27" t="e">
        <f t="array" ref="U11">INDEX(#REF!,MATCH($C11,#REF!,0),MATCH(U$1,#REF!,0))</f>
        <v>#REF!</v>
      </c>
      <c r="V11" s="27" t="e">
        <f t="array" ref="V11">INDEX(#REF!,MATCH($C11,#REF!,0),MATCH(V$1,#REF!,0))</f>
        <v>#REF!</v>
      </c>
      <c r="W11" s="27" t="e">
        <f t="array" ref="W11">INDEX(#REF!,MATCH($C11,#REF!,0),MATCH(W$1,#REF!,0))</f>
        <v>#REF!</v>
      </c>
      <c r="X11" s="27" t="e">
        <f t="array" ref="X11">INDEX(#REF!,MATCH($C11,#REF!,0),MATCH(X$1,#REF!,0))</f>
        <v>#REF!</v>
      </c>
      <c r="Y11" s="27" t="e">
        <f t="array" ref="Y11">INDEX(#REF!,MATCH($C11,#REF!,0),MATCH(Y$1,#REF!,0))</f>
        <v>#REF!</v>
      </c>
      <c r="Z11" s="27" t="e">
        <f t="array" ref="Z11">INDEX(#REF!,MATCH($C11,#REF!,0),MATCH(Z$1,#REF!,0))</f>
        <v>#REF!</v>
      </c>
      <c r="AA11" s="27" t="e">
        <f t="array" ref="AA11">INDEX(#REF!,MATCH($C11,#REF!,0),MATCH(AA$1,#REF!,0))</f>
        <v>#REF!</v>
      </c>
      <c r="AB11" s="27" t="e">
        <f t="array" ref="AB11">INDEX(#REF!,MATCH($C11,#REF!,0),MATCH(AB$1,#REF!,0))</f>
        <v>#REF!</v>
      </c>
      <c r="AC11" s="27" t="e">
        <f t="array" ref="AC11">INDEX(#REF!,MATCH($C11,#REF!,0),MATCH(AC$1,#REF!,0))</f>
        <v>#REF!</v>
      </c>
      <c r="AD11" s="27" t="e">
        <f t="array" ref="AD11">INDEX(#REF!,MATCH($C11,#REF!,0),MATCH(AD$1,#REF!,0))</f>
        <v>#REF!</v>
      </c>
      <c r="AE11" s="27" t="e">
        <f t="shared" si="3"/>
        <v>#REF!</v>
      </c>
      <c r="AF11" s="28">
        <f t="shared" si="4"/>
        <v>0</v>
      </c>
      <c r="AG11" s="26"/>
      <c r="AH11" s="27" t="e">
        <f t="array" ref="AH11">INDEX(#REF!,MATCH($C11,#REF!,0),MATCH(AH$1,#REF!,0))</f>
        <v>#REF!</v>
      </c>
      <c r="AI11" s="27" t="e">
        <f t="array" ref="AI11">INDEX(#REF!,MATCH($C11,#REF!,0),MATCH(AI$1,#REF!,0))</f>
        <v>#REF!</v>
      </c>
      <c r="AJ11" s="27" t="e">
        <f t="array" ref="AJ11">INDEX(#REF!,MATCH($C11,#REF!,0),MATCH(AJ$1,#REF!,0))</f>
        <v>#REF!</v>
      </c>
      <c r="AK11" s="27" t="e">
        <f t="array" ref="AK11">INDEX(#REF!,MATCH($C11,#REF!,0),MATCH(AK$1,#REF!,0))</f>
        <v>#REF!</v>
      </c>
      <c r="AL11" s="27" t="e">
        <f t="array" ref="AL11">INDEX(#REF!,MATCH($C11,#REF!,0),MATCH(AL$1,#REF!,0))</f>
        <v>#REF!</v>
      </c>
      <c r="AM11" s="27" t="e">
        <f t="array" ref="AM11">INDEX(#REF!,MATCH($C11,#REF!,0),MATCH(AM$1,#REF!,0))</f>
        <v>#REF!</v>
      </c>
      <c r="AN11" s="27" t="e">
        <f t="array" ref="AN11">INDEX(#REF!,MATCH($C11,#REF!,0),MATCH(AN$1,#REF!,0))</f>
        <v>#REF!</v>
      </c>
      <c r="AO11" s="27" t="e">
        <f t="array" ref="AO11">INDEX(#REF!,MATCH($C11,#REF!,0),MATCH(AO$1,#REF!,0))</f>
        <v>#REF!</v>
      </c>
      <c r="AP11" s="27" t="e">
        <f t="array" ref="AP11">INDEX(#REF!,MATCH($C11,#REF!,0),MATCH(AP$1,#REF!,0))</f>
        <v>#REF!</v>
      </c>
      <c r="AQ11" s="27" t="e">
        <f t="array" ref="AQ11">INDEX(#REF!,MATCH($C11,#REF!,0),MATCH(AQ$1,#REF!,0))</f>
        <v>#REF!</v>
      </c>
      <c r="AR11" s="27" t="e">
        <f t="array" ref="AR11">INDEX(#REF!,MATCH($C11,#REF!,0),MATCH(AR$1,#REF!,0))</f>
        <v>#REF!</v>
      </c>
      <c r="AS11" s="27" t="e">
        <f t="array" ref="AS11">INDEX(#REF!,MATCH($C11,#REF!,0),MATCH(AS$1,#REF!,0))</f>
        <v>#REF!</v>
      </c>
      <c r="AT11" s="27" t="e">
        <f t="shared" si="6"/>
        <v>#REF!</v>
      </c>
      <c r="AU11" s="28">
        <f t="shared" si="7"/>
        <v>0</v>
      </c>
      <c r="AV11" s="26"/>
      <c r="AW11" s="29" t="e">
        <f t="shared" si="18"/>
        <v>#REF!</v>
      </c>
      <c r="AX11" s="27"/>
      <c r="AY11" s="26"/>
      <c r="AZ11" s="26"/>
      <c r="BA11" s="29" t="e">
        <f t="shared" si="19"/>
        <v>#REF!</v>
      </c>
      <c r="BB11" s="27"/>
      <c r="BC11" s="27" t="e">
        <f t="shared" si="8"/>
        <v>#REF!</v>
      </c>
      <c r="BD11" s="28" t="str">
        <f t="shared" si="9"/>
        <v>-</v>
      </c>
      <c r="BE11" s="26"/>
      <c r="BF11" s="26"/>
      <c r="BG11" s="29" t="e">
        <f t="shared" si="20"/>
        <v>#REF!</v>
      </c>
      <c r="BH11" s="27"/>
      <c r="BI11" s="27" t="e">
        <f t="shared" si="10"/>
        <v>#REF!</v>
      </c>
      <c r="BJ11" s="28" t="str">
        <f t="shared" si="11"/>
        <v>-</v>
      </c>
      <c r="BK11" s="25"/>
    </row>
    <row r="12" spans="1:63" ht="10.5" hidden="1" customHeight="1" outlineLevel="3" x14ac:dyDescent="0.3">
      <c r="A12" s="25" t="s">
        <v>20</v>
      </c>
      <c r="B12" s="25"/>
      <c r="C12" s="26" t="s">
        <v>29</v>
      </c>
      <c r="D12" s="26"/>
      <c r="E12" s="27" t="e">
        <f t="array" ref="E12">INDEX(#REF!,MATCH($C12,#REF!,0),MATCH(E$1,#REF!,0))</f>
        <v>#REF!</v>
      </c>
      <c r="F12" s="27" t="e">
        <f t="array" ref="F12">INDEX(#REF!,MATCH($C12,#REF!,0),MATCH(F$1,#REF!,0))</f>
        <v>#REF!</v>
      </c>
      <c r="G12" s="27" t="e">
        <f t="array" ref="G12">INDEX(#REF!,MATCH($C12,#REF!,0),MATCH(G$1,#REF!,0))</f>
        <v>#REF!</v>
      </c>
      <c r="H12" s="27" t="e">
        <f t="array" ref="H12">INDEX(#REF!,MATCH($C12,#REF!,0),MATCH(H$1,#REF!,0))</f>
        <v>#REF!</v>
      </c>
      <c r="I12" s="27" t="e">
        <f t="array" ref="I12">INDEX(#REF!,MATCH($C12,#REF!,0),MATCH(I$1,#REF!,0))</f>
        <v>#REF!</v>
      </c>
      <c r="J12" s="27" t="e">
        <f t="array" ref="J12">INDEX(#REF!,MATCH($C12,#REF!,0),MATCH(J$1,#REF!,0))</f>
        <v>#REF!</v>
      </c>
      <c r="K12" s="27" t="e">
        <f t="array" ref="K12">INDEX(#REF!,MATCH($C12,#REF!,0),MATCH(K$1,#REF!,0))</f>
        <v>#REF!</v>
      </c>
      <c r="L12" s="27" t="e">
        <f t="array" ref="L12">INDEX(#REF!,MATCH($C12,#REF!,0),MATCH(L$1,#REF!,0))</f>
        <v>#REF!</v>
      </c>
      <c r="M12" s="27" t="e">
        <f t="array" ref="M12">INDEX(#REF!,MATCH($C12,#REF!,0),MATCH(M$1,#REF!,0))</f>
        <v>#REF!</v>
      </c>
      <c r="N12" s="27" t="e">
        <f t="array" ref="N12">INDEX(#REF!,MATCH($C12,#REF!,0),MATCH(N$1,#REF!,0))</f>
        <v>#REF!</v>
      </c>
      <c r="O12" s="27" t="e">
        <f t="array" ref="O12">INDEX(#REF!,MATCH($C12,#REF!,0),MATCH(O$1,#REF!,0))</f>
        <v>#REF!</v>
      </c>
      <c r="P12" s="27" t="e">
        <f t="array" ref="P12">INDEX(#REF!,MATCH($C12,#REF!,0),MATCH(P$1,#REF!,0))</f>
        <v>#REF!</v>
      </c>
      <c r="Q12" s="27"/>
      <c r="R12" s="26"/>
      <c r="S12" s="27" t="e">
        <f t="array" ref="S12">INDEX(#REF!,MATCH($C12,#REF!,0),MATCH(S$1,#REF!,0))</f>
        <v>#REF!</v>
      </c>
      <c r="T12" s="27" t="e">
        <f t="array" ref="T12">INDEX(#REF!,MATCH($C12,#REF!,0),MATCH(T$1,#REF!,0))</f>
        <v>#REF!</v>
      </c>
      <c r="U12" s="27" t="e">
        <f t="array" ref="U12">INDEX(#REF!,MATCH($C12,#REF!,0),MATCH(U$1,#REF!,0))</f>
        <v>#REF!</v>
      </c>
      <c r="V12" s="27" t="e">
        <f t="array" ref="V12">INDEX(#REF!,MATCH($C12,#REF!,0),MATCH(V$1,#REF!,0))</f>
        <v>#REF!</v>
      </c>
      <c r="W12" s="27" t="e">
        <f t="array" ref="W12">INDEX(#REF!,MATCH($C12,#REF!,0),MATCH(W$1,#REF!,0))</f>
        <v>#REF!</v>
      </c>
      <c r="X12" s="27" t="e">
        <f t="array" ref="X12">INDEX(#REF!,MATCH($C12,#REF!,0),MATCH(X$1,#REF!,0))</f>
        <v>#REF!</v>
      </c>
      <c r="Y12" s="27" t="e">
        <f t="array" ref="Y12">INDEX(#REF!,MATCH($C12,#REF!,0),MATCH(Y$1,#REF!,0))</f>
        <v>#REF!</v>
      </c>
      <c r="Z12" s="27" t="e">
        <f t="array" ref="Z12">INDEX(#REF!,MATCH($C12,#REF!,0),MATCH(Z$1,#REF!,0))</f>
        <v>#REF!</v>
      </c>
      <c r="AA12" s="27" t="e">
        <f t="array" ref="AA12">INDEX(#REF!,MATCH($C12,#REF!,0),MATCH(AA$1,#REF!,0))</f>
        <v>#REF!</v>
      </c>
      <c r="AB12" s="27" t="e">
        <f t="array" ref="AB12">INDEX(#REF!,MATCH($C12,#REF!,0),MATCH(AB$1,#REF!,0))</f>
        <v>#REF!</v>
      </c>
      <c r="AC12" s="27" t="e">
        <f t="array" ref="AC12">INDEX(#REF!,MATCH($C12,#REF!,0),MATCH(AC$1,#REF!,0))</f>
        <v>#REF!</v>
      </c>
      <c r="AD12" s="27" t="e">
        <f t="array" ref="AD12">INDEX(#REF!,MATCH($C12,#REF!,0),MATCH(AD$1,#REF!,0))</f>
        <v>#REF!</v>
      </c>
      <c r="AE12" s="27" t="e">
        <f t="shared" si="3"/>
        <v>#REF!</v>
      </c>
      <c r="AF12" s="28">
        <f t="shared" si="4"/>
        <v>0</v>
      </c>
      <c r="AG12" s="26"/>
      <c r="AH12" s="27" t="e">
        <f t="array" ref="AH12">INDEX(#REF!,MATCH($C12,#REF!,0),MATCH(AH$1,#REF!,0))</f>
        <v>#REF!</v>
      </c>
      <c r="AI12" s="27" t="e">
        <f t="array" ref="AI12">INDEX(#REF!,MATCH($C12,#REF!,0),MATCH(AI$1,#REF!,0))</f>
        <v>#REF!</v>
      </c>
      <c r="AJ12" s="27" t="e">
        <f t="array" ref="AJ12">INDEX(#REF!,MATCH($C12,#REF!,0),MATCH(AJ$1,#REF!,0))</f>
        <v>#REF!</v>
      </c>
      <c r="AK12" s="27" t="e">
        <f t="array" ref="AK12">INDEX(#REF!,MATCH($C12,#REF!,0),MATCH(AK$1,#REF!,0))</f>
        <v>#REF!</v>
      </c>
      <c r="AL12" s="27" t="e">
        <f t="array" ref="AL12">INDEX(#REF!,MATCH($C12,#REF!,0),MATCH(AL$1,#REF!,0))</f>
        <v>#REF!</v>
      </c>
      <c r="AM12" s="27" t="e">
        <f t="array" ref="AM12">INDEX(#REF!,MATCH($C12,#REF!,0),MATCH(AM$1,#REF!,0))</f>
        <v>#REF!</v>
      </c>
      <c r="AN12" s="27" t="e">
        <f t="array" ref="AN12">INDEX(#REF!,MATCH($C12,#REF!,0),MATCH(AN$1,#REF!,0))</f>
        <v>#REF!</v>
      </c>
      <c r="AO12" s="27" t="e">
        <f t="array" ref="AO12">INDEX(#REF!,MATCH($C12,#REF!,0),MATCH(AO$1,#REF!,0))</f>
        <v>#REF!</v>
      </c>
      <c r="AP12" s="27" t="e">
        <f t="array" ref="AP12">INDEX(#REF!,MATCH($C12,#REF!,0),MATCH(AP$1,#REF!,0))</f>
        <v>#REF!</v>
      </c>
      <c r="AQ12" s="27" t="e">
        <f t="array" ref="AQ12">INDEX(#REF!,MATCH($C12,#REF!,0),MATCH(AQ$1,#REF!,0))</f>
        <v>#REF!</v>
      </c>
      <c r="AR12" s="27" t="e">
        <f t="array" ref="AR12">INDEX(#REF!,MATCH($C12,#REF!,0),MATCH(AR$1,#REF!,0))</f>
        <v>#REF!</v>
      </c>
      <c r="AS12" s="27" t="e">
        <f t="array" ref="AS12">INDEX(#REF!,MATCH($C12,#REF!,0),MATCH(AS$1,#REF!,0))</f>
        <v>#REF!</v>
      </c>
      <c r="AT12" s="27" t="e">
        <f t="shared" si="6"/>
        <v>#REF!</v>
      </c>
      <c r="AU12" s="28">
        <f t="shared" si="7"/>
        <v>0</v>
      </c>
      <c r="AV12" s="26"/>
      <c r="AW12" s="29" t="e">
        <f t="shared" si="18"/>
        <v>#REF!</v>
      </c>
      <c r="AX12" s="27"/>
      <c r="AY12" s="26"/>
      <c r="AZ12" s="26"/>
      <c r="BA12" s="29" t="e">
        <f t="shared" si="19"/>
        <v>#REF!</v>
      </c>
      <c r="BB12" s="27"/>
      <c r="BC12" s="27" t="e">
        <f t="shared" si="8"/>
        <v>#REF!</v>
      </c>
      <c r="BD12" s="28" t="str">
        <f t="shared" si="9"/>
        <v>-</v>
      </c>
      <c r="BE12" s="26"/>
      <c r="BF12" s="26"/>
      <c r="BG12" s="29" t="e">
        <f t="shared" si="20"/>
        <v>#REF!</v>
      </c>
      <c r="BH12" s="27"/>
      <c r="BI12" s="27" t="e">
        <f t="shared" si="10"/>
        <v>#REF!</v>
      </c>
      <c r="BJ12" s="28" t="str">
        <f t="shared" si="11"/>
        <v>-</v>
      </c>
      <c r="BK12" s="25"/>
    </row>
    <row r="13" spans="1:63" ht="10.5" hidden="1" customHeight="1" outlineLevel="3" x14ac:dyDescent="0.3">
      <c r="A13" s="25" t="s">
        <v>20</v>
      </c>
      <c r="B13" s="25"/>
      <c r="C13" s="26" t="s">
        <v>30</v>
      </c>
      <c r="D13" s="26"/>
      <c r="E13" s="27" t="e">
        <f t="array" ref="E13">INDEX(#REF!,MATCH($C13,#REF!,0),MATCH(E$1,#REF!,0))</f>
        <v>#REF!</v>
      </c>
      <c r="F13" s="27" t="e">
        <f t="array" ref="F13">INDEX(#REF!,MATCH($C13,#REF!,0),MATCH(F$1,#REF!,0))</f>
        <v>#REF!</v>
      </c>
      <c r="G13" s="27" t="e">
        <f t="array" ref="G13">INDEX(#REF!,MATCH($C13,#REF!,0),MATCH(G$1,#REF!,0))</f>
        <v>#REF!</v>
      </c>
      <c r="H13" s="27" t="e">
        <f t="array" ref="H13">INDEX(#REF!,MATCH($C13,#REF!,0),MATCH(H$1,#REF!,0))</f>
        <v>#REF!</v>
      </c>
      <c r="I13" s="27" t="e">
        <f t="array" ref="I13">INDEX(#REF!,MATCH($C13,#REF!,0),MATCH(I$1,#REF!,0))</f>
        <v>#REF!</v>
      </c>
      <c r="J13" s="27" t="e">
        <f t="array" ref="J13">INDEX(#REF!,MATCH($C13,#REF!,0),MATCH(J$1,#REF!,0))</f>
        <v>#REF!</v>
      </c>
      <c r="K13" s="27" t="e">
        <f t="array" ref="K13">INDEX(#REF!,MATCH($C13,#REF!,0),MATCH(K$1,#REF!,0))</f>
        <v>#REF!</v>
      </c>
      <c r="L13" s="27" t="e">
        <f t="array" ref="L13">INDEX(#REF!,MATCH($C13,#REF!,0),MATCH(L$1,#REF!,0))</f>
        <v>#REF!</v>
      </c>
      <c r="M13" s="27" t="e">
        <f t="array" ref="M13">INDEX(#REF!,MATCH($C13,#REF!,0),MATCH(M$1,#REF!,0))</f>
        <v>#REF!</v>
      </c>
      <c r="N13" s="27" t="e">
        <f t="array" ref="N13">INDEX(#REF!,MATCH($C13,#REF!,0),MATCH(N$1,#REF!,0))</f>
        <v>#REF!</v>
      </c>
      <c r="O13" s="27" t="e">
        <f t="array" ref="O13">INDEX(#REF!,MATCH($C13,#REF!,0),MATCH(O$1,#REF!,0))</f>
        <v>#REF!</v>
      </c>
      <c r="P13" s="27" t="e">
        <f t="array" ref="P13">INDEX(#REF!,MATCH($C13,#REF!,0),MATCH(P$1,#REF!,0))</f>
        <v>#REF!</v>
      </c>
      <c r="Q13" s="27"/>
      <c r="R13" s="26"/>
      <c r="S13" s="27" t="e">
        <f t="array" ref="S13">INDEX(#REF!,MATCH($C13,#REF!,0),MATCH(S$1,#REF!,0))</f>
        <v>#REF!</v>
      </c>
      <c r="T13" s="27" t="e">
        <f t="array" ref="T13">INDEX(#REF!,MATCH($C13,#REF!,0),MATCH(T$1,#REF!,0))</f>
        <v>#REF!</v>
      </c>
      <c r="U13" s="27" t="e">
        <f t="array" ref="U13">INDEX(#REF!,MATCH($C13,#REF!,0),MATCH(U$1,#REF!,0))</f>
        <v>#REF!</v>
      </c>
      <c r="V13" s="27" t="e">
        <f t="array" ref="V13">INDEX(#REF!,MATCH($C13,#REF!,0),MATCH(V$1,#REF!,0))</f>
        <v>#REF!</v>
      </c>
      <c r="W13" s="27" t="e">
        <f t="array" ref="W13">INDEX(#REF!,MATCH($C13,#REF!,0),MATCH(W$1,#REF!,0))</f>
        <v>#REF!</v>
      </c>
      <c r="X13" s="27" t="e">
        <f t="array" ref="X13">INDEX(#REF!,MATCH($C13,#REF!,0),MATCH(X$1,#REF!,0))</f>
        <v>#REF!</v>
      </c>
      <c r="Y13" s="27" t="e">
        <f t="array" ref="Y13">INDEX(#REF!,MATCH($C13,#REF!,0),MATCH(Y$1,#REF!,0))</f>
        <v>#REF!</v>
      </c>
      <c r="Z13" s="27" t="e">
        <f t="array" ref="Z13">INDEX(#REF!,MATCH($C13,#REF!,0),MATCH(Z$1,#REF!,0))</f>
        <v>#REF!</v>
      </c>
      <c r="AA13" s="27" t="e">
        <f t="array" ref="AA13">INDEX(#REF!,MATCH($C13,#REF!,0),MATCH(AA$1,#REF!,0))</f>
        <v>#REF!</v>
      </c>
      <c r="AB13" s="27" t="e">
        <f t="array" ref="AB13">INDEX(#REF!,MATCH($C13,#REF!,0),MATCH(AB$1,#REF!,0))</f>
        <v>#REF!</v>
      </c>
      <c r="AC13" s="27" t="e">
        <f t="array" ref="AC13">INDEX(#REF!,MATCH($C13,#REF!,0),MATCH(AC$1,#REF!,0))</f>
        <v>#REF!</v>
      </c>
      <c r="AD13" s="27" t="e">
        <f t="array" ref="AD13">INDEX(#REF!,MATCH($C13,#REF!,0),MATCH(AD$1,#REF!,0))</f>
        <v>#REF!</v>
      </c>
      <c r="AE13" s="27" t="e">
        <f t="shared" si="3"/>
        <v>#REF!</v>
      </c>
      <c r="AF13" s="28">
        <f t="shared" si="4"/>
        <v>0</v>
      </c>
      <c r="AG13" s="26"/>
      <c r="AH13" s="27" t="e">
        <f t="array" ref="AH13">INDEX(#REF!,MATCH($C13,#REF!,0),MATCH(AH$1,#REF!,0))</f>
        <v>#REF!</v>
      </c>
      <c r="AI13" s="27" t="e">
        <f t="array" ref="AI13">INDEX(#REF!,MATCH($C13,#REF!,0),MATCH(AI$1,#REF!,0))</f>
        <v>#REF!</v>
      </c>
      <c r="AJ13" s="27" t="e">
        <f t="array" ref="AJ13">INDEX(#REF!,MATCH($C13,#REF!,0),MATCH(AJ$1,#REF!,0))</f>
        <v>#REF!</v>
      </c>
      <c r="AK13" s="27" t="e">
        <f t="array" ref="AK13">INDEX(#REF!,MATCH($C13,#REF!,0),MATCH(AK$1,#REF!,0))</f>
        <v>#REF!</v>
      </c>
      <c r="AL13" s="27" t="e">
        <f t="array" ref="AL13">INDEX(#REF!,MATCH($C13,#REF!,0),MATCH(AL$1,#REF!,0))</f>
        <v>#REF!</v>
      </c>
      <c r="AM13" s="27" t="e">
        <f t="array" ref="AM13">INDEX(#REF!,MATCH($C13,#REF!,0),MATCH(AM$1,#REF!,0))</f>
        <v>#REF!</v>
      </c>
      <c r="AN13" s="27" t="e">
        <f t="array" ref="AN13">INDEX(#REF!,MATCH($C13,#REF!,0),MATCH(AN$1,#REF!,0))</f>
        <v>#REF!</v>
      </c>
      <c r="AO13" s="27" t="e">
        <f t="array" ref="AO13">INDEX(#REF!,MATCH($C13,#REF!,0),MATCH(AO$1,#REF!,0))</f>
        <v>#REF!</v>
      </c>
      <c r="AP13" s="27" t="e">
        <f t="array" ref="AP13">INDEX(#REF!,MATCH($C13,#REF!,0),MATCH(AP$1,#REF!,0))</f>
        <v>#REF!</v>
      </c>
      <c r="AQ13" s="27" t="e">
        <f t="array" ref="AQ13">INDEX(#REF!,MATCH($C13,#REF!,0),MATCH(AQ$1,#REF!,0))</f>
        <v>#REF!</v>
      </c>
      <c r="AR13" s="27" t="e">
        <f t="array" ref="AR13">INDEX(#REF!,MATCH($C13,#REF!,0),MATCH(AR$1,#REF!,0))</f>
        <v>#REF!</v>
      </c>
      <c r="AS13" s="27" t="e">
        <f t="array" ref="AS13">INDEX(#REF!,MATCH($C13,#REF!,0),MATCH(AS$1,#REF!,0))</f>
        <v>#REF!</v>
      </c>
      <c r="AT13" s="27" t="e">
        <f t="shared" si="6"/>
        <v>#REF!</v>
      </c>
      <c r="AU13" s="28">
        <f t="shared" si="7"/>
        <v>0</v>
      </c>
      <c r="AV13" s="26"/>
      <c r="AW13" s="29" t="e">
        <f t="shared" si="18"/>
        <v>#REF!</v>
      </c>
      <c r="AX13" s="27"/>
      <c r="AY13" s="26"/>
      <c r="AZ13" s="26"/>
      <c r="BA13" s="29" t="e">
        <f t="shared" si="19"/>
        <v>#REF!</v>
      </c>
      <c r="BB13" s="27"/>
      <c r="BC13" s="27" t="e">
        <f t="shared" si="8"/>
        <v>#REF!</v>
      </c>
      <c r="BD13" s="28" t="str">
        <f t="shared" si="9"/>
        <v>-</v>
      </c>
      <c r="BE13" s="26"/>
      <c r="BF13" s="26"/>
      <c r="BG13" s="29" t="e">
        <f t="shared" si="20"/>
        <v>#REF!</v>
      </c>
      <c r="BH13" s="27"/>
      <c r="BI13" s="27" t="e">
        <f t="shared" si="10"/>
        <v>#REF!</v>
      </c>
      <c r="BJ13" s="28" t="str">
        <f t="shared" si="11"/>
        <v>-</v>
      </c>
      <c r="BK13" s="25"/>
    </row>
    <row r="14" spans="1:63" ht="10.5" hidden="1" customHeight="1" outlineLevel="3" x14ac:dyDescent="0.3">
      <c r="A14" s="25" t="s">
        <v>20</v>
      </c>
      <c r="B14" s="25"/>
      <c r="C14" s="26" t="s">
        <v>31</v>
      </c>
      <c r="D14" s="26"/>
      <c r="E14" s="27" t="e">
        <f t="array" ref="E14">INDEX(#REF!,MATCH($C14,#REF!,0),MATCH(E$1,#REF!,0))</f>
        <v>#REF!</v>
      </c>
      <c r="F14" s="27" t="e">
        <f t="array" ref="F14">INDEX(#REF!,MATCH($C14,#REF!,0),MATCH(F$1,#REF!,0))</f>
        <v>#REF!</v>
      </c>
      <c r="G14" s="27" t="e">
        <f t="array" ref="G14">INDEX(#REF!,MATCH($C14,#REF!,0),MATCH(G$1,#REF!,0))</f>
        <v>#REF!</v>
      </c>
      <c r="H14" s="27" t="e">
        <f t="array" ref="H14">INDEX(#REF!,MATCH($C14,#REF!,0),MATCH(H$1,#REF!,0))</f>
        <v>#REF!</v>
      </c>
      <c r="I14" s="27" t="e">
        <f t="array" ref="I14">INDEX(#REF!,MATCH($C14,#REF!,0),MATCH(I$1,#REF!,0))</f>
        <v>#REF!</v>
      </c>
      <c r="J14" s="27" t="e">
        <f t="array" ref="J14">INDEX(#REF!,MATCH($C14,#REF!,0),MATCH(J$1,#REF!,0))</f>
        <v>#REF!</v>
      </c>
      <c r="K14" s="27" t="e">
        <f t="array" ref="K14">INDEX(#REF!,MATCH($C14,#REF!,0),MATCH(K$1,#REF!,0))</f>
        <v>#REF!</v>
      </c>
      <c r="L14" s="27" t="e">
        <f t="array" ref="L14">INDEX(#REF!,MATCH($C14,#REF!,0),MATCH(L$1,#REF!,0))</f>
        <v>#REF!</v>
      </c>
      <c r="M14" s="27" t="e">
        <f t="array" ref="M14">INDEX(#REF!,MATCH($C14,#REF!,0),MATCH(M$1,#REF!,0))</f>
        <v>#REF!</v>
      </c>
      <c r="N14" s="27" t="e">
        <f t="array" ref="N14">INDEX(#REF!,MATCH($C14,#REF!,0),MATCH(N$1,#REF!,0))</f>
        <v>#REF!</v>
      </c>
      <c r="O14" s="27" t="e">
        <f t="array" ref="O14">INDEX(#REF!,MATCH($C14,#REF!,0),MATCH(O$1,#REF!,0))</f>
        <v>#REF!</v>
      </c>
      <c r="P14" s="27" t="e">
        <f t="array" ref="P14">INDEX(#REF!,MATCH($C14,#REF!,0),MATCH(P$1,#REF!,0))</f>
        <v>#REF!</v>
      </c>
      <c r="Q14" s="27"/>
      <c r="R14" s="26"/>
      <c r="S14" s="27" t="e">
        <f t="array" ref="S14">INDEX(#REF!,MATCH($C14,#REF!,0),MATCH(S$1,#REF!,0))</f>
        <v>#REF!</v>
      </c>
      <c r="T14" s="27" t="e">
        <f t="array" ref="T14">INDEX(#REF!,MATCH($C14,#REF!,0),MATCH(T$1,#REF!,0))</f>
        <v>#REF!</v>
      </c>
      <c r="U14" s="27" t="e">
        <f t="array" ref="U14">INDEX(#REF!,MATCH($C14,#REF!,0),MATCH(U$1,#REF!,0))</f>
        <v>#REF!</v>
      </c>
      <c r="V14" s="27" t="e">
        <f t="array" ref="V14">INDEX(#REF!,MATCH($C14,#REF!,0),MATCH(V$1,#REF!,0))</f>
        <v>#REF!</v>
      </c>
      <c r="W14" s="27" t="e">
        <f t="array" ref="W14">INDEX(#REF!,MATCH($C14,#REF!,0),MATCH(W$1,#REF!,0))</f>
        <v>#REF!</v>
      </c>
      <c r="X14" s="27" t="e">
        <f t="array" ref="X14">INDEX(#REF!,MATCH($C14,#REF!,0),MATCH(X$1,#REF!,0))</f>
        <v>#REF!</v>
      </c>
      <c r="Y14" s="27" t="e">
        <f t="array" ref="Y14">INDEX(#REF!,MATCH($C14,#REF!,0),MATCH(Y$1,#REF!,0))</f>
        <v>#REF!</v>
      </c>
      <c r="Z14" s="27" t="e">
        <f t="array" ref="Z14">INDEX(#REF!,MATCH($C14,#REF!,0),MATCH(Z$1,#REF!,0))</f>
        <v>#REF!</v>
      </c>
      <c r="AA14" s="27" t="e">
        <f t="array" ref="AA14">INDEX(#REF!,MATCH($C14,#REF!,0),MATCH(AA$1,#REF!,0))</f>
        <v>#REF!</v>
      </c>
      <c r="AB14" s="27" t="e">
        <f t="array" ref="AB14">INDEX(#REF!,MATCH($C14,#REF!,0),MATCH(AB$1,#REF!,0))</f>
        <v>#REF!</v>
      </c>
      <c r="AC14" s="27" t="e">
        <f t="array" ref="AC14">INDEX(#REF!,MATCH($C14,#REF!,0),MATCH(AC$1,#REF!,0))</f>
        <v>#REF!</v>
      </c>
      <c r="AD14" s="27" t="e">
        <f t="array" ref="AD14">INDEX(#REF!,MATCH($C14,#REF!,0),MATCH(AD$1,#REF!,0))</f>
        <v>#REF!</v>
      </c>
      <c r="AE14" s="27" t="e">
        <f t="shared" si="3"/>
        <v>#REF!</v>
      </c>
      <c r="AF14" s="28">
        <f t="shared" si="4"/>
        <v>0</v>
      </c>
      <c r="AG14" s="26"/>
      <c r="AH14" s="27" t="e">
        <f t="array" ref="AH14">INDEX(#REF!,MATCH($C14,#REF!,0),MATCH(AH$1,#REF!,0))</f>
        <v>#REF!</v>
      </c>
      <c r="AI14" s="27" t="e">
        <f t="array" ref="AI14">INDEX(#REF!,MATCH($C14,#REF!,0),MATCH(AI$1,#REF!,0))</f>
        <v>#REF!</v>
      </c>
      <c r="AJ14" s="27" t="e">
        <f t="array" ref="AJ14">INDEX(#REF!,MATCH($C14,#REF!,0),MATCH(AJ$1,#REF!,0))</f>
        <v>#REF!</v>
      </c>
      <c r="AK14" s="27" t="e">
        <f t="array" ref="AK14">INDEX(#REF!,MATCH($C14,#REF!,0),MATCH(AK$1,#REF!,0))</f>
        <v>#REF!</v>
      </c>
      <c r="AL14" s="27" t="e">
        <f t="array" ref="AL14">INDEX(#REF!,MATCH($C14,#REF!,0),MATCH(AL$1,#REF!,0))</f>
        <v>#REF!</v>
      </c>
      <c r="AM14" s="27" t="e">
        <f t="array" ref="AM14">INDEX(#REF!,MATCH($C14,#REF!,0),MATCH(AM$1,#REF!,0))</f>
        <v>#REF!</v>
      </c>
      <c r="AN14" s="27" t="e">
        <f t="array" ref="AN14">INDEX(#REF!,MATCH($C14,#REF!,0),MATCH(AN$1,#REF!,0))</f>
        <v>#REF!</v>
      </c>
      <c r="AO14" s="27" t="e">
        <f t="array" ref="AO14">INDEX(#REF!,MATCH($C14,#REF!,0),MATCH(AO$1,#REF!,0))</f>
        <v>#REF!</v>
      </c>
      <c r="AP14" s="27" t="e">
        <f t="array" ref="AP14">INDEX(#REF!,MATCH($C14,#REF!,0),MATCH(AP$1,#REF!,0))</f>
        <v>#REF!</v>
      </c>
      <c r="AQ14" s="27" t="e">
        <f t="array" ref="AQ14">INDEX(#REF!,MATCH($C14,#REF!,0),MATCH(AQ$1,#REF!,0))</f>
        <v>#REF!</v>
      </c>
      <c r="AR14" s="27" t="e">
        <f t="array" ref="AR14">INDEX(#REF!,MATCH($C14,#REF!,0),MATCH(AR$1,#REF!,0))</f>
        <v>#REF!</v>
      </c>
      <c r="AS14" s="27" t="e">
        <f t="array" ref="AS14">INDEX(#REF!,MATCH($C14,#REF!,0),MATCH(AS$1,#REF!,0))</f>
        <v>#REF!</v>
      </c>
      <c r="AT14" s="27" t="e">
        <f t="shared" si="6"/>
        <v>#REF!</v>
      </c>
      <c r="AU14" s="28">
        <f t="shared" si="7"/>
        <v>0</v>
      </c>
      <c r="AV14" s="26"/>
      <c r="AW14" s="29" t="e">
        <f t="shared" si="18"/>
        <v>#REF!</v>
      </c>
      <c r="AX14" s="27"/>
      <c r="AY14" s="26"/>
      <c r="AZ14" s="26"/>
      <c r="BA14" s="29" t="e">
        <f t="shared" si="19"/>
        <v>#REF!</v>
      </c>
      <c r="BB14" s="27"/>
      <c r="BC14" s="27" t="e">
        <f t="shared" si="8"/>
        <v>#REF!</v>
      </c>
      <c r="BD14" s="28" t="str">
        <f t="shared" si="9"/>
        <v>-</v>
      </c>
      <c r="BE14" s="26"/>
      <c r="BF14" s="26"/>
      <c r="BG14" s="29" t="e">
        <f t="shared" si="20"/>
        <v>#REF!</v>
      </c>
      <c r="BH14" s="27"/>
      <c r="BI14" s="27" t="e">
        <f t="shared" si="10"/>
        <v>#REF!</v>
      </c>
      <c r="BJ14" s="28" t="str">
        <f t="shared" si="11"/>
        <v>-</v>
      </c>
      <c r="BK14" s="25"/>
    </row>
    <row r="15" spans="1:63" ht="10.5" hidden="1" customHeight="1" outlineLevel="2" x14ac:dyDescent="0.3">
      <c r="A15" s="14" t="s">
        <v>20</v>
      </c>
      <c r="B15" s="14"/>
      <c r="C15" s="12" t="s">
        <v>32</v>
      </c>
      <c r="D15" s="7"/>
      <c r="E15" s="23" t="e">
        <f t="shared" ref="E15:P15" si="21">SUM(E16:E20)</f>
        <v>#REF!</v>
      </c>
      <c r="F15" s="23" t="e">
        <f t="shared" si="21"/>
        <v>#REF!</v>
      </c>
      <c r="G15" s="23" t="e">
        <f t="shared" si="21"/>
        <v>#REF!</v>
      </c>
      <c r="H15" s="23" t="e">
        <f t="shared" si="21"/>
        <v>#REF!</v>
      </c>
      <c r="I15" s="23" t="e">
        <f t="shared" si="21"/>
        <v>#REF!</v>
      </c>
      <c r="J15" s="23" t="e">
        <f t="shared" si="21"/>
        <v>#REF!</v>
      </c>
      <c r="K15" s="23" t="e">
        <f t="shared" si="21"/>
        <v>#REF!</v>
      </c>
      <c r="L15" s="23" t="e">
        <f t="shared" si="21"/>
        <v>#REF!</v>
      </c>
      <c r="M15" s="23" t="e">
        <f t="shared" si="21"/>
        <v>#REF!</v>
      </c>
      <c r="N15" s="23" t="e">
        <f t="shared" si="21"/>
        <v>#REF!</v>
      </c>
      <c r="O15" s="23" t="e">
        <f t="shared" si="21"/>
        <v>#REF!</v>
      </c>
      <c r="P15" s="23" t="e">
        <f t="shared" si="21"/>
        <v>#REF!</v>
      </c>
      <c r="Q15" s="23"/>
      <c r="R15" s="7"/>
      <c r="S15" s="23" t="e">
        <f t="shared" ref="S15:AD15" si="22">SUM(S16:S20)</f>
        <v>#REF!</v>
      </c>
      <c r="T15" s="23" t="e">
        <f t="shared" si="22"/>
        <v>#REF!</v>
      </c>
      <c r="U15" s="23" t="e">
        <f t="shared" si="22"/>
        <v>#REF!</v>
      </c>
      <c r="V15" s="23" t="e">
        <f t="shared" si="22"/>
        <v>#REF!</v>
      </c>
      <c r="W15" s="23" t="e">
        <f t="shared" si="22"/>
        <v>#REF!</v>
      </c>
      <c r="X15" s="23" t="e">
        <f t="shared" si="22"/>
        <v>#REF!</v>
      </c>
      <c r="Y15" s="23" t="e">
        <f t="shared" si="22"/>
        <v>#REF!</v>
      </c>
      <c r="Z15" s="23" t="e">
        <f t="shared" si="22"/>
        <v>#REF!</v>
      </c>
      <c r="AA15" s="23" t="e">
        <f t="shared" si="22"/>
        <v>#REF!</v>
      </c>
      <c r="AB15" s="23" t="e">
        <f t="shared" si="22"/>
        <v>#REF!</v>
      </c>
      <c r="AC15" s="23" t="e">
        <f t="shared" si="22"/>
        <v>#REF!</v>
      </c>
      <c r="AD15" s="23" t="e">
        <f t="shared" si="22"/>
        <v>#REF!</v>
      </c>
      <c r="AE15" s="23" t="e">
        <f t="shared" si="3"/>
        <v>#REF!</v>
      </c>
      <c r="AF15" s="24">
        <f t="shared" si="4"/>
        <v>0</v>
      </c>
      <c r="AG15" s="7"/>
      <c r="AH15" s="23" t="e">
        <f t="shared" ref="AH15:AS15" si="23">SUM(AH16:AH20)</f>
        <v>#REF!</v>
      </c>
      <c r="AI15" s="23" t="e">
        <f t="shared" si="23"/>
        <v>#REF!</v>
      </c>
      <c r="AJ15" s="23" t="e">
        <f t="shared" si="23"/>
        <v>#REF!</v>
      </c>
      <c r="AK15" s="23" t="e">
        <f t="shared" si="23"/>
        <v>#REF!</v>
      </c>
      <c r="AL15" s="23" t="e">
        <f t="shared" si="23"/>
        <v>#REF!</v>
      </c>
      <c r="AM15" s="23" t="e">
        <f t="shared" si="23"/>
        <v>#REF!</v>
      </c>
      <c r="AN15" s="23" t="e">
        <f t="shared" si="23"/>
        <v>#REF!</v>
      </c>
      <c r="AO15" s="23" t="e">
        <f t="shared" si="23"/>
        <v>#REF!</v>
      </c>
      <c r="AP15" s="23" t="e">
        <f t="shared" si="23"/>
        <v>#REF!</v>
      </c>
      <c r="AQ15" s="23" t="e">
        <f t="shared" si="23"/>
        <v>#REF!</v>
      </c>
      <c r="AR15" s="23" t="e">
        <f t="shared" si="23"/>
        <v>#REF!</v>
      </c>
      <c r="AS15" s="23" t="e">
        <f t="shared" si="23"/>
        <v>#REF!</v>
      </c>
      <c r="AT15" s="23" t="e">
        <f t="shared" si="6"/>
        <v>#REF!</v>
      </c>
      <c r="AU15" s="24">
        <f t="shared" si="7"/>
        <v>0</v>
      </c>
      <c r="AV15" s="7"/>
      <c r="AW15" s="23" t="e">
        <f>SUM(AW16:AW20)</f>
        <v>#REF!</v>
      </c>
      <c r="AX15" s="23"/>
      <c r="AY15" s="7"/>
      <c r="AZ15" s="7"/>
      <c r="BA15" s="23" t="e">
        <f>SUM(BA16:BA20)</f>
        <v>#REF!</v>
      </c>
      <c r="BB15" s="23"/>
      <c r="BC15" s="23" t="e">
        <f t="shared" si="8"/>
        <v>#REF!</v>
      </c>
      <c r="BD15" s="24" t="str">
        <f t="shared" si="9"/>
        <v>-</v>
      </c>
      <c r="BE15" s="7"/>
      <c r="BF15" s="7"/>
      <c r="BG15" s="23" t="e">
        <f>SUM(BG16:BG20)</f>
        <v>#REF!</v>
      </c>
      <c r="BH15" s="23"/>
      <c r="BI15" s="23" t="e">
        <f t="shared" si="10"/>
        <v>#REF!</v>
      </c>
      <c r="BJ15" s="24" t="str">
        <f t="shared" si="11"/>
        <v>-</v>
      </c>
      <c r="BK15" s="14"/>
    </row>
    <row r="16" spans="1:63" ht="10.5" hidden="1" customHeight="1" outlineLevel="3" x14ac:dyDescent="0.3">
      <c r="A16" s="25" t="s">
        <v>20</v>
      </c>
      <c r="B16" s="25">
        <v>1</v>
      </c>
      <c r="C16" s="26" t="e">
        <f t="array" ref="C16">INDEX(#REF!,MATCH($C$15&amp;$B16,#REF!,0),MATCH(C$15,#REF!,0))</f>
        <v>#REF!</v>
      </c>
      <c r="D16" s="26"/>
      <c r="E16" s="27" t="e">
        <f t="array" ref="E16">INDEX(#REF!,MATCH($C16,#REF!,0),MATCH(E$1,#REF!,0))</f>
        <v>#REF!</v>
      </c>
      <c r="F16" s="27" t="e">
        <f t="array" ref="F16">INDEX(#REF!,MATCH($C16,#REF!,0),MATCH(F$1,#REF!,0))</f>
        <v>#REF!</v>
      </c>
      <c r="G16" s="27" t="e">
        <f t="array" ref="G16">INDEX(#REF!,MATCH($C16,#REF!,0),MATCH(G$1,#REF!,0))</f>
        <v>#REF!</v>
      </c>
      <c r="H16" s="27" t="e">
        <f t="array" ref="H16">INDEX(#REF!,MATCH($C16,#REF!,0),MATCH(H$1,#REF!,0))</f>
        <v>#REF!</v>
      </c>
      <c r="I16" s="27" t="e">
        <f t="array" ref="I16">INDEX(#REF!,MATCH($C16,#REF!,0),MATCH(I$1,#REF!,0))</f>
        <v>#REF!</v>
      </c>
      <c r="J16" s="27" t="e">
        <f t="array" ref="J16">INDEX(#REF!,MATCH($C16,#REF!,0),MATCH(J$1,#REF!,0))</f>
        <v>#REF!</v>
      </c>
      <c r="K16" s="27" t="e">
        <f t="array" ref="K16">INDEX(#REF!,MATCH($C16,#REF!,0),MATCH(K$1,#REF!,0))</f>
        <v>#REF!</v>
      </c>
      <c r="L16" s="27" t="e">
        <f t="array" ref="L16">INDEX(#REF!,MATCH($C16,#REF!,0),MATCH(L$1,#REF!,0))</f>
        <v>#REF!</v>
      </c>
      <c r="M16" s="27" t="e">
        <f t="array" ref="M16">INDEX(#REF!,MATCH($C16,#REF!,0),MATCH(M$1,#REF!,0))</f>
        <v>#REF!</v>
      </c>
      <c r="N16" s="27" t="e">
        <f t="array" ref="N16">INDEX(#REF!,MATCH($C16,#REF!,0),MATCH(N$1,#REF!,0))</f>
        <v>#REF!</v>
      </c>
      <c r="O16" s="27" t="e">
        <f t="array" ref="O16">INDEX(#REF!,MATCH($C16,#REF!,0),MATCH(O$1,#REF!,0))</f>
        <v>#REF!</v>
      </c>
      <c r="P16" s="27" t="e">
        <f t="array" ref="P16">INDEX(#REF!,MATCH($C16,#REF!,0),MATCH(P$1,#REF!,0))</f>
        <v>#REF!</v>
      </c>
      <c r="Q16" s="27"/>
      <c r="R16" s="26"/>
      <c r="S16" s="27" t="e">
        <f t="array" ref="S16">INDEX(#REF!,MATCH($C16,#REF!,0),MATCH(S$1,#REF!,0))</f>
        <v>#REF!</v>
      </c>
      <c r="T16" s="27" t="e">
        <f t="array" ref="T16">INDEX(#REF!,MATCH($C16,#REF!,0),MATCH(T$1,#REF!,0))</f>
        <v>#REF!</v>
      </c>
      <c r="U16" s="27" t="e">
        <f t="array" ref="U16">INDEX(#REF!,MATCH($C16,#REF!,0),MATCH(U$1,#REF!,0))</f>
        <v>#REF!</v>
      </c>
      <c r="V16" s="27" t="e">
        <f t="array" ref="V16">INDEX(#REF!,MATCH($C16,#REF!,0),MATCH(V$1,#REF!,0))</f>
        <v>#REF!</v>
      </c>
      <c r="W16" s="27" t="e">
        <f t="array" ref="W16">INDEX(#REF!,MATCH($C16,#REF!,0),MATCH(W$1,#REF!,0))</f>
        <v>#REF!</v>
      </c>
      <c r="X16" s="27" t="e">
        <f t="array" ref="X16">INDEX(#REF!,MATCH($C16,#REF!,0),MATCH(X$1,#REF!,0))</f>
        <v>#REF!</v>
      </c>
      <c r="Y16" s="27" t="e">
        <f t="array" ref="Y16">INDEX(#REF!,MATCH($C16,#REF!,0),MATCH(Y$1,#REF!,0))</f>
        <v>#REF!</v>
      </c>
      <c r="Z16" s="27" t="e">
        <f t="array" ref="Z16">INDEX(#REF!,MATCH($C16,#REF!,0),MATCH(Z$1,#REF!,0))</f>
        <v>#REF!</v>
      </c>
      <c r="AA16" s="27" t="e">
        <f t="array" ref="AA16">INDEX(#REF!,MATCH($C16,#REF!,0),MATCH(AA$1,#REF!,0))</f>
        <v>#REF!</v>
      </c>
      <c r="AB16" s="27" t="e">
        <f t="array" ref="AB16">INDEX(#REF!,MATCH($C16,#REF!,0),MATCH(AB$1,#REF!,0))</f>
        <v>#REF!</v>
      </c>
      <c r="AC16" s="27" t="e">
        <f t="array" ref="AC16">INDEX(#REF!,MATCH($C16,#REF!,0),MATCH(AC$1,#REF!,0))</f>
        <v>#REF!</v>
      </c>
      <c r="AD16" s="27" t="e">
        <f t="array" ref="AD16">INDEX(#REF!,MATCH($C16,#REF!,0),MATCH(AD$1,#REF!,0))</f>
        <v>#REF!</v>
      </c>
      <c r="AE16" s="27" t="e">
        <f t="shared" si="3"/>
        <v>#REF!</v>
      </c>
      <c r="AF16" s="28">
        <f t="shared" si="4"/>
        <v>0</v>
      </c>
      <c r="AG16" s="26"/>
      <c r="AH16" s="27" t="e">
        <f t="array" ref="AH16">INDEX(#REF!,MATCH($C16,#REF!,0),MATCH(AH$1,#REF!,0))</f>
        <v>#REF!</v>
      </c>
      <c r="AI16" s="27" t="e">
        <f t="array" ref="AI16">INDEX(#REF!,MATCH($C16,#REF!,0),MATCH(AI$1,#REF!,0))</f>
        <v>#REF!</v>
      </c>
      <c r="AJ16" s="27" t="e">
        <f t="array" ref="AJ16">INDEX(#REF!,MATCH($C16,#REF!,0),MATCH(AJ$1,#REF!,0))</f>
        <v>#REF!</v>
      </c>
      <c r="AK16" s="27" t="e">
        <f t="array" ref="AK16">INDEX(#REF!,MATCH($C16,#REF!,0),MATCH(AK$1,#REF!,0))</f>
        <v>#REF!</v>
      </c>
      <c r="AL16" s="27" t="e">
        <f t="array" ref="AL16">INDEX(#REF!,MATCH($C16,#REF!,0),MATCH(AL$1,#REF!,0))</f>
        <v>#REF!</v>
      </c>
      <c r="AM16" s="27" t="e">
        <f t="array" ref="AM16">INDEX(#REF!,MATCH($C16,#REF!,0),MATCH(AM$1,#REF!,0))</f>
        <v>#REF!</v>
      </c>
      <c r="AN16" s="27" t="e">
        <f t="array" ref="AN16">INDEX(#REF!,MATCH($C16,#REF!,0),MATCH(AN$1,#REF!,0))</f>
        <v>#REF!</v>
      </c>
      <c r="AO16" s="27" t="e">
        <f t="array" ref="AO16">INDEX(#REF!,MATCH($C16,#REF!,0),MATCH(AO$1,#REF!,0))</f>
        <v>#REF!</v>
      </c>
      <c r="AP16" s="27" t="e">
        <f t="array" ref="AP16">INDEX(#REF!,MATCH($C16,#REF!,0),MATCH(AP$1,#REF!,0))</f>
        <v>#REF!</v>
      </c>
      <c r="AQ16" s="27" t="e">
        <f t="array" ref="AQ16">INDEX(#REF!,MATCH($C16,#REF!,0),MATCH(AQ$1,#REF!,0))</f>
        <v>#REF!</v>
      </c>
      <c r="AR16" s="27" t="e">
        <f t="array" ref="AR16">INDEX(#REF!,MATCH($C16,#REF!,0),MATCH(AR$1,#REF!,0))</f>
        <v>#REF!</v>
      </c>
      <c r="AS16" s="27" t="e">
        <f t="array" ref="AS16">INDEX(#REF!,MATCH($C16,#REF!,0),MATCH(AS$1,#REF!,0))</f>
        <v>#REF!</v>
      </c>
      <c r="AT16" s="27" t="e">
        <f t="shared" si="6"/>
        <v>#REF!</v>
      </c>
      <c r="AU16" s="28">
        <f t="shared" si="7"/>
        <v>0</v>
      </c>
      <c r="AV16" s="26"/>
      <c r="AW16" s="29" t="e">
        <f>SUMIF(E$1:P$1,"&lt;="&amp;AW$2,E16:P16)</f>
        <v>#REF!</v>
      </c>
      <c r="AX16" s="27"/>
      <c r="AY16" s="26"/>
      <c r="AZ16" s="26"/>
      <c r="BA16" s="29" t="e">
        <f>SUMIF(S$1:AD$1,"&lt;="&amp;BA$2,S16:AD16)</f>
        <v>#REF!</v>
      </c>
      <c r="BB16" s="27"/>
      <c r="BC16" s="27" t="e">
        <f t="shared" si="8"/>
        <v>#REF!</v>
      </c>
      <c r="BD16" s="28" t="str">
        <f t="shared" si="9"/>
        <v>-</v>
      </c>
      <c r="BE16" s="26"/>
      <c r="BF16" s="26"/>
      <c r="BG16" s="29" t="e">
        <f>SUMIF(AH$1:AS$1,"&lt;="&amp;BG$2,AH16:AS16)</f>
        <v>#REF!</v>
      </c>
      <c r="BH16" s="27"/>
      <c r="BI16" s="27" t="e">
        <f t="shared" si="10"/>
        <v>#REF!</v>
      </c>
      <c r="BJ16" s="28" t="str">
        <f t="shared" si="11"/>
        <v>-</v>
      </c>
      <c r="BK16" s="25">
        <v>1</v>
      </c>
    </row>
    <row r="17" spans="1:63" ht="10.5" hidden="1" customHeight="1" outlineLevel="3" x14ac:dyDescent="0.3">
      <c r="A17" s="25" t="s">
        <v>20</v>
      </c>
      <c r="B17" s="25">
        <v>2</v>
      </c>
      <c r="C17" s="26" t="e">
        <f t="array" ref="C17">INDEX(#REF!,MATCH($C$15&amp;$B17,#REF!,0),MATCH(C$15,#REF!,0))</f>
        <v>#REF!</v>
      </c>
      <c r="D17" s="26"/>
      <c r="E17" s="27" t="e">
        <f t="array" ref="E17">INDEX(#REF!,MATCH($C17,#REF!,0),MATCH(E$1,#REF!,0))</f>
        <v>#REF!</v>
      </c>
      <c r="F17" s="27" t="e">
        <f t="array" ref="F17">INDEX(#REF!,MATCH($C17,#REF!,0),MATCH(F$1,#REF!,0))</f>
        <v>#REF!</v>
      </c>
      <c r="G17" s="27" t="e">
        <f t="array" ref="G17">INDEX(#REF!,MATCH($C17,#REF!,0),MATCH(G$1,#REF!,0))</f>
        <v>#REF!</v>
      </c>
      <c r="H17" s="27" t="e">
        <f t="array" ref="H17">INDEX(#REF!,MATCH($C17,#REF!,0),MATCH(H$1,#REF!,0))</f>
        <v>#REF!</v>
      </c>
      <c r="I17" s="27" t="e">
        <f t="array" ref="I17">INDEX(#REF!,MATCH($C17,#REF!,0),MATCH(I$1,#REF!,0))</f>
        <v>#REF!</v>
      </c>
      <c r="J17" s="27" t="e">
        <f t="array" ref="J17">INDEX(#REF!,MATCH($C17,#REF!,0),MATCH(J$1,#REF!,0))</f>
        <v>#REF!</v>
      </c>
      <c r="K17" s="27" t="e">
        <f t="array" ref="K17">INDEX(#REF!,MATCH($C17,#REF!,0),MATCH(K$1,#REF!,0))</f>
        <v>#REF!</v>
      </c>
      <c r="L17" s="27" t="e">
        <f t="array" ref="L17">INDEX(#REF!,MATCH($C17,#REF!,0),MATCH(L$1,#REF!,0))</f>
        <v>#REF!</v>
      </c>
      <c r="M17" s="27" t="e">
        <f t="array" ref="M17">INDEX(#REF!,MATCH($C17,#REF!,0),MATCH(M$1,#REF!,0))</f>
        <v>#REF!</v>
      </c>
      <c r="N17" s="27" t="e">
        <f t="array" ref="N17">INDEX(#REF!,MATCH($C17,#REF!,0),MATCH(N$1,#REF!,0))</f>
        <v>#REF!</v>
      </c>
      <c r="O17" s="27" t="e">
        <f t="array" ref="O17">INDEX(#REF!,MATCH($C17,#REF!,0),MATCH(O$1,#REF!,0))</f>
        <v>#REF!</v>
      </c>
      <c r="P17" s="27" t="e">
        <f t="array" ref="P17">INDEX(#REF!,MATCH($C17,#REF!,0),MATCH(P$1,#REF!,0))</f>
        <v>#REF!</v>
      </c>
      <c r="Q17" s="27"/>
      <c r="R17" s="26"/>
      <c r="S17" s="27" t="e">
        <f t="array" ref="S17">INDEX(#REF!,MATCH($C17,#REF!,0),MATCH(S$1,#REF!,0))</f>
        <v>#REF!</v>
      </c>
      <c r="T17" s="27" t="e">
        <f t="array" ref="T17">INDEX(#REF!,MATCH($C17,#REF!,0),MATCH(T$1,#REF!,0))</f>
        <v>#REF!</v>
      </c>
      <c r="U17" s="27" t="e">
        <f t="array" ref="U17">INDEX(#REF!,MATCH($C17,#REF!,0),MATCH(U$1,#REF!,0))</f>
        <v>#REF!</v>
      </c>
      <c r="V17" s="27" t="e">
        <f t="array" ref="V17">INDEX(#REF!,MATCH($C17,#REF!,0),MATCH(V$1,#REF!,0))</f>
        <v>#REF!</v>
      </c>
      <c r="W17" s="27" t="e">
        <f t="array" ref="W17">INDEX(#REF!,MATCH($C17,#REF!,0),MATCH(W$1,#REF!,0))</f>
        <v>#REF!</v>
      </c>
      <c r="X17" s="27" t="e">
        <f t="array" ref="X17">INDEX(#REF!,MATCH($C17,#REF!,0),MATCH(X$1,#REF!,0))</f>
        <v>#REF!</v>
      </c>
      <c r="Y17" s="27" t="e">
        <f t="array" ref="Y17">INDEX(#REF!,MATCH($C17,#REF!,0),MATCH(Y$1,#REF!,0))</f>
        <v>#REF!</v>
      </c>
      <c r="Z17" s="27" t="e">
        <f t="array" ref="Z17">INDEX(#REF!,MATCH($C17,#REF!,0),MATCH(Z$1,#REF!,0))</f>
        <v>#REF!</v>
      </c>
      <c r="AA17" s="27" t="e">
        <f t="array" ref="AA17">INDEX(#REF!,MATCH($C17,#REF!,0),MATCH(AA$1,#REF!,0))</f>
        <v>#REF!</v>
      </c>
      <c r="AB17" s="27" t="e">
        <f t="array" ref="AB17">INDEX(#REF!,MATCH($C17,#REF!,0),MATCH(AB$1,#REF!,0))</f>
        <v>#REF!</v>
      </c>
      <c r="AC17" s="27" t="e">
        <f t="array" ref="AC17">INDEX(#REF!,MATCH($C17,#REF!,0),MATCH(AC$1,#REF!,0))</f>
        <v>#REF!</v>
      </c>
      <c r="AD17" s="27" t="e">
        <f t="array" ref="AD17">INDEX(#REF!,MATCH($C17,#REF!,0),MATCH(AD$1,#REF!,0))</f>
        <v>#REF!</v>
      </c>
      <c r="AE17" s="27" t="e">
        <f t="shared" si="3"/>
        <v>#REF!</v>
      </c>
      <c r="AF17" s="28">
        <f t="shared" si="4"/>
        <v>0</v>
      </c>
      <c r="AG17" s="26"/>
      <c r="AH17" s="27" t="e">
        <f t="array" ref="AH17">INDEX(#REF!,MATCH($C17,#REF!,0),MATCH(AH$1,#REF!,0))</f>
        <v>#REF!</v>
      </c>
      <c r="AI17" s="27" t="e">
        <f t="array" ref="AI17">INDEX(#REF!,MATCH($C17,#REF!,0),MATCH(AI$1,#REF!,0))</f>
        <v>#REF!</v>
      </c>
      <c r="AJ17" s="27" t="e">
        <f t="array" ref="AJ17">INDEX(#REF!,MATCH($C17,#REF!,0),MATCH(AJ$1,#REF!,0))</f>
        <v>#REF!</v>
      </c>
      <c r="AK17" s="27" t="e">
        <f t="array" ref="AK17">INDEX(#REF!,MATCH($C17,#REF!,0),MATCH(AK$1,#REF!,0))</f>
        <v>#REF!</v>
      </c>
      <c r="AL17" s="27" t="e">
        <f t="array" ref="AL17">INDEX(#REF!,MATCH($C17,#REF!,0),MATCH(AL$1,#REF!,0))</f>
        <v>#REF!</v>
      </c>
      <c r="AM17" s="27" t="e">
        <f t="array" ref="AM17">INDEX(#REF!,MATCH($C17,#REF!,0),MATCH(AM$1,#REF!,0))</f>
        <v>#REF!</v>
      </c>
      <c r="AN17" s="27" t="e">
        <f t="array" ref="AN17">INDEX(#REF!,MATCH($C17,#REF!,0),MATCH(AN$1,#REF!,0))</f>
        <v>#REF!</v>
      </c>
      <c r="AO17" s="27" t="e">
        <f t="array" ref="AO17">INDEX(#REF!,MATCH($C17,#REF!,0),MATCH(AO$1,#REF!,0))</f>
        <v>#REF!</v>
      </c>
      <c r="AP17" s="27" t="e">
        <f t="array" ref="AP17">INDEX(#REF!,MATCH($C17,#REF!,0),MATCH(AP$1,#REF!,0))</f>
        <v>#REF!</v>
      </c>
      <c r="AQ17" s="27" t="e">
        <f t="array" ref="AQ17">INDEX(#REF!,MATCH($C17,#REF!,0),MATCH(AQ$1,#REF!,0))</f>
        <v>#REF!</v>
      </c>
      <c r="AR17" s="27" t="e">
        <f t="array" ref="AR17">INDEX(#REF!,MATCH($C17,#REF!,0),MATCH(AR$1,#REF!,0))</f>
        <v>#REF!</v>
      </c>
      <c r="AS17" s="27" t="e">
        <f t="array" ref="AS17">INDEX(#REF!,MATCH($C17,#REF!,0),MATCH(AS$1,#REF!,0))</f>
        <v>#REF!</v>
      </c>
      <c r="AT17" s="27" t="e">
        <f t="shared" si="6"/>
        <v>#REF!</v>
      </c>
      <c r="AU17" s="28">
        <f t="shared" si="7"/>
        <v>0</v>
      </c>
      <c r="AV17" s="26"/>
      <c r="AW17" s="29" t="e">
        <f>SUMIF(E$1:P$1,"&lt;="&amp;AW$2,E17:P17)</f>
        <v>#REF!</v>
      </c>
      <c r="AX17" s="27"/>
      <c r="AY17" s="26"/>
      <c r="AZ17" s="26"/>
      <c r="BA17" s="29" t="e">
        <f>SUMIF(S$1:AD$1,"&lt;="&amp;BA$2,S17:AD17)</f>
        <v>#REF!</v>
      </c>
      <c r="BB17" s="27"/>
      <c r="BC17" s="27" t="e">
        <f t="shared" si="8"/>
        <v>#REF!</v>
      </c>
      <c r="BD17" s="28" t="str">
        <f t="shared" si="9"/>
        <v>-</v>
      </c>
      <c r="BE17" s="26"/>
      <c r="BF17" s="26"/>
      <c r="BG17" s="29" t="e">
        <f>SUMIF(AH$1:AS$1,"&lt;="&amp;BG$2,AH17:AS17)</f>
        <v>#REF!</v>
      </c>
      <c r="BH17" s="27"/>
      <c r="BI17" s="27" t="e">
        <f t="shared" si="10"/>
        <v>#REF!</v>
      </c>
      <c r="BJ17" s="28" t="str">
        <f t="shared" si="11"/>
        <v>-</v>
      </c>
      <c r="BK17" s="25">
        <v>2</v>
      </c>
    </row>
    <row r="18" spans="1:63" ht="10.5" hidden="1" customHeight="1" outlineLevel="3" x14ac:dyDescent="0.3">
      <c r="A18" s="25" t="s">
        <v>20</v>
      </c>
      <c r="B18" s="25">
        <v>3</v>
      </c>
      <c r="C18" s="26" t="e">
        <f t="array" ref="C18">INDEX(#REF!,MATCH($C$15&amp;$B18,#REF!,0),MATCH(C$15,#REF!,0))</f>
        <v>#REF!</v>
      </c>
      <c r="D18" s="26"/>
      <c r="E18" s="27" t="e">
        <f t="array" ref="E18">INDEX(#REF!,MATCH($C18,#REF!,0),MATCH(E$1,#REF!,0))</f>
        <v>#REF!</v>
      </c>
      <c r="F18" s="27" t="e">
        <f t="array" ref="F18">INDEX(#REF!,MATCH($C18,#REF!,0),MATCH(F$1,#REF!,0))</f>
        <v>#REF!</v>
      </c>
      <c r="G18" s="27" t="e">
        <f t="array" ref="G18">INDEX(#REF!,MATCH($C18,#REF!,0),MATCH(G$1,#REF!,0))</f>
        <v>#REF!</v>
      </c>
      <c r="H18" s="27" t="e">
        <f t="array" ref="H18">INDEX(#REF!,MATCH($C18,#REF!,0),MATCH(H$1,#REF!,0))</f>
        <v>#REF!</v>
      </c>
      <c r="I18" s="27" t="e">
        <f t="array" ref="I18">INDEX(#REF!,MATCH($C18,#REF!,0),MATCH(I$1,#REF!,0))</f>
        <v>#REF!</v>
      </c>
      <c r="J18" s="27" t="e">
        <f t="array" ref="J18">INDEX(#REF!,MATCH($C18,#REF!,0),MATCH(J$1,#REF!,0))</f>
        <v>#REF!</v>
      </c>
      <c r="K18" s="27" t="e">
        <f t="array" ref="K18">INDEX(#REF!,MATCH($C18,#REF!,0),MATCH(K$1,#REF!,0))</f>
        <v>#REF!</v>
      </c>
      <c r="L18" s="27" t="e">
        <f t="array" ref="L18">INDEX(#REF!,MATCH($C18,#REF!,0),MATCH(L$1,#REF!,0))</f>
        <v>#REF!</v>
      </c>
      <c r="M18" s="27" t="e">
        <f t="array" ref="M18">INDEX(#REF!,MATCH($C18,#REF!,0),MATCH(M$1,#REF!,0))</f>
        <v>#REF!</v>
      </c>
      <c r="N18" s="27" t="e">
        <f t="array" ref="N18">INDEX(#REF!,MATCH($C18,#REF!,0),MATCH(N$1,#REF!,0))</f>
        <v>#REF!</v>
      </c>
      <c r="O18" s="27" t="e">
        <f t="array" ref="O18">INDEX(#REF!,MATCH($C18,#REF!,0),MATCH(O$1,#REF!,0))</f>
        <v>#REF!</v>
      </c>
      <c r="P18" s="27" t="e">
        <f t="array" ref="P18">INDEX(#REF!,MATCH($C18,#REF!,0),MATCH(P$1,#REF!,0))</f>
        <v>#REF!</v>
      </c>
      <c r="Q18" s="27"/>
      <c r="R18" s="26"/>
      <c r="S18" s="27" t="e">
        <f t="array" ref="S18">INDEX(#REF!,MATCH($C18,#REF!,0),MATCH(S$1,#REF!,0))</f>
        <v>#REF!</v>
      </c>
      <c r="T18" s="27" t="e">
        <f t="array" ref="T18">INDEX(#REF!,MATCH($C18,#REF!,0),MATCH(T$1,#REF!,0))</f>
        <v>#REF!</v>
      </c>
      <c r="U18" s="27" t="e">
        <f t="array" ref="U18">INDEX(#REF!,MATCH($C18,#REF!,0),MATCH(U$1,#REF!,0))</f>
        <v>#REF!</v>
      </c>
      <c r="V18" s="27" t="e">
        <f t="array" ref="V18">INDEX(#REF!,MATCH($C18,#REF!,0),MATCH(V$1,#REF!,0))</f>
        <v>#REF!</v>
      </c>
      <c r="W18" s="27" t="e">
        <f t="array" ref="W18">INDEX(#REF!,MATCH($C18,#REF!,0),MATCH(W$1,#REF!,0))</f>
        <v>#REF!</v>
      </c>
      <c r="X18" s="27" t="e">
        <f t="array" ref="X18">INDEX(#REF!,MATCH($C18,#REF!,0),MATCH(X$1,#REF!,0))</f>
        <v>#REF!</v>
      </c>
      <c r="Y18" s="27" t="e">
        <f t="array" ref="Y18">INDEX(#REF!,MATCH($C18,#REF!,0),MATCH(Y$1,#REF!,0))</f>
        <v>#REF!</v>
      </c>
      <c r="Z18" s="27" t="e">
        <f t="array" ref="Z18">INDEX(#REF!,MATCH($C18,#REF!,0),MATCH(Z$1,#REF!,0))</f>
        <v>#REF!</v>
      </c>
      <c r="AA18" s="27" t="e">
        <f t="array" ref="AA18">INDEX(#REF!,MATCH($C18,#REF!,0),MATCH(AA$1,#REF!,0))</f>
        <v>#REF!</v>
      </c>
      <c r="AB18" s="27" t="e">
        <f t="array" ref="AB18">INDEX(#REF!,MATCH($C18,#REF!,0),MATCH(AB$1,#REF!,0))</f>
        <v>#REF!</v>
      </c>
      <c r="AC18" s="27" t="e">
        <f t="array" ref="AC18">INDEX(#REF!,MATCH($C18,#REF!,0),MATCH(AC$1,#REF!,0))</f>
        <v>#REF!</v>
      </c>
      <c r="AD18" s="27" t="e">
        <f t="array" ref="AD18">INDEX(#REF!,MATCH($C18,#REF!,0),MATCH(AD$1,#REF!,0))</f>
        <v>#REF!</v>
      </c>
      <c r="AE18" s="27" t="e">
        <f t="shared" si="3"/>
        <v>#REF!</v>
      </c>
      <c r="AF18" s="28">
        <f t="shared" si="4"/>
        <v>0</v>
      </c>
      <c r="AG18" s="26"/>
      <c r="AH18" s="27" t="e">
        <f t="array" ref="AH18">INDEX(#REF!,MATCH($C18,#REF!,0),MATCH(AH$1,#REF!,0))</f>
        <v>#REF!</v>
      </c>
      <c r="AI18" s="27" t="e">
        <f t="array" ref="AI18">INDEX(#REF!,MATCH($C18,#REF!,0),MATCH(AI$1,#REF!,0))</f>
        <v>#REF!</v>
      </c>
      <c r="AJ18" s="27" t="e">
        <f t="array" ref="AJ18">INDEX(#REF!,MATCH($C18,#REF!,0),MATCH(AJ$1,#REF!,0))</f>
        <v>#REF!</v>
      </c>
      <c r="AK18" s="27" t="e">
        <f t="array" ref="AK18">INDEX(#REF!,MATCH($C18,#REF!,0),MATCH(AK$1,#REF!,0))</f>
        <v>#REF!</v>
      </c>
      <c r="AL18" s="27" t="e">
        <f t="array" ref="AL18">INDEX(#REF!,MATCH($C18,#REF!,0),MATCH(AL$1,#REF!,0))</f>
        <v>#REF!</v>
      </c>
      <c r="AM18" s="27" t="e">
        <f t="array" ref="AM18">INDEX(#REF!,MATCH($C18,#REF!,0),MATCH(AM$1,#REF!,0))</f>
        <v>#REF!</v>
      </c>
      <c r="AN18" s="27" t="e">
        <f t="array" ref="AN18">INDEX(#REF!,MATCH($C18,#REF!,0),MATCH(AN$1,#REF!,0))</f>
        <v>#REF!</v>
      </c>
      <c r="AO18" s="27" t="e">
        <f t="array" ref="AO18">INDEX(#REF!,MATCH($C18,#REF!,0),MATCH(AO$1,#REF!,0))</f>
        <v>#REF!</v>
      </c>
      <c r="AP18" s="27" t="e">
        <f t="array" ref="AP18">INDEX(#REF!,MATCH($C18,#REF!,0),MATCH(AP$1,#REF!,0))</f>
        <v>#REF!</v>
      </c>
      <c r="AQ18" s="27" t="e">
        <f t="array" ref="AQ18">INDEX(#REF!,MATCH($C18,#REF!,0),MATCH(AQ$1,#REF!,0))</f>
        <v>#REF!</v>
      </c>
      <c r="AR18" s="27" t="e">
        <f t="array" ref="AR18">INDEX(#REF!,MATCH($C18,#REF!,0),MATCH(AR$1,#REF!,0))</f>
        <v>#REF!</v>
      </c>
      <c r="AS18" s="27" t="e">
        <f t="array" ref="AS18">INDEX(#REF!,MATCH($C18,#REF!,0),MATCH(AS$1,#REF!,0))</f>
        <v>#REF!</v>
      </c>
      <c r="AT18" s="27" t="e">
        <f t="shared" si="6"/>
        <v>#REF!</v>
      </c>
      <c r="AU18" s="28">
        <f t="shared" si="7"/>
        <v>0</v>
      </c>
      <c r="AV18" s="26"/>
      <c r="AW18" s="29" t="e">
        <f>SUMIF(E$1:P$1,"&lt;="&amp;AW$2,E18:P18)</f>
        <v>#REF!</v>
      </c>
      <c r="AX18" s="27"/>
      <c r="AY18" s="26"/>
      <c r="AZ18" s="26"/>
      <c r="BA18" s="29" t="e">
        <f>SUMIF(S$1:AD$1,"&lt;="&amp;BA$2,S18:AD18)</f>
        <v>#REF!</v>
      </c>
      <c r="BB18" s="27"/>
      <c r="BC18" s="27" t="e">
        <f t="shared" si="8"/>
        <v>#REF!</v>
      </c>
      <c r="BD18" s="28" t="str">
        <f t="shared" si="9"/>
        <v>-</v>
      </c>
      <c r="BE18" s="26"/>
      <c r="BF18" s="26"/>
      <c r="BG18" s="29" t="e">
        <f>SUMIF(AH$1:AS$1,"&lt;="&amp;BG$2,AH18:AS18)</f>
        <v>#REF!</v>
      </c>
      <c r="BH18" s="27"/>
      <c r="BI18" s="27" t="e">
        <f t="shared" si="10"/>
        <v>#REF!</v>
      </c>
      <c r="BJ18" s="28" t="str">
        <f t="shared" si="11"/>
        <v>-</v>
      </c>
      <c r="BK18" s="25">
        <v>3</v>
      </c>
    </row>
    <row r="19" spans="1:63" ht="10.5" hidden="1" customHeight="1" outlineLevel="3" x14ac:dyDescent="0.3">
      <c r="A19" s="25" t="s">
        <v>20</v>
      </c>
      <c r="B19" s="25">
        <v>2</v>
      </c>
      <c r="C19" s="26" t="s">
        <v>33</v>
      </c>
      <c r="D19" s="26"/>
      <c r="E19" s="27" t="e">
        <f t="array" ref="E19">INDEX(#REF!,MATCH($C19,#REF!,0),MATCH(E$1,#REF!,0))</f>
        <v>#REF!</v>
      </c>
      <c r="F19" s="27" t="e">
        <f t="array" ref="F19">INDEX(#REF!,MATCH($C19,#REF!,0),MATCH(F$1,#REF!,0))</f>
        <v>#REF!</v>
      </c>
      <c r="G19" s="27" t="e">
        <f t="array" ref="G19">INDEX(#REF!,MATCH($C19,#REF!,0),MATCH(G$1,#REF!,0))</f>
        <v>#REF!</v>
      </c>
      <c r="H19" s="27" t="e">
        <f t="array" ref="H19">INDEX(#REF!,MATCH($C19,#REF!,0),MATCH(H$1,#REF!,0))</f>
        <v>#REF!</v>
      </c>
      <c r="I19" s="27" t="e">
        <f t="array" ref="I19">INDEX(#REF!,MATCH($C19,#REF!,0),MATCH(I$1,#REF!,0))</f>
        <v>#REF!</v>
      </c>
      <c r="J19" s="27" t="e">
        <f t="array" ref="J19">INDEX(#REF!,MATCH($C19,#REF!,0),MATCH(J$1,#REF!,0))</f>
        <v>#REF!</v>
      </c>
      <c r="K19" s="27" t="e">
        <f t="array" ref="K19">INDEX(#REF!,MATCH($C19,#REF!,0),MATCH(K$1,#REF!,0))</f>
        <v>#REF!</v>
      </c>
      <c r="L19" s="27" t="e">
        <f t="array" ref="L19">INDEX(#REF!,MATCH($C19,#REF!,0),MATCH(L$1,#REF!,0))</f>
        <v>#REF!</v>
      </c>
      <c r="M19" s="27" t="e">
        <f t="array" ref="M19">INDEX(#REF!,MATCH($C19,#REF!,0),MATCH(M$1,#REF!,0))</f>
        <v>#REF!</v>
      </c>
      <c r="N19" s="27" t="e">
        <f t="array" ref="N19">INDEX(#REF!,MATCH($C19,#REF!,0),MATCH(N$1,#REF!,0))</f>
        <v>#REF!</v>
      </c>
      <c r="O19" s="27" t="e">
        <f t="array" ref="O19">INDEX(#REF!,MATCH($C19,#REF!,0),MATCH(O$1,#REF!,0))</f>
        <v>#REF!</v>
      </c>
      <c r="P19" s="27" t="e">
        <f t="array" ref="P19">INDEX(#REF!,MATCH($C19,#REF!,0),MATCH(P$1,#REF!,0))</f>
        <v>#REF!</v>
      </c>
      <c r="Q19" s="27"/>
      <c r="R19" s="26"/>
      <c r="S19" s="27" t="e">
        <f t="array" ref="S19">INDEX(#REF!,MATCH($C19,#REF!,0),MATCH(S$1,#REF!,0))</f>
        <v>#REF!</v>
      </c>
      <c r="T19" s="27" t="e">
        <f t="array" ref="T19">INDEX(#REF!,MATCH($C19,#REF!,0),MATCH(T$1,#REF!,0))</f>
        <v>#REF!</v>
      </c>
      <c r="U19" s="27" t="e">
        <f t="array" ref="U19">INDEX(#REF!,MATCH($C19,#REF!,0),MATCH(U$1,#REF!,0))</f>
        <v>#REF!</v>
      </c>
      <c r="V19" s="27" t="e">
        <f t="array" ref="V19">INDEX(#REF!,MATCH($C19,#REF!,0),MATCH(V$1,#REF!,0))</f>
        <v>#REF!</v>
      </c>
      <c r="W19" s="27" t="e">
        <f t="array" ref="W19">INDEX(#REF!,MATCH($C19,#REF!,0),MATCH(W$1,#REF!,0))</f>
        <v>#REF!</v>
      </c>
      <c r="X19" s="27" t="e">
        <f t="array" ref="X19">INDEX(#REF!,MATCH($C19,#REF!,0),MATCH(X$1,#REF!,0))</f>
        <v>#REF!</v>
      </c>
      <c r="Y19" s="27" t="e">
        <f t="array" ref="Y19">INDEX(#REF!,MATCH($C19,#REF!,0),MATCH(Y$1,#REF!,0))</f>
        <v>#REF!</v>
      </c>
      <c r="Z19" s="27" t="e">
        <f t="array" ref="Z19">INDEX(#REF!,MATCH($C19,#REF!,0),MATCH(Z$1,#REF!,0))</f>
        <v>#REF!</v>
      </c>
      <c r="AA19" s="27" t="e">
        <f t="array" ref="AA19">INDEX(#REF!,MATCH($C19,#REF!,0),MATCH(AA$1,#REF!,0))</f>
        <v>#REF!</v>
      </c>
      <c r="AB19" s="27" t="e">
        <f t="array" ref="AB19">INDEX(#REF!,MATCH($C19,#REF!,0),MATCH(AB$1,#REF!,0))</f>
        <v>#REF!</v>
      </c>
      <c r="AC19" s="27" t="e">
        <f t="array" ref="AC19">INDEX(#REF!,MATCH($C19,#REF!,0),MATCH(AC$1,#REF!,0))</f>
        <v>#REF!</v>
      </c>
      <c r="AD19" s="27" t="e">
        <f t="array" ref="AD19">INDEX(#REF!,MATCH($C19,#REF!,0),MATCH(AD$1,#REF!,0))</f>
        <v>#REF!</v>
      </c>
      <c r="AE19" s="27" t="e">
        <f t="shared" si="3"/>
        <v>#REF!</v>
      </c>
      <c r="AF19" s="28">
        <f t="shared" si="4"/>
        <v>0</v>
      </c>
      <c r="AG19" s="26"/>
      <c r="AH19" s="27" t="e">
        <f t="array" ref="AH19">INDEX(#REF!,MATCH($C19,#REF!,0),MATCH(AH$1,#REF!,0))</f>
        <v>#REF!</v>
      </c>
      <c r="AI19" s="27" t="e">
        <f t="array" ref="AI19">INDEX(#REF!,MATCH($C19,#REF!,0),MATCH(AI$1,#REF!,0))</f>
        <v>#REF!</v>
      </c>
      <c r="AJ19" s="27" t="e">
        <f t="array" ref="AJ19">INDEX(#REF!,MATCH($C19,#REF!,0),MATCH(AJ$1,#REF!,0))</f>
        <v>#REF!</v>
      </c>
      <c r="AK19" s="27" t="e">
        <f t="array" ref="AK19">INDEX(#REF!,MATCH($C19,#REF!,0),MATCH(AK$1,#REF!,0))</f>
        <v>#REF!</v>
      </c>
      <c r="AL19" s="27" t="e">
        <f t="array" ref="AL19">INDEX(#REF!,MATCH($C19,#REF!,0),MATCH(AL$1,#REF!,0))</f>
        <v>#REF!</v>
      </c>
      <c r="AM19" s="27" t="e">
        <f t="array" ref="AM19">INDEX(#REF!,MATCH($C19,#REF!,0),MATCH(AM$1,#REF!,0))</f>
        <v>#REF!</v>
      </c>
      <c r="AN19" s="27" t="e">
        <f t="array" ref="AN19">INDEX(#REF!,MATCH($C19,#REF!,0),MATCH(AN$1,#REF!,0))</f>
        <v>#REF!</v>
      </c>
      <c r="AO19" s="27" t="e">
        <f t="array" ref="AO19">INDEX(#REF!,MATCH($C19,#REF!,0),MATCH(AO$1,#REF!,0))</f>
        <v>#REF!</v>
      </c>
      <c r="AP19" s="27" t="e">
        <f t="array" ref="AP19">INDEX(#REF!,MATCH($C19,#REF!,0),MATCH(AP$1,#REF!,0))</f>
        <v>#REF!</v>
      </c>
      <c r="AQ19" s="27" t="e">
        <f t="array" ref="AQ19">INDEX(#REF!,MATCH($C19,#REF!,0),MATCH(AQ$1,#REF!,0))</f>
        <v>#REF!</v>
      </c>
      <c r="AR19" s="27" t="e">
        <f t="array" ref="AR19">INDEX(#REF!,MATCH($C19,#REF!,0),MATCH(AR$1,#REF!,0))</f>
        <v>#REF!</v>
      </c>
      <c r="AS19" s="27" t="e">
        <f t="array" ref="AS19">INDEX(#REF!,MATCH($C19,#REF!,0),MATCH(AS$1,#REF!,0))</f>
        <v>#REF!</v>
      </c>
      <c r="AT19" s="27" t="e">
        <f t="shared" si="6"/>
        <v>#REF!</v>
      </c>
      <c r="AU19" s="28">
        <f t="shared" si="7"/>
        <v>0</v>
      </c>
      <c r="AV19" s="26"/>
      <c r="AW19" s="29" t="e">
        <f>SUMIF(E$1:P$1,"&lt;="&amp;AW$2,E19:P19)</f>
        <v>#REF!</v>
      </c>
      <c r="AX19" s="27"/>
      <c r="AY19" s="26"/>
      <c r="AZ19" s="26"/>
      <c r="BA19" s="29" t="e">
        <f>SUMIF(S$1:AD$1,"&lt;="&amp;BA$2,S19:AD19)</f>
        <v>#REF!</v>
      </c>
      <c r="BB19" s="27"/>
      <c r="BC19" s="27" t="e">
        <f t="shared" si="8"/>
        <v>#REF!</v>
      </c>
      <c r="BD19" s="28" t="str">
        <f t="shared" si="9"/>
        <v>-</v>
      </c>
      <c r="BE19" s="26"/>
      <c r="BF19" s="26"/>
      <c r="BG19" s="29" t="e">
        <f>SUMIF(AH$1:AS$1,"&lt;="&amp;BG$2,AH19:AS19)</f>
        <v>#REF!</v>
      </c>
      <c r="BH19" s="27"/>
      <c r="BI19" s="27" t="e">
        <f t="shared" si="10"/>
        <v>#REF!</v>
      </c>
      <c r="BJ19" s="28" t="str">
        <f t="shared" si="11"/>
        <v>-</v>
      </c>
      <c r="BK19" s="25">
        <v>2</v>
      </c>
    </row>
    <row r="20" spans="1:63" ht="10.5" hidden="1" customHeight="1" outlineLevel="3" x14ac:dyDescent="0.3">
      <c r="A20" s="25" t="s">
        <v>20</v>
      </c>
      <c r="B20" s="25">
        <v>3</v>
      </c>
      <c r="C20" s="26" t="s">
        <v>34</v>
      </c>
      <c r="D20" s="26"/>
      <c r="E20" s="27" t="e">
        <f t="array" ref="E20">INDEX(#REF!,MATCH($C20,#REF!,0),MATCH(E$1,#REF!,0))</f>
        <v>#REF!</v>
      </c>
      <c r="F20" s="27" t="e">
        <f t="array" ref="F20">INDEX(#REF!,MATCH($C20,#REF!,0),MATCH(F$1,#REF!,0))</f>
        <v>#REF!</v>
      </c>
      <c r="G20" s="27" t="e">
        <f t="array" ref="G20">INDEX(#REF!,MATCH($C20,#REF!,0),MATCH(G$1,#REF!,0))</f>
        <v>#REF!</v>
      </c>
      <c r="H20" s="27" t="e">
        <f t="array" ref="H20">INDEX(#REF!,MATCH($C20,#REF!,0),MATCH(H$1,#REF!,0))</f>
        <v>#REF!</v>
      </c>
      <c r="I20" s="27" t="e">
        <f t="array" ref="I20">INDEX(#REF!,MATCH($C20,#REF!,0),MATCH(I$1,#REF!,0))</f>
        <v>#REF!</v>
      </c>
      <c r="J20" s="27" t="e">
        <f t="array" ref="J20">INDEX(#REF!,MATCH($C20,#REF!,0),MATCH(J$1,#REF!,0))</f>
        <v>#REF!</v>
      </c>
      <c r="K20" s="27" t="e">
        <f t="array" ref="K20">INDEX(#REF!,MATCH($C20,#REF!,0),MATCH(K$1,#REF!,0))</f>
        <v>#REF!</v>
      </c>
      <c r="L20" s="27" t="e">
        <f t="array" ref="L20">INDEX(#REF!,MATCH($C20,#REF!,0),MATCH(L$1,#REF!,0))</f>
        <v>#REF!</v>
      </c>
      <c r="M20" s="27" t="e">
        <f t="array" ref="M20">INDEX(#REF!,MATCH($C20,#REF!,0),MATCH(M$1,#REF!,0))</f>
        <v>#REF!</v>
      </c>
      <c r="N20" s="27" t="e">
        <f t="array" ref="N20">INDEX(#REF!,MATCH($C20,#REF!,0),MATCH(N$1,#REF!,0))</f>
        <v>#REF!</v>
      </c>
      <c r="O20" s="27" t="e">
        <f t="array" ref="O20">INDEX(#REF!,MATCH($C20,#REF!,0),MATCH(O$1,#REF!,0))</f>
        <v>#REF!</v>
      </c>
      <c r="P20" s="27" t="e">
        <f t="array" ref="P20">INDEX(#REF!,MATCH($C20,#REF!,0),MATCH(P$1,#REF!,0))</f>
        <v>#REF!</v>
      </c>
      <c r="Q20" s="27"/>
      <c r="R20" s="26"/>
      <c r="S20" s="27" t="e">
        <f t="array" ref="S20">INDEX(#REF!,MATCH($C20,#REF!,0),MATCH(S$1,#REF!,0))</f>
        <v>#REF!</v>
      </c>
      <c r="T20" s="27" t="e">
        <f t="array" ref="T20">INDEX(#REF!,MATCH($C20,#REF!,0),MATCH(T$1,#REF!,0))</f>
        <v>#REF!</v>
      </c>
      <c r="U20" s="27" t="e">
        <f t="array" ref="U20">INDEX(#REF!,MATCH($C20,#REF!,0),MATCH(U$1,#REF!,0))</f>
        <v>#REF!</v>
      </c>
      <c r="V20" s="27" t="e">
        <f t="array" ref="V20">INDEX(#REF!,MATCH($C20,#REF!,0),MATCH(V$1,#REF!,0))</f>
        <v>#REF!</v>
      </c>
      <c r="W20" s="27" t="e">
        <f t="array" ref="W20">INDEX(#REF!,MATCH($C20,#REF!,0),MATCH(W$1,#REF!,0))</f>
        <v>#REF!</v>
      </c>
      <c r="X20" s="27" t="e">
        <f t="array" ref="X20">INDEX(#REF!,MATCH($C20,#REF!,0),MATCH(X$1,#REF!,0))</f>
        <v>#REF!</v>
      </c>
      <c r="Y20" s="27" t="e">
        <f t="array" ref="Y20">INDEX(#REF!,MATCH($C20,#REF!,0),MATCH(Y$1,#REF!,0))</f>
        <v>#REF!</v>
      </c>
      <c r="Z20" s="27" t="e">
        <f t="array" ref="Z20">INDEX(#REF!,MATCH($C20,#REF!,0),MATCH(Z$1,#REF!,0))</f>
        <v>#REF!</v>
      </c>
      <c r="AA20" s="27" t="e">
        <f t="array" ref="AA20">INDEX(#REF!,MATCH($C20,#REF!,0),MATCH(AA$1,#REF!,0))</f>
        <v>#REF!</v>
      </c>
      <c r="AB20" s="27" t="e">
        <f t="array" ref="AB20">INDEX(#REF!,MATCH($C20,#REF!,0),MATCH(AB$1,#REF!,0))</f>
        <v>#REF!</v>
      </c>
      <c r="AC20" s="27" t="e">
        <f t="array" ref="AC20">INDEX(#REF!,MATCH($C20,#REF!,0),MATCH(AC$1,#REF!,0))</f>
        <v>#REF!</v>
      </c>
      <c r="AD20" s="27" t="e">
        <f t="array" ref="AD20">INDEX(#REF!,MATCH($C20,#REF!,0),MATCH(AD$1,#REF!,0))</f>
        <v>#REF!</v>
      </c>
      <c r="AE20" s="27" t="e">
        <f t="shared" si="3"/>
        <v>#REF!</v>
      </c>
      <c r="AF20" s="28">
        <f t="shared" si="4"/>
        <v>0</v>
      </c>
      <c r="AG20" s="26"/>
      <c r="AH20" s="27" t="e">
        <f t="array" ref="AH20">INDEX(#REF!,MATCH($C20,#REF!,0),MATCH(AH$1,#REF!,0))</f>
        <v>#REF!</v>
      </c>
      <c r="AI20" s="27" t="e">
        <f t="array" ref="AI20">INDEX(#REF!,MATCH($C20,#REF!,0),MATCH(AI$1,#REF!,0))</f>
        <v>#REF!</v>
      </c>
      <c r="AJ20" s="27" t="e">
        <f t="array" ref="AJ20">INDEX(#REF!,MATCH($C20,#REF!,0),MATCH(AJ$1,#REF!,0))</f>
        <v>#REF!</v>
      </c>
      <c r="AK20" s="27" t="e">
        <f t="array" ref="AK20">INDEX(#REF!,MATCH($C20,#REF!,0),MATCH(AK$1,#REF!,0))</f>
        <v>#REF!</v>
      </c>
      <c r="AL20" s="27" t="e">
        <f t="array" ref="AL20">INDEX(#REF!,MATCH($C20,#REF!,0),MATCH(AL$1,#REF!,0))</f>
        <v>#REF!</v>
      </c>
      <c r="AM20" s="27" t="e">
        <f t="array" ref="AM20">INDEX(#REF!,MATCH($C20,#REF!,0),MATCH(AM$1,#REF!,0))</f>
        <v>#REF!</v>
      </c>
      <c r="AN20" s="27" t="e">
        <f t="array" ref="AN20">INDEX(#REF!,MATCH($C20,#REF!,0),MATCH(AN$1,#REF!,0))</f>
        <v>#REF!</v>
      </c>
      <c r="AO20" s="27" t="e">
        <f t="array" ref="AO20">INDEX(#REF!,MATCH($C20,#REF!,0),MATCH(AO$1,#REF!,0))</f>
        <v>#REF!</v>
      </c>
      <c r="AP20" s="27" t="e">
        <f t="array" ref="AP20">INDEX(#REF!,MATCH($C20,#REF!,0),MATCH(AP$1,#REF!,0))</f>
        <v>#REF!</v>
      </c>
      <c r="AQ20" s="27" t="e">
        <f t="array" ref="AQ20">INDEX(#REF!,MATCH($C20,#REF!,0),MATCH(AQ$1,#REF!,0))</f>
        <v>#REF!</v>
      </c>
      <c r="AR20" s="27" t="e">
        <f t="array" ref="AR20">INDEX(#REF!,MATCH($C20,#REF!,0),MATCH(AR$1,#REF!,0))</f>
        <v>#REF!</v>
      </c>
      <c r="AS20" s="27" t="e">
        <f t="array" ref="AS20">INDEX(#REF!,MATCH($C20,#REF!,0),MATCH(AS$1,#REF!,0))</f>
        <v>#REF!</v>
      </c>
      <c r="AT20" s="27" t="e">
        <f t="shared" si="6"/>
        <v>#REF!</v>
      </c>
      <c r="AU20" s="28">
        <f t="shared" si="7"/>
        <v>0</v>
      </c>
      <c r="AV20" s="26"/>
      <c r="AW20" s="29" t="e">
        <f>SUMIF(E$1:P$1,"&lt;="&amp;AW$2,E20:P20)</f>
        <v>#REF!</v>
      </c>
      <c r="AX20" s="27"/>
      <c r="AY20" s="26"/>
      <c r="AZ20" s="26"/>
      <c r="BA20" s="29" t="e">
        <f>SUMIF(S$1:AD$1,"&lt;="&amp;BA$2,S20:AD20)</f>
        <v>#REF!</v>
      </c>
      <c r="BB20" s="27"/>
      <c r="BC20" s="27" t="e">
        <f t="shared" si="8"/>
        <v>#REF!</v>
      </c>
      <c r="BD20" s="28" t="str">
        <f t="shared" si="9"/>
        <v>-</v>
      </c>
      <c r="BE20" s="26"/>
      <c r="BF20" s="26"/>
      <c r="BG20" s="29" t="e">
        <f>SUMIF(AH$1:AS$1,"&lt;="&amp;BG$2,AH20:AS20)</f>
        <v>#REF!</v>
      </c>
      <c r="BH20" s="27"/>
      <c r="BI20" s="27" t="e">
        <f t="shared" si="10"/>
        <v>#REF!</v>
      </c>
      <c r="BJ20" s="28" t="str">
        <f t="shared" si="11"/>
        <v>-</v>
      </c>
      <c r="BK20" s="25">
        <v>3</v>
      </c>
    </row>
    <row r="21" spans="1:63" ht="10.5" hidden="1" customHeight="1" outlineLevel="2" x14ac:dyDescent="0.3">
      <c r="A21" s="14" t="s">
        <v>20</v>
      </c>
      <c r="B21" s="14"/>
      <c r="C21" s="12" t="s">
        <v>35</v>
      </c>
      <c r="D21" s="7"/>
      <c r="E21" s="23" t="e">
        <f t="shared" ref="E21:P21" si="24">SUM(E22:E32)</f>
        <v>#REF!</v>
      </c>
      <c r="F21" s="23" t="e">
        <f t="shared" si="24"/>
        <v>#REF!</v>
      </c>
      <c r="G21" s="23" t="e">
        <f t="shared" si="24"/>
        <v>#REF!</v>
      </c>
      <c r="H21" s="23" t="e">
        <f t="shared" si="24"/>
        <v>#REF!</v>
      </c>
      <c r="I21" s="23" t="e">
        <f t="shared" si="24"/>
        <v>#REF!</v>
      </c>
      <c r="J21" s="23" t="e">
        <f t="shared" si="24"/>
        <v>#REF!</v>
      </c>
      <c r="K21" s="23" t="e">
        <f t="shared" si="24"/>
        <v>#REF!</v>
      </c>
      <c r="L21" s="23" t="e">
        <f t="shared" si="24"/>
        <v>#REF!</v>
      </c>
      <c r="M21" s="23" t="e">
        <f t="shared" si="24"/>
        <v>#REF!</v>
      </c>
      <c r="N21" s="23" t="e">
        <f t="shared" si="24"/>
        <v>#REF!</v>
      </c>
      <c r="O21" s="23" t="e">
        <f t="shared" si="24"/>
        <v>#REF!</v>
      </c>
      <c r="P21" s="23" t="e">
        <f t="shared" si="24"/>
        <v>#REF!</v>
      </c>
      <c r="Q21" s="23"/>
      <c r="R21" s="7"/>
      <c r="S21" s="23" t="e">
        <f t="shared" ref="S21:AD21" si="25">SUM(S22:S32)</f>
        <v>#REF!</v>
      </c>
      <c r="T21" s="23" t="e">
        <f t="shared" si="25"/>
        <v>#REF!</v>
      </c>
      <c r="U21" s="23" t="e">
        <f t="shared" si="25"/>
        <v>#REF!</v>
      </c>
      <c r="V21" s="23" t="e">
        <f t="shared" si="25"/>
        <v>#REF!</v>
      </c>
      <c r="W21" s="23" t="e">
        <f t="shared" si="25"/>
        <v>#REF!</v>
      </c>
      <c r="X21" s="23" t="e">
        <f t="shared" si="25"/>
        <v>#REF!</v>
      </c>
      <c r="Y21" s="23" t="e">
        <f t="shared" si="25"/>
        <v>#REF!</v>
      </c>
      <c r="Z21" s="23" t="e">
        <f t="shared" si="25"/>
        <v>#REF!</v>
      </c>
      <c r="AA21" s="23" t="e">
        <f t="shared" si="25"/>
        <v>#REF!</v>
      </c>
      <c r="AB21" s="23" t="e">
        <f t="shared" si="25"/>
        <v>#REF!</v>
      </c>
      <c r="AC21" s="23" t="e">
        <f t="shared" si="25"/>
        <v>#REF!</v>
      </c>
      <c r="AD21" s="23" t="e">
        <f t="shared" si="25"/>
        <v>#REF!</v>
      </c>
      <c r="AE21" s="23" t="e">
        <f t="shared" si="3"/>
        <v>#REF!</v>
      </c>
      <c r="AF21" s="24">
        <f t="shared" si="4"/>
        <v>0</v>
      </c>
      <c r="AG21" s="7"/>
      <c r="AH21" s="23" t="e">
        <f t="shared" ref="AH21:AS21" si="26">SUM(AH22:AH32)</f>
        <v>#REF!</v>
      </c>
      <c r="AI21" s="23" t="e">
        <f t="shared" si="26"/>
        <v>#REF!</v>
      </c>
      <c r="AJ21" s="23" t="e">
        <f t="shared" si="26"/>
        <v>#REF!</v>
      </c>
      <c r="AK21" s="23" t="e">
        <f t="shared" si="26"/>
        <v>#REF!</v>
      </c>
      <c r="AL21" s="23" t="e">
        <f t="shared" si="26"/>
        <v>#REF!</v>
      </c>
      <c r="AM21" s="23" t="e">
        <f t="shared" si="26"/>
        <v>#REF!</v>
      </c>
      <c r="AN21" s="23" t="e">
        <f t="shared" si="26"/>
        <v>#REF!</v>
      </c>
      <c r="AO21" s="23" t="e">
        <f t="shared" si="26"/>
        <v>#REF!</v>
      </c>
      <c r="AP21" s="23" t="e">
        <f t="shared" si="26"/>
        <v>#REF!</v>
      </c>
      <c r="AQ21" s="23" t="e">
        <f t="shared" si="26"/>
        <v>#REF!</v>
      </c>
      <c r="AR21" s="23" t="e">
        <f t="shared" si="26"/>
        <v>#REF!</v>
      </c>
      <c r="AS21" s="23" t="e">
        <f t="shared" si="26"/>
        <v>#REF!</v>
      </c>
      <c r="AT21" s="23" t="e">
        <f t="shared" si="6"/>
        <v>#REF!</v>
      </c>
      <c r="AU21" s="24">
        <f t="shared" si="7"/>
        <v>0</v>
      </c>
      <c r="AV21" s="7"/>
      <c r="AW21" s="23" t="e">
        <f>SUM(AW22:AW32)</f>
        <v>#REF!</v>
      </c>
      <c r="AX21" s="23"/>
      <c r="AY21" s="7"/>
      <c r="AZ21" s="7"/>
      <c r="BA21" s="23" t="e">
        <f>SUM(BA22:BA32)</f>
        <v>#REF!</v>
      </c>
      <c r="BB21" s="23"/>
      <c r="BC21" s="23" t="e">
        <f t="shared" si="8"/>
        <v>#REF!</v>
      </c>
      <c r="BD21" s="24" t="str">
        <f t="shared" si="9"/>
        <v>-</v>
      </c>
      <c r="BE21" s="7"/>
      <c r="BF21" s="7"/>
      <c r="BG21" s="23" t="e">
        <f>SUM(BG22:BG32)</f>
        <v>#REF!</v>
      </c>
      <c r="BH21" s="23"/>
      <c r="BI21" s="23" t="e">
        <f t="shared" si="10"/>
        <v>#REF!</v>
      </c>
      <c r="BJ21" s="24" t="str">
        <f t="shared" si="11"/>
        <v>-</v>
      </c>
      <c r="BK21" s="14"/>
    </row>
    <row r="22" spans="1:63" ht="10.5" hidden="1" customHeight="1" outlineLevel="3" x14ac:dyDescent="0.3">
      <c r="A22" s="25" t="s">
        <v>20</v>
      </c>
      <c r="B22" s="25"/>
      <c r="C22" s="26" t="s">
        <v>36</v>
      </c>
      <c r="D22" s="26"/>
      <c r="E22" s="27" t="e">
        <f t="array" ref="E22">INDEX(#REF!,MATCH($C22,#REF!,0),MATCH(E$1,#REF!,0))</f>
        <v>#REF!</v>
      </c>
      <c r="F22" s="27" t="e">
        <f t="array" ref="F22">INDEX(#REF!,MATCH($C22,#REF!,0),MATCH(F$1,#REF!,0))</f>
        <v>#REF!</v>
      </c>
      <c r="G22" s="27" t="e">
        <f t="array" ref="G22">INDEX(#REF!,MATCH($C22,#REF!,0),MATCH(G$1,#REF!,0))</f>
        <v>#REF!</v>
      </c>
      <c r="H22" s="27" t="e">
        <f t="array" ref="H22">INDEX(#REF!,MATCH($C22,#REF!,0),MATCH(H$1,#REF!,0))</f>
        <v>#REF!</v>
      </c>
      <c r="I22" s="27" t="e">
        <f t="array" ref="I22">INDEX(#REF!,MATCH($C22,#REF!,0),MATCH(I$1,#REF!,0))</f>
        <v>#REF!</v>
      </c>
      <c r="J22" s="27" t="e">
        <f t="array" ref="J22">INDEX(#REF!,MATCH($C22,#REF!,0),MATCH(J$1,#REF!,0))</f>
        <v>#REF!</v>
      </c>
      <c r="K22" s="27" t="e">
        <f t="array" ref="K22">INDEX(#REF!,MATCH($C22,#REF!,0),MATCH(K$1,#REF!,0))</f>
        <v>#REF!</v>
      </c>
      <c r="L22" s="27" t="e">
        <f t="array" ref="L22">INDEX(#REF!,MATCH($C22,#REF!,0),MATCH(L$1,#REF!,0))</f>
        <v>#REF!</v>
      </c>
      <c r="M22" s="27" t="e">
        <f t="array" ref="M22">INDEX(#REF!,MATCH($C22,#REF!,0),MATCH(M$1,#REF!,0))</f>
        <v>#REF!</v>
      </c>
      <c r="N22" s="27" t="e">
        <f t="array" ref="N22">INDEX(#REF!,MATCH($C22,#REF!,0),MATCH(N$1,#REF!,0))</f>
        <v>#REF!</v>
      </c>
      <c r="O22" s="27" t="e">
        <f t="array" ref="O22">INDEX(#REF!,MATCH($C22,#REF!,0),MATCH(O$1,#REF!,0))</f>
        <v>#REF!</v>
      </c>
      <c r="P22" s="27" t="e">
        <f t="array" ref="P22">INDEX(#REF!,MATCH($C22,#REF!,0),MATCH(P$1,#REF!,0))</f>
        <v>#REF!</v>
      </c>
      <c r="Q22" s="27"/>
      <c r="R22" s="26"/>
      <c r="S22" s="27" t="e">
        <f t="array" ref="S22">INDEX(#REF!,MATCH($C22,#REF!,0),MATCH(S$1,#REF!,0))</f>
        <v>#REF!</v>
      </c>
      <c r="T22" s="27" t="e">
        <f t="array" ref="T22">INDEX(#REF!,MATCH($C22,#REF!,0),MATCH(T$1,#REF!,0))</f>
        <v>#REF!</v>
      </c>
      <c r="U22" s="27" t="e">
        <f t="array" ref="U22">INDEX(#REF!,MATCH($C22,#REF!,0),MATCH(U$1,#REF!,0))</f>
        <v>#REF!</v>
      </c>
      <c r="V22" s="27" t="e">
        <f t="array" ref="V22">INDEX(#REF!,MATCH($C22,#REF!,0),MATCH(V$1,#REF!,0))</f>
        <v>#REF!</v>
      </c>
      <c r="W22" s="27" t="e">
        <f t="array" ref="W22">INDEX(#REF!,MATCH($C22,#REF!,0),MATCH(W$1,#REF!,0))</f>
        <v>#REF!</v>
      </c>
      <c r="X22" s="27" t="e">
        <f t="array" ref="X22">INDEX(#REF!,MATCH($C22,#REF!,0),MATCH(X$1,#REF!,0))</f>
        <v>#REF!</v>
      </c>
      <c r="Y22" s="27" t="e">
        <f t="array" ref="Y22">INDEX(#REF!,MATCH($C22,#REF!,0),MATCH(Y$1,#REF!,0))</f>
        <v>#REF!</v>
      </c>
      <c r="Z22" s="27" t="e">
        <f t="array" ref="Z22">INDEX(#REF!,MATCH($C22,#REF!,0),MATCH(Z$1,#REF!,0))</f>
        <v>#REF!</v>
      </c>
      <c r="AA22" s="27" t="e">
        <f t="array" ref="AA22">INDEX(#REF!,MATCH($C22,#REF!,0),MATCH(AA$1,#REF!,0))</f>
        <v>#REF!</v>
      </c>
      <c r="AB22" s="27" t="e">
        <f t="array" ref="AB22">INDEX(#REF!,MATCH($C22,#REF!,0),MATCH(AB$1,#REF!,0))</f>
        <v>#REF!</v>
      </c>
      <c r="AC22" s="27" t="e">
        <f t="array" ref="AC22">INDEX(#REF!,MATCH($C22,#REF!,0),MATCH(AC$1,#REF!,0))</f>
        <v>#REF!</v>
      </c>
      <c r="AD22" s="27" t="e">
        <f t="array" ref="AD22">INDEX(#REF!,MATCH($C22,#REF!,0),MATCH(AD$1,#REF!,0))</f>
        <v>#REF!</v>
      </c>
      <c r="AE22" s="27" t="e">
        <f t="shared" si="3"/>
        <v>#REF!</v>
      </c>
      <c r="AF22" s="28">
        <f t="shared" si="4"/>
        <v>0</v>
      </c>
      <c r="AG22" s="26"/>
      <c r="AH22" s="27" t="e">
        <f t="array" ref="AH22">INDEX(#REF!,MATCH($C22,#REF!,0),MATCH(AH$1,#REF!,0))</f>
        <v>#REF!</v>
      </c>
      <c r="AI22" s="27" t="e">
        <f t="array" ref="AI22">INDEX(#REF!,MATCH($C22,#REF!,0),MATCH(AI$1,#REF!,0))</f>
        <v>#REF!</v>
      </c>
      <c r="AJ22" s="27" t="e">
        <f t="array" ref="AJ22">INDEX(#REF!,MATCH($C22,#REF!,0),MATCH(AJ$1,#REF!,0))</f>
        <v>#REF!</v>
      </c>
      <c r="AK22" s="27" t="e">
        <f t="array" ref="AK22">INDEX(#REF!,MATCH($C22,#REF!,0),MATCH(AK$1,#REF!,0))</f>
        <v>#REF!</v>
      </c>
      <c r="AL22" s="27" t="e">
        <f t="array" ref="AL22">INDEX(#REF!,MATCH($C22,#REF!,0),MATCH(AL$1,#REF!,0))</f>
        <v>#REF!</v>
      </c>
      <c r="AM22" s="27" t="e">
        <f t="array" ref="AM22">INDEX(#REF!,MATCH($C22,#REF!,0),MATCH(AM$1,#REF!,0))</f>
        <v>#REF!</v>
      </c>
      <c r="AN22" s="27" t="e">
        <f t="array" ref="AN22">INDEX(#REF!,MATCH($C22,#REF!,0),MATCH(AN$1,#REF!,0))</f>
        <v>#REF!</v>
      </c>
      <c r="AO22" s="27" t="e">
        <f t="array" ref="AO22">INDEX(#REF!,MATCH($C22,#REF!,0),MATCH(AO$1,#REF!,0))</f>
        <v>#REF!</v>
      </c>
      <c r="AP22" s="27" t="e">
        <f t="array" ref="AP22">INDEX(#REF!,MATCH($C22,#REF!,0),MATCH(AP$1,#REF!,0))</f>
        <v>#REF!</v>
      </c>
      <c r="AQ22" s="27" t="e">
        <f t="array" ref="AQ22">INDEX(#REF!,MATCH($C22,#REF!,0),MATCH(AQ$1,#REF!,0))</f>
        <v>#REF!</v>
      </c>
      <c r="AR22" s="27" t="e">
        <f t="array" ref="AR22">INDEX(#REF!,MATCH($C22,#REF!,0),MATCH(AR$1,#REF!,0))</f>
        <v>#REF!</v>
      </c>
      <c r="AS22" s="27" t="e">
        <f t="array" ref="AS22">INDEX(#REF!,MATCH($C22,#REF!,0),MATCH(AS$1,#REF!,0))</f>
        <v>#REF!</v>
      </c>
      <c r="AT22" s="27" t="e">
        <f t="shared" si="6"/>
        <v>#REF!</v>
      </c>
      <c r="AU22" s="28">
        <f t="shared" si="7"/>
        <v>0</v>
      </c>
      <c r="AV22" s="26"/>
      <c r="AW22" s="29" t="e">
        <f t="shared" ref="AW22:AW34" si="27">SUMIF(E$1:P$1,"&lt;="&amp;AW$2,E22:P22)</f>
        <v>#REF!</v>
      </c>
      <c r="AX22" s="27"/>
      <c r="AY22" s="26"/>
      <c r="AZ22" s="26"/>
      <c r="BA22" s="29" t="e">
        <f t="shared" ref="BA22:BA34" si="28">SUMIF(S$1:AD$1,"&lt;="&amp;BA$2,S22:AD22)</f>
        <v>#REF!</v>
      </c>
      <c r="BB22" s="27"/>
      <c r="BC22" s="27" t="e">
        <f t="shared" si="8"/>
        <v>#REF!</v>
      </c>
      <c r="BD22" s="28" t="str">
        <f t="shared" si="9"/>
        <v>-</v>
      </c>
      <c r="BE22" s="26"/>
      <c r="BF22" s="26"/>
      <c r="BG22" s="29" t="e">
        <f t="shared" ref="BG22:BG34" si="29">SUMIF(AH$1:AS$1,"&lt;="&amp;BG$2,AH22:AS22)</f>
        <v>#REF!</v>
      </c>
      <c r="BH22" s="27"/>
      <c r="BI22" s="27" t="e">
        <f t="shared" si="10"/>
        <v>#REF!</v>
      </c>
      <c r="BJ22" s="28" t="str">
        <f t="shared" si="11"/>
        <v>-</v>
      </c>
      <c r="BK22" s="25"/>
    </row>
    <row r="23" spans="1:63" ht="10.5" hidden="1" customHeight="1" outlineLevel="3" x14ac:dyDescent="0.3">
      <c r="A23" s="25" t="s">
        <v>20</v>
      </c>
      <c r="B23" s="25"/>
      <c r="C23" s="26" t="s">
        <v>37</v>
      </c>
      <c r="D23" s="26"/>
      <c r="E23" s="27" t="e">
        <f t="array" ref="E23">INDEX(#REF!,MATCH($C23,#REF!,0),MATCH(E$1,#REF!,0))</f>
        <v>#REF!</v>
      </c>
      <c r="F23" s="27" t="e">
        <f t="array" ref="F23">INDEX(#REF!,MATCH($C23,#REF!,0),MATCH(F$1,#REF!,0))</f>
        <v>#REF!</v>
      </c>
      <c r="G23" s="27" t="e">
        <f t="array" ref="G23">INDEX(#REF!,MATCH($C23,#REF!,0),MATCH(G$1,#REF!,0))</f>
        <v>#REF!</v>
      </c>
      <c r="H23" s="27" t="e">
        <f t="array" ref="H23">INDEX(#REF!,MATCH($C23,#REF!,0),MATCH(H$1,#REF!,0))</f>
        <v>#REF!</v>
      </c>
      <c r="I23" s="27" t="e">
        <f t="array" ref="I23">INDEX(#REF!,MATCH($C23,#REF!,0),MATCH(I$1,#REF!,0))</f>
        <v>#REF!</v>
      </c>
      <c r="J23" s="27" t="e">
        <f t="array" ref="J23">INDEX(#REF!,MATCH($C23,#REF!,0),MATCH(J$1,#REF!,0))</f>
        <v>#REF!</v>
      </c>
      <c r="K23" s="27" t="e">
        <f t="array" ref="K23">INDEX(#REF!,MATCH($C23,#REF!,0),MATCH(K$1,#REF!,0))</f>
        <v>#REF!</v>
      </c>
      <c r="L23" s="27" t="e">
        <f t="array" ref="L23">INDEX(#REF!,MATCH($C23,#REF!,0),MATCH(L$1,#REF!,0))</f>
        <v>#REF!</v>
      </c>
      <c r="M23" s="27" t="e">
        <f t="array" ref="M23">INDEX(#REF!,MATCH($C23,#REF!,0),MATCH(M$1,#REF!,0))</f>
        <v>#REF!</v>
      </c>
      <c r="N23" s="27" t="e">
        <f t="array" ref="N23">INDEX(#REF!,MATCH($C23,#REF!,0),MATCH(N$1,#REF!,0))</f>
        <v>#REF!</v>
      </c>
      <c r="O23" s="27" t="e">
        <f t="array" ref="O23">INDEX(#REF!,MATCH($C23,#REF!,0),MATCH(O$1,#REF!,0))</f>
        <v>#REF!</v>
      </c>
      <c r="P23" s="27" t="e">
        <f t="array" ref="P23">INDEX(#REF!,MATCH($C23,#REF!,0),MATCH(P$1,#REF!,0))</f>
        <v>#REF!</v>
      </c>
      <c r="Q23" s="27"/>
      <c r="R23" s="26"/>
      <c r="S23" s="27" t="e">
        <f t="array" ref="S23">INDEX(#REF!,MATCH($C23,#REF!,0),MATCH(S$1,#REF!,0))</f>
        <v>#REF!</v>
      </c>
      <c r="T23" s="27" t="e">
        <f t="array" ref="T23">INDEX(#REF!,MATCH($C23,#REF!,0),MATCH(T$1,#REF!,0))</f>
        <v>#REF!</v>
      </c>
      <c r="U23" s="27" t="e">
        <f t="array" ref="U23">INDEX(#REF!,MATCH($C23,#REF!,0),MATCH(U$1,#REF!,0))</f>
        <v>#REF!</v>
      </c>
      <c r="V23" s="27" t="e">
        <f t="array" ref="V23">INDEX(#REF!,MATCH($C23,#REF!,0),MATCH(V$1,#REF!,0))</f>
        <v>#REF!</v>
      </c>
      <c r="W23" s="27" t="e">
        <f t="array" ref="W23">INDEX(#REF!,MATCH($C23,#REF!,0),MATCH(W$1,#REF!,0))</f>
        <v>#REF!</v>
      </c>
      <c r="X23" s="27" t="e">
        <f t="array" ref="X23">INDEX(#REF!,MATCH($C23,#REF!,0),MATCH(X$1,#REF!,0))</f>
        <v>#REF!</v>
      </c>
      <c r="Y23" s="27" t="e">
        <f t="array" ref="Y23">INDEX(#REF!,MATCH($C23,#REF!,0),MATCH(Y$1,#REF!,0))</f>
        <v>#REF!</v>
      </c>
      <c r="Z23" s="27" t="e">
        <f t="array" ref="Z23">INDEX(#REF!,MATCH($C23,#REF!,0),MATCH(Z$1,#REF!,0))</f>
        <v>#REF!</v>
      </c>
      <c r="AA23" s="27" t="e">
        <f t="array" ref="AA23">INDEX(#REF!,MATCH($C23,#REF!,0),MATCH(AA$1,#REF!,0))</f>
        <v>#REF!</v>
      </c>
      <c r="AB23" s="27" t="e">
        <f t="array" ref="AB23">INDEX(#REF!,MATCH($C23,#REF!,0),MATCH(AB$1,#REF!,0))</f>
        <v>#REF!</v>
      </c>
      <c r="AC23" s="27" t="e">
        <f t="array" ref="AC23">INDEX(#REF!,MATCH($C23,#REF!,0),MATCH(AC$1,#REF!,0))</f>
        <v>#REF!</v>
      </c>
      <c r="AD23" s="27" t="e">
        <f t="array" ref="AD23">INDEX(#REF!,MATCH($C23,#REF!,0),MATCH(AD$1,#REF!,0))</f>
        <v>#REF!</v>
      </c>
      <c r="AE23" s="27" t="e">
        <f t="shared" si="3"/>
        <v>#REF!</v>
      </c>
      <c r="AF23" s="28">
        <f t="shared" si="4"/>
        <v>0</v>
      </c>
      <c r="AG23" s="26"/>
      <c r="AH23" s="27" t="e">
        <f t="array" ref="AH23">INDEX(#REF!,MATCH($C23,#REF!,0),MATCH(AH$1,#REF!,0))</f>
        <v>#REF!</v>
      </c>
      <c r="AI23" s="27" t="e">
        <f t="array" ref="AI23">INDEX(#REF!,MATCH($C23,#REF!,0),MATCH(AI$1,#REF!,0))</f>
        <v>#REF!</v>
      </c>
      <c r="AJ23" s="27" t="e">
        <f t="array" ref="AJ23">INDEX(#REF!,MATCH($C23,#REF!,0),MATCH(AJ$1,#REF!,0))</f>
        <v>#REF!</v>
      </c>
      <c r="AK23" s="27" t="e">
        <f t="array" ref="AK23">INDEX(#REF!,MATCH($C23,#REF!,0),MATCH(AK$1,#REF!,0))</f>
        <v>#REF!</v>
      </c>
      <c r="AL23" s="27" t="e">
        <f t="array" ref="AL23">INDEX(#REF!,MATCH($C23,#REF!,0),MATCH(AL$1,#REF!,0))</f>
        <v>#REF!</v>
      </c>
      <c r="AM23" s="27" t="e">
        <f t="array" ref="AM23">INDEX(#REF!,MATCH($C23,#REF!,0),MATCH(AM$1,#REF!,0))</f>
        <v>#REF!</v>
      </c>
      <c r="AN23" s="27" t="e">
        <f t="array" ref="AN23">INDEX(#REF!,MATCH($C23,#REF!,0),MATCH(AN$1,#REF!,0))</f>
        <v>#REF!</v>
      </c>
      <c r="AO23" s="27" t="e">
        <f t="array" ref="AO23">INDEX(#REF!,MATCH($C23,#REF!,0),MATCH(AO$1,#REF!,0))</f>
        <v>#REF!</v>
      </c>
      <c r="AP23" s="27" t="e">
        <f t="array" ref="AP23">INDEX(#REF!,MATCH($C23,#REF!,0),MATCH(AP$1,#REF!,0))</f>
        <v>#REF!</v>
      </c>
      <c r="AQ23" s="27" t="e">
        <f t="array" ref="AQ23">INDEX(#REF!,MATCH($C23,#REF!,0),MATCH(AQ$1,#REF!,0))</f>
        <v>#REF!</v>
      </c>
      <c r="AR23" s="27" t="e">
        <f t="array" ref="AR23">INDEX(#REF!,MATCH($C23,#REF!,0),MATCH(AR$1,#REF!,0))</f>
        <v>#REF!</v>
      </c>
      <c r="AS23" s="27" t="e">
        <f t="array" ref="AS23">INDEX(#REF!,MATCH($C23,#REF!,0),MATCH(AS$1,#REF!,0))</f>
        <v>#REF!</v>
      </c>
      <c r="AT23" s="27" t="e">
        <f t="shared" si="6"/>
        <v>#REF!</v>
      </c>
      <c r="AU23" s="28">
        <f t="shared" si="7"/>
        <v>0</v>
      </c>
      <c r="AV23" s="26"/>
      <c r="AW23" s="29" t="e">
        <f t="shared" si="27"/>
        <v>#REF!</v>
      </c>
      <c r="AX23" s="27"/>
      <c r="AY23" s="26"/>
      <c r="AZ23" s="26"/>
      <c r="BA23" s="29" t="e">
        <f t="shared" si="28"/>
        <v>#REF!</v>
      </c>
      <c r="BB23" s="27"/>
      <c r="BC23" s="27" t="e">
        <f t="shared" si="8"/>
        <v>#REF!</v>
      </c>
      <c r="BD23" s="28" t="str">
        <f t="shared" si="9"/>
        <v>-</v>
      </c>
      <c r="BE23" s="26"/>
      <c r="BF23" s="26"/>
      <c r="BG23" s="29" t="e">
        <f t="shared" si="29"/>
        <v>#REF!</v>
      </c>
      <c r="BH23" s="27"/>
      <c r="BI23" s="27" t="e">
        <f t="shared" si="10"/>
        <v>#REF!</v>
      </c>
      <c r="BJ23" s="28" t="str">
        <f t="shared" si="11"/>
        <v>-</v>
      </c>
      <c r="BK23" s="25"/>
    </row>
    <row r="24" spans="1:63" ht="10.5" hidden="1" customHeight="1" outlineLevel="3" x14ac:dyDescent="0.3">
      <c r="A24" s="25" t="s">
        <v>20</v>
      </c>
      <c r="B24" s="25"/>
      <c r="C24" s="26" t="s">
        <v>38</v>
      </c>
      <c r="D24" s="26"/>
      <c r="E24" s="27" t="e">
        <f t="array" ref="E24">INDEX(#REF!,MATCH($C24,#REF!,0),MATCH(E$1,#REF!,0))</f>
        <v>#REF!</v>
      </c>
      <c r="F24" s="27" t="e">
        <f t="array" ref="F24">INDEX(#REF!,MATCH($C24,#REF!,0),MATCH(F$1,#REF!,0))</f>
        <v>#REF!</v>
      </c>
      <c r="G24" s="27" t="e">
        <f t="array" ref="G24">INDEX(#REF!,MATCH($C24,#REF!,0),MATCH(G$1,#REF!,0))</f>
        <v>#REF!</v>
      </c>
      <c r="H24" s="27" t="e">
        <f t="array" ref="H24">INDEX(#REF!,MATCH($C24,#REF!,0),MATCH(H$1,#REF!,0))</f>
        <v>#REF!</v>
      </c>
      <c r="I24" s="27" t="e">
        <f t="array" ref="I24">INDEX(#REF!,MATCH($C24,#REF!,0),MATCH(I$1,#REF!,0))</f>
        <v>#REF!</v>
      </c>
      <c r="J24" s="27" t="e">
        <f t="array" ref="J24">INDEX(#REF!,MATCH($C24,#REF!,0),MATCH(J$1,#REF!,0))</f>
        <v>#REF!</v>
      </c>
      <c r="K24" s="27" t="e">
        <f t="array" ref="K24">INDEX(#REF!,MATCH($C24,#REF!,0),MATCH(K$1,#REF!,0))</f>
        <v>#REF!</v>
      </c>
      <c r="L24" s="27" t="e">
        <f t="array" ref="L24">INDEX(#REF!,MATCH($C24,#REF!,0),MATCH(L$1,#REF!,0))</f>
        <v>#REF!</v>
      </c>
      <c r="M24" s="27" t="e">
        <f t="array" ref="M24">INDEX(#REF!,MATCH($C24,#REF!,0),MATCH(M$1,#REF!,0))</f>
        <v>#REF!</v>
      </c>
      <c r="N24" s="27" t="e">
        <f t="array" ref="N24">INDEX(#REF!,MATCH($C24,#REF!,0),MATCH(N$1,#REF!,0))</f>
        <v>#REF!</v>
      </c>
      <c r="O24" s="27" t="e">
        <f t="array" ref="O24">INDEX(#REF!,MATCH($C24,#REF!,0),MATCH(O$1,#REF!,0))</f>
        <v>#REF!</v>
      </c>
      <c r="P24" s="27" t="e">
        <f t="array" ref="P24">INDEX(#REF!,MATCH($C24,#REF!,0),MATCH(P$1,#REF!,0))</f>
        <v>#REF!</v>
      </c>
      <c r="Q24" s="27"/>
      <c r="R24" s="26"/>
      <c r="S24" s="27" t="e">
        <f t="array" ref="S24">INDEX(#REF!,MATCH($C24,#REF!,0),MATCH(S$1,#REF!,0))</f>
        <v>#REF!</v>
      </c>
      <c r="T24" s="27" t="e">
        <f t="array" ref="T24">INDEX(#REF!,MATCH($C24,#REF!,0),MATCH(T$1,#REF!,0))</f>
        <v>#REF!</v>
      </c>
      <c r="U24" s="27" t="e">
        <f t="array" ref="U24">INDEX(#REF!,MATCH($C24,#REF!,0),MATCH(U$1,#REF!,0))</f>
        <v>#REF!</v>
      </c>
      <c r="V24" s="27" t="e">
        <f t="array" ref="V24">INDEX(#REF!,MATCH($C24,#REF!,0),MATCH(V$1,#REF!,0))</f>
        <v>#REF!</v>
      </c>
      <c r="W24" s="27" t="e">
        <f t="array" ref="W24">INDEX(#REF!,MATCH($C24,#REF!,0),MATCH(W$1,#REF!,0))</f>
        <v>#REF!</v>
      </c>
      <c r="X24" s="27" t="e">
        <f t="array" ref="X24">INDEX(#REF!,MATCH($C24,#REF!,0),MATCH(X$1,#REF!,0))</f>
        <v>#REF!</v>
      </c>
      <c r="Y24" s="27" t="e">
        <f t="array" ref="Y24">INDEX(#REF!,MATCH($C24,#REF!,0),MATCH(Y$1,#REF!,0))</f>
        <v>#REF!</v>
      </c>
      <c r="Z24" s="27" t="e">
        <f t="array" ref="Z24">INDEX(#REF!,MATCH($C24,#REF!,0),MATCH(Z$1,#REF!,0))</f>
        <v>#REF!</v>
      </c>
      <c r="AA24" s="27" t="e">
        <f t="array" ref="AA24">INDEX(#REF!,MATCH($C24,#REF!,0),MATCH(AA$1,#REF!,0))</f>
        <v>#REF!</v>
      </c>
      <c r="AB24" s="27" t="e">
        <f t="array" ref="AB24">INDEX(#REF!,MATCH($C24,#REF!,0),MATCH(AB$1,#REF!,0))</f>
        <v>#REF!</v>
      </c>
      <c r="AC24" s="27" t="e">
        <f t="array" ref="AC24">INDEX(#REF!,MATCH($C24,#REF!,0),MATCH(AC$1,#REF!,0))</f>
        <v>#REF!</v>
      </c>
      <c r="AD24" s="27" t="e">
        <f t="array" ref="AD24">INDEX(#REF!,MATCH($C24,#REF!,0),MATCH(AD$1,#REF!,0))</f>
        <v>#REF!</v>
      </c>
      <c r="AE24" s="27" t="e">
        <f t="shared" si="3"/>
        <v>#REF!</v>
      </c>
      <c r="AF24" s="28">
        <f t="shared" si="4"/>
        <v>0</v>
      </c>
      <c r="AG24" s="26"/>
      <c r="AH24" s="27" t="e">
        <f t="array" ref="AH24">INDEX(#REF!,MATCH($C24,#REF!,0),MATCH(AH$1,#REF!,0))</f>
        <v>#REF!</v>
      </c>
      <c r="AI24" s="27" t="e">
        <f t="array" ref="AI24">INDEX(#REF!,MATCH($C24,#REF!,0),MATCH(AI$1,#REF!,0))</f>
        <v>#REF!</v>
      </c>
      <c r="AJ24" s="27" t="e">
        <f t="array" ref="AJ24">INDEX(#REF!,MATCH($C24,#REF!,0),MATCH(AJ$1,#REF!,0))</f>
        <v>#REF!</v>
      </c>
      <c r="AK24" s="27" t="e">
        <f t="array" ref="AK24">INDEX(#REF!,MATCH($C24,#REF!,0),MATCH(AK$1,#REF!,0))</f>
        <v>#REF!</v>
      </c>
      <c r="AL24" s="27" t="e">
        <f t="array" ref="AL24">INDEX(#REF!,MATCH($C24,#REF!,0),MATCH(AL$1,#REF!,0))</f>
        <v>#REF!</v>
      </c>
      <c r="AM24" s="27" t="e">
        <f t="array" ref="AM24">INDEX(#REF!,MATCH($C24,#REF!,0),MATCH(AM$1,#REF!,0))</f>
        <v>#REF!</v>
      </c>
      <c r="AN24" s="27" t="e">
        <f t="array" ref="AN24">INDEX(#REF!,MATCH($C24,#REF!,0),MATCH(AN$1,#REF!,0))</f>
        <v>#REF!</v>
      </c>
      <c r="AO24" s="27" t="e">
        <f t="array" ref="AO24">INDEX(#REF!,MATCH($C24,#REF!,0),MATCH(AO$1,#REF!,0))</f>
        <v>#REF!</v>
      </c>
      <c r="AP24" s="27" t="e">
        <f t="array" ref="AP24">INDEX(#REF!,MATCH($C24,#REF!,0),MATCH(AP$1,#REF!,0))</f>
        <v>#REF!</v>
      </c>
      <c r="AQ24" s="27" t="e">
        <f t="array" ref="AQ24">INDEX(#REF!,MATCH($C24,#REF!,0),MATCH(AQ$1,#REF!,0))</f>
        <v>#REF!</v>
      </c>
      <c r="AR24" s="27" t="e">
        <f t="array" ref="AR24">INDEX(#REF!,MATCH($C24,#REF!,0),MATCH(AR$1,#REF!,0))</f>
        <v>#REF!</v>
      </c>
      <c r="AS24" s="27" t="e">
        <f t="array" ref="AS24">INDEX(#REF!,MATCH($C24,#REF!,0),MATCH(AS$1,#REF!,0))</f>
        <v>#REF!</v>
      </c>
      <c r="AT24" s="27" t="e">
        <f t="shared" si="6"/>
        <v>#REF!</v>
      </c>
      <c r="AU24" s="28">
        <f t="shared" si="7"/>
        <v>0</v>
      </c>
      <c r="AV24" s="26"/>
      <c r="AW24" s="29" t="e">
        <f t="shared" si="27"/>
        <v>#REF!</v>
      </c>
      <c r="AX24" s="27"/>
      <c r="AY24" s="26"/>
      <c r="AZ24" s="26"/>
      <c r="BA24" s="29" t="e">
        <f t="shared" si="28"/>
        <v>#REF!</v>
      </c>
      <c r="BB24" s="27"/>
      <c r="BC24" s="27" t="e">
        <f t="shared" si="8"/>
        <v>#REF!</v>
      </c>
      <c r="BD24" s="28" t="str">
        <f t="shared" si="9"/>
        <v>-</v>
      </c>
      <c r="BE24" s="26"/>
      <c r="BF24" s="26"/>
      <c r="BG24" s="29" t="e">
        <f t="shared" si="29"/>
        <v>#REF!</v>
      </c>
      <c r="BH24" s="27"/>
      <c r="BI24" s="27" t="e">
        <f t="shared" si="10"/>
        <v>#REF!</v>
      </c>
      <c r="BJ24" s="28" t="str">
        <f t="shared" si="11"/>
        <v>-</v>
      </c>
      <c r="BK24" s="25"/>
    </row>
    <row r="25" spans="1:63" ht="10.5" hidden="1" customHeight="1" outlineLevel="3" x14ac:dyDescent="0.3">
      <c r="A25" s="25" t="s">
        <v>20</v>
      </c>
      <c r="B25" s="25"/>
      <c r="C25" s="26" t="s">
        <v>39</v>
      </c>
      <c r="D25" s="26"/>
      <c r="E25" s="27" t="e">
        <f t="array" ref="E25">INDEX(#REF!,MATCH($C25,#REF!,0),MATCH(E$1,#REF!,0))</f>
        <v>#REF!</v>
      </c>
      <c r="F25" s="27" t="e">
        <f t="array" ref="F25">INDEX(#REF!,MATCH($C25,#REF!,0),MATCH(F$1,#REF!,0))</f>
        <v>#REF!</v>
      </c>
      <c r="G25" s="27" t="e">
        <f t="array" ref="G25">INDEX(#REF!,MATCH($C25,#REF!,0),MATCH(G$1,#REF!,0))</f>
        <v>#REF!</v>
      </c>
      <c r="H25" s="27" t="e">
        <f t="array" ref="H25">INDEX(#REF!,MATCH($C25,#REF!,0),MATCH(H$1,#REF!,0))</f>
        <v>#REF!</v>
      </c>
      <c r="I25" s="27" t="e">
        <f t="array" ref="I25">INDEX(#REF!,MATCH($C25,#REF!,0),MATCH(I$1,#REF!,0))</f>
        <v>#REF!</v>
      </c>
      <c r="J25" s="27" t="e">
        <f t="array" ref="J25">INDEX(#REF!,MATCH($C25,#REF!,0),MATCH(J$1,#REF!,0))</f>
        <v>#REF!</v>
      </c>
      <c r="K25" s="27" t="e">
        <f t="array" ref="K25">INDEX(#REF!,MATCH($C25,#REF!,0),MATCH(K$1,#REF!,0))</f>
        <v>#REF!</v>
      </c>
      <c r="L25" s="27" t="e">
        <f t="array" ref="L25">INDEX(#REF!,MATCH($C25,#REF!,0),MATCH(L$1,#REF!,0))</f>
        <v>#REF!</v>
      </c>
      <c r="M25" s="27" t="e">
        <f t="array" ref="M25">INDEX(#REF!,MATCH($C25,#REF!,0),MATCH(M$1,#REF!,0))</f>
        <v>#REF!</v>
      </c>
      <c r="N25" s="27" t="e">
        <f t="array" ref="N25">INDEX(#REF!,MATCH($C25,#REF!,0),MATCH(N$1,#REF!,0))</f>
        <v>#REF!</v>
      </c>
      <c r="O25" s="27" t="e">
        <f t="array" ref="O25">INDEX(#REF!,MATCH($C25,#REF!,0),MATCH(O$1,#REF!,0))</f>
        <v>#REF!</v>
      </c>
      <c r="P25" s="27" t="e">
        <f t="array" ref="P25">INDEX(#REF!,MATCH($C25,#REF!,0),MATCH(P$1,#REF!,0))</f>
        <v>#REF!</v>
      </c>
      <c r="Q25" s="27"/>
      <c r="R25" s="26"/>
      <c r="S25" s="27" t="e">
        <f t="array" ref="S25">INDEX(#REF!,MATCH($C25,#REF!,0),MATCH(S$1,#REF!,0))</f>
        <v>#REF!</v>
      </c>
      <c r="T25" s="27" t="e">
        <f t="array" ref="T25">INDEX(#REF!,MATCH($C25,#REF!,0),MATCH(T$1,#REF!,0))</f>
        <v>#REF!</v>
      </c>
      <c r="U25" s="27" t="e">
        <f t="array" ref="U25">INDEX(#REF!,MATCH($C25,#REF!,0),MATCH(U$1,#REF!,0))</f>
        <v>#REF!</v>
      </c>
      <c r="V25" s="27" t="e">
        <f t="array" ref="V25">INDEX(#REF!,MATCH($C25,#REF!,0),MATCH(V$1,#REF!,0))</f>
        <v>#REF!</v>
      </c>
      <c r="W25" s="27" t="e">
        <f t="array" ref="W25">INDEX(#REF!,MATCH($C25,#REF!,0),MATCH(W$1,#REF!,0))</f>
        <v>#REF!</v>
      </c>
      <c r="X25" s="27" t="e">
        <f t="array" ref="X25">INDEX(#REF!,MATCH($C25,#REF!,0),MATCH(X$1,#REF!,0))</f>
        <v>#REF!</v>
      </c>
      <c r="Y25" s="27" t="e">
        <f t="array" ref="Y25">INDEX(#REF!,MATCH($C25,#REF!,0),MATCH(Y$1,#REF!,0))</f>
        <v>#REF!</v>
      </c>
      <c r="Z25" s="27" t="e">
        <f t="array" ref="Z25">INDEX(#REF!,MATCH($C25,#REF!,0),MATCH(Z$1,#REF!,0))</f>
        <v>#REF!</v>
      </c>
      <c r="AA25" s="27" t="e">
        <f t="array" ref="AA25">INDEX(#REF!,MATCH($C25,#REF!,0),MATCH(AA$1,#REF!,0))</f>
        <v>#REF!</v>
      </c>
      <c r="AB25" s="27" t="e">
        <f t="array" ref="AB25">INDEX(#REF!,MATCH($C25,#REF!,0),MATCH(AB$1,#REF!,0))</f>
        <v>#REF!</v>
      </c>
      <c r="AC25" s="27" t="e">
        <f t="array" ref="AC25">INDEX(#REF!,MATCH($C25,#REF!,0),MATCH(AC$1,#REF!,0))</f>
        <v>#REF!</v>
      </c>
      <c r="AD25" s="27" t="e">
        <f t="array" ref="AD25">INDEX(#REF!,MATCH($C25,#REF!,0),MATCH(AD$1,#REF!,0))</f>
        <v>#REF!</v>
      </c>
      <c r="AE25" s="27" t="e">
        <f t="shared" si="3"/>
        <v>#REF!</v>
      </c>
      <c r="AF25" s="28">
        <f t="shared" si="4"/>
        <v>0</v>
      </c>
      <c r="AG25" s="26"/>
      <c r="AH25" s="27" t="e">
        <f t="array" ref="AH25">INDEX(#REF!,MATCH($C25,#REF!,0),MATCH(AH$1,#REF!,0))</f>
        <v>#REF!</v>
      </c>
      <c r="AI25" s="27" t="e">
        <f t="array" ref="AI25">INDEX(#REF!,MATCH($C25,#REF!,0),MATCH(AI$1,#REF!,0))</f>
        <v>#REF!</v>
      </c>
      <c r="AJ25" s="27" t="e">
        <f t="array" ref="AJ25">INDEX(#REF!,MATCH($C25,#REF!,0),MATCH(AJ$1,#REF!,0))</f>
        <v>#REF!</v>
      </c>
      <c r="AK25" s="27" t="e">
        <f t="array" ref="AK25">INDEX(#REF!,MATCH($C25,#REF!,0),MATCH(AK$1,#REF!,0))</f>
        <v>#REF!</v>
      </c>
      <c r="AL25" s="27" t="e">
        <f t="array" ref="AL25">INDEX(#REF!,MATCH($C25,#REF!,0),MATCH(AL$1,#REF!,0))</f>
        <v>#REF!</v>
      </c>
      <c r="AM25" s="27" t="e">
        <f t="array" ref="AM25">INDEX(#REF!,MATCH($C25,#REF!,0),MATCH(AM$1,#REF!,0))</f>
        <v>#REF!</v>
      </c>
      <c r="AN25" s="27" t="e">
        <f t="array" ref="AN25">INDEX(#REF!,MATCH($C25,#REF!,0),MATCH(AN$1,#REF!,0))</f>
        <v>#REF!</v>
      </c>
      <c r="AO25" s="27" t="e">
        <f t="array" ref="AO25">INDEX(#REF!,MATCH($C25,#REF!,0),MATCH(AO$1,#REF!,0))</f>
        <v>#REF!</v>
      </c>
      <c r="AP25" s="27" t="e">
        <f t="array" ref="AP25">INDEX(#REF!,MATCH($C25,#REF!,0),MATCH(AP$1,#REF!,0))</f>
        <v>#REF!</v>
      </c>
      <c r="AQ25" s="27" t="e">
        <f t="array" ref="AQ25">INDEX(#REF!,MATCH($C25,#REF!,0),MATCH(AQ$1,#REF!,0))</f>
        <v>#REF!</v>
      </c>
      <c r="AR25" s="27" t="e">
        <f t="array" ref="AR25">INDEX(#REF!,MATCH($C25,#REF!,0),MATCH(AR$1,#REF!,0))</f>
        <v>#REF!</v>
      </c>
      <c r="AS25" s="27" t="e">
        <f t="array" ref="AS25">INDEX(#REF!,MATCH($C25,#REF!,0),MATCH(AS$1,#REF!,0))</f>
        <v>#REF!</v>
      </c>
      <c r="AT25" s="27" t="e">
        <f t="shared" si="6"/>
        <v>#REF!</v>
      </c>
      <c r="AU25" s="28">
        <f t="shared" si="7"/>
        <v>0</v>
      </c>
      <c r="AV25" s="26"/>
      <c r="AW25" s="29" t="e">
        <f t="shared" si="27"/>
        <v>#REF!</v>
      </c>
      <c r="AX25" s="27"/>
      <c r="AY25" s="26"/>
      <c r="AZ25" s="26"/>
      <c r="BA25" s="29" t="e">
        <f t="shared" si="28"/>
        <v>#REF!</v>
      </c>
      <c r="BB25" s="27"/>
      <c r="BC25" s="27" t="e">
        <f t="shared" si="8"/>
        <v>#REF!</v>
      </c>
      <c r="BD25" s="28" t="str">
        <f t="shared" si="9"/>
        <v>-</v>
      </c>
      <c r="BE25" s="26"/>
      <c r="BF25" s="26"/>
      <c r="BG25" s="29" t="e">
        <f t="shared" si="29"/>
        <v>#REF!</v>
      </c>
      <c r="BH25" s="27"/>
      <c r="BI25" s="27" t="e">
        <f t="shared" si="10"/>
        <v>#REF!</v>
      </c>
      <c r="BJ25" s="28" t="str">
        <f t="shared" si="11"/>
        <v>-</v>
      </c>
      <c r="BK25" s="25"/>
    </row>
    <row r="26" spans="1:63" ht="10.5" hidden="1" customHeight="1" outlineLevel="3" x14ac:dyDescent="0.3">
      <c r="A26" s="25" t="s">
        <v>20</v>
      </c>
      <c r="B26" s="25"/>
      <c r="C26" s="26" t="s">
        <v>40</v>
      </c>
      <c r="D26" s="26"/>
      <c r="E26" s="27" t="e">
        <f t="array" ref="E26">INDEX(#REF!,MATCH($C26,#REF!,0),MATCH(E$1,#REF!,0))</f>
        <v>#REF!</v>
      </c>
      <c r="F26" s="27" t="e">
        <f t="array" ref="F26">INDEX(#REF!,MATCH($C26,#REF!,0),MATCH(F$1,#REF!,0))</f>
        <v>#REF!</v>
      </c>
      <c r="G26" s="27" t="e">
        <f t="array" ref="G26">INDEX(#REF!,MATCH($C26,#REF!,0),MATCH(G$1,#REF!,0))</f>
        <v>#REF!</v>
      </c>
      <c r="H26" s="27" t="e">
        <f t="array" ref="H26">INDEX(#REF!,MATCH($C26,#REF!,0),MATCH(H$1,#REF!,0))</f>
        <v>#REF!</v>
      </c>
      <c r="I26" s="27" t="e">
        <f t="array" ref="I26">INDEX(#REF!,MATCH($C26,#REF!,0),MATCH(I$1,#REF!,0))</f>
        <v>#REF!</v>
      </c>
      <c r="J26" s="27" t="e">
        <f t="array" ref="J26">INDEX(#REF!,MATCH($C26,#REF!,0),MATCH(J$1,#REF!,0))</f>
        <v>#REF!</v>
      </c>
      <c r="K26" s="27" t="e">
        <f t="array" ref="K26">INDEX(#REF!,MATCH($C26,#REF!,0),MATCH(K$1,#REF!,0))</f>
        <v>#REF!</v>
      </c>
      <c r="L26" s="27" t="e">
        <f t="array" ref="L26">INDEX(#REF!,MATCH($C26,#REF!,0),MATCH(L$1,#REF!,0))</f>
        <v>#REF!</v>
      </c>
      <c r="M26" s="27" t="e">
        <f t="array" ref="M26">INDEX(#REF!,MATCH($C26,#REF!,0),MATCH(M$1,#REF!,0))</f>
        <v>#REF!</v>
      </c>
      <c r="N26" s="27" t="e">
        <f t="array" ref="N26">INDEX(#REF!,MATCH($C26,#REF!,0),MATCH(N$1,#REF!,0))</f>
        <v>#REF!</v>
      </c>
      <c r="O26" s="27" t="e">
        <f t="array" ref="O26">INDEX(#REF!,MATCH($C26,#REF!,0),MATCH(O$1,#REF!,0))</f>
        <v>#REF!</v>
      </c>
      <c r="P26" s="27" t="e">
        <f t="array" ref="P26">INDEX(#REF!,MATCH($C26,#REF!,0),MATCH(P$1,#REF!,0))</f>
        <v>#REF!</v>
      </c>
      <c r="Q26" s="27"/>
      <c r="R26" s="26"/>
      <c r="S26" s="27" t="e">
        <f t="array" ref="S26">INDEX(#REF!,MATCH($C26,#REF!,0),MATCH(S$1,#REF!,0))</f>
        <v>#REF!</v>
      </c>
      <c r="T26" s="27" t="e">
        <f t="array" ref="T26">INDEX(#REF!,MATCH($C26,#REF!,0),MATCH(T$1,#REF!,0))</f>
        <v>#REF!</v>
      </c>
      <c r="U26" s="27" t="e">
        <f t="array" ref="U26">INDEX(#REF!,MATCH($C26,#REF!,0),MATCH(U$1,#REF!,0))</f>
        <v>#REF!</v>
      </c>
      <c r="V26" s="27" t="e">
        <f t="array" ref="V26">INDEX(#REF!,MATCH($C26,#REF!,0),MATCH(V$1,#REF!,0))</f>
        <v>#REF!</v>
      </c>
      <c r="W26" s="27" t="e">
        <f t="array" ref="W26">INDEX(#REF!,MATCH($C26,#REF!,0),MATCH(W$1,#REF!,0))</f>
        <v>#REF!</v>
      </c>
      <c r="X26" s="27" t="e">
        <f t="array" ref="X26">INDEX(#REF!,MATCH($C26,#REF!,0),MATCH(X$1,#REF!,0))</f>
        <v>#REF!</v>
      </c>
      <c r="Y26" s="27" t="e">
        <f t="array" ref="Y26">INDEX(#REF!,MATCH($C26,#REF!,0),MATCH(Y$1,#REF!,0))</f>
        <v>#REF!</v>
      </c>
      <c r="Z26" s="27" t="e">
        <f t="array" ref="Z26">INDEX(#REF!,MATCH($C26,#REF!,0),MATCH(Z$1,#REF!,0))</f>
        <v>#REF!</v>
      </c>
      <c r="AA26" s="27" t="e">
        <f t="array" ref="AA26">INDEX(#REF!,MATCH($C26,#REF!,0),MATCH(AA$1,#REF!,0))</f>
        <v>#REF!</v>
      </c>
      <c r="AB26" s="27" t="e">
        <f t="array" ref="AB26">INDEX(#REF!,MATCH($C26,#REF!,0),MATCH(AB$1,#REF!,0))</f>
        <v>#REF!</v>
      </c>
      <c r="AC26" s="27" t="e">
        <f t="array" ref="AC26">INDEX(#REF!,MATCH($C26,#REF!,0),MATCH(AC$1,#REF!,0))</f>
        <v>#REF!</v>
      </c>
      <c r="AD26" s="27" t="e">
        <f t="array" ref="AD26">INDEX(#REF!,MATCH($C26,#REF!,0),MATCH(AD$1,#REF!,0))</f>
        <v>#REF!</v>
      </c>
      <c r="AE26" s="27" t="e">
        <f t="shared" si="3"/>
        <v>#REF!</v>
      </c>
      <c r="AF26" s="28">
        <f t="shared" si="4"/>
        <v>0</v>
      </c>
      <c r="AG26" s="26"/>
      <c r="AH26" s="27" t="e">
        <f t="array" ref="AH26">INDEX(#REF!,MATCH($C26,#REF!,0),MATCH(AH$1,#REF!,0))</f>
        <v>#REF!</v>
      </c>
      <c r="AI26" s="27" t="e">
        <f t="array" ref="AI26">INDEX(#REF!,MATCH($C26,#REF!,0),MATCH(AI$1,#REF!,0))</f>
        <v>#REF!</v>
      </c>
      <c r="AJ26" s="27" t="e">
        <f t="array" ref="AJ26">INDEX(#REF!,MATCH($C26,#REF!,0),MATCH(AJ$1,#REF!,0))</f>
        <v>#REF!</v>
      </c>
      <c r="AK26" s="27" t="e">
        <f t="array" ref="AK26">INDEX(#REF!,MATCH($C26,#REF!,0),MATCH(AK$1,#REF!,0))</f>
        <v>#REF!</v>
      </c>
      <c r="AL26" s="27" t="e">
        <f t="array" ref="AL26">INDEX(#REF!,MATCH($C26,#REF!,0),MATCH(AL$1,#REF!,0))</f>
        <v>#REF!</v>
      </c>
      <c r="AM26" s="27" t="e">
        <f t="array" ref="AM26">INDEX(#REF!,MATCH($C26,#REF!,0),MATCH(AM$1,#REF!,0))</f>
        <v>#REF!</v>
      </c>
      <c r="AN26" s="27" t="e">
        <f t="array" ref="AN26">INDEX(#REF!,MATCH($C26,#REF!,0),MATCH(AN$1,#REF!,0))</f>
        <v>#REF!</v>
      </c>
      <c r="AO26" s="27" t="e">
        <f t="array" ref="AO26">INDEX(#REF!,MATCH($C26,#REF!,0),MATCH(AO$1,#REF!,0))</f>
        <v>#REF!</v>
      </c>
      <c r="AP26" s="27" t="e">
        <f t="array" ref="AP26">INDEX(#REF!,MATCH($C26,#REF!,0),MATCH(AP$1,#REF!,0))</f>
        <v>#REF!</v>
      </c>
      <c r="AQ26" s="27" t="e">
        <f t="array" ref="AQ26">INDEX(#REF!,MATCH($C26,#REF!,0),MATCH(AQ$1,#REF!,0))</f>
        <v>#REF!</v>
      </c>
      <c r="AR26" s="27" t="e">
        <f t="array" ref="AR26">INDEX(#REF!,MATCH($C26,#REF!,0),MATCH(AR$1,#REF!,0))</f>
        <v>#REF!</v>
      </c>
      <c r="AS26" s="27" t="e">
        <f t="array" ref="AS26">INDEX(#REF!,MATCH($C26,#REF!,0),MATCH(AS$1,#REF!,0))</f>
        <v>#REF!</v>
      </c>
      <c r="AT26" s="27" t="e">
        <f t="shared" si="6"/>
        <v>#REF!</v>
      </c>
      <c r="AU26" s="28">
        <f t="shared" si="7"/>
        <v>0</v>
      </c>
      <c r="AV26" s="26"/>
      <c r="AW26" s="29" t="e">
        <f t="shared" si="27"/>
        <v>#REF!</v>
      </c>
      <c r="AX26" s="27"/>
      <c r="AY26" s="26"/>
      <c r="AZ26" s="26"/>
      <c r="BA26" s="29" t="e">
        <f t="shared" si="28"/>
        <v>#REF!</v>
      </c>
      <c r="BB26" s="27"/>
      <c r="BC26" s="27" t="e">
        <f t="shared" si="8"/>
        <v>#REF!</v>
      </c>
      <c r="BD26" s="28" t="str">
        <f t="shared" si="9"/>
        <v>-</v>
      </c>
      <c r="BE26" s="26"/>
      <c r="BF26" s="26"/>
      <c r="BG26" s="29" t="e">
        <f t="shared" si="29"/>
        <v>#REF!</v>
      </c>
      <c r="BH26" s="27"/>
      <c r="BI26" s="27" t="e">
        <f t="shared" si="10"/>
        <v>#REF!</v>
      </c>
      <c r="BJ26" s="28" t="str">
        <f t="shared" si="11"/>
        <v>-</v>
      </c>
      <c r="BK26" s="25"/>
    </row>
    <row r="27" spans="1:63" ht="10.5" hidden="1" customHeight="1" outlineLevel="3" x14ac:dyDescent="0.3">
      <c r="A27" s="25" t="s">
        <v>20</v>
      </c>
      <c r="B27" s="25"/>
      <c r="C27" s="26" t="s">
        <v>41</v>
      </c>
      <c r="D27" s="26"/>
      <c r="E27" s="27" t="e">
        <f t="array" ref="E27">INDEX(#REF!,MATCH($C27,#REF!,0),MATCH(E$1,#REF!,0))</f>
        <v>#REF!</v>
      </c>
      <c r="F27" s="27" t="e">
        <f t="array" ref="F27">INDEX(#REF!,MATCH($C27,#REF!,0),MATCH(F$1,#REF!,0))</f>
        <v>#REF!</v>
      </c>
      <c r="G27" s="27" t="e">
        <f t="array" ref="G27">INDEX(#REF!,MATCH($C27,#REF!,0),MATCH(G$1,#REF!,0))</f>
        <v>#REF!</v>
      </c>
      <c r="H27" s="27" t="e">
        <f t="array" ref="H27">INDEX(#REF!,MATCH($C27,#REF!,0),MATCH(H$1,#REF!,0))</f>
        <v>#REF!</v>
      </c>
      <c r="I27" s="27" t="e">
        <f t="array" ref="I27">INDEX(#REF!,MATCH($C27,#REF!,0),MATCH(I$1,#REF!,0))</f>
        <v>#REF!</v>
      </c>
      <c r="J27" s="27" t="e">
        <f t="array" ref="J27">INDEX(#REF!,MATCH($C27,#REF!,0),MATCH(J$1,#REF!,0))</f>
        <v>#REF!</v>
      </c>
      <c r="K27" s="27" t="e">
        <f t="array" ref="K27">INDEX(#REF!,MATCH($C27,#REF!,0),MATCH(K$1,#REF!,0))</f>
        <v>#REF!</v>
      </c>
      <c r="L27" s="27" t="e">
        <f t="array" ref="L27">INDEX(#REF!,MATCH($C27,#REF!,0),MATCH(L$1,#REF!,0))</f>
        <v>#REF!</v>
      </c>
      <c r="M27" s="27" t="e">
        <f t="array" ref="M27">INDEX(#REF!,MATCH($C27,#REF!,0),MATCH(M$1,#REF!,0))</f>
        <v>#REF!</v>
      </c>
      <c r="N27" s="27" t="e">
        <f t="array" ref="N27">INDEX(#REF!,MATCH($C27,#REF!,0),MATCH(N$1,#REF!,0))</f>
        <v>#REF!</v>
      </c>
      <c r="O27" s="27" t="e">
        <f t="array" ref="O27">INDEX(#REF!,MATCH($C27,#REF!,0),MATCH(O$1,#REF!,0))</f>
        <v>#REF!</v>
      </c>
      <c r="P27" s="27" t="e">
        <f t="array" ref="P27">INDEX(#REF!,MATCH($C27,#REF!,0),MATCH(P$1,#REF!,0))</f>
        <v>#REF!</v>
      </c>
      <c r="Q27" s="27"/>
      <c r="R27" s="26"/>
      <c r="S27" s="27" t="e">
        <f t="array" ref="S27">INDEX(#REF!,MATCH($C27,#REF!,0),MATCH(S$1,#REF!,0))</f>
        <v>#REF!</v>
      </c>
      <c r="T27" s="27" t="e">
        <f t="array" ref="T27">INDEX(#REF!,MATCH($C27,#REF!,0),MATCH(T$1,#REF!,0))</f>
        <v>#REF!</v>
      </c>
      <c r="U27" s="27" t="e">
        <f t="array" ref="U27">INDEX(#REF!,MATCH($C27,#REF!,0),MATCH(U$1,#REF!,0))</f>
        <v>#REF!</v>
      </c>
      <c r="V27" s="27" t="e">
        <f t="array" ref="V27">INDEX(#REF!,MATCH($C27,#REF!,0),MATCH(V$1,#REF!,0))</f>
        <v>#REF!</v>
      </c>
      <c r="W27" s="27" t="e">
        <f t="array" ref="W27">INDEX(#REF!,MATCH($C27,#REF!,0),MATCH(W$1,#REF!,0))</f>
        <v>#REF!</v>
      </c>
      <c r="X27" s="27" t="e">
        <f t="array" ref="X27">INDEX(#REF!,MATCH($C27,#REF!,0),MATCH(X$1,#REF!,0))</f>
        <v>#REF!</v>
      </c>
      <c r="Y27" s="27" t="e">
        <f t="array" ref="Y27">INDEX(#REF!,MATCH($C27,#REF!,0),MATCH(Y$1,#REF!,0))</f>
        <v>#REF!</v>
      </c>
      <c r="Z27" s="27" t="e">
        <f t="array" ref="Z27">INDEX(#REF!,MATCH($C27,#REF!,0),MATCH(Z$1,#REF!,0))</f>
        <v>#REF!</v>
      </c>
      <c r="AA27" s="27" t="e">
        <f t="array" ref="AA27">INDEX(#REF!,MATCH($C27,#REF!,0),MATCH(AA$1,#REF!,0))</f>
        <v>#REF!</v>
      </c>
      <c r="AB27" s="27" t="e">
        <f t="array" ref="AB27">INDEX(#REF!,MATCH($C27,#REF!,0),MATCH(AB$1,#REF!,0))</f>
        <v>#REF!</v>
      </c>
      <c r="AC27" s="27" t="e">
        <f t="array" ref="AC27">INDEX(#REF!,MATCH($C27,#REF!,0),MATCH(AC$1,#REF!,0))</f>
        <v>#REF!</v>
      </c>
      <c r="AD27" s="27" t="e">
        <f t="array" ref="AD27">INDEX(#REF!,MATCH($C27,#REF!,0),MATCH(AD$1,#REF!,0))</f>
        <v>#REF!</v>
      </c>
      <c r="AE27" s="27" t="e">
        <f t="shared" si="3"/>
        <v>#REF!</v>
      </c>
      <c r="AF27" s="28">
        <f t="shared" si="4"/>
        <v>0</v>
      </c>
      <c r="AG27" s="26"/>
      <c r="AH27" s="27" t="e">
        <f t="array" ref="AH27">INDEX(#REF!,MATCH($C27,#REF!,0),MATCH(AH$1,#REF!,0))</f>
        <v>#REF!</v>
      </c>
      <c r="AI27" s="27" t="e">
        <f t="array" ref="AI27">INDEX(#REF!,MATCH($C27,#REF!,0),MATCH(AI$1,#REF!,0))</f>
        <v>#REF!</v>
      </c>
      <c r="AJ27" s="27" t="e">
        <f t="array" ref="AJ27">INDEX(#REF!,MATCH($C27,#REF!,0),MATCH(AJ$1,#REF!,0))</f>
        <v>#REF!</v>
      </c>
      <c r="AK27" s="27" t="e">
        <f t="array" ref="AK27">INDEX(#REF!,MATCH($C27,#REF!,0),MATCH(AK$1,#REF!,0))</f>
        <v>#REF!</v>
      </c>
      <c r="AL27" s="27" t="e">
        <f t="array" ref="AL27">INDEX(#REF!,MATCH($C27,#REF!,0),MATCH(AL$1,#REF!,0))</f>
        <v>#REF!</v>
      </c>
      <c r="AM27" s="27" t="e">
        <f t="array" ref="AM27">INDEX(#REF!,MATCH($C27,#REF!,0),MATCH(AM$1,#REF!,0))</f>
        <v>#REF!</v>
      </c>
      <c r="AN27" s="27" t="e">
        <f t="array" ref="AN27">INDEX(#REF!,MATCH($C27,#REF!,0),MATCH(AN$1,#REF!,0))</f>
        <v>#REF!</v>
      </c>
      <c r="AO27" s="27" t="e">
        <f t="array" ref="AO27">INDEX(#REF!,MATCH($C27,#REF!,0),MATCH(AO$1,#REF!,0))</f>
        <v>#REF!</v>
      </c>
      <c r="AP27" s="27" t="e">
        <f t="array" ref="AP27">INDEX(#REF!,MATCH($C27,#REF!,0),MATCH(AP$1,#REF!,0))</f>
        <v>#REF!</v>
      </c>
      <c r="AQ27" s="27" t="e">
        <f t="array" ref="AQ27">INDEX(#REF!,MATCH($C27,#REF!,0),MATCH(AQ$1,#REF!,0))</f>
        <v>#REF!</v>
      </c>
      <c r="AR27" s="27" t="e">
        <f t="array" ref="AR27">INDEX(#REF!,MATCH($C27,#REF!,0),MATCH(AR$1,#REF!,0))</f>
        <v>#REF!</v>
      </c>
      <c r="AS27" s="27" t="e">
        <f t="array" ref="AS27">INDEX(#REF!,MATCH($C27,#REF!,0),MATCH(AS$1,#REF!,0))</f>
        <v>#REF!</v>
      </c>
      <c r="AT27" s="27" t="e">
        <f t="shared" si="6"/>
        <v>#REF!</v>
      </c>
      <c r="AU27" s="28">
        <f t="shared" si="7"/>
        <v>0</v>
      </c>
      <c r="AV27" s="26"/>
      <c r="AW27" s="29" t="e">
        <f t="shared" si="27"/>
        <v>#REF!</v>
      </c>
      <c r="AX27" s="27"/>
      <c r="AY27" s="26"/>
      <c r="AZ27" s="26"/>
      <c r="BA27" s="29" t="e">
        <f t="shared" si="28"/>
        <v>#REF!</v>
      </c>
      <c r="BB27" s="27"/>
      <c r="BC27" s="27" t="e">
        <f t="shared" si="8"/>
        <v>#REF!</v>
      </c>
      <c r="BD27" s="28" t="str">
        <f t="shared" si="9"/>
        <v>-</v>
      </c>
      <c r="BE27" s="26"/>
      <c r="BF27" s="26"/>
      <c r="BG27" s="29" t="e">
        <f t="shared" si="29"/>
        <v>#REF!</v>
      </c>
      <c r="BH27" s="27"/>
      <c r="BI27" s="27" t="e">
        <f t="shared" si="10"/>
        <v>#REF!</v>
      </c>
      <c r="BJ27" s="28" t="str">
        <f t="shared" si="11"/>
        <v>-</v>
      </c>
      <c r="BK27" s="25"/>
    </row>
    <row r="28" spans="1:63" ht="10.5" hidden="1" customHeight="1" outlineLevel="3" x14ac:dyDescent="0.3">
      <c r="A28" s="25" t="s">
        <v>20</v>
      </c>
      <c r="B28" s="25"/>
      <c r="C28" s="26" t="s">
        <v>42</v>
      </c>
      <c r="D28" s="26"/>
      <c r="E28" s="27" t="e">
        <f t="array" ref="E28">INDEX(#REF!,MATCH($C28,#REF!,0),MATCH(E$1,#REF!,0))</f>
        <v>#REF!</v>
      </c>
      <c r="F28" s="27" t="e">
        <f t="array" ref="F28">INDEX(#REF!,MATCH($C28,#REF!,0),MATCH(F$1,#REF!,0))</f>
        <v>#REF!</v>
      </c>
      <c r="G28" s="27" t="e">
        <f t="array" ref="G28">INDEX(#REF!,MATCH($C28,#REF!,0),MATCH(G$1,#REF!,0))</f>
        <v>#REF!</v>
      </c>
      <c r="H28" s="27" t="e">
        <f t="array" ref="H28">INDEX(#REF!,MATCH($C28,#REF!,0),MATCH(H$1,#REF!,0))</f>
        <v>#REF!</v>
      </c>
      <c r="I28" s="27" t="e">
        <f t="array" ref="I28">INDEX(#REF!,MATCH($C28,#REF!,0),MATCH(I$1,#REF!,0))</f>
        <v>#REF!</v>
      </c>
      <c r="J28" s="27" t="e">
        <f t="array" ref="J28">INDEX(#REF!,MATCH($C28,#REF!,0),MATCH(J$1,#REF!,0))</f>
        <v>#REF!</v>
      </c>
      <c r="K28" s="27" t="e">
        <f t="array" ref="K28">INDEX(#REF!,MATCH($C28,#REF!,0),MATCH(K$1,#REF!,0))</f>
        <v>#REF!</v>
      </c>
      <c r="L28" s="27" t="e">
        <f t="array" ref="L28">INDEX(#REF!,MATCH($C28,#REF!,0),MATCH(L$1,#REF!,0))</f>
        <v>#REF!</v>
      </c>
      <c r="M28" s="27" t="e">
        <f t="array" ref="M28">INDEX(#REF!,MATCH($C28,#REF!,0),MATCH(M$1,#REF!,0))</f>
        <v>#REF!</v>
      </c>
      <c r="N28" s="27" t="e">
        <f t="array" ref="N28">INDEX(#REF!,MATCH($C28,#REF!,0),MATCH(N$1,#REF!,0))</f>
        <v>#REF!</v>
      </c>
      <c r="O28" s="27" t="e">
        <f t="array" ref="O28">INDEX(#REF!,MATCH($C28,#REF!,0),MATCH(O$1,#REF!,0))</f>
        <v>#REF!</v>
      </c>
      <c r="P28" s="27" t="e">
        <f t="array" ref="P28">INDEX(#REF!,MATCH($C28,#REF!,0),MATCH(P$1,#REF!,0))</f>
        <v>#REF!</v>
      </c>
      <c r="Q28" s="27"/>
      <c r="R28" s="26"/>
      <c r="S28" s="27" t="e">
        <f t="array" ref="S28">INDEX(#REF!,MATCH($C28,#REF!,0),MATCH(S$1,#REF!,0))</f>
        <v>#REF!</v>
      </c>
      <c r="T28" s="27" t="e">
        <f t="array" ref="T28">INDEX(#REF!,MATCH($C28,#REF!,0),MATCH(T$1,#REF!,0))</f>
        <v>#REF!</v>
      </c>
      <c r="U28" s="27" t="e">
        <f t="array" ref="U28">INDEX(#REF!,MATCH($C28,#REF!,0),MATCH(U$1,#REF!,0))</f>
        <v>#REF!</v>
      </c>
      <c r="V28" s="27" t="e">
        <f t="array" ref="V28">INDEX(#REF!,MATCH($C28,#REF!,0),MATCH(V$1,#REF!,0))</f>
        <v>#REF!</v>
      </c>
      <c r="W28" s="27" t="e">
        <f t="array" ref="W28">INDEX(#REF!,MATCH($C28,#REF!,0),MATCH(W$1,#REF!,0))</f>
        <v>#REF!</v>
      </c>
      <c r="X28" s="27" t="e">
        <f t="array" ref="X28">INDEX(#REF!,MATCH($C28,#REF!,0),MATCH(X$1,#REF!,0))</f>
        <v>#REF!</v>
      </c>
      <c r="Y28" s="27" t="e">
        <f t="array" ref="Y28">INDEX(#REF!,MATCH($C28,#REF!,0),MATCH(Y$1,#REF!,0))</f>
        <v>#REF!</v>
      </c>
      <c r="Z28" s="27" t="e">
        <f t="array" ref="Z28">INDEX(#REF!,MATCH($C28,#REF!,0),MATCH(Z$1,#REF!,0))</f>
        <v>#REF!</v>
      </c>
      <c r="AA28" s="27" t="e">
        <f t="array" ref="AA28">INDEX(#REF!,MATCH($C28,#REF!,0),MATCH(AA$1,#REF!,0))</f>
        <v>#REF!</v>
      </c>
      <c r="AB28" s="27" t="e">
        <f t="array" ref="AB28">INDEX(#REF!,MATCH($C28,#REF!,0),MATCH(AB$1,#REF!,0))</f>
        <v>#REF!</v>
      </c>
      <c r="AC28" s="27" t="e">
        <f t="array" ref="AC28">INDEX(#REF!,MATCH($C28,#REF!,0),MATCH(AC$1,#REF!,0))</f>
        <v>#REF!</v>
      </c>
      <c r="AD28" s="27" t="e">
        <f t="array" ref="AD28">INDEX(#REF!,MATCH($C28,#REF!,0),MATCH(AD$1,#REF!,0))</f>
        <v>#REF!</v>
      </c>
      <c r="AE28" s="27" t="e">
        <f t="shared" si="3"/>
        <v>#REF!</v>
      </c>
      <c r="AF28" s="28">
        <f t="shared" si="4"/>
        <v>0</v>
      </c>
      <c r="AG28" s="26"/>
      <c r="AH28" s="27" t="e">
        <f t="array" ref="AH28">INDEX(#REF!,MATCH($C28,#REF!,0),MATCH(AH$1,#REF!,0))</f>
        <v>#REF!</v>
      </c>
      <c r="AI28" s="27" t="e">
        <f t="array" ref="AI28">INDEX(#REF!,MATCH($C28,#REF!,0),MATCH(AI$1,#REF!,0))</f>
        <v>#REF!</v>
      </c>
      <c r="AJ28" s="27" t="e">
        <f t="array" ref="AJ28">INDEX(#REF!,MATCH($C28,#REF!,0),MATCH(AJ$1,#REF!,0))</f>
        <v>#REF!</v>
      </c>
      <c r="AK28" s="27" t="e">
        <f t="array" ref="AK28">INDEX(#REF!,MATCH($C28,#REF!,0),MATCH(AK$1,#REF!,0))</f>
        <v>#REF!</v>
      </c>
      <c r="AL28" s="27" t="e">
        <f t="array" ref="AL28">INDEX(#REF!,MATCH($C28,#REF!,0),MATCH(AL$1,#REF!,0))</f>
        <v>#REF!</v>
      </c>
      <c r="AM28" s="27" t="e">
        <f t="array" ref="AM28">INDEX(#REF!,MATCH($C28,#REF!,0),MATCH(AM$1,#REF!,0))</f>
        <v>#REF!</v>
      </c>
      <c r="AN28" s="27" t="e">
        <f t="array" ref="AN28">INDEX(#REF!,MATCH($C28,#REF!,0),MATCH(AN$1,#REF!,0))</f>
        <v>#REF!</v>
      </c>
      <c r="AO28" s="27" t="e">
        <f t="array" ref="AO28">INDEX(#REF!,MATCH($C28,#REF!,0),MATCH(AO$1,#REF!,0))</f>
        <v>#REF!</v>
      </c>
      <c r="AP28" s="27" t="e">
        <f t="array" ref="AP28">INDEX(#REF!,MATCH($C28,#REF!,0),MATCH(AP$1,#REF!,0))</f>
        <v>#REF!</v>
      </c>
      <c r="AQ28" s="27" t="e">
        <f t="array" ref="AQ28">INDEX(#REF!,MATCH($C28,#REF!,0),MATCH(AQ$1,#REF!,0))</f>
        <v>#REF!</v>
      </c>
      <c r="AR28" s="27" t="e">
        <f t="array" ref="AR28">INDEX(#REF!,MATCH($C28,#REF!,0),MATCH(AR$1,#REF!,0))</f>
        <v>#REF!</v>
      </c>
      <c r="AS28" s="27" t="e">
        <f t="array" ref="AS28">INDEX(#REF!,MATCH($C28,#REF!,0),MATCH(AS$1,#REF!,0))</f>
        <v>#REF!</v>
      </c>
      <c r="AT28" s="27" t="e">
        <f t="shared" si="6"/>
        <v>#REF!</v>
      </c>
      <c r="AU28" s="28">
        <f t="shared" si="7"/>
        <v>0</v>
      </c>
      <c r="AV28" s="26"/>
      <c r="AW28" s="29" t="e">
        <f t="shared" si="27"/>
        <v>#REF!</v>
      </c>
      <c r="AX28" s="27"/>
      <c r="AY28" s="26"/>
      <c r="AZ28" s="26"/>
      <c r="BA28" s="29" t="e">
        <f t="shared" si="28"/>
        <v>#REF!</v>
      </c>
      <c r="BB28" s="27"/>
      <c r="BC28" s="27" t="e">
        <f t="shared" si="8"/>
        <v>#REF!</v>
      </c>
      <c r="BD28" s="28" t="str">
        <f t="shared" si="9"/>
        <v>-</v>
      </c>
      <c r="BE28" s="26"/>
      <c r="BF28" s="26"/>
      <c r="BG28" s="29" t="e">
        <f t="shared" si="29"/>
        <v>#REF!</v>
      </c>
      <c r="BH28" s="27"/>
      <c r="BI28" s="27" t="e">
        <f t="shared" si="10"/>
        <v>#REF!</v>
      </c>
      <c r="BJ28" s="28" t="str">
        <f t="shared" si="11"/>
        <v>-</v>
      </c>
      <c r="BK28" s="25"/>
    </row>
    <row r="29" spans="1:63" ht="10.5" hidden="1" customHeight="1" outlineLevel="3" x14ac:dyDescent="0.3">
      <c r="A29" s="25" t="s">
        <v>20</v>
      </c>
      <c r="B29" s="25"/>
      <c r="C29" s="26" t="s">
        <v>43</v>
      </c>
      <c r="D29" s="26"/>
      <c r="E29" s="27" t="e">
        <f t="array" ref="E29">INDEX(#REF!,MATCH($C29,#REF!,0),MATCH(E$1,#REF!,0))</f>
        <v>#REF!</v>
      </c>
      <c r="F29" s="27" t="e">
        <f t="array" ref="F29">INDEX(#REF!,MATCH($C29,#REF!,0),MATCH(F$1,#REF!,0))</f>
        <v>#REF!</v>
      </c>
      <c r="G29" s="27" t="e">
        <f t="array" ref="G29">INDEX(#REF!,MATCH($C29,#REF!,0),MATCH(G$1,#REF!,0))</f>
        <v>#REF!</v>
      </c>
      <c r="H29" s="27" t="e">
        <f t="array" ref="H29">INDEX(#REF!,MATCH($C29,#REF!,0),MATCH(H$1,#REF!,0))</f>
        <v>#REF!</v>
      </c>
      <c r="I29" s="27" t="e">
        <f t="array" ref="I29">INDEX(#REF!,MATCH($C29,#REF!,0),MATCH(I$1,#REF!,0))</f>
        <v>#REF!</v>
      </c>
      <c r="J29" s="27" t="e">
        <f t="array" ref="J29">INDEX(#REF!,MATCH($C29,#REF!,0),MATCH(J$1,#REF!,0))</f>
        <v>#REF!</v>
      </c>
      <c r="K29" s="27" t="e">
        <f t="array" ref="K29">INDEX(#REF!,MATCH($C29,#REF!,0),MATCH(K$1,#REF!,0))</f>
        <v>#REF!</v>
      </c>
      <c r="L29" s="27" t="e">
        <f t="array" ref="L29">INDEX(#REF!,MATCH($C29,#REF!,0),MATCH(L$1,#REF!,0))</f>
        <v>#REF!</v>
      </c>
      <c r="M29" s="27" t="e">
        <f t="array" ref="M29">INDEX(#REF!,MATCH($C29,#REF!,0),MATCH(M$1,#REF!,0))</f>
        <v>#REF!</v>
      </c>
      <c r="N29" s="27" t="e">
        <f t="array" ref="N29">INDEX(#REF!,MATCH($C29,#REF!,0),MATCH(N$1,#REF!,0))</f>
        <v>#REF!</v>
      </c>
      <c r="O29" s="27" t="e">
        <f t="array" ref="O29">INDEX(#REF!,MATCH($C29,#REF!,0),MATCH(O$1,#REF!,0))</f>
        <v>#REF!</v>
      </c>
      <c r="P29" s="27" t="e">
        <f t="array" ref="P29">INDEX(#REF!,MATCH($C29,#REF!,0),MATCH(P$1,#REF!,0))</f>
        <v>#REF!</v>
      </c>
      <c r="Q29" s="27"/>
      <c r="R29" s="26"/>
      <c r="S29" s="27" t="e">
        <f t="array" ref="S29">INDEX(#REF!,MATCH($C29,#REF!,0),MATCH(S$1,#REF!,0))</f>
        <v>#REF!</v>
      </c>
      <c r="T29" s="27" t="e">
        <f t="array" ref="T29">INDEX(#REF!,MATCH($C29,#REF!,0),MATCH(T$1,#REF!,0))</f>
        <v>#REF!</v>
      </c>
      <c r="U29" s="27" t="e">
        <f t="array" ref="U29">INDEX(#REF!,MATCH($C29,#REF!,0),MATCH(U$1,#REF!,0))</f>
        <v>#REF!</v>
      </c>
      <c r="V29" s="27" t="e">
        <f t="array" ref="V29">INDEX(#REF!,MATCH($C29,#REF!,0),MATCH(V$1,#REF!,0))</f>
        <v>#REF!</v>
      </c>
      <c r="W29" s="27" t="e">
        <f t="array" ref="W29">INDEX(#REF!,MATCH($C29,#REF!,0),MATCH(W$1,#REF!,0))</f>
        <v>#REF!</v>
      </c>
      <c r="X29" s="27" t="e">
        <f t="array" ref="X29">INDEX(#REF!,MATCH($C29,#REF!,0),MATCH(X$1,#REF!,0))</f>
        <v>#REF!</v>
      </c>
      <c r="Y29" s="27" t="e">
        <f t="array" ref="Y29">INDEX(#REF!,MATCH($C29,#REF!,0),MATCH(Y$1,#REF!,0))</f>
        <v>#REF!</v>
      </c>
      <c r="Z29" s="27" t="e">
        <f t="array" ref="Z29">INDEX(#REF!,MATCH($C29,#REF!,0),MATCH(Z$1,#REF!,0))</f>
        <v>#REF!</v>
      </c>
      <c r="AA29" s="27" t="e">
        <f t="array" ref="AA29">INDEX(#REF!,MATCH($C29,#REF!,0),MATCH(AA$1,#REF!,0))</f>
        <v>#REF!</v>
      </c>
      <c r="AB29" s="27" t="e">
        <f t="array" ref="AB29">INDEX(#REF!,MATCH($C29,#REF!,0),MATCH(AB$1,#REF!,0))</f>
        <v>#REF!</v>
      </c>
      <c r="AC29" s="27" t="e">
        <f t="array" ref="AC29">INDEX(#REF!,MATCH($C29,#REF!,0),MATCH(AC$1,#REF!,0))</f>
        <v>#REF!</v>
      </c>
      <c r="AD29" s="27" t="e">
        <f t="array" ref="AD29">INDEX(#REF!,MATCH($C29,#REF!,0),MATCH(AD$1,#REF!,0))</f>
        <v>#REF!</v>
      </c>
      <c r="AE29" s="27" t="e">
        <f t="shared" si="3"/>
        <v>#REF!</v>
      </c>
      <c r="AF29" s="28">
        <f t="shared" si="4"/>
        <v>0</v>
      </c>
      <c r="AG29" s="26"/>
      <c r="AH29" s="27" t="e">
        <f t="array" ref="AH29">INDEX(#REF!,MATCH($C29,#REF!,0),MATCH(AH$1,#REF!,0))</f>
        <v>#REF!</v>
      </c>
      <c r="AI29" s="27" t="e">
        <f t="array" ref="AI29">INDEX(#REF!,MATCH($C29,#REF!,0),MATCH(AI$1,#REF!,0))</f>
        <v>#REF!</v>
      </c>
      <c r="AJ29" s="27" t="e">
        <f t="array" ref="AJ29">INDEX(#REF!,MATCH($C29,#REF!,0),MATCH(AJ$1,#REF!,0))</f>
        <v>#REF!</v>
      </c>
      <c r="AK29" s="27" t="e">
        <f t="array" ref="AK29">INDEX(#REF!,MATCH($C29,#REF!,0),MATCH(AK$1,#REF!,0))</f>
        <v>#REF!</v>
      </c>
      <c r="AL29" s="27" t="e">
        <f t="array" ref="AL29">INDEX(#REF!,MATCH($C29,#REF!,0),MATCH(AL$1,#REF!,0))</f>
        <v>#REF!</v>
      </c>
      <c r="AM29" s="27" t="e">
        <f t="array" ref="AM29">INDEX(#REF!,MATCH($C29,#REF!,0),MATCH(AM$1,#REF!,0))</f>
        <v>#REF!</v>
      </c>
      <c r="AN29" s="27" t="e">
        <f t="array" ref="AN29">INDEX(#REF!,MATCH($C29,#REF!,0),MATCH(AN$1,#REF!,0))</f>
        <v>#REF!</v>
      </c>
      <c r="AO29" s="27" t="e">
        <f t="array" ref="AO29">INDEX(#REF!,MATCH($C29,#REF!,0),MATCH(AO$1,#REF!,0))</f>
        <v>#REF!</v>
      </c>
      <c r="AP29" s="27" t="e">
        <f t="array" ref="AP29">INDEX(#REF!,MATCH($C29,#REF!,0),MATCH(AP$1,#REF!,0))</f>
        <v>#REF!</v>
      </c>
      <c r="AQ29" s="27" t="e">
        <f t="array" ref="AQ29">INDEX(#REF!,MATCH($C29,#REF!,0),MATCH(AQ$1,#REF!,0))</f>
        <v>#REF!</v>
      </c>
      <c r="AR29" s="27" t="e">
        <f t="array" ref="AR29">INDEX(#REF!,MATCH($C29,#REF!,0),MATCH(AR$1,#REF!,0))</f>
        <v>#REF!</v>
      </c>
      <c r="AS29" s="27" t="e">
        <f t="array" ref="AS29">INDEX(#REF!,MATCH($C29,#REF!,0),MATCH(AS$1,#REF!,0))</f>
        <v>#REF!</v>
      </c>
      <c r="AT29" s="27" t="e">
        <f t="shared" si="6"/>
        <v>#REF!</v>
      </c>
      <c r="AU29" s="28">
        <f t="shared" si="7"/>
        <v>0</v>
      </c>
      <c r="AV29" s="26"/>
      <c r="AW29" s="29" t="e">
        <f t="shared" si="27"/>
        <v>#REF!</v>
      </c>
      <c r="AX29" s="27"/>
      <c r="AY29" s="26"/>
      <c r="AZ29" s="26"/>
      <c r="BA29" s="29" t="e">
        <f t="shared" si="28"/>
        <v>#REF!</v>
      </c>
      <c r="BB29" s="27"/>
      <c r="BC29" s="27" t="e">
        <f t="shared" si="8"/>
        <v>#REF!</v>
      </c>
      <c r="BD29" s="28" t="str">
        <f t="shared" si="9"/>
        <v>-</v>
      </c>
      <c r="BE29" s="26"/>
      <c r="BF29" s="26"/>
      <c r="BG29" s="29" t="e">
        <f t="shared" si="29"/>
        <v>#REF!</v>
      </c>
      <c r="BH29" s="27"/>
      <c r="BI29" s="27" t="e">
        <f t="shared" si="10"/>
        <v>#REF!</v>
      </c>
      <c r="BJ29" s="28" t="str">
        <f t="shared" si="11"/>
        <v>-</v>
      </c>
      <c r="BK29" s="25"/>
    </row>
    <row r="30" spans="1:63" ht="10.5" hidden="1" customHeight="1" outlineLevel="3" x14ac:dyDescent="0.3">
      <c r="A30" s="25" t="s">
        <v>20</v>
      </c>
      <c r="B30" s="25"/>
      <c r="C30" s="26" t="s">
        <v>44</v>
      </c>
      <c r="D30" s="26"/>
      <c r="E30" s="27" t="e">
        <f t="array" ref="E30">INDEX(#REF!,MATCH($C30,#REF!,0),MATCH(E$1,#REF!,0))</f>
        <v>#REF!</v>
      </c>
      <c r="F30" s="27" t="e">
        <f t="array" ref="F30">INDEX(#REF!,MATCH($C30,#REF!,0),MATCH(F$1,#REF!,0))</f>
        <v>#REF!</v>
      </c>
      <c r="G30" s="27" t="e">
        <f t="array" ref="G30">INDEX(#REF!,MATCH($C30,#REF!,0),MATCH(G$1,#REF!,0))</f>
        <v>#REF!</v>
      </c>
      <c r="H30" s="27" t="e">
        <f t="array" ref="H30">INDEX(#REF!,MATCH($C30,#REF!,0),MATCH(H$1,#REF!,0))</f>
        <v>#REF!</v>
      </c>
      <c r="I30" s="27" t="e">
        <f t="array" ref="I30">INDEX(#REF!,MATCH($C30,#REF!,0),MATCH(I$1,#REF!,0))</f>
        <v>#REF!</v>
      </c>
      <c r="J30" s="27" t="e">
        <f t="array" ref="J30">INDEX(#REF!,MATCH($C30,#REF!,0),MATCH(J$1,#REF!,0))</f>
        <v>#REF!</v>
      </c>
      <c r="K30" s="27" t="e">
        <f t="array" ref="K30">INDEX(#REF!,MATCH($C30,#REF!,0),MATCH(K$1,#REF!,0))</f>
        <v>#REF!</v>
      </c>
      <c r="L30" s="27" t="e">
        <f t="array" ref="L30">INDEX(#REF!,MATCH($C30,#REF!,0),MATCH(L$1,#REF!,0))</f>
        <v>#REF!</v>
      </c>
      <c r="M30" s="27" t="e">
        <f t="array" ref="M30">INDEX(#REF!,MATCH($C30,#REF!,0),MATCH(M$1,#REF!,0))</f>
        <v>#REF!</v>
      </c>
      <c r="N30" s="27" t="e">
        <f t="array" ref="N30">INDEX(#REF!,MATCH($C30,#REF!,0),MATCH(N$1,#REF!,0))</f>
        <v>#REF!</v>
      </c>
      <c r="O30" s="27" t="e">
        <f t="array" ref="O30">INDEX(#REF!,MATCH($C30,#REF!,0),MATCH(O$1,#REF!,0))</f>
        <v>#REF!</v>
      </c>
      <c r="P30" s="27" t="e">
        <f t="array" ref="P30">INDEX(#REF!,MATCH($C30,#REF!,0),MATCH(P$1,#REF!,0))</f>
        <v>#REF!</v>
      </c>
      <c r="Q30" s="27"/>
      <c r="R30" s="26"/>
      <c r="S30" s="27" t="e">
        <f t="array" ref="S30">INDEX(#REF!,MATCH($C30,#REF!,0),MATCH(S$1,#REF!,0))</f>
        <v>#REF!</v>
      </c>
      <c r="T30" s="27" t="e">
        <f t="array" ref="T30">INDEX(#REF!,MATCH($C30,#REF!,0),MATCH(T$1,#REF!,0))</f>
        <v>#REF!</v>
      </c>
      <c r="U30" s="27" t="e">
        <f t="array" ref="U30">INDEX(#REF!,MATCH($C30,#REF!,0),MATCH(U$1,#REF!,0))</f>
        <v>#REF!</v>
      </c>
      <c r="V30" s="27" t="e">
        <f t="array" ref="V30">INDEX(#REF!,MATCH($C30,#REF!,0),MATCH(V$1,#REF!,0))</f>
        <v>#REF!</v>
      </c>
      <c r="W30" s="27" t="e">
        <f t="array" ref="W30">INDEX(#REF!,MATCH($C30,#REF!,0),MATCH(W$1,#REF!,0))</f>
        <v>#REF!</v>
      </c>
      <c r="X30" s="27" t="e">
        <f t="array" ref="X30">INDEX(#REF!,MATCH($C30,#REF!,0),MATCH(X$1,#REF!,0))</f>
        <v>#REF!</v>
      </c>
      <c r="Y30" s="27" t="e">
        <f t="array" ref="Y30">INDEX(#REF!,MATCH($C30,#REF!,0),MATCH(Y$1,#REF!,0))</f>
        <v>#REF!</v>
      </c>
      <c r="Z30" s="27" t="e">
        <f t="array" ref="Z30">INDEX(#REF!,MATCH($C30,#REF!,0),MATCH(Z$1,#REF!,0))</f>
        <v>#REF!</v>
      </c>
      <c r="AA30" s="27" t="e">
        <f t="array" ref="AA30">INDEX(#REF!,MATCH($C30,#REF!,0),MATCH(AA$1,#REF!,0))</f>
        <v>#REF!</v>
      </c>
      <c r="AB30" s="27" t="e">
        <f t="array" ref="AB30">INDEX(#REF!,MATCH($C30,#REF!,0),MATCH(AB$1,#REF!,0))</f>
        <v>#REF!</v>
      </c>
      <c r="AC30" s="27" t="e">
        <f t="array" ref="AC30">INDEX(#REF!,MATCH($C30,#REF!,0),MATCH(AC$1,#REF!,0))</f>
        <v>#REF!</v>
      </c>
      <c r="AD30" s="27" t="e">
        <f t="array" ref="AD30">INDEX(#REF!,MATCH($C30,#REF!,0),MATCH(AD$1,#REF!,0))</f>
        <v>#REF!</v>
      </c>
      <c r="AE30" s="27" t="e">
        <f t="shared" si="3"/>
        <v>#REF!</v>
      </c>
      <c r="AF30" s="28">
        <f t="shared" si="4"/>
        <v>0</v>
      </c>
      <c r="AG30" s="26"/>
      <c r="AH30" s="27" t="e">
        <f t="array" ref="AH30">INDEX(#REF!,MATCH($C30,#REF!,0),MATCH(AH$1,#REF!,0))</f>
        <v>#REF!</v>
      </c>
      <c r="AI30" s="27" t="e">
        <f t="array" ref="AI30">INDEX(#REF!,MATCH($C30,#REF!,0),MATCH(AI$1,#REF!,0))</f>
        <v>#REF!</v>
      </c>
      <c r="AJ30" s="27" t="e">
        <f t="array" ref="AJ30">INDEX(#REF!,MATCH($C30,#REF!,0),MATCH(AJ$1,#REF!,0))</f>
        <v>#REF!</v>
      </c>
      <c r="AK30" s="27" t="e">
        <f t="array" ref="AK30">INDEX(#REF!,MATCH($C30,#REF!,0),MATCH(AK$1,#REF!,0))</f>
        <v>#REF!</v>
      </c>
      <c r="AL30" s="27" t="e">
        <f t="array" ref="AL30">INDEX(#REF!,MATCH($C30,#REF!,0),MATCH(AL$1,#REF!,0))</f>
        <v>#REF!</v>
      </c>
      <c r="AM30" s="27" t="e">
        <f t="array" ref="AM30">INDEX(#REF!,MATCH($C30,#REF!,0),MATCH(AM$1,#REF!,0))</f>
        <v>#REF!</v>
      </c>
      <c r="AN30" s="27" t="e">
        <f t="array" ref="AN30">INDEX(#REF!,MATCH($C30,#REF!,0),MATCH(AN$1,#REF!,0))</f>
        <v>#REF!</v>
      </c>
      <c r="AO30" s="27" t="e">
        <f t="array" ref="AO30">INDEX(#REF!,MATCH($C30,#REF!,0),MATCH(AO$1,#REF!,0))</f>
        <v>#REF!</v>
      </c>
      <c r="AP30" s="27" t="e">
        <f t="array" ref="AP30">INDEX(#REF!,MATCH($C30,#REF!,0),MATCH(AP$1,#REF!,0))</f>
        <v>#REF!</v>
      </c>
      <c r="AQ30" s="27" t="e">
        <f t="array" ref="AQ30">INDEX(#REF!,MATCH($C30,#REF!,0),MATCH(AQ$1,#REF!,0))</f>
        <v>#REF!</v>
      </c>
      <c r="AR30" s="27" t="e">
        <f t="array" ref="AR30">INDEX(#REF!,MATCH($C30,#REF!,0),MATCH(AR$1,#REF!,0))</f>
        <v>#REF!</v>
      </c>
      <c r="AS30" s="27" t="e">
        <f t="array" ref="AS30">INDEX(#REF!,MATCH($C30,#REF!,0),MATCH(AS$1,#REF!,0))</f>
        <v>#REF!</v>
      </c>
      <c r="AT30" s="27" t="e">
        <f t="shared" si="6"/>
        <v>#REF!</v>
      </c>
      <c r="AU30" s="28">
        <f t="shared" si="7"/>
        <v>0</v>
      </c>
      <c r="AV30" s="26"/>
      <c r="AW30" s="29" t="e">
        <f t="shared" si="27"/>
        <v>#REF!</v>
      </c>
      <c r="AX30" s="27"/>
      <c r="AY30" s="26"/>
      <c r="AZ30" s="26"/>
      <c r="BA30" s="29" t="e">
        <f t="shared" si="28"/>
        <v>#REF!</v>
      </c>
      <c r="BB30" s="27"/>
      <c r="BC30" s="27" t="e">
        <f t="shared" si="8"/>
        <v>#REF!</v>
      </c>
      <c r="BD30" s="28" t="str">
        <f t="shared" si="9"/>
        <v>-</v>
      </c>
      <c r="BE30" s="26"/>
      <c r="BF30" s="26"/>
      <c r="BG30" s="29" t="e">
        <f t="shared" si="29"/>
        <v>#REF!</v>
      </c>
      <c r="BH30" s="27"/>
      <c r="BI30" s="27" t="e">
        <f t="shared" si="10"/>
        <v>#REF!</v>
      </c>
      <c r="BJ30" s="28" t="str">
        <f t="shared" si="11"/>
        <v>-</v>
      </c>
      <c r="BK30" s="25"/>
    </row>
    <row r="31" spans="1:63" ht="10.5" hidden="1" customHeight="1" outlineLevel="3" x14ac:dyDescent="0.3">
      <c r="A31" s="25" t="s">
        <v>20</v>
      </c>
      <c r="B31" s="25"/>
      <c r="C31" s="26" t="s">
        <v>45</v>
      </c>
      <c r="D31" s="26"/>
      <c r="E31" s="27" t="e">
        <f t="array" ref="E31">INDEX(#REF!,MATCH($C31,#REF!,0),MATCH(E$1,#REF!,0))</f>
        <v>#REF!</v>
      </c>
      <c r="F31" s="27" t="e">
        <f t="array" ref="F31">INDEX(#REF!,MATCH($C31,#REF!,0),MATCH(F$1,#REF!,0))</f>
        <v>#REF!</v>
      </c>
      <c r="G31" s="27" t="e">
        <f t="array" ref="G31">INDEX(#REF!,MATCH($C31,#REF!,0),MATCH(G$1,#REF!,0))</f>
        <v>#REF!</v>
      </c>
      <c r="H31" s="27" t="e">
        <f t="array" ref="H31">INDEX(#REF!,MATCH($C31,#REF!,0),MATCH(H$1,#REF!,0))</f>
        <v>#REF!</v>
      </c>
      <c r="I31" s="27" t="e">
        <f t="array" ref="I31">INDEX(#REF!,MATCH($C31,#REF!,0),MATCH(I$1,#REF!,0))</f>
        <v>#REF!</v>
      </c>
      <c r="J31" s="27" t="e">
        <f t="array" ref="J31">INDEX(#REF!,MATCH($C31,#REF!,0),MATCH(J$1,#REF!,0))</f>
        <v>#REF!</v>
      </c>
      <c r="K31" s="27" t="e">
        <f t="array" ref="K31">INDEX(#REF!,MATCH($C31,#REF!,0),MATCH(K$1,#REF!,0))</f>
        <v>#REF!</v>
      </c>
      <c r="L31" s="27" t="e">
        <f t="array" ref="L31">INDEX(#REF!,MATCH($C31,#REF!,0),MATCH(L$1,#REF!,0))</f>
        <v>#REF!</v>
      </c>
      <c r="M31" s="27" t="e">
        <f t="array" ref="M31">INDEX(#REF!,MATCH($C31,#REF!,0),MATCH(M$1,#REF!,0))</f>
        <v>#REF!</v>
      </c>
      <c r="N31" s="27" t="e">
        <f t="array" ref="N31">INDEX(#REF!,MATCH($C31,#REF!,0),MATCH(N$1,#REF!,0))</f>
        <v>#REF!</v>
      </c>
      <c r="O31" s="27" t="e">
        <f t="array" ref="O31">INDEX(#REF!,MATCH($C31,#REF!,0),MATCH(O$1,#REF!,0))</f>
        <v>#REF!</v>
      </c>
      <c r="P31" s="27" t="e">
        <f t="array" ref="P31">INDEX(#REF!,MATCH($C31,#REF!,0),MATCH(P$1,#REF!,0))</f>
        <v>#REF!</v>
      </c>
      <c r="Q31" s="27"/>
      <c r="R31" s="26"/>
      <c r="S31" s="27" t="e">
        <f t="array" ref="S31">INDEX(#REF!,MATCH($C31,#REF!,0),MATCH(S$1,#REF!,0))</f>
        <v>#REF!</v>
      </c>
      <c r="T31" s="27" t="e">
        <f t="array" ref="T31">INDEX(#REF!,MATCH($C31,#REF!,0),MATCH(T$1,#REF!,0))</f>
        <v>#REF!</v>
      </c>
      <c r="U31" s="27" t="e">
        <f t="array" ref="U31">INDEX(#REF!,MATCH($C31,#REF!,0),MATCH(U$1,#REF!,0))</f>
        <v>#REF!</v>
      </c>
      <c r="V31" s="27" t="e">
        <f t="array" ref="V31">INDEX(#REF!,MATCH($C31,#REF!,0),MATCH(V$1,#REF!,0))</f>
        <v>#REF!</v>
      </c>
      <c r="W31" s="27" t="e">
        <f t="array" ref="W31">INDEX(#REF!,MATCH($C31,#REF!,0),MATCH(W$1,#REF!,0))</f>
        <v>#REF!</v>
      </c>
      <c r="X31" s="27" t="e">
        <f t="array" ref="X31">INDEX(#REF!,MATCH($C31,#REF!,0),MATCH(X$1,#REF!,0))</f>
        <v>#REF!</v>
      </c>
      <c r="Y31" s="27" t="e">
        <f t="array" ref="Y31">INDEX(#REF!,MATCH($C31,#REF!,0),MATCH(Y$1,#REF!,0))</f>
        <v>#REF!</v>
      </c>
      <c r="Z31" s="27" t="e">
        <f t="array" ref="Z31">INDEX(#REF!,MATCH($C31,#REF!,0),MATCH(Z$1,#REF!,0))</f>
        <v>#REF!</v>
      </c>
      <c r="AA31" s="27" t="e">
        <f t="array" ref="AA31">INDEX(#REF!,MATCH($C31,#REF!,0),MATCH(AA$1,#REF!,0))</f>
        <v>#REF!</v>
      </c>
      <c r="AB31" s="27" t="e">
        <f t="array" ref="AB31">INDEX(#REF!,MATCH($C31,#REF!,0),MATCH(AB$1,#REF!,0))</f>
        <v>#REF!</v>
      </c>
      <c r="AC31" s="27" t="e">
        <f t="array" ref="AC31">INDEX(#REF!,MATCH($C31,#REF!,0),MATCH(AC$1,#REF!,0))</f>
        <v>#REF!</v>
      </c>
      <c r="AD31" s="27" t="e">
        <f t="array" ref="AD31">INDEX(#REF!,MATCH($C31,#REF!,0),MATCH(AD$1,#REF!,0))</f>
        <v>#REF!</v>
      </c>
      <c r="AE31" s="27" t="e">
        <f t="shared" si="3"/>
        <v>#REF!</v>
      </c>
      <c r="AF31" s="28">
        <f t="shared" si="4"/>
        <v>0</v>
      </c>
      <c r="AG31" s="26"/>
      <c r="AH31" s="27" t="e">
        <f t="array" ref="AH31">INDEX(#REF!,MATCH($C31,#REF!,0),MATCH(AH$1,#REF!,0))</f>
        <v>#REF!</v>
      </c>
      <c r="AI31" s="27" t="e">
        <f t="array" ref="AI31">INDEX(#REF!,MATCH($C31,#REF!,0),MATCH(AI$1,#REF!,0))</f>
        <v>#REF!</v>
      </c>
      <c r="AJ31" s="27" t="e">
        <f t="array" ref="AJ31">INDEX(#REF!,MATCH($C31,#REF!,0),MATCH(AJ$1,#REF!,0))</f>
        <v>#REF!</v>
      </c>
      <c r="AK31" s="27" t="e">
        <f t="array" ref="AK31">INDEX(#REF!,MATCH($C31,#REF!,0),MATCH(AK$1,#REF!,0))</f>
        <v>#REF!</v>
      </c>
      <c r="AL31" s="27" t="e">
        <f t="array" ref="AL31">INDEX(#REF!,MATCH($C31,#REF!,0),MATCH(AL$1,#REF!,0))</f>
        <v>#REF!</v>
      </c>
      <c r="AM31" s="27" t="e">
        <f t="array" ref="AM31">INDEX(#REF!,MATCH($C31,#REF!,0),MATCH(AM$1,#REF!,0))</f>
        <v>#REF!</v>
      </c>
      <c r="AN31" s="27" t="e">
        <f t="array" ref="AN31">INDEX(#REF!,MATCH($C31,#REF!,0),MATCH(AN$1,#REF!,0))</f>
        <v>#REF!</v>
      </c>
      <c r="AO31" s="27" t="e">
        <f t="array" ref="AO31">INDEX(#REF!,MATCH($C31,#REF!,0),MATCH(AO$1,#REF!,0))</f>
        <v>#REF!</v>
      </c>
      <c r="AP31" s="27" t="e">
        <f t="array" ref="AP31">INDEX(#REF!,MATCH($C31,#REF!,0),MATCH(AP$1,#REF!,0))</f>
        <v>#REF!</v>
      </c>
      <c r="AQ31" s="27" t="e">
        <f t="array" ref="AQ31">INDEX(#REF!,MATCH($C31,#REF!,0),MATCH(AQ$1,#REF!,0))</f>
        <v>#REF!</v>
      </c>
      <c r="AR31" s="27" t="e">
        <f t="array" ref="AR31">INDEX(#REF!,MATCH($C31,#REF!,0),MATCH(AR$1,#REF!,0))</f>
        <v>#REF!</v>
      </c>
      <c r="AS31" s="27" t="e">
        <f t="array" ref="AS31">INDEX(#REF!,MATCH($C31,#REF!,0),MATCH(AS$1,#REF!,0))</f>
        <v>#REF!</v>
      </c>
      <c r="AT31" s="27" t="e">
        <f t="shared" si="6"/>
        <v>#REF!</v>
      </c>
      <c r="AU31" s="28">
        <f t="shared" si="7"/>
        <v>0</v>
      </c>
      <c r="AV31" s="26"/>
      <c r="AW31" s="29" t="e">
        <f t="shared" si="27"/>
        <v>#REF!</v>
      </c>
      <c r="AX31" s="27"/>
      <c r="AY31" s="26"/>
      <c r="AZ31" s="26"/>
      <c r="BA31" s="29" t="e">
        <f t="shared" si="28"/>
        <v>#REF!</v>
      </c>
      <c r="BB31" s="27"/>
      <c r="BC31" s="27" t="e">
        <f t="shared" si="8"/>
        <v>#REF!</v>
      </c>
      <c r="BD31" s="28" t="str">
        <f t="shared" si="9"/>
        <v>-</v>
      </c>
      <c r="BE31" s="26"/>
      <c r="BF31" s="26"/>
      <c r="BG31" s="29" t="e">
        <f t="shared" si="29"/>
        <v>#REF!</v>
      </c>
      <c r="BH31" s="27"/>
      <c r="BI31" s="27" t="e">
        <f t="shared" si="10"/>
        <v>#REF!</v>
      </c>
      <c r="BJ31" s="28" t="str">
        <f t="shared" si="11"/>
        <v>-</v>
      </c>
      <c r="BK31" s="25"/>
    </row>
    <row r="32" spans="1:63" ht="10.5" hidden="1" customHeight="1" outlineLevel="3" x14ac:dyDescent="0.3">
      <c r="A32" s="25" t="s">
        <v>20</v>
      </c>
      <c r="B32" s="25"/>
      <c r="C32" s="26" t="s">
        <v>46</v>
      </c>
      <c r="D32" s="26"/>
      <c r="E32" s="27" t="e">
        <f t="array" ref="E32">INDEX(#REF!,MATCH($C32,#REF!,0),MATCH(E$1,#REF!,0))</f>
        <v>#REF!</v>
      </c>
      <c r="F32" s="27" t="e">
        <f t="array" ref="F32">INDEX(#REF!,MATCH($C32,#REF!,0),MATCH(F$1,#REF!,0))</f>
        <v>#REF!</v>
      </c>
      <c r="G32" s="27" t="e">
        <f t="array" ref="G32">INDEX(#REF!,MATCH($C32,#REF!,0),MATCH(G$1,#REF!,0))</f>
        <v>#REF!</v>
      </c>
      <c r="H32" s="27" t="e">
        <f t="array" ref="H32">INDEX(#REF!,MATCH($C32,#REF!,0),MATCH(H$1,#REF!,0))</f>
        <v>#REF!</v>
      </c>
      <c r="I32" s="27" t="e">
        <f t="array" ref="I32">INDEX(#REF!,MATCH($C32,#REF!,0),MATCH(I$1,#REF!,0))</f>
        <v>#REF!</v>
      </c>
      <c r="J32" s="27" t="e">
        <f t="array" ref="J32">INDEX(#REF!,MATCH($C32,#REF!,0),MATCH(J$1,#REF!,0))</f>
        <v>#REF!</v>
      </c>
      <c r="K32" s="27" t="e">
        <f t="array" ref="K32">INDEX(#REF!,MATCH($C32,#REF!,0),MATCH(K$1,#REF!,0))</f>
        <v>#REF!</v>
      </c>
      <c r="L32" s="27" t="e">
        <f t="array" ref="L32">INDEX(#REF!,MATCH($C32,#REF!,0),MATCH(L$1,#REF!,0))</f>
        <v>#REF!</v>
      </c>
      <c r="M32" s="27" t="e">
        <f t="array" ref="M32">INDEX(#REF!,MATCH($C32,#REF!,0),MATCH(M$1,#REF!,0))</f>
        <v>#REF!</v>
      </c>
      <c r="N32" s="27" t="e">
        <f t="array" ref="N32">INDEX(#REF!,MATCH($C32,#REF!,0),MATCH(N$1,#REF!,0))</f>
        <v>#REF!</v>
      </c>
      <c r="O32" s="27" t="e">
        <f t="array" ref="O32">INDEX(#REF!,MATCH($C32,#REF!,0),MATCH(O$1,#REF!,0))</f>
        <v>#REF!</v>
      </c>
      <c r="P32" s="27" t="e">
        <f t="array" ref="P32">INDEX(#REF!,MATCH($C32,#REF!,0),MATCH(P$1,#REF!,0))</f>
        <v>#REF!</v>
      </c>
      <c r="Q32" s="27"/>
      <c r="R32" s="26"/>
      <c r="S32" s="27" t="e">
        <f t="array" ref="S32">INDEX(#REF!,MATCH($C32,#REF!,0),MATCH(S$1,#REF!,0))</f>
        <v>#REF!</v>
      </c>
      <c r="T32" s="27" t="e">
        <f t="array" ref="T32">INDEX(#REF!,MATCH($C32,#REF!,0),MATCH(T$1,#REF!,0))</f>
        <v>#REF!</v>
      </c>
      <c r="U32" s="27" t="e">
        <f t="array" ref="U32">INDEX(#REF!,MATCH($C32,#REF!,0),MATCH(U$1,#REF!,0))</f>
        <v>#REF!</v>
      </c>
      <c r="V32" s="27" t="e">
        <f t="array" ref="V32">INDEX(#REF!,MATCH($C32,#REF!,0),MATCH(V$1,#REF!,0))</f>
        <v>#REF!</v>
      </c>
      <c r="W32" s="27" t="e">
        <f t="array" ref="W32">INDEX(#REF!,MATCH($C32,#REF!,0),MATCH(W$1,#REF!,0))</f>
        <v>#REF!</v>
      </c>
      <c r="X32" s="27" t="e">
        <f t="array" ref="X32">INDEX(#REF!,MATCH($C32,#REF!,0),MATCH(X$1,#REF!,0))</f>
        <v>#REF!</v>
      </c>
      <c r="Y32" s="27" t="e">
        <f t="array" ref="Y32">INDEX(#REF!,MATCH($C32,#REF!,0),MATCH(Y$1,#REF!,0))</f>
        <v>#REF!</v>
      </c>
      <c r="Z32" s="27" t="e">
        <f t="array" ref="Z32">INDEX(#REF!,MATCH($C32,#REF!,0),MATCH(Z$1,#REF!,0))</f>
        <v>#REF!</v>
      </c>
      <c r="AA32" s="27" t="e">
        <f t="array" ref="AA32">INDEX(#REF!,MATCH($C32,#REF!,0),MATCH(AA$1,#REF!,0))</f>
        <v>#REF!</v>
      </c>
      <c r="AB32" s="27" t="e">
        <f t="array" ref="AB32">INDEX(#REF!,MATCH($C32,#REF!,0),MATCH(AB$1,#REF!,0))</f>
        <v>#REF!</v>
      </c>
      <c r="AC32" s="27" t="e">
        <f t="array" ref="AC32">INDEX(#REF!,MATCH($C32,#REF!,0),MATCH(AC$1,#REF!,0))</f>
        <v>#REF!</v>
      </c>
      <c r="AD32" s="27" t="e">
        <f t="array" ref="AD32">INDEX(#REF!,MATCH($C32,#REF!,0),MATCH(AD$1,#REF!,0))</f>
        <v>#REF!</v>
      </c>
      <c r="AE32" s="27" t="e">
        <f t="shared" si="3"/>
        <v>#REF!</v>
      </c>
      <c r="AF32" s="28">
        <f t="shared" si="4"/>
        <v>0</v>
      </c>
      <c r="AG32" s="26"/>
      <c r="AH32" s="27" t="e">
        <f t="array" ref="AH32">INDEX(#REF!,MATCH($C32,#REF!,0),MATCH(AH$1,#REF!,0))</f>
        <v>#REF!</v>
      </c>
      <c r="AI32" s="27" t="e">
        <f t="array" ref="AI32">INDEX(#REF!,MATCH($C32,#REF!,0),MATCH(AI$1,#REF!,0))</f>
        <v>#REF!</v>
      </c>
      <c r="AJ32" s="27" t="e">
        <f t="array" ref="AJ32">INDEX(#REF!,MATCH($C32,#REF!,0),MATCH(AJ$1,#REF!,0))</f>
        <v>#REF!</v>
      </c>
      <c r="AK32" s="27" t="e">
        <f t="array" ref="AK32">INDEX(#REF!,MATCH($C32,#REF!,0),MATCH(AK$1,#REF!,0))</f>
        <v>#REF!</v>
      </c>
      <c r="AL32" s="27" t="e">
        <f t="array" ref="AL32">INDEX(#REF!,MATCH($C32,#REF!,0),MATCH(AL$1,#REF!,0))</f>
        <v>#REF!</v>
      </c>
      <c r="AM32" s="27" t="e">
        <f t="array" ref="AM32">INDEX(#REF!,MATCH($C32,#REF!,0),MATCH(AM$1,#REF!,0))</f>
        <v>#REF!</v>
      </c>
      <c r="AN32" s="27" t="e">
        <f t="array" ref="AN32">INDEX(#REF!,MATCH($C32,#REF!,0),MATCH(AN$1,#REF!,0))</f>
        <v>#REF!</v>
      </c>
      <c r="AO32" s="27" t="e">
        <f t="array" ref="AO32">INDEX(#REF!,MATCH($C32,#REF!,0),MATCH(AO$1,#REF!,0))</f>
        <v>#REF!</v>
      </c>
      <c r="AP32" s="27" t="e">
        <f t="array" ref="AP32">INDEX(#REF!,MATCH($C32,#REF!,0),MATCH(AP$1,#REF!,0))</f>
        <v>#REF!</v>
      </c>
      <c r="AQ32" s="27" t="e">
        <f t="array" ref="AQ32">INDEX(#REF!,MATCH($C32,#REF!,0),MATCH(AQ$1,#REF!,0))</f>
        <v>#REF!</v>
      </c>
      <c r="AR32" s="27" t="e">
        <f t="array" ref="AR32">INDEX(#REF!,MATCH($C32,#REF!,0),MATCH(AR$1,#REF!,0))</f>
        <v>#REF!</v>
      </c>
      <c r="AS32" s="27" t="e">
        <f t="array" ref="AS32">INDEX(#REF!,MATCH($C32,#REF!,0),MATCH(AS$1,#REF!,0))</f>
        <v>#REF!</v>
      </c>
      <c r="AT32" s="27" t="e">
        <f t="shared" si="6"/>
        <v>#REF!</v>
      </c>
      <c r="AU32" s="28">
        <f t="shared" si="7"/>
        <v>0</v>
      </c>
      <c r="AV32" s="26"/>
      <c r="AW32" s="29" t="e">
        <f t="shared" si="27"/>
        <v>#REF!</v>
      </c>
      <c r="AX32" s="27"/>
      <c r="AY32" s="26"/>
      <c r="AZ32" s="26"/>
      <c r="BA32" s="29" t="e">
        <f t="shared" si="28"/>
        <v>#REF!</v>
      </c>
      <c r="BB32" s="27"/>
      <c r="BC32" s="27" t="e">
        <f t="shared" si="8"/>
        <v>#REF!</v>
      </c>
      <c r="BD32" s="28" t="str">
        <f t="shared" si="9"/>
        <v>-</v>
      </c>
      <c r="BE32" s="26"/>
      <c r="BF32" s="26"/>
      <c r="BG32" s="29" t="e">
        <f t="shared" si="29"/>
        <v>#REF!</v>
      </c>
      <c r="BH32" s="27"/>
      <c r="BI32" s="27" t="e">
        <f t="shared" si="10"/>
        <v>#REF!</v>
      </c>
      <c r="BJ32" s="28" t="str">
        <f t="shared" si="11"/>
        <v>-</v>
      </c>
      <c r="BK32" s="25"/>
    </row>
    <row r="33" spans="1:63" ht="10.5" hidden="1" customHeight="1" outlineLevel="1" x14ac:dyDescent="0.3">
      <c r="A33" s="14" t="s">
        <v>20</v>
      </c>
      <c r="B33" s="14"/>
      <c r="C33" s="20" t="s">
        <v>47</v>
      </c>
      <c r="D33" s="7"/>
      <c r="E33" s="21" t="e">
        <f t="array" ref="E33">INDEX(#REF!,MATCH($C33,#REF!,0),MATCH(E$1,#REF!,0))</f>
        <v>#REF!</v>
      </c>
      <c r="F33" s="21" t="e">
        <f t="array" ref="F33">INDEX(#REF!,MATCH($C33,#REF!,0),MATCH(F$1,#REF!,0))</f>
        <v>#REF!</v>
      </c>
      <c r="G33" s="21" t="e">
        <f t="array" ref="G33">INDEX(#REF!,MATCH($C33,#REF!,0),MATCH(G$1,#REF!,0))</f>
        <v>#REF!</v>
      </c>
      <c r="H33" s="21" t="e">
        <f t="array" ref="H33">INDEX(#REF!,MATCH($C33,#REF!,0),MATCH(H$1,#REF!,0))</f>
        <v>#REF!</v>
      </c>
      <c r="I33" s="21" t="e">
        <f t="array" ref="I33">INDEX(#REF!,MATCH($C33,#REF!,0),MATCH(I$1,#REF!,0))</f>
        <v>#REF!</v>
      </c>
      <c r="J33" s="21" t="e">
        <f t="array" ref="J33">INDEX(#REF!,MATCH($C33,#REF!,0),MATCH(J$1,#REF!,0))</f>
        <v>#REF!</v>
      </c>
      <c r="K33" s="21" t="e">
        <f t="array" ref="K33">INDEX(#REF!,MATCH($C33,#REF!,0),MATCH(K$1,#REF!,0))</f>
        <v>#REF!</v>
      </c>
      <c r="L33" s="21" t="e">
        <f t="array" ref="L33">INDEX(#REF!,MATCH($C33,#REF!,0),MATCH(L$1,#REF!,0))</f>
        <v>#REF!</v>
      </c>
      <c r="M33" s="21" t="e">
        <f t="array" ref="M33">INDEX(#REF!,MATCH($C33,#REF!,0),MATCH(M$1,#REF!,0))</f>
        <v>#REF!</v>
      </c>
      <c r="N33" s="21" t="e">
        <f t="array" ref="N33">INDEX(#REF!,MATCH($C33,#REF!,0),MATCH(N$1,#REF!,0))</f>
        <v>#REF!</v>
      </c>
      <c r="O33" s="21" t="e">
        <f t="array" ref="O33">INDEX(#REF!,MATCH($C33,#REF!,0),MATCH(O$1,#REF!,0))</f>
        <v>#REF!</v>
      </c>
      <c r="P33" s="21" t="e">
        <f t="array" ref="P33">INDEX(#REF!,MATCH($C33,#REF!,0),MATCH(P$1,#REF!,0))</f>
        <v>#REF!</v>
      </c>
      <c r="Q33" s="21"/>
      <c r="R33" s="7"/>
      <c r="S33" s="21" t="e">
        <f t="array" ref="S33">INDEX(#REF!,MATCH($C33,#REF!,0),MATCH(S$1,#REF!,0))</f>
        <v>#REF!</v>
      </c>
      <c r="T33" s="21" t="e">
        <f t="array" ref="T33">INDEX(#REF!,MATCH($C33,#REF!,0),MATCH(T$1,#REF!,0))</f>
        <v>#REF!</v>
      </c>
      <c r="U33" s="21" t="e">
        <f t="array" ref="U33">INDEX(#REF!,MATCH($C33,#REF!,0),MATCH(U$1,#REF!,0))</f>
        <v>#REF!</v>
      </c>
      <c r="V33" s="21" t="e">
        <f t="array" ref="V33">INDEX(#REF!,MATCH($C33,#REF!,0),MATCH(V$1,#REF!,0))</f>
        <v>#REF!</v>
      </c>
      <c r="W33" s="21" t="e">
        <f t="array" ref="W33">INDEX(#REF!,MATCH($C33,#REF!,0),MATCH(W$1,#REF!,0))</f>
        <v>#REF!</v>
      </c>
      <c r="X33" s="21" t="e">
        <f t="array" ref="X33">INDEX(#REF!,MATCH($C33,#REF!,0),MATCH(X$1,#REF!,0))</f>
        <v>#REF!</v>
      </c>
      <c r="Y33" s="21" t="e">
        <f t="array" ref="Y33">INDEX(#REF!,MATCH($C33,#REF!,0),MATCH(Y$1,#REF!,0))</f>
        <v>#REF!</v>
      </c>
      <c r="Z33" s="21" t="e">
        <f t="array" ref="Z33">INDEX(#REF!,MATCH($C33,#REF!,0),MATCH(Z$1,#REF!,0))</f>
        <v>#REF!</v>
      </c>
      <c r="AA33" s="21" t="e">
        <f t="array" ref="AA33">INDEX(#REF!,MATCH($C33,#REF!,0),MATCH(AA$1,#REF!,0))</f>
        <v>#REF!</v>
      </c>
      <c r="AB33" s="21" t="e">
        <f t="array" ref="AB33">INDEX(#REF!,MATCH($C33,#REF!,0),MATCH(AB$1,#REF!,0))</f>
        <v>#REF!</v>
      </c>
      <c r="AC33" s="21" t="e">
        <f t="array" ref="AC33">INDEX(#REF!,MATCH($C33,#REF!,0),MATCH(AC$1,#REF!,0))</f>
        <v>#REF!</v>
      </c>
      <c r="AD33" s="21" t="e">
        <f t="array" ref="AD33">INDEX(#REF!,MATCH($C33,#REF!,0),MATCH(AD$1,#REF!,0))</f>
        <v>#REF!</v>
      </c>
      <c r="AE33" s="21" t="e">
        <f t="shared" si="3"/>
        <v>#REF!</v>
      </c>
      <c r="AF33" s="22">
        <f t="shared" si="4"/>
        <v>0</v>
      </c>
      <c r="AG33" s="7"/>
      <c r="AH33" s="21" t="e">
        <f t="array" ref="AH33">INDEX(#REF!,MATCH($C33,#REF!,0),MATCH(AH$1,#REF!,0))</f>
        <v>#REF!</v>
      </c>
      <c r="AI33" s="21" t="e">
        <f t="array" ref="AI33">INDEX(#REF!,MATCH($C33,#REF!,0),MATCH(AI$1,#REF!,0))</f>
        <v>#REF!</v>
      </c>
      <c r="AJ33" s="21" t="e">
        <f t="array" ref="AJ33">INDEX(#REF!,MATCH($C33,#REF!,0),MATCH(AJ$1,#REF!,0))</f>
        <v>#REF!</v>
      </c>
      <c r="AK33" s="21" t="e">
        <f t="array" ref="AK33">INDEX(#REF!,MATCH($C33,#REF!,0),MATCH(AK$1,#REF!,0))</f>
        <v>#REF!</v>
      </c>
      <c r="AL33" s="21" t="e">
        <f t="array" ref="AL33">INDEX(#REF!,MATCH($C33,#REF!,0),MATCH(AL$1,#REF!,0))</f>
        <v>#REF!</v>
      </c>
      <c r="AM33" s="21" t="e">
        <f t="array" ref="AM33">INDEX(#REF!,MATCH($C33,#REF!,0),MATCH(AM$1,#REF!,0))</f>
        <v>#REF!</v>
      </c>
      <c r="AN33" s="21" t="e">
        <f t="array" ref="AN33">INDEX(#REF!,MATCH($C33,#REF!,0),MATCH(AN$1,#REF!,0))</f>
        <v>#REF!</v>
      </c>
      <c r="AO33" s="21" t="e">
        <f t="array" ref="AO33">INDEX(#REF!,MATCH($C33,#REF!,0),MATCH(AO$1,#REF!,0))</f>
        <v>#REF!</v>
      </c>
      <c r="AP33" s="21" t="e">
        <f t="array" ref="AP33">INDEX(#REF!,MATCH($C33,#REF!,0),MATCH(AP$1,#REF!,0))</f>
        <v>#REF!</v>
      </c>
      <c r="AQ33" s="21" t="e">
        <f t="array" ref="AQ33">INDEX(#REF!,MATCH($C33,#REF!,0),MATCH(AQ$1,#REF!,0))</f>
        <v>#REF!</v>
      </c>
      <c r="AR33" s="21" t="e">
        <f t="array" ref="AR33">INDEX(#REF!,MATCH($C33,#REF!,0),MATCH(AR$1,#REF!,0))</f>
        <v>#REF!</v>
      </c>
      <c r="AS33" s="21" t="e">
        <f t="array" ref="AS33">INDEX(#REF!,MATCH($C33,#REF!,0),MATCH(AS$1,#REF!,0))</f>
        <v>#REF!</v>
      </c>
      <c r="AT33" s="21" t="e">
        <f t="shared" si="6"/>
        <v>#REF!</v>
      </c>
      <c r="AU33" s="22">
        <f t="shared" si="7"/>
        <v>0</v>
      </c>
      <c r="AV33" s="7"/>
      <c r="AW33" s="21" t="e">
        <f t="shared" si="27"/>
        <v>#REF!</v>
      </c>
      <c r="AX33" s="21"/>
      <c r="AY33" s="7"/>
      <c r="AZ33" s="7"/>
      <c r="BA33" s="21" t="e">
        <f t="shared" si="28"/>
        <v>#REF!</v>
      </c>
      <c r="BB33" s="21"/>
      <c r="BC33" s="21" t="e">
        <f t="shared" si="8"/>
        <v>#REF!</v>
      </c>
      <c r="BD33" s="22" t="str">
        <f t="shared" si="9"/>
        <v>-</v>
      </c>
      <c r="BE33" s="7"/>
      <c r="BF33" s="7"/>
      <c r="BG33" s="21" t="e">
        <f t="shared" si="29"/>
        <v>#REF!</v>
      </c>
      <c r="BH33" s="21"/>
      <c r="BI33" s="21" t="e">
        <f t="shared" si="10"/>
        <v>#REF!</v>
      </c>
      <c r="BJ33" s="22" t="str">
        <f t="shared" si="11"/>
        <v>-</v>
      </c>
      <c r="BK33" s="14"/>
    </row>
    <row r="34" spans="1:63" ht="10.5" hidden="1" customHeight="1" outlineLevel="1" x14ac:dyDescent="0.3">
      <c r="A34" s="14" t="s">
        <v>20</v>
      </c>
      <c r="B34" s="14"/>
      <c r="C34" s="20" t="s">
        <v>48</v>
      </c>
      <c r="D34" s="7"/>
      <c r="E34" s="21" t="e">
        <f t="array" ref="E34">INDEX(#REF!,MATCH($C34,#REF!,0),MATCH(E$1,#REF!,0))</f>
        <v>#REF!</v>
      </c>
      <c r="F34" s="21" t="e">
        <f t="array" ref="F34">INDEX(#REF!,MATCH($C34,#REF!,0),MATCH(F$1,#REF!,0))</f>
        <v>#REF!</v>
      </c>
      <c r="G34" s="21" t="e">
        <f t="array" ref="G34">INDEX(#REF!,MATCH($C34,#REF!,0),MATCH(G$1,#REF!,0))</f>
        <v>#REF!</v>
      </c>
      <c r="H34" s="21" t="e">
        <f t="array" ref="H34">INDEX(#REF!,MATCH($C34,#REF!,0),MATCH(H$1,#REF!,0))</f>
        <v>#REF!</v>
      </c>
      <c r="I34" s="21" t="e">
        <f t="array" ref="I34">INDEX(#REF!,MATCH($C34,#REF!,0),MATCH(I$1,#REF!,0))</f>
        <v>#REF!</v>
      </c>
      <c r="J34" s="21" t="e">
        <f t="array" ref="J34">INDEX(#REF!,MATCH($C34,#REF!,0),MATCH(J$1,#REF!,0))</f>
        <v>#REF!</v>
      </c>
      <c r="K34" s="21" t="e">
        <f t="array" ref="K34">INDEX(#REF!,MATCH($C34,#REF!,0),MATCH(K$1,#REF!,0))</f>
        <v>#REF!</v>
      </c>
      <c r="L34" s="21" t="e">
        <f t="array" ref="L34">INDEX(#REF!,MATCH($C34,#REF!,0),MATCH(L$1,#REF!,0))</f>
        <v>#REF!</v>
      </c>
      <c r="M34" s="21" t="e">
        <f t="array" ref="M34">INDEX(#REF!,MATCH($C34,#REF!,0),MATCH(M$1,#REF!,0))</f>
        <v>#REF!</v>
      </c>
      <c r="N34" s="21" t="e">
        <f t="array" ref="N34">INDEX(#REF!,MATCH($C34,#REF!,0),MATCH(N$1,#REF!,0))</f>
        <v>#REF!</v>
      </c>
      <c r="O34" s="21" t="e">
        <f t="array" ref="O34">INDEX(#REF!,MATCH($C34,#REF!,0),MATCH(O$1,#REF!,0))</f>
        <v>#REF!</v>
      </c>
      <c r="P34" s="21" t="e">
        <f t="array" ref="P34">INDEX(#REF!,MATCH($C34,#REF!,0),MATCH(P$1,#REF!,0))</f>
        <v>#REF!</v>
      </c>
      <c r="Q34" s="21"/>
      <c r="R34" s="7"/>
      <c r="S34" s="21" t="e">
        <f t="array" ref="S34">INDEX(#REF!,MATCH($C34,#REF!,0),MATCH(S$1,#REF!,0))</f>
        <v>#REF!</v>
      </c>
      <c r="T34" s="21" t="e">
        <f t="array" ref="T34">INDEX(#REF!,MATCH($C34,#REF!,0),MATCH(T$1,#REF!,0))</f>
        <v>#REF!</v>
      </c>
      <c r="U34" s="21" t="e">
        <f t="array" ref="U34">INDEX(#REF!,MATCH($C34,#REF!,0),MATCH(U$1,#REF!,0))</f>
        <v>#REF!</v>
      </c>
      <c r="V34" s="21" t="e">
        <f t="array" ref="V34">INDEX(#REF!,MATCH($C34,#REF!,0),MATCH(V$1,#REF!,0))</f>
        <v>#REF!</v>
      </c>
      <c r="W34" s="21" t="e">
        <f t="array" ref="W34">INDEX(#REF!,MATCH($C34,#REF!,0),MATCH(W$1,#REF!,0))</f>
        <v>#REF!</v>
      </c>
      <c r="X34" s="21" t="e">
        <f t="array" ref="X34">INDEX(#REF!,MATCH($C34,#REF!,0),MATCH(X$1,#REF!,0))</f>
        <v>#REF!</v>
      </c>
      <c r="Y34" s="21" t="e">
        <f t="array" ref="Y34">INDEX(#REF!,MATCH($C34,#REF!,0),MATCH(Y$1,#REF!,0))</f>
        <v>#REF!</v>
      </c>
      <c r="Z34" s="21" t="e">
        <f t="array" ref="Z34">INDEX(#REF!,MATCH($C34,#REF!,0),MATCH(Z$1,#REF!,0))</f>
        <v>#REF!</v>
      </c>
      <c r="AA34" s="21" t="e">
        <f t="array" ref="AA34">INDEX(#REF!,MATCH($C34,#REF!,0),MATCH(AA$1,#REF!,0))</f>
        <v>#REF!</v>
      </c>
      <c r="AB34" s="21" t="e">
        <f t="array" ref="AB34">INDEX(#REF!,MATCH($C34,#REF!,0),MATCH(AB$1,#REF!,0))</f>
        <v>#REF!</v>
      </c>
      <c r="AC34" s="21" t="e">
        <f t="array" ref="AC34">INDEX(#REF!,MATCH($C34,#REF!,0),MATCH(AC$1,#REF!,0))</f>
        <v>#REF!</v>
      </c>
      <c r="AD34" s="21" t="e">
        <f t="array" ref="AD34">INDEX(#REF!,MATCH($C34,#REF!,0),MATCH(AD$1,#REF!,0))</f>
        <v>#REF!</v>
      </c>
      <c r="AE34" s="21" t="e">
        <f t="shared" si="3"/>
        <v>#REF!</v>
      </c>
      <c r="AF34" s="22">
        <f t="shared" si="4"/>
        <v>0</v>
      </c>
      <c r="AG34" s="7"/>
      <c r="AH34" s="21" t="e">
        <f t="array" ref="AH34">INDEX(#REF!,MATCH($C34,#REF!,0),MATCH(AH$1,#REF!,0))</f>
        <v>#REF!</v>
      </c>
      <c r="AI34" s="21" t="e">
        <f t="array" ref="AI34">INDEX(#REF!,MATCH($C34,#REF!,0),MATCH(AI$1,#REF!,0))</f>
        <v>#REF!</v>
      </c>
      <c r="AJ34" s="21" t="e">
        <f t="array" ref="AJ34">INDEX(#REF!,MATCH($C34,#REF!,0),MATCH(AJ$1,#REF!,0))</f>
        <v>#REF!</v>
      </c>
      <c r="AK34" s="21" t="e">
        <f t="array" ref="AK34">INDEX(#REF!,MATCH($C34,#REF!,0),MATCH(AK$1,#REF!,0))</f>
        <v>#REF!</v>
      </c>
      <c r="AL34" s="21" t="e">
        <f t="array" ref="AL34">INDEX(#REF!,MATCH($C34,#REF!,0),MATCH(AL$1,#REF!,0))</f>
        <v>#REF!</v>
      </c>
      <c r="AM34" s="21" t="e">
        <f t="array" ref="AM34">INDEX(#REF!,MATCH($C34,#REF!,0),MATCH(AM$1,#REF!,0))</f>
        <v>#REF!</v>
      </c>
      <c r="AN34" s="21" t="e">
        <f t="array" ref="AN34">INDEX(#REF!,MATCH($C34,#REF!,0),MATCH(AN$1,#REF!,0))</f>
        <v>#REF!</v>
      </c>
      <c r="AO34" s="21" t="e">
        <f t="array" ref="AO34">INDEX(#REF!,MATCH($C34,#REF!,0),MATCH(AO$1,#REF!,0))</f>
        <v>#REF!</v>
      </c>
      <c r="AP34" s="21" t="e">
        <f t="array" ref="AP34">INDEX(#REF!,MATCH($C34,#REF!,0),MATCH(AP$1,#REF!,0))</f>
        <v>#REF!</v>
      </c>
      <c r="AQ34" s="21" t="e">
        <f t="array" ref="AQ34">INDEX(#REF!,MATCH($C34,#REF!,0),MATCH(AQ$1,#REF!,0))</f>
        <v>#REF!</v>
      </c>
      <c r="AR34" s="21" t="e">
        <f t="array" ref="AR34">INDEX(#REF!,MATCH($C34,#REF!,0),MATCH(AR$1,#REF!,0))</f>
        <v>#REF!</v>
      </c>
      <c r="AS34" s="21" t="e">
        <f t="array" ref="AS34">INDEX(#REF!,MATCH($C34,#REF!,0),MATCH(AS$1,#REF!,0))</f>
        <v>#REF!</v>
      </c>
      <c r="AT34" s="21" t="e">
        <f t="shared" si="6"/>
        <v>#REF!</v>
      </c>
      <c r="AU34" s="22">
        <f t="shared" si="7"/>
        <v>0</v>
      </c>
      <c r="AV34" s="7"/>
      <c r="AW34" s="21" t="e">
        <f t="shared" si="27"/>
        <v>#REF!</v>
      </c>
      <c r="AX34" s="21"/>
      <c r="AY34" s="7"/>
      <c r="AZ34" s="7"/>
      <c r="BA34" s="21" t="e">
        <f t="shared" si="28"/>
        <v>#REF!</v>
      </c>
      <c r="BB34" s="21"/>
      <c r="BC34" s="21" t="e">
        <f t="shared" si="8"/>
        <v>#REF!</v>
      </c>
      <c r="BD34" s="22" t="str">
        <f t="shared" si="9"/>
        <v>-</v>
      </c>
      <c r="BE34" s="7"/>
      <c r="BF34" s="7"/>
      <c r="BG34" s="21" t="e">
        <f t="shared" si="29"/>
        <v>#REF!</v>
      </c>
      <c r="BH34" s="21"/>
      <c r="BI34" s="21" t="e">
        <f t="shared" si="10"/>
        <v>#REF!</v>
      </c>
      <c r="BJ34" s="22" t="str">
        <f t="shared" si="11"/>
        <v>-</v>
      </c>
      <c r="BK34" s="14"/>
    </row>
    <row r="35" spans="1:63" ht="10.5" hidden="1" customHeight="1" outlineLevel="1" x14ac:dyDescent="0.3">
      <c r="A35" s="14" t="s">
        <v>20</v>
      </c>
      <c r="B35" s="14"/>
      <c r="C35" s="20" t="s">
        <v>49</v>
      </c>
      <c r="D35" s="7"/>
      <c r="E35" s="21" t="e">
        <f t="shared" ref="E35:P35" si="30">SUM(E36)</f>
        <v>#REF!</v>
      </c>
      <c r="F35" s="21" t="e">
        <f t="shared" si="30"/>
        <v>#REF!</v>
      </c>
      <c r="G35" s="21" t="e">
        <f t="shared" si="30"/>
        <v>#REF!</v>
      </c>
      <c r="H35" s="21" t="e">
        <f t="shared" si="30"/>
        <v>#REF!</v>
      </c>
      <c r="I35" s="21" t="e">
        <f t="shared" si="30"/>
        <v>#REF!</v>
      </c>
      <c r="J35" s="21" t="e">
        <f t="shared" si="30"/>
        <v>#REF!</v>
      </c>
      <c r="K35" s="21" t="e">
        <f t="shared" si="30"/>
        <v>#REF!</v>
      </c>
      <c r="L35" s="21" t="e">
        <f t="shared" si="30"/>
        <v>#REF!</v>
      </c>
      <c r="M35" s="21" t="e">
        <f t="shared" si="30"/>
        <v>#REF!</v>
      </c>
      <c r="N35" s="21" t="e">
        <f t="shared" si="30"/>
        <v>#REF!</v>
      </c>
      <c r="O35" s="21" t="e">
        <f t="shared" si="30"/>
        <v>#REF!</v>
      </c>
      <c r="P35" s="21" t="e">
        <f t="shared" si="30"/>
        <v>#REF!</v>
      </c>
      <c r="Q35" s="21"/>
      <c r="R35" s="7"/>
      <c r="S35" s="21" t="e">
        <f t="shared" ref="S35:AD35" si="31">SUM(S36)</f>
        <v>#REF!</v>
      </c>
      <c r="T35" s="21" t="e">
        <f t="shared" si="31"/>
        <v>#REF!</v>
      </c>
      <c r="U35" s="21" t="e">
        <f t="shared" si="31"/>
        <v>#REF!</v>
      </c>
      <c r="V35" s="21" t="e">
        <f t="shared" si="31"/>
        <v>#REF!</v>
      </c>
      <c r="W35" s="21" t="e">
        <f t="shared" si="31"/>
        <v>#REF!</v>
      </c>
      <c r="X35" s="21" t="e">
        <f t="shared" si="31"/>
        <v>#REF!</v>
      </c>
      <c r="Y35" s="21" t="e">
        <f t="shared" si="31"/>
        <v>#REF!</v>
      </c>
      <c r="Z35" s="21" t="e">
        <f t="shared" si="31"/>
        <v>#REF!</v>
      </c>
      <c r="AA35" s="21" t="e">
        <f t="shared" si="31"/>
        <v>#REF!</v>
      </c>
      <c r="AB35" s="21" t="e">
        <f t="shared" si="31"/>
        <v>#REF!</v>
      </c>
      <c r="AC35" s="21" t="e">
        <f t="shared" si="31"/>
        <v>#REF!</v>
      </c>
      <c r="AD35" s="21" t="e">
        <f t="shared" si="31"/>
        <v>#REF!</v>
      </c>
      <c r="AE35" s="21" t="e">
        <f t="shared" si="3"/>
        <v>#REF!</v>
      </c>
      <c r="AF35" s="22">
        <f t="shared" si="4"/>
        <v>0</v>
      </c>
      <c r="AG35" s="7"/>
      <c r="AH35" s="21" t="e">
        <f t="shared" ref="AH35:AS35" si="32">SUM(AH36)</f>
        <v>#REF!</v>
      </c>
      <c r="AI35" s="21" t="e">
        <f t="shared" si="32"/>
        <v>#REF!</v>
      </c>
      <c r="AJ35" s="21" t="e">
        <f t="shared" si="32"/>
        <v>#REF!</v>
      </c>
      <c r="AK35" s="21" t="e">
        <f t="shared" si="32"/>
        <v>#REF!</v>
      </c>
      <c r="AL35" s="21" t="e">
        <f t="shared" si="32"/>
        <v>#REF!</v>
      </c>
      <c r="AM35" s="21" t="e">
        <f t="shared" si="32"/>
        <v>#REF!</v>
      </c>
      <c r="AN35" s="21" t="e">
        <f t="shared" si="32"/>
        <v>#REF!</v>
      </c>
      <c r="AO35" s="21" t="e">
        <f t="shared" si="32"/>
        <v>#REF!</v>
      </c>
      <c r="AP35" s="21" t="e">
        <f t="shared" si="32"/>
        <v>#REF!</v>
      </c>
      <c r="AQ35" s="21" t="e">
        <f t="shared" si="32"/>
        <v>#REF!</v>
      </c>
      <c r="AR35" s="21" t="e">
        <f t="shared" si="32"/>
        <v>#REF!</v>
      </c>
      <c r="AS35" s="21" t="e">
        <f t="shared" si="32"/>
        <v>#REF!</v>
      </c>
      <c r="AT35" s="21" t="e">
        <f t="shared" si="6"/>
        <v>#REF!</v>
      </c>
      <c r="AU35" s="22">
        <f t="shared" si="7"/>
        <v>0</v>
      </c>
      <c r="AV35" s="7"/>
      <c r="AW35" s="21" t="e">
        <f>SUM(AW36)</f>
        <v>#REF!</v>
      </c>
      <c r="AX35" s="21"/>
      <c r="AY35" s="7"/>
      <c r="AZ35" s="7"/>
      <c r="BA35" s="21" t="e">
        <f>SUM(BA36)</f>
        <v>#REF!</v>
      </c>
      <c r="BB35" s="21"/>
      <c r="BC35" s="21" t="e">
        <f t="shared" si="8"/>
        <v>#REF!</v>
      </c>
      <c r="BD35" s="22" t="str">
        <f t="shared" si="9"/>
        <v>-</v>
      </c>
      <c r="BE35" s="7"/>
      <c r="BF35" s="7"/>
      <c r="BG35" s="21" t="e">
        <f>SUM(BG36)</f>
        <v>#REF!</v>
      </c>
      <c r="BH35" s="21"/>
      <c r="BI35" s="21" t="e">
        <f t="shared" si="10"/>
        <v>#REF!</v>
      </c>
      <c r="BJ35" s="22" t="str">
        <f t="shared" si="11"/>
        <v>-</v>
      </c>
      <c r="BK35" s="14"/>
    </row>
    <row r="36" spans="1:63" ht="10.5" hidden="1" customHeight="1" outlineLevel="2" x14ac:dyDescent="0.3">
      <c r="A36" s="25" t="s">
        <v>20</v>
      </c>
      <c r="B36" s="25"/>
      <c r="C36" s="26" t="s">
        <v>50</v>
      </c>
      <c r="D36" s="26"/>
      <c r="E36" s="27" t="e">
        <f t="array" ref="E36">INDEX(#REF!,MATCH($C36,#REF!,0),MATCH(E$1,#REF!,0))</f>
        <v>#REF!</v>
      </c>
      <c r="F36" s="27" t="e">
        <f t="array" ref="F36">INDEX(#REF!,MATCH($C36,#REF!,0),MATCH(F$1,#REF!,0))</f>
        <v>#REF!</v>
      </c>
      <c r="G36" s="27" t="e">
        <f t="array" ref="G36">INDEX(#REF!,MATCH($C36,#REF!,0),MATCH(G$1,#REF!,0))</f>
        <v>#REF!</v>
      </c>
      <c r="H36" s="27" t="e">
        <f t="array" ref="H36">INDEX(#REF!,MATCH($C36,#REF!,0),MATCH(H$1,#REF!,0))</f>
        <v>#REF!</v>
      </c>
      <c r="I36" s="27" t="e">
        <f t="array" ref="I36">INDEX(#REF!,MATCH($C36,#REF!,0),MATCH(I$1,#REF!,0))</f>
        <v>#REF!</v>
      </c>
      <c r="J36" s="27" t="e">
        <f t="array" ref="J36">INDEX(#REF!,MATCH($C36,#REF!,0),MATCH(J$1,#REF!,0))</f>
        <v>#REF!</v>
      </c>
      <c r="K36" s="27" t="e">
        <f t="array" ref="K36">INDEX(#REF!,MATCH($C36,#REF!,0),MATCH(K$1,#REF!,0))</f>
        <v>#REF!</v>
      </c>
      <c r="L36" s="27" t="e">
        <f t="array" ref="L36">INDEX(#REF!,MATCH($C36,#REF!,0),MATCH(L$1,#REF!,0))</f>
        <v>#REF!</v>
      </c>
      <c r="M36" s="27" t="e">
        <f t="array" ref="M36">INDEX(#REF!,MATCH($C36,#REF!,0),MATCH(M$1,#REF!,0))</f>
        <v>#REF!</v>
      </c>
      <c r="N36" s="27" t="e">
        <f t="array" ref="N36">INDEX(#REF!,MATCH($C36,#REF!,0),MATCH(N$1,#REF!,0))</f>
        <v>#REF!</v>
      </c>
      <c r="O36" s="27" t="e">
        <f t="array" ref="O36">INDEX(#REF!,MATCH($C36,#REF!,0),MATCH(O$1,#REF!,0))</f>
        <v>#REF!</v>
      </c>
      <c r="P36" s="27" t="e">
        <f t="array" ref="P36">INDEX(#REF!,MATCH($C36,#REF!,0),MATCH(P$1,#REF!,0))</f>
        <v>#REF!</v>
      </c>
      <c r="Q36" s="27"/>
      <c r="R36" s="26"/>
      <c r="S36" s="27" t="e">
        <f t="array" ref="S36">INDEX(#REF!,MATCH($C36,#REF!,0),MATCH(S$1,#REF!,0))</f>
        <v>#REF!</v>
      </c>
      <c r="T36" s="27" t="e">
        <f t="array" ref="T36">INDEX(#REF!,MATCH($C36,#REF!,0),MATCH(T$1,#REF!,0))</f>
        <v>#REF!</v>
      </c>
      <c r="U36" s="27" t="e">
        <f t="array" ref="U36">INDEX(#REF!,MATCH($C36,#REF!,0),MATCH(U$1,#REF!,0))</f>
        <v>#REF!</v>
      </c>
      <c r="V36" s="27" t="e">
        <f t="array" ref="V36">INDEX(#REF!,MATCH($C36,#REF!,0),MATCH(V$1,#REF!,0))</f>
        <v>#REF!</v>
      </c>
      <c r="W36" s="27" t="e">
        <f t="array" ref="W36">INDEX(#REF!,MATCH($C36,#REF!,0),MATCH(W$1,#REF!,0))</f>
        <v>#REF!</v>
      </c>
      <c r="X36" s="27" t="e">
        <f t="array" ref="X36">INDEX(#REF!,MATCH($C36,#REF!,0),MATCH(X$1,#REF!,0))</f>
        <v>#REF!</v>
      </c>
      <c r="Y36" s="27" t="e">
        <f t="array" ref="Y36">INDEX(#REF!,MATCH($C36,#REF!,0),MATCH(Y$1,#REF!,0))</f>
        <v>#REF!</v>
      </c>
      <c r="Z36" s="27" t="e">
        <f t="array" ref="Z36">INDEX(#REF!,MATCH($C36,#REF!,0),MATCH(Z$1,#REF!,0))</f>
        <v>#REF!</v>
      </c>
      <c r="AA36" s="27" t="e">
        <f t="array" ref="AA36">INDEX(#REF!,MATCH($C36,#REF!,0),MATCH(AA$1,#REF!,0))</f>
        <v>#REF!</v>
      </c>
      <c r="AB36" s="27" t="e">
        <f t="array" ref="AB36">INDEX(#REF!,MATCH($C36,#REF!,0),MATCH(AB$1,#REF!,0))</f>
        <v>#REF!</v>
      </c>
      <c r="AC36" s="27" t="e">
        <f t="array" ref="AC36">INDEX(#REF!,MATCH($C36,#REF!,0),MATCH(AC$1,#REF!,0))</f>
        <v>#REF!</v>
      </c>
      <c r="AD36" s="27" t="e">
        <f t="array" ref="AD36">INDEX(#REF!,MATCH($C36,#REF!,0),MATCH(AD$1,#REF!,0))</f>
        <v>#REF!</v>
      </c>
      <c r="AE36" s="27" t="e">
        <f t="shared" ref="AE36:AE67" si="33">INDEX($E36:$P36,1,MATCH($C$2,$E$1:$P$1,0))-INDEX(S36:AD36,1,MATCH($C$2,S$1:AD$1,0))</f>
        <v>#REF!</v>
      </c>
      <c r="AF36" s="28">
        <f t="shared" si="4"/>
        <v>0</v>
      </c>
      <c r="AG36" s="26"/>
      <c r="AH36" s="27" t="e">
        <f t="array" ref="AH36">INDEX(#REF!,MATCH($C36,#REF!,0),MATCH(AH$1,#REF!,0))</f>
        <v>#REF!</v>
      </c>
      <c r="AI36" s="27" t="e">
        <f t="array" ref="AI36">INDEX(#REF!,MATCH($C36,#REF!,0),MATCH(AI$1,#REF!,0))</f>
        <v>#REF!</v>
      </c>
      <c r="AJ36" s="27" t="e">
        <f t="array" ref="AJ36">INDEX(#REF!,MATCH($C36,#REF!,0),MATCH(AJ$1,#REF!,0))</f>
        <v>#REF!</v>
      </c>
      <c r="AK36" s="27" t="e">
        <f t="array" ref="AK36">INDEX(#REF!,MATCH($C36,#REF!,0),MATCH(AK$1,#REF!,0))</f>
        <v>#REF!</v>
      </c>
      <c r="AL36" s="27" t="e">
        <f t="array" ref="AL36">INDEX(#REF!,MATCH($C36,#REF!,0),MATCH(AL$1,#REF!,0))</f>
        <v>#REF!</v>
      </c>
      <c r="AM36" s="27" t="e">
        <f t="array" ref="AM36">INDEX(#REF!,MATCH($C36,#REF!,0),MATCH(AM$1,#REF!,0))</f>
        <v>#REF!</v>
      </c>
      <c r="AN36" s="27" t="e">
        <f t="array" ref="AN36">INDEX(#REF!,MATCH($C36,#REF!,0),MATCH(AN$1,#REF!,0))</f>
        <v>#REF!</v>
      </c>
      <c r="AO36" s="27" t="e">
        <f t="array" ref="AO36">INDEX(#REF!,MATCH($C36,#REF!,0),MATCH(AO$1,#REF!,0))</f>
        <v>#REF!</v>
      </c>
      <c r="AP36" s="27" t="e">
        <f t="array" ref="AP36">INDEX(#REF!,MATCH($C36,#REF!,0),MATCH(AP$1,#REF!,0))</f>
        <v>#REF!</v>
      </c>
      <c r="AQ36" s="27" t="e">
        <f t="array" ref="AQ36">INDEX(#REF!,MATCH($C36,#REF!,0),MATCH(AQ$1,#REF!,0))</f>
        <v>#REF!</v>
      </c>
      <c r="AR36" s="27" t="e">
        <f t="array" ref="AR36">INDEX(#REF!,MATCH($C36,#REF!,0),MATCH(AR$1,#REF!,0))</f>
        <v>#REF!</v>
      </c>
      <c r="AS36" s="27" t="e">
        <f t="array" ref="AS36">INDEX(#REF!,MATCH($C36,#REF!,0),MATCH(AS$1,#REF!,0))</f>
        <v>#REF!</v>
      </c>
      <c r="AT36" s="27" t="e">
        <f t="shared" ref="AT36:AT67" si="34">INDEX($E36:$P36,1,MATCH($C$2,$E$1:$P$1,0))-INDEX(AH36:AS36,1,MATCH(EDATE($C$2,-12),AH$1:AS$1,0))</f>
        <v>#REF!</v>
      </c>
      <c r="AU36" s="28">
        <f t="shared" ref="AU36:AU67" si="35">IFERROR(INDEX($E36:$P36,1,MATCH($C$2,$E$1:$P$1,0))/INDEX(AH36:AS36,1,MATCH(EDATE($C$2,-12),AH$1:AS$1,0))-1,0)</f>
        <v>0</v>
      </c>
      <c r="AV36" s="26"/>
      <c r="AW36" s="29" t="e">
        <f>SUMIF(E$1:P$1,"&lt;="&amp;AW$2,E36:P36)</f>
        <v>#REF!</v>
      </c>
      <c r="AX36" s="27"/>
      <c r="AY36" s="26"/>
      <c r="AZ36" s="26"/>
      <c r="BA36" s="29" t="e">
        <f>SUMIF(S$1:AD$1,"&lt;="&amp;BA$2,S36:AD36)</f>
        <v>#REF!</v>
      </c>
      <c r="BB36" s="27"/>
      <c r="BC36" s="27" t="e">
        <f t="shared" ref="BC36:BC67" si="36">$AW36-BA36</f>
        <v>#REF!</v>
      </c>
      <c r="BD36" s="28" t="str">
        <f t="shared" si="9"/>
        <v>-</v>
      </c>
      <c r="BE36" s="26"/>
      <c r="BF36" s="26"/>
      <c r="BG36" s="29" t="e">
        <f>SUMIF(AH$1:AS$1,"&lt;="&amp;BG$2,AH36:AS36)</f>
        <v>#REF!</v>
      </c>
      <c r="BH36" s="27"/>
      <c r="BI36" s="27" t="e">
        <f t="shared" ref="BI36:BI67" si="37">$AW36-BG36</f>
        <v>#REF!</v>
      </c>
      <c r="BJ36" s="28" t="str">
        <f t="shared" si="11"/>
        <v>-</v>
      </c>
      <c r="BK36" s="25"/>
    </row>
    <row r="37" spans="1:63" ht="15.75" hidden="1" customHeight="1" outlineLevel="1" x14ac:dyDescent="0.3">
      <c r="A37" s="14" t="s">
        <v>20</v>
      </c>
      <c r="B37" s="14"/>
      <c r="C37" s="30" t="s">
        <v>51</v>
      </c>
      <c r="D37" s="7"/>
      <c r="E37" s="31" t="e">
        <f t="array" ref="E37">INDEX(#REF!,MATCH($C37,#REF!,0),MATCH(E$1,#REF!,0))</f>
        <v>#REF!</v>
      </c>
      <c r="F37" s="31" t="e">
        <f t="array" ref="F37">INDEX(#REF!,MATCH($C37,#REF!,0),MATCH(F$1,#REF!,0))</f>
        <v>#REF!</v>
      </c>
      <c r="G37" s="31" t="e">
        <f t="array" ref="G37">INDEX(#REF!,MATCH($C37,#REF!,0),MATCH(G$1,#REF!,0))</f>
        <v>#REF!</v>
      </c>
      <c r="H37" s="31" t="e">
        <f t="array" ref="H37">INDEX(#REF!,MATCH($C37,#REF!,0),MATCH(H$1,#REF!,0))</f>
        <v>#REF!</v>
      </c>
      <c r="I37" s="31" t="e">
        <f t="array" ref="I37">INDEX(#REF!,MATCH($C37,#REF!,0),MATCH(I$1,#REF!,0))</f>
        <v>#REF!</v>
      </c>
      <c r="J37" s="31" t="e">
        <f t="array" ref="J37">INDEX(#REF!,MATCH($C37,#REF!,0),MATCH(J$1,#REF!,0))</f>
        <v>#REF!</v>
      </c>
      <c r="K37" s="31" t="e">
        <f t="array" ref="K37">INDEX(#REF!,MATCH($C37,#REF!,0),MATCH(K$1,#REF!,0))</f>
        <v>#REF!</v>
      </c>
      <c r="L37" s="31" t="e">
        <f t="array" ref="L37">INDEX(#REF!,MATCH($C37,#REF!,0),MATCH(L$1,#REF!,0))</f>
        <v>#REF!</v>
      </c>
      <c r="M37" s="31" t="e">
        <f t="array" ref="M37">INDEX(#REF!,MATCH($C37,#REF!,0),MATCH(M$1,#REF!,0))</f>
        <v>#REF!</v>
      </c>
      <c r="N37" s="31" t="e">
        <f t="array" ref="N37">INDEX(#REF!,MATCH($C37,#REF!,0),MATCH(N$1,#REF!,0))</f>
        <v>#REF!</v>
      </c>
      <c r="O37" s="31" t="e">
        <f t="array" ref="O37">INDEX(#REF!,MATCH($C37,#REF!,0),MATCH(O$1,#REF!,0))</f>
        <v>#REF!</v>
      </c>
      <c r="P37" s="31" t="e">
        <f t="array" ref="P37">INDEX(#REF!,MATCH($C37,#REF!,0),MATCH(P$1,#REF!,0))</f>
        <v>#REF!</v>
      </c>
      <c r="Q37" s="31"/>
      <c r="R37" s="7"/>
      <c r="S37" s="31" t="e">
        <f t="array" ref="S37">INDEX(#REF!,MATCH($C37,#REF!,0),MATCH(S$1,#REF!,0))</f>
        <v>#REF!</v>
      </c>
      <c r="T37" s="31" t="e">
        <f t="array" ref="T37">INDEX(#REF!,MATCH($C37,#REF!,0),MATCH(T$1,#REF!,0))</f>
        <v>#REF!</v>
      </c>
      <c r="U37" s="31" t="e">
        <f t="array" ref="U37">INDEX(#REF!,MATCH($C37,#REF!,0),MATCH(U$1,#REF!,0))</f>
        <v>#REF!</v>
      </c>
      <c r="V37" s="31" t="e">
        <f t="array" ref="V37">INDEX(#REF!,MATCH($C37,#REF!,0),MATCH(V$1,#REF!,0))</f>
        <v>#REF!</v>
      </c>
      <c r="W37" s="31" t="e">
        <f t="array" ref="W37">INDEX(#REF!,MATCH($C37,#REF!,0),MATCH(W$1,#REF!,0))</f>
        <v>#REF!</v>
      </c>
      <c r="X37" s="31" t="e">
        <f t="array" ref="X37">INDEX(#REF!,MATCH($C37,#REF!,0),MATCH(X$1,#REF!,0))</f>
        <v>#REF!</v>
      </c>
      <c r="Y37" s="31" t="e">
        <f t="array" ref="Y37">INDEX(#REF!,MATCH($C37,#REF!,0),MATCH(Y$1,#REF!,0))</f>
        <v>#REF!</v>
      </c>
      <c r="Z37" s="31" t="e">
        <f t="array" ref="Z37">INDEX(#REF!,MATCH($C37,#REF!,0),MATCH(Z$1,#REF!,0))</f>
        <v>#REF!</v>
      </c>
      <c r="AA37" s="31" t="e">
        <f t="array" ref="AA37">INDEX(#REF!,MATCH($C37,#REF!,0),MATCH(AA$1,#REF!,0))</f>
        <v>#REF!</v>
      </c>
      <c r="AB37" s="31" t="e">
        <f t="array" ref="AB37">INDEX(#REF!,MATCH($C37,#REF!,0),MATCH(AB$1,#REF!,0))</f>
        <v>#REF!</v>
      </c>
      <c r="AC37" s="31" t="e">
        <f t="array" ref="AC37">INDEX(#REF!,MATCH($C37,#REF!,0),MATCH(AC$1,#REF!,0))</f>
        <v>#REF!</v>
      </c>
      <c r="AD37" s="31" t="e">
        <f t="array" ref="AD37">INDEX(#REF!,MATCH($C37,#REF!,0),MATCH(AD$1,#REF!,0))</f>
        <v>#REF!</v>
      </c>
      <c r="AE37" s="31" t="e">
        <f t="shared" si="33"/>
        <v>#REF!</v>
      </c>
      <c r="AF37" s="32">
        <f t="shared" si="4"/>
        <v>0</v>
      </c>
      <c r="AG37" s="7"/>
      <c r="AH37" s="31" t="e">
        <f t="array" ref="AH37">INDEX(#REF!,MATCH($C37,#REF!,0),MATCH(AH$1,#REF!,0))</f>
        <v>#REF!</v>
      </c>
      <c r="AI37" s="31" t="e">
        <f t="array" ref="AI37">INDEX(#REF!,MATCH($C37,#REF!,0),MATCH(AI$1,#REF!,0))</f>
        <v>#REF!</v>
      </c>
      <c r="AJ37" s="31" t="e">
        <f t="array" ref="AJ37">INDEX(#REF!,MATCH($C37,#REF!,0),MATCH(AJ$1,#REF!,0))</f>
        <v>#REF!</v>
      </c>
      <c r="AK37" s="31" t="e">
        <f t="array" ref="AK37">INDEX(#REF!,MATCH($C37,#REF!,0),MATCH(AK$1,#REF!,0))</f>
        <v>#REF!</v>
      </c>
      <c r="AL37" s="31" t="e">
        <f t="array" ref="AL37">INDEX(#REF!,MATCH($C37,#REF!,0),MATCH(AL$1,#REF!,0))</f>
        <v>#REF!</v>
      </c>
      <c r="AM37" s="31" t="e">
        <f t="array" ref="AM37">INDEX(#REF!,MATCH($C37,#REF!,0),MATCH(AM$1,#REF!,0))</f>
        <v>#REF!</v>
      </c>
      <c r="AN37" s="31" t="e">
        <f t="array" ref="AN37">INDEX(#REF!,MATCH($C37,#REF!,0),MATCH(AN$1,#REF!,0))</f>
        <v>#REF!</v>
      </c>
      <c r="AO37" s="31" t="e">
        <f t="array" ref="AO37">INDEX(#REF!,MATCH($C37,#REF!,0),MATCH(AO$1,#REF!,0))</f>
        <v>#REF!</v>
      </c>
      <c r="AP37" s="31" t="e">
        <f t="array" ref="AP37">INDEX(#REF!,MATCH($C37,#REF!,0),MATCH(AP$1,#REF!,0))</f>
        <v>#REF!</v>
      </c>
      <c r="AQ37" s="31" t="e">
        <f t="array" ref="AQ37">INDEX(#REF!,MATCH($C37,#REF!,0),MATCH(AQ$1,#REF!,0))</f>
        <v>#REF!</v>
      </c>
      <c r="AR37" s="31" t="e">
        <f t="array" ref="AR37">INDEX(#REF!,MATCH($C37,#REF!,0),MATCH(AR$1,#REF!,0))</f>
        <v>#REF!</v>
      </c>
      <c r="AS37" s="31" t="e">
        <f t="array" ref="AS37">INDEX(#REF!,MATCH($C37,#REF!,0),MATCH(AS$1,#REF!,0))</f>
        <v>#REF!</v>
      </c>
      <c r="AT37" s="31" t="e">
        <f t="shared" si="34"/>
        <v>#REF!</v>
      </c>
      <c r="AU37" s="32">
        <f t="shared" si="35"/>
        <v>0</v>
      </c>
      <c r="AV37" s="7"/>
      <c r="AW37" s="31" t="e">
        <f>SUMIF(E$1:P$1,"&lt;="&amp;AW$2,E37:P37)</f>
        <v>#REF!</v>
      </c>
      <c r="AX37" s="31"/>
      <c r="AY37" s="7"/>
      <c r="AZ37" s="7"/>
      <c r="BA37" s="31" t="e">
        <f>SUMIF(S$1:AD$1,"&lt;="&amp;BA$2,S37:AD37)</f>
        <v>#REF!</v>
      </c>
      <c r="BB37" s="31"/>
      <c r="BC37" s="31" t="e">
        <f t="shared" si="36"/>
        <v>#REF!</v>
      </c>
      <c r="BD37" s="32" t="str">
        <f t="shared" si="9"/>
        <v>-</v>
      </c>
      <c r="BE37" s="7"/>
      <c r="BF37" s="7"/>
      <c r="BG37" s="31" t="e">
        <f>SUMIF(AH$1:AS$1,"&lt;="&amp;BG$2,AH37:AS37)</f>
        <v>#REF!</v>
      </c>
      <c r="BH37" s="31"/>
      <c r="BI37" s="31" t="e">
        <f t="shared" si="37"/>
        <v>#REF!</v>
      </c>
      <c r="BJ37" s="32" t="str">
        <f t="shared" si="11"/>
        <v>-</v>
      </c>
      <c r="BK37" s="14"/>
    </row>
    <row r="38" spans="1:63" ht="10.5" customHeight="1" x14ac:dyDescent="0.3">
      <c r="A38" s="14" t="s">
        <v>20</v>
      </c>
      <c r="B38" s="14"/>
      <c r="C38" s="33" t="s">
        <v>52</v>
      </c>
      <c r="D38" s="7"/>
      <c r="E38" s="18" t="e">
        <f t="shared" ref="E38:P38" si="38">E4+E37</f>
        <v>#REF!</v>
      </c>
      <c r="F38" s="18" t="e">
        <f t="shared" si="38"/>
        <v>#REF!</v>
      </c>
      <c r="G38" s="18" t="e">
        <f t="shared" si="38"/>
        <v>#REF!</v>
      </c>
      <c r="H38" s="18" t="e">
        <f t="shared" si="38"/>
        <v>#REF!</v>
      </c>
      <c r="I38" s="18" t="e">
        <f t="shared" si="38"/>
        <v>#REF!</v>
      </c>
      <c r="J38" s="18" t="e">
        <f t="shared" si="38"/>
        <v>#REF!</v>
      </c>
      <c r="K38" s="18" t="e">
        <f t="shared" si="38"/>
        <v>#REF!</v>
      </c>
      <c r="L38" s="18" t="e">
        <f t="shared" si="38"/>
        <v>#REF!</v>
      </c>
      <c r="M38" s="18" t="e">
        <f t="shared" si="38"/>
        <v>#REF!</v>
      </c>
      <c r="N38" s="18" t="e">
        <f t="shared" si="38"/>
        <v>#REF!</v>
      </c>
      <c r="O38" s="18" t="e">
        <f t="shared" si="38"/>
        <v>#REF!</v>
      </c>
      <c r="P38" s="18" t="e">
        <f t="shared" si="38"/>
        <v>#REF!</v>
      </c>
      <c r="Q38" s="19">
        <f t="shared" ref="Q38:Q69" si="39">IFERROR(INDEX($E38:$P38,1,MATCH($C$2,$E$1:$P$1,0))/INDEX($E$38:$P$38,1,MATCH($C$2,$E$1:$P$1,0)),0)</f>
        <v>0</v>
      </c>
      <c r="R38" s="7"/>
      <c r="S38" s="18" t="e">
        <f t="shared" ref="S38:AD38" si="40">S4+S37</f>
        <v>#REF!</v>
      </c>
      <c r="T38" s="18" t="e">
        <f t="shared" si="40"/>
        <v>#REF!</v>
      </c>
      <c r="U38" s="18" t="e">
        <f t="shared" si="40"/>
        <v>#REF!</v>
      </c>
      <c r="V38" s="18" t="e">
        <f t="shared" si="40"/>
        <v>#REF!</v>
      </c>
      <c r="W38" s="18" t="e">
        <f t="shared" si="40"/>
        <v>#REF!</v>
      </c>
      <c r="X38" s="18" t="e">
        <f t="shared" si="40"/>
        <v>#REF!</v>
      </c>
      <c r="Y38" s="18" t="e">
        <f t="shared" si="40"/>
        <v>#REF!</v>
      </c>
      <c r="Z38" s="18" t="e">
        <f t="shared" si="40"/>
        <v>#REF!</v>
      </c>
      <c r="AA38" s="18" t="e">
        <f t="shared" si="40"/>
        <v>#REF!</v>
      </c>
      <c r="AB38" s="18" t="e">
        <f t="shared" si="40"/>
        <v>#REF!</v>
      </c>
      <c r="AC38" s="18" t="e">
        <f t="shared" si="40"/>
        <v>#REF!</v>
      </c>
      <c r="AD38" s="18" t="e">
        <f t="shared" si="40"/>
        <v>#REF!</v>
      </c>
      <c r="AE38" s="34" t="e">
        <f t="shared" si="33"/>
        <v>#REF!</v>
      </c>
      <c r="AF38" s="19">
        <f>IFERROR(1*--(INDEX($S38:$AD38,1,MATCH($C$2,S$1:AD$1,0))&lt;0)+INDEX($E38:$P38,1,MATCH($C$2,$E$1:$P$1,0))/INDEX($S38:$AD38,1,MATCH($C$2,S$1:AD$1,0))-1*--(INDEX($S38:$AD38,1,MATCH($C$2,S$1:AD$1,0))&gt;=0),0)</f>
        <v>0</v>
      </c>
      <c r="AG38" s="7"/>
      <c r="AH38" s="18">
        <v>276643.03999999998</v>
      </c>
      <c r="AI38" s="18">
        <v>359281.46</v>
      </c>
      <c r="AJ38" s="18">
        <v>744847.97000000009</v>
      </c>
      <c r="AK38" s="18">
        <v>422735.33</v>
      </c>
      <c r="AL38" s="18">
        <v>519926.69000000012</v>
      </c>
      <c r="AM38" s="18">
        <v>491964.54</v>
      </c>
      <c r="AN38" s="18">
        <v>637072.60000000009</v>
      </c>
      <c r="AO38" s="18">
        <v>562042.29</v>
      </c>
      <c r="AP38" s="18">
        <v>516675.95</v>
      </c>
      <c r="AQ38" s="18">
        <v>519972.19</v>
      </c>
      <c r="AR38" s="18">
        <v>1025370.41</v>
      </c>
      <c r="AS38" s="18">
        <v>445579.27</v>
      </c>
      <c r="AT38" s="18" t="e">
        <f t="shared" si="34"/>
        <v>#REF!</v>
      </c>
      <c r="AU38" s="19">
        <f t="shared" si="35"/>
        <v>0</v>
      </c>
      <c r="AV38" s="7"/>
      <c r="AW38" s="18" t="e">
        <f>AW4+AW37</f>
        <v>#REF!</v>
      </c>
      <c r="AX38" s="19" t="e">
        <f t="shared" ref="AX38:AX69" si="41">AW38/AW$38</f>
        <v>#REF!</v>
      </c>
      <c r="AY38" s="7"/>
      <c r="AZ38" s="7"/>
      <c r="BA38" s="18" t="e">
        <f>BA4+BA37</f>
        <v>#REF!</v>
      </c>
      <c r="BB38" s="19" t="e">
        <f t="shared" ref="BB38:BB69" si="42">BA38/BA$38</f>
        <v>#REF!</v>
      </c>
      <c r="BC38" s="18" t="e">
        <f t="shared" si="36"/>
        <v>#REF!</v>
      </c>
      <c r="BD38" s="19" t="str">
        <f t="shared" si="9"/>
        <v>-</v>
      </c>
      <c r="BE38" s="7"/>
      <c r="BF38" s="7"/>
      <c r="BG38" s="18">
        <f>SUMIF(AH$1:AS$1,"&lt;="&amp;BG$2,AH38:AS38)</f>
        <v>6522111.7400000002</v>
      </c>
      <c r="BH38" s="19">
        <f t="shared" ref="BH38:BH69" si="43">BG38/BG$38</f>
        <v>1</v>
      </c>
      <c r="BI38" s="34" t="e">
        <f t="shared" si="37"/>
        <v>#REF!</v>
      </c>
      <c r="BJ38" s="19" t="str">
        <f t="shared" si="11"/>
        <v>-</v>
      </c>
      <c r="BK38" s="14"/>
    </row>
    <row r="39" spans="1:63" ht="10.5" customHeight="1" x14ac:dyDescent="0.3">
      <c r="A39" s="14" t="s">
        <v>53</v>
      </c>
      <c r="B39" s="14"/>
      <c r="C39" s="30" t="s">
        <v>54</v>
      </c>
      <c r="D39" s="7"/>
      <c r="E39" s="31" t="e">
        <f t="shared" ref="E39:P39" si="44">SUM(E40:E42)</f>
        <v>#REF!</v>
      </c>
      <c r="F39" s="31" t="e">
        <f t="shared" si="44"/>
        <v>#REF!</v>
      </c>
      <c r="G39" s="31" t="e">
        <f t="shared" si="44"/>
        <v>#REF!</v>
      </c>
      <c r="H39" s="31" t="e">
        <f t="shared" si="44"/>
        <v>#REF!</v>
      </c>
      <c r="I39" s="31" t="e">
        <f t="shared" si="44"/>
        <v>#REF!</v>
      </c>
      <c r="J39" s="31" t="e">
        <f t="shared" si="44"/>
        <v>#REF!</v>
      </c>
      <c r="K39" s="31" t="e">
        <f t="shared" si="44"/>
        <v>#REF!</v>
      </c>
      <c r="L39" s="31" t="e">
        <f t="shared" si="44"/>
        <v>#REF!</v>
      </c>
      <c r="M39" s="31" t="e">
        <f t="shared" si="44"/>
        <v>#REF!</v>
      </c>
      <c r="N39" s="31" t="e">
        <f t="shared" si="44"/>
        <v>#REF!</v>
      </c>
      <c r="O39" s="31" t="e">
        <f t="shared" si="44"/>
        <v>#REF!</v>
      </c>
      <c r="P39" s="31" t="e">
        <f t="shared" si="44"/>
        <v>#REF!</v>
      </c>
      <c r="Q39" s="32">
        <f t="shared" si="39"/>
        <v>0</v>
      </c>
      <c r="R39" s="7"/>
      <c r="S39" s="31" t="e">
        <f t="shared" ref="S39:AD39" si="45">SUM(S40:S42)</f>
        <v>#REF!</v>
      </c>
      <c r="T39" s="31" t="e">
        <f t="shared" si="45"/>
        <v>#REF!</v>
      </c>
      <c r="U39" s="31" t="e">
        <f t="shared" si="45"/>
        <v>#REF!</v>
      </c>
      <c r="V39" s="31" t="e">
        <f t="shared" si="45"/>
        <v>#REF!</v>
      </c>
      <c r="W39" s="31" t="e">
        <f t="shared" si="45"/>
        <v>#REF!</v>
      </c>
      <c r="X39" s="31" t="e">
        <f t="shared" si="45"/>
        <v>#REF!</v>
      </c>
      <c r="Y39" s="31" t="e">
        <f t="shared" si="45"/>
        <v>#REF!</v>
      </c>
      <c r="Z39" s="31" t="e">
        <f t="shared" si="45"/>
        <v>#REF!</v>
      </c>
      <c r="AA39" s="31" t="e">
        <f t="shared" si="45"/>
        <v>#REF!</v>
      </c>
      <c r="AB39" s="31" t="e">
        <f t="shared" si="45"/>
        <v>#REF!</v>
      </c>
      <c r="AC39" s="31" t="e">
        <f t="shared" si="45"/>
        <v>#REF!</v>
      </c>
      <c r="AD39" s="31" t="e">
        <f t="shared" si="45"/>
        <v>#REF!</v>
      </c>
      <c r="AE39" s="35" t="e">
        <f t="shared" si="33"/>
        <v>#REF!</v>
      </c>
      <c r="AF39" s="32">
        <f>IFERROR(1*--(INDEX($S39:$AD39,1,MATCH($C$2,S$1:AD$1,0))&lt;0)+INDEX($E39:$P39,1,MATCH($C$2,$E$1:$P$1,0))/INDEX($S39:$AD39,1,MATCH($C$2,S$1:AD$1,0))-1*--(INDEX($S39:$AD39,1,MATCH($C$2,S$1:AD$1,0))&gt;=0),0)</f>
        <v>0</v>
      </c>
      <c r="AG39" s="7"/>
      <c r="AH39" s="31" t="e">
        <f t="shared" ref="AH39:AS39" si="46">SUM(AH40:AH42)</f>
        <v>#REF!</v>
      </c>
      <c r="AI39" s="31" t="e">
        <f t="shared" si="46"/>
        <v>#REF!</v>
      </c>
      <c r="AJ39" s="31" t="e">
        <f t="shared" si="46"/>
        <v>#REF!</v>
      </c>
      <c r="AK39" s="31" t="e">
        <f t="shared" si="46"/>
        <v>#REF!</v>
      </c>
      <c r="AL39" s="31" t="e">
        <f t="shared" si="46"/>
        <v>#REF!</v>
      </c>
      <c r="AM39" s="31" t="e">
        <f t="shared" si="46"/>
        <v>#REF!</v>
      </c>
      <c r="AN39" s="31" t="e">
        <f t="shared" si="46"/>
        <v>#REF!</v>
      </c>
      <c r="AO39" s="31" t="e">
        <f t="shared" si="46"/>
        <v>#REF!</v>
      </c>
      <c r="AP39" s="31" t="e">
        <f t="shared" si="46"/>
        <v>#REF!</v>
      </c>
      <c r="AQ39" s="31" t="e">
        <f t="shared" si="46"/>
        <v>#REF!</v>
      </c>
      <c r="AR39" s="31" t="e">
        <f t="shared" si="46"/>
        <v>#REF!</v>
      </c>
      <c r="AS39" s="31" t="e">
        <f t="shared" si="46"/>
        <v>#REF!</v>
      </c>
      <c r="AT39" s="31" t="e">
        <f t="shared" si="34"/>
        <v>#REF!</v>
      </c>
      <c r="AU39" s="32">
        <f t="shared" si="35"/>
        <v>0</v>
      </c>
      <c r="AV39" s="7"/>
      <c r="AW39" s="31" t="e">
        <f>SUM(AW40:AW42)</f>
        <v>#REF!</v>
      </c>
      <c r="AX39" s="32" t="e">
        <f t="shared" si="41"/>
        <v>#REF!</v>
      </c>
      <c r="AY39" s="7"/>
      <c r="AZ39" s="7"/>
      <c r="BA39" s="31" t="e">
        <f>SUM(BA40:BA42)</f>
        <v>#REF!</v>
      </c>
      <c r="BB39" s="32" t="e">
        <f t="shared" si="42"/>
        <v>#REF!</v>
      </c>
      <c r="BC39" s="31" t="e">
        <f t="shared" si="36"/>
        <v>#REF!</v>
      </c>
      <c r="BD39" s="36" t="e">
        <f t="shared" ref="BD39:BD70" si="47">($AX39-BB39)*100</f>
        <v>#REF!</v>
      </c>
      <c r="BE39" s="7"/>
      <c r="BF39" s="7"/>
      <c r="BG39" s="31" t="e">
        <f>SUM(BG40:BG42)</f>
        <v>#REF!</v>
      </c>
      <c r="BH39" s="32" t="e">
        <f t="shared" si="43"/>
        <v>#REF!</v>
      </c>
      <c r="BI39" s="35" t="e">
        <f t="shared" si="37"/>
        <v>#REF!</v>
      </c>
      <c r="BJ39" s="36" t="e">
        <f t="shared" ref="BJ39:BJ70" si="48">($AX39-BH39)*100</f>
        <v>#REF!</v>
      </c>
      <c r="BK39" s="14"/>
    </row>
    <row r="40" spans="1:63" ht="10.5" customHeight="1" outlineLevel="1" x14ac:dyDescent="0.3">
      <c r="A40" s="14" t="s">
        <v>53</v>
      </c>
      <c r="B40" s="14"/>
      <c r="C40" s="7" t="s">
        <v>55</v>
      </c>
      <c r="D40" s="7"/>
      <c r="E40" s="37" t="e">
        <f t="array" ref="E40">INDEX(#REF!,MATCH($C40,#REF!,0),MATCH(E$1,#REF!,0))</f>
        <v>#REF!</v>
      </c>
      <c r="F40" s="37" t="e">
        <f t="array" ref="F40">INDEX(#REF!,MATCH($C40,#REF!,0),MATCH(F$1,#REF!,0))</f>
        <v>#REF!</v>
      </c>
      <c r="G40" s="37" t="e">
        <f t="array" ref="G40">INDEX(#REF!,MATCH($C40,#REF!,0),MATCH(G$1,#REF!,0))</f>
        <v>#REF!</v>
      </c>
      <c r="H40" s="37" t="e">
        <f t="array" ref="H40">INDEX(#REF!,MATCH($C40,#REF!,0),MATCH(H$1,#REF!,0))</f>
        <v>#REF!</v>
      </c>
      <c r="I40" s="37" t="e">
        <f t="array" ref="I40">INDEX(#REF!,MATCH($C40,#REF!,0),MATCH(I$1,#REF!,0))</f>
        <v>#REF!</v>
      </c>
      <c r="J40" s="37" t="e">
        <f t="array" ref="J40">INDEX(#REF!,MATCH($C40,#REF!,0),MATCH(J$1,#REF!,0))</f>
        <v>#REF!</v>
      </c>
      <c r="K40" s="37" t="e">
        <f t="array" ref="K40">INDEX(#REF!,MATCH($C40,#REF!,0),MATCH(K$1,#REF!,0))</f>
        <v>#REF!</v>
      </c>
      <c r="L40" s="37" t="e">
        <f t="array" ref="L40">INDEX(#REF!,MATCH($C40,#REF!,0),MATCH(L$1,#REF!,0))</f>
        <v>#REF!</v>
      </c>
      <c r="M40" s="37" t="e">
        <f t="array" ref="M40">INDEX(#REF!,MATCH($C40,#REF!,0),MATCH(M$1,#REF!,0))</f>
        <v>#REF!</v>
      </c>
      <c r="N40" s="37" t="e">
        <f t="array" ref="N40">INDEX(#REF!,MATCH($C40,#REF!,0),MATCH(N$1,#REF!,0))</f>
        <v>#REF!</v>
      </c>
      <c r="O40" s="37" t="e">
        <f t="array" ref="O40">INDEX(#REF!,MATCH($C40,#REF!,0),MATCH(O$1,#REF!,0))</f>
        <v>#REF!</v>
      </c>
      <c r="P40" s="37" t="e">
        <f t="array" ref="P40">INDEX(#REF!,MATCH($C40,#REF!,0),MATCH(P$1,#REF!,0))</f>
        <v>#REF!</v>
      </c>
      <c r="Q40" s="38">
        <f t="shared" si="39"/>
        <v>0</v>
      </c>
      <c r="R40" s="7"/>
      <c r="S40" s="37" t="e">
        <f t="array" ref="S40">INDEX(#REF!,MATCH($C40,#REF!,0),MATCH(S$1,#REF!,0))</f>
        <v>#REF!</v>
      </c>
      <c r="T40" s="37" t="e">
        <f t="array" ref="T40">INDEX(#REF!,MATCH($C40,#REF!,0),MATCH(T$1,#REF!,0))</f>
        <v>#REF!</v>
      </c>
      <c r="U40" s="37" t="e">
        <f t="array" ref="U40">INDEX(#REF!,MATCH($C40,#REF!,0),MATCH(U$1,#REF!,0))</f>
        <v>#REF!</v>
      </c>
      <c r="V40" s="37" t="e">
        <f t="array" ref="V40">INDEX(#REF!,MATCH($C40,#REF!,0),MATCH(V$1,#REF!,0))</f>
        <v>#REF!</v>
      </c>
      <c r="W40" s="37" t="e">
        <f t="array" ref="W40">INDEX(#REF!,MATCH($C40,#REF!,0),MATCH(W$1,#REF!,0))</f>
        <v>#REF!</v>
      </c>
      <c r="X40" s="37" t="e">
        <f t="array" ref="X40">INDEX(#REF!,MATCH($C40,#REF!,0),MATCH(X$1,#REF!,0))</f>
        <v>#REF!</v>
      </c>
      <c r="Y40" s="37" t="e">
        <f t="array" ref="Y40">INDEX(#REF!,MATCH($C40,#REF!,0),MATCH(Y$1,#REF!,0))</f>
        <v>#REF!</v>
      </c>
      <c r="Z40" s="37" t="e">
        <f t="array" ref="Z40">INDEX(#REF!,MATCH($C40,#REF!,0),MATCH(Z$1,#REF!,0))</f>
        <v>#REF!</v>
      </c>
      <c r="AA40" s="37" t="e">
        <f t="array" ref="AA40">INDEX(#REF!,MATCH($C40,#REF!,0),MATCH(AA$1,#REF!,0))</f>
        <v>#REF!</v>
      </c>
      <c r="AB40" s="37" t="e">
        <f t="array" ref="AB40">INDEX(#REF!,MATCH($C40,#REF!,0),MATCH(AB$1,#REF!,0))</f>
        <v>#REF!</v>
      </c>
      <c r="AC40" s="37" t="e">
        <f t="array" ref="AC40">INDEX(#REF!,MATCH($C40,#REF!,0),MATCH(AC$1,#REF!,0))</f>
        <v>#REF!</v>
      </c>
      <c r="AD40" s="37" t="e">
        <f t="array" ref="AD40">INDEX(#REF!,MATCH($C40,#REF!,0),MATCH(AD$1,#REF!,0))</f>
        <v>#REF!</v>
      </c>
      <c r="AE40" s="37" t="e">
        <f t="shared" si="33"/>
        <v>#REF!</v>
      </c>
      <c r="AF40" s="38">
        <f>IFERROR(INDEX($E40:$P40,1,MATCH($C$2,$E$1:$P$1,0))/INDEX($S40:$AD40,1,MATCH($C$2,S$1:AD$1,0))-1,0)</f>
        <v>0</v>
      </c>
      <c r="AG40" s="7"/>
      <c r="AH40" s="37" t="e">
        <f t="array" ref="AH40">INDEX(#REF!,MATCH($C40,#REF!,0),MATCH(AH$1,#REF!,0))</f>
        <v>#REF!</v>
      </c>
      <c r="AI40" s="37" t="e">
        <f t="array" ref="AI40">INDEX(#REF!,MATCH($C40,#REF!,0),MATCH(AI$1,#REF!,0))</f>
        <v>#REF!</v>
      </c>
      <c r="AJ40" s="37" t="e">
        <f t="array" ref="AJ40">INDEX(#REF!,MATCH($C40,#REF!,0),MATCH(AJ$1,#REF!,0))</f>
        <v>#REF!</v>
      </c>
      <c r="AK40" s="37" t="e">
        <f t="array" ref="AK40">INDEX(#REF!,MATCH($C40,#REF!,0),MATCH(AK$1,#REF!,0))</f>
        <v>#REF!</v>
      </c>
      <c r="AL40" s="37" t="e">
        <f t="array" ref="AL40">INDEX(#REF!,MATCH($C40,#REF!,0),MATCH(AL$1,#REF!,0))</f>
        <v>#REF!</v>
      </c>
      <c r="AM40" s="37" t="e">
        <f t="array" ref="AM40">INDEX(#REF!,MATCH($C40,#REF!,0),MATCH(AM$1,#REF!,0))</f>
        <v>#REF!</v>
      </c>
      <c r="AN40" s="37" t="e">
        <f t="array" ref="AN40">INDEX(#REF!,MATCH($C40,#REF!,0),MATCH(AN$1,#REF!,0))</f>
        <v>#REF!</v>
      </c>
      <c r="AO40" s="37" t="e">
        <f t="array" ref="AO40">INDEX(#REF!,MATCH($C40,#REF!,0),MATCH(AO$1,#REF!,0))</f>
        <v>#REF!</v>
      </c>
      <c r="AP40" s="37" t="e">
        <f t="array" ref="AP40">INDEX(#REF!,MATCH($C40,#REF!,0),MATCH(AP$1,#REF!,0))</f>
        <v>#REF!</v>
      </c>
      <c r="AQ40" s="37" t="e">
        <f t="array" ref="AQ40">INDEX(#REF!,MATCH($C40,#REF!,0),MATCH(AQ$1,#REF!,0))</f>
        <v>#REF!</v>
      </c>
      <c r="AR40" s="37" t="e">
        <f t="array" ref="AR40">INDEX(#REF!,MATCH($C40,#REF!,0),MATCH(AR$1,#REF!,0))</f>
        <v>#REF!</v>
      </c>
      <c r="AS40" s="37" t="e">
        <f t="array" ref="AS40">INDEX(#REF!,MATCH($C40,#REF!,0),MATCH(AS$1,#REF!,0))</f>
        <v>#REF!</v>
      </c>
      <c r="AT40" s="23" t="e">
        <f t="shared" si="34"/>
        <v>#REF!</v>
      </c>
      <c r="AU40" s="38">
        <f t="shared" si="35"/>
        <v>0</v>
      </c>
      <c r="AV40" s="7"/>
      <c r="AW40" s="23" t="e">
        <f>SUMIF(E$1:P$1,"&lt;="&amp;AW$2,E40:P40)</f>
        <v>#REF!</v>
      </c>
      <c r="AX40" s="38" t="e">
        <f t="shared" si="41"/>
        <v>#REF!</v>
      </c>
      <c r="AY40" s="7"/>
      <c r="AZ40" s="7"/>
      <c r="BA40" s="23" t="e">
        <f>SUMIF(S$1:AD$1,"&lt;="&amp;BA$2,S40:AD40)</f>
        <v>#REF!</v>
      </c>
      <c r="BB40" s="38" t="e">
        <f t="shared" si="42"/>
        <v>#REF!</v>
      </c>
      <c r="BC40" s="37" t="e">
        <f t="shared" si="36"/>
        <v>#REF!</v>
      </c>
      <c r="BD40" s="39" t="e">
        <f t="shared" si="47"/>
        <v>#REF!</v>
      </c>
      <c r="BE40" s="7"/>
      <c r="BF40" s="7"/>
      <c r="BG40" s="23" t="e">
        <f>SUMIF(AH$1:AS$1,"&lt;="&amp;BG$2,AH40:AS40)</f>
        <v>#REF!</v>
      </c>
      <c r="BH40" s="38" t="e">
        <f t="shared" si="43"/>
        <v>#REF!</v>
      </c>
      <c r="BI40" s="37" t="e">
        <f t="shared" si="37"/>
        <v>#REF!</v>
      </c>
      <c r="BJ40" s="39" t="e">
        <f t="shared" si="48"/>
        <v>#REF!</v>
      </c>
      <c r="BK40" s="14"/>
    </row>
    <row r="41" spans="1:63" ht="10.5" customHeight="1" outlineLevel="1" x14ac:dyDescent="0.3">
      <c r="A41" s="14" t="s">
        <v>53</v>
      </c>
      <c r="B41" s="14"/>
      <c r="C41" s="7" t="s">
        <v>56</v>
      </c>
      <c r="D41" s="7"/>
      <c r="E41" s="37" t="e">
        <f t="array" ref="E41">INDEX(#REF!,MATCH($C41,#REF!,0),MATCH(E$1,#REF!,0))</f>
        <v>#REF!</v>
      </c>
      <c r="F41" s="37" t="e">
        <f t="array" ref="F41">INDEX(#REF!,MATCH($C41,#REF!,0),MATCH(F$1,#REF!,0))</f>
        <v>#REF!</v>
      </c>
      <c r="G41" s="37" t="e">
        <f t="array" ref="G41">INDEX(#REF!,MATCH($C41,#REF!,0),MATCH(G$1,#REF!,0))</f>
        <v>#REF!</v>
      </c>
      <c r="H41" s="37" t="e">
        <f t="array" ref="H41">INDEX(#REF!,MATCH($C41,#REF!,0),MATCH(H$1,#REF!,0))</f>
        <v>#REF!</v>
      </c>
      <c r="I41" s="37" t="e">
        <f t="array" ref="I41">INDEX(#REF!,MATCH($C41,#REF!,0),MATCH(I$1,#REF!,0))</f>
        <v>#REF!</v>
      </c>
      <c r="J41" s="37" t="e">
        <f t="array" ref="J41">INDEX(#REF!,MATCH($C41,#REF!,0),MATCH(J$1,#REF!,0))</f>
        <v>#REF!</v>
      </c>
      <c r="K41" s="37" t="e">
        <f t="array" ref="K41">INDEX(#REF!,MATCH($C41,#REF!,0),MATCH(K$1,#REF!,0))</f>
        <v>#REF!</v>
      </c>
      <c r="L41" s="37" t="e">
        <f t="array" ref="L41">INDEX(#REF!,MATCH($C41,#REF!,0),MATCH(L$1,#REF!,0))</f>
        <v>#REF!</v>
      </c>
      <c r="M41" s="37" t="e">
        <f t="array" ref="M41">INDEX(#REF!,MATCH($C41,#REF!,0),MATCH(M$1,#REF!,0))</f>
        <v>#REF!</v>
      </c>
      <c r="N41" s="37" t="e">
        <f t="array" ref="N41">INDEX(#REF!,MATCH($C41,#REF!,0),MATCH(N$1,#REF!,0))</f>
        <v>#REF!</v>
      </c>
      <c r="O41" s="37" t="e">
        <f t="array" ref="O41">INDEX(#REF!,MATCH($C41,#REF!,0),MATCH(O$1,#REF!,0))</f>
        <v>#REF!</v>
      </c>
      <c r="P41" s="37" t="e">
        <f t="array" ref="P41">INDEX(#REF!,MATCH($C41,#REF!,0),MATCH(P$1,#REF!,0))</f>
        <v>#REF!</v>
      </c>
      <c r="Q41" s="38">
        <f t="shared" si="39"/>
        <v>0</v>
      </c>
      <c r="R41" s="7"/>
      <c r="S41" s="37" t="e">
        <f t="array" ref="S41">INDEX(#REF!,MATCH($C41,#REF!,0),MATCH(S$1,#REF!,0))</f>
        <v>#REF!</v>
      </c>
      <c r="T41" s="37" t="e">
        <f t="array" ref="T41">INDEX(#REF!,MATCH($C41,#REF!,0),MATCH(T$1,#REF!,0))</f>
        <v>#REF!</v>
      </c>
      <c r="U41" s="37" t="e">
        <f t="array" ref="U41">INDEX(#REF!,MATCH($C41,#REF!,0),MATCH(U$1,#REF!,0))</f>
        <v>#REF!</v>
      </c>
      <c r="V41" s="37" t="e">
        <f t="array" ref="V41">INDEX(#REF!,MATCH($C41,#REF!,0),MATCH(V$1,#REF!,0))</f>
        <v>#REF!</v>
      </c>
      <c r="W41" s="37" t="e">
        <f t="array" ref="W41">INDEX(#REF!,MATCH($C41,#REF!,0),MATCH(W$1,#REF!,0))</f>
        <v>#REF!</v>
      </c>
      <c r="X41" s="37" t="e">
        <f t="array" ref="X41">INDEX(#REF!,MATCH($C41,#REF!,0),MATCH(X$1,#REF!,0))</f>
        <v>#REF!</v>
      </c>
      <c r="Y41" s="37" t="e">
        <f t="array" ref="Y41">INDEX(#REF!,MATCH($C41,#REF!,0),MATCH(Y$1,#REF!,0))</f>
        <v>#REF!</v>
      </c>
      <c r="Z41" s="37" t="e">
        <f t="array" ref="Z41">INDEX(#REF!,MATCH($C41,#REF!,0),MATCH(Z$1,#REF!,0))</f>
        <v>#REF!</v>
      </c>
      <c r="AA41" s="37" t="e">
        <f t="array" ref="AA41">INDEX(#REF!,MATCH($C41,#REF!,0),MATCH(AA$1,#REF!,0))</f>
        <v>#REF!</v>
      </c>
      <c r="AB41" s="37" t="e">
        <f t="array" ref="AB41">INDEX(#REF!,MATCH($C41,#REF!,0),MATCH(AB$1,#REF!,0))</f>
        <v>#REF!</v>
      </c>
      <c r="AC41" s="37" t="e">
        <f t="array" ref="AC41">INDEX(#REF!,MATCH($C41,#REF!,0),MATCH(AC$1,#REF!,0))</f>
        <v>#REF!</v>
      </c>
      <c r="AD41" s="37" t="e">
        <f t="array" ref="AD41">INDEX(#REF!,MATCH($C41,#REF!,0),MATCH(AD$1,#REF!,0))</f>
        <v>#REF!</v>
      </c>
      <c r="AE41" s="37" t="e">
        <f t="shared" si="33"/>
        <v>#REF!</v>
      </c>
      <c r="AF41" s="38">
        <f>IFERROR(INDEX($E41:$P41,1,MATCH($C$2,$E$1:$P$1,0))/INDEX($S41:$AD41,1,MATCH($C$2,S$1:AD$1,0))-1,0)</f>
        <v>0</v>
      </c>
      <c r="AG41" s="7"/>
      <c r="AH41" s="37" t="e">
        <f t="array" ref="AH41">INDEX(#REF!,MATCH($C41,#REF!,0),MATCH(AH$1,#REF!,0))</f>
        <v>#REF!</v>
      </c>
      <c r="AI41" s="37" t="e">
        <f t="array" ref="AI41">INDEX(#REF!,MATCH($C41,#REF!,0),MATCH(AI$1,#REF!,0))</f>
        <v>#REF!</v>
      </c>
      <c r="AJ41" s="37" t="e">
        <f t="array" ref="AJ41">INDEX(#REF!,MATCH($C41,#REF!,0),MATCH(AJ$1,#REF!,0))</f>
        <v>#REF!</v>
      </c>
      <c r="AK41" s="37" t="e">
        <f t="array" ref="AK41">INDEX(#REF!,MATCH($C41,#REF!,0),MATCH(AK$1,#REF!,0))</f>
        <v>#REF!</v>
      </c>
      <c r="AL41" s="37" t="e">
        <f t="array" ref="AL41">INDEX(#REF!,MATCH($C41,#REF!,0),MATCH(AL$1,#REF!,0))</f>
        <v>#REF!</v>
      </c>
      <c r="AM41" s="37" t="e">
        <f t="array" ref="AM41">INDEX(#REF!,MATCH($C41,#REF!,0),MATCH(AM$1,#REF!,0))</f>
        <v>#REF!</v>
      </c>
      <c r="AN41" s="37" t="e">
        <f t="array" ref="AN41">INDEX(#REF!,MATCH($C41,#REF!,0),MATCH(AN$1,#REF!,0))</f>
        <v>#REF!</v>
      </c>
      <c r="AO41" s="37" t="e">
        <f t="array" ref="AO41">INDEX(#REF!,MATCH($C41,#REF!,0),MATCH(AO$1,#REF!,0))</f>
        <v>#REF!</v>
      </c>
      <c r="AP41" s="37" t="e">
        <f t="array" ref="AP41">INDEX(#REF!,MATCH($C41,#REF!,0),MATCH(AP$1,#REF!,0))</f>
        <v>#REF!</v>
      </c>
      <c r="AQ41" s="37" t="e">
        <f t="array" ref="AQ41">INDEX(#REF!,MATCH($C41,#REF!,0),MATCH(AQ$1,#REF!,0))</f>
        <v>#REF!</v>
      </c>
      <c r="AR41" s="37" t="e">
        <f t="array" ref="AR41">INDEX(#REF!,MATCH($C41,#REF!,0),MATCH(AR$1,#REF!,0))</f>
        <v>#REF!</v>
      </c>
      <c r="AS41" s="37" t="e">
        <f t="array" ref="AS41">INDEX(#REF!,MATCH($C41,#REF!,0),MATCH(AS$1,#REF!,0))</f>
        <v>#REF!</v>
      </c>
      <c r="AT41" s="23" t="e">
        <f t="shared" si="34"/>
        <v>#REF!</v>
      </c>
      <c r="AU41" s="38">
        <f t="shared" si="35"/>
        <v>0</v>
      </c>
      <c r="AV41" s="7"/>
      <c r="AW41" s="23" t="e">
        <f>SUMIF(E$1:P$1,"&lt;="&amp;AW$2,E41:P41)</f>
        <v>#REF!</v>
      </c>
      <c r="AX41" s="38" t="e">
        <f t="shared" si="41"/>
        <v>#REF!</v>
      </c>
      <c r="AY41" s="7"/>
      <c r="AZ41" s="7"/>
      <c r="BA41" s="23" t="e">
        <f>SUMIF(S$1:AD$1,"&lt;="&amp;BA$2,S41:AD41)</f>
        <v>#REF!</v>
      </c>
      <c r="BB41" s="38" t="e">
        <f t="shared" si="42"/>
        <v>#REF!</v>
      </c>
      <c r="BC41" s="37" t="e">
        <f t="shared" si="36"/>
        <v>#REF!</v>
      </c>
      <c r="BD41" s="39" t="e">
        <f t="shared" si="47"/>
        <v>#REF!</v>
      </c>
      <c r="BE41" s="7"/>
      <c r="BF41" s="7"/>
      <c r="BG41" s="23" t="e">
        <f>SUMIF(AH$1:AS$1,"&lt;="&amp;BG$2,AH41:AS41)</f>
        <v>#REF!</v>
      </c>
      <c r="BH41" s="38" t="e">
        <f t="shared" si="43"/>
        <v>#REF!</v>
      </c>
      <c r="BI41" s="37" t="e">
        <f t="shared" si="37"/>
        <v>#REF!</v>
      </c>
      <c r="BJ41" s="39" t="e">
        <f t="shared" si="48"/>
        <v>#REF!</v>
      </c>
      <c r="BK41" s="14"/>
    </row>
    <row r="42" spans="1:63" ht="10.5" customHeight="1" outlineLevel="1" x14ac:dyDescent="0.3">
      <c r="A42" s="14" t="s">
        <v>53</v>
      </c>
      <c r="B42" s="14"/>
      <c r="C42" s="7" t="s">
        <v>57</v>
      </c>
      <c r="D42" s="7"/>
      <c r="E42" s="37" t="e">
        <f t="array" ref="E42">INDEX(#REF!,MATCH($C42,#REF!,0),MATCH(E$1,#REF!,0))</f>
        <v>#REF!</v>
      </c>
      <c r="F42" s="37" t="e">
        <f t="array" ref="F42">INDEX(#REF!,MATCH($C42,#REF!,0),MATCH(F$1,#REF!,0))</f>
        <v>#REF!</v>
      </c>
      <c r="G42" s="37" t="e">
        <f t="array" ref="G42">INDEX(#REF!,MATCH($C42,#REF!,0),MATCH(G$1,#REF!,0))</f>
        <v>#REF!</v>
      </c>
      <c r="H42" s="37" t="e">
        <f t="array" ref="H42">INDEX(#REF!,MATCH($C42,#REF!,0),MATCH(H$1,#REF!,0))</f>
        <v>#REF!</v>
      </c>
      <c r="I42" s="37" t="e">
        <f t="array" ref="I42">INDEX(#REF!,MATCH($C42,#REF!,0),MATCH(I$1,#REF!,0))</f>
        <v>#REF!</v>
      </c>
      <c r="J42" s="37" t="e">
        <f t="array" ref="J42">INDEX(#REF!,MATCH($C42,#REF!,0),MATCH(J$1,#REF!,0))</f>
        <v>#REF!</v>
      </c>
      <c r="K42" s="37" t="e">
        <f t="array" ref="K42">INDEX(#REF!,MATCH($C42,#REF!,0),MATCH(K$1,#REF!,0))</f>
        <v>#REF!</v>
      </c>
      <c r="L42" s="37" t="e">
        <f t="array" ref="L42">INDEX(#REF!,MATCH($C42,#REF!,0),MATCH(L$1,#REF!,0))</f>
        <v>#REF!</v>
      </c>
      <c r="M42" s="37" t="e">
        <f t="array" ref="M42">INDEX(#REF!,MATCH($C42,#REF!,0),MATCH(M$1,#REF!,0))</f>
        <v>#REF!</v>
      </c>
      <c r="N42" s="37" t="e">
        <f t="array" ref="N42">INDEX(#REF!,MATCH($C42,#REF!,0),MATCH(N$1,#REF!,0))</f>
        <v>#REF!</v>
      </c>
      <c r="O42" s="37" t="e">
        <f t="array" ref="O42">INDEX(#REF!,MATCH($C42,#REF!,0),MATCH(O$1,#REF!,0))</f>
        <v>#REF!</v>
      </c>
      <c r="P42" s="37" t="e">
        <f t="array" ref="P42">INDEX(#REF!,MATCH($C42,#REF!,0),MATCH(P$1,#REF!,0))</f>
        <v>#REF!</v>
      </c>
      <c r="Q42" s="38">
        <f t="shared" si="39"/>
        <v>0</v>
      </c>
      <c r="R42" s="7"/>
      <c r="S42" s="37" t="e">
        <f t="array" ref="S42">INDEX(#REF!,MATCH($C42,#REF!,0),MATCH(S$1,#REF!,0))</f>
        <v>#REF!</v>
      </c>
      <c r="T42" s="37" t="e">
        <f t="array" ref="T42">INDEX(#REF!,MATCH($C42,#REF!,0),MATCH(T$1,#REF!,0))</f>
        <v>#REF!</v>
      </c>
      <c r="U42" s="37" t="e">
        <f t="array" ref="U42">INDEX(#REF!,MATCH($C42,#REF!,0),MATCH(U$1,#REF!,0))</f>
        <v>#REF!</v>
      </c>
      <c r="V42" s="37" t="e">
        <f t="array" ref="V42">INDEX(#REF!,MATCH($C42,#REF!,0),MATCH(V$1,#REF!,0))</f>
        <v>#REF!</v>
      </c>
      <c r="W42" s="37" t="e">
        <f t="array" ref="W42">INDEX(#REF!,MATCH($C42,#REF!,0),MATCH(W$1,#REF!,0))</f>
        <v>#REF!</v>
      </c>
      <c r="X42" s="37" t="e">
        <f t="array" ref="X42">INDEX(#REF!,MATCH($C42,#REF!,0),MATCH(X$1,#REF!,0))</f>
        <v>#REF!</v>
      </c>
      <c r="Y42" s="37" t="e">
        <f t="array" ref="Y42">INDEX(#REF!,MATCH($C42,#REF!,0),MATCH(Y$1,#REF!,0))</f>
        <v>#REF!</v>
      </c>
      <c r="Z42" s="37" t="e">
        <f t="array" ref="Z42">INDEX(#REF!,MATCH($C42,#REF!,0),MATCH(Z$1,#REF!,0))</f>
        <v>#REF!</v>
      </c>
      <c r="AA42" s="37" t="e">
        <f t="array" ref="AA42">INDEX(#REF!,MATCH($C42,#REF!,0),MATCH(AA$1,#REF!,0))</f>
        <v>#REF!</v>
      </c>
      <c r="AB42" s="37" t="e">
        <f t="array" ref="AB42">INDEX(#REF!,MATCH($C42,#REF!,0),MATCH(AB$1,#REF!,0))</f>
        <v>#REF!</v>
      </c>
      <c r="AC42" s="37" t="e">
        <f t="array" ref="AC42">INDEX(#REF!,MATCH($C42,#REF!,0),MATCH(AC$1,#REF!,0))</f>
        <v>#REF!</v>
      </c>
      <c r="AD42" s="37" t="e">
        <f t="array" ref="AD42">INDEX(#REF!,MATCH($C42,#REF!,0),MATCH(AD$1,#REF!,0))</f>
        <v>#REF!</v>
      </c>
      <c r="AE42" s="37" t="e">
        <f t="shared" si="33"/>
        <v>#REF!</v>
      </c>
      <c r="AF42" s="38">
        <f>IFERROR(INDEX($E42:$P42,1,MATCH($C$2,$E$1:$P$1,0))/INDEX($S42:$AD42,1,MATCH($C$2,S$1:AD$1,0))-1,0)</f>
        <v>0</v>
      </c>
      <c r="AG42" s="7"/>
      <c r="AH42" s="37" t="e">
        <f t="array" ref="AH42">INDEX(#REF!,MATCH($C42,#REF!,0),MATCH(AH$1,#REF!,0))</f>
        <v>#REF!</v>
      </c>
      <c r="AI42" s="37" t="e">
        <f t="array" ref="AI42">INDEX(#REF!,MATCH($C42,#REF!,0),MATCH(AI$1,#REF!,0))</f>
        <v>#REF!</v>
      </c>
      <c r="AJ42" s="37" t="e">
        <f t="array" ref="AJ42">INDEX(#REF!,MATCH($C42,#REF!,0),MATCH(AJ$1,#REF!,0))</f>
        <v>#REF!</v>
      </c>
      <c r="AK42" s="37" t="e">
        <f t="array" ref="AK42">INDEX(#REF!,MATCH($C42,#REF!,0),MATCH(AK$1,#REF!,0))</f>
        <v>#REF!</v>
      </c>
      <c r="AL42" s="37" t="e">
        <f t="array" ref="AL42">INDEX(#REF!,MATCH($C42,#REF!,0),MATCH(AL$1,#REF!,0))</f>
        <v>#REF!</v>
      </c>
      <c r="AM42" s="37" t="e">
        <f t="array" ref="AM42">INDEX(#REF!,MATCH($C42,#REF!,0),MATCH(AM$1,#REF!,0))</f>
        <v>#REF!</v>
      </c>
      <c r="AN42" s="37" t="e">
        <f t="array" ref="AN42">INDEX(#REF!,MATCH($C42,#REF!,0),MATCH(AN$1,#REF!,0))</f>
        <v>#REF!</v>
      </c>
      <c r="AO42" s="37" t="e">
        <f t="array" ref="AO42">INDEX(#REF!,MATCH($C42,#REF!,0),MATCH(AO$1,#REF!,0))</f>
        <v>#REF!</v>
      </c>
      <c r="AP42" s="37" t="e">
        <f t="array" ref="AP42">INDEX(#REF!,MATCH($C42,#REF!,0),MATCH(AP$1,#REF!,0))</f>
        <v>#REF!</v>
      </c>
      <c r="AQ42" s="37" t="e">
        <f t="array" ref="AQ42">INDEX(#REF!,MATCH($C42,#REF!,0),MATCH(AQ$1,#REF!,0))</f>
        <v>#REF!</v>
      </c>
      <c r="AR42" s="37" t="e">
        <f t="array" ref="AR42">INDEX(#REF!,MATCH($C42,#REF!,0),MATCH(AR$1,#REF!,0))</f>
        <v>#REF!</v>
      </c>
      <c r="AS42" s="37" t="e">
        <f t="array" ref="AS42">INDEX(#REF!,MATCH($C42,#REF!,0),MATCH(AS$1,#REF!,0))</f>
        <v>#REF!</v>
      </c>
      <c r="AT42" s="23" t="e">
        <f t="shared" si="34"/>
        <v>#REF!</v>
      </c>
      <c r="AU42" s="38">
        <f t="shared" si="35"/>
        <v>0</v>
      </c>
      <c r="AV42" s="7"/>
      <c r="AW42" s="23" t="e">
        <f>SUMIF(E$1:P$1,"&lt;="&amp;AW$2,E42:P42)</f>
        <v>#REF!</v>
      </c>
      <c r="AX42" s="38" t="e">
        <f t="shared" si="41"/>
        <v>#REF!</v>
      </c>
      <c r="AY42" s="7"/>
      <c r="AZ42" s="7"/>
      <c r="BA42" s="23" t="e">
        <f>SUMIF(S$1:AD$1,"&lt;="&amp;BA$2,S42:AD42)</f>
        <v>#REF!</v>
      </c>
      <c r="BB42" s="38" t="e">
        <f t="shared" si="42"/>
        <v>#REF!</v>
      </c>
      <c r="BC42" s="37" t="e">
        <f t="shared" si="36"/>
        <v>#REF!</v>
      </c>
      <c r="BD42" s="39" t="e">
        <f t="shared" si="47"/>
        <v>#REF!</v>
      </c>
      <c r="BE42" s="7"/>
      <c r="BF42" s="7"/>
      <c r="BG42" s="23" t="e">
        <f>SUMIF(AH$1:AS$1,"&lt;="&amp;BG$2,AH42:AS42)</f>
        <v>#REF!</v>
      </c>
      <c r="BH42" s="38" t="e">
        <f t="shared" si="43"/>
        <v>#REF!</v>
      </c>
      <c r="BI42" s="37" t="e">
        <f t="shared" si="37"/>
        <v>#REF!</v>
      </c>
      <c r="BJ42" s="39" t="e">
        <f t="shared" si="48"/>
        <v>#REF!</v>
      </c>
      <c r="BK42" s="14"/>
    </row>
    <row r="43" spans="1:63" ht="10.5" customHeight="1" x14ac:dyDescent="0.3">
      <c r="A43" s="14" t="s">
        <v>53</v>
      </c>
      <c r="B43" s="14"/>
      <c r="C43" s="17" t="s">
        <v>1</v>
      </c>
      <c r="D43" s="7"/>
      <c r="E43" s="18" t="e">
        <f t="shared" ref="E43:P43" si="49">E38+E39</f>
        <v>#REF!</v>
      </c>
      <c r="F43" s="18" t="e">
        <f t="shared" si="49"/>
        <v>#REF!</v>
      </c>
      <c r="G43" s="18" t="e">
        <f t="shared" si="49"/>
        <v>#REF!</v>
      </c>
      <c r="H43" s="18" t="e">
        <f t="shared" si="49"/>
        <v>#REF!</v>
      </c>
      <c r="I43" s="18" t="e">
        <f t="shared" si="49"/>
        <v>#REF!</v>
      </c>
      <c r="J43" s="18" t="e">
        <f t="shared" si="49"/>
        <v>#REF!</v>
      </c>
      <c r="K43" s="18" t="e">
        <f t="shared" si="49"/>
        <v>#REF!</v>
      </c>
      <c r="L43" s="18" t="e">
        <f t="shared" si="49"/>
        <v>#REF!</v>
      </c>
      <c r="M43" s="18" t="e">
        <f t="shared" si="49"/>
        <v>#REF!</v>
      </c>
      <c r="N43" s="18" t="e">
        <f t="shared" si="49"/>
        <v>#REF!</v>
      </c>
      <c r="O43" s="18" t="e">
        <f t="shared" si="49"/>
        <v>#REF!</v>
      </c>
      <c r="P43" s="18" t="e">
        <f t="shared" si="49"/>
        <v>#REF!</v>
      </c>
      <c r="Q43" s="19">
        <f t="shared" si="39"/>
        <v>0</v>
      </c>
      <c r="R43" s="7"/>
      <c r="S43" s="18" t="e">
        <f t="shared" ref="S43:AD43" si="50">S38+S39</f>
        <v>#REF!</v>
      </c>
      <c r="T43" s="18" t="e">
        <f t="shared" si="50"/>
        <v>#REF!</v>
      </c>
      <c r="U43" s="18" t="e">
        <f t="shared" si="50"/>
        <v>#REF!</v>
      </c>
      <c r="V43" s="18" t="e">
        <f t="shared" si="50"/>
        <v>#REF!</v>
      </c>
      <c r="W43" s="18" t="e">
        <f t="shared" si="50"/>
        <v>#REF!</v>
      </c>
      <c r="X43" s="18" t="e">
        <f t="shared" si="50"/>
        <v>#REF!</v>
      </c>
      <c r="Y43" s="18" t="e">
        <f t="shared" si="50"/>
        <v>#REF!</v>
      </c>
      <c r="Z43" s="18" t="e">
        <f t="shared" si="50"/>
        <v>#REF!</v>
      </c>
      <c r="AA43" s="18" t="e">
        <f t="shared" si="50"/>
        <v>#REF!</v>
      </c>
      <c r="AB43" s="18" t="e">
        <f t="shared" si="50"/>
        <v>#REF!</v>
      </c>
      <c r="AC43" s="18" t="e">
        <f t="shared" si="50"/>
        <v>#REF!</v>
      </c>
      <c r="AD43" s="18" t="e">
        <f t="shared" si="50"/>
        <v>#REF!</v>
      </c>
      <c r="AE43" s="34" t="e">
        <f t="shared" si="33"/>
        <v>#REF!</v>
      </c>
      <c r="AF43" s="19">
        <f>IFERROR(1*--(INDEX($S43:$AD43,1,MATCH($C$2,S$1:AD$1,0))&lt;0)+INDEX($E43:$P43,1,MATCH($C$2,$E$1:$P$1,0))/INDEX($S43:$AD43,1,MATCH($C$2,S$1:AD$1,0))-1*--(INDEX($S43:$AD43,1,MATCH($C$2,S$1:AD$1,0))&gt;=0),0)</f>
        <v>0</v>
      </c>
      <c r="AG43" s="7"/>
      <c r="AH43" s="18" t="e">
        <f t="shared" ref="AH43:AS43" si="51">AH38+AH39</f>
        <v>#REF!</v>
      </c>
      <c r="AI43" s="18" t="e">
        <f t="shared" si="51"/>
        <v>#REF!</v>
      </c>
      <c r="AJ43" s="18" t="e">
        <f t="shared" si="51"/>
        <v>#REF!</v>
      </c>
      <c r="AK43" s="18" t="e">
        <f t="shared" si="51"/>
        <v>#REF!</v>
      </c>
      <c r="AL43" s="18" t="e">
        <f t="shared" si="51"/>
        <v>#REF!</v>
      </c>
      <c r="AM43" s="18" t="e">
        <f t="shared" si="51"/>
        <v>#REF!</v>
      </c>
      <c r="AN43" s="18" t="e">
        <f t="shared" si="51"/>
        <v>#REF!</v>
      </c>
      <c r="AO43" s="18" t="e">
        <f t="shared" si="51"/>
        <v>#REF!</v>
      </c>
      <c r="AP43" s="18" t="e">
        <f t="shared" si="51"/>
        <v>#REF!</v>
      </c>
      <c r="AQ43" s="18" t="e">
        <f t="shared" si="51"/>
        <v>#REF!</v>
      </c>
      <c r="AR43" s="18" t="e">
        <f t="shared" si="51"/>
        <v>#REF!</v>
      </c>
      <c r="AS43" s="18" t="e">
        <f t="shared" si="51"/>
        <v>#REF!</v>
      </c>
      <c r="AT43" s="18" t="e">
        <f t="shared" si="34"/>
        <v>#REF!</v>
      </c>
      <c r="AU43" s="19">
        <f t="shared" si="35"/>
        <v>0</v>
      </c>
      <c r="AV43" s="7"/>
      <c r="AW43" s="18" t="e">
        <f>AW38+AW39</f>
        <v>#REF!</v>
      </c>
      <c r="AX43" s="19" t="e">
        <f t="shared" si="41"/>
        <v>#REF!</v>
      </c>
      <c r="AY43" s="7"/>
      <c r="AZ43" s="7"/>
      <c r="BA43" s="18" t="e">
        <f>BA38+BA39</f>
        <v>#REF!</v>
      </c>
      <c r="BB43" s="19" t="e">
        <f t="shared" si="42"/>
        <v>#REF!</v>
      </c>
      <c r="BC43" s="18" t="e">
        <f t="shared" si="36"/>
        <v>#REF!</v>
      </c>
      <c r="BD43" s="40" t="e">
        <f t="shared" si="47"/>
        <v>#REF!</v>
      </c>
      <c r="BE43" s="7"/>
      <c r="BF43" s="7"/>
      <c r="BG43" s="18" t="e">
        <f>BG38+BG39</f>
        <v>#REF!</v>
      </c>
      <c r="BH43" s="19" t="e">
        <f t="shared" si="43"/>
        <v>#REF!</v>
      </c>
      <c r="BI43" s="34" t="e">
        <f t="shared" si="37"/>
        <v>#REF!</v>
      </c>
      <c r="BJ43" s="40" t="e">
        <f t="shared" si="48"/>
        <v>#REF!</v>
      </c>
      <c r="BK43" s="14"/>
    </row>
    <row r="44" spans="1:63" ht="10.5" customHeight="1" x14ac:dyDescent="0.3">
      <c r="A44" s="14" t="s">
        <v>53</v>
      </c>
      <c r="B44" s="14"/>
      <c r="C44" s="30" t="s">
        <v>58</v>
      </c>
      <c r="D44" s="7"/>
      <c r="E44" s="35" t="e">
        <f t="shared" ref="E44:P44" si="52">SUM(E45:E48)</f>
        <v>#REF!</v>
      </c>
      <c r="F44" s="35" t="e">
        <f t="shared" si="52"/>
        <v>#REF!</v>
      </c>
      <c r="G44" s="35" t="e">
        <f t="shared" si="52"/>
        <v>#REF!</v>
      </c>
      <c r="H44" s="35" t="e">
        <f t="shared" si="52"/>
        <v>#REF!</v>
      </c>
      <c r="I44" s="35" t="e">
        <f t="shared" si="52"/>
        <v>#REF!</v>
      </c>
      <c r="J44" s="35" t="e">
        <f t="shared" si="52"/>
        <v>#REF!</v>
      </c>
      <c r="K44" s="35" t="e">
        <f t="shared" si="52"/>
        <v>#REF!</v>
      </c>
      <c r="L44" s="35" t="e">
        <f t="shared" si="52"/>
        <v>#REF!</v>
      </c>
      <c r="M44" s="35" t="e">
        <f t="shared" si="52"/>
        <v>#REF!</v>
      </c>
      <c r="N44" s="35" t="e">
        <f t="shared" si="52"/>
        <v>#REF!</v>
      </c>
      <c r="O44" s="35" t="e">
        <f t="shared" si="52"/>
        <v>#REF!</v>
      </c>
      <c r="P44" s="35" t="e">
        <f t="shared" si="52"/>
        <v>#REF!</v>
      </c>
      <c r="Q44" s="41">
        <f t="shared" si="39"/>
        <v>0</v>
      </c>
      <c r="R44" s="7"/>
      <c r="S44" s="35" t="e">
        <f t="shared" ref="S44:AD44" si="53">SUM(S45:S48)</f>
        <v>#REF!</v>
      </c>
      <c r="T44" s="35" t="e">
        <f t="shared" si="53"/>
        <v>#REF!</v>
      </c>
      <c r="U44" s="35" t="e">
        <f t="shared" si="53"/>
        <v>#REF!</v>
      </c>
      <c r="V44" s="35" t="e">
        <f t="shared" si="53"/>
        <v>#REF!</v>
      </c>
      <c r="W44" s="35" t="e">
        <f t="shared" si="53"/>
        <v>#REF!</v>
      </c>
      <c r="X44" s="35" t="e">
        <f t="shared" si="53"/>
        <v>#REF!</v>
      </c>
      <c r="Y44" s="35" t="e">
        <f t="shared" si="53"/>
        <v>#REF!</v>
      </c>
      <c r="Z44" s="35" t="e">
        <f t="shared" si="53"/>
        <v>#REF!</v>
      </c>
      <c r="AA44" s="35" t="e">
        <f t="shared" si="53"/>
        <v>#REF!</v>
      </c>
      <c r="AB44" s="35" t="e">
        <f t="shared" si="53"/>
        <v>#REF!</v>
      </c>
      <c r="AC44" s="35" t="e">
        <f t="shared" si="53"/>
        <v>#REF!</v>
      </c>
      <c r="AD44" s="35" t="e">
        <f t="shared" si="53"/>
        <v>#REF!</v>
      </c>
      <c r="AE44" s="35" t="e">
        <f t="shared" si="33"/>
        <v>#REF!</v>
      </c>
      <c r="AF44" s="41">
        <f>IFERROR(1*--(INDEX($S44:$AD44,1,MATCH($C$2,S$1:AD$1,0))&lt;0)+INDEX($E44:$P44,1,MATCH($C$2,$E$1:$P$1,0))/INDEX($S44:$AD44,1,MATCH($C$2,S$1:AD$1,0))-1*--(INDEX($S44:$AD44,1,MATCH($C$2,S$1:AD$1,0))&gt;=0),0)</f>
        <v>0</v>
      </c>
      <c r="AG44" s="7"/>
      <c r="AH44" s="35" t="e">
        <f t="shared" ref="AH44:AS44" si="54">SUM(AH45:AH48)</f>
        <v>#REF!</v>
      </c>
      <c r="AI44" s="35" t="e">
        <f t="shared" si="54"/>
        <v>#REF!</v>
      </c>
      <c r="AJ44" s="35" t="e">
        <f t="shared" si="54"/>
        <v>#REF!</v>
      </c>
      <c r="AK44" s="35" t="e">
        <f t="shared" si="54"/>
        <v>#REF!</v>
      </c>
      <c r="AL44" s="35" t="e">
        <f t="shared" si="54"/>
        <v>#REF!</v>
      </c>
      <c r="AM44" s="35" t="e">
        <f t="shared" si="54"/>
        <v>#REF!</v>
      </c>
      <c r="AN44" s="35" t="e">
        <f t="shared" si="54"/>
        <v>#REF!</v>
      </c>
      <c r="AO44" s="35" t="e">
        <f t="shared" si="54"/>
        <v>#REF!</v>
      </c>
      <c r="AP44" s="35" t="e">
        <f t="shared" si="54"/>
        <v>#REF!</v>
      </c>
      <c r="AQ44" s="35" t="e">
        <f t="shared" si="54"/>
        <v>#REF!</v>
      </c>
      <c r="AR44" s="35" t="e">
        <f t="shared" si="54"/>
        <v>#REF!</v>
      </c>
      <c r="AS44" s="35" t="e">
        <f t="shared" si="54"/>
        <v>#REF!</v>
      </c>
      <c r="AT44" s="31" t="e">
        <f t="shared" si="34"/>
        <v>#REF!</v>
      </c>
      <c r="AU44" s="41">
        <f t="shared" si="35"/>
        <v>0</v>
      </c>
      <c r="AV44" s="7"/>
      <c r="AW44" s="31" t="e">
        <f>SUM(AW45:AW48)</f>
        <v>#REF!</v>
      </c>
      <c r="AX44" s="41" t="e">
        <f t="shared" si="41"/>
        <v>#REF!</v>
      </c>
      <c r="AY44" s="7"/>
      <c r="AZ44" s="7"/>
      <c r="BA44" s="31" t="e">
        <f>SUM(BA45:BA48)</f>
        <v>#REF!</v>
      </c>
      <c r="BB44" s="41" t="e">
        <f t="shared" si="42"/>
        <v>#REF!</v>
      </c>
      <c r="BC44" s="35" t="e">
        <f t="shared" si="36"/>
        <v>#REF!</v>
      </c>
      <c r="BD44" s="36" t="e">
        <f t="shared" si="47"/>
        <v>#REF!</v>
      </c>
      <c r="BE44" s="7"/>
      <c r="BF44" s="7"/>
      <c r="BG44" s="31" t="e">
        <f>SUM(BG45:BG48)</f>
        <v>#REF!</v>
      </c>
      <c r="BH44" s="41" t="e">
        <f t="shared" si="43"/>
        <v>#REF!</v>
      </c>
      <c r="BI44" s="35" t="e">
        <f t="shared" si="37"/>
        <v>#REF!</v>
      </c>
      <c r="BJ44" s="36" t="e">
        <f t="shared" si="48"/>
        <v>#REF!</v>
      </c>
      <c r="BK44" s="14"/>
    </row>
    <row r="45" spans="1:63" ht="10.5" customHeight="1" outlineLevel="1" x14ac:dyDescent="0.3">
      <c r="A45" s="14" t="s">
        <v>53</v>
      </c>
      <c r="B45" s="14"/>
      <c r="C45" s="7" t="s">
        <v>59</v>
      </c>
      <c r="D45" s="7"/>
      <c r="E45" s="37" t="e">
        <f t="array" ref="E45">INDEX(#REF!,MATCH($C45,#REF!,0),MATCH(E$1,#REF!,0))</f>
        <v>#REF!</v>
      </c>
      <c r="F45" s="37" t="e">
        <f t="array" ref="F45">INDEX(#REF!,MATCH($C45,#REF!,0),MATCH(F$1,#REF!,0))</f>
        <v>#REF!</v>
      </c>
      <c r="G45" s="37" t="e">
        <f t="array" ref="G45">INDEX(#REF!,MATCH($C45,#REF!,0),MATCH(G$1,#REF!,0))</f>
        <v>#REF!</v>
      </c>
      <c r="H45" s="37" t="e">
        <f t="array" ref="H45">INDEX(#REF!,MATCH($C45,#REF!,0),MATCH(H$1,#REF!,0))</f>
        <v>#REF!</v>
      </c>
      <c r="I45" s="37" t="e">
        <f t="array" ref="I45">INDEX(#REF!,MATCH($C45,#REF!,0),MATCH(I$1,#REF!,0))</f>
        <v>#REF!</v>
      </c>
      <c r="J45" s="37" t="e">
        <f t="array" ref="J45">INDEX(#REF!,MATCH($C45,#REF!,0),MATCH(J$1,#REF!,0))</f>
        <v>#REF!</v>
      </c>
      <c r="K45" s="37" t="e">
        <f t="array" ref="K45">INDEX(#REF!,MATCH($C45,#REF!,0),MATCH(K$1,#REF!,0))</f>
        <v>#REF!</v>
      </c>
      <c r="L45" s="37" t="e">
        <f t="array" ref="L45">INDEX(#REF!,MATCH($C45,#REF!,0),MATCH(L$1,#REF!,0))</f>
        <v>#REF!</v>
      </c>
      <c r="M45" s="37" t="e">
        <f t="array" ref="M45">INDEX(#REF!,MATCH($C45,#REF!,0),MATCH(M$1,#REF!,0))</f>
        <v>#REF!</v>
      </c>
      <c r="N45" s="37" t="e">
        <f t="array" ref="N45">INDEX(#REF!,MATCH($C45,#REF!,0),MATCH(N$1,#REF!,0))</f>
        <v>#REF!</v>
      </c>
      <c r="O45" s="37" t="e">
        <f t="array" ref="O45">INDEX(#REF!,MATCH($C45,#REF!,0),MATCH(O$1,#REF!,0))</f>
        <v>#REF!</v>
      </c>
      <c r="P45" s="37" t="e">
        <f t="array" ref="P45">INDEX(#REF!,MATCH($C45,#REF!,0),MATCH(P$1,#REF!,0))</f>
        <v>#REF!</v>
      </c>
      <c r="Q45" s="38">
        <f t="shared" si="39"/>
        <v>0</v>
      </c>
      <c r="R45" s="7"/>
      <c r="S45" s="37" t="e">
        <f t="array" ref="S45">INDEX(#REF!,MATCH($C45,#REF!,0),MATCH(S$1,#REF!,0))</f>
        <v>#REF!</v>
      </c>
      <c r="T45" s="37" t="e">
        <f t="array" ref="T45">INDEX(#REF!,MATCH($C45,#REF!,0),MATCH(T$1,#REF!,0))</f>
        <v>#REF!</v>
      </c>
      <c r="U45" s="37" t="e">
        <f t="array" ref="U45">INDEX(#REF!,MATCH($C45,#REF!,0),MATCH(U$1,#REF!,0))</f>
        <v>#REF!</v>
      </c>
      <c r="V45" s="37" t="e">
        <f t="array" ref="V45">INDEX(#REF!,MATCH($C45,#REF!,0),MATCH(V$1,#REF!,0))</f>
        <v>#REF!</v>
      </c>
      <c r="W45" s="37" t="e">
        <f t="array" ref="W45">INDEX(#REF!,MATCH($C45,#REF!,0),MATCH(W$1,#REF!,0))</f>
        <v>#REF!</v>
      </c>
      <c r="X45" s="37" t="e">
        <f t="array" ref="X45">INDEX(#REF!,MATCH($C45,#REF!,0),MATCH(X$1,#REF!,0))</f>
        <v>#REF!</v>
      </c>
      <c r="Y45" s="37" t="e">
        <f t="array" ref="Y45">INDEX(#REF!,MATCH($C45,#REF!,0),MATCH(Y$1,#REF!,0))</f>
        <v>#REF!</v>
      </c>
      <c r="Z45" s="37" t="e">
        <f t="array" ref="Z45">INDEX(#REF!,MATCH($C45,#REF!,0),MATCH(Z$1,#REF!,0))</f>
        <v>#REF!</v>
      </c>
      <c r="AA45" s="37" t="e">
        <f t="array" ref="AA45">INDEX(#REF!,MATCH($C45,#REF!,0),MATCH(AA$1,#REF!,0))</f>
        <v>#REF!</v>
      </c>
      <c r="AB45" s="37" t="e">
        <f t="array" ref="AB45">INDEX(#REF!,MATCH($C45,#REF!,0),MATCH(AB$1,#REF!,0))</f>
        <v>#REF!</v>
      </c>
      <c r="AC45" s="37" t="e">
        <f t="array" ref="AC45">INDEX(#REF!,MATCH($C45,#REF!,0),MATCH(AC$1,#REF!,0))</f>
        <v>#REF!</v>
      </c>
      <c r="AD45" s="37" t="e">
        <f t="array" ref="AD45">INDEX(#REF!,MATCH($C45,#REF!,0),MATCH(AD$1,#REF!,0))</f>
        <v>#REF!</v>
      </c>
      <c r="AE45" s="37" t="e">
        <f t="shared" si="33"/>
        <v>#REF!</v>
      </c>
      <c r="AF45" s="38">
        <f>IFERROR(INDEX($E45:$P45,1,MATCH($C$2,$E$1:$P$1,0))/INDEX($S45:$AD45,1,MATCH($C$2,S$1:AD$1,0))-1,0)</f>
        <v>0</v>
      </c>
      <c r="AG45" s="7"/>
      <c r="AH45" s="37" t="e">
        <f t="array" ref="AH45">INDEX(#REF!,MATCH($C45,#REF!,0),MATCH(AH$1,#REF!,0))</f>
        <v>#REF!</v>
      </c>
      <c r="AI45" s="37" t="e">
        <f t="array" ref="AI45">INDEX(#REF!,MATCH($C45,#REF!,0),MATCH(AI$1,#REF!,0))</f>
        <v>#REF!</v>
      </c>
      <c r="AJ45" s="37" t="e">
        <f t="array" ref="AJ45">INDEX(#REF!,MATCH($C45,#REF!,0),MATCH(AJ$1,#REF!,0))</f>
        <v>#REF!</v>
      </c>
      <c r="AK45" s="37" t="e">
        <f t="array" ref="AK45">INDEX(#REF!,MATCH($C45,#REF!,0),MATCH(AK$1,#REF!,0))</f>
        <v>#REF!</v>
      </c>
      <c r="AL45" s="37" t="e">
        <f t="array" ref="AL45">INDEX(#REF!,MATCH($C45,#REF!,0),MATCH(AL$1,#REF!,0))</f>
        <v>#REF!</v>
      </c>
      <c r="AM45" s="37" t="e">
        <f t="array" ref="AM45">INDEX(#REF!,MATCH($C45,#REF!,0),MATCH(AM$1,#REF!,0))</f>
        <v>#REF!</v>
      </c>
      <c r="AN45" s="37" t="e">
        <f t="array" ref="AN45">INDEX(#REF!,MATCH($C45,#REF!,0),MATCH(AN$1,#REF!,0))</f>
        <v>#REF!</v>
      </c>
      <c r="AO45" s="37" t="e">
        <f t="array" ref="AO45">INDEX(#REF!,MATCH($C45,#REF!,0),MATCH(AO$1,#REF!,0))</f>
        <v>#REF!</v>
      </c>
      <c r="AP45" s="37" t="e">
        <f t="array" ref="AP45">INDEX(#REF!,MATCH($C45,#REF!,0),MATCH(AP$1,#REF!,0))</f>
        <v>#REF!</v>
      </c>
      <c r="AQ45" s="37" t="e">
        <f t="array" ref="AQ45">INDEX(#REF!,MATCH($C45,#REF!,0),MATCH(AQ$1,#REF!,0))</f>
        <v>#REF!</v>
      </c>
      <c r="AR45" s="37" t="e">
        <f t="array" ref="AR45">INDEX(#REF!,MATCH($C45,#REF!,0),MATCH(AR$1,#REF!,0))</f>
        <v>#REF!</v>
      </c>
      <c r="AS45" s="37" t="e">
        <f t="array" ref="AS45">INDEX(#REF!,MATCH($C45,#REF!,0),MATCH(AS$1,#REF!,0))</f>
        <v>#REF!</v>
      </c>
      <c r="AT45" s="23" t="e">
        <f t="shared" si="34"/>
        <v>#REF!</v>
      </c>
      <c r="AU45" s="38">
        <f t="shared" si="35"/>
        <v>0</v>
      </c>
      <c r="AV45" s="7"/>
      <c r="AW45" s="23" t="e">
        <f>SUMIF(E$1:P$1,"&lt;="&amp;AW$2,E45:P45)</f>
        <v>#REF!</v>
      </c>
      <c r="AX45" s="38" t="e">
        <f t="shared" si="41"/>
        <v>#REF!</v>
      </c>
      <c r="AY45" s="7"/>
      <c r="AZ45" s="7"/>
      <c r="BA45" s="23" t="e">
        <f>SUMIF(S$1:AD$1,"&lt;="&amp;BA$2,S45:AD45)</f>
        <v>#REF!</v>
      </c>
      <c r="BB45" s="38" t="e">
        <f t="shared" si="42"/>
        <v>#REF!</v>
      </c>
      <c r="BC45" s="37" t="e">
        <f t="shared" si="36"/>
        <v>#REF!</v>
      </c>
      <c r="BD45" s="39" t="e">
        <f t="shared" si="47"/>
        <v>#REF!</v>
      </c>
      <c r="BE45" s="7"/>
      <c r="BF45" s="7"/>
      <c r="BG45" s="23" t="e">
        <f>SUMIF(AH$1:AS$1,"&lt;="&amp;BG$2,AH45:AS45)</f>
        <v>#REF!</v>
      </c>
      <c r="BH45" s="38" t="e">
        <f t="shared" si="43"/>
        <v>#REF!</v>
      </c>
      <c r="BI45" s="37" t="e">
        <f t="shared" si="37"/>
        <v>#REF!</v>
      </c>
      <c r="BJ45" s="39" t="e">
        <f t="shared" si="48"/>
        <v>#REF!</v>
      </c>
      <c r="BK45" s="14"/>
    </row>
    <row r="46" spans="1:63" ht="10.5" customHeight="1" outlineLevel="1" x14ac:dyDescent="0.3">
      <c r="A46" s="14" t="s">
        <v>53</v>
      </c>
      <c r="B46" s="14"/>
      <c r="C46" s="7" t="s">
        <v>60</v>
      </c>
      <c r="D46" s="7"/>
      <c r="E46" s="37" t="e">
        <f t="array" ref="E46">INDEX(#REF!,MATCH($C46,#REF!,0),MATCH(E$1,#REF!,0))</f>
        <v>#REF!</v>
      </c>
      <c r="F46" s="37" t="e">
        <f t="array" ref="F46">INDEX(#REF!,MATCH($C46,#REF!,0),MATCH(F$1,#REF!,0))</f>
        <v>#REF!</v>
      </c>
      <c r="G46" s="37" t="e">
        <f t="array" ref="G46">INDEX(#REF!,MATCH($C46,#REF!,0),MATCH(G$1,#REF!,0))</f>
        <v>#REF!</v>
      </c>
      <c r="H46" s="37" t="e">
        <f t="array" ref="H46">INDEX(#REF!,MATCH($C46,#REF!,0),MATCH(H$1,#REF!,0))</f>
        <v>#REF!</v>
      </c>
      <c r="I46" s="37" t="e">
        <f t="array" ref="I46">INDEX(#REF!,MATCH($C46,#REF!,0),MATCH(I$1,#REF!,0))</f>
        <v>#REF!</v>
      </c>
      <c r="J46" s="37" t="e">
        <f t="array" ref="J46">INDEX(#REF!,MATCH($C46,#REF!,0),MATCH(J$1,#REF!,0))</f>
        <v>#REF!</v>
      </c>
      <c r="K46" s="37" t="e">
        <f t="array" ref="K46">INDEX(#REF!,MATCH($C46,#REF!,0),MATCH(K$1,#REF!,0))</f>
        <v>#REF!</v>
      </c>
      <c r="L46" s="37" t="e">
        <f t="array" ref="L46">INDEX(#REF!,MATCH($C46,#REF!,0),MATCH(L$1,#REF!,0))</f>
        <v>#REF!</v>
      </c>
      <c r="M46" s="37" t="e">
        <f t="array" ref="M46">INDEX(#REF!,MATCH($C46,#REF!,0),MATCH(M$1,#REF!,0))</f>
        <v>#REF!</v>
      </c>
      <c r="N46" s="37" t="e">
        <f t="array" ref="N46">INDEX(#REF!,MATCH($C46,#REF!,0),MATCH(N$1,#REF!,0))</f>
        <v>#REF!</v>
      </c>
      <c r="O46" s="37" t="e">
        <f t="array" ref="O46">INDEX(#REF!,MATCH($C46,#REF!,0),MATCH(O$1,#REF!,0))</f>
        <v>#REF!</v>
      </c>
      <c r="P46" s="37" t="e">
        <f t="array" ref="P46">INDEX(#REF!,MATCH($C46,#REF!,0),MATCH(P$1,#REF!,0))</f>
        <v>#REF!</v>
      </c>
      <c r="Q46" s="38">
        <f t="shared" si="39"/>
        <v>0</v>
      </c>
      <c r="R46" s="7"/>
      <c r="S46" s="37" t="e">
        <f t="array" ref="S46">INDEX(#REF!,MATCH($C46,#REF!,0),MATCH(S$1,#REF!,0))</f>
        <v>#REF!</v>
      </c>
      <c r="T46" s="37" t="e">
        <f t="array" ref="T46">INDEX(#REF!,MATCH($C46,#REF!,0),MATCH(T$1,#REF!,0))</f>
        <v>#REF!</v>
      </c>
      <c r="U46" s="37" t="e">
        <f t="array" ref="U46">INDEX(#REF!,MATCH($C46,#REF!,0),MATCH(U$1,#REF!,0))</f>
        <v>#REF!</v>
      </c>
      <c r="V46" s="37" t="e">
        <f t="array" ref="V46">INDEX(#REF!,MATCH($C46,#REF!,0),MATCH(V$1,#REF!,0))</f>
        <v>#REF!</v>
      </c>
      <c r="W46" s="37" t="e">
        <f t="array" ref="W46">INDEX(#REF!,MATCH($C46,#REF!,0),MATCH(W$1,#REF!,0))</f>
        <v>#REF!</v>
      </c>
      <c r="X46" s="37" t="e">
        <f t="array" ref="X46">INDEX(#REF!,MATCH($C46,#REF!,0),MATCH(X$1,#REF!,0))</f>
        <v>#REF!</v>
      </c>
      <c r="Y46" s="37" t="e">
        <f t="array" ref="Y46">INDEX(#REF!,MATCH($C46,#REF!,0),MATCH(Y$1,#REF!,0))</f>
        <v>#REF!</v>
      </c>
      <c r="Z46" s="37" t="e">
        <f t="array" ref="Z46">INDEX(#REF!,MATCH($C46,#REF!,0),MATCH(Z$1,#REF!,0))</f>
        <v>#REF!</v>
      </c>
      <c r="AA46" s="37" t="e">
        <f t="array" ref="AA46">INDEX(#REF!,MATCH($C46,#REF!,0),MATCH(AA$1,#REF!,0))</f>
        <v>#REF!</v>
      </c>
      <c r="AB46" s="37" t="e">
        <f t="array" ref="AB46">INDEX(#REF!,MATCH($C46,#REF!,0),MATCH(AB$1,#REF!,0))</f>
        <v>#REF!</v>
      </c>
      <c r="AC46" s="37" t="e">
        <f t="array" ref="AC46">INDEX(#REF!,MATCH($C46,#REF!,0),MATCH(AC$1,#REF!,0))</f>
        <v>#REF!</v>
      </c>
      <c r="AD46" s="37" t="e">
        <f t="array" ref="AD46">INDEX(#REF!,MATCH($C46,#REF!,0),MATCH(AD$1,#REF!,0))</f>
        <v>#REF!</v>
      </c>
      <c r="AE46" s="37" t="e">
        <f t="shared" si="33"/>
        <v>#REF!</v>
      </c>
      <c r="AF46" s="38">
        <f>IFERROR(INDEX($E46:$P46,1,MATCH($C$2,$E$1:$P$1,0))/INDEX($S46:$AD46,1,MATCH($C$2,S$1:AD$1,0))-1,0)</f>
        <v>0</v>
      </c>
      <c r="AG46" s="7"/>
      <c r="AH46" s="37" t="e">
        <f t="array" ref="AH46">INDEX(#REF!,MATCH($C46,#REF!,0),MATCH(AH$1,#REF!,0))</f>
        <v>#REF!</v>
      </c>
      <c r="AI46" s="37" t="e">
        <f t="array" ref="AI46">INDEX(#REF!,MATCH($C46,#REF!,0),MATCH(AI$1,#REF!,0))</f>
        <v>#REF!</v>
      </c>
      <c r="AJ46" s="37" t="e">
        <f t="array" ref="AJ46">INDEX(#REF!,MATCH($C46,#REF!,0),MATCH(AJ$1,#REF!,0))</f>
        <v>#REF!</v>
      </c>
      <c r="AK46" s="37" t="e">
        <f t="array" ref="AK46">INDEX(#REF!,MATCH($C46,#REF!,0),MATCH(AK$1,#REF!,0))</f>
        <v>#REF!</v>
      </c>
      <c r="AL46" s="37" t="e">
        <f t="array" ref="AL46">INDEX(#REF!,MATCH($C46,#REF!,0),MATCH(AL$1,#REF!,0))</f>
        <v>#REF!</v>
      </c>
      <c r="AM46" s="37" t="e">
        <f t="array" ref="AM46">INDEX(#REF!,MATCH($C46,#REF!,0),MATCH(AM$1,#REF!,0))</f>
        <v>#REF!</v>
      </c>
      <c r="AN46" s="37" t="e">
        <f t="array" ref="AN46">INDEX(#REF!,MATCH($C46,#REF!,0),MATCH(AN$1,#REF!,0))</f>
        <v>#REF!</v>
      </c>
      <c r="AO46" s="37" t="e">
        <f t="array" ref="AO46">INDEX(#REF!,MATCH($C46,#REF!,0),MATCH(AO$1,#REF!,0))</f>
        <v>#REF!</v>
      </c>
      <c r="AP46" s="37" t="e">
        <f t="array" ref="AP46">INDEX(#REF!,MATCH($C46,#REF!,0),MATCH(AP$1,#REF!,0))</f>
        <v>#REF!</v>
      </c>
      <c r="AQ46" s="37" t="e">
        <f t="array" ref="AQ46">INDEX(#REF!,MATCH($C46,#REF!,0),MATCH(AQ$1,#REF!,0))</f>
        <v>#REF!</v>
      </c>
      <c r="AR46" s="37" t="e">
        <f t="array" ref="AR46">INDEX(#REF!,MATCH($C46,#REF!,0),MATCH(AR$1,#REF!,0))</f>
        <v>#REF!</v>
      </c>
      <c r="AS46" s="37" t="e">
        <f t="array" ref="AS46">INDEX(#REF!,MATCH($C46,#REF!,0),MATCH(AS$1,#REF!,0))</f>
        <v>#REF!</v>
      </c>
      <c r="AT46" s="23" t="e">
        <f t="shared" si="34"/>
        <v>#REF!</v>
      </c>
      <c r="AU46" s="38">
        <f t="shared" si="35"/>
        <v>0</v>
      </c>
      <c r="AV46" s="7"/>
      <c r="AW46" s="23" t="e">
        <f>SUMIF(E$1:P$1,"&lt;="&amp;AW$2,E46:P46)</f>
        <v>#REF!</v>
      </c>
      <c r="AX46" s="38" t="e">
        <f t="shared" si="41"/>
        <v>#REF!</v>
      </c>
      <c r="AY46" s="7"/>
      <c r="AZ46" s="7"/>
      <c r="BA46" s="23" t="e">
        <f>SUMIF(S$1:AD$1,"&lt;="&amp;BA$2,S46:AD46)</f>
        <v>#REF!</v>
      </c>
      <c r="BB46" s="38" t="e">
        <f t="shared" si="42"/>
        <v>#REF!</v>
      </c>
      <c r="BC46" s="37" t="e">
        <f t="shared" si="36"/>
        <v>#REF!</v>
      </c>
      <c r="BD46" s="39" t="e">
        <f t="shared" si="47"/>
        <v>#REF!</v>
      </c>
      <c r="BE46" s="7"/>
      <c r="BF46" s="7"/>
      <c r="BG46" s="23" t="e">
        <f>SUMIF(AH$1:AS$1,"&lt;="&amp;BG$2,AH46:AS46)</f>
        <v>#REF!</v>
      </c>
      <c r="BH46" s="38" t="e">
        <f t="shared" si="43"/>
        <v>#REF!</v>
      </c>
      <c r="BI46" s="37" t="e">
        <f t="shared" si="37"/>
        <v>#REF!</v>
      </c>
      <c r="BJ46" s="39" t="e">
        <f t="shared" si="48"/>
        <v>#REF!</v>
      </c>
      <c r="BK46" s="14"/>
    </row>
    <row r="47" spans="1:63" ht="10.5" customHeight="1" outlineLevel="1" x14ac:dyDescent="0.3">
      <c r="A47" s="14" t="s">
        <v>53</v>
      </c>
      <c r="B47" s="14"/>
      <c r="C47" s="7" t="s">
        <v>61</v>
      </c>
      <c r="D47" s="7"/>
      <c r="E47" s="37" t="e">
        <f t="array" ref="E47">INDEX(#REF!,MATCH($C47,#REF!,0),MATCH(E$1,#REF!,0))</f>
        <v>#REF!</v>
      </c>
      <c r="F47" s="37" t="e">
        <f t="array" ref="F47">INDEX(#REF!,MATCH($C47,#REF!,0),MATCH(F$1,#REF!,0))</f>
        <v>#REF!</v>
      </c>
      <c r="G47" s="37" t="e">
        <f t="array" ref="G47">INDEX(#REF!,MATCH($C47,#REF!,0),MATCH(G$1,#REF!,0))</f>
        <v>#REF!</v>
      </c>
      <c r="H47" s="37" t="e">
        <f t="array" ref="H47">INDEX(#REF!,MATCH($C47,#REF!,0),MATCH(H$1,#REF!,0))</f>
        <v>#REF!</v>
      </c>
      <c r="I47" s="37" t="e">
        <f t="array" ref="I47">INDEX(#REF!,MATCH($C47,#REF!,0),MATCH(I$1,#REF!,0))</f>
        <v>#REF!</v>
      </c>
      <c r="J47" s="37" t="e">
        <f t="array" ref="J47">INDEX(#REF!,MATCH($C47,#REF!,0),MATCH(J$1,#REF!,0))</f>
        <v>#REF!</v>
      </c>
      <c r="K47" s="37" t="e">
        <f t="array" ref="K47">INDEX(#REF!,MATCH($C47,#REF!,0),MATCH(K$1,#REF!,0))</f>
        <v>#REF!</v>
      </c>
      <c r="L47" s="37" t="e">
        <f t="array" ref="L47">INDEX(#REF!,MATCH($C47,#REF!,0),MATCH(L$1,#REF!,0))</f>
        <v>#REF!</v>
      </c>
      <c r="M47" s="37" t="e">
        <f t="array" ref="M47">INDEX(#REF!,MATCH($C47,#REF!,0),MATCH(M$1,#REF!,0))</f>
        <v>#REF!</v>
      </c>
      <c r="N47" s="37" t="e">
        <f t="array" ref="N47">INDEX(#REF!,MATCH($C47,#REF!,0),MATCH(N$1,#REF!,0))</f>
        <v>#REF!</v>
      </c>
      <c r="O47" s="37" t="e">
        <f t="array" ref="O47">INDEX(#REF!,MATCH($C47,#REF!,0),MATCH(O$1,#REF!,0))</f>
        <v>#REF!</v>
      </c>
      <c r="P47" s="37" t="e">
        <f t="array" ref="P47">INDEX(#REF!,MATCH($C47,#REF!,0),MATCH(P$1,#REF!,0))</f>
        <v>#REF!</v>
      </c>
      <c r="Q47" s="38">
        <f t="shared" si="39"/>
        <v>0</v>
      </c>
      <c r="R47" s="7"/>
      <c r="S47" s="37" t="e">
        <f t="array" ref="S47">INDEX(#REF!,MATCH($C47,#REF!,0),MATCH(S$1,#REF!,0))</f>
        <v>#REF!</v>
      </c>
      <c r="T47" s="37" t="e">
        <f t="array" ref="T47">INDEX(#REF!,MATCH($C47,#REF!,0),MATCH(T$1,#REF!,0))</f>
        <v>#REF!</v>
      </c>
      <c r="U47" s="37" t="e">
        <f t="array" ref="U47">INDEX(#REF!,MATCH($C47,#REF!,0),MATCH(U$1,#REF!,0))</f>
        <v>#REF!</v>
      </c>
      <c r="V47" s="37" t="e">
        <f t="array" ref="V47">INDEX(#REF!,MATCH($C47,#REF!,0),MATCH(V$1,#REF!,0))</f>
        <v>#REF!</v>
      </c>
      <c r="W47" s="37" t="e">
        <f t="array" ref="W47">INDEX(#REF!,MATCH($C47,#REF!,0),MATCH(W$1,#REF!,0))</f>
        <v>#REF!</v>
      </c>
      <c r="X47" s="37" t="e">
        <f t="array" ref="X47">INDEX(#REF!,MATCH($C47,#REF!,0),MATCH(X$1,#REF!,0))</f>
        <v>#REF!</v>
      </c>
      <c r="Y47" s="37" t="e">
        <f t="array" ref="Y47">INDEX(#REF!,MATCH($C47,#REF!,0),MATCH(Y$1,#REF!,0))</f>
        <v>#REF!</v>
      </c>
      <c r="Z47" s="37" t="e">
        <f t="array" ref="Z47">INDEX(#REF!,MATCH($C47,#REF!,0),MATCH(Z$1,#REF!,0))</f>
        <v>#REF!</v>
      </c>
      <c r="AA47" s="37" t="e">
        <f t="array" ref="AA47">INDEX(#REF!,MATCH($C47,#REF!,0),MATCH(AA$1,#REF!,0))</f>
        <v>#REF!</v>
      </c>
      <c r="AB47" s="37" t="e">
        <f t="array" ref="AB47">INDEX(#REF!,MATCH($C47,#REF!,0),MATCH(AB$1,#REF!,0))</f>
        <v>#REF!</v>
      </c>
      <c r="AC47" s="37" t="e">
        <f t="array" ref="AC47">INDEX(#REF!,MATCH($C47,#REF!,0),MATCH(AC$1,#REF!,0))</f>
        <v>#REF!</v>
      </c>
      <c r="AD47" s="37" t="e">
        <f t="array" ref="AD47">INDEX(#REF!,MATCH($C47,#REF!,0),MATCH(AD$1,#REF!,0))</f>
        <v>#REF!</v>
      </c>
      <c r="AE47" s="37" t="e">
        <f t="shared" si="33"/>
        <v>#REF!</v>
      </c>
      <c r="AF47" s="38">
        <f>IFERROR(INDEX($E47:$P47,1,MATCH($C$2,$E$1:$P$1,0))/INDEX($S47:$AD47,1,MATCH($C$2,S$1:AD$1,0))-1,0)</f>
        <v>0</v>
      </c>
      <c r="AG47" s="7"/>
      <c r="AH47" s="37" t="e">
        <f t="array" ref="AH47">INDEX(#REF!,MATCH($C47,#REF!,0),MATCH(AH$1,#REF!,0))</f>
        <v>#REF!</v>
      </c>
      <c r="AI47" s="37" t="e">
        <f t="array" ref="AI47">INDEX(#REF!,MATCH($C47,#REF!,0),MATCH(AI$1,#REF!,0))</f>
        <v>#REF!</v>
      </c>
      <c r="AJ47" s="37" t="e">
        <f t="array" ref="AJ47">INDEX(#REF!,MATCH($C47,#REF!,0),MATCH(AJ$1,#REF!,0))</f>
        <v>#REF!</v>
      </c>
      <c r="AK47" s="37" t="e">
        <f t="array" ref="AK47">INDEX(#REF!,MATCH($C47,#REF!,0),MATCH(AK$1,#REF!,0))</f>
        <v>#REF!</v>
      </c>
      <c r="AL47" s="37" t="e">
        <f t="array" ref="AL47">INDEX(#REF!,MATCH($C47,#REF!,0),MATCH(AL$1,#REF!,0))</f>
        <v>#REF!</v>
      </c>
      <c r="AM47" s="37" t="e">
        <f t="array" ref="AM47">INDEX(#REF!,MATCH($C47,#REF!,0),MATCH(AM$1,#REF!,0))</f>
        <v>#REF!</v>
      </c>
      <c r="AN47" s="37" t="e">
        <f t="array" ref="AN47">INDEX(#REF!,MATCH($C47,#REF!,0),MATCH(AN$1,#REF!,0))</f>
        <v>#REF!</v>
      </c>
      <c r="AO47" s="37" t="e">
        <f t="array" ref="AO47">INDEX(#REF!,MATCH($C47,#REF!,0),MATCH(AO$1,#REF!,0))</f>
        <v>#REF!</v>
      </c>
      <c r="AP47" s="37" t="e">
        <f t="array" ref="AP47">INDEX(#REF!,MATCH($C47,#REF!,0),MATCH(AP$1,#REF!,0))</f>
        <v>#REF!</v>
      </c>
      <c r="AQ47" s="37" t="e">
        <f t="array" ref="AQ47">INDEX(#REF!,MATCH($C47,#REF!,0),MATCH(AQ$1,#REF!,0))</f>
        <v>#REF!</v>
      </c>
      <c r="AR47" s="37" t="e">
        <f t="array" ref="AR47">INDEX(#REF!,MATCH($C47,#REF!,0),MATCH(AR$1,#REF!,0))</f>
        <v>#REF!</v>
      </c>
      <c r="AS47" s="37" t="e">
        <f t="array" ref="AS47">INDEX(#REF!,MATCH($C47,#REF!,0),MATCH(AS$1,#REF!,0))</f>
        <v>#REF!</v>
      </c>
      <c r="AT47" s="23" t="e">
        <f t="shared" si="34"/>
        <v>#REF!</v>
      </c>
      <c r="AU47" s="38">
        <f t="shared" si="35"/>
        <v>0</v>
      </c>
      <c r="AV47" s="7"/>
      <c r="AW47" s="23" t="e">
        <f>SUMIF(E$1:P$1,"&lt;="&amp;AW$2,E47:P47)</f>
        <v>#REF!</v>
      </c>
      <c r="AX47" s="38" t="e">
        <f t="shared" si="41"/>
        <v>#REF!</v>
      </c>
      <c r="AY47" s="7"/>
      <c r="AZ47" s="7"/>
      <c r="BA47" s="23" t="e">
        <f>SUMIF(S$1:AD$1,"&lt;="&amp;BA$2,S47:AD47)</f>
        <v>#REF!</v>
      </c>
      <c r="BB47" s="38" t="e">
        <f t="shared" si="42"/>
        <v>#REF!</v>
      </c>
      <c r="BC47" s="37" t="e">
        <f t="shared" si="36"/>
        <v>#REF!</v>
      </c>
      <c r="BD47" s="39" t="e">
        <f t="shared" si="47"/>
        <v>#REF!</v>
      </c>
      <c r="BE47" s="7"/>
      <c r="BF47" s="7"/>
      <c r="BG47" s="23" t="e">
        <f>SUMIF(AH$1:AS$1,"&lt;="&amp;BG$2,AH47:AS47)</f>
        <v>#REF!</v>
      </c>
      <c r="BH47" s="38" t="e">
        <f t="shared" si="43"/>
        <v>#REF!</v>
      </c>
      <c r="BI47" s="37" t="e">
        <f t="shared" si="37"/>
        <v>#REF!</v>
      </c>
      <c r="BJ47" s="39" t="e">
        <f t="shared" si="48"/>
        <v>#REF!</v>
      </c>
      <c r="BK47" s="14"/>
    </row>
    <row r="48" spans="1:63" ht="10.5" customHeight="1" outlineLevel="1" x14ac:dyDescent="0.3">
      <c r="A48" s="14" t="s">
        <v>53</v>
      </c>
      <c r="B48" s="14"/>
      <c r="C48" s="7" t="s">
        <v>62</v>
      </c>
      <c r="D48" s="7"/>
      <c r="E48" s="37" t="e">
        <f t="array" ref="E48">INDEX(#REF!,MATCH($C48,#REF!,0),MATCH(E$1,#REF!,0))</f>
        <v>#REF!</v>
      </c>
      <c r="F48" s="37" t="e">
        <f t="array" ref="F48">INDEX(#REF!,MATCH($C48,#REF!,0),MATCH(F$1,#REF!,0))</f>
        <v>#REF!</v>
      </c>
      <c r="G48" s="37" t="e">
        <f t="array" ref="G48">INDEX(#REF!,MATCH($C48,#REF!,0),MATCH(G$1,#REF!,0))</f>
        <v>#REF!</v>
      </c>
      <c r="H48" s="37" t="e">
        <f t="array" ref="H48">INDEX(#REF!,MATCH($C48,#REF!,0),MATCH(H$1,#REF!,0))</f>
        <v>#REF!</v>
      </c>
      <c r="I48" s="37" t="e">
        <f t="array" ref="I48">INDEX(#REF!,MATCH($C48,#REF!,0),MATCH(I$1,#REF!,0))</f>
        <v>#REF!</v>
      </c>
      <c r="J48" s="37" t="e">
        <f t="array" ref="J48">INDEX(#REF!,MATCH($C48,#REF!,0),MATCH(J$1,#REF!,0))</f>
        <v>#REF!</v>
      </c>
      <c r="K48" s="37" t="e">
        <f t="array" ref="K48">INDEX(#REF!,MATCH($C48,#REF!,0),MATCH(K$1,#REF!,0))</f>
        <v>#REF!</v>
      </c>
      <c r="L48" s="37" t="e">
        <f t="array" ref="L48">INDEX(#REF!,MATCH($C48,#REF!,0),MATCH(L$1,#REF!,0))</f>
        <v>#REF!</v>
      </c>
      <c r="M48" s="37" t="e">
        <f t="array" ref="M48">INDEX(#REF!,MATCH($C48,#REF!,0),MATCH(M$1,#REF!,0))</f>
        <v>#REF!</v>
      </c>
      <c r="N48" s="37" t="e">
        <f t="array" ref="N48">INDEX(#REF!,MATCH($C48,#REF!,0),MATCH(N$1,#REF!,0))</f>
        <v>#REF!</v>
      </c>
      <c r="O48" s="37" t="e">
        <f t="array" ref="O48">INDEX(#REF!,MATCH($C48,#REF!,0),MATCH(O$1,#REF!,0))</f>
        <v>#REF!</v>
      </c>
      <c r="P48" s="37" t="e">
        <f t="array" ref="P48">INDEX(#REF!,MATCH($C48,#REF!,0),MATCH(P$1,#REF!,0))</f>
        <v>#REF!</v>
      </c>
      <c r="Q48" s="38">
        <f t="shared" si="39"/>
        <v>0</v>
      </c>
      <c r="R48" s="7"/>
      <c r="S48" s="37" t="e">
        <f t="array" ref="S48">INDEX(#REF!,MATCH($C48,#REF!,0),MATCH(S$1,#REF!,0))</f>
        <v>#REF!</v>
      </c>
      <c r="T48" s="37" t="e">
        <f t="array" ref="T48">INDEX(#REF!,MATCH($C48,#REF!,0),MATCH(T$1,#REF!,0))</f>
        <v>#REF!</v>
      </c>
      <c r="U48" s="37" t="e">
        <f t="array" ref="U48">INDEX(#REF!,MATCH($C48,#REF!,0),MATCH(U$1,#REF!,0))</f>
        <v>#REF!</v>
      </c>
      <c r="V48" s="37" t="e">
        <f t="array" ref="V48">INDEX(#REF!,MATCH($C48,#REF!,0),MATCH(V$1,#REF!,0))</f>
        <v>#REF!</v>
      </c>
      <c r="W48" s="37" t="e">
        <f t="array" ref="W48">INDEX(#REF!,MATCH($C48,#REF!,0),MATCH(W$1,#REF!,0))</f>
        <v>#REF!</v>
      </c>
      <c r="X48" s="37" t="e">
        <f t="array" ref="X48">INDEX(#REF!,MATCH($C48,#REF!,0),MATCH(X$1,#REF!,0))</f>
        <v>#REF!</v>
      </c>
      <c r="Y48" s="37" t="e">
        <f t="array" ref="Y48">INDEX(#REF!,MATCH($C48,#REF!,0),MATCH(Y$1,#REF!,0))</f>
        <v>#REF!</v>
      </c>
      <c r="Z48" s="37" t="e">
        <f t="array" ref="Z48">INDEX(#REF!,MATCH($C48,#REF!,0),MATCH(Z$1,#REF!,0))</f>
        <v>#REF!</v>
      </c>
      <c r="AA48" s="37" t="e">
        <f t="array" ref="AA48">INDEX(#REF!,MATCH($C48,#REF!,0),MATCH(AA$1,#REF!,0))</f>
        <v>#REF!</v>
      </c>
      <c r="AB48" s="37" t="e">
        <f t="array" ref="AB48">INDEX(#REF!,MATCH($C48,#REF!,0),MATCH(AB$1,#REF!,0))</f>
        <v>#REF!</v>
      </c>
      <c r="AC48" s="37" t="e">
        <f t="array" ref="AC48">INDEX(#REF!,MATCH($C48,#REF!,0),MATCH(AC$1,#REF!,0))</f>
        <v>#REF!</v>
      </c>
      <c r="AD48" s="37" t="e">
        <f t="array" ref="AD48">INDEX(#REF!,MATCH($C48,#REF!,0),MATCH(AD$1,#REF!,0))</f>
        <v>#REF!</v>
      </c>
      <c r="AE48" s="37" t="e">
        <f t="shared" si="33"/>
        <v>#REF!</v>
      </c>
      <c r="AF48" s="38">
        <f>IFERROR(INDEX($E48:$P48,1,MATCH($C$2,$E$1:$P$1,0))/INDEX($S48:$AD48,1,MATCH($C$2,S$1:AD$1,0))-1,0)</f>
        <v>0</v>
      </c>
      <c r="AG48" s="7"/>
      <c r="AH48" s="37" t="e">
        <f t="array" ref="AH48">INDEX(#REF!,MATCH($C48,#REF!,0),MATCH(AH$1,#REF!,0))</f>
        <v>#REF!</v>
      </c>
      <c r="AI48" s="37" t="e">
        <f t="array" ref="AI48">INDEX(#REF!,MATCH($C48,#REF!,0),MATCH(AI$1,#REF!,0))</f>
        <v>#REF!</v>
      </c>
      <c r="AJ48" s="37" t="e">
        <f t="array" ref="AJ48">INDEX(#REF!,MATCH($C48,#REF!,0),MATCH(AJ$1,#REF!,0))</f>
        <v>#REF!</v>
      </c>
      <c r="AK48" s="37" t="e">
        <f t="array" ref="AK48">INDEX(#REF!,MATCH($C48,#REF!,0),MATCH(AK$1,#REF!,0))</f>
        <v>#REF!</v>
      </c>
      <c r="AL48" s="37" t="e">
        <f t="array" ref="AL48">INDEX(#REF!,MATCH($C48,#REF!,0),MATCH(AL$1,#REF!,0))</f>
        <v>#REF!</v>
      </c>
      <c r="AM48" s="37" t="e">
        <f t="array" ref="AM48">INDEX(#REF!,MATCH($C48,#REF!,0),MATCH(AM$1,#REF!,0))</f>
        <v>#REF!</v>
      </c>
      <c r="AN48" s="37" t="e">
        <f t="array" ref="AN48">INDEX(#REF!,MATCH($C48,#REF!,0),MATCH(AN$1,#REF!,0))</f>
        <v>#REF!</v>
      </c>
      <c r="AO48" s="37" t="e">
        <f t="array" ref="AO48">INDEX(#REF!,MATCH($C48,#REF!,0),MATCH(AO$1,#REF!,0))</f>
        <v>#REF!</v>
      </c>
      <c r="AP48" s="37" t="e">
        <f t="array" ref="AP48">INDEX(#REF!,MATCH($C48,#REF!,0),MATCH(AP$1,#REF!,0))</f>
        <v>#REF!</v>
      </c>
      <c r="AQ48" s="37" t="e">
        <f t="array" ref="AQ48">INDEX(#REF!,MATCH($C48,#REF!,0),MATCH(AQ$1,#REF!,0))</f>
        <v>#REF!</v>
      </c>
      <c r="AR48" s="37" t="e">
        <f t="array" ref="AR48">INDEX(#REF!,MATCH($C48,#REF!,0),MATCH(AR$1,#REF!,0))</f>
        <v>#REF!</v>
      </c>
      <c r="AS48" s="37" t="e">
        <f t="array" ref="AS48">INDEX(#REF!,MATCH($C48,#REF!,0),MATCH(AS$1,#REF!,0))</f>
        <v>#REF!</v>
      </c>
      <c r="AT48" s="23" t="e">
        <f t="shared" si="34"/>
        <v>#REF!</v>
      </c>
      <c r="AU48" s="38">
        <f t="shared" si="35"/>
        <v>0</v>
      </c>
      <c r="AV48" s="7"/>
      <c r="AW48" s="23" t="e">
        <f>SUMIF(E$1:P$1,"&lt;="&amp;AW$2,E48:P48)</f>
        <v>#REF!</v>
      </c>
      <c r="AX48" s="38" t="e">
        <f t="shared" si="41"/>
        <v>#REF!</v>
      </c>
      <c r="AY48" s="7"/>
      <c r="AZ48" s="7"/>
      <c r="BA48" s="23" t="e">
        <f>SUMIF(S$1:AD$1,"&lt;="&amp;BA$2,S48:AD48)</f>
        <v>#REF!</v>
      </c>
      <c r="BB48" s="38" t="e">
        <f t="shared" si="42"/>
        <v>#REF!</v>
      </c>
      <c r="BC48" s="37" t="e">
        <f t="shared" si="36"/>
        <v>#REF!</v>
      </c>
      <c r="BD48" s="39" t="e">
        <f t="shared" si="47"/>
        <v>#REF!</v>
      </c>
      <c r="BE48" s="7"/>
      <c r="BF48" s="7"/>
      <c r="BG48" s="23" t="e">
        <f>SUMIF(AH$1:AS$1,"&lt;="&amp;BG$2,AH48:AS48)</f>
        <v>#REF!</v>
      </c>
      <c r="BH48" s="38" t="e">
        <f t="shared" si="43"/>
        <v>#REF!</v>
      </c>
      <c r="BI48" s="37" t="e">
        <f t="shared" si="37"/>
        <v>#REF!</v>
      </c>
      <c r="BJ48" s="39" t="e">
        <f t="shared" si="48"/>
        <v>#REF!</v>
      </c>
      <c r="BK48" s="14"/>
    </row>
    <row r="49" spans="1:63" ht="10.5" customHeight="1" x14ac:dyDescent="0.3">
      <c r="A49" s="14" t="s">
        <v>53</v>
      </c>
      <c r="B49" s="14"/>
      <c r="C49" s="17" t="s">
        <v>63</v>
      </c>
      <c r="D49" s="7"/>
      <c r="E49" s="18" t="e">
        <f t="shared" ref="E49:P49" si="55">E43+E44</f>
        <v>#REF!</v>
      </c>
      <c r="F49" s="18" t="e">
        <f t="shared" si="55"/>
        <v>#REF!</v>
      </c>
      <c r="G49" s="18" t="e">
        <f t="shared" si="55"/>
        <v>#REF!</v>
      </c>
      <c r="H49" s="18" t="e">
        <f t="shared" si="55"/>
        <v>#REF!</v>
      </c>
      <c r="I49" s="18" t="e">
        <f t="shared" si="55"/>
        <v>#REF!</v>
      </c>
      <c r="J49" s="18" t="e">
        <f t="shared" si="55"/>
        <v>#REF!</v>
      </c>
      <c r="K49" s="18" t="e">
        <f t="shared" si="55"/>
        <v>#REF!</v>
      </c>
      <c r="L49" s="18" t="e">
        <f t="shared" si="55"/>
        <v>#REF!</v>
      </c>
      <c r="M49" s="18" t="e">
        <f t="shared" si="55"/>
        <v>#REF!</v>
      </c>
      <c r="N49" s="18" t="e">
        <f t="shared" si="55"/>
        <v>#REF!</v>
      </c>
      <c r="O49" s="18" t="e">
        <f t="shared" si="55"/>
        <v>#REF!</v>
      </c>
      <c r="P49" s="18" t="e">
        <f t="shared" si="55"/>
        <v>#REF!</v>
      </c>
      <c r="Q49" s="19">
        <f t="shared" si="39"/>
        <v>0</v>
      </c>
      <c r="R49" s="7"/>
      <c r="S49" s="18" t="e">
        <f t="shared" ref="S49:AD49" si="56">S43+S44</f>
        <v>#REF!</v>
      </c>
      <c r="T49" s="18" t="e">
        <f t="shared" si="56"/>
        <v>#REF!</v>
      </c>
      <c r="U49" s="18" t="e">
        <f t="shared" si="56"/>
        <v>#REF!</v>
      </c>
      <c r="V49" s="18" t="e">
        <f t="shared" si="56"/>
        <v>#REF!</v>
      </c>
      <c r="W49" s="18" t="e">
        <f t="shared" si="56"/>
        <v>#REF!</v>
      </c>
      <c r="X49" s="18" t="e">
        <f t="shared" si="56"/>
        <v>#REF!</v>
      </c>
      <c r="Y49" s="18" t="e">
        <f t="shared" si="56"/>
        <v>#REF!</v>
      </c>
      <c r="Z49" s="18" t="e">
        <f t="shared" si="56"/>
        <v>#REF!</v>
      </c>
      <c r="AA49" s="18" t="e">
        <f t="shared" si="56"/>
        <v>#REF!</v>
      </c>
      <c r="AB49" s="18" t="e">
        <f t="shared" si="56"/>
        <v>#REF!</v>
      </c>
      <c r="AC49" s="18" t="e">
        <f t="shared" si="56"/>
        <v>#REF!</v>
      </c>
      <c r="AD49" s="18" t="e">
        <f t="shared" si="56"/>
        <v>#REF!</v>
      </c>
      <c r="AE49" s="34" t="e">
        <f t="shared" si="33"/>
        <v>#REF!</v>
      </c>
      <c r="AF49" s="19">
        <f>IFERROR(1*--(INDEX($S49:$AD49,1,MATCH($C$2,S$1:AD$1,0))&lt;0)+INDEX($E49:$P49,1,MATCH($C$2,$E$1:$P$1,0))/INDEX($S49:$AD49,1,MATCH($C$2,S$1:AD$1,0))-1*--(INDEX($S49:$AD49,1,MATCH($C$2,S$1:AD$1,0))&gt;=0),0)</f>
        <v>0</v>
      </c>
      <c r="AG49" s="7"/>
      <c r="AH49" s="18" t="e">
        <f t="shared" ref="AH49:AS49" si="57">AH43+AH44</f>
        <v>#REF!</v>
      </c>
      <c r="AI49" s="18" t="e">
        <f t="shared" si="57"/>
        <v>#REF!</v>
      </c>
      <c r="AJ49" s="18" t="e">
        <f t="shared" si="57"/>
        <v>#REF!</v>
      </c>
      <c r="AK49" s="18" t="e">
        <f t="shared" si="57"/>
        <v>#REF!</v>
      </c>
      <c r="AL49" s="18" t="e">
        <f t="shared" si="57"/>
        <v>#REF!</v>
      </c>
      <c r="AM49" s="18" t="e">
        <f t="shared" si="57"/>
        <v>#REF!</v>
      </c>
      <c r="AN49" s="18" t="e">
        <f t="shared" si="57"/>
        <v>#REF!</v>
      </c>
      <c r="AO49" s="18" t="e">
        <f t="shared" si="57"/>
        <v>#REF!</v>
      </c>
      <c r="AP49" s="18" t="e">
        <f t="shared" si="57"/>
        <v>#REF!</v>
      </c>
      <c r="AQ49" s="18" t="e">
        <f t="shared" si="57"/>
        <v>#REF!</v>
      </c>
      <c r="AR49" s="18" t="e">
        <f t="shared" si="57"/>
        <v>#REF!</v>
      </c>
      <c r="AS49" s="18" t="e">
        <f t="shared" si="57"/>
        <v>#REF!</v>
      </c>
      <c r="AT49" s="18" t="e">
        <f t="shared" si="34"/>
        <v>#REF!</v>
      </c>
      <c r="AU49" s="19">
        <f t="shared" si="35"/>
        <v>0</v>
      </c>
      <c r="AV49" s="7"/>
      <c r="AW49" s="18" t="e">
        <f>AW43+AW44</f>
        <v>#REF!</v>
      </c>
      <c r="AX49" s="19" t="e">
        <f t="shared" si="41"/>
        <v>#REF!</v>
      </c>
      <c r="AY49" s="7"/>
      <c r="AZ49" s="7"/>
      <c r="BA49" s="18" t="e">
        <f>BA43+BA44</f>
        <v>#REF!</v>
      </c>
      <c r="BB49" s="19" t="e">
        <f t="shared" si="42"/>
        <v>#REF!</v>
      </c>
      <c r="BC49" s="18" t="e">
        <f t="shared" si="36"/>
        <v>#REF!</v>
      </c>
      <c r="BD49" s="40" t="e">
        <f t="shared" si="47"/>
        <v>#REF!</v>
      </c>
      <c r="BE49" s="7"/>
      <c r="BF49" s="7"/>
      <c r="BG49" s="18" t="e">
        <f>BG43+BG44</f>
        <v>#REF!</v>
      </c>
      <c r="BH49" s="19" t="e">
        <f t="shared" si="43"/>
        <v>#REF!</v>
      </c>
      <c r="BI49" s="34" t="e">
        <f t="shared" si="37"/>
        <v>#REF!</v>
      </c>
      <c r="BJ49" s="40" t="e">
        <f t="shared" si="48"/>
        <v>#REF!</v>
      </c>
      <c r="BK49" s="14"/>
    </row>
    <row r="50" spans="1:63" ht="10.5" customHeight="1" x14ac:dyDescent="0.3">
      <c r="A50" s="14" t="s">
        <v>53</v>
      </c>
      <c r="B50" s="14"/>
      <c r="C50" s="30" t="s">
        <v>64</v>
      </c>
      <c r="D50" s="7"/>
      <c r="E50" s="31" t="e">
        <f t="shared" ref="E50:P50" si="58">E51+E59+E82</f>
        <v>#REF!</v>
      </c>
      <c r="F50" s="31" t="e">
        <f t="shared" si="58"/>
        <v>#REF!</v>
      </c>
      <c r="G50" s="31" t="e">
        <f t="shared" si="58"/>
        <v>#REF!</v>
      </c>
      <c r="H50" s="31" t="e">
        <f t="shared" si="58"/>
        <v>#REF!</v>
      </c>
      <c r="I50" s="31" t="e">
        <f t="shared" si="58"/>
        <v>#REF!</v>
      </c>
      <c r="J50" s="31" t="e">
        <f t="shared" si="58"/>
        <v>#REF!</v>
      </c>
      <c r="K50" s="31" t="e">
        <f t="shared" si="58"/>
        <v>#REF!</v>
      </c>
      <c r="L50" s="31" t="e">
        <f t="shared" si="58"/>
        <v>#REF!</v>
      </c>
      <c r="M50" s="31" t="e">
        <f t="shared" si="58"/>
        <v>#REF!</v>
      </c>
      <c r="N50" s="31" t="e">
        <f t="shared" si="58"/>
        <v>#REF!</v>
      </c>
      <c r="O50" s="31" t="e">
        <f t="shared" si="58"/>
        <v>#REF!</v>
      </c>
      <c r="P50" s="31" t="e">
        <f t="shared" si="58"/>
        <v>#REF!</v>
      </c>
      <c r="Q50" s="32">
        <f t="shared" si="39"/>
        <v>0</v>
      </c>
      <c r="R50" s="7"/>
      <c r="S50" s="31" t="e">
        <f t="shared" ref="S50:AD50" si="59">S51+S59+S82</f>
        <v>#REF!</v>
      </c>
      <c r="T50" s="31" t="e">
        <f t="shared" si="59"/>
        <v>#REF!</v>
      </c>
      <c r="U50" s="31" t="e">
        <f t="shared" si="59"/>
        <v>#REF!</v>
      </c>
      <c r="V50" s="31" t="e">
        <f t="shared" si="59"/>
        <v>#REF!</v>
      </c>
      <c r="W50" s="31" t="e">
        <f t="shared" si="59"/>
        <v>#REF!</v>
      </c>
      <c r="X50" s="31" t="e">
        <f t="shared" si="59"/>
        <v>#REF!</v>
      </c>
      <c r="Y50" s="31" t="e">
        <f t="shared" si="59"/>
        <v>#REF!</v>
      </c>
      <c r="Z50" s="31" t="e">
        <f t="shared" si="59"/>
        <v>#REF!</v>
      </c>
      <c r="AA50" s="31" t="e">
        <f t="shared" si="59"/>
        <v>#REF!</v>
      </c>
      <c r="AB50" s="31" t="e">
        <f t="shared" si="59"/>
        <v>#REF!</v>
      </c>
      <c r="AC50" s="31" t="e">
        <f t="shared" si="59"/>
        <v>#REF!</v>
      </c>
      <c r="AD50" s="31" t="e">
        <f t="shared" si="59"/>
        <v>#REF!</v>
      </c>
      <c r="AE50" s="35" t="e">
        <f t="shared" si="33"/>
        <v>#REF!</v>
      </c>
      <c r="AF50" s="32">
        <f>IFERROR(1*--(INDEX($S50:$AD50,1,MATCH($C$2,S$1:AD$1,0))&lt;0)+INDEX($E50:$P50,1,MATCH($C$2,$E$1:$P$1,0))/INDEX($S50:$AD50,1,MATCH($C$2,S$1:AD$1,0))-1*--(INDEX($S50:$AD50,1,MATCH($C$2,S$1:AD$1,0))&gt;=0),0)</f>
        <v>0</v>
      </c>
      <c r="AG50" s="7"/>
      <c r="AH50" s="31" t="e">
        <f t="shared" ref="AH50:AS50" si="60">AH51+AH59+AH82</f>
        <v>#REF!</v>
      </c>
      <c r="AI50" s="31" t="e">
        <f t="shared" si="60"/>
        <v>#REF!</v>
      </c>
      <c r="AJ50" s="31" t="e">
        <f t="shared" si="60"/>
        <v>#REF!</v>
      </c>
      <c r="AK50" s="31" t="e">
        <f t="shared" si="60"/>
        <v>#REF!</v>
      </c>
      <c r="AL50" s="31" t="e">
        <f t="shared" si="60"/>
        <v>#REF!</v>
      </c>
      <c r="AM50" s="31" t="e">
        <f t="shared" si="60"/>
        <v>#REF!</v>
      </c>
      <c r="AN50" s="31" t="e">
        <f t="shared" si="60"/>
        <v>#REF!</v>
      </c>
      <c r="AO50" s="31" t="e">
        <f t="shared" si="60"/>
        <v>#REF!</v>
      </c>
      <c r="AP50" s="31" t="e">
        <f t="shared" si="60"/>
        <v>#REF!</v>
      </c>
      <c r="AQ50" s="31" t="e">
        <f t="shared" si="60"/>
        <v>#REF!</v>
      </c>
      <c r="AR50" s="31" t="e">
        <f t="shared" si="60"/>
        <v>#REF!</v>
      </c>
      <c r="AS50" s="31" t="e">
        <f t="shared" si="60"/>
        <v>#REF!</v>
      </c>
      <c r="AT50" s="31" t="e">
        <f t="shared" si="34"/>
        <v>#REF!</v>
      </c>
      <c r="AU50" s="32">
        <f t="shared" si="35"/>
        <v>0</v>
      </c>
      <c r="AV50" s="7"/>
      <c r="AW50" s="31" t="e">
        <f>AW51+AW59+AW82</f>
        <v>#REF!</v>
      </c>
      <c r="AX50" s="32" t="e">
        <f t="shared" si="41"/>
        <v>#REF!</v>
      </c>
      <c r="AY50" s="7"/>
      <c r="AZ50" s="7"/>
      <c r="BA50" s="31" t="e">
        <f>BA51+BA59+BA82</f>
        <v>#REF!</v>
      </c>
      <c r="BB50" s="32" t="e">
        <f t="shared" si="42"/>
        <v>#REF!</v>
      </c>
      <c r="BC50" s="31" t="e">
        <f t="shared" si="36"/>
        <v>#REF!</v>
      </c>
      <c r="BD50" s="36" t="e">
        <f t="shared" si="47"/>
        <v>#REF!</v>
      </c>
      <c r="BE50" s="7"/>
      <c r="BF50" s="7"/>
      <c r="BG50" s="31" t="e">
        <f>BG51+BG59+BG82</f>
        <v>#REF!</v>
      </c>
      <c r="BH50" s="32" t="e">
        <f t="shared" si="43"/>
        <v>#REF!</v>
      </c>
      <c r="BI50" s="35" t="e">
        <f t="shared" si="37"/>
        <v>#REF!</v>
      </c>
      <c r="BJ50" s="36" t="e">
        <f t="shared" si="48"/>
        <v>#REF!</v>
      </c>
      <c r="BK50" s="14"/>
    </row>
    <row r="51" spans="1:63" ht="10.5" customHeight="1" collapsed="1" x14ac:dyDescent="0.3">
      <c r="A51" s="14" t="s">
        <v>53</v>
      </c>
      <c r="B51" s="14"/>
      <c r="C51" s="20" t="s">
        <v>65</v>
      </c>
      <c r="D51" s="7"/>
      <c r="E51" s="21" t="e">
        <f t="shared" ref="E51:P51" si="61">SUM(E52:E56)</f>
        <v>#REF!</v>
      </c>
      <c r="F51" s="21" t="e">
        <f t="shared" si="61"/>
        <v>#REF!</v>
      </c>
      <c r="G51" s="21" t="e">
        <f t="shared" si="61"/>
        <v>#REF!</v>
      </c>
      <c r="H51" s="21" t="e">
        <f t="shared" si="61"/>
        <v>#REF!</v>
      </c>
      <c r="I51" s="21" t="e">
        <f t="shared" si="61"/>
        <v>#REF!</v>
      </c>
      <c r="J51" s="21" t="e">
        <f t="shared" si="61"/>
        <v>#REF!</v>
      </c>
      <c r="K51" s="21" t="e">
        <f t="shared" si="61"/>
        <v>#REF!</v>
      </c>
      <c r="L51" s="21" t="e">
        <f t="shared" si="61"/>
        <v>#REF!</v>
      </c>
      <c r="M51" s="21" t="e">
        <f t="shared" si="61"/>
        <v>#REF!</v>
      </c>
      <c r="N51" s="21" t="e">
        <f t="shared" si="61"/>
        <v>#REF!</v>
      </c>
      <c r="O51" s="21" t="e">
        <f t="shared" si="61"/>
        <v>#REF!</v>
      </c>
      <c r="P51" s="21" t="e">
        <f t="shared" si="61"/>
        <v>#REF!</v>
      </c>
      <c r="Q51" s="22">
        <f t="shared" si="39"/>
        <v>0</v>
      </c>
      <c r="R51" s="7"/>
      <c r="S51" s="21" t="e">
        <f t="shared" ref="S51:AD51" si="62">SUM(S52:S56)</f>
        <v>#REF!</v>
      </c>
      <c r="T51" s="21" t="e">
        <f t="shared" si="62"/>
        <v>#REF!</v>
      </c>
      <c r="U51" s="21" t="e">
        <f t="shared" si="62"/>
        <v>#REF!</v>
      </c>
      <c r="V51" s="21" t="e">
        <f t="shared" si="62"/>
        <v>#REF!</v>
      </c>
      <c r="W51" s="21" t="e">
        <f t="shared" si="62"/>
        <v>#REF!</v>
      </c>
      <c r="X51" s="21" t="e">
        <f t="shared" si="62"/>
        <v>#REF!</v>
      </c>
      <c r="Y51" s="21" t="e">
        <f t="shared" si="62"/>
        <v>#REF!</v>
      </c>
      <c r="Z51" s="21" t="e">
        <f t="shared" si="62"/>
        <v>#REF!</v>
      </c>
      <c r="AA51" s="21" t="e">
        <f t="shared" si="62"/>
        <v>#REF!</v>
      </c>
      <c r="AB51" s="21" t="e">
        <f t="shared" si="62"/>
        <v>#REF!</v>
      </c>
      <c r="AC51" s="21" t="e">
        <f t="shared" si="62"/>
        <v>#REF!</v>
      </c>
      <c r="AD51" s="21" t="e">
        <f t="shared" si="62"/>
        <v>#REF!</v>
      </c>
      <c r="AE51" s="42" t="e">
        <f t="shared" si="33"/>
        <v>#REF!</v>
      </c>
      <c r="AF51" s="22">
        <f>IFERROR(1*--(INDEX($S51:$AD51,1,MATCH($C$2,S$1:AD$1,0))&lt;0)+INDEX($E51:$P51,1,MATCH($C$2,$E$1:$P$1,0))/INDEX($S51:$AD51,1,MATCH($C$2,S$1:AD$1,0))-1*--(INDEX($S51:$AD51,1,MATCH($C$2,S$1:AD$1,0))&gt;=0),0)</f>
        <v>0</v>
      </c>
      <c r="AG51" s="7"/>
      <c r="AH51" s="21" t="e">
        <f t="shared" ref="AH51:AS51" si="63">SUM(AH52:AH56)</f>
        <v>#REF!</v>
      </c>
      <c r="AI51" s="21" t="e">
        <f t="shared" si="63"/>
        <v>#REF!</v>
      </c>
      <c r="AJ51" s="21" t="e">
        <f t="shared" si="63"/>
        <v>#REF!</v>
      </c>
      <c r="AK51" s="21" t="e">
        <f t="shared" si="63"/>
        <v>#REF!</v>
      </c>
      <c r="AL51" s="21" t="e">
        <f t="shared" si="63"/>
        <v>#REF!</v>
      </c>
      <c r="AM51" s="21" t="e">
        <f t="shared" si="63"/>
        <v>#REF!</v>
      </c>
      <c r="AN51" s="21" t="e">
        <f t="shared" si="63"/>
        <v>#REF!</v>
      </c>
      <c r="AO51" s="21" t="e">
        <f t="shared" si="63"/>
        <v>#REF!</v>
      </c>
      <c r="AP51" s="21" t="e">
        <f t="shared" si="63"/>
        <v>#REF!</v>
      </c>
      <c r="AQ51" s="21" t="e">
        <f t="shared" si="63"/>
        <v>#REF!</v>
      </c>
      <c r="AR51" s="21" t="e">
        <f t="shared" si="63"/>
        <v>#REF!</v>
      </c>
      <c r="AS51" s="21" t="e">
        <f t="shared" si="63"/>
        <v>#REF!</v>
      </c>
      <c r="AT51" s="21" t="e">
        <f t="shared" si="34"/>
        <v>#REF!</v>
      </c>
      <c r="AU51" s="22">
        <f t="shared" si="35"/>
        <v>0</v>
      </c>
      <c r="AV51" s="7"/>
      <c r="AW51" s="21" t="e">
        <f>SUM(AW52:AW56)</f>
        <v>#REF!</v>
      </c>
      <c r="AX51" s="22" t="e">
        <f t="shared" si="41"/>
        <v>#REF!</v>
      </c>
      <c r="AY51" s="7"/>
      <c r="AZ51" s="7"/>
      <c r="BA51" s="21" t="e">
        <f>SUM(BA52:BA56)</f>
        <v>#REF!</v>
      </c>
      <c r="BB51" s="22" t="e">
        <f t="shared" si="42"/>
        <v>#REF!</v>
      </c>
      <c r="BC51" s="21" t="e">
        <f t="shared" si="36"/>
        <v>#REF!</v>
      </c>
      <c r="BD51" s="43" t="e">
        <f t="shared" si="47"/>
        <v>#REF!</v>
      </c>
      <c r="BE51" s="7"/>
      <c r="BF51" s="7"/>
      <c r="BG51" s="21" t="e">
        <f>SUM(BG52:BG56)</f>
        <v>#REF!</v>
      </c>
      <c r="BH51" s="22" t="e">
        <f t="shared" si="43"/>
        <v>#REF!</v>
      </c>
      <c r="BI51" s="42" t="e">
        <f t="shared" si="37"/>
        <v>#REF!</v>
      </c>
      <c r="BJ51" s="43" t="e">
        <f t="shared" si="48"/>
        <v>#REF!</v>
      </c>
      <c r="BK51" s="14"/>
    </row>
    <row r="52" spans="1:63" ht="10.5" hidden="1" customHeight="1" outlineLevel="1" x14ac:dyDescent="0.3">
      <c r="A52" s="14" t="s">
        <v>53</v>
      </c>
      <c r="B52" s="14"/>
      <c r="C52" s="7" t="s">
        <v>66</v>
      </c>
      <c r="D52" s="7"/>
      <c r="E52" s="37" t="e">
        <f t="array" ref="E52">INDEX(#REF!,MATCH($C52,#REF!,0),MATCH(E$1,#REF!,0))</f>
        <v>#REF!</v>
      </c>
      <c r="F52" s="37" t="e">
        <f t="array" ref="F52">INDEX(#REF!,MATCH($C52,#REF!,0),MATCH(F$1,#REF!,0))</f>
        <v>#REF!</v>
      </c>
      <c r="G52" s="37" t="e">
        <f t="array" ref="G52">INDEX(#REF!,MATCH($C52,#REF!,0),MATCH(G$1,#REF!,0))</f>
        <v>#REF!</v>
      </c>
      <c r="H52" s="37" t="e">
        <f t="array" ref="H52">INDEX(#REF!,MATCH($C52,#REF!,0),MATCH(H$1,#REF!,0))</f>
        <v>#REF!</v>
      </c>
      <c r="I52" s="37" t="e">
        <f t="array" ref="I52">INDEX(#REF!,MATCH($C52,#REF!,0),MATCH(I$1,#REF!,0))</f>
        <v>#REF!</v>
      </c>
      <c r="J52" s="37" t="e">
        <f t="array" ref="J52">INDEX(#REF!,MATCH($C52,#REF!,0),MATCH(J$1,#REF!,0))</f>
        <v>#REF!</v>
      </c>
      <c r="K52" s="37" t="e">
        <f t="array" ref="K52">INDEX(#REF!,MATCH($C52,#REF!,0),MATCH(K$1,#REF!,0))</f>
        <v>#REF!</v>
      </c>
      <c r="L52" s="37" t="e">
        <f t="array" ref="L52">INDEX(#REF!,MATCH($C52,#REF!,0),MATCH(L$1,#REF!,0))</f>
        <v>#REF!</v>
      </c>
      <c r="M52" s="37" t="e">
        <f t="array" ref="M52">INDEX(#REF!,MATCH($C52,#REF!,0),MATCH(M$1,#REF!,0))</f>
        <v>#REF!</v>
      </c>
      <c r="N52" s="37" t="e">
        <f t="array" ref="N52">INDEX(#REF!,MATCH($C52,#REF!,0),MATCH(N$1,#REF!,0))</f>
        <v>#REF!</v>
      </c>
      <c r="O52" s="37" t="e">
        <f t="array" ref="O52">INDEX(#REF!,MATCH($C52,#REF!,0),MATCH(O$1,#REF!,0))</f>
        <v>#REF!</v>
      </c>
      <c r="P52" s="37" t="e">
        <f t="array" ref="P52">INDEX(#REF!,MATCH($C52,#REF!,0),MATCH(P$1,#REF!,0))</f>
        <v>#REF!</v>
      </c>
      <c r="Q52" s="38">
        <f t="shared" si="39"/>
        <v>0</v>
      </c>
      <c r="R52" s="7"/>
      <c r="S52" s="37" t="e">
        <f t="array" ref="S52">INDEX(#REF!,MATCH($C52,#REF!,0),MATCH(S$1,#REF!,0))</f>
        <v>#REF!</v>
      </c>
      <c r="T52" s="37" t="e">
        <f t="array" ref="T52">INDEX(#REF!,MATCH($C52,#REF!,0),MATCH(T$1,#REF!,0))</f>
        <v>#REF!</v>
      </c>
      <c r="U52" s="37" t="e">
        <f t="array" ref="U52">INDEX(#REF!,MATCH($C52,#REF!,0),MATCH(U$1,#REF!,0))</f>
        <v>#REF!</v>
      </c>
      <c r="V52" s="37" t="e">
        <f t="array" ref="V52">INDEX(#REF!,MATCH($C52,#REF!,0),MATCH(V$1,#REF!,0))</f>
        <v>#REF!</v>
      </c>
      <c r="W52" s="37" t="e">
        <f t="array" ref="W52">INDEX(#REF!,MATCH($C52,#REF!,0),MATCH(W$1,#REF!,0))</f>
        <v>#REF!</v>
      </c>
      <c r="X52" s="37" t="e">
        <f t="array" ref="X52">INDEX(#REF!,MATCH($C52,#REF!,0),MATCH(X$1,#REF!,0))</f>
        <v>#REF!</v>
      </c>
      <c r="Y52" s="37" t="e">
        <f t="array" ref="Y52">INDEX(#REF!,MATCH($C52,#REF!,0),MATCH(Y$1,#REF!,0))</f>
        <v>#REF!</v>
      </c>
      <c r="Z52" s="37" t="e">
        <f t="array" ref="Z52">INDEX(#REF!,MATCH($C52,#REF!,0),MATCH(Z$1,#REF!,0))</f>
        <v>#REF!</v>
      </c>
      <c r="AA52" s="37" t="e">
        <f t="array" ref="AA52">INDEX(#REF!,MATCH($C52,#REF!,0),MATCH(AA$1,#REF!,0))</f>
        <v>#REF!</v>
      </c>
      <c r="AB52" s="37" t="e">
        <f t="array" ref="AB52">INDEX(#REF!,MATCH($C52,#REF!,0),MATCH(AB$1,#REF!,0))</f>
        <v>#REF!</v>
      </c>
      <c r="AC52" s="37" t="e">
        <f t="array" ref="AC52">INDEX(#REF!,MATCH($C52,#REF!,0),MATCH(AC$1,#REF!,0))</f>
        <v>#REF!</v>
      </c>
      <c r="AD52" s="37" t="e">
        <f t="array" ref="AD52">INDEX(#REF!,MATCH($C52,#REF!,0),MATCH(AD$1,#REF!,0))</f>
        <v>#REF!</v>
      </c>
      <c r="AE52" s="37" t="e">
        <f t="shared" si="33"/>
        <v>#REF!</v>
      </c>
      <c r="AF52" s="38">
        <f t="shared" ref="AF52:AF58" si="64">IFERROR(INDEX($E52:$P52,1,MATCH($C$2,$E$1:$P$1,0))/INDEX($S52:$AD52,1,MATCH($C$2,S$1:AD$1,0))-1,0)</f>
        <v>0</v>
      </c>
      <c r="AG52" s="7"/>
      <c r="AH52" s="37" t="e">
        <f t="array" ref="AH52">INDEX(#REF!,MATCH($C52,#REF!,0),MATCH(AH$1,#REF!,0))</f>
        <v>#REF!</v>
      </c>
      <c r="AI52" s="37" t="e">
        <f t="array" ref="AI52">INDEX(#REF!,MATCH($C52,#REF!,0),MATCH(AI$1,#REF!,0))</f>
        <v>#REF!</v>
      </c>
      <c r="AJ52" s="37" t="e">
        <f t="array" ref="AJ52">INDEX(#REF!,MATCH($C52,#REF!,0),MATCH(AJ$1,#REF!,0))</f>
        <v>#REF!</v>
      </c>
      <c r="AK52" s="37" t="e">
        <f t="array" ref="AK52">INDEX(#REF!,MATCH($C52,#REF!,0),MATCH(AK$1,#REF!,0))</f>
        <v>#REF!</v>
      </c>
      <c r="AL52" s="37" t="e">
        <f t="array" ref="AL52">INDEX(#REF!,MATCH($C52,#REF!,0),MATCH(AL$1,#REF!,0))</f>
        <v>#REF!</v>
      </c>
      <c r="AM52" s="37" t="e">
        <f t="array" ref="AM52">INDEX(#REF!,MATCH($C52,#REF!,0),MATCH(AM$1,#REF!,0))</f>
        <v>#REF!</v>
      </c>
      <c r="AN52" s="37" t="e">
        <f t="array" ref="AN52">INDEX(#REF!,MATCH($C52,#REF!,0),MATCH(AN$1,#REF!,0))</f>
        <v>#REF!</v>
      </c>
      <c r="AO52" s="37" t="e">
        <f t="array" ref="AO52">INDEX(#REF!,MATCH($C52,#REF!,0),MATCH(AO$1,#REF!,0))</f>
        <v>#REF!</v>
      </c>
      <c r="AP52" s="37" t="e">
        <f t="array" ref="AP52">INDEX(#REF!,MATCH($C52,#REF!,0),MATCH(AP$1,#REF!,0))</f>
        <v>#REF!</v>
      </c>
      <c r="AQ52" s="37" t="e">
        <f t="array" ref="AQ52">INDEX(#REF!,MATCH($C52,#REF!,0),MATCH(AQ$1,#REF!,0))</f>
        <v>#REF!</v>
      </c>
      <c r="AR52" s="37" t="e">
        <f t="array" ref="AR52">INDEX(#REF!,MATCH($C52,#REF!,0),MATCH(AR$1,#REF!,0))</f>
        <v>#REF!</v>
      </c>
      <c r="AS52" s="37" t="e">
        <f t="array" ref="AS52">INDEX(#REF!,MATCH($C52,#REF!,0),MATCH(AS$1,#REF!,0))</f>
        <v>#REF!</v>
      </c>
      <c r="AT52" s="23" t="e">
        <f t="shared" si="34"/>
        <v>#REF!</v>
      </c>
      <c r="AU52" s="38">
        <f t="shared" si="35"/>
        <v>0</v>
      </c>
      <c r="AV52" s="7"/>
      <c r="AW52" s="23" t="e">
        <f>SUMIF(E$1:P$1,"&lt;="&amp;AW$2,E52:P52)</f>
        <v>#REF!</v>
      </c>
      <c r="AX52" s="38" t="e">
        <f t="shared" si="41"/>
        <v>#REF!</v>
      </c>
      <c r="AY52" s="7"/>
      <c r="AZ52" s="7"/>
      <c r="BA52" s="23" t="e">
        <f>SUMIF(S$1:AD$1,"&lt;="&amp;BA$2,S52:AD52)</f>
        <v>#REF!</v>
      </c>
      <c r="BB52" s="38" t="e">
        <f t="shared" si="42"/>
        <v>#REF!</v>
      </c>
      <c r="BC52" s="37" t="e">
        <f t="shared" si="36"/>
        <v>#REF!</v>
      </c>
      <c r="BD52" s="39" t="e">
        <f t="shared" si="47"/>
        <v>#REF!</v>
      </c>
      <c r="BE52" s="7"/>
      <c r="BF52" s="7"/>
      <c r="BG52" s="23" t="e">
        <f>SUMIF(AH$1:AS$1,"&lt;="&amp;BG$2,AH52:AS52)</f>
        <v>#REF!</v>
      </c>
      <c r="BH52" s="38" t="e">
        <f t="shared" si="43"/>
        <v>#REF!</v>
      </c>
      <c r="BI52" s="37" t="e">
        <f t="shared" si="37"/>
        <v>#REF!</v>
      </c>
      <c r="BJ52" s="39" t="e">
        <f t="shared" si="48"/>
        <v>#REF!</v>
      </c>
      <c r="BK52" s="14"/>
    </row>
    <row r="53" spans="1:63" ht="10.5" hidden="1" customHeight="1" outlineLevel="1" x14ac:dyDescent="0.3">
      <c r="A53" s="14" t="s">
        <v>53</v>
      </c>
      <c r="B53" s="14"/>
      <c r="C53" s="7" t="s">
        <v>67</v>
      </c>
      <c r="D53" s="7"/>
      <c r="E53" s="37" t="e">
        <f t="array" ref="E53">INDEX(#REF!,MATCH($C53,#REF!,0),MATCH(E$1,#REF!,0))</f>
        <v>#REF!</v>
      </c>
      <c r="F53" s="37" t="e">
        <f t="array" ref="F53">INDEX(#REF!,MATCH($C53,#REF!,0),MATCH(F$1,#REF!,0))</f>
        <v>#REF!</v>
      </c>
      <c r="G53" s="37" t="e">
        <f t="array" ref="G53">INDEX(#REF!,MATCH($C53,#REF!,0),MATCH(G$1,#REF!,0))</f>
        <v>#REF!</v>
      </c>
      <c r="H53" s="37" t="e">
        <f t="array" ref="H53">INDEX(#REF!,MATCH($C53,#REF!,0),MATCH(H$1,#REF!,0))</f>
        <v>#REF!</v>
      </c>
      <c r="I53" s="37" t="e">
        <f t="array" ref="I53">INDEX(#REF!,MATCH($C53,#REF!,0),MATCH(I$1,#REF!,0))</f>
        <v>#REF!</v>
      </c>
      <c r="J53" s="37" t="e">
        <f t="array" ref="J53">INDEX(#REF!,MATCH($C53,#REF!,0),MATCH(J$1,#REF!,0))</f>
        <v>#REF!</v>
      </c>
      <c r="K53" s="37" t="e">
        <f t="array" ref="K53">INDEX(#REF!,MATCH($C53,#REF!,0),MATCH(K$1,#REF!,0))</f>
        <v>#REF!</v>
      </c>
      <c r="L53" s="37" t="e">
        <f t="array" ref="L53">INDEX(#REF!,MATCH($C53,#REF!,0),MATCH(L$1,#REF!,0))</f>
        <v>#REF!</v>
      </c>
      <c r="M53" s="37" t="e">
        <f t="array" ref="M53">INDEX(#REF!,MATCH($C53,#REF!,0),MATCH(M$1,#REF!,0))</f>
        <v>#REF!</v>
      </c>
      <c r="N53" s="37" t="e">
        <f t="array" ref="N53">INDEX(#REF!,MATCH($C53,#REF!,0),MATCH(N$1,#REF!,0))</f>
        <v>#REF!</v>
      </c>
      <c r="O53" s="37" t="e">
        <f t="array" ref="O53">INDEX(#REF!,MATCH($C53,#REF!,0),MATCH(O$1,#REF!,0))</f>
        <v>#REF!</v>
      </c>
      <c r="P53" s="37" t="e">
        <f t="array" ref="P53">INDEX(#REF!,MATCH($C53,#REF!,0),MATCH(P$1,#REF!,0))</f>
        <v>#REF!</v>
      </c>
      <c r="Q53" s="38">
        <f t="shared" si="39"/>
        <v>0</v>
      </c>
      <c r="R53" s="7"/>
      <c r="S53" s="37" t="e">
        <f t="array" ref="S53">INDEX(#REF!,MATCH($C53,#REF!,0),MATCH(S$1,#REF!,0))</f>
        <v>#REF!</v>
      </c>
      <c r="T53" s="37" t="e">
        <f t="array" ref="T53">INDEX(#REF!,MATCH($C53,#REF!,0),MATCH(T$1,#REF!,0))</f>
        <v>#REF!</v>
      </c>
      <c r="U53" s="37" t="e">
        <f t="array" ref="U53">INDEX(#REF!,MATCH($C53,#REF!,0),MATCH(U$1,#REF!,0))</f>
        <v>#REF!</v>
      </c>
      <c r="V53" s="37" t="e">
        <f t="array" ref="V53">INDEX(#REF!,MATCH($C53,#REF!,0),MATCH(V$1,#REF!,0))</f>
        <v>#REF!</v>
      </c>
      <c r="W53" s="37" t="e">
        <f t="array" ref="W53">INDEX(#REF!,MATCH($C53,#REF!,0),MATCH(W$1,#REF!,0))</f>
        <v>#REF!</v>
      </c>
      <c r="X53" s="37" t="e">
        <f t="array" ref="X53">INDEX(#REF!,MATCH($C53,#REF!,0),MATCH(X$1,#REF!,0))</f>
        <v>#REF!</v>
      </c>
      <c r="Y53" s="37" t="e">
        <f t="array" ref="Y53">INDEX(#REF!,MATCH($C53,#REF!,0),MATCH(Y$1,#REF!,0))</f>
        <v>#REF!</v>
      </c>
      <c r="Z53" s="37" t="e">
        <f t="array" ref="Z53">INDEX(#REF!,MATCH($C53,#REF!,0),MATCH(Z$1,#REF!,0))</f>
        <v>#REF!</v>
      </c>
      <c r="AA53" s="37" t="e">
        <f t="array" ref="AA53">INDEX(#REF!,MATCH($C53,#REF!,0),MATCH(AA$1,#REF!,0))</f>
        <v>#REF!</v>
      </c>
      <c r="AB53" s="37" t="e">
        <f t="array" ref="AB53">INDEX(#REF!,MATCH($C53,#REF!,0),MATCH(AB$1,#REF!,0))</f>
        <v>#REF!</v>
      </c>
      <c r="AC53" s="37" t="e">
        <f t="array" ref="AC53">INDEX(#REF!,MATCH($C53,#REF!,0),MATCH(AC$1,#REF!,0))</f>
        <v>#REF!</v>
      </c>
      <c r="AD53" s="37" t="e">
        <f t="array" ref="AD53">INDEX(#REF!,MATCH($C53,#REF!,0),MATCH(AD$1,#REF!,0))</f>
        <v>#REF!</v>
      </c>
      <c r="AE53" s="37" t="e">
        <f t="shared" si="33"/>
        <v>#REF!</v>
      </c>
      <c r="AF53" s="38">
        <f t="shared" si="64"/>
        <v>0</v>
      </c>
      <c r="AG53" s="7"/>
      <c r="AH53" s="37" t="e">
        <f t="array" ref="AH53">INDEX(#REF!,MATCH($C53,#REF!,0),MATCH(AH$1,#REF!,0))</f>
        <v>#REF!</v>
      </c>
      <c r="AI53" s="37" t="e">
        <f t="array" ref="AI53">INDEX(#REF!,MATCH($C53,#REF!,0),MATCH(AI$1,#REF!,0))</f>
        <v>#REF!</v>
      </c>
      <c r="AJ53" s="37" t="e">
        <f t="array" ref="AJ53">INDEX(#REF!,MATCH($C53,#REF!,0),MATCH(AJ$1,#REF!,0))</f>
        <v>#REF!</v>
      </c>
      <c r="AK53" s="37" t="e">
        <f t="array" ref="AK53">INDEX(#REF!,MATCH($C53,#REF!,0),MATCH(AK$1,#REF!,0))</f>
        <v>#REF!</v>
      </c>
      <c r="AL53" s="37" t="e">
        <f t="array" ref="AL53">INDEX(#REF!,MATCH($C53,#REF!,0),MATCH(AL$1,#REF!,0))</f>
        <v>#REF!</v>
      </c>
      <c r="AM53" s="37" t="e">
        <f t="array" ref="AM53">INDEX(#REF!,MATCH($C53,#REF!,0),MATCH(AM$1,#REF!,0))</f>
        <v>#REF!</v>
      </c>
      <c r="AN53" s="37" t="e">
        <f t="array" ref="AN53">INDEX(#REF!,MATCH($C53,#REF!,0),MATCH(AN$1,#REF!,0))</f>
        <v>#REF!</v>
      </c>
      <c r="AO53" s="37" t="e">
        <f t="array" ref="AO53">INDEX(#REF!,MATCH($C53,#REF!,0),MATCH(AO$1,#REF!,0))</f>
        <v>#REF!</v>
      </c>
      <c r="AP53" s="37" t="e">
        <f t="array" ref="AP53">INDEX(#REF!,MATCH($C53,#REF!,0),MATCH(AP$1,#REF!,0))</f>
        <v>#REF!</v>
      </c>
      <c r="AQ53" s="37" t="e">
        <f t="array" ref="AQ53">INDEX(#REF!,MATCH($C53,#REF!,0),MATCH(AQ$1,#REF!,0))</f>
        <v>#REF!</v>
      </c>
      <c r="AR53" s="37" t="e">
        <f t="array" ref="AR53">INDEX(#REF!,MATCH($C53,#REF!,0),MATCH(AR$1,#REF!,0))</f>
        <v>#REF!</v>
      </c>
      <c r="AS53" s="37" t="e">
        <f t="array" ref="AS53">INDEX(#REF!,MATCH($C53,#REF!,0),MATCH(AS$1,#REF!,0))</f>
        <v>#REF!</v>
      </c>
      <c r="AT53" s="23" t="e">
        <f t="shared" si="34"/>
        <v>#REF!</v>
      </c>
      <c r="AU53" s="38">
        <f t="shared" si="35"/>
        <v>0</v>
      </c>
      <c r="AV53" s="7"/>
      <c r="AW53" s="23" t="e">
        <f>SUMIF(E$1:P$1,"&lt;="&amp;AW$2,E53:P53)</f>
        <v>#REF!</v>
      </c>
      <c r="AX53" s="38" t="e">
        <f t="shared" si="41"/>
        <v>#REF!</v>
      </c>
      <c r="AY53" s="7"/>
      <c r="AZ53" s="7"/>
      <c r="BA53" s="23" t="e">
        <f>SUMIF(S$1:AD$1,"&lt;="&amp;BA$2,S53:AD53)</f>
        <v>#REF!</v>
      </c>
      <c r="BB53" s="38" t="e">
        <f t="shared" si="42"/>
        <v>#REF!</v>
      </c>
      <c r="BC53" s="37" t="e">
        <f t="shared" si="36"/>
        <v>#REF!</v>
      </c>
      <c r="BD53" s="39" t="e">
        <f t="shared" si="47"/>
        <v>#REF!</v>
      </c>
      <c r="BE53" s="7"/>
      <c r="BF53" s="7"/>
      <c r="BG53" s="23" t="e">
        <f>SUMIF(AH$1:AS$1,"&lt;="&amp;BG$2,AH53:AS53)</f>
        <v>#REF!</v>
      </c>
      <c r="BH53" s="38" t="e">
        <f t="shared" si="43"/>
        <v>#REF!</v>
      </c>
      <c r="BI53" s="37" t="e">
        <f t="shared" si="37"/>
        <v>#REF!</v>
      </c>
      <c r="BJ53" s="39" t="e">
        <f t="shared" si="48"/>
        <v>#REF!</v>
      </c>
      <c r="BK53" s="14"/>
    </row>
    <row r="54" spans="1:63" ht="10.5" hidden="1" customHeight="1" outlineLevel="1" x14ac:dyDescent="0.3">
      <c r="A54" s="14" t="s">
        <v>53</v>
      </c>
      <c r="B54" s="14"/>
      <c r="C54" s="7" t="s">
        <v>68</v>
      </c>
      <c r="D54" s="7"/>
      <c r="E54" s="37" t="e">
        <f t="array" ref="E54">INDEX(#REF!,MATCH($C54,#REF!,0),MATCH(E$1,#REF!,0))</f>
        <v>#REF!</v>
      </c>
      <c r="F54" s="37" t="e">
        <f t="array" ref="F54">INDEX(#REF!,MATCH($C54,#REF!,0),MATCH(F$1,#REF!,0))</f>
        <v>#REF!</v>
      </c>
      <c r="G54" s="37" t="e">
        <f t="array" ref="G54">INDEX(#REF!,MATCH($C54,#REF!,0),MATCH(G$1,#REF!,0))</f>
        <v>#REF!</v>
      </c>
      <c r="H54" s="37" t="e">
        <f t="array" ref="H54">INDEX(#REF!,MATCH($C54,#REF!,0),MATCH(H$1,#REF!,0))</f>
        <v>#REF!</v>
      </c>
      <c r="I54" s="37" t="e">
        <f t="array" ref="I54">INDEX(#REF!,MATCH($C54,#REF!,0),MATCH(I$1,#REF!,0))</f>
        <v>#REF!</v>
      </c>
      <c r="J54" s="37" t="e">
        <f t="array" ref="J54">INDEX(#REF!,MATCH($C54,#REF!,0),MATCH(J$1,#REF!,0))</f>
        <v>#REF!</v>
      </c>
      <c r="K54" s="37" t="e">
        <f t="array" ref="K54">INDEX(#REF!,MATCH($C54,#REF!,0),MATCH(K$1,#REF!,0))</f>
        <v>#REF!</v>
      </c>
      <c r="L54" s="37" t="e">
        <f t="array" ref="L54">INDEX(#REF!,MATCH($C54,#REF!,0),MATCH(L$1,#REF!,0))</f>
        <v>#REF!</v>
      </c>
      <c r="M54" s="37" t="e">
        <f t="array" ref="M54">INDEX(#REF!,MATCH($C54,#REF!,0),MATCH(M$1,#REF!,0))</f>
        <v>#REF!</v>
      </c>
      <c r="N54" s="37" t="e">
        <f t="array" ref="N54">INDEX(#REF!,MATCH($C54,#REF!,0),MATCH(N$1,#REF!,0))</f>
        <v>#REF!</v>
      </c>
      <c r="O54" s="37" t="e">
        <f t="array" ref="O54">INDEX(#REF!,MATCH($C54,#REF!,0),MATCH(O$1,#REF!,0))</f>
        <v>#REF!</v>
      </c>
      <c r="P54" s="37" t="e">
        <f t="array" ref="P54">INDEX(#REF!,MATCH($C54,#REF!,0),MATCH(P$1,#REF!,0))</f>
        <v>#REF!</v>
      </c>
      <c r="Q54" s="38">
        <f t="shared" si="39"/>
        <v>0</v>
      </c>
      <c r="R54" s="7"/>
      <c r="S54" s="37" t="e">
        <f t="array" ref="S54">INDEX(#REF!,MATCH($C54,#REF!,0),MATCH(S$1,#REF!,0))</f>
        <v>#REF!</v>
      </c>
      <c r="T54" s="37" t="e">
        <f t="array" ref="T54">INDEX(#REF!,MATCH($C54,#REF!,0),MATCH(T$1,#REF!,0))</f>
        <v>#REF!</v>
      </c>
      <c r="U54" s="37" t="e">
        <f t="array" ref="U54">INDEX(#REF!,MATCH($C54,#REF!,0),MATCH(U$1,#REF!,0))</f>
        <v>#REF!</v>
      </c>
      <c r="V54" s="37" t="e">
        <f t="array" ref="V54">INDEX(#REF!,MATCH($C54,#REF!,0),MATCH(V$1,#REF!,0))</f>
        <v>#REF!</v>
      </c>
      <c r="W54" s="37" t="e">
        <f t="array" ref="W54">INDEX(#REF!,MATCH($C54,#REF!,0),MATCH(W$1,#REF!,0))</f>
        <v>#REF!</v>
      </c>
      <c r="X54" s="37" t="e">
        <f t="array" ref="X54">INDEX(#REF!,MATCH($C54,#REF!,0),MATCH(X$1,#REF!,0))</f>
        <v>#REF!</v>
      </c>
      <c r="Y54" s="37" t="e">
        <f t="array" ref="Y54">INDEX(#REF!,MATCH($C54,#REF!,0),MATCH(Y$1,#REF!,0))</f>
        <v>#REF!</v>
      </c>
      <c r="Z54" s="37" t="e">
        <f t="array" ref="Z54">INDEX(#REF!,MATCH($C54,#REF!,0),MATCH(Z$1,#REF!,0))</f>
        <v>#REF!</v>
      </c>
      <c r="AA54" s="37" t="e">
        <f t="array" ref="AA54">INDEX(#REF!,MATCH($C54,#REF!,0),MATCH(AA$1,#REF!,0))</f>
        <v>#REF!</v>
      </c>
      <c r="AB54" s="37" t="e">
        <f t="array" ref="AB54">INDEX(#REF!,MATCH($C54,#REF!,0),MATCH(AB$1,#REF!,0))</f>
        <v>#REF!</v>
      </c>
      <c r="AC54" s="37" t="e">
        <f t="array" ref="AC54">INDEX(#REF!,MATCH($C54,#REF!,0),MATCH(AC$1,#REF!,0))</f>
        <v>#REF!</v>
      </c>
      <c r="AD54" s="37" t="e">
        <f t="array" ref="AD54">INDEX(#REF!,MATCH($C54,#REF!,0),MATCH(AD$1,#REF!,0))</f>
        <v>#REF!</v>
      </c>
      <c r="AE54" s="37" t="e">
        <f t="shared" si="33"/>
        <v>#REF!</v>
      </c>
      <c r="AF54" s="38">
        <f t="shared" si="64"/>
        <v>0</v>
      </c>
      <c r="AG54" s="7"/>
      <c r="AH54" s="37" t="e">
        <f t="array" ref="AH54">INDEX(#REF!,MATCH($C54,#REF!,0),MATCH(AH$1,#REF!,0))</f>
        <v>#REF!</v>
      </c>
      <c r="AI54" s="37" t="e">
        <f t="array" ref="AI54">INDEX(#REF!,MATCH($C54,#REF!,0),MATCH(AI$1,#REF!,0))</f>
        <v>#REF!</v>
      </c>
      <c r="AJ54" s="37" t="e">
        <f t="array" ref="AJ54">INDEX(#REF!,MATCH($C54,#REF!,0),MATCH(AJ$1,#REF!,0))</f>
        <v>#REF!</v>
      </c>
      <c r="AK54" s="37" t="e">
        <f t="array" ref="AK54">INDEX(#REF!,MATCH($C54,#REF!,0),MATCH(AK$1,#REF!,0))</f>
        <v>#REF!</v>
      </c>
      <c r="AL54" s="37" t="e">
        <f t="array" ref="AL54">INDEX(#REF!,MATCH($C54,#REF!,0),MATCH(AL$1,#REF!,0))</f>
        <v>#REF!</v>
      </c>
      <c r="AM54" s="37" t="e">
        <f t="array" ref="AM54">INDEX(#REF!,MATCH($C54,#REF!,0),MATCH(AM$1,#REF!,0))</f>
        <v>#REF!</v>
      </c>
      <c r="AN54" s="37" t="e">
        <f t="array" ref="AN54">INDEX(#REF!,MATCH($C54,#REF!,0),MATCH(AN$1,#REF!,0))</f>
        <v>#REF!</v>
      </c>
      <c r="AO54" s="37" t="e">
        <f t="array" ref="AO54">INDEX(#REF!,MATCH($C54,#REF!,0),MATCH(AO$1,#REF!,0))</f>
        <v>#REF!</v>
      </c>
      <c r="AP54" s="37" t="e">
        <f t="array" ref="AP54">INDEX(#REF!,MATCH($C54,#REF!,0),MATCH(AP$1,#REF!,0))</f>
        <v>#REF!</v>
      </c>
      <c r="AQ54" s="37" t="e">
        <f t="array" ref="AQ54">INDEX(#REF!,MATCH($C54,#REF!,0),MATCH(AQ$1,#REF!,0))</f>
        <v>#REF!</v>
      </c>
      <c r="AR54" s="37" t="e">
        <f t="array" ref="AR54">INDEX(#REF!,MATCH($C54,#REF!,0),MATCH(AR$1,#REF!,0))</f>
        <v>#REF!</v>
      </c>
      <c r="AS54" s="37" t="e">
        <f t="array" ref="AS54">INDEX(#REF!,MATCH($C54,#REF!,0),MATCH(AS$1,#REF!,0))</f>
        <v>#REF!</v>
      </c>
      <c r="AT54" s="23" t="e">
        <f t="shared" si="34"/>
        <v>#REF!</v>
      </c>
      <c r="AU54" s="38">
        <f t="shared" si="35"/>
        <v>0</v>
      </c>
      <c r="AV54" s="7"/>
      <c r="AW54" s="23" t="e">
        <f>SUMIF(E$1:P$1,"&lt;="&amp;AW$2,E54:P54)</f>
        <v>#REF!</v>
      </c>
      <c r="AX54" s="38" t="e">
        <f t="shared" si="41"/>
        <v>#REF!</v>
      </c>
      <c r="AY54" s="7"/>
      <c r="AZ54" s="7"/>
      <c r="BA54" s="23" t="e">
        <f>SUMIF(S$1:AD$1,"&lt;="&amp;BA$2,S54:AD54)</f>
        <v>#REF!</v>
      </c>
      <c r="BB54" s="38" t="e">
        <f t="shared" si="42"/>
        <v>#REF!</v>
      </c>
      <c r="BC54" s="37" t="e">
        <f t="shared" si="36"/>
        <v>#REF!</v>
      </c>
      <c r="BD54" s="39" t="e">
        <f t="shared" si="47"/>
        <v>#REF!</v>
      </c>
      <c r="BE54" s="7"/>
      <c r="BF54" s="7"/>
      <c r="BG54" s="23" t="e">
        <f>SUMIF(AH$1:AS$1,"&lt;="&amp;BG$2,AH54:AS54)</f>
        <v>#REF!</v>
      </c>
      <c r="BH54" s="38" t="e">
        <f t="shared" si="43"/>
        <v>#REF!</v>
      </c>
      <c r="BI54" s="37" t="e">
        <f t="shared" si="37"/>
        <v>#REF!</v>
      </c>
      <c r="BJ54" s="39" t="e">
        <f t="shared" si="48"/>
        <v>#REF!</v>
      </c>
      <c r="BK54" s="14"/>
    </row>
    <row r="55" spans="1:63" ht="10.5" hidden="1" customHeight="1" outlineLevel="1" x14ac:dyDescent="0.3">
      <c r="A55" s="14" t="s">
        <v>53</v>
      </c>
      <c r="B55" s="14"/>
      <c r="C55" s="7" t="s">
        <v>69</v>
      </c>
      <c r="D55" s="7"/>
      <c r="E55" s="37" t="e">
        <f t="array" ref="E55">INDEX(#REF!,MATCH($C55,#REF!,0),MATCH(E$1,#REF!,0))</f>
        <v>#REF!</v>
      </c>
      <c r="F55" s="37" t="e">
        <f t="array" ref="F55">INDEX(#REF!,MATCH($C55,#REF!,0),MATCH(F$1,#REF!,0))</f>
        <v>#REF!</v>
      </c>
      <c r="G55" s="37" t="e">
        <f t="array" ref="G55">INDEX(#REF!,MATCH($C55,#REF!,0),MATCH(G$1,#REF!,0))</f>
        <v>#REF!</v>
      </c>
      <c r="H55" s="37" t="e">
        <f t="array" ref="H55">INDEX(#REF!,MATCH($C55,#REF!,0),MATCH(H$1,#REF!,0))</f>
        <v>#REF!</v>
      </c>
      <c r="I55" s="37" t="e">
        <f t="array" ref="I55">INDEX(#REF!,MATCH($C55,#REF!,0),MATCH(I$1,#REF!,0))</f>
        <v>#REF!</v>
      </c>
      <c r="J55" s="37" t="e">
        <f t="array" ref="J55">INDEX(#REF!,MATCH($C55,#REF!,0),MATCH(J$1,#REF!,0))</f>
        <v>#REF!</v>
      </c>
      <c r="K55" s="37" t="e">
        <f t="array" ref="K55">INDEX(#REF!,MATCH($C55,#REF!,0),MATCH(K$1,#REF!,0))</f>
        <v>#REF!</v>
      </c>
      <c r="L55" s="37" t="e">
        <f t="array" ref="L55">INDEX(#REF!,MATCH($C55,#REF!,0),MATCH(L$1,#REF!,0))</f>
        <v>#REF!</v>
      </c>
      <c r="M55" s="37" t="e">
        <f t="array" ref="M55">INDEX(#REF!,MATCH($C55,#REF!,0),MATCH(M$1,#REF!,0))</f>
        <v>#REF!</v>
      </c>
      <c r="N55" s="37" t="e">
        <f t="array" ref="N55">INDEX(#REF!,MATCH($C55,#REF!,0),MATCH(N$1,#REF!,0))</f>
        <v>#REF!</v>
      </c>
      <c r="O55" s="37" t="e">
        <f t="array" ref="O55">INDEX(#REF!,MATCH($C55,#REF!,0),MATCH(O$1,#REF!,0))</f>
        <v>#REF!</v>
      </c>
      <c r="P55" s="37" t="e">
        <f t="array" ref="P55">INDEX(#REF!,MATCH($C55,#REF!,0),MATCH(P$1,#REF!,0))</f>
        <v>#REF!</v>
      </c>
      <c r="Q55" s="38">
        <f t="shared" si="39"/>
        <v>0</v>
      </c>
      <c r="R55" s="7"/>
      <c r="S55" s="37" t="e">
        <f t="array" ref="S55">INDEX(#REF!,MATCH($C55,#REF!,0),MATCH(S$1,#REF!,0))</f>
        <v>#REF!</v>
      </c>
      <c r="T55" s="37" t="e">
        <f t="array" ref="T55">INDEX(#REF!,MATCH($C55,#REF!,0),MATCH(T$1,#REF!,0))</f>
        <v>#REF!</v>
      </c>
      <c r="U55" s="37" t="e">
        <f t="array" ref="U55">INDEX(#REF!,MATCH($C55,#REF!,0),MATCH(U$1,#REF!,0))</f>
        <v>#REF!</v>
      </c>
      <c r="V55" s="37" t="e">
        <f t="array" ref="V55">INDEX(#REF!,MATCH($C55,#REF!,0),MATCH(V$1,#REF!,0))</f>
        <v>#REF!</v>
      </c>
      <c r="W55" s="37" t="e">
        <f t="array" ref="W55">INDEX(#REF!,MATCH($C55,#REF!,0),MATCH(W$1,#REF!,0))</f>
        <v>#REF!</v>
      </c>
      <c r="X55" s="37" t="e">
        <f t="array" ref="X55">INDEX(#REF!,MATCH($C55,#REF!,0),MATCH(X$1,#REF!,0))</f>
        <v>#REF!</v>
      </c>
      <c r="Y55" s="37" t="e">
        <f t="array" ref="Y55">INDEX(#REF!,MATCH($C55,#REF!,0),MATCH(Y$1,#REF!,0))</f>
        <v>#REF!</v>
      </c>
      <c r="Z55" s="37" t="e">
        <f t="array" ref="Z55">INDEX(#REF!,MATCH($C55,#REF!,0),MATCH(Z$1,#REF!,0))</f>
        <v>#REF!</v>
      </c>
      <c r="AA55" s="37" t="e">
        <f t="array" ref="AA55">INDEX(#REF!,MATCH($C55,#REF!,0),MATCH(AA$1,#REF!,0))</f>
        <v>#REF!</v>
      </c>
      <c r="AB55" s="37" t="e">
        <f t="array" ref="AB55">INDEX(#REF!,MATCH($C55,#REF!,0),MATCH(AB$1,#REF!,0))</f>
        <v>#REF!</v>
      </c>
      <c r="AC55" s="37" t="e">
        <f t="array" ref="AC55">INDEX(#REF!,MATCH($C55,#REF!,0),MATCH(AC$1,#REF!,0))</f>
        <v>#REF!</v>
      </c>
      <c r="AD55" s="37" t="e">
        <f t="array" ref="AD55">INDEX(#REF!,MATCH($C55,#REF!,0),MATCH(AD$1,#REF!,0))</f>
        <v>#REF!</v>
      </c>
      <c r="AE55" s="37" t="e">
        <f t="shared" si="33"/>
        <v>#REF!</v>
      </c>
      <c r="AF55" s="38">
        <f t="shared" si="64"/>
        <v>0</v>
      </c>
      <c r="AG55" s="7"/>
      <c r="AH55" s="37" t="e">
        <f t="array" ref="AH55">INDEX(#REF!,MATCH($C55,#REF!,0),MATCH(AH$1,#REF!,0))</f>
        <v>#REF!</v>
      </c>
      <c r="AI55" s="37" t="e">
        <f t="array" ref="AI55">INDEX(#REF!,MATCH($C55,#REF!,0),MATCH(AI$1,#REF!,0))</f>
        <v>#REF!</v>
      </c>
      <c r="AJ55" s="37" t="e">
        <f t="array" ref="AJ55">INDEX(#REF!,MATCH($C55,#REF!,0),MATCH(AJ$1,#REF!,0))</f>
        <v>#REF!</v>
      </c>
      <c r="AK55" s="37" t="e">
        <f t="array" ref="AK55">INDEX(#REF!,MATCH($C55,#REF!,0),MATCH(AK$1,#REF!,0))</f>
        <v>#REF!</v>
      </c>
      <c r="AL55" s="37" t="e">
        <f t="array" ref="AL55">INDEX(#REF!,MATCH($C55,#REF!,0),MATCH(AL$1,#REF!,0))</f>
        <v>#REF!</v>
      </c>
      <c r="AM55" s="37" t="e">
        <f t="array" ref="AM55">INDEX(#REF!,MATCH($C55,#REF!,0),MATCH(AM$1,#REF!,0))</f>
        <v>#REF!</v>
      </c>
      <c r="AN55" s="37" t="e">
        <f t="array" ref="AN55">INDEX(#REF!,MATCH($C55,#REF!,0),MATCH(AN$1,#REF!,0))</f>
        <v>#REF!</v>
      </c>
      <c r="AO55" s="37" t="e">
        <f t="array" ref="AO55">INDEX(#REF!,MATCH($C55,#REF!,0),MATCH(AO$1,#REF!,0))</f>
        <v>#REF!</v>
      </c>
      <c r="AP55" s="37" t="e">
        <f t="array" ref="AP55">INDEX(#REF!,MATCH($C55,#REF!,0),MATCH(AP$1,#REF!,0))</f>
        <v>#REF!</v>
      </c>
      <c r="AQ55" s="37" t="e">
        <f t="array" ref="AQ55">INDEX(#REF!,MATCH($C55,#REF!,0),MATCH(AQ$1,#REF!,0))</f>
        <v>#REF!</v>
      </c>
      <c r="AR55" s="37" t="e">
        <f t="array" ref="AR55">INDEX(#REF!,MATCH($C55,#REF!,0),MATCH(AR$1,#REF!,0))</f>
        <v>#REF!</v>
      </c>
      <c r="AS55" s="37" t="e">
        <f t="array" ref="AS55">INDEX(#REF!,MATCH($C55,#REF!,0),MATCH(AS$1,#REF!,0))</f>
        <v>#REF!</v>
      </c>
      <c r="AT55" s="23" t="e">
        <f t="shared" si="34"/>
        <v>#REF!</v>
      </c>
      <c r="AU55" s="38">
        <f t="shared" si="35"/>
        <v>0</v>
      </c>
      <c r="AV55" s="7"/>
      <c r="AW55" s="23" t="e">
        <f>SUMIF(E$1:P$1,"&lt;="&amp;AW$2,E55:P55)</f>
        <v>#REF!</v>
      </c>
      <c r="AX55" s="38" t="e">
        <f t="shared" si="41"/>
        <v>#REF!</v>
      </c>
      <c r="AY55" s="7"/>
      <c r="AZ55" s="7"/>
      <c r="BA55" s="23" t="e">
        <f>SUMIF(S$1:AD$1,"&lt;="&amp;BA$2,S55:AD55)</f>
        <v>#REF!</v>
      </c>
      <c r="BB55" s="38" t="e">
        <f t="shared" si="42"/>
        <v>#REF!</v>
      </c>
      <c r="BC55" s="37" t="e">
        <f t="shared" si="36"/>
        <v>#REF!</v>
      </c>
      <c r="BD55" s="39" t="e">
        <f t="shared" si="47"/>
        <v>#REF!</v>
      </c>
      <c r="BE55" s="7"/>
      <c r="BF55" s="7"/>
      <c r="BG55" s="23" t="e">
        <f>SUMIF(AH$1:AS$1,"&lt;="&amp;BG$2,AH55:AS55)</f>
        <v>#REF!</v>
      </c>
      <c r="BH55" s="38" t="e">
        <f t="shared" si="43"/>
        <v>#REF!</v>
      </c>
      <c r="BI55" s="37" t="e">
        <f t="shared" si="37"/>
        <v>#REF!</v>
      </c>
      <c r="BJ55" s="39" t="e">
        <f t="shared" si="48"/>
        <v>#REF!</v>
      </c>
      <c r="BK55" s="14"/>
    </row>
    <row r="56" spans="1:63" ht="10.5" hidden="1" customHeight="1" outlineLevel="1" x14ac:dyDescent="0.3">
      <c r="A56" s="14" t="s">
        <v>53</v>
      </c>
      <c r="B56" s="14"/>
      <c r="C56" s="7" t="s">
        <v>70</v>
      </c>
      <c r="D56" s="7"/>
      <c r="E56" s="37" t="e">
        <f t="shared" ref="E56:P56" si="65">SUM(E57:E58)</f>
        <v>#REF!</v>
      </c>
      <c r="F56" s="37" t="e">
        <f t="shared" si="65"/>
        <v>#REF!</v>
      </c>
      <c r="G56" s="37" t="e">
        <f t="shared" si="65"/>
        <v>#REF!</v>
      </c>
      <c r="H56" s="37" t="e">
        <f t="shared" si="65"/>
        <v>#REF!</v>
      </c>
      <c r="I56" s="37" t="e">
        <f t="shared" si="65"/>
        <v>#REF!</v>
      </c>
      <c r="J56" s="37" t="e">
        <f t="shared" si="65"/>
        <v>#REF!</v>
      </c>
      <c r="K56" s="37" t="e">
        <f t="shared" si="65"/>
        <v>#REF!</v>
      </c>
      <c r="L56" s="37" t="e">
        <f t="shared" si="65"/>
        <v>#REF!</v>
      </c>
      <c r="M56" s="37" t="e">
        <f t="shared" si="65"/>
        <v>#REF!</v>
      </c>
      <c r="N56" s="37" t="e">
        <f t="shared" si="65"/>
        <v>#REF!</v>
      </c>
      <c r="O56" s="37" t="e">
        <f t="shared" si="65"/>
        <v>#REF!</v>
      </c>
      <c r="P56" s="37" t="e">
        <f t="shared" si="65"/>
        <v>#REF!</v>
      </c>
      <c r="Q56" s="38">
        <f t="shared" si="39"/>
        <v>0</v>
      </c>
      <c r="R56" s="7"/>
      <c r="S56" s="37" t="e">
        <f t="shared" ref="S56:AD56" si="66">SUM(S57:S58)</f>
        <v>#REF!</v>
      </c>
      <c r="T56" s="37" t="e">
        <f t="shared" si="66"/>
        <v>#REF!</v>
      </c>
      <c r="U56" s="37" t="e">
        <f t="shared" si="66"/>
        <v>#REF!</v>
      </c>
      <c r="V56" s="37" t="e">
        <f t="shared" si="66"/>
        <v>#REF!</v>
      </c>
      <c r="W56" s="37" t="e">
        <f t="shared" si="66"/>
        <v>#REF!</v>
      </c>
      <c r="X56" s="37" t="e">
        <f t="shared" si="66"/>
        <v>#REF!</v>
      </c>
      <c r="Y56" s="37" t="e">
        <f t="shared" si="66"/>
        <v>#REF!</v>
      </c>
      <c r="Z56" s="37" t="e">
        <f t="shared" si="66"/>
        <v>#REF!</v>
      </c>
      <c r="AA56" s="37" t="e">
        <f t="shared" si="66"/>
        <v>#REF!</v>
      </c>
      <c r="AB56" s="37" t="e">
        <f t="shared" si="66"/>
        <v>#REF!</v>
      </c>
      <c r="AC56" s="37" t="e">
        <f t="shared" si="66"/>
        <v>#REF!</v>
      </c>
      <c r="AD56" s="37" t="e">
        <f t="shared" si="66"/>
        <v>#REF!</v>
      </c>
      <c r="AE56" s="37" t="e">
        <f t="shared" si="33"/>
        <v>#REF!</v>
      </c>
      <c r="AF56" s="38">
        <f t="shared" si="64"/>
        <v>0</v>
      </c>
      <c r="AG56" s="7"/>
      <c r="AH56" s="37" t="e">
        <f t="shared" ref="AH56:AS56" si="67">SUM(AH57:AH58)</f>
        <v>#REF!</v>
      </c>
      <c r="AI56" s="37" t="e">
        <f t="shared" si="67"/>
        <v>#REF!</v>
      </c>
      <c r="AJ56" s="37" t="e">
        <f t="shared" si="67"/>
        <v>#REF!</v>
      </c>
      <c r="AK56" s="37" t="e">
        <f t="shared" si="67"/>
        <v>#REF!</v>
      </c>
      <c r="AL56" s="37" t="e">
        <f t="shared" si="67"/>
        <v>#REF!</v>
      </c>
      <c r="AM56" s="37" t="e">
        <f t="shared" si="67"/>
        <v>#REF!</v>
      </c>
      <c r="AN56" s="37" t="e">
        <f t="shared" si="67"/>
        <v>#REF!</v>
      </c>
      <c r="AO56" s="37" t="e">
        <f t="shared" si="67"/>
        <v>#REF!</v>
      </c>
      <c r="AP56" s="37" t="e">
        <f t="shared" si="67"/>
        <v>#REF!</v>
      </c>
      <c r="AQ56" s="37" t="e">
        <f t="shared" si="67"/>
        <v>#REF!</v>
      </c>
      <c r="AR56" s="37" t="e">
        <f t="shared" si="67"/>
        <v>#REF!</v>
      </c>
      <c r="AS56" s="37" t="e">
        <f t="shared" si="67"/>
        <v>#REF!</v>
      </c>
      <c r="AT56" s="23" t="e">
        <f t="shared" si="34"/>
        <v>#REF!</v>
      </c>
      <c r="AU56" s="38">
        <f t="shared" si="35"/>
        <v>0</v>
      </c>
      <c r="AV56" s="7"/>
      <c r="AW56" s="23" t="e">
        <f>SUM(AW57:AW58)</f>
        <v>#REF!</v>
      </c>
      <c r="AX56" s="38" t="e">
        <f t="shared" si="41"/>
        <v>#REF!</v>
      </c>
      <c r="AY56" s="7"/>
      <c r="AZ56" s="7"/>
      <c r="BA56" s="23" t="e">
        <f>SUM(BA57:BA58)</f>
        <v>#REF!</v>
      </c>
      <c r="BB56" s="38" t="e">
        <f t="shared" si="42"/>
        <v>#REF!</v>
      </c>
      <c r="BC56" s="37" t="e">
        <f t="shared" si="36"/>
        <v>#REF!</v>
      </c>
      <c r="BD56" s="39" t="e">
        <f t="shared" si="47"/>
        <v>#REF!</v>
      </c>
      <c r="BE56" s="7"/>
      <c r="BF56" s="7"/>
      <c r="BG56" s="23" t="e">
        <f>SUM(BG57:BG58)</f>
        <v>#REF!</v>
      </c>
      <c r="BH56" s="38" t="e">
        <f t="shared" si="43"/>
        <v>#REF!</v>
      </c>
      <c r="BI56" s="37" t="e">
        <f t="shared" si="37"/>
        <v>#REF!</v>
      </c>
      <c r="BJ56" s="39" t="e">
        <f t="shared" si="48"/>
        <v>#REF!</v>
      </c>
      <c r="BK56" s="14"/>
    </row>
    <row r="57" spans="1:63" ht="10.5" hidden="1" customHeight="1" outlineLevel="2" x14ac:dyDescent="0.3">
      <c r="A57" s="25" t="s">
        <v>53</v>
      </c>
      <c r="B57" s="25"/>
      <c r="C57" s="26" t="s">
        <v>71</v>
      </c>
      <c r="D57" s="26"/>
      <c r="E57" s="27" t="e">
        <f t="array" ref="E57">INDEX(#REF!,MATCH($C57,#REF!,0),MATCH(E$1,#REF!,0))</f>
        <v>#REF!</v>
      </c>
      <c r="F57" s="27" t="e">
        <f t="array" ref="F57">INDEX(#REF!,MATCH($C57,#REF!,0),MATCH(F$1,#REF!,0))</f>
        <v>#REF!</v>
      </c>
      <c r="G57" s="27" t="e">
        <f t="array" ref="G57">INDEX(#REF!,MATCH($C57,#REF!,0),MATCH(G$1,#REF!,0))</f>
        <v>#REF!</v>
      </c>
      <c r="H57" s="27" t="e">
        <f t="array" ref="H57">INDEX(#REF!,MATCH($C57,#REF!,0),MATCH(H$1,#REF!,0))</f>
        <v>#REF!</v>
      </c>
      <c r="I57" s="27" t="e">
        <f t="array" ref="I57">INDEX(#REF!,MATCH($C57,#REF!,0),MATCH(I$1,#REF!,0))</f>
        <v>#REF!</v>
      </c>
      <c r="J57" s="27" t="e">
        <f t="array" ref="J57">INDEX(#REF!,MATCH($C57,#REF!,0),MATCH(J$1,#REF!,0))</f>
        <v>#REF!</v>
      </c>
      <c r="K57" s="27" t="e">
        <f t="array" ref="K57">INDEX(#REF!,MATCH($C57,#REF!,0),MATCH(K$1,#REF!,0))</f>
        <v>#REF!</v>
      </c>
      <c r="L57" s="27" t="e">
        <f t="array" ref="L57">INDEX(#REF!,MATCH($C57,#REF!,0),MATCH(L$1,#REF!,0))</f>
        <v>#REF!</v>
      </c>
      <c r="M57" s="27" t="e">
        <f t="array" ref="M57">INDEX(#REF!,MATCH($C57,#REF!,0),MATCH(M$1,#REF!,0))</f>
        <v>#REF!</v>
      </c>
      <c r="N57" s="27" t="e">
        <f t="array" ref="N57">INDEX(#REF!,MATCH($C57,#REF!,0),MATCH(N$1,#REF!,0))</f>
        <v>#REF!</v>
      </c>
      <c r="O57" s="27" t="e">
        <f t="array" ref="O57">INDEX(#REF!,MATCH($C57,#REF!,0),MATCH(O$1,#REF!,0))</f>
        <v>#REF!</v>
      </c>
      <c r="P57" s="27" t="e">
        <f t="array" ref="P57">INDEX(#REF!,MATCH($C57,#REF!,0),MATCH(P$1,#REF!,0))</f>
        <v>#REF!</v>
      </c>
      <c r="Q57" s="28">
        <f t="shared" si="39"/>
        <v>0</v>
      </c>
      <c r="R57" s="26"/>
      <c r="S57" s="27" t="e">
        <f t="array" ref="S57">INDEX(#REF!,MATCH($C57,#REF!,0),MATCH(S$1,#REF!,0))</f>
        <v>#REF!</v>
      </c>
      <c r="T57" s="27" t="e">
        <f t="array" ref="T57">INDEX(#REF!,MATCH($C57,#REF!,0),MATCH(T$1,#REF!,0))</f>
        <v>#REF!</v>
      </c>
      <c r="U57" s="27" t="e">
        <f t="array" ref="U57">INDEX(#REF!,MATCH($C57,#REF!,0),MATCH(U$1,#REF!,0))</f>
        <v>#REF!</v>
      </c>
      <c r="V57" s="27" t="e">
        <f t="array" ref="V57">INDEX(#REF!,MATCH($C57,#REF!,0),MATCH(V$1,#REF!,0))</f>
        <v>#REF!</v>
      </c>
      <c r="W57" s="27" t="e">
        <f t="array" ref="W57">INDEX(#REF!,MATCH($C57,#REF!,0),MATCH(W$1,#REF!,0))</f>
        <v>#REF!</v>
      </c>
      <c r="X57" s="27" t="e">
        <f t="array" ref="X57">INDEX(#REF!,MATCH($C57,#REF!,0),MATCH(X$1,#REF!,0))</f>
        <v>#REF!</v>
      </c>
      <c r="Y57" s="27" t="e">
        <f t="array" ref="Y57">INDEX(#REF!,MATCH($C57,#REF!,0),MATCH(Y$1,#REF!,0))</f>
        <v>#REF!</v>
      </c>
      <c r="Z57" s="27" t="e">
        <f t="array" ref="Z57">INDEX(#REF!,MATCH($C57,#REF!,0),MATCH(Z$1,#REF!,0))</f>
        <v>#REF!</v>
      </c>
      <c r="AA57" s="27" t="e">
        <f t="array" ref="AA57">INDEX(#REF!,MATCH($C57,#REF!,0),MATCH(AA$1,#REF!,0))</f>
        <v>#REF!</v>
      </c>
      <c r="AB57" s="27" t="e">
        <f t="array" ref="AB57">INDEX(#REF!,MATCH($C57,#REF!,0),MATCH(AB$1,#REF!,0))</f>
        <v>#REF!</v>
      </c>
      <c r="AC57" s="27" t="e">
        <f t="array" ref="AC57">INDEX(#REF!,MATCH($C57,#REF!,0),MATCH(AC$1,#REF!,0))</f>
        <v>#REF!</v>
      </c>
      <c r="AD57" s="27" t="e">
        <f t="array" ref="AD57">INDEX(#REF!,MATCH($C57,#REF!,0),MATCH(AD$1,#REF!,0))</f>
        <v>#REF!</v>
      </c>
      <c r="AE57" s="27" t="e">
        <f t="shared" si="33"/>
        <v>#REF!</v>
      </c>
      <c r="AF57" s="28">
        <f t="shared" si="64"/>
        <v>0</v>
      </c>
      <c r="AG57" s="26"/>
      <c r="AH57" s="27" t="e">
        <f t="array" ref="AH57">INDEX(#REF!,MATCH($C57,#REF!,0),MATCH(AH$1,#REF!,0))</f>
        <v>#REF!</v>
      </c>
      <c r="AI57" s="27" t="e">
        <f t="array" ref="AI57">INDEX(#REF!,MATCH($C57,#REF!,0),MATCH(AI$1,#REF!,0))</f>
        <v>#REF!</v>
      </c>
      <c r="AJ57" s="27" t="e">
        <f t="array" ref="AJ57">INDEX(#REF!,MATCH($C57,#REF!,0),MATCH(AJ$1,#REF!,0))</f>
        <v>#REF!</v>
      </c>
      <c r="AK57" s="27" t="e">
        <f t="array" ref="AK57">INDEX(#REF!,MATCH($C57,#REF!,0),MATCH(AK$1,#REF!,0))</f>
        <v>#REF!</v>
      </c>
      <c r="AL57" s="27" t="e">
        <f t="array" ref="AL57">INDEX(#REF!,MATCH($C57,#REF!,0),MATCH(AL$1,#REF!,0))</f>
        <v>#REF!</v>
      </c>
      <c r="AM57" s="27" t="e">
        <f t="array" ref="AM57">INDEX(#REF!,MATCH($C57,#REF!,0),MATCH(AM$1,#REF!,0))</f>
        <v>#REF!</v>
      </c>
      <c r="AN57" s="27" t="e">
        <f t="array" ref="AN57">INDEX(#REF!,MATCH($C57,#REF!,0),MATCH(AN$1,#REF!,0))</f>
        <v>#REF!</v>
      </c>
      <c r="AO57" s="27" t="e">
        <f t="array" ref="AO57">INDEX(#REF!,MATCH($C57,#REF!,0),MATCH(AO$1,#REF!,0))</f>
        <v>#REF!</v>
      </c>
      <c r="AP57" s="27" t="e">
        <f t="array" ref="AP57">INDEX(#REF!,MATCH($C57,#REF!,0),MATCH(AP$1,#REF!,0))</f>
        <v>#REF!</v>
      </c>
      <c r="AQ57" s="27" t="e">
        <f t="array" ref="AQ57">INDEX(#REF!,MATCH($C57,#REF!,0),MATCH(AQ$1,#REF!,0))</f>
        <v>#REF!</v>
      </c>
      <c r="AR57" s="27" t="e">
        <f t="array" ref="AR57">INDEX(#REF!,MATCH($C57,#REF!,0),MATCH(AR$1,#REF!,0))</f>
        <v>#REF!</v>
      </c>
      <c r="AS57" s="27" t="e">
        <f t="array" ref="AS57">INDEX(#REF!,MATCH($C57,#REF!,0),MATCH(AS$1,#REF!,0))</f>
        <v>#REF!</v>
      </c>
      <c r="AT57" s="29" t="e">
        <f t="shared" si="34"/>
        <v>#REF!</v>
      </c>
      <c r="AU57" s="28">
        <f t="shared" si="35"/>
        <v>0</v>
      </c>
      <c r="AV57" s="26"/>
      <c r="AW57" s="29" t="e">
        <f>SUMIF(E$1:P$1,"&lt;="&amp;AW$2,E57:P57)</f>
        <v>#REF!</v>
      </c>
      <c r="AX57" s="28" t="e">
        <f t="shared" si="41"/>
        <v>#REF!</v>
      </c>
      <c r="AY57" s="26"/>
      <c r="AZ57" s="26"/>
      <c r="BA57" s="29" t="e">
        <f>SUMIF(S$1:AD$1,"&lt;="&amp;BA$2,S57:AD57)</f>
        <v>#REF!</v>
      </c>
      <c r="BB57" s="28" t="e">
        <f t="shared" si="42"/>
        <v>#REF!</v>
      </c>
      <c r="BC57" s="27" t="e">
        <f t="shared" si="36"/>
        <v>#REF!</v>
      </c>
      <c r="BD57" s="44" t="e">
        <f t="shared" si="47"/>
        <v>#REF!</v>
      </c>
      <c r="BE57" s="26"/>
      <c r="BF57" s="26"/>
      <c r="BG57" s="29" t="e">
        <f>SUMIF(AH$1:AS$1,"&lt;="&amp;BG$2,AH57:AS57)</f>
        <v>#REF!</v>
      </c>
      <c r="BH57" s="28" t="e">
        <f t="shared" si="43"/>
        <v>#REF!</v>
      </c>
      <c r="BI57" s="27" t="e">
        <f t="shared" si="37"/>
        <v>#REF!</v>
      </c>
      <c r="BJ57" s="44" t="e">
        <f t="shared" si="48"/>
        <v>#REF!</v>
      </c>
      <c r="BK57" s="25"/>
    </row>
    <row r="58" spans="1:63" ht="10.5" hidden="1" customHeight="1" outlineLevel="2" x14ac:dyDescent="0.3">
      <c r="A58" s="25" t="s">
        <v>53</v>
      </c>
      <c r="B58" s="25"/>
      <c r="C58" s="26" t="s">
        <v>72</v>
      </c>
      <c r="D58" s="26"/>
      <c r="E58" s="27" t="e">
        <f t="array" ref="E58">INDEX(#REF!,MATCH($C58,#REF!,0),MATCH(E$1,#REF!,0))</f>
        <v>#REF!</v>
      </c>
      <c r="F58" s="27" t="e">
        <f t="array" ref="F58">INDEX(#REF!,MATCH($C58,#REF!,0),MATCH(F$1,#REF!,0))</f>
        <v>#REF!</v>
      </c>
      <c r="G58" s="27" t="e">
        <f t="array" ref="G58">INDEX(#REF!,MATCH($C58,#REF!,0),MATCH(G$1,#REF!,0))</f>
        <v>#REF!</v>
      </c>
      <c r="H58" s="27" t="e">
        <f t="array" ref="H58">INDEX(#REF!,MATCH($C58,#REF!,0),MATCH(H$1,#REF!,0))</f>
        <v>#REF!</v>
      </c>
      <c r="I58" s="27" t="e">
        <f t="array" ref="I58">INDEX(#REF!,MATCH($C58,#REF!,0),MATCH(I$1,#REF!,0))</f>
        <v>#REF!</v>
      </c>
      <c r="J58" s="27" t="e">
        <f t="array" ref="J58">INDEX(#REF!,MATCH($C58,#REF!,0),MATCH(J$1,#REF!,0))</f>
        <v>#REF!</v>
      </c>
      <c r="K58" s="27" t="e">
        <f t="array" ref="K58">INDEX(#REF!,MATCH($C58,#REF!,0),MATCH(K$1,#REF!,0))</f>
        <v>#REF!</v>
      </c>
      <c r="L58" s="27" t="e">
        <f t="array" ref="L58">INDEX(#REF!,MATCH($C58,#REF!,0),MATCH(L$1,#REF!,0))</f>
        <v>#REF!</v>
      </c>
      <c r="M58" s="27" t="e">
        <f t="array" ref="M58">INDEX(#REF!,MATCH($C58,#REF!,0),MATCH(M$1,#REF!,0))</f>
        <v>#REF!</v>
      </c>
      <c r="N58" s="27" t="e">
        <f t="array" ref="N58">INDEX(#REF!,MATCH($C58,#REF!,0),MATCH(N$1,#REF!,0))</f>
        <v>#REF!</v>
      </c>
      <c r="O58" s="27" t="e">
        <f t="array" ref="O58">INDEX(#REF!,MATCH($C58,#REF!,0),MATCH(O$1,#REF!,0))</f>
        <v>#REF!</v>
      </c>
      <c r="P58" s="27" t="e">
        <f t="array" ref="P58">INDEX(#REF!,MATCH($C58,#REF!,0),MATCH(P$1,#REF!,0))</f>
        <v>#REF!</v>
      </c>
      <c r="Q58" s="28">
        <f t="shared" si="39"/>
        <v>0</v>
      </c>
      <c r="R58" s="26"/>
      <c r="S58" s="27" t="e">
        <f t="array" ref="S58">INDEX(#REF!,MATCH($C58,#REF!,0),MATCH(S$1,#REF!,0))</f>
        <v>#REF!</v>
      </c>
      <c r="T58" s="27" t="e">
        <f t="array" ref="T58">INDEX(#REF!,MATCH($C58,#REF!,0),MATCH(T$1,#REF!,0))</f>
        <v>#REF!</v>
      </c>
      <c r="U58" s="27" t="e">
        <f t="array" ref="U58">INDEX(#REF!,MATCH($C58,#REF!,0),MATCH(U$1,#REF!,0))</f>
        <v>#REF!</v>
      </c>
      <c r="V58" s="27" t="e">
        <f t="array" ref="V58">INDEX(#REF!,MATCH($C58,#REF!,0),MATCH(V$1,#REF!,0))</f>
        <v>#REF!</v>
      </c>
      <c r="W58" s="27" t="e">
        <f t="array" ref="W58">INDEX(#REF!,MATCH($C58,#REF!,0),MATCH(W$1,#REF!,0))</f>
        <v>#REF!</v>
      </c>
      <c r="X58" s="27" t="e">
        <f t="array" ref="X58">INDEX(#REF!,MATCH($C58,#REF!,0),MATCH(X$1,#REF!,0))</f>
        <v>#REF!</v>
      </c>
      <c r="Y58" s="27" t="e">
        <f t="array" ref="Y58">INDEX(#REF!,MATCH($C58,#REF!,0),MATCH(Y$1,#REF!,0))</f>
        <v>#REF!</v>
      </c>
      <c r="Z58" s="27" t="e">
        <f t="array" ref="Z58">INDEX(#REF!,MATCH($C58,#REF!,0),MATCH(Z$1,#REF!,0))</f>
        <v>#REF!</v>
      </c>
      <c r="AA58" s="27" t="e">
        <f t="array" ref="AA58">INDEX(#REF!,MATCH($C58,#REF!,0),MATCH(AA$1,#REF!,0))</f>
        <v>#REF!</v>
      </c>
      <c r="AB58" s="27" t="e">
        <f t="array" ref="AB58">INDEX(#REF!,MATCH($C58,#REF!,0),MATCH(AB$1,#REF!,0))</f>
        <v>#REF!</v>
      </c>
      <c r="AC58" s="27" t="e">
        <f t="array" ref="AC58">INDEX(#REF!,MATCH($C58,#REF!,0),MATCH(AC$1,#REF!,0))</f>
        <v>#REF!</v>
      </c>
      <c r="AD58" s="27" t="e">
        <f t="array" ref="AD58">INDEX(#REF!,MATCH($C58,#REF!,0),MATCH(AD$1,#REF!,0))</f>
        <v>#REF!</v>
      </c>
      <c r="AE58" s="27" t="e">
        <f t="shared" si="33"/>
        <v>#REF!</v>
      </c>
      <c r="AF58" s="28">
        <f t="shared" si="64"/>
        <v>0</v>
      </c>
      <c r="AG58" s="26"/>
      <c r="AH58" s="27" t="e">
        <f t="array" ref="AH58">INDEX(#REF!,MATCH($C58,#REF!,0),MATCH(AH$1,#REF!,0))</f>
        <v>#REF!</v>
      </c>
      <c r="AI58" s="27" t="e">
        <f t="array" ref="AI58">INDEX(#REF!,MATCH($C58,#REF!,0),MATCH(AI$1,#REF!,0))</f>
        <v>#REF!</v>
      </c>
      <c r="AJ58" s="27" t="e">
        <f t="array" ref="AJ58">INDEX(#REF!,MATCH($C58,#REF!,0),MATCH(AJ$1,#REF!,0))</f>
        <v>#REF!</v>
      </c>
      <c r="AK58" s="27" t="e">
        <f t="array" ref="AK58">INDEX(#REF!,MATCH($C58,#REF!,0),MATCH(AK$1,#REF!,0))</f>
        <v>#REF!</v>
      </c>
      <c r="AL58" s="27" t="e">
        <f t="array" ref="AL58">INDEX(#REF!,MATCH($C58,#REF!,0),MATCH(AL$1,#REF!,0))</f>
        <v>#REF!</v>
      </c>
      <c r="AM58" s="27" t="e">
        <f t="array" ref="AM58">INDEX(#REF!,MATCH($C58,#REF!,0),MATCH(AM$1,#REF!,0))</f>
        <v>#REF!</v>
      </c>
      <c r="AN58" s="27" t="e">
        <f t="array" ref="AN58">INDEX(#REF!,MATCH($C58,#REF!,0),MATCH(AN$1,#REF!,0))</f>
        <v>#REF!</v>
      </c>
      <c r="AO58" s="27" t="e">
        <f t="array" ref="AO58">INDEX(#REF!,MATCH($C58,#REF!,0),MATCH(AO$1,#REF!,0))</f>
        <v>#REF!</v>
      </c>
      <c r="AP58" s="27" t="e">
        <f t="array" ref="AP58">INDEX(#REF!,MATCH($C58,#REF!,0),MATCH(AP$1,#REF!,0))</f>
        <v>#REF!</v>
      </c>
      <c r="AQ58" s="27" t="e">
        <f t="array" ref="AQ58">INDEX(#REF!,MATCH($C58,#REF!,0),MATCH(AQ$1,#REF!,0))</f>
        <v>#REF!</v>
      </c>
      <c r="AR58" s="27" t="e">
        <f t="array" ref="AR58">INDEX(#REF!,MATCH($C58,#REF!,0),MATCH(AR$1,#REF!,0))</f>
        <v>#REF!</v>
      </c>
      <c r="AS58" s="27" t="e">
        <f t="array" ref="AS58">INDEX(#REF!,MATCH($C58,#REF!,0),MATCH(AS$1,#REF!,0))</f>
        <v>#REF!</v>
      </c>
      <c r="AT58" s="29" t="e">
        <f t="shared" si="34"/>
        <v>#REF!</v>
      </c>
      <c r="AU58" s="28">
        <f t="shared" si="35"/>
        <v>0</v>
      </c>
      <c r="AV58" s="26"/>
      <c r="AW58" s="29" t="e">
        <f>SUMIF(E$1:P$1,"&lt;="&amp;AW$2,E58:P58)</f>
        <v>#REF!</v>
      </c>
      <c r="AX58" s="28" t="e">
        <f t="shared" si="41"/>
        <v>#REF!</v>
      </c>
      <c r="AY58" s="26"/>
      <c r="AZ58" s="26"/>
      <c r="BA58" s="29" t="e">
        <f>SUMIF(S$1:AD$1,"&lt;="&amp;BA$2,S58:AD58)</f>
        <v>#REF!</v>
      </c>
      <c r="BB58" s="28" t="e">
        <f t="shared" si="42"/>
        <v>#REF!</v>
      </c>
      <c r="BC58" s="27" t="e">
        <f t="shared" si="36"/>
        <v>#REF!</v>
      </c>
      <c r="BD58" s="44" t="e">
        <f t="shared" si="47"/>
        <v>#REF!</v>
      </c>
      <c r="BE58" s="26"/>
      <c r="BF58" s="26"/>
      <c r="BG58" s="29" t="e">
        <f>SUMIF(AH$1:AS$1,"&lt;="&amp;BG$2,AH58:AS58)</f>
        <v>#REF!</v>
      </c>
      <c r="BH58" s="28" t="e">
        <f t="shared" si="43"/>
        <v>#REF!</v>
      </c>
      <c r="BI58" s="27" t="e">
        <f t="shared" si="37"/>
        <v>#REF!</v>
      </c>
      <c r="BJ58" s="44" t="e">
        <f t="shared" si="48"/>
        <v>#REF!</v>
      </c>
      <c r="BK58" s="25"/>
    </row>
    <row r="59" spans="1:63" ht="10.5" customHeight="1" collapsed="1" x14ac:dyDescent="0.3">
      <c r="A59" s="14" t="s">
        <v>53</v>
      </c>
      <c r="B59" s="14"/>
      <c r="C59" s="20" t="s">
        <v>73</v>
      </c>
      <c r="D59" s="7"/>
      <c r="E59" s="21" t="e">
        <f t="shared" ref="E59:P59" si="68">E60+E64+E68+E73+E78</f>
        <v>#REF!</v>
      </c>
      <c r="F59" s="21" t="e">
        <f t="shared" si="68"/>
        <v>#REF!</v>
      </c>
      <c r="G59" s="21" t="e">
        <f t="shared" si="68"/>
        <v>#REF!</v>
      </c>
      <c r="H59" s="21" t="e">
        <f t="shared" si="68"/>
        <v>#REF!</v>
      </c>
      <c r="I59" s="21" t="e">
        <f t="shared" si="68"/>
        <v>#REF!</v>
      </c>
      <c r="J59" s="21" t="e">
        <f t="shared" si="68"/>
        <v>#REF!</v>
      </c>
      <c r="K59" s="21" t="e">
        <f t="shared" si="68"/>
        <v>#REF!</v>
      </c>
      <c r="L59" s="21" t="e">
        <f t="shared" si="68"/>
        <v>#REF!</v>
      </c>
      <c r="M59" s="21" t="e">
        <f t="shared" si="68"/>
        <v>#REF!</v>
      </c>
      <c r="N59" s="21" t="e">
        <f t="shared" si="68"/>
        <v>#REF!</v>
      </c>
      <c r="O59" s="21" t="e">
        <f t="shared" si="68"/>
        <v>#REF!</v>
      </c>
      <c r="P59" s="21" t="e">
        <f t="shared" si="68"/>
        <v>#REF!</v>
      </c>
      <c r="Q59" s="22">
        <f t="shared" si="39"/>
        <v>0</v>
      </c>
      <c r="R59" s="7"/>
      <c r="S59" s="21" t="e">
        <f t="shared" ref="S59:AD59" si="69">S60+S64+S68+S73+S78</f>
        <v>#REF!</v>
      </c>
      <c r="T59" s="21" t="e">
        <f t="shared" si="69"/>
        <v>#REF!</v>
      </c>
      <c r="U59" s="21" t="e">
        <f t="shared" si="69"/>
        <v>#REF!</v>
      </c>
      <c r="V59" s="21" t="e">
        <f t="shared" si="69"/>
        <v>#REF!</v>
      </c>
      <c r="W59" s="21" t="e">
        <f t="shared" si="69"/>
        <v>#REF!</v>
      </c>
      <c r="X59" s="21" t="e">
        <f t="shared" si="69"/>
        <v>#REF!</v>
      </c>
      <c r="Y59" s="21" t="e">
        <f t="shared" si="69"/>
        <v>#REF!</v>
      </c>
      <c r="Z59" s="21" t="e">
        <f t="shared" si="69"/>
        <v>#REF!</v>
      </c>
      <c r="AA59" s="21" t="e">
        <f t="shared" si="69"/>
        <v>#REF!</v>
      </c>
      <c r="AB59" s="21" t="e">
        <f t="shared" si="69"/>
        <v>#REF!</v>
      </c>
      <c r="AC59" s="21" t="e">
        <f t="shared" si="69"/>
        <v>#REF!</v>
      </c>
      <c r="AD59" s="21" t="e">
        <f t="shared" si="69"/>
        <v>#REF!</v>
      </c>
      <c r="AE59" s="42" t="e">
        <f t="shared" si="33"/>
        <v>#REF!</v>
      </c>
      <c r="AF59" s="22">
        <f t="array" ref="AF59">IFERROR(1*--(INDEX($S59:$AD59,1,MATCH($C$2,S$1:AD$1,0))&lt;0)+INDEX($E59:$P59,1,MATCH($C$2,$E$1:$P$1,0))/INDEX($S59:$AD59,1,MATCH($C$2,S$1:AD$1,0))-1*--(INDEX($S59:$AD59,1,MATCH($C$2,S$1:AD$1,0))&gt;=0),0)</f>
        <v>0</v>
      </c>
      <c r="AG59" s="7"/>
      <c r="AH59" s="21" t="e">
        <f t="shared" ref="AH59:AS59" si="70">AH60+AH64+AH68+AH73+AH78</f>
        <v>#REF!</v>
      </c>
      <c r="AI59" s="21" t="e">
        <f t="shared" si="70"/>
        <v>#REF!</v>
      </c>
      <c r="AJ59" s="21" t="e">
        <f t="shared" si="70"/>
        <v>#REF!</v>
      </c>
      <c r="AK59" s="21" t="e">
        <f t="shared" si="70"/>
        <v>#REF!</v>
      </c>
      <c r="AL59" s="21" t="e">
        <f t="shared" si="70"/>
        <v>#REF!</v>
      </c>
      <c r="AM59" s="21" t="e">
        <f t="shared" si="70"/>
        <v>#REF!</v>
      </c>
      <c r="AN59" s="21" t="e">
        <f t="shared" si="70"/>
        <v>#REF!</v>
      </c>
      <c r="AO59" s="21" t="e">
        <f t="shared" si="70"/>
        <v>#REF!</v>
      </c>
      <c r="AP59" s="21" t="e">
        <f t="shared" si="70"/>
        <v>#REF!</v>
      </c>
      <c r="AQ59" s="21" t="e">
        <f t="shared" si="70"/>
        <v>#REF!</v>
      </c>
      <c r="AR59" s="21" t="e">
        <f t="shared" si="70"/>
        <v>#REF!</v>
      </c>
      <c r="AS59" s="21" t="e">
        <f t="shared" si="70"/>
        <v>#REF!</v>
      </c>
      <c r="AT59" s="21" t="e">
        <f t="shared" si="34"/>
        <v>#REF!</v>
      </c>
      <c r="AU59" s="22">
        <f t="shared" si="35"/>
        <v>0</v>
      </c>
      <c r="AV59" s="7"/>
      <c r="AW59" s="21" t="e">
        <f>AW60+AW64+AW68+AW73+AW78</f>
        <v>#REF!</v>
      </c>
      <c r="AX59" s="22" t="e">
        <f t="shared" si="41"/>
        <v>#REF!</v>
      </c>
      <c r="AY59" s="7"/>
      <c r="AZ59" s="7"/>
      <c r="BA59" s="21" t="e">
        <f>BA60+BA64+BA68+BA73+BA78</f>
        <v>#REF!</v>
      </c>
      <c r="BB59" s="22" t="e">
        <f t="shared" si="42"/>
        <v>#REF!</v>
      </c>
      <c r="BC59" s="21" t="e">
        <f t="shared" si="36"/>
        <v>#REF!</v>
      </c>
      <c r="BD59" s="43" t="e">
        <f t="shared" si="47"/>
        <v>#REF!</v>
      </c>
      <c r="BE59" s="7"/>
      <c r="BF59" s="7"/>
      <c r="BG59" s="21" t="e">
        <f>BG60+BG64+BG68+BG73+BG78</f>
        <v>#REF!</v>
      </c>
      <c r="BH59" s="22" t="e">
        <f t="shared" si="43"/>
        <v>#REF!</v>
      </c>
      <c r="BI59" s="42" t="e">
        <f t="shared" si="37"/>
        <v>#REF!</v>
      </c>
      <c r="BJ59" s="43" t="e">
        <f t="shared" si="48"/>
        <v>#REF!</v>
      </c>
      <c r="BK59" s="14"/>
    </row>
    <row r="60" spans="1:63" ht="10.5" hidden="1" customHeight="1" outlineLevel="1" x14ac:dyDescent="0.3">
      <c r="A60" s="14" t="s">
        <v>53</v>
      </c>
      <c r="B60" s="14"/>
      <c r="C60" s="7" t="s">
        <v>74</v>
      </c>
      <c r="D60" s="7"/>
      <c r="E60" s="37" t="e">
        <f t="shared" ref="E60:P60" si="71">SUM(E61:E63)</f>
        <v>#REF!</v>
      </c>
      <c r="F60" s="37" t="e">
        <f t="shared" si="71"/>
        <v>#REF!</v>
      </c>
      <c r="G60" s="37" t="e">
        <f t="shared" si="71"/>
        <v>#REF!</v>
      </c>
      <c r="H60" s="37" t="e">
        <f t="shared" si="71"/>
        <v>#REF!</v>
      </c>
      <c r="I60" s="37" t="e">
        <f t="shared" si="71"/>
        <v>#REF!</v>
      </c>
      <c r="J60" s="37" t="e">
        <f t="shared" si="71"/>
        <v>#REF!</v>
      </c>
      <c r="K60" s="37" t="e">
        <f t="shared" si="71"/>
        <v>#REF!</v>
      </c>
      <c r="L60" s="37" t="e">
        <f t="shared" si="71"/>
        <v>#REF!</v>
      </c>
      <c r="M60" s="37" t="e">
        <f t="shared" si="71"/>
        <v>#REF!</v>
      </c>
      <c r="N60" s="37" t="e">
        <f t="shared" si="71"/>
        <v>#REF!</v>
      </c>
      <c r="O60" s="37" t="e">
        <f t="shared" si="71"/>
        <v>#REF!</v>
      </c>
      <c r="P60" s="37" t="e">
        <f t="shared" si="71"/>
        <v>#REF!</v>
      </c>
      <c r="Q60" s="38">
        <f t="shared" si="39"/>
        <v>0</v>
      </c>
      <c r="R60" s="7"/>
      <c r="S60" s="37" t="e">
        <f t="shared" ref="S60:AD60" si="72">SUM(S61:S63)</f>
        <v>#REF!</v>
      </c>
      <c r="T60" s="37" t="e">
        <f t="shared" si="72"/>
        <v>#REF!</v>
      </c>
      <c r="U60" s="37" t="e">
        <f t="shared" si="72"/>
        <v>#REF!</v>
      </c>
      <c r="V60" s="37" t="e">
        <f t="shared" si="72"/>
        <v>#REF!</v>
      </c>
      <c r="W60" s="37" t="e">
        <f t="shared" si="72"/>
        <v>#REF!</v>
      </c>
      <c r="X60" s="37" t="e">
        <f t="shared" si="72"/>
        <v>#REF!</v>
      </c>
      <c r="Y60" s="37" t="e">
        <f t="shared" si="72"/>
        <v>#REF!</v>
      </c>
      <c r="Z60" s="37" t="e">
        <f t="shared" si="72"/>
        <v>#REF!</v>
      </c>
      <c r="AA60" s="37" t="e">
        <f t="shared" si="72"/>
        <v>#REF!</v>
      </c>
      <c r="AB60" s="37" t="e">
        <f t="shared" si="72"/>
        <v>#REF!</v>
      </c>
      <c r="AC60" s="37" t="e">
        <f t="shared" si="72"/>
        <v>#REF!</v>
      </c>
      <c r="AD60" s="37" t="e">
        <f t="shared" si="72"/>
        <v>#REF!</v>
      </c>
      <c r="AE60" s="37" t="e">
        <f t="shared" si="33"/>
        <v>#REF!</v>
      </c>
      <c r="AF60" s="38">
        <f t="shared" ref="AF60:AF81" si="73">IFERROR(INDEX($E60:$P60,1,MATCH($C$2,$E$1:$P$1,0))/INDEX($S60:$AD60,1,MATCH($C$2,S$1:AD$1,0))-1,0)</f>
        <v>0</v>
      </c>
      <c r="AG60" s="7"/>
      <c r="AH60" s="37" t="e">
        <f t="shared" ref="AH60:AS60" si="74">SUM(AH61:AH63)</f>
        <v>#REF!</v>
      </c>
      <c r="AI60" s="37" t="e">
        <f t="shared" si="74"/>
        <v>#REF!</v>
      </c>
      <c r="AJ60" s="37" t="e">
        <f t="shared" si="74"/>
        <v>#REF!</v>
      </c>
      <c r="AK60" s="37" t="e">
        <f t="shared" si="74"/>
        <v>#REF!</v>
      </c>
      <c r="AL60" s="37" t="e">
        <f t="shared" si="74"/>
        <v>#REF!</v>
      </c>
      <c r="AM60" s="37" t="e">
        <f t="shared" si="74"/>
        <v>#REF!</v>
      </c>
      <c r="AN60" s="37" t="e">
        <f t="shared" si="74"/>
        <v>#REF!</v>
      </c>
      <c r="AO60" s="37" t="e">
        <f t="shared" si="74"/>
        <v>#REF!</v>
      </c>
      <c r="AP60" s="37" t="e">
        <f t="shared" si="74"/>
        <v>#REF!</v>
      </c>
      <c r="AQ60" s="37" t="e">
        <f t="shared" si="74"/>
        <v>#REF!</v>
      </c>
      <c r="AR60" s="37" t="e">
        <f t="shared" si="74"/>
        <v>#REF!</v>
      </c>
      <c r="AS60" s="37" t="e">
        <f t="shared" si="74"/>
        <v>#REF!</v>
      </c>
      <c r="AT60" s="23" t="e">
        <f t="shared" si="34"/>
        <v>#REF!</v>
      </c>
      <c r="AU60" s="38">
        <f t="shared" si="35"/>
        <v>0</v>
      </c>
      <c r="AV60" s="7"/>
      <c r="AW60" s="23" t="e">
        <f>SUM(AW61:AW63)</f>
        <v>#REF!</v>
      </c>
      <c r="AX60" s="38" t="e">
        <f t="shared" si="41"/>
        <v>#REF!</v>
      </c>
      <c r="AY60" s="7"/>
      <c r="AZ60" s="7"/>
      <c r="BA60" s="23" t="e">
        <f>SUM(BA61:BA63)</f>
        <v>#REF!</v>
      </c>
      <c r="BB60" s="38" t="e">
        <f t="shared" si="42"/>
        <v>#REF!</v>
      </c>
      <c r="BC60" s="37" t="e">
        <f t="shared" si="36"/>
        <v>#REF!</v>
      </c>
      <c r="BD60" s="39" t="e">
        <f t="shared" si="47"/>
        <v>#REF!</v>
      </c>
      <c r="BE60" s="7"/>
      <c r="BF60" s="7"/>
      <c r="BG60" s="23" t="e">
        <f>SUM(BG61:BG63)</f>
        <v>#REF!</v>
      </c>
      <c r="BH60" s="38" t="e">
        <f t="shared" si="43"/>
        <v>#REF!</v>
      </c>
      <c r="BI60" s="37" t="e">
        <f t="shared" si="37"/>
        <v>#REF!</v>
      </c>
      <c r="BJ60" s="39" t="e">
        <f t="shared" si="48"/>
        <v>#REF!</v>
      </c>
      <c r="BK60" s="14"/>
    </row>
    <row r="61" spans="1:63" ht="10.5" hidden="1" customHeight="1" outlineLevel="2" x14ac:dyDescent="0.3">
      <c r="A61" s="14" t="s">
        <v>53</v>
      </c>
      <c r="B61" s="14"/>
      <c r="C61" s="26" t="s">
        <v>75</v>
      </c>
      <c r="D61" s="7"/>
      <c r="E61" s="27" t="e">
        <f t="array" ref="E61">INDEX(#REF!,MATCH($C61,#REF!,0),MATCH(E$1,#REF!,0))</f>
        <v>#REF!</v>
      </c>
      <c r="F61" s="27" t="e">
        <f t="array" ref="F61">INDEX(#REF!,MATCH($C61,#REF!,0),MATCH(F$1,#REF!,0))</f>
        <v>#REF!</v>
      </c>
      <c r="G61" s="27" t="e">
        <f t="array" ref="G61">INDEX(#REF!,MATCH($C61,#REF!,0),MATCH(G$1,#REF!,0))</f>
        <v>#REF!</v>
      </c>
      <c r="H61" s="27" t="e">
        <f t="array" ref="H61">INDEX(#REF!,MATCH($C61,#REF!,0),MATCH(H$1,#REF!,0))</f>
        <v>#REF!</v>
      </c>
      <c r="I61" s="27" t="e">
        <f t="array" ref="I61">INDEX(#REF!,MATCH($C61,#REF!,0),MATCH(I$1,#REF!,0))</f>
        <v>#REF!</v>
      </c>
      <c r="J61" s="27" t="e">
        <f t="array" ref="J61">INDEX(#REF!,MATCH($C61,#REF!,0),MATCH(J$1,#REF!,0))</f>
        <v>#REF!</v>
      </c>
      <c r="K61" s="27" t="e">
        <f t="array" ref="K61">INDEX(#REF!,MATCH($C61,#REF!,0),MATCH(K$1,#REF!,0))</f>
        <v>#REF!</v>
      </c>
      <c r="L61" s="27" t="e">
        <f t="array" ref="L61">INDEX(#REF!,MATCH($C61,#REF!,0),MATCH(L$1,#REF!,0))</f>
        <v>#REF!</v>
      </c>
      <c r="M61" s="27" t="e">
        <f t="array" ref="M61">INDEX(#REF!,MATCH($C61,#REF!,0),MATCH(M$1,#REF!,0))</f>
        <v>#REF!</v>
      </c>
      <c r="N61" s="27" t="e">
        <f t="array" ref="N61">INDEX(#REF!,MATCH($C61,#REF!,0),MATCH(N$1,#REF!,0))</f>
        <v>#REF!</v>
      </c>
      <c r="O61" s="27" t="e">
        <f t="array" ref="O61">INDEX(#REF!,MATCH($C61,#REF!,0),MATCH(O$1,#REF!,0))</f>
        <v>#REF!</v>
      </c>
      <c r="P61" s="27" t="e">
        <f t="array" ref="P61">INDEX(#REF!,MATCH($C61,#REF!,0),MATCH(P$1,#REF!,0))</f>
        <v>#REF!</v>
      </c>
      <c r="Q61" s="28">
        <f t="shared" si="39"/>
        <v>0</v>
      </c>
      <c r="R61" s="26"/>
      <c r="S61" s="27" t="e">
        <f t="array" ref="S61">INDEX(#REF!,MATCH($C61,#REF!,0),MATCH(S$1,#REF!,0))</f>
        <v>#REF!</v>
      </c>
      <c r="T61" s="27" t="e">
        <f t="array" ref="T61">INDEX(#REF!,MATCH($C61,#REF!,0),MATCH(T$1,#REF!,0))</f>
        <v>#REF!</v>
      </c>
      <c r="U61" s="27" t="e">
        <f t="array" ref="U61">INDEX(#REF!,MATCH($C61,#REF!,0),MATCH(U$1,#REF!,0))</f>
        <v>#REF!</v>
      </c>
      <c r="V61" s="27" t="e">
        <f t="array" ref="V61">INDEX(#REF!,MATCH($C61,#REF!,0),MATCH(V$1,#REF!,0))</f>
        <v>#REF!</v>
      </c>
      <c r="W61" s="27" t="e">
        <f t="array" ref="W61">INDEX(#REF!,MATCH($C61,#REF!,0),MATCH(W$1,#REF!,0))</f>
        <v>#REF!</v>
      </c>
      <c r="X61" s="27" t="e">
        <f t="array" ref="X61">INDEX(#REF!,MATCH($C61,#REF!,0),MATCH(X$1,#REF!,0))</f>
        <v>#REF!</v>
      </c>
      <c r="Y61" s="27" t="e">
        <f t="array" ref="Y61">INDEX(#REF!,MATCH($C61,#REF!,0),MATCH(Y$1,#REF!,0))</f>
        <v>#REF!</v>
      </c>
      <c r="Z61" s="27" t="e">
        <f t="array" ref="Z61">INDEX(#REF!,MATCH($C61,#REF!,0),MATCH(Z$1,#REF!,0))</f>
        <v>#REF!</v>
      </c>
      <c r="AA61" s="27" t="e">
        <f t="array" ref="AA61">INDEX(#REF!,MATCH($C61,#REF!,0),MATCH(AA$1,#REF!,0))</f>
        <v>#REF!</v>
      </c>
      <c r="AB61" s="27" t="e">
        <f t="array" ref="AB61">INDEX(#REF!,MATCH($C61,#REF!,0),MATCH(AB$1,#REF!,0))</f>
        <v>#REF!</v>
      </c>
      <c r="AC61" s="27" t="e">
        <f t="array" ref="AC61">INDEX(#REF!,MATCH($C61,#REF!,0),MATCH(AC$1,#REF!,0))</f>
        <v>#REF!</v>
      </c>
      <c r="AD61" s="27" t="e">
        <f t="array" ref="AD61">INDEX(#REF!,MATCH($C61,#REF!,0),MATCH(AD$1,#REF!,0))</f>
        <v>#REF!</v>
      </c>
      <c r="AE61" s="27" t="e">
        <f t="shared" si="33"/>
        <v>#REF!</v>
      </c>
      <c r="AF61" s="28">
        <f t="shared" si="73"/>
        <v>0</v>
      </c>
      <c r="AG61" s="26"/>
      <c r="AH61" s="27" t="e">
        <f t="array" ref="AH61">INDEX(#REF!,MATCH($C61,#REF!,0),MATCH(AH$1,#REF!,0))</f>
        <v>#REF!</v>
      </c>
      <c r="AI61" s="27" t="e">
        <f t="array" ref="AI61">INDEX(#REF!,MATCH($C61,#REF!,0),MATCH(AI$1,#REF!,0))</f>
        <v>#REF!</v>
      </c>
      <c r="AJ61" s="27" t="e">
        <f t="array" ref="AJ61">INDEX(#REF!,MATCH($C61,#REF!,0),MATCH(AJ$1,#REF!,0))</f>
        <v>#REF!</v>
      </c>
      <c r="AK61" s="27" t="e">
        <f t="array" ref="AK61">INDEX(#REF!,MATCH($C61,#REF!,0),MATCH(AK$1,#REF!,0))</f>
        <v>#REF!</v>
      </c>
      <c r="AL61" s="27" t="e">
        <f t="array" ref="AL61">INDEX(#REF!,MATCH($C61,#REF!,0),MATCH(AL$1,#REF!,0))</f>
        <v>#REF!</v>
      </c>
      <c r="AM61" s="27" t="e">
        <f t="array" ref="AM61">INDEX(#REF!,MATCH($C61,#REF!,0),MATCH(AM$1,#REF!,0))</f>
        <v>#REF!</v>
      </c>
      <c r="AN61" s="27" t="e">
        <f t="array" ref="AN61">INDEX(#REF!,MATCH($C61,#REF!,0),MATCH(AN$1,#REF!,0))</f>
        <v>#REF!</v>
      </c>
      <c r="AO61" s="27" t="e">
        <f t="array" ref="AO61">INDEX(#REF!,MATCH($C61,#REF!,0),MATCH(AO$1,#REF!,0))</f>
        <v>#REF!</v>
      </c>
      <c r="AP61" s="27" t="e">
        <f t="array" ref="AP61">INDEX(#REF!,MATCH($C61,#REF!,0),MATCH(AP$1,#REF!,0))</f>
        <v>#REF!</v>
      </c>
      <c r="AQ61" s="27" t="e">
        <f t="array" ref="AQ61">INDEX(#REF!,MATCH($C61,#REF!,0),MATCH(AQ$1,#REF!,0))</f>
        <v>#REF!</v>
      </c>
      <c r="AR61" s="27" t="e">
        <f t="array" ref="AR61">INDEX(#REF!,MATCH($C61,#REF!,0),MATCH(AR$1,#REF!,0))</f>
        <v>#REF!</v>
      </c>
      <c r="AS61" s="27" t="e">
        <f t="array" ref="AS61">INDEX(#REF!,MATCH($C61,#REF!,0),MATCH(AS$1,#REF!,0))</f>
        <v>#REF!</v>
      </c>
      <c r="AT61" s="29" t="e">
        <f t="shared" si="34"/>
        <v>#REF!</v>
      </c>
      <c r="AU61" s="28">
        <f t="shared" si="35"/>
        <v>0</v>
      </c>
      <c r="AV61" s="7"/>
      <c r="AW61" s="29" t="e">
        <f>SUMIF(E$1:P$1,"&lt;="&amp;AW$2,E61:P61)</f>
        <v>#REF!</v>
      </c>
      <c r="AX61" s="28" t="e">
        <f t="shared" si="41"/>
        <v>#REF!</v>
      </c>
      <c r="AY61" s="26"/>
      <c r="AZ61" s="26"/>
      <c r="BA61" s="29" t="e">
        <f>SUMIF(S$1:AD$1,"&lt;="&amp;BA$2,S61:AD61)</f>
        <v>#REF!</v>
      </c>
      <c r="BB61" s="28" t="e">
        <f t="shared" si="42"/>
        <v>#REF!</v>
      </c>
      <c r="BC61" s="27" t="e">
        <f t="shared" si="36"/>
        <v>#REF!</v>
      </c>
      <c r="BD61" s="44" t="e">
        <f t="shared" si="47"/>
        <v>#REF!</v>
      </c>
      <c r="BE61" s="26"/>
      <c r="BF61" s="26"/>
      <c r="BG61" s="29" t="e">
        <f>SUMIF(AH$1:AS$1,"&lt;="&amp;BG$2,AH61:AS61)</f>
        <v>#REF!</v>
      </c>
      <c r="BH61" s="28" t="e">
        <f t="shared" si="43"/>
        <v>#REF!</v>
      </c>
      <c r="BI61" s="27" t="e">
        <f t="shared" si="37"/>
        <v>#REF!</v>
      </c>
      <c r="BJ61" s="44" t="e">
        <f t="shared" si="48"/>
        <v>#REF!</v>
      </c>
      <c r="BK61" s="14"/>
    </row>
    <row r="62" spans="1:63" ht="10.5" hidden="1" customHeight="1" outlineLevel="2" x14ac:dyDescent="0.3">
      <c r="A62" s="14" t="s">
        <v>53</v>
      </c>
      <c r="B62" s="14"/>
      <c r="C62" s="26" t="s">
        <v>76</v>
      </c>
      <c r="D62" s="7"/>
      <c r="E62" s="27" t="e">
        <f t="array" ref="E62">INDEX(#REF!,MATCH($C62,#REF!,0),MATCH(E$1,#REF!,0))</f>
        <v>#REF!</v>
      </c>
      <c r="F62" s="27" t="e">
        <f t="array" ref="F62">INDEX(#REF!,MATCH($C62,#REF!,0),MATCH(F$1,#REF!,0))</f>
        <v>#REF!</v>
      </c>
      <c r="G62" s="27" t="e">
        <f t="array" ref="G62">INDEX(#REF!,MATCH($C62,#REF!,0),MATCH(G$1,#REF!,0))</f>
        <v>#REF!</v>
      </c>
      <c r="H62" s="27" t="e">
        <f t="array" ref="H62">INDEX(#REF!,MATCH($C62,#REF!,0),MATCH(H$1,#REF!,0))</f>
        <v>#REF!</v>
      </c>
      <c r="I62" s="27" t="e">
        <f t="array" ref="I62">INDEX(#REF!,MATCH($C62,#REF!,0),MATCH(I$1,#REF!,0))</f>
        <v>#REF!</v>
      </c>
      <c r="J62" s="27" t="e">
        <f t="array" ref="J62">INDEX(#REF!,MATCH($C62,#REF!,0),MATCH(J$1,#REF!,0))</f>
        <v>#REF!</v>
      </c>
      <c r="K62" s="27" t="e">
        <f t="array" ref="K62">INDEX(#REF!,MATCH($C62,#REF!,0),MATCH(K$1,#REF!,0))</f>
        <v>#REF!</v>
      </c>
      <c r="L62" s="27" t="e">
        <f t="array" ref="L62">INDEX(#REF!,MATCH($C62,#REF!,0),MATCH(L$1,#REF!,0))</f>
        <v>#REF!</v>
      </c>
      <c r="M62" s="27" t="e">
        <f t="array" ref="M62">INDEX(#REF!,MATCH($C62,#REF!,0),MATCH(M$1,#REF!,0))</f>
        <v>#REF!</v>
      </c>
      <c r="N62" s="27" t="e">
        <f t="array" ref="N62">INDEX(#REF!,MATCH($C62,#REF!,0),MATCH(N$1,#REF!,0))</f>
        <v>#REF!</v>
      </c>
      <c r="O62" s="27" t="e">
        <f t="array" ref="O62">INDEX(#REF!,MATCH($C62,#REF!,0),MATCH(O$1,#REF!,0))</f>
        <v>#REF!</v>
      </c>
      <c r="P62" s="27" t="e">
        <f t="array" ref="P62">INDEX(#REF!,MATCH($C62,#REF!,0),MATCH(P$1,#REF!,0))</f>
        <v>#REF!</v>
      </c>
      <c r="Q62" s="28">
        <f t="shared" si="39"/>
        <v>0</v>
      </c>
      <c r="R62" s="26"/>
      <c r="S62" s="27" t="e">
        <f t="array" ref="S62">INDEX(#REF!,MATCH($C62,#REF!,0),MATCH(S$1,#REF!,0))</f>
        <v>#REF!</v>
      </c>
      <c r="T62" s="27" t="e">
        <f t="array" ref="T62">INDEX(#REF!,MATCH($C62,#REF!,0),MATCH(T$1,#REF!,0))</f>
        <v>#REF!</v>
      </c>
      <c r="U62" s="27" t="e">
        <f t="array" ref="U62">INDEX(#REF!,MATCH($C62,#REF!,0),MATCH(U$1,#REF!,0))</f>
        <v>#REF!</v>
      </c>
      <c r="V62" s="27" t="e">
        <f t="array" ref="V62">INDEX(#REF!,MATCH($C62,#REF!,0),MATCH(V$1,#REF!,0))</f>
        <v>#REF!</v>
      </c>
      <c r="W62" s="27" t="e">
        <f t="array" ref="W62">INDEX(#REF!,MATCH($C62,#REF!,0),MATCH(W$1,#REF!,0))</f>
        <v>#REF!</v>
      </c>
      <c r="X62" s="27" t="e">
        <f t="array" ref="X62">INDEX(#REF!,MATCH($C62,#REF!,0),MATCH(X$1,#REF!,0))</f>
        <v>#REF!</v>
      </c>
      <c r="Y62" s="27" t="e">
        <f t="array" ref="Y62">INDEX(#REF!,MATCH($C62,#REF!,0),MATCH(Y$1,#REF!,0))</f>
        <v>#REF!</v>
      </c>
      <c r="Z62" s="27" t="e">
        <f t="array" ref="Z62">INDEX(#REF!,MATCH($C62,#REF!,0),MATCH(Z$1,#REF!,0))</f>
        <v>#REF!</v>
      </c>
      <c r="AA62" s="27" t="e">
        <f t="array" ref="AA62">INDEX(#REF!,MATCH($C62,#REF!,0),MATCH(AA$1,#REF!,0))</f>
        <v>#REF!</v>
      </c>
      <c r="AB62" s="27" t="e">
        <f t="array" ref="AB62">INDEX(#REF!,MATCH($C62,#REF!,0),MATCH(AB$1,#REF!,0))</f>
        <v>#REF!</v>
      </c>
      <c r="AC62" s="27" t="e">
        <f t="array" ref="AC62">INDEX(#REF!,MATCH($C62,#REF!,0),MATCH(AC$1,#REF!,0))</f>
        <v>#REF!</v>
      </c>
      <c r="AD62" s="27" t="e">
        <f t="array" ref="AD62">INDEX(#REF!,MATCH($C62,#REF!,0),MATCH(AD$1,#REF!,0))</f>
        <v>#REF!</v>
      </c>
      <c r="AE62" s="27" t="e">
        <f t="shared" si="33"/>
        <v>#REF!</v>
      </c>
      <c r="AF62" s="28">
        <f t="shared" si="73"/>
        <v>0</v>
      </c>
      <c r="AG62" s="26"/>
      <c r="AH62" s="27" t="e">
        <f t="array" ref="AH62">INDEX(#REF!,MATCH($C62,#REF!,0),MATCH(AH$1,#REF!,0))</f>
        <v>#REF!</v>
      </c>
      <c r="AI62" s="27" t="e">
        <f t="array" ref="AI62">INDEX(#REF!,MATCH($C62,#REF!,0),MATCH(AI$1,#REF!,0))</f>
        <v>#REF!</v>
      </c>
      <c r="AJ62" s="27" t="e">
        <f t="array" ref="AJ62">INDEX(#REF!,MATCH($C62,#REF!,0),MATCH(AJ$1,#REF!,0))</f>
        <v>#REF!</v>
      </c>
      <c r="AK62" s="27" t="e">
        <f t="array" ref="AK62">INDEX(#REF!,MATCH($C62,#REF!,0),MATCH(AK$1,#REF!,0))</f>
        <v>#REF!</v>
      </c>
      <c r="AL62" s="27" t="e">
        <f t="array" ref="AL62">INDEX(#REF!,MATCH($C62,#REF!,0),MATCH(AL$1,#REF!,0))</f>
        <v>#REF!</v>
      </c>
      <c r="AM62" s="27" t="e">
        <f t="array" ref="AM62">INDEX(#REF!,MATCH($C62,#REF!,0),MATCH(AM$1,#REF!,0))</f>
        <v>#REF!</v>
      </c>
      <c r="AN62" s="27" t="e">
        <f t="array" ref="AN62">INDEX(#REF!,MATCH($C62,#REF!,0),MATCH(AN$1,#REF!,0))</f>
        <v>#REF!</v>
      </c>
      <c r="AO62" s="27" t="e">
        <f t="array" ref="AO62">INDEX(#REF!,MATCH($C62,#REF!,0),MATCH(AO$1,#REF!,0))</f>
        <v>#REF!</v>
      </c>
      <c r="AP62" s="27" t="e">
        <f t="array" ref="AP62">INDEX(#REF!,MATCH($C62,#REF!,0),MATCH(AP$1,#REF!,0))</f>
        <v>#REF!</v>
      </c>
      <c r="AQ62" s="27" t="e">
        <f t="array" ref="AQ62">INDEX(#REF!,MATCH($C62,#REF!,0),MATCH(AQ$1,#REF!,0))</f>
        <v>#REF!</v>
      </c>
      <c r="AR62" s="27" t="e">
        <f t="array" ref="AR62">INDEX(#REF!,MATCH($C62,#REF!,0),MATCH(AR$1,#REF!,0))</f>
        <v>#REF!</v>
      </c>
      <c r="AS62" s="27" t="e">
        <f t="array" ref="AS62">INDEX(#REF!,MATCH($C62,#REF!,0),MATCH(AS$1,#REF!,0))</f>
        <v>#REF!</v>
      </c>
      <c r="AT62" s="29" t="e">
        <f t="shared" si="34"/>
        <v>#REF!</v>
      </c>
      <c r="AU62" s="28">
        <f t="shared" si="35"/>
        <v>0</v>
      </c>
      <c r="AV62" s="7"/>
      <c r="AW62" s="29" t="e">
        <f>SUMIF(E$1:P$1,"&lt;="&amp;AW$2,E62:P62)</f>
        <v>#REF!</v>
      </c>
      <c r="AX62" s="28" t="e">
        <f t="shared" si="41"/>
        <v>#REF!</v>
      </c>
      <c r="AY62" s="26"/>
      <c r="AZ62" s="26"/>
      <c r="BA62" s="29" t="e">
        <f>SUMIF(S$1:AD$1,"&lt;="&amp;BA$2,S62:AD62)</f>
        <v>#REF!</v>
      </c>
      <c r="BB62" s="28" t="e">
        <f t="shared" si="42"/>
        <v>#REF!</v>
      </c>
      <c r="BC62" s="27" t="e">
        <f t="shared" si="36"/>
        <v>#REF!</v>
      </c>
      <c r="BD62" s="44" t="e">
        <f t="shared" si="47"/>
        <v>#REF!</v>
      </c>
      <c r="BE62" s="26"/>
      <c r="BF62" s="26"/>
      <c r="BG62" s="29" t="e">
        <f>SUMIF(AH$1:AS$1,"&lt;="&amp;BG$2,AH62:AS62)</f>
        <v>#REF!</v>
      </c>
      <c r="BH62" s="28" t="e">
        <f t="shared" si="43"/>
        <v>#REF!</v>
      </c>
      <c r="BI62" s="27" t="e">
        <f t="shared" si="37"/>
        <v>#REF!</v>
      </c>
      <c r="BJ62" s="44" t="e">
        <f t="shared" si="48"/>
        <v>#REF!</v>
      </c>
      <c r="BK62" s="14"/>
    </row>
    <row r="63" spans="1:63" ht="10.5" hidden="1" customHeight="1" outlineLevel="2" x14ac:dyDescent="0.3">
      <c r="A63" s="14" t="s">
        <v>53</v>
      </c>
      <c r="B63" s="14"/>
      <c r="C63" s="26" t="s">
        <v>77</v>
      </c>
      <c r="D63" s="7"/>
      <c r="E63" s="27" t="e">
        <f t="array" ref="E63">INDEX(#REF!,MATCH($C63,#REF!,0),MATCH(E$1,#REF!,0))</f>
        <v>#REF!</v>
      </c>
      <c r="F63" s="27" t="e">
        <f t="array" ref="F63">INDEX(#REF!,MATCH($C63,#REF!,0),MATCH(F$1,#REF!,0))</f>
        <v>#REF!</v>
      </c>
      <c r="G63" s="27" t="e">
        <f t="array" ref="G63">INDEX(#REF!,MATCH($C63,#REF!,0),MATCH(G$1,#REF!,0))</f>
        <v>#REF!</v>
      </c>
      <c r="H63" s="27" t="e">
        <f t="array" ref="H63">INDEX(#REF!,MATCH($C63,#REF!,0),MATCH(H$1,#REF!,0))</f>
        <v>#REF!</v>
      </c>
      <c r="I63" s="27" t="e">
        <f t="array" ref="I63">INDEX(#REF!,MATCH($C63,#REF!,0),MATCH(I$1,#REF!,0))</f>
        <v>#REF!</v>
      </c>
      <c r="J63" s="27" t="e">
        <f t="array" ref="J63">INDEX(#REF!,MATCH($C63,#REF!,0),MATCH(J$1,#REF!,0))</f>
        <v>#REF!</v>
      </c>
      <c r="K63" s="27" t="e">
        <f t="array" ref="K63">INDEX(#REF!,MATCH($C63,#REF!,0),MATCH(K$1,#REF!,0))</f>
        <v>#REF!</v>
      </c>
      <c r="L63" s="27" t="e">
        <f t="array" ref="L63">INDEX(#REF!,MATCH($C63,#REF!,0),MATCH(L$1,#REF!,0))</f>
        <v>#REF!</v>
      </c>
      <c r="M63" s="27" t="e">
        <f t="array" ref="M63">INDEX(#REF!,MATCH($C63,#REF!,0),MATCH(M$1,#REF!,0))</f>
        <v>#REF!</v>
      </c>
      <c r="N63" s="27" t="e">
        <f t="array" ref="N63">INDEX(#REF!,MATCH($C63,#REF!,0),MATCH(N$1,#REF!,0))</f>
        <v>#REF!</v>
      </c>
      <c r="O63" s="27" t="e">
        <f t="array" ref="O63">INDEX(#REF!,MATCH($C63,#REF!,0),MATCH(O$1,#REF!,0))</f>
        <v>#REF!</v>
      </c>
      <c r="P63" s="27" t="e">
        <f t="array" ref="P63">INDEX(#REF!,MATCH($C63,#REF!,0),MATCH(P$1,#REF!,0))</f>
        <v>#REF!</v>
      </c>
      <c r="Q63" s="28">
        <f t="shared" si="39"/>
        <v>0</v>
      </c>
      <c r="R63" s="26"/>
      <c r="S63" s="27" t="e">
        <f t="array" ref="S63">INDEX(#REF!,MATCH($C63,#REF!,0),MATCH(S$1,#REF!,0))</f>
        <v>#REF!</v>
      </c>
      <c r="T63" s="27" t="e">
        <f t="array" ref="T63">INDEX(#REF!,MATCH($C63,#REF!,0),MATCH(T$1,#REF!,0))</f>
        <v>#REF!</v>
      </c>
      <c r="U63" s="27" t="e">
        <f t="array" ref="U63">INDEX(#REF!,MATCH($C63,#REF!,0),MATCH(U$1,#REF!,0))</f>
        <v>#REF!</v>
      </c>
      <c r="V63" s="27" t="e">
        <f t="array" ref="V63">INDEX(#REF!,MATCH($C63,#REF!,0),MATCH(V$1,#REF!,0))</f>
        <v>#REF!</v>
      </c>
      <c r="W63" s="27" t="e">
        <f t="array" ref="W63">INDEX(#REF!,MATCH($C63,#REF!,0),MATCH(W$1,#REF!,0))</f>
        <v>#REF!</v>
      </c>
      <c r="X63" s="27" t="e">
        <f t="array" ref="X63">INDEX(#REF!,MATCH($C63,#REF!,0),MATCH(X$1,#REF!,0))</f>
        <v>#REF!</v>
      </c>
      <c r="Y63" s="27" t="e">
        <f t="array" ref="Y63">INDEX(#REF!,MATCH($C63,#REF!,0),MATCH(Y$1,#REF!,0))</f>
        <v>#REF!</v>
      </c>
      <c r="Z63" s="27" t="e">
        <f t="array" ref="Z63">INDEX(#REF!,MATCH($C63,#REF!,0),MATCH(Z$1,#REF!,0))</f>
        <v>#REF!</v>
      </c>
      <c r="AA63" s="27" t="e">
        <f t="array" ref="AA63">INDEX(#REF!,MATCH($C63,#REF!,0),MATCH(AA$1,#REF!,0))</f>
        <v>#REF!</v>
      </c>
      <c r="AB63" s="27" t="e">
        <f t="array" ref="AB63">INDEX(#REF!,MATCH($C63,#REF!,0),MATCH(AB$1,#REF!,0))</f>
        <v>#REF!</v>
      </c>
      <c r="AC63" s="27" t="e">
        <f t="array" ref="AC63">INDEX(#REF!,MATCH($C63,#REF!,0),MATCH(AC$1,#REF!,0))</f>
        <v>#REF!</v>
      </c>
      <c r="AD63" s="27" t="e">
        <f t="array" ref="AD63">INDEX(#REF!,MATCH($C63,#REF!,0),MATCH(AD$1,#REF!,0))</f>
        <v>#REF!</v>
      </c>
      <c r="AE63" s="27" t="e">
        <f t="shared" si="33"/>
        <v>#REF!</v>
      </c>
      <c r="AF63" s="28">
        <f t="shared" si="73"/>
        <v>0</v>
      </c>
      <c r="AG63" s="26"/>
      <c r="AH63" s="27" t="e">
        <f t="array" ref="AH63">INDEX(#REF!,MATCH($C63,#REF!,0),MATCH(AH$1,#REF!,0))</f>
        <v>#REF!</v>
      </c>
      <c r="AI63" s="27" t="e">
        <f t="array" ref="AI63">INDEX(#REF!,MATCH($C63,#REF!,0),MATCH(AI$1,#REF!,0))</f>
        <v>#REF!</v>
      </c>
      <c r="AJ63" s="27" t="e">
        <f t="array" ref="AJ63">INDEX(#REF!,MATCH($C63,#REF!,0),MATCH(AJ$1,#REF!,0))</f>
        <v>#REF!</v>
      </c>
      <c r="AK63" s="27" t="e">
        <f t="array" ref="AK63">INDEX(#REF!,MATCH($C63,#REF!,0),MATCH(AK$1,#REF!,0))</f>
        <v>#REF!</v>
      </c>
      <c r="AL63" s="27" t="e">
        <f t="array" ref="AL63">INDEX(#REF!,MATCH($C63,#REF!,0),MATCH(AL$1,#REF!,0))</f>
        <v>#REF!</v>
      </c>
      <c r="AM63" s="27" t="e">
        <f t="array" ref="AM63">INDEX(#REF!,MATCH($C63,#REF!,0),MATCH(AM$1,#REF!,0))</f>
        <v>#REF!</v>
      </c>
      <c r="AN63" s="27" t="e">
        <f t="array" ref="AN63">INDEX(#REF!,MATCH($C63,#REF!,0),MATCH(AN$1,#REF!,0))</f>
        <v>#REF!</v>
      </c>
      <c r="AO63" s="27" t="e">
        <f t="array" ref="AO63">INDEX(#REF!,MATCH($C63,#REF!,0),MATCH(AO$1,#REF!,0))</f>
        <v>#REF!</v>
      </c>
      <c r="AP63" s="27" t="e">
        <f t="array" ref="AP63">INDEX(#REF!,MATCH($C63,#REF!,0),MATCH(AP$1,#REF!,0))</f>
        <v>#REF!</v>
      </c>
      <c r="AQ63" s="27" t="e">
        <f t="array" ref="AQ63">INDEX(#REF!,MATCH($C63,#REF!,0),MATCH(AQ$1,#REF!,0))</f>
        <v>#REF!</v>
      </c>
      <c r="AR63" s="27" t="e">
        <f t="array" ref="AR63">INDEX(#REF!,MATCH($C63,#REF!,0),MATCH(AR$1,#REF!,0))</f>
        <v>#REF!</v>
      </c>
      <c r="AS63" s="27" t="e">
        <f t="array" ref="AS63">INDEX(#REF!,MATCH($C63,#REF!,0),MATCH(AS$1,#REF!,0))</f>
        <v>#REF!</v>
      </c>
      <c r="AT63" s="29" t="e">
        <f t="shared" si="34"/>
        <v>#REF!</v>
      </c>
      <c r="AU63" s="28">
        <f t="shared" si="35"/>
        <v>0</v>
      </c>
      <c r="AV63" s="7"/>
      <c r="AW63" s="29" t="e">
        <f>SUMIF(E$1:P$1,"&lt;="&amp;AW$2,E63:P63)</f>
        <v>#REF!</v>
      </c>
      <c r="AX63" s="28" t="e">
        <f t="shared" si="41"/>
        <v>#REF!</v>
      </c>
      <c r="AY63" s="26"/>
      <c r="AZ63" s="26"/>
      <c r="BA63" s="29" t="e">
        <f>SUMIF(S$1:AD$1,"&lt;="&amp;BA$2,S63:AD63)</f>
        <v>#REF!</v>
      </c>
      <c r="BB63" s="28" t="e">
        <f t="shared" si="42"/>
        <v>#REF!</v>
      </c>
      <c r="BC63" s="27" t="e">
        <f t="shared" si="36"/>
        <v>#REF!</v>
      </c>
      <c r="BD63" s="44" t="e">
        <f t="shared" si="47"/>
        <v>#REF!</v>
      </c>
      <c r="BE63" s="26"/>
      <c r="BF63" s="26"/>
      <c r="BG63" s="29" t="e">
        <f>SUMIF(AH$1:AS$1,"&lt;="&amp;BG$2,AH63:AS63)</f>
        <v>#REF!</v>
      </c>
      <c r="BH63" s="28" t="e">
        <f t="shared" si="43"/>
        <v>#REF!</v>
      </c>
      <c r="BI63" s="27" t="e">
        <f t="shared" si="37"/>
        <v>#REF!</v>
      </c>
      <c r="BJ63" s="44" t="e">
        <f t="shared" si="48"/>
        <v>#REF!</v>
      </c>
      <c r="BK63" s="14"/>
    </row>
    <row r="64" spans="1:63" ht="10.5" hidden="1" customHeight="1" outlineLevel="1" x14ac:dyDescent="0.3">
      <c r="A64" s="14" t="s">
        <v>53</v>
      </c>
      <c r="B64" s="14"/>
      <c r="C64" s="7" t="s">
        <v>78</v>
      </c>
      <c r="D64" s="7"/>
      <c r="E64" s="37" t="e">
        <f t="shared" ref="E64:P64" si="75">SUM(E65:E67)</f>
        <v>#REF!</v>
      </c>
      <c r="F64" s="37" t="e">
        <f t="shared" si="75"/>
        <v>#REF!</v>
      </c>
      <c r="G64" s="37" t="e">
        <f t="shared" si="75"/>
        <v>#REF!</v>
      </c>
      <c r="H64" s="37" t="e">
        <f t="shared" si="75"/>
        <v>#REF!</v>
      </c>
      <c r="I64" s="37" t="e">
        <f t="shared" si="75"/>
        <v>#REF!</v>
      </c>
      <c r="J64" s="37" t="e">
        <f t="shared" si="75"/>
        <v>#REF!</v>
      </c>
      <c r="K64" s="37" t="e">
        <f t="shared" si="75"/>
        <v>#REF!</v>
      </c>
      <c r="L64" s="37" t="e">
        <f t="shared" si="75"/>
        <v>#REF!</v>
      </c>
      <c r="M64" s="37" t="e">
        <f t="shared" si="75"/>
        <v>#REF!</v>
      </c>
      <c r="N64" s="37" t="e">
        <f t="shared" si="75"/>
        <v>#REF!</v>
      </c>
      <c r="O64" s="37" t="e">
        <f t="shared" si="75"/>
        <v>#REF!</v>
      </c>
      <c r="P64" s="37" t="e">
        <f t="shared" si="75"/>
        <v>#REF!</v>
      </c>
      <c r="Q64" s="38">
        <f t="shared" si="39"/>
        <v>0</v>
      </c>
      <c r="R64" s="7"/>
      <c r="S64" s="37" t="e">
        <f t="shared" ref="S64:AD64" si="76">SUM(S65:S67)</f>
        <v>#REF!</v>
      </c>
      <c r="T64" s="37" t="e">
        <f t="shared" si="76"/>
        <v>#REF!</v>
      </c>
      <c r="U64" s="37" t="e">
        <f t="shared" si="76"/>
        <v>#REF!</v>
      </c>
      <c r="V64" s="37" t="e">
        <f t="shared" si="76"/>
        <v>#REF!</v>
      </c>
      <c r="W64" s="37" t="e">
        <f t="shared" si="76"/>
        <v>#REF!</v>
      </c>
      <c r="X64" s="37" t="e">
        <f t="shared" si="76"/>
        <v>#REF!</v>
      </c>
      <c r="Y64" s="37" t="e">
        <f t="shared" si="76"/>
        <v>#REF!</v>
      </c>
      <c r="Z64" s="37" t="e">
        <f t="shared" si="76"/>
        <v>#REF!</v>
      </c>
      <c r="AA64" s="37" t="e">
        <f t="shared" si="76"/>
        <v>#REF!</v>
      </c>
      <c r="AB64" s="37" t="e">
        <f t="shared" si="76"/>
        <v>#REF!</v>
      </c>
      <c r="AC64" s="37" t="e">
        <f t="shared" si="76"/>
        <v>#REF!</v>
      </c>
      <c r="AD64" s="37" t="e">
        <f t="shared" si="76"/>
        <v>#REF!</v>
      </c>
      <c r="AE64" s="37" t="e">
        <f t="shared" si="33"/>
        <v>#REF!</v>
      </c>
      <c r="AF64" s="38">
        <f t="shared" si="73"/>
        <v>0</v>
      </c>
      <c r="AG64" s="7"/>
      <c r="AH64" s="37" t="e">
        <f t="shared" ref="AH64:AS64" si="77">SUM(AH65:AH67)</f>
        <v>#REF!</v>
      </c>
      <c r="AI64" s="37" t="e">
        <f t="shared" si="77"/>
        <v>#REF!</v>
      </c>
      <c r="AJ64" s="37" t="e">
        <f t="shared" si="77"/>
        <v>#REF!</v>
      </c>
      <c r="AK64" s="37" t="e">
        <f t="shared" si="77"/>
        <v>#REF!</v>
      </c>
      <c r="AL64" s="37" t="e">
        <f t="shared" si="77"/>
        <v>#REF!</v>
      </c>
      <c r="AM64" s="37" t="e">
        <f t="shared" si="77"/>
        <v>#REF!</v>
      </c>
      <c r="AN64" s="37" t="e">
        <f t="shared" si="77"/>
        <v>#REF!</v>
      </c>
      <c r="AO64" s="37" t="e">
        <f t="shared" si="77"/>
        <v>#REF!</v>
      </c>
      <c r="AP64" s="37" t="e">
        <f t="shared" si="77"/>
        <v>#REF!</v>
      </c>
      <c r="AQ64" s="37" t="e">
        <f t="shared" si="77"/>
        <v>#REF!</v>
      </c>
      <c r="AR64" s="37" t="e">
        <f t="shared" si="77"/>
        <v>#REF!</v>
      </c>
      <c r="AS64" s="37" t="e">
        <f t="shared" si="77"/>
        <v>#REF!</v>
      </c>
      <c r="AT64" s="23" t="e">
        <f t="shared" si="34"/>
        <v>#REF!</v>
      </c>
      <c r="AU64" s="38">
        <f t="shared" si="35"/>
        <v>0</v>
      </c>
      <c r="AV64" s="7"/>
      <c r="AW64" s="23" t="e">
        <f>SUM(AW65:AW67)</f>
        <v>#REF!</v>
      </c>
      <c r="AX64" s="38" t="e">
        <f t="shared" si="41"/>
        <v>#REF!</v>
      </c>
      <c r="AY64" s="7"/>
      <c r="AZ64" s="7"/>
      <c r="BA64" s="23" t="e">
        <f>SUM(BA65:BA67)</f>
        <v>#REF!</v>
      </c>
      <c r="BB64" s="38" t="e">
        <f t="shared" si="42"/>
        <v>#REF!</v>
      </c>
      <c r="BC64" s="37" t="e">
        <f t="shared" si="36"/>
        <v>#REF!</v>
      </c>
      <c r="BD64" s="39" t="e">
        <f t="shared" si="47"/>
        <v>#REF!</v>
      </c>
      <c r="BE64" s="7"/>
      <c r="BF64" s="7"/>
      <c r="BG64" s="23" t="e">
        <f>SUM(BG65:BG67)</f>
        <v>#REF!</v>
      </c>
      <c r="BH64" s="38" t="e">
        <f t="shared" si="43"/>
        <v>#REF!</v>
      </c>
      <c r="BI64" s="37" t="e">
        <f t="shared" si="37"/>
        <v>#REF!</v>
      </c>
      <c r="BJ64" s="39" t="e">
        <f t="shared" si="48"/>
        <v>#REF!</v>
      </c>
      <c r="BK64" s="14"/>
    </row>
    <row r="65" spans="1:63" ht="10.5" hidden="1" customHeight="1" outlineLevel="2" x14ac:dyDescent="0.3">
      <c r="A65" s="14" t="s">
        <v>53</v>
      </c>
      <c r="B65" s="14"/>
      <c r="C65" s="26" t="s">
        <v>79</v>
      </c>
      <c r="D65" s="7"/>
      <c r="E65" s="27" t="e">
        <f t="array" ref="E65">INDEX(#REF!,MATCH($C65,#REF!,0),MATCH(E$1,#REF!,0))</f>
        <v>#REF!</v>
      </c>
      <c r="F65" s="27" t="e">
        <f t="array" ref="F65">INDEX(#REF!,MATCH($C65,#REF!,0),MATCH(F$1,#REF!,0))</f>
        <v>#REF!</v>
      </c>
      <c r="G65" s="27" t="e">
        <f t="array" ref="G65">INDEX(#REF!,MATCH($C65,#REF!,0),MATCH(G$1,#REF!,0))</f>
        <v>#REF!</v>
      </c>
      <c r="H65" s="27" t="e">
        <f t="array" ref="H65">INDEX(#REF!,MATCH($C65,#REF!,0),MATCH(H$1,#REF!,0))</f>
        <v>#REF!</v>
      </c>
      <c r="I65" s="27" t="e">
        <f t="array" ref="I65">INDEX(#REF!,MATCH($C65,#REF!,0),MATCH(I$1,#REF!,0))</f>
        <v>#REF!</v>
      </c>
      <c r="J65" s="27" t="e">
        <f t="array" ref="J65">INDEX(#REF!,MATCH($C65,#REF!,0),MATCH(J$1,#REF!,0))</f>
        <v>#REF!</v>
      </c>
      <c r="K65" s="27" t="e">
        <f t="array" ref="K65">INDEX(#REF!,MATCH($C65,#REF!,0),MATCH(K$1,#REF!,0))</f>
        <v>#REF!</v>
      </c>
      <c r="L65" s="27" t="e">
        <f t="array" ref="L65">INDEX(#REF!,MATCH($C65,#REF!,0),MATCH(L$1,#REF!,0))</f>
        <v>#REF!</v>
      </c>
      <c r="M65" s="27" t="e">
        <f t="array" ref="M65">INDEX(#REF!,MATCH($C65,#REF!,0),MATCH(M$1,#REF!,0))</f>
        <v>#REF!</v>
      </c>
      <c r="N65" s="27" t="e">
        <f t="array" ref="N65">INDEX(#REF!,MATCH($C65,#REF!,0),MATCH(N$1,#REF!,0))</f>
        <v>#REF!</v>
      </c>
      <c r="O65" s="27" t="e">
        <f t="array" ref="O65">INDEX(#REF!,MATCH($C65,#REF!,0),MATCH(O$1,#REF!,0))</f>
        <v>#REF!</v>
      </c>
      <c r="P65" s="27" t="e">
        <f t="array" ref="P65">INDEX(#REF!,MATCH($C65,#REF!,0),MATCH(P$1,#REF!,0))</f>
        <v>#REF!</v>
      </c>
      <c r="Q65" s="28">
        <f t="shared" si="39"/>
        <v>0</v>
      </c>
      <c r="R65" s="26"/>
      <c r="S65" s="27" t="e">
        <f t="array" ref="S65">INDEX(#REF!,MATCH($C65,#REF!,0),MATCH(S$1,#REF!,0))</f>
        <v>#REF!</v>
      </c>
      <c r="T65" s="27" t="e">
        <f t="array" ref="T65">INDEX(#REF!,MATCH($C65,#REF!,0),MATCH(T$1,#REF!,0))</f>
        <v>#REF!</v>
      </c>
      <c r="U65" s="27" t="e">
        <f t="array" ref="U65">INDEX(#REF!,MATCH($C65,#REF!,0),MATCH(U$1,#REF!,0))</f>
        <v>#REF!</v>
      </c>
      <c r="V65" s="27" t="e">
        <f t="array" ref="V65">INDEX(#REF!,MATCH($C65,#REF!,0),MATCH(V$1,#REF!,0))</f>
        <v>#REF!</v>
      </c>
      <c r="W65" s="27" t="e">
        <f t="array" ref="W65">INDEX(#REF!,MATCH($C65,#REF!,0),MATCH(W$1,#REF!,0))</f>
        <v>#REF!</v>
      </c>
      <c r="X65" s="27" t="e">
        <f t="array" ref="X65">INDEX(#REF!,MATCH($C65,#REF!,0),MATCH(X$1,#REF!,0))</f>
        <v>#REF!</v>
      </c>
      <c r="Y65" s="27" t="e">
        <f t="array" ref="Y65">INDEX(#REF!,MATCH($C65,#REF!,0),MATCH(Y$1,#REF!,0))</f>
        <v>#REF!</v>
      </c>
      <c r="Z65" s="27" t="e">
        <f t="array" ref="Z65">INDEX(#REF!,MATCH($C65,#REF!,0),MATCH(Z$1,#REF!,0))</f>
        <v>#REF!</v>
      </c>
      <c r="AA65" s="27" t="e">
        <f t="array" ref="AA65">INDEX(#REF!,MATCH($C65,#REF!,0),MATCH(AA$1,#REF!,0))</f>
        <v>#REF!</v>
      </c>
      <c r="AB65" s="27" t="e">
        <f t="array" ref="AB65">INDEX(#REF!,MATCH($C65,#REF!,0),MATCH(AB$1,#REF!,0))</f>
        <v>#REF!</v>
      </c>
      <c r="AC65" s="27" t="e">
        <f t="array" ref="AC65">INDEX(#REF!,MATCH($C65,#REF!,0),MATCH(AC$1,#REF!,0))</f>
        <v>#REF!</v>
      </c>
      <c r="AD65" s="27" t="e">
        <f t="array" ref="AD65">INDEX(#REF!,MATCH($C65,#REF!,0),MATCH(AD$1,#REF!,0))</f>
        <v>#REF!</v>
      </c>
      <c r="AE65" s="27" t="e">
        <f t="shared" si="33"/>
        <v>#REF!</v>
      </c>
      <c r="AF65" s="28">
        <f t="shared" si="73"/>
        <v>0</v>
      </c>
      <c r="AG65" s="26"/>
      <c r="AH65" s="27" t="e">
        <f t="array" ref="AH65">INDEX(#REF!,MATCH($C65,#REF!,0),MATCH(AH$1,#REF!,0))</f>
        <v>#REF!</v>
      </c>
      <c r="AI65" s="27" t="e">
        <f t="array" ref="AI65">INDEX(#REF!,MATCH($C65,#REF!,0),MATCH(AI$1,#REF!,0))</f>
        <v>#REF!</v>
      </c>
      <c r="AJ65" s="27" t="e">
        <f t="array" ref="AJ65">INDEX(#REF!,MATCH($C65,#REF!,0),MATCH(AJ$1,#REF!,0))</f>
        <v>#REF!</v>
      </c>
      <c r="AK65" s="27" t="e">
        <f t="array" ref="AK65">INDEX(#REF!,MATCH($C65,#REF!,0),MATCH(AK$1,#REF!,0))</f>
        <v>#REF!</v>
      </c>
      <c r="AL65" s="27" t="e">
        <f t="array" ref="AL65">INDEX(#REF!,MATCH($C65,#REF!,0),MATCH(AL$1,#REF!,0))</f>
        <v>#REF!</v>
      </c>
      <c r="AM65" s="27" t="e">
        <f t="array" ref="AM65">INDEX(#REF!,MATCH($C65,#REF!,0),MATCH(AM$1,#REF!,0))</f>
        <v>#REF!</v>
      </c>
      <c r="AN65" s="27" t="e">
        <f t="array" ref="AN65">INDEX(#REF!,MATCH($C65,#REF!,0),MATCH(AN$1,#REF!,0))</f>
        <v>#REF!</v>
      </c>
      <c r="AO65" s="27" t="e">
        <f t="array" ref="AO65">INDEX(#REF!,MATCH($C65,#REF!,0),MATCH(AO$1,#REF!,0))</f>
        <v>#REF!</v>
      </c>
      <c r="AP65" s="27" t="e">
        <f t="array" ref="AP65">INDEX(#REF!,MATCH($C65,#REF!,0),MATCH(AP$1,#REF!,0))</f>
        <v>#REF!</v>
      </c>
      <c r="AQ65" s="27" t="e">
        <f t="array" ref="AQ65">INDEX(#REF!,MATCH($C65,#REF!,0),MATCH(AQ$1,#REF!,0))</f>
        <v>#REF!</v>
      </c>
      <c r="AR65" s="27" t="e">
        <f t="array" ref="AR65">INDEX(#REF!,MATCH($C65,#REF!,0),MATCH(AR$1,#REF!,0))</f>
        <v>#REF!</v>
      </c>
      <c r="AS65" s="27" t="e">
        <f t="array" ref="AS65">INDEX(#REF!,MATCH($C65,#REF!,0),MATCH(AS$1,#REF!,0))</f>
        <v>#REF!</v>
      </c>
      <c r="AT65" s="29" t="e">
        <f t="shared" si="34"/>
        <v>#REF!</v>
      </c>
      <c r="AU65" s="28">
        <f t="shared" si="35"/>
        <v>0</v>
      </c>
      <c r="AV65" s="7"/>
      <c r="AW65" s="29" t="e">
        <f>SUMIF(E$1:P$1,"&lt;="&amp;AW$2,E65:P65)</f>
        <v>#REF!</v>
      </c>
      <c r="AX65" s="28" t="e">
        <f t="shared" si="41"/>
        <v>#REF!</v>
      </c>
      <c r="AY65" s="26"/>
      <c r="AZ65" s="26"/>
      <c r="BA65" s="29" t="e">
        <f>SUMIF(S$1:AD$1,"&lt;="&amp;BA$2,S65:AD65)</f>
        <v>#REF!</v>
      </c>
      <c r="BB65" s="28" t="e">
        <f t="shared" si="42"/>
        <v>#REF!</v>
      </c>
      <c r="BC65" s="27" t="e">
        <f t="shared" si="36"/>
        <v>#REF!</v>
      </c>
      <c r="BD65" s="44" t="e">
        <f t="shared" si="47"/>
        <v>#REF!</v>
      </c>
      <c r="BE65" s="26"/>
      <c r="BF65" s="26"/>
      <c r="BG65" s="29" t="e">
        <f>SUMIF(AH$1:AS$1,"&lt;="&amp;BG$2,AH65:AS65)</f>
        <v>#REF!</v>
      </c>
      <c r="BH65" s="28" t="e">
        <f t="shared" si="43"/>
        <v>#REF!</v>
      </c>
      <c r="BI65" s="27" t="e">
        <f t="shared" si="37"/>
        <v>#REF!</v>
      </c>
      <c r="BJ65" s="44" t="e">
        <f t="shared" si="48"/>
        <v>#REF!</v>
      </c>
      <c r="BK65" s="14"/>
    </row>
    <row r="66" spans="1:63" ht="10.5" hidden="1" customHeight="1" outlineLevel="2" x14ac:dyDescent="0.3">
      <c r="A66" s="14" t="s">
        <v>53</v>
      </c>
      <c r="B66" s="14"/>
      <c r="C66" s="26" t="s">
        <v>80</v>
      </c>
      <c r="D66" s="7"/>
      <c r="E66" s="27" t="e">
        <f t="array" ref="E66">INDEX(#REF!,MATCH($C66,#REF!,0),MATCH(E$1,#REF!,0))</f>
        <v>#REF!</v>
      </c>
      <c r="F66" s="27" t="e">
        <f t="array" ref="F66">INDEX(#REF!,MATCH($C66,#REF!,0),MATCH(F$1,#REF!,0))</f>
        <v>#REF!</v>
      </c>
      <c r="G66" s="27" t="e">
        <f t="array" ref="G66">INDEX(#REF!,MATCH($C66,#REF!,0),MATCH(G$1,#REF!,0))</f>
        <v>#REF!</v>
      </c>
      <c r="H66" s="27" t="e">
        <f t="array" ref="H66">INDEX(#REF!,MATCH($C66,#REF!,0),MATCH(H$1,#REF!,0))</f>
        <v>#REF!</v>
      </c>
      <c r="I66" s="27" t="e">
        <f t="array" ref="I66">INDEX(#REF!,MATCH($C66,#REF!,0),MATCH(I$1,#REF!,0))</f>
        <v>#REF!</v>
      </c>
      <c r="J66" s="27" t="e">
        <f t="array" ref="J66">INDEX(#REF!,MATCH($C66,#REF!,0),MATCH(J$1,#REF!,0))</f>
        <v>#REF!</v>
      </c>
      <c r="K66" s="27" t="e">
        <f t="array" ref="K66">INDEX(#REF!,MATCH($C66,#REF!,0),MATCH(K$1,#REF!,0))</f>
        <v>#REF!</v>
      </c>
      <c r="L66" s="27" t="e">
        <f t="array" ref="L66">INDEX(#REF!,MATCH($C66,#REF!,0),MATCH(L$1,#REF!,0))</f>
        <v>#REF!</v>
      </c>
      <c r="M66" s="27" t="e">
        <f t="array" ref="M66">INDEX(#REF!,MATCH($C66,#REF!,0),MATCH(M$1,#REF!,0))</f>
        <v>#REF!</v>
      </c>
      <c r="N66" s="27" t="e">
        <f t="array" ref="N66">INDEX(#REF!,MATCH($C66,#REF!,0),MATCH(N$1,#REF!,0))</f>
        <v>#REF!</v>
      </c>
      <c r="O66" s="27" t="e">
        <f t="array" ref="O66">INDEX(#REF!,MATCH($C66,#REF!,0),MATCH(O$1,#REF!,0))</f>
        <v>#REF!</v>
      </c>
      <c r="P66" s="27" t="e">
        <f t="array" ref="P66">INDEX(#REF!,MATCH($C66,#REF!,0),MATCH(P$1,#REF!,0))</f>
        <v>#REF!</v>
      </c>
      <c r="Q66" s="28">
        <f t="shared" si="39"/>
        <v>0</v>
      </c>
      <c r="R66" s="26"/>
      <c r="S66" s="27" t="e">
        <f t="array" ref="S66">INDEX(#REF!,MATCH($C66,#REF!,0),MATCH(S$1,#REF!,0))</f>
        <v>#REF!</v>
      </c>
      <c r="T66" s="27" t="e">
        <f t="array" ref="T66">INDEX(#REF!,MATCH($C66,#REF!,0),MATCH(T$1,#REF!,0))</f>
        <v>#REF!</v>
      </c>
      <c r="U66" s="27" t="e">
        <f t="array" ref="U66">INDEX(#REF!,MATCH($C66,#REF!,0),MATCH(U$1,#REF!,0))</f>
        <v>#REF!</v>
      </c>
      <c r="V66" s="27" t="e">
        <f t="array" ref="V66">INDEX(#REF!,MATCH($C66,#REF!,0),MATCH(V$1,#REF!,0))</f>
        <v>#REF!</v>
      </c>
      <c r="W66" s="27" t="e">
        <f t="array" ref="W66">INDEX(#REF!,MATCH($C66,#REF!,0),MATCH(W$1,#REF!,0))</f>
        <v>#REF!</v>
      </c>
      <c r="X66" s="27" t="e">
        <f t="array" ref="X66">INDEX(#REF!,MATCH($C66,#REF!,0),MATCH(X$1,#REF!,0))</f>
        <v>#REF!</v>
      </c>
      <c r="Y66" s="27" t="e">
        <f t="array" ref="Y66">INDEX(#REF!,MATCH($C66,#REF!,0),MATCH(Y$1,#REF!,0))</f>
        <v>#REF!</v>
      </c>
      <c r="Z66" s="27" t="e">
        <f t="array" ref="Z66">INDEX(#REF!,MATCH($C66,#REF!,0),MATCH(Z$1,#REF!,0))</f>
        <v>#REF!</v>
      </c>
      <c r="AA66" s="27" t="e">
        <f t="array" ref="AA66">INDEX(#REF!,MATCH($C66,#REF!,0),MATCH(AA$1,#REF!,0))</f>
        <v>#REF!</v>
      </c>
      <c r="AB66" s="27" t="e">
        <f t="array" ref="AB66">INDEX(#REF!,MATCH($C66,#REF!,0),MATCH(AB$1,#REF!,0))</f>
        <v>#REF!</v>
      </c>
      <c r="AC66" s="27" t="e">
        <f t="array" ref="AC66">INDEX(#REF!,MATCH($C66,#REF!,0),MATCH(AC$1,#REF!,0))</f>
        <v>#REF!</v>
      </c>
      <c r="AD66" s="27" t="e">
        <f t="array" ref="AD66">INDEX(#REF!,MATCH($C66,#REF!,0),MATCH(AD$1,#REF!,0))</f>
        <v>#REF!</v>
      </c>
      <c r="AE66" s="27" t="e">
        <f t="shared" si="33"/>
        <v>#REF!</v>
      </c>
      <c r="AF66" s="28">
        <f t="shared" si="73"/>
        <v>0</v>
      </c>
      <c r="AG66" s="26"/>
      <c r="AH66" s="27" t="e">
        <f t="array" ref="AH66">INDEX(#REF!,MATCH($C66,#REF!,0),MATCH(AH$1,#REF!,0))</f>
        <v>#REF!</v>
      </c>
      <c r="AI66" s="27" t="e">
        <f t="array" ref="AI66">INDEX(#REF!,MATCH($C66,#REF!,0),MATCH(AI$1,#REF!,0))</f>
        <v>#REF!</v>
      </c>
      <c r="AJ66" s="27" t="e">
        <f t="array" ref="AJ66">INDEX(#REF!,MATCH($C66,#REF!,0),MATCH(AJ$1,#REF!,0))</f>
        <v>#REF!</v>
      </c>
      <c r="AK66" s="27" t="e">
        <f t="array" ref="AK66">INDEX(#REF!,MATCH($C66,#REF!,0),MATCH(AK$1,#REF!,0))</f>
        <v>#REF!</v>
      </c>
      <c r="AL66" s="27" t="e">
        <f t="array" ref="AL66">INDEX(#REF!,MATCH($C66,#REF!,0),MATCH(AL$1,#REF!,0))</f>
        <v>#REF!</v>
      </c>
      <c r="AM66" s="27" t="e">
        <f t="array" ref="AM66">INDEX(#REF!,MATCH($C66,#REF!,0),MATCH(AM$1,#REF!,0))</f>
        <v>#REF!</v>
      </c>
      <c r="AN66" s="27" t="e">
        <f t="array" ref="AN66">INDEX(#REF!,MATCH($C66,#REF!,0),MATCH(AN$1,#REF!,0))</f>
        <v>#REF!</v>
      </c>
      <c r="AO66" s="27" t="e">
        <f t="array" ref="AO66">INDEX(#REF!,MATCH($C66,#REF!,0),MATCH(AO$1,#REF!,0))</f>
        <v>#REF!</v>
      </c>
      <c r="AP66" s="27" t="e">
        <f t="array" ref="AP66">INDEX(#REF!,MATCH($C66,#REF!,0),MATCH(AP$1,#REF!,0))</f>
        <v>#REF!</v>
      </c>
      <c r="AQ66" s="27" t="e">
        <f t="array" ref="AQ66">INDEX(#REF!,MATCH($C66,#REF!,0),MATCH(AQ$1,#REF!,0))</f>
        <v>#REF!</v>
      </c>
      <c r="AR66" s="27" t="e">
        <f t="array" ref="AR66">INDEX(#REF!,MATCH($C66,#REF!,0),MATCH(AR$1,#REF!,0))</f>
        <v>#REF!</v>
      </c>
      <c r="AS66" s="27" t="e">
        <f t="array" ref="AS66">INDEX(#REF!,MATCH($C66,#REF!,0),MATCH(AS$1,#REF!,0))</f>
        <v>#REF!</v>
      </c>
      <c r="AT66" s="29" t="e">
        <f t="shared" si="34"/>
        <v>#REF!</v>
      </c>
      <c r="AU66" s="28">
        <f t="shared" si="35"/>
        <v>0</v>
      </c>
      <c r="AV66" s="7"/>
      <c r="AW66" s="29" t="e">
        <f>SUMIF(E$1:P$1,"&lt;="&amp;AW$2,E66:P66)</f>
        <v>#REF!</v>
      </c>
      <c r="AX66" s="28" t="e">
        <f t="shared" si="41"/>
        <v>#REF!</v>
      </c>
      <c r="AY66" s="26"/>
      <c r="AZ66" s="26"/>
      <c r="BA66" s="29" t="e">
        <f>SUMIF(S$1:AD$1,"&lt;="&amp;BA$2,S66:AD66)</f>
        <v>#REF!</v>
      </c>
      <c r="BB66" s="28" t="e">
        <f t="shared" si="42"/>
        <v>#REF!</v>
      </c>
      <c r="BC66" s="27" t="e">
        <f t="shared" si="36"/>
        <v>#REF!</v>
      </c>
      <c r="BD66" s="44" t="e">
        <f t="shared" si="47"/>
        <v>#REF!</v>
      </c>
      <c r="BE66" s="26"/>
      <c r="BF66" s="26"/>
      <c r="BG66" s="29" t="e">
        <f>SUMIF(AH$1:AS$1,"&lt;="&amp;BG$2,AH66:AS66)</f>
        <v>#REF!</v>
      </c>
      <c r="BH66" s="28" t="e">
        <f t="shared" si="43"/>
        <v>#REF!</v>
      </c>
      <c r="BI66" s="27" t="e">
        <f t="shared" si="37"/>
        <v>#REF!</v>
      </c>
      <c r="BJ66" s="44" t="e">
        <f t="shared" si="48"/>
        <v>#REF!</v>
      </c>
      <c r="BK66" s="14"/>
    </row>
    <row r="67" spans="1:63" ht="10.5" hidden="1" customHeight="1" outlineLevel="2" x14ac:dyDescent="0.3">
      <c r="A67" s="14" t="s">
        <v>53</v>
      </c>
      <c r="B67" s="14"/>
      <c r="C67" s="26" t="s">
        <v>81</v>
      </c>
      <c r="D67" s="7"/>
      <c r="E67" s="27" t="e">
        <f t="array" ref="E67">INDEX(#REF!,MATCH($C67,#REF!,0),MATCH(E$1,#REF!,0))</f>
        <v>#REF!</v>
      </c>
      <c r="F67" s="27" t="e">
        <f t="array" ref="F67">INDEX(#REF!,MATCH($C67,#REF!,0),MATCH(F$1,#REF!,0))</f>
        <v>#REF!</v>
      </c>
      <c r="G67" s="27" t="e">
        <f t="array" ref="G67">INDEX(#REF!,MATCH($C67,#REF!,0),MATCH(G$1,#REF!,0))</f>
        <v>#REF!</v>
      </c>
      <c r="H67" s="27" t="e">
        <f t="array" ref="H67">INDEX(#REF!,MATCH($C67,#REF!,0),MATCH(H$1,#REF!,0))</f>
        <v>#REF!</v>
      </c>
      <c r="I67" s="27" t="e">
        <f t="array" ref="I67">INDEX(#REF!,MATCH($C67,#REF!,0),MATCH(I$1,#REF!,0))</f>
        <v>#REF!</v>
      </c>
      <c r="J67" s="27" t="e">
        <f t="array" ref="J67">INDEX(#REF!,MATCH($C67,#REF!,0),MATCH(J$1,#REF!,0))</f>
        <v>#REF!</v>
      </c>
      <c r="K67" s="27" t="e">
        <f t="array" ref="K67">INDEX(#REF!,MATCH($C67,#REF!,0),MATCH(K$1,#REF!,0))</f>
        <v>#REF!</v>
      </c>
      <c r="L67" s="27" t="e">
        <f t="array" ref="L67">INDEX(#REF!,MATCH($C67,#REF!,0),MATCH(L$1,#REF!,0))</f>
        <v>#REF!</v>
      </c>
      <c r="M67" s="27" t="e">
        <f t="array" ref="M67">INDEX(#REF!,MATCH($C67,#REF!,0),MATCH(M$1,#REF!,0))</f>
        <v>#REF!</v>
      </c>
      <c r="N67" s="27" t="e">
        <f t="array" ref="N67">INDEX(#REF!,MATCH($C67,#REF!,0),MATCH(N$1,#REF!,0))</f>
        <v>#REF!</v>
      </c>
      <c r="O67" s="27" t="e">
        <f t="array" ref="O67">INDEX(#REF!,MATCH($C67,#REF!,0),MATCH(O$1,#REF!,0))</f>
        <v>#REF!</v>
      </c>
      <c r="P67" s="27" t="e">
        <f t="array" ref="P67">INDEX(#REF!,MATCH($C67,#REF!,0),MATCH(P$1,#REF!,0))</f>
        <v>#REF!</v>
      </c>
      <c r="Q67" s="28">
        <f t="shared" si="39"/>
        <v>0</v>
      </c>
      <c r="R67" s="26"/>
      <c r="S67" s="27" t="e">
        <f t="array" ref="S67">INDEX(#REF!,MATCH($C67,#REF!,0),MATCH(S$1,#REF!,0))</f>
        <v>#REF!</v>
      </c>
      <c r="T67" s="27" t="e">
        <f t="array" ref="T67">INDEX(#REF!,MATCH($C67,#REF!,0),MATCH(T$1,#REF!,0))</f>
        <v>#REF!</v>
      </c>
      <c r="U67" s="27" t="e">
        <f t="array" ref="U67">INDEX(#REF!,MATCH($C67,#REF!,0),MATCH(U$1,#REF!,0))</f>
        <v>#REF!</v>
      </c>
      <c r="V67" s="27" t="e">
        <f t="array" ref="V67">INDEX(#REF!,MATCH($C67,#REF!,0),MATCH(V$1,#REF!,0))</f>
        <v>#REF!</v>
      </c>
      <c r="W67" s="27" t="e">
        <f t="array" ref="W67">INDEX(#REF!,MATCH($C67,#REF!,0),MATCH(W$1,#REF!,0))</f>
        <v>#REF!</v>
      </c>
      <c r="X67" s="27" t="e">
        <f t="array" ref="X67">INDEX(#REF!,MATCH($C67,#REF!,0),MATCH(X$1,#REF!,0))</f>
        <v>#REF!</v>
      </c>
      <c r="Y67" s="27" t="e">
        <f t="array" ref="Y67">INDEX(#REF!,MATCH($C67,#REF!,0),MATCH(Y$1,#REF!,0))</f>
        <v>#REF!</v>
      </c>
      <c r="Z67" s="27" t="e">
        <f t="array" ref="Z67">INDEX(#REF!,MATCH($C67,#REF!,0),MATCH(Z$1,#REF!,0))</f>
        <v>#REF!</v>
      </c>
      <c r="AA67" s="27" t="e">
        <f t="array" ref="AA67">INDEX(#REF!,MATCH($C67,#REF!,0),MATCH(AA$1,#REF!,0))</f>
        <v>#REF!</v>
      </c>
      <c r="AB67" s="27" t="e">
        <f t="array" ref="AB67">INDEX(#REF!,MATCH($C67,#REF!,0),MATCH(AB$1,#REF!,0))</f>
        <v>#REF!</v>
      </c>
      <c r="AC67" s="27" t="e">
        <f t="array" ref="AC67">INDEX(#REF!,MATCH($C67,#REF!,0),MATCH(AC$1,#REF!,0))</f>
        <v>#REF!</v>
      </c>
      <c r="AD67" s="27" t="e">
        <f t="array" ref="AD67">INDEX(#REF!,MATCH($C67,#REF!,0),MATCH(AD$1,#REF!,0))</f>
        <v>#REF!</v>
      </c>
      <c r="AE67" s="27" t="e">
        <f t="shared" si="33"/>
        <v>#REF!</v>
      </c>
      <c r="AF67" s="28">
        <f t="shared" si="73"/>
        <v>0</v>
      </c>
      <c r="AG67" s="26"/>
      <c r="AH67" s="27" t="e">
        <f t="array" ref="AH67">INDEX(#REF!,MATCH($C67,#REF!,0),MATCH(AH$1,#REF!,0))</f>
        <v>#REF!</v>
      </c>
      <c r="AI67" s="27" t="e">
        <f t="array" ref="AI67">INDEX(#REF!,MATCH($C67,#REF!,0),MATCH(AI$1,#REF!,0))</f>
        <v>#REF!</v>
      </c>
      <c r="AJ67" s="27" t="e">
        <f t="array" ref="AJ67">INDEX(#REF!,MATCH($C67,#REF!,0),MATCH(AJ$1,#REF!,0))</f>
        <v>#REF!</v>
      </c>
      <c r="AK67" s="27" t="e">
        <f t="array" ref="AK67">INDEX(#REF!,MATCH($C67,#REF!,0),MATCH(AK$1,#REF!,0))</f>
        <v>#REF!</v>
      </c>
      <c r="AL67" s="27" t="e">
        <f t="array" ref="AL67">INDEX(#REF!,MATCH($C67,#REF!,0),MATCH(AL$1,#REF!,0))</f>
        <v>#REF!</v>
      </c>
      <c r="AM67" s="27" t="e">
        <f t="array" ref="AM67">INDEX(#REF!,MATCH($C67,#REF!,0),MATCH(AM$1,#REF!,0))</f>
        <v>#REF!</v>
      </c>
      <c r="AN67" s="27" t="e">
        <f t="array" ref="AN67">INDEX(#REF!,MATCH($C67,#REF!,0),MATCH(AN$1,#REF!,0))</f>
        <v>#REF!</v>
      </c>
      <c r="AO67" s="27" t="e">
        <f t="array" ref="AO67">INDEX(#REF!,MATCH($C67,#REF!,0),MATCH(AO$1,#REF!,0))</f>
        <v>#REF!</v>
      </c>
      <c r="AP67" s="27" t="e">
        <f t="array" ref="AP67">INDEX(#REF!,MATCH($C67,#REF!,0),MATCH(AP$1,#REF!,0))</f>
        <v>#REF!</v>
      </c>
      <c r="AQ67" s="27" t="e">
        <f t="array" ref="AQ67">INDEX(#REF!,MATCH($C67,#REF!,0),MATCH(AQ$1,#REF!,0))</f>
        <v>#REF!</v>
      </c>
      <c r="AR67" s="27" t="e">
        <f t="array" ref="AR67">INDEX(#REF!,MATCH($C67,#REF!,0),MATCH(AR$1,#REF!,0))</f>
        <v>#REF!</v>
      </c>
      <c r="AS67" s="27" t="e">
        <f t="array" ref="AS67">INDEX(#REF!,MATCH($C67,#REF!,0),MATCH(AS$1,#REF!,0))</f>
        <v>#REF!</v>
      </c>
      <c r="AT67" s="29" t="e">
        <f t="shared" si="34"/>
        <v>#REF!</v>
      </c>
      <c r="AU67" s="28">
        <f t="shared" si="35"/>
        <v>0</v>
      </c>
      <c r="AV67" s="7"/>
      <c r="AW67" s="29" t="e">
        <f>SUMIF(E$1:P$1,"&lt;="&amp;AW$2,E67:P67)</f>
        <v>#REF!</v>
      </c>
      <c r="AX67" s="28" t="e">
        <f t="shared" si="41"/>
        <v>#REF!</v>
      </c>
      <c r="AY67" s="26"/>
      <c r="AZ67" s="26"/>
      <c r="BA67" s="29" t="e">
        <f>SUMIF(S$1:AD$1,"&lt;="&amp;BA$2,S67:AD67)</f>
        <v>#REF!</v>
      </c>
      <c r="BB67" s="28" t="e">
        <f t="shared" si="42"/>
        <v>#REF!</v>
      </c>
      <c r="BC67" s="27" t="e">
        <f t="shared" si="36"/>
        <v>#REF!</v>
      </c>
      <c r="BD67" s="44" t="e">
        <f t="shared" si="47"/>
        <v>#REF!</v>
      </c>
      <c r="BE67" s="26"/>
      <c r="BF67" s="26"/>
      <c r="BG67" s="29" t="e">
        <f>SUMIF(AH$1:AS$1,"&lt;="&amp;BG$2,AH67:AS67)</f>
        <v>#REF!</v>
      </c>
      <c r="BH67" s="28" t="e">
        <f t="shared" si="43"/>
        <v>#REF!</v>
      </c>
      <c r="BI67" s="27" t="e">
        <f t="shared" si="37"/>
        <v>#REF!</v>
      </c>
      <c r="BJ67" s="44" t="e">
        <f t="shared" si="48"/>
        <v>#REF!</v>
      </c>
      <c r="BK67" s="14"/>
    </row>
    <row r="68" spans="1:63" ht="10.5" hidden="1" customHeight="1" outlineLevel="1" x14ac:dyDescent="0.3">
      <c r="A68" s="14" t="s">
        <v>53</v>
      </c>
      <c r="B68" s="14"/>
      <c r="C68" s="7" t="s">
        <v>82</v>
      </c>
      <c r="D68" s="7"/>
      <c r="E68" s="37" t="e">
        <f t="shared" ref="E68:P68" si="78">SUM(E69:E72)</f>
        <v>#REF!</v>
      </c>
      <c r="F68" s="37" t="e">
        <f t="shared" si="78"/>
        <v>#REF!</v>
      </c>
      <c r="G68" s="37" t="e">
        <f t="shared" si="78"/>
        <v>#REF!</v>
      </c>
      <c r="H68" s="37" t="e">
        <f t="shared" si="78"/>
        <v>#REF!</v>
      </c>
      <c r="I68" s="37" t="e">
        <f t="shared" si="78"/>
        <v>#REF!</v>
      </c>
      <c r="J68" s="37" t="e">
        <f t="shared" si="78"/>
        <v>#REF!</v>
      </c>
      <c r="K68" s="37" t="e">
        <f t="shared" si="78"/>
        <v>#REF!</v>
      </c>
      <c r="L68" s="37" t="e">
        <f t="shared" si="78"/>
        <v>#REF!</v>
      </c>
      <c r="M68" s="37" t="e">
        <f t="shared" si="78"/>
        <v>#REF!</v>
      </c>
      <c r="N68" s="37" t="e">
        <f t="shared" si="78"/>
        <v>#REF!</v>
      </c>
      <c r="O68" s="37" t="e">
        <f t="shared" si="78"/>
        <v>#REF!</v>
      </c>
      <c r="P68" s="37" t="e">
        <f t="shared" si="78"/>
        <v>#REF!</v>
      </c>
      <c r="Q68" s="38">
        <f t="shared" si="39"/>
        <v>0</v>
      </c>
      <c r="R68" s="7"/>
      <c r="S68" s="37" t="e">
        <f t="shared" ref="S68:AD68" si="79">SUM(S69:S72)</f>
        <v>#REF!</v>
      </c>
      <c r="T68" s="37" t="e">
        <f t="shared" si="79"/>
        <v>#REF!</v>
      </c>
      <c r="U68" s="37" t="e">
        <f t="shared" si="79"/>
        <v>#REF!</v>
      </c>
      <c r="V68" s="37" t="e">
        <f t="shared" si="79"/>
        <v>#REF!</v>
      </c>
      <c r="W68" s="37" t="e">
        <f t="shared" si="79"/>
        <v>#REF!</v>
      </c>
      <c r="X68" s="37" t="e">
        <f t="shared" si="79"/>
        <v>#REF!</v>
      </c>
      <c r="Y68" s="37" t="e">
        <f t="shared" si="79"/>
        <v>#REF!</v>
      </c>
      <c r="Z68" s="37" t="e">
        <f t="shared" si="79"/>
        <v>#REF!</v>
      </c>
      <c r="AA68" s="37" t="e">
        <f t="shared" si="79"/>
        <v>#REF!</v>
      </c>
      <c r="AB68" s="37" t="e">
        <f t="shared" si="79"/>
        <v>#REF!</v>
      </c>
      <c r="AC68" s="37" t="e">
        <f t="shared" si="79"/>
        <v>#REF!</v>
      </c>
      <c r="AD68" s="37" t="e">
        <f t="shared" si="79"/>
        <v>#REF!</v>
      </c>
      <c r="AE68" s="37" t="e">
        <f t="shared" ref="AE68:AE90" si="80">INDEX($E68:$P68,1,MATCH($C$2,$E$1:$P$1,0))-INDEX(S68:AD68,1,MATCH($C$2,S$1:AD$1,0))</f>
        <v>#REF!</v>
      </c>
      <c r="AF68" s="38">
        <f t="shared" si="73"/>
        <v>0</v>
      </c>
      <c r="AG68" s="7"/>
      <c r="AH68" s="37" t="e">
        <f t="shared" ref="AH68:AS68" si="81">SUM(AH69:AH72)</f>
        <v>#REF!</v>
      </c>
      <c r="AI68" s="37" t="e">
        <f t="shared" si="81"/>
        <v>#REF!</v>
      </c>
      <c r="AJ68" s="37" t="e">
        <f t="shared" si="81"/>
        <v>#REF!</v>
      </c>
      <c r="AK68" s="37" t="e">
        <f t="shared" si="81"/>
        <v>#REF!</v>
      </c>
      <c r="AL68" s="37" t="e">
        <f t="shared" si="81"/>
        <v>#REF!</v>
      </c>
      <c r="AM68" s="37" t="e">
        <f t="shared" si="81"/>
        <v>#REF!</v>
      </c>
      <c r="AN68" s="37" t="e">
        <f t="shared" si="81"/>
        <v>#REF!</v>
      </c>
      <c r="AO68" s="37" t="e">
        <f t="shared" si="81"/>
        <v>#REF!</v>
      </c>
      <c r="AP68" s="37" t="e">
        <f t="shared" si="81"/>
        <v>#REF!</v>
      </c>
      <c r="AQ68" s="37" t="e">
        <f t="shared" si="81"/>
        <v>#REF!</v>
      </c>
      <c r="AR68" s="37" t="e">
        <f t="shared" si="81"/>
        <v>#REF!</v>
      </c>
      <c r="AS68" s="37" t="e">
        <f t="shared" si="81"/>
        <v>#REF!</v>
      </c>
      <c r="AT68" s="23" t="e">
        <f t="shared" ref="AT68:AT90" si="82">INDEX($E68:$P68,1,MATCH($C$2,$E$1:$P$1,0))-INDEX(AH68:AS68,1,MATCH(EDATE($C$2,-12),AH$1:AS$1,0))</f>
        <v>#REF!</v>
      </c>
      <c r="AU68" s="38">
        <f t="shared" ref="AU68:AU90" si="83">IFERROR(INDEX($E68:$P68,1,MATCH($C$2,$E$1:$P$1,0))/INDEX(AH68:AS68,1,MATCH(EDATE($C$2,-12),AH$1:AS$1,0))-1,0)</f>
        <v>0</v>
      </c>
      <c r="AV68" s="7"/>
      <c r="AW68" s="23" t="e">
        <f>SUM(AW69:AW72)</f>
        <v>#REF!</v>
      </c>
      <c r="AX68" s="38" t="e">
        <f t="shared" si="41"/>
        <v>#REF!</v>
      </c>
      <c r="AY68" s="7"/>
      <c r="AZ68" s="7"/>
      <c r="BA68" s="23" t="e">
        <f>SUM(BA69:BA72)</f>
        <v>#REF!</v>
      </c>
      <c r="BB68" s="38" t="e">
        <f t="shared" si="42"/>
        <v>#REF!</v>
      </c>
      <c r="BC68" s="37" t="e">
        <f t="shared" ref="BC68:BC90" si="84">$AW68-BA68</f>
        <v>#REF!</v>
      </c>
      <c r="BD68" s="39" t="e">
        <f t="shared" si="47"/>
        <v>#REF!</v>
      </c>
      <c r="BE68" s="7"/>
      <c r="BF68" s="7"/>
      <c r="BG68" s="23" t="e">
        <f>SUM(BG69:BG72)</f>
        <v>#REF!</v>
      </c>
      <c r="BH68" s="38" t="e">
        <f t="shared" si="43"/>
        <v>#REF!</v>
      </c>
      <c r="BI68" s="37" t="e">
        <f t="shared" ref="BI68:BI90" si="85">$AW68-BG68</f>
        <v>#REF!</v>
      </c>
      <c r="BJ68" s="39" t="e">
        <f t="shared" si="48"/>
        <v>#REF!</v>
      </c>
      <c r="BK68" s="14"/>
    </row>
    <row r="69" spans="1:63" ht="10.5" hidden="1" customHeight="1" outlineLevel="2" x14ac:dyDescent="0.3">
      <c r="A69" s="14" t="s">
        <v>53</v>
      </c>
      <c r="B69" s="14"/>
      <c r="C69" s="26" t="s">
        <v>83</v>
      </c>
      <c r="D69" s="7"/>
      <c r="E69" s="27" t="e">
        <f t="array" ref="E69">INDEX(#REF!,MATCH($C69,#REF!,0),MATCH(E$1,#REF!,0))</f>
        <v>#REF!</v>
      </c>
      <c r="F69" s="27" t="e">
        <f t="array" ref="F69">INDEX(#REF!,MATCH($C69,#REF!,0),MATCH(F$1,#REF!,0))</f>
        <v>#REF!</v>
      </c>
      <c r="G69" s="27" t="e">
        <f t="array" ref="G69">INDEX(#REF!,MATCH($C69,#REF!,0),MATCH(G$1,#REF!,0))</f>
        <v>#REF!</v>
      </c>
      <c r="H69" s="27" t="e">
        <f t="array" ref="H69">INDEX(#REF!,MATCH($C69,#REF!,0),MATCH(H$1,#REF!,0))</f>
        <v>#REF!</v>
      </c>
      <c r="I69" s="27" t="e">
        <f t="array" ref="I69">INDEX(#REF!,MATCH($C69,#REF!,0),MATCH(I$1,#REF!,0))</f>
        <v>#REF!</v>
      </c>
      <c r="J69" s="27" t="e">
        <f t="array" ref="J69">INDEX(#REF!,MATCH($C69,#REF!,0),MATCH(J$1,#REF!,0))</f>
        <v>#REF!</v>
      </c>
      <c r="K69" s="27" t="e">
        <f t="array" ref="K69">INDEX(#REF!,MATCH($C69,#REF!,0),MATCH(K$1,#REF!,0))</f>
        <v>#REF!</v>
      </c>
      <c r="L69" s="27" t="e">
        <f t="array" ref="L69">INDEX(#REF!,MATCH($C69,#REF!,0),MATCH(L$1,#REF!,0))</f>
        <v>#REF!</v>
      </c>
      <c r="M69" s="27" t="e">
        <f t="array" ref="M69">INDEX(#REF!,MATCH($C69,#REF!,0),MATCH(M$1,#REF!,0))</f>
        <v>#REF!</v>
      </c>
      <c r="N69" s="27" t="e">
        <f t="array" ref="N69">INDEX(#REF!,MATCH($C69,#REF!,0),MATCH(N$1,#REF!,0))</f>
        <v>#REF!</v>
      </c>
      <c r="O69" s="27" t="e">
        <f t="array" ref="O69">INDEX(#REF!,MATCH($C69,#REF!,0),MATCH(O$1,#REF!,0))</f>
        <v>#REF!</v>
      </c>
      <c r="P69" s="27" t="e">
        <f t="array" ref="P69">INDEX(#REF!,MATCH($C69,#REF!,0),MATCH(P$1,#REF!,0))</f>
        <v>#REF!</v>
      </c>
      <c r="Q69" s="28">
        <f t="shared" si="39"/>
        <v>0</v>
      </c>
      <c r="R69" s="26"/>
      <c r="S69" s="27" t="e">
        <f t="array" ref="S69">INDEX(#REF!,MATCH($C69,#REF!,0),MATCH(S$1,#REF!,0))</f>
        <v>#REF!</v>
      </c>
      <c r="T69" s="27" t="e">
        <f t="array" ref="T69">INDEX(#REF!,MATCH($C69,#REF!,0),MATCH(T$1,#REF!,0))</f>
        <v>#REF!</v>
      </c>
      <c r="U69" s="27" t="e">
        <f t="array" ref="U69">INDEX(#REF!,MATCH($C69,#REF!,0),MATCH(U$1,#REF!,0))</f>
        <v>#REF!</v>
      </c>
      <c r="V69" s="27" t="e">
        <f t="array" ref="V69">INDEX(#REF!,MATCH($C69,#REF!,0),MATCH(V$1,#REF!,0))</f>
        <v>#REF!</v>
      </c>
      <c r="W69" s="27" t="e">
        <f t="array" ref="W69">INDEX(#REF!,MATCH($C69,#REF!,0),MATCH(W$1,#REF!,0))</f>
        <v>#REF!</v>
      </c>
      <c r="X69" s="27" t="e">
        <f t="array" ref="X69">INDEX(#REF!,MATCH($C69,#REF!,0),MATCH(X$1,#REF!,0))</f>
        <v>#REF!</v>
      </c>
      <c r="Y69" s="27" t="e">
        <f t="array" ref="Y69">INDEX(#REF!,MATCH($C69,#REF!,0),MATCH(Y$1,#REF!,0))</f>
        <v>#REF!</v>
      </c>
      <c r="Z69" s="27" t="e">
        <f t="array" ref="Z69">INDEX(#REF!,MATCH($C69,#REF!,0),MATCH(Z$1,#REF!,0))</f>
        <v>#REF!</v>
      </c>
      <c r="AA69" s="27" t="e">
        <f t="array" ref="AA69">INDEX(#REF!,MATCH($C69,#REF!,0),MATCH(AA$1,#REF!,0))</f>
        <v>#REF!</v>
      </c>
      <c r="AB69" s="27" t="e">
        <f t="array" ref="AB69">INDEX(#REF!,MATCH($C69,#REF!,0),MATCH(AB$1,#REF!,0))</f>
        <v>#REF!</v>
      </c>
      <c r="AC69" s="27" t="e">
        <f t="array" ref="AC69">INDEX(#REF!,MATCH($C69,#REF!,0),MATCH(AC$1,#REF!,0))</f>
        <v>#REF!</v>
      </c>
      <c r="AD69" s="27" t="e">
        <f t="array" ref="AD69">INDEX(#REF!,MATCH($C69,#REF!,0),MATCH(AD$1,#REF!,0))</f>
        <v>#REF!</v>
      </c>
      <c r="AE69" s="27" t="e">
        <f t="shared" si="80"/>
        <v>#REF!</v>
      </c>
      <c r="AF69" s="28">
        <f t="shared" si="73"/>
        <v>0</v>
      </c>
      <c r="AG69" s="26"/>
      <c r="AH69" s="27" t="e">
        <f t="array" ref="AH69">INDEX(#REF!,MATCH($C69,#REF!,0),MATCH(AH$1,#REF!,0))</f>
        <v>#REF!</v>
      </c>
      <c r="AI69" s="27" t="e">
        <f t="array" ref="AI69">INDEX(#REF!,MATCH($C69,#REF!,0),MATCH(AI$1,#REF!,0))</f>
        <v>#REF!</v>
      </c>
      <c r="AJ69" s="27" t="e">
        <f t="array" ref="AJ69">INDEX(#REF!,MATCH($C69,#REF!,0),MATCH(AJ$1,#REF!,0))</f>
        <v>#REF!</v>
      </c>
      <c r="AK69" s="27" t="e">
        <f t="array" ref="AK69">INDEX(#REF!,MATCH($C69,#REF!,0),MATCH(AK$1,#REF!,0))</f>
        <v>#REF!</v>
      </c>
      <c r="AL69" s="27" t="e">
        <f t="array" ref="AL69">INDEX(#REF!,MATCH($C69,#REF!,0),MATCH(AL$1,#REF!,0))</f>
        <v>#REF!</v>
      </c>
      <c r="AM69" s="27" t="e">
        <f t="array" ref="AM69">INDEX(#REF!,MATCH($C69,#REF!,0),MATCH(AM$1,#REF!,0))</f>
        <v>#REF!</v>
      </c>
      <c r="AN69" s="27" t="e">
        <f t="array" ref="AN69">INDEX(#REF!,MATCH($C69,#REF!,0),MATCH(AN$1,#REF!,0))</f>
        <v>#REF!</v>
      </c>
      <c r="AO69" s="27" t="e">
        <f t="array" ref="AO69">INDEX(#REF!,MATCH($C69,#REF!,0),MATCH(AO$1,#REF!,0))</f>
        <v>#REF!</v>
      </c>
      <c r="AP69" s="27" t="e">
        <f t="array" ref="AP69">INDEX(#REF!,MATCH($C69,#REF!,0),MATCH(AP$1,#REF!,0))</f>
        <v>#REF!</v>
      </c>
      <c r="AQ69" s="27" t="e">
        <f t="array" ref="AQ69">INDEX(#REF!,MATCH($C69,#REF!,0),MATCH(AQ$1,#REF!,0))</f>
        <v>#REF!</v>
      </c>
      <c r="AR69" s="27" t="e">
        <f t="array" ref="AR69">INDEX(#REF!,MATCH($C69,#REF!,0),MATCH(AR$1,#REF!,0))</f>
        <v>#REF!</v>
      </c>
      <c r="AS69" s="27" t="e">
        <f t="array" ref="AS69">INDEX(#REF!,MATCH($C69,#REF!,0),MATCH(AS$1,#REF!,0))</f>
        <v>#REF!</v>
      </c>
      <c r="AT69" s="29" t="e">
        <f t="shared" si="82"/>
        <v>#REF!</v>
      </c>
      <c r="AU69" s="28">
        <f t="shared" si="83"/>
        <v>0</v>
      </c>
      <c r="AV69" s="7"/>
      <c r="AW69" s="29" t="e">
        <f>SUMIF(E$1:P$1,"&lt;="&amp;AW$2,E69:P69)</f>
        <v>#REF!</v>
      </c>
      <c r="AX69" s="28" t="e">
        <f t="shared" si="41"/>
        <v>#REF!</v>
      </c>
      <c r="AY69" s="26"/>
      <c r="AZ69" s="26"/>
      <c r="BA69" s="29" t="e">
        <f>SUMIF(S$1:AD$1,"&lt;="&amp;BA$2,S69:AD69)</f>
        <v>#REF!</v>
      </c>
      <c r="BB69" s="28" t="e">
        <f t="shared" si="42"/>
        <v>#REF!</v>
      </c>
      <c r="BC69" s="27" t="e">
        <f t="shared" si="84"/>
        <v>#REF!</v>
      </c>
      <c r="BD69" s="44" t="e">
        <f t="shared" si="47"/>
        <v>#REF!</v>
      </c>
      <c r="BE69" s="26"/>
      <c r="BF69" s="26"/>
      <c r="BG69" s="29" t="e">
        <f>SUMIF(AH$1:AS$1,"&lt;="&amp;BG$2,AH69:AS69)</f>
        <v>#REF!</v>
      </c>
      <c r="BH69" s="28" t="e">
        <f t="shared" si="43"/>
        <v>#REF!</v>
      </c>
      <c r="BI69" s="27" t="e">
        <f t="shared" si="85"/>
        <v>#REF!</v>
      </c>
      <c r="BJ69" s="44" t="e">
        <f t="shared" si="48"/>
        <v>#REF!</v>
      </c>
      <c r="BK69" s="14"/>
    </row>
    <row r="70" spans="1:63" ht="10.5" hidden="1" customHeight="1" outlineLevel="2" x14ac:dyDescent="0.3">
      <c r="A70" s="14" t="s">
        <v>53</v>
      </c>
      <c r="B70" s="14"/>
      <c r="C70" s="26" t="s">
        <v>84</v>
      </c>
      <c r="D70" s="7"/>
      <c r="E70" s="27" t="e">
        <f t="array" ref="E70">INDEX(#REF!,MATCH($C70,#REF!,0),MATCH(E$1,#REF!,0))</f>
        <v>#REF!</v>
      </c>
      <c r="F70" s="27" t="e">
        <f t="array" ref="F70">INDEX(#REF!,MATCH($C70,#REF!,0),MATCH(F$1,#REF!,0))</f>
        <v>#REF!</v>
      </c>
      <c r="G70" s="27" t="e">
        <f t="array" ref="G70">INDEX(#REF!,MATCH($C70,#REF!,0),MATCH(G$1,#REF!,0))</f>
        <v>#REF!</v>
      </c>
      <c r="H70" s="27" t="e">
        <f t="array" ref="H70">INDEX(#REF!,MATCH($C70,#REF!,0),MATCH(H$1,#REF!,0))</f>
        <v>#REF!</v>
      </c>
      <c r="I70" s="27" t="e">
        <f t="array" ref="I70">INDEX(#REF!,MATCH($C70,#REF!,0),MATCH(I$1,#REF!,0))</f>
        <v>#REF!</v>
      </c>
      <c r="J70" s="27" t="e">
        <f t="array" ref="J70">INDEX(#REF!,MATCH($C70,#REF!,0),MATCH(J$1,#REF!,0))</f>
        <v>#REF!</v>
      </c>
      <c r="K70" s="27" t="e">
        <f t="array" ref="K70">INDEX(#REF!,MATCH($C70,#REF!,0),MATCH(K$1,#REF!,0))</f>
        <v>#REF!</v>
      </c>
      <c r="L70" s="27" t="e">
        <f t="array" ref="L70">INDEX(#REF!,MATCH($C70,#REF!,0),MATCH(L$1,#REF!,0))</f>
        <v>#REF!</v>
      </c>
      <c r="M70" s="27" t="e">
        <f t="array" ref="M70">INDEX(#REF!,MATCH($C70,#REF!,0),MATCH(M$1,#REF!,0))</f>
        <v>#REF!</v>
      </c>
      <c r="N70" s="27" t="e">
        <f t="array" ref="N70">INDEX(#REF!,MATCH($C70,#REF!,0),MATCH(N$1,#REF!,0))</f>
        <v>#REF!</v>
      </c>
      <c r="O70" s="27" t="e">
        <f t="array" ref="O70">INDEX(#REF!,MATCH($C70,#REF!,0),MATCH(O$1,#REF!,0))</f>
        <v>#REF!</v>
      </c>
      <c r="P70" s="27" t="e">
        <f t="array" ref="P70">INDEX(#REF!,MATCH($C70,#REF!,0),MATCH(P$1,#REF!,0))</f>
        <v>#REF!</v>
      </c>
      <c r="Q70" s="28">
        <f t="shared" ref="Q70:Q90" si="86">IFERROR(INDEX($E70:$P70,1,MATCH($C$2,$E$1:$P$1,0))/INDEX($E$38:$P$38,1,MATCH($C$2,$E$1:$P$1,0)),0)</f>
        <v>0</v>
      </c>
      <c r="R70" s="26"/>
      <c r="S70" s="27" t="e">
        <f t="array" ref="S70">INDEX(#REF!,MATCH($C70,#REF!,0),MATCH(S$1,#REF!,0))</f>
        <v>#REF!</v>
      </c>
      <c r="T70" s="27" t="e">
        <f t="array" ref="T70">INDEX(#REF!,MATCH($C70,#REF!,0),MATCH(T$1,#REF!,0))</f>
        <v>#REF!</v>
      </c>
      <c r="U70" s="27" t="e">
        <f t="array" ref="U70">INDEX(#REF!,MATCH($C70,#REF!,0),MATCH(U$1,#REF!,0))</f>
        <v>#REF!</v>
      </c>
      <c r="V70" s="27" t="e">
        <f t="array" ref="V70">INDEX(#REF!,MATCH($C70,#REF!,0),MATCH(V$1,#REF!,0))</f>
        <v>#REF!</v>
      </c>
      <c r="W70" s="27" t="e">
        <f t="array" ref="W70">INDEX(#REF!,MATCH($C70,#REF!,0),MATCH(W$1,#REF!,0))</f>
        <v>#REF!</v>
      </c>
      <c r="X70" s="27" t="e">
        <f t="array" ref="X70">INDEX(#REF!,MATCH($C70,#REF!,0),MATCH(X$1,#REF!,0))</f>
        <v>#REF!</v>
      </c>
      <c r="Y70" s="27" t="e">
        <f t="array" ref="Y70">INDEX(#REF!,MATCH($C70,#REF!,0),MATCH(Y$1,#REF!,0))</f>
        <v>#REF!</v>
      </c>
      <c r="Z70" s="27" t="e">
        <f t="array" ref="Z70">INDEX(#REF!,MATCH($C70,#REF!,0),MATCH(Z$1,#REF!,0))</f>
        <v>#REF!</v>
      </c>
      <c r="AA70" s="27" t="e">
        <f t="array" ref="AA70">INDEX(#REF!,MATCH($C70,#REF!,0),MATCH(AA$1,#REF!,0))</f>
        <v>#REF!</v>
      </c>
      <c r="AB70" s="27" t="e">
        <f t="array" ref="AB70">INDEX(#REF!,MATCH($C70,#REF!,0),MATCH(AB$1,#REF!,0))</f>
        <v>#REF!</v>
      </c>
      <c r="AC70" s="27" t="e">
        <f t="array" ref="AC70">INDEX(#REF!,MATCH($C70,#REF!,0),MATCH(AC$1,#REF!,0))</f>
        <v>#REF!</v>
      </c>
      <c r="AD70" s="27" t="e">
        <f t="array" ref="AD70">INDEX(#REF!,MATCH($C70,#REF!,0),MATCH(AD$1,#REF!,0))</f>
        <v>#REF!</v>
      </c>
      <c r="AE70" s="27" t="e">
        <f t="shared" si="80"/>
        <v>#REF!</v>
      </c>
      <c r="AF70" s="28">
        <f t="shared" si="73"/>
        <v>0</v>
      </c>
      <c r="AG70" s="26"/>
      <c r="AH70" s="27" t="e">
        <f t="array" ref="AH70">INDEX(#REF!,MATCH($C70,#REF!,0),MATCH(AH$1,#REF!,0))</f>
        <v>#REF!</v>
      </c>
      <c r="AI70" s="27" t="e">
        <f t="array" ref="AI70">INDEX(#REF!,MATCH($C70,#REF!,0),MATCH(AI$1,#REF!,0))</f>
        <v>#REF!</v>
      </c>
      <c r="AJ70" s="27" t="e">
        <f t="array" ref="AJ70">INDEX(#REF!,MATCH($C70,#REF!,0),MATCH(AJ$1,#REF!,0))</f>
        <v>#REF!</v>
      </c>
      <c r="AK70" s="27" t="e">
        <f t="array" ref="AK70">INDEX(#REF!,MATCH($C70,#REF!,0),MATCH(AK$1,#REF!,0))</f>
        <v>#REF!</v>
      </c>
      <c r="AL70" s="27" t="e">
        <f t="array" ref="AL70">INDEX(#REF!,MATCH($C70,#REF!,0),MATCH(AL$1,#REF!,0))</f>
        <v>#REF!</v>
      </c>
      <c r="AM70" s="27" t="e">
        <f t="array" ref="AM70">INDEX(#REF!,MATCH($C70,#REF!,0),MATCH(AM$1,#REF!,0))</f>
        <v>#REF!</v>
      </c>
      <c r="AN70" s="27" t="e">
        <f t="array" ref="AN70">INDEX(#REF!,MATCH($C70,#REF!,0),MATCH(AN$1,#REF!,0))</f>
        <v>#REF!</v>
      </c>
      <c r="AO70" s="27" t="e">
        <f t="array" ref="AO70">INDEX(#REF!,MATCH($C70,#REF!,0),MATCH(AO$1,#REF!,0))</f>
        <v>#REF!</v>
      </c>
      <c r="AP70" s="27" t="e">
        <f t="array" ref="AP70">INDEX(#REF!,MATCH($C70,#REF!,0),MATCH(AP$1,#REF!,0))</f>
        <v>#REF!</v>
      </c>
      <c r="AQ70" s="27" t="e">
        <f t="array" ref="AQ70">INDEX(#REF!,MATCH($C70,#REF!,0),MATCH(AQ$1,#REF!,0))</f>
        <v>#REF!</v>
      </c>
      <c r="AR70" s="27" t="e">
        <f t="array" ref="AR70">INDEX(#REF!,MATCH($C70,#REF!,0),MATCH(AR$1,#REF!,0))</f>
        <v>#REF!</v>
      </c>
      <c r="AS70" s="27" t="e">
        <f t="array" ref="AS70">INDEX(#REF!,MATCH($C70,#REF!,0),MATCH(AS$1,#REF!,0))</f>
        <v>#REF!</v>
      </c>
      <c r="AT70" s="29" t="e">
        <f t="shared" si="82"/>
        <v>#REF!</v>
      </c>
      <c r="AU70" s="28">
        <f t="shared" si="83"/>
        <v>0</v>
      </c>
      <c r="AV70" s="7"/>
      <c r="AW70" s="29" t="e">
        <f>SUMIF(E$1:P$1,"&lt;="&amp;AW$2,E70:P70)</f>
        <v>#REF!</v>
      </c>
      <c r="AX70" s="28" t="e">
        <f t="shared" ref="AX70:AX90" si="87">AW70/AW$38</f>
        <v>#REF!</v>
      </c>
      <c r="AY70" s="26"/>
      <c r="AZ70" s="26"/>
      <c r="BA70" s="29" t="e">
        <f>SUMIF(S$1:AD$1,"&lt;="&amp;BA$2,S70:AD70)</f>
        <v>#REF!</v>
      </c>
      <c r="BB70" s="28" t="e">
        <f t="shared" ref="BB70:BB90" si="88">BA70/BA$38</f>
        <v>#REF!</v>
      </c>
      <c r="BC70" s="27" t="e">
        <f t="shared" si="84"/>
        <v>#REF!</v>
      </c>
      <c r="BD70" s="44" t="e">
        <f t="shared" si="47"/>
        <v>#REF!</v>
      </c>
      <c r="BE70" s="26"/>
      <c r="BF70" s="26"/>
      <c r="BG70" s="29" t="e">
        <f>SUMIF(AH$1:AS$1,"&lt;="&amp;BG$2,AH70:AS70)</f>
        <v>#REF!</v>
      </c>
      <c r="BH70" s="28" t="e">
        <f t="shared" ref="BH70:BH90" si="89">BG70/BG$38</f>
        <v>#REF!</v>
      </c>
      <c r="BI70" s="27" t="e">
        <f t="shared" si="85"/>
        <v>#REF!</v>
      </c>
      <c r="BJ70" s="44" t="e">
        <f t="shared" si="48"/>
        <v>#REF!</v>
      </c>
      <c r="BK70" s="14"/>
    </row>
    <row r="71" spans="1:63" ht="10.5" hidden="1" customHeight="1" outlineLevel="2" x14ac:dyDescent="0.3">
      <c r="A71" s="14" t="s">
        <v>53</v>
      </c>
      <c r="B71" s="14"/>
      <c r="C71" s="26" t="s">
        <v>85</v>
      </c>
      <c r="D71" s="7"/>
      <c r="E71" s="27" t="e">
        <f t="array" ref="E71">INDEX(#REF!,MATCH($C71,#REF!,0),MATCH(E$1,#REF!,0))</f>
        <v>#REF!</v>
      </c>
      <c r="F71" s="27" t="e">
        <f t="array" ref="F71">INDEX(#REF!,MATCH($C71,#REF!,0),MATCH(F$1,#REF!,0))</f>
        <v>#REF!</v>
      </c>
      <c r="G71" s="27" t="e">
        <f t="array" ref="G71">INDEX(#REF!,MATCH($C71,#REF!,0),MATCH(G$1,#REF!,0))</f>
        <v>#REF!</v>
      </c>
      <c r="H71" s="27" t="e">
        <f t="array" ref="H71">INDEX(#REF!,MATCH($C71,#REF!,0),MATCH(H$1,#REF!,0))</f>
        <v>#REF!</v>
      </c>
      <c r="I71" s="27" t="e">
        <f t="array" ref="I71">INDEX(#REF!,MATCH($C71,#REF!,0),MATCH(I$1,#REF!,0))</f>
        <v>#REF!</v>
      </c>
      <c r="J71" s="27" t="e">
        <f t="array" ref="J71">INDEX(#REF!,MATCH($C71,#REF!,0),MATCH(J$1,#REF!,0))</f>
        <v>#REF!</v>
      </c>
      <c r="K71" s="27" t="e">
        <f t="array" ref="K71">INDEX(#REF!,MATCH($C71,#REF!,0),MATCH(K$1,#REF!,0))</f>
        <v>#REF!</v>
      </c>
      <c r="L71" s="27" t="e">
        <f t="array" ref="L71">INDEX(#REF!,MATCH($C71,#REF!,0),MATCH(L$1,#REF!,0))</f>
        <v>#REF!</v>
      </c>
      <c r="M71" s="27" t="e">
        <f t="array" ref="M71">INDEX(#REF!,MATCH($C71,#REF!,0),MATCH(M$1,#REF!,0))</f>
        <v>#REF!</v>
      </c>
      <c r="N71" s="27" t="e">
        <f t="array" ref="N71">INDEX(#REF!,MATCH($C71,#REF!,0),MATCH(N$1,#REF!,0))</f>
        <v>#REF!</v>
      </c>
      <c r="O71" s="27" t="e">
        <f t="array" ref="O71">INDEX(#REF!,MATCH($C71,#REF!,0),MATCH(O$1,#REF!,0))</f>
        <v>#REF!</v>
      </c>
      <c r="P71" s="27" t="e">
        <f t="array" ref="P71">INDEX(#REF!,MATCH($C71,#REF!,0),MATCH(P$1,#REF!,0))</f>
        <v>#REF!</v>
      </c>
      <c r="Q71" s="28">
        <f t="shared" si="86"/>
        <v>0</v>
      </c>
      <c r="R71" s="26"/>
      <c r="S71" s="27" t="e">
        <f t="array" ref="S71">INDEX(#REF!,MATCH($C71,#REF!,0),MATCH(S$1,#REF!,0))</f>
        <v>#REF!</v>
      </c>
      <c r="T71" s="27" t="e">
        <f t="array" ref="T71">INDEX(#REF!,MATCH($C71,#REF!,0),MATCH(T$1,#REF!,0))</f>
        <v>#REF!</v>
      </c>
      <c r="U71" s="27" t="e">
        <f t="array" ref="U71">INDEX(#REF!,MATCH($C71,#REF!,0),MATCH(U$1,#REF!,0))</f>
        <v>#REF!</v>
      </c>
      <c r="V71" s="27" t="e">
        <f t="array" ref="V71">INDEX(#REF!,MATCH($C71,#REF!,0),MATCH(V$1,#REF!,0))</f>
        <v>#REF!</v>
      </c>
      <c r="W71" s="27" t="e">
        <f t="array" ref="W71">INDEX(#REF!,MATCH($C71,#REF!,0),MATCH(W$1,#REF!,0))</f>
        <v>#REF!</v>
      </c>
      <c r="X71" s="27" t="e">
        <f t="array" ref="X71">INDEX(#REF!,MATCH($C71,#REF!,0),MATCH(X$1,#REF!,0))</f>
        <v>#REF!</v>
      </c>
      <c r="Y71" s="27" t="e">
        <f t="array" ref="Y71">INDEX(#REF!,MATCH($C71,#REF!,0),MATCH(Y$1,#REF!,0))</f>
        <v>#REF!</v>
      </c>
      <c r="Z71" s="27" t="e">
        <f t="array" ref="Z71">INDEX(#REF!,MATCH($C71,#REF!,0),MATCH(Z$1,#REF!,0))</f>
        <v>#REF!</v>
      </c>
      <c r="AA71" s="27" t="e">
        <f t="array" ref="AA71">INDEX(#REF!,MATCH($C71,#REF!,0),MATCH(AA$1,#REF!,0))</f>
        <v>#REF!</v>
      </c>
      <c r="AB71" s="27" t="e">
        <f t="array" ref="AB71">INDEX(#REF!,MATCH($C71,#REF!,0),MATCH(AB$1,#REF!,0))</f>
        <v>#REF!</v>
      </c>
      <c r="AC71" s="27" t="e">
        <f t="array" ref="AC71">INDEX(#REF!,MATCH($C71,#REF!,0),MATCH(AC$1,#REF!,0))</f>
        <v>#REF!</v>
      </c>
      <c r="AD71" s="27" t="e">
        <f t="array" ref="AD71">INDEX(#REF!,MATCH($C71,#REF!,0),MATCH(AD$1,#REF!,0))</f>
        <v>#REF!</v>
      </c>
      <c r="AE71" s="27" t="e">
        <f t="shared" si="80"/>
        <v>#REF!</v>
      </c>
      <c r="AF71" s="28">
        <f t="shared" si="73"/>
        <v>0</v>
      </c>
      <c r="AG71" s="26"/>
      <c r="AH71" s="27" t="e">
        <f t="array" ref="AH71">INDEX(#REF!,MATCH($C71,#REF!,0),MATCH(AH$1,#REF!,0))</f>
        <v>#REF!</v>
      </c>
      <c r="AI71" s="27" t="e">
        <f t="array" ref="AI71">INDEX(#REF!,MATCH($C71,#REF!,0),MATCH(AI$1,#REF!,0))</f>
        <v>#REF!</v>
      </c>
      <c r="AJ71" s="27" t="e">
        <f t="array" ref="AJ71">INDEX(#REF!,MATCH($C71,#REF!,0),MATCH(AJ$1,#REF!,0))</f>
        <v>#REF!</v>
      </c>
      <c r="AK71" s="27" t="e">
        <f t="array" ref="AK71">INDEX(#REF!,MATCH($C71,#REF!,0),MATCH(AK$1,#REF!,0))</f>
        <v>#REF!</v>
      </c>
      <c r="AL71" s="27" t="e">
        <f t="array" ref="AL71">INDEX(#REF!,MATCH($C71,#REF!,0),MATCH(AL$1,#REF!,0))</f>
        <v>#REF!</v>
      </c>
      <c r="AM71" s="27" t="e">
        <f t="array" ref="AM71">INDEX(#REF!,MATCH($C71,#REF!,0),MATCH(AM$1,#REF!,0))</f>
        <v>#REF!</v>
      </c>
      <c r="AN71" s="27" t="e">
        <f t="array" ref="AN71">INDEX(#REF!,MATCH($C71,#REF!,0),MATCH(AN$1,#REF!,0))</f>
        <v>#REF!</v>
      </c>
      <c r="AO71" s="27" t="e">
        <f t="array" ref="AO71">INDEX(#REF!,MATCH($C71,#REF!,0),MATCH(AO$1,#REF!,0))</f>
        <v>#REF!</v>
      </c>
      <c r="AP71" s="27" t="e">
        <f t="array" ref="AP71">INDEX(#REF!,MATCH($C71,#REF!,0),MATCH(AP$1,#REF!,0))</f>
        <v>#REF!</v>
      </c>
      <c r="AQ71" s="27" t="e">
        <f t="array" ref="AQ71">INDEX(#REF!,MATCH($C71,#REF!,0),MATCH(AQ$1,#REF!,0))</f>
        <v>#REF!</v>
      </c>
      <c r="AR71" s="27" t="e">
        <f t="array" ref="AR71">INDEX(#REF!,MATCH($C71,#REF!,0),MATCH(AR$1,#REF!,0))</f>
        <v>#REF!</v>
      </c>
      <c r="AS71" s="27" t="e">
        <f t="array" ref="AS71">INDEX(#REF!,MATCH($C71,#REF!,0),MATCH(AS$1,#REF!,0))</f>
        <v>#REF!</v>
      </c>
      <c r="AT71" s="29" t="e">
        <f t="shared" si="82"/>
        <v>#REF!</v>
      </c>
      <c r="AU71" s="28">
        <f t="shared" si="83"/>
        <v>0</v>
      </c>
      <c r="AV71" s="7"/>
      <c r="AW71" s="29" t="e">
        <f>SUMIF(E$1:P$1,"&lt;="&amp;AW$2,E71:P71)</f>
        <v>#REF!</v>
      </c>
      <c r="AX71" s="28" t="e">
        <f t="shared" si="87"/>
        <v>#REF!</v>
      </c>
      <c r="AY71" s="26"/>
      <c r="AZ71" s="26"/>
      <c r="BA71" s="29" t="e">
        <f>SUMIF(S$1:AD$1,"&lt;="&amp;BA$2,S71:AD71)</f>
        <v>#REF!</v>
      </c>
      <c r="BB71" s="28" t="e">
        <f t="shared" si="88"/>
        <v>#REF!</v>
      </c>
      <c r="BC71" s="27" t="e">
        <f t="shared" si="84"/>
        <v>#REF!</v>
      </c>
      <c r="BD71" s="44" t="e">
        <f t="shared" ref="BD71:BD90" si="90">($AX71-BB71)*100</f>
        <v>#REF!</v>
      </c>
      <c r="BE71" s="26"/>
      <c r="BF71" s="26"/>
      <c r="BG71" s="29" t="e">
        <f>SUMIF(AH$1:AS$1,"&lt;="&amp;BG$2,AH71:AS71)</f>
        <v>#REF!</v>
      </c>
      <c r="BH71" s="28" t="e">
        <f t="shared" si="89"/>
        <v>#REF!</v>
      </c>
      <c r="BI71" s="27" t="e">
        <f t="shared" si="85"/>
        <v>#REF!</v>
      </c>
      <c r="BJ71" s="44" t="e">
        <f t="shared" ref="BJ71:BJ90" si="91">($AX71-BH71)*100</f>
        <v>#REF!</v>
      </c>
      <c r="BK71" s="14"/>
    </row>
    <row r="72" spans="1:63" ht="10.5" hidden="1" customHeight="1" outlineLevel="2" x14ac:dyDescent="0.3">
      <c r="A72" s="14" t="s">
        <v>53</v>
      </c>
      <c r="B72" s="14"/>
      <c r="C72" s="26" t="s">
        <v>86</v>
      </c>
      <c r="D72" s="7"/>
      <c r="E72" s="27" t="e">
        <f t="array" ref="E72">INDEX(#REF!,MATCH($C72,#REF!,0),MATCH(E$1,#REF!,0))</f>
        <v>#REF!</v>
      </c>
      <c r="F72" s="27" t="e">
        <f t="array" ref="F72">INDEX(#REF!,MATCH($C72,#REF!,0),MATCH(F$1,#REF!,0))</f>
        <v>#REF!</v>
      </c>
      <c r="G72" s="27" t="e">
        <f t="array" ref="G72">INDEX(#REF!,MATCH($C72,#REF!,0),MATCH(G$1,#REF!,0))</f>
        <v>#REF!</v>
      </c>
      <c r="H72" s="27" t="e">
        <f t="array" ref="H72">INDEX(#REF!,MATCH($C72,#REF!,0),MATCH(H$1,#REF!,0))</f>
        <v>#REF!</v>
      </c>
      <c r="I72" s="27" t="e">
        <f t="array" ref="I72">INDEX(#REF!,MATCH($C72,#REF!,0),MATCH(I$1,#REF!,0))</f>
        <v>#REF!</v>
      </c>
      <c r="J72" s="27" t="e">
        <f t="array" ref="J72">INDEX(#REF!,MATCH($C72,#REF!,0),MATCH(J$1,#REF!,0))</f>
        <v>#REF!</v>
      </c>
      <c r="K72" s="27" t="e">
        <f t="array" ref="K72">INDEX(#REF!,MATCH($C72,#REF!,0),MATCH(K$1,#REF!,0))</f>
        <v>#REF!</v>
      </c>
      <c r="L72" s="27" t="e">
        <f t="array" ref="L72">INDEX(#REF!,MATCH($C72,#REF!,0),MATCH(L$1,#REF!,0))</f>
        <v>#REF!</v>
      </c>
      <c r="M72" s="27" t="e">
        <f t="array" ref="M72">INDEX(#REF!,MATCH($C72,#REF!,0),MATCH(M$1,#REF!,0))</f>
        <v>#REF!</v>
      </c>
      <c r="N72" s="27" t="e">
        <f t="array" ref="N72">INDEX(#REF!,MATCH($C72,#REF!,0),MATCH(N$1,#REF!,0))</f>
        <v>#REF!</v>
      </c>
      <c r="O72" s="27" t="e">
        <f t="array" ref="O72">INDEX(#REF!,MATCH($C72,#REF!,0),MATCH(O$1,#REF!,0))</f>
        <v>#REF!</v>
      </c>
      <c r="P72" s="27" t="e">
        <f t="array" ref="P72">INDEX(#REF!,MATCH($C72,#REF!,0),MATCH(P$1,#REF!,0))</f>
        <v>#REF!</v>
      </c>
      <c r="Q72" s="28">
        <f t="shared" si="86"/>
        <v>0</v>
      </c>
      <c r="R72" s="26"/>
      <c r="S72" s="27" t="e">
        <f t="array" ref="S72">INDEX(#REF!,MATCH($C72,#REF!,0),MATCH(S$1,#REF!,0))</f>
        <v>#REF!</v>
      </c>
      <c r="T72" s="27" t="e">
        <f t="array" ref="T72">INDEX(#REF!,MATCH($C72,#REF!,0),MATCH(T$1,#REF!,0))</f>
        <v>#REF!</v>
      </c>
      <c r="U72" s="27" t="e">
        <f t="array" ref="U72">INDEX(#REF!,MATCH($C72,#REF!,0),MATCH(U$1,#REF!,0))</f>
        <v>#REF!</v>
      </c>
      <c r="V72" s="27" t="e">
        <f t="array" ref="V72">INDEX(#REF!,MATCH($C72,#REF!,0),MATCH(V$1,#REF!,0))</f>
        <v>#REF!</v>
      </c>
      <c r="W72" s="27" t="e">
        <f t="array" ref="W72">INDEX(#REF!,MATCH($C72,#REF!,0),MATCH(W$1,#REF!,0))</f>
        <v>#REF!</v>
      </c>
      <c r="X72" s="27" t="e">
        <f t="array" ref="X72">INDEX(#REF!,MATCH($C72,#REF!,0),MATCH(X$1,#REF!,0))</f>
        <v>#REF!</v>
      </c>
      <c r="Y72" s="27" t="e">
        <f t="array" ref="Y72">INDEX(#REF!,MATCH($C72,#REF!,0),MATCH(Y$1,#REF!,0))</f>
        <v>#REF!</v>
      </c>
      <c r="Z72" s="27" t="e">
        <f t="array" ref="Z72">INDEX(#REF!,MATCH($C72,#REF!,0),MATCH(Z$1,#REF!,0))</f>
        <v>#REF!</v>
      </c>
      <c r="AA72" s="27" t="e">
        <f t="array" ref="AA72">INDEX(#REF!,MATCH($C72,#REF!,0),MATCH(AA$1,#REF!,0))</f>
        <v>#REF!</v>
      </c>
      <c r="AB72" s="27" t="e">
        <f t="array" ref="AB72">INDEX(#REF!,MATCH($C72,#REF!,0),MATCH(AB$1,#REF!,0))</f>
        <v>#REF!</v>
      </c>
      <c r="AC72" s="27" t="e">
        <f t="array" ref="AC72">INDEX(#REF!,MATCH($C72,#REF!,0),MATCH(AC$1,#REF!,0))</f>
        <v>#REF!</v>
      </c>
      <c r="AD72" s="27" t="e">
        <f t="array" ref="AD72">INDEX(#REF!,MATCH($C72,#REF!,0),MATCH(AD$1,#REF!,0))</f>
        <v>#REF!</v>
      </c>
      <c r="AE72" s="27" t="e">
        <f t="shared" si="80"/>
        <v>#REF!</v>
      </c>
      <c r="AF72" s="28">
        <f t="shared" si="73"/>
        <v>0</v>
      </c>
      <c r="AG72" s="26"/>
      <c r="AH72" s="27" t="e">
        <f t="array" ref="AH72">INDEX(#REF!,MATCH($C72,#REF!,0),MATCH(AH$1,#REF!,0))</f>
        <v>#REF!</v>
      </c>
      <c r="AI72" s="27" t="e">
        <f t="array" ref="AI72">INDEX(#REF!,MATCH($C72,#REF!,0),MATCH(AI$1,#REF!,0))</f>
        <v>#REF!</v>
      </c>
      <c r="AJ72" s="27" t="e">
        <f t="array" ref="AJ72">INDEX(#REF!,MATCH($C72,#REF!,0),MATCH(AJ$1,#REF!,0))</f>
        <v>#REF!</v>
      </c>
      <c r="AK72" s="27" t="e">
        <f t="array" ref="AK72">INDEX(#REF!,MATCH($C72,#REF!,0),MATCH(AK$1,#REF!,0))</f>
        <v>#REF!</v>
      </c>
      <c r="AL72" s="27" t="e">
        <f t="array" ref="AL72">INDEX(#REF!,MATCH($C72,#REF!,0),MATCH(AL$1,#REF!,0))</f>
        <v>#REF!</v>
      </c>
      <c r="AM72" s="27" t="e">
        <f t="array" ref="AM72">INDEX(#REF!,MATCH($C72,#REF!,0),MATCH(AM$1,#REF!,0))</f>
        <v>#REF!</v>
      </c>
      <c r="AN72" s="27" t="e">
        <f t="array" ref="AN72">INDEX(#REF!,MATCH($C72,#REF!,0),MATCH(AN$1,#REF!,0))</f>
        <v>#REF!</v>
      </c>
      <c r="AO72" s="27" t="e">
        <f t="array" ref="AO72">INDEX(#REF!,MATCH($C72,#REF!,0),MATCH(AO$1,#REF!,0))</f>
        <v>#REF!</v>
      </c>
      <c r="AP72" s="27" t="e">
        <f t="array" ref="AP72">INDEX(#REF!,MATCH($C72,#REF!,0),MATCH(AP$1,#REF!,0))</f>
        <v>#REF!</v>
      </c>
      <c r="AQ72" s="27" t="e">
        <f t="array" ref="AQ72">INDEX(#REF!,MATCH($C72,#REF!,0),MATCH(AQ$1,#REF!,0))</f>
        <v>#REF!</v>
      </c>
      <c r="AR72" s="27" t="e">
        <f t="array" ref="AR72">INDEX(#REF!,MATCH($C72,#REF!,0),MATCH(AR$1,#REF!,0))</f>
        <v>#REF!</v>
      </c>
      <c r="AS72" s="27" t="e">
        <f t="array" ref="AS72">INDEX(#REF!,MATCH($C72,#REF!,0),MATCH(AS$1,#REF!,0))</f>
        <v>#REF!</v>
      </c>
      <c r="AT72" s="29" t="e">
        <f t="shared" si="82"/>
        <v>#REF!</v>
      </c>
      <c r="AU72" s="28">
        <f t="shared" si="83"/>
        <v>0</v>
      </c>
      <c r="AV72" s="7"/>
      <c r="AW72" s="29" t="e">
        <f>SUMIF(E$1:P$1,"&lt;="&amp;AW$2,E72:P72)</f>
        <v>#REF!</v>
      </c>
      <c r="AX72" s="28" t="e">
        <f t="shared" si="87"/>
        <v>#REF!</v>
      </c>
      <c r="AY72" s="26"/>
      <c r="AZ72" s="26"/>
      <c r="BA72" s="29" t="e">
        <f>SUMIF(S$1:AD$1,"&lt;="&amp;BA$2,S72:AD72)</f>
        <v>#REF!</v>
      </c>
      <c r="BB72" s="28" t="e">
        <f t="shared" si="88"/>
        <v>#REF!</v>
      </c>
      <c r="BC72" s="27" t="e">
        <f t="shared" si="84"/>
        <v>#REF!</v>
      </c>
      <c r="BD72" s="44" t="e">
        <f t="shared" si="90"/>
        <v>#REF!</v>
      </c>
      <c r="BE72" s="26"/>
      <c r="BF72" s="26"/>
      <c r="BG72" s="29" t="e">
        <f>SUMIF(AH$1:AS$1,"&lt;="&amp;BG$2,AH72:AS72)</f>
        <v>#REF!</v>
      </c>
      <c r="BH72" s="28" t="e">
        <f t="shared" si="89"/>
        <v>#REF!</v>
      </c>
      <c r="BI72" s="27" t="e">
        <f t="shared" si="85"/>
        <v>#REF!</v>
      </c>
      <c r="BJ72" s="44" t="e">
        <f t="shared" si="91"/>
        <v>#REF!</v>
      </c>
      <c r="BK72" s="14"/>
    </row>
    <row r="73" spans="1:63" ht="10.5" hidden="1" customHeight="1" outlineLevel="1" x14ac:dyDescent="0.3">
      <c r="A73" s="14" t="s">
        <v>53</v>
      </c>
      <c r="B73" s="14"/>
      <c r="C73" s="7" t="s">
        <v>87</v>
      </c>
      <c r="D73" s="7"/>
      <c r="E73" s="37" t="e">
        <f t="shared" ref="E73:P73" si="92">SUM(E74:E77)</f>
        <v>#REF!</v>
      </c>
      <c r="F73" s="37" t="e">
        <f t="shared" si="92"/>
        <v>#REF!</v>
      </c>
      <c r="G73" s="37" t="e">
        <f t="shared" si="92"/>
        <v>#REF!</v>
      </c>
      <c r="H73" s="37" t="e">
        <f t="shared" si="92"/>
        <v>#REF!</v>
      </c>
      <c r="I73" s="37" t="e">
        <f t="shared" si="92"/>
        <v>#REF!</v>
      </c>
      <c r="J73" s="37" t="e">
        <f t="shared" si="92"/>
        <v>#REF!</v>
      </c>
      <c r="K73" s="37" t="e">
        <f t="shared" si="92"/>
        <v>#REF!</v>
      </c>
      <c r="L73" s="37" t="e">
        <f t="shared" si="92"/>
        <v>#REF!</v>
      </c>
      <c r="M73" s="37" t="e">
        <f t="shared" si="92"/>
        <v>#REF!</v>
      </c>
      <c r="N73" s="37" t="e">
        <f t="shared" si="92"/>
        <v>#REF!</v>
      </c>
      <c r="O73" s="37" t="e">
        <f t="shared" si="92"/>
        <v>#REF!</v>
      </c>
      <c r="P73" s="37" t="e">
        <f t="shared" si="92"/>
        <v>#REF!</v>
      </c>
      <c r="Q73" s="38">
        <f t="shared" si="86"/>
        <v>0</v>
      </c>
      <c r="R73" s="7"/>
      <c r="S73" s="37" t="e">
        <f t="shared" ref="S73:AD73" si="93">SUM(S74:S77)</f>
        <v>#REF!</v>
      </c>
      <c r="T73" s="37" t="e">
        <f t="shared" si="93"/>
        <v>#REF!</v>
      </c>
      <c r="U73" s="37" t="e">
        <f t="shared" si="93"/>
        <v>#REF!</v>
      </c>
      <c r="V73" s="37" t="e">
        <f t="shared" si="93"/>
        <v>#REF!</v>
      </c>
      <c r="W73" s="37" t="e">
        <f t="shared" si="93"/>
        <v>#REF!</v>
      </c>
      <c r="X73" s="37" t="e">
        <f t="shared" si="93"/>
        <v>#REF!</v>
      </c>
      <c r="Y73" s="37" t="e">
        <f t="shared" si="93"/>
        <v>#REF!</v>
      </c>
      <c r="Z73" s="37" t="e">
        <f t="shared" si="93"/>
        <v>#REF!</v>
      </c>
      <c r="AA73" s="37" t="e">
        <f t="shared" si="93"/>
        <v>#REF!</v>
      </c>
      <c r="AB73" s="37" t="e">
        <f t="shared" si="93"/>
        <v>#REF!</v>
      </c>
      <c r="AC73" s="37" t="e">
        <f t="shared" si="93"/>
        <v>#REF!</v>
      </c>
      <c r="AD73" s="37" t="e">
        <f t="shared" si="93"/>
        <v>#REF!</v>
      </c>
      <c r="AE73" s="37" t="e">
        <f t="shared" si="80"/>
        <v>#REF!</v>
      </c>
      <c r="AF73" s="38">
        <f t="shared" si="73"/>
        <v>0</v>
      </c>
      <c r="AG73" s="7"/>
      <c r="AH73" s="37" t="e">
        <f t="shared" ref="AH73:AS73" si="94">SUM(AH74:AH77)</f>
        <v>#REF!</v>
      </c>
      <c r="AI73" s="37" t="e">
        <f t="shared" si="94"/>
        <v>#REF!</v>
      </c>
      <c r="AJ73" s="37" t="e">
        <f t="shared" si="94"/>
        <v>#REF!</v>
      </c>
      <c r="AK73" s="37" t="e">
        <f t="shared" si="94"/>
        <v>#REF!</v>
      </c>
      <c r="AL73" s="37" t="e">
        <f t="shared" si="94"/>
        <v>#REF!</v>
      </c>
      <c r="AM73" s="37" t="e">
        <f t="shared" si="94"/>
        <v>#REF!</v>
      </c>
      <c r="AN73" s="37" t="e">
        <f t="shared" si="94"/>
        <v>#REF!</v>
      </c>
      <c r="AO73" s="37" t="e">
        <f t="shared" si="94"/>
        <v>#REF!</v>
      </c>
      <c r="AP73" s="37" t="e">
        <f t="shared" si="94"/>
        <v>#REF!</v>
      </c>
      <c r="AQ73" s="37" t="e">
        <f t="shared" si="94"/>
        <v>#REF!</v>
      </c>
      <c r="AR73" s="37" t="e">
        <f t="shared" si="94"/>
        <v>#REF!</v>
      </c>
      <c r="AS73" s="37" t="e">
        <f t="shared" si="94"/>
        <v>#REF!</v>
      </c>
      <c r="AT73" s="23" t="e">
        <f t="shared" si="82"/>
        <v>#REF!</v>
      </c>
      <c r="AU73" s="38">
        <f t="shared" si="83"/>
        <v>0</v>
      </c>
      <c r="AV73" s="7"/>
      <c r="AW73" s="23" t="e">
        <f>SUM(AW74:AW77)</f>
        <v>#REF!</v>
      </c>
      <c r="AX73" s="38" t="e">
        <f t="shared" si="87"/>
        <v>#REF!</v>
      </c>
      <c r="AY73" s="7"/>
      <c r="AZ73" s="7"/>
      <c r="BA73" s="23" t="e">
        <f>SUM(BA74:BA77)</f>
        <v>#REF!</v>
      </c>
      <c r="BB73" s="38" t="e">
        <f t="shared" si="88"/>
        <v>#REF!</v>
      </c>
      <c r="BC73" s="37" t="e">
        <f t="shared" si="84"/>
        <v>#REF!</v>
      </c>
      <c r="BD73" s="39" t="e">
        <f t="shared" si="90"/>
        <v>#REF!</v>
      </c>
      <c r="BE73" s="7"/>
      <c r="BF73" s="7"/>
      <c r="BG73" s="23" t="e">
        <f>SUM(BG74:BG77)</f>
        <v>#REF!</v>
      </c>
      <c r="BH73" s="38" t="e">
        <f t="shared" si="89"/>
        <v>#REF!</v>
      </c>
      <c r="BI73" s="37" t="e">
        <f t="shared" si="85"/>
        <v>#REF!</v>
      </c>
      <c r="BJ73" s="39" t="e">
        <f t="shared" si="91"/>
        <v>#REF!</v>
      </c>
      <c r="BK73" s="14"/>
    </row>
    <row r="74" spans="1:63" ht="10.5" hidden="1" customHeight="1" outlineLevel="2" x14ac:dyDescent="0.3">
      <c r="A74" s="14" t="s">
        <v>53</v>
      </c>
      <c r="B74" s="14"/>
      <c r="C74" s="26" t="s">
        <v>88</v>
      </c>
      <c r="D74" s="7"/>
      <c r="E74" s="27" t="e">
        <f t="array" ref="E74">INDEX(#REF!,MATCH($C74,#REF!,0),MATCH(E$1,#REF!,0))</f>
        <v>#REF!</v>
      </c>
      <c r="F74" s="27" t="e">
        <f t="array" ref="F74">INDEX(#REF!,MATCH($C74,#REF!,0),MATCH(F$1,#REF!,0))</f>
        <v>#REF!</v>
      </c>
      <c r="G74" s="27" t="e">
        <f t="array" ref="G74">INDEX(#REF!,MATCH($C74,#REF!,0),MATCH(G$1,#REF!,0))</f>
        <v>#REF!</v>
      </c>
      <c r="H74" s="27" t="e">
        <f t="array" ref="H74">INDEX(#REF!,MATCH($C74,#REF!,0),MATCH(H$1,#REF!,0))</f>
        <v>#REF!</v>
      </c>
      <c r="I74" s="27" t="e">
        <f t="array" ref="I74">INDEX(#REF!,MATCH($C74,#REF!,0),MATCH(I$1,#REF!,0))</f>
        <v>#REF!</v>
      </c>
      <c r="J74" s="27" t="e">
        <f t="array" ref="J74">INDEX(#REF!,MATCH($C74,#REF!,0),MATCH(J$1,#REF!,0))</f>
        <v>#REF!</v>
      </c>
      <c r="K74" s="27" t="e">
        <f t="array" ref="K74">INDEX(#REF!,MATCH($C74,#REF!,0),MATCH(K$1,#REF!,0))</f>
        <v>#REF!</v>
      </c>
      <c r="L74" s="27" t="e">
        <f t="array" ref="L74">INDEX(#REF!,MATCH($C74,#REF!,0),MATCH(L$1,#REF!,0))</f>
        <v>#REF!</v>
      </c>
      <c r="M74" s="27" t="e">
        <f t="array" ref="M74">INDEX(#REF!,MATCH($C74,#REF!,0),MATCH(M$1,#REF!,0))</f>
        <v>#REF!</v>
      </c>
      <c r="N74" s="27" t="e">
        <f t="array" ref="N74">INDEX(#REF!,MATCH($C74,#REF!,0),MATCH(N$1,#REF!,0))</f>
        <v>#REF!</v>
      </c>
      <c r="O74" s="27" t="e">
        <f t="array" ref="O74">INDEX(#REF!,MATCH($C74,#REF!,0),MATCH(O$1,#REF!,0))</f>
        <v>#REF!</v>
      </c>
      <c r="P74" s="27" t="e">
        <f t="array" ref="P74">INDEX(#REF!,MATCH($C74,#REF!,0),MATCH(P$1,#REF!,0))</f>
        <v>#REF!</v>
      </c>
      <c r="Q74" s="28">
        <f t="shared" si="86"/>
        <v>0</v>
      </c>
      <c r="R74" s="26"/>
      <c r="S74" s="27" t="e">
        <f t="array" ref="S74">INDEX(#REF!,MATCH($C74,#REF!,0),MATCH(S$1,#REF!,0))</f>
        <v>#REF!</v>
      </c>
      <c r="T74" s="27" t="e">
        <f t="array" ref="T74">INDEX(#REF!,MATCH($C74,#REF!,0),MATCH(T$1,#REF!,0))</f>
        <v>#REF!</v>
      </c>
      <c r="U74" s="27" t="e">
        <f t="array" ref="U74">INDEX(#REF!,MATCH($C74,#REF!,0),MATCH(U$1,#REF!,0))</f>
        <v>#REF!</v>
      </c>
      <c r="V74" s="27" t="e">
        <f t="array" ref="V74">INDEX(#REF!,MATCH($C74,#REF!,0),MATCH(V$1,#REF!,0))</f>
        <v>#REF!</v>
      </c>
      <c r="W74" s="27" t="e">
        <f t="array" ref="W74">INDEX(#REF!,MATCH($C74,#REF!,0),MATCH(W$1,#REF!,0))</f>
        <v>#REF!</v>
      </c>
      <c r="X74" s="27" t="e">
        <f t="array" ref="X74">INDEX(#REF!,MATCH($C74,#REF!,0),MATCH(X$1,#REF!,0))</f>
        <v>#REF!</v>
      </c>
      <c r="Y74" s="27" t="e">
        <f t="array" ref="Y74">INDEX(#REF!,MATCH($C74,#REF!,0),MATCH(Y$1,#REF!,0))</f>
        <v>#REF!</v>
      </c>
      <c r="Z74" s="27" t="e">
        <f t="array" ref="Z74">INDEX(#REF!,MATCH($C74,#REF!,0),MATCH(Z$1,#REF!,0))</f>
        <v>#REF!</v>
      </c>
      <c r="AA74" s="27" t="e">
        <f t="array" ref="AA74">INDEX(#REF!,MATCH($C74,#REF!,0),MATCH(AA$1,#REF!,0))</f>
        <v>#REF!</v>
      </c>
      <c r="AB74" s="27" t="e">
        <f t="array" ref="AB74">INDEX(#REF!,MATCH($C74,#REF!,0),MATCH(AB$1,#REF!,0))</f>
        <v>#REF!</v>
      </c>
      <c r="AC74" s="27" t="e">
        <f t="array" ref="AC74">INDEX(#REF!,MATCH($C74,#REF!,0),MATCH(AC$1,#REF!,0))</f>
        <v>#REF!</v>
      </c>
      <c r="AD74" s="27" t="e">
        <f t="array" ref="AD74">INDEX(#REF!,MATCH($C74,#REF!,0),MATCH(AD$1,#REF!,0))</f>
        <v>#REF!</v>
      </c>
      <c r="AE74" s="27" t="e">
        <f t="shared" si="80"/>
        <v>#REF!</v>
      </c>
      <c r="AF74" s="28">
        <f t="shared" si="73"/>
        <v>0</v>
      </c>
      <c r="AG74" s="26"/>
      <c r="AH74" s="27" t="e">
        <f t="array" ref="AH74">INDEX(#REF!,MATCH($C74,#REF!,0),MATCH(AH$1,#REF!,0))</f>
        <v>#REF!</v>
      </c>
      <c r="AI74" s="27" t="e">
        <f t="array" ref="AI74">INDEX(#REF!,MATCH($C74,#REF!,0),MATCH(AI$1,#REF!,0))</f>
        <v>#REF!</v>
      </c>
      <c r="AJ74" s="27" t="e">
        <f t="array" ref="AJ74">INDEX(#REF!,MATCH($C74,#REF!,0),MATCH(AJ$1,#REF!,0))</f>
        <v>#REF!</v>
      </c>
      <c r="AK74" s="27" t="e">
        <f t="array" ref="AK74">INDEX(#REF!,MATCH($C74,#REF!,0),MATCH(AK$1,#REF!,0))</f>
        <v>#REF!</v>
      </c>
      <c r="AL74" s="27" t="e">
        <f t="array" ref="AL74">INDEX(#REF!,MATCH($C74,#REF!,0),MATCH(AL$1,#REF!,0))</f>
        <v>#REF!</v>
      </c>
      <c r="AM74" s="27" t="e">
        <f t="array" ref="AM74">INDEX(#REF!,MATCH($C74,#REF!,0),MATCH(AM$1,#REF!,0))</f>
        <v>#REF!</v>
      </c>
      <c r="AN74" s="27" t="e">
        <f t="array" ref="AN74">INDEX(#REF!,MATCH($C74,#REF!,0),MATCH(AN$1,#REF!,0))</f>
        <v>#REF!</v>
      </c>
      <c r="AO74" s="27" t="e">
        <f t="array" ref="AO74">INDEX(#REF!,MATCH($C74,#REF!,0),MATCH(AO$1,#REF!,0))</f>
        <v>#REF!</v>
      </c>
      <c r="AP74" s="27" t="e">
        <f t="array" ref="AP74">INDEX(#REF!,MATCH($C74,#REF!,0),MATCH(AP$1,#REF!,0))</f>
        <v>#REF!</v>
      </c>
      <c r="AQ74" s="27" t="e">
        <f t="array" ref="AQ74">INDEX(#REF!,MATCH($C74,#REF!,0),MATCH(AQ$1,#REF!,0))</f>
        <v>#REF!</v>
      </c>
      <c r="AR74" s="27" t="e">
        <f t="array" ref="AR74">INDEX(#REF!,MATCH($C74,#REF!,0),MATCH(AR$1,#REF!,0))</f>
        <v>#REF!</v>
      </c>
      <c r="AS74" s="27" t="e">
        <f t="array" ref="AS74">INDEX(#REF!,MATCH($C74,#REF!,0),MATCH(AS$1,#REF!,0))</f>
        <v>#REF!</v>
      </c>
      <c r="AT74" s="29" t="e">
        <f t="shared" si="82"/>
        <v>#REF!</v>
      </c>
      <c r="AU74" s="28">
        <f t="shared" si="83"/>
        <v>0</v>
      </c>
      <c r="AV74" s="7"/>
      <c r="AW74" s="29" t="e">
        <f>SUMIF(E$1:P$1,"&lt;="&amp;AW$2,E74:P74)</f>
        <v>#REF!</v>
      </c>
      <c r="AX74" s="28" t="e">
        <f t="shared" si="87"/>
        <v>#REF!</v>
      </c>
      <c r="AY74" s="26"/>
      <c r="AZ74" s="26"/>
      <c r="BA74" s="29" t="e">
        <f>SUMIF(S$1:AD$1,"&lt;="&amp;BA$2,S74:AD74)</f>
        <v>#REF!</v>
      </c>
      <c r="BB74" s="28" t="e">
        <f t="shared" si="88"/>
        <v>#REF!</v>
      </c>
      <c r="BC74" s="27" t="e">
        <f t="shared" si="84"/>
        <v>#REF!</v>
      </c>
      <c r="BD74" s="44" t="e">
        <f t="shared" si="90"/>
        <v>#REF!</v>
      </c>
      <c r="BE74" s="26"/>
      <c r="BF74" s="26"/>
      <c r="BG74" s="29" t="e">
        <f>SUMIF(AH$1:AS$1,"&lt;="&amp;BG$2,AH74:AS74)</f>
        <v>#REF!</v>
      </c>
      <c r="BH74" s="28" t="e">
        <f t="shared" si="89"/>
        <v>#REF!</v>
      </c>
      <c r="BI74" s="27" t="e">
        <f t="shared" si="85"/>
        <v>#REF!</v>
      </c>
      <c r="BJ74" s="44" t="e">
        <f t="shared" si="91"/>
        <v>#REF!</v>
      </c>
      <c r="BK74" s="14"/>
    </row>
    <row r="75" spans="1:63" ht="10.5" hidden="1" customHeight="1" outlineLevel="2" x14ac:dyDescent="0.3">
      <c r="A75" s="14" t="s">
        <v>53</v>
      </c>
      <c r="B75" s="14"/>
      <c r="C75" s="26" t="s">
        <v>89</v>
      </c>
      <c r="D75" s="7"/>
      <c r="E75" s="27" t="e">
        <f t="array" ref="E75">INDEX(#REF!,MATCH($C75,#REF!,0),MATCH(E$1,#REF!,0))</f>
        <v>#REF!</v>
      </c>
      <c r="F75" s="27" t="e">
        <f t="array" ref="F75">INDEX(#REF!,MATCH($C75,#REF!,0),MATCH(F$1,#REF!,0))</f>
        <v>#REF!</v>
      </c>
      <c r="G75" s="27" t="e">
        <f t="array" ref="G75">INDEX(#REF!,MATCH($C75,#REF!,0),MATCH(G$1,#REF!,0))</f>
        <v>#REF!</v>
      </c>
      <c r="H75" s="27" t="e">
        <f t="array" ref="H75">INDEX(#REF!,MATCH($C75,#REF!,0),MATCH(H$1,#REF!,0))</f>
        <v>#REF!</v>
      </c>
      <c r="I75" s="27" t="e">
        <f t="array" ref="I75">INDEX(#REF!,MATCH($C75,#REF!,0),MATCH(I$1,#REF!,0))</f>
        <v>#REF!</v>
      </c>
      <c r="J75" s="27" t="e">
        <f t="array" ref="J75">INDEX(#REF!,MATCH($C75,#REF!,0),MATCH(J$1,#REF!,0))</f>
        <v>#REF!</v>
      </c>
      <c r="K75" s="27" t="e">
        <f t="array" ref="K75">INDEX(#REF!,MATCH($C75,#REF!,0),MATCH(K$1,#REF!,0))</f>
        <v>#REF!</v>
      </c>
      <c r="L75" s="27" t="e">
        <f t="array" ref="L75">INDEX(#REF!,MATCH($C75,#REF!,0),MATCH(L$1,#REF!,0))</f>
        <v>#REF!</v>
      </c>
      <c r="M75" s="27" t="e">
        <f t="array" ref="M75">INDEX(#REF!,MATCH($C75,#REF!,0),MATCH(M$1,#REF!,0))</f>
        <v>#REF!</v>
      </c>
      <c r="N75" s="27" t="e">
        <f t="array" ref="N75">INDEX(#REF!,MATCH($C75,#REF!,0),MATCH(N$1,#REF!,0))</f>
        <v>#REF!</v>
      </c>
      <c r="O75" s="27" t="e">
        <f t="array" ref="O75">INDEX(#REF!,MATCH($C75,#REF!,0),MATCH(O$1,#REF!,0))</f>
        <v>#REF!</v>
      </c>
      <c r="P75" s="27" t="e">
        <f t="array" ref="P75">INDEX(#REF!,MATCH($C75,#REF!,0),MATCH(P$1,#REF!,0))</f>
        <v>#REF!</v>
      </c>
      <c r="Q75" s="28">
        <f t="shared" si="86"/>
        <v>0</v>
      </c>
      <c r="R75" s="26"/>
      <c r="S75" s="27" t="e">
        <f t="array" ref="S75">INDEX(#REF!,MATCH($C75,#REF!,0),MATCH(S$1,#REF!,0))</f>
        <v>#REF!</v>
      </c>
      <c r="T75" s="27" t="e">
        <f t="array" ref="T75">INDEX(#REF!,MATCH($C75,#REF!,0),MATCH(T$1,#REF!,0))</f>
        <v>#REF!</v>
      </c>
      <c r="U75" s="27" t="e">
        <f t="array" ref="U75">INDEX(#REF!,MATCH($C75,#REF!,0),MATCH(U$1,#REF!,0))</f>
        <v>#REF!</v>
      </c>
      <c r="V75" s="27" t="e">
        <f t="array" ref="V75">INDEX(#REF!,MATCH($C75,#REF!,0),MATCH(V$1,#REF!,0))</f>
        <v>#REF!</v>
      </c>
      <c r="W75" s="27" t="e">
        <f t="array" ref="W75">INDEX(#REF!,MATCH($C75,#REF!,0),MATCH(W$1,#REF!,0))</f>
        <v>#REF!</v>
      </c>
      <c r="X75" s="27" t="e">
        <f t="array" ref="X75">INDEX(#REF!,MATCH($C75,#REF!,0),MATCH(X$1,#REF!,0))</f>
        <v>#REF!</v>
      </c>
      <c r="Y75" s="27" t="e">
        <f t="array" ref="Y75">INDEX(#REF!,MATCH($C75,#REF!,0),MATCH(Y$1,#REF!,0))</f>
        <v>#REF!</v>
      </c>
      <c r="Z75" s="27" t="e">
        <f t="array" ref="Z75">INDEX(#REF!,MATCH($C75,#REF!,0),MATCH(Z$1,#REF!,0))</f>
        <v>#REF!</v>
      </c>
      <c r="AA75" s="27" t="e">
        <f t="array" ref="AA75">INDEX(#REF!,MATCH($C75,#REF!,0),MATCH(AA$1,#REF!,0))</f>
        <v>#REF!</v>
      </c>
      <c r="AB75" s="27" t="e">
        <f t="array" ref="AB75">INDEX(#REF!,MATCH($C75,#REF!,0),MATCH(AB$1,#REF!,0))</f>
        <v>#REF!</v>
      </c>
      <c r="AC75" s="27" t="e">
        <f t="array" ref="AC75">INDEX(#REF!,MATCH($C75,#REF!,0),MATCH(AC$1,#REF!,0))</f>
        <v>#REF!</v>
      </c>
      <c r="AD75" s="27" t="e">
        <f t="array" ref="AD75">INDEX(#REF!,MATCH($C75,#REF!,0),MATCH(AD$1,#REF!,0))</f>
        <v>#REF!</v>
      </c>
      <c r="AE75" s="27" t="e">
        <f t="shared" si="80"/>
        <v>#REF!</v>
      </c>
      <c r="AF75" s="28">
        <f t="shared" si="73"/>
        <v>0</v>
      </c>
      <c r="AG75" s="26"/>
      <c r="AH75" s="27" t="e">
        <f t="array" ref="AH75">INDEX(#REF!,MATCH($C75,#REF!,0),MATCH(AH$1,#REF!,0))</f>
        <v>#REF!</v>
      </c>
      <c r="AI75" s="27" t="e">
        <f t="array" ref="AI75">INDEX(#REF!,MATCH($C75,#REF!,0),MATCH(AI$1,#REF!,0))</f>
        <v>#REF!</v>
      </c>
      <c r="AJ75" s="27" t="e">
        <f t="array" ref="AJ75">INDEX(#REF!,MATCH($C75,#REF!,0),MATCH(AJ$1,#REF!,0))</f>
        <v>#REF!</v>
      </c>
      <c r="AK75" s="27" t="e">
        <f t="array" ref="AK75">INDEX(#REF!,MATCH($C75,#REF!,0),MATCH(AK$1,#REF!,0))</f>
        <v>#REF!</v>
      </c>
      <c r="AL75" s="27" t="e">
        <f t="array" ref="AL75">INDEX(#REF!,MATCH($C75,#REF!,0),MATCH(AL$1,#REF!,0))</f>
        <v>#REF!</v>
      </c>
      <c r="AM75" s="27" t="e">
        <f t="array" ref="AM75">INDEX(#REF!,MATCH($C75,#REF!,0),MATCH(AM$1,#REF!,0))</f>
        <v>#REF!</v>
      </c>
      <c r="AN75" s="27" t="e">
        <f t="array" ref="AN75">INDEX(#REF!,MATCH($C75,#REF!,0),MATCH(AN$1,#REF!,0))</f>
        <v>#REF!</v>
      </c>
      <c r="AO75" s="27" t="e">
        <f t="array" ref="AO75">INDEX(#REF!,MATCH($C75,#REF!,0),MATCH(AO$1,#REF!,0))</f>
        <v>#REF!</v>
      </c>
      <c r="AP75" s="27" t="e">
        <f t="array" ref="AP75">INDEX(#REF!,MATCH($C75,#REF!,0),MATCH(AP$1,#REF!,0))</f>
        <v>#REF!</v>
      </c>
      <c r="AQ75" s="27" t="e">
        <f t="array" ref="AQ75">INDEX(#REF!,MATCH($C75,#REF!,0),MATCH(AQ$1,#REF!,0))</f>
        <v>#REF!</v>
      </c>
      <c r="AR75" s="27" t="e">
        <f t="array" ref="AR75">INDEX(#REF!,MATCH($C75,#REF!,0),MATCH(AR$1,#REF!,0))</f>
        <v>#REF!</v>
      </c>
      <c r="AS75" s="27" t="e">
        <f t="array" ref="AS75">INDEX(#REF!,MATCH($C75,#REF!,0),MATCH(AS$1,#REF!,0))</f>
        <v>#REF!</v>
      </c>
      <c r="AT75" s="29" t="e">
        <f t="shared" si="82"/>
        <v>#REF!</v>
      </c>
      <c r="AU75" s="28">
        <f t="shared" si="83"/>
        <v>0</v>
      </c>
      <c r="AV75" s="7"/>
      <c r="AW75" s="29" t="e">
        <f>SUMIF(E$1:P$1,"&lt;="&amp;AW$2,E75:P75)</f>
        <v>#REF!</v>
      </c>
      <c r="AX75" s="28" t="e">
        <f t="shared" si="87"/>
        <v>#REF!</v>
      </c>
      <c r="AY75" s="26"/>
      <c r="AZ75" s="26"/>
      <c r="BA75" s="29" t="e">
        <f>SUMIF(S$1:AD$1,"&lt;="&amp;BA$2,S75:AD75)</f>
        <v>#REF!</v>
      </c>
      <c r="BB75" s="28" t="e">
        <f t="shared" si="88"/>
        <v>#REF!</v>
      </c>
      <c r="BC75" s="27" t="e">
        <f t="shared" si="84"/>
        <v>#REF!</v>
      </c>
      <c r="BD75" s="44" t="e">
        <f t="shared" si="90"/>
        <v>#REF!</v>
      </c>
      <c r="BE75" s="26"/>
      <c r="BF75" s="26"/>
      <c r="BG75" s="29" t="e">
        <f>SUMIF(AH$1:AS$1,"&lt;="&amp;BG$2,AH75:AS75)</f>
        <v>#REF!</v>
      </c>
      <c r="BH75" s="28" t="e">
        <f t="shared" si="89"/>
        <v>#REF!</v>
      </c>
      <c r="BI75" s="27" t="e">
        <f t="shared" si="85"/>
        <v>#REF!</v>
      </c>
      <c r="BJ75" s="44" t="e">
        <f t="shared" si="91"/>
        <v>#REF!</v>
      </c>
      <c r="BK75" s="14"/>
    </row>
    <row r="76" spans="1:63" ht="10.5" hidden="1" customHeight="1" outlineLevel="2" x14ac:dyDescent="0.3">
      <c r="A76" s="14" t="s">
        <v>53</v>
      </c>
      <c r="B76" s="14"/>
      <c r="C76" s="45" t="s">
        <v>90</v>
      </c>
      <c r="D76" s="7"/>
      <c r="E76" s="27" t="e">
        <f t="array" ref="E76">INDEX(#REF!,MATCH($C76,#REF!,0),MATCH(E$1,#REF!,0))</f>
        <v>#REF!</v>
      </c>
      <c r="F76" s="27" t="e">
        <f t="array" ref="F76">INDEX(#REF!,MATCH($C76,#REF!,0),MATCH(F$1,#REF!,0))</f>
        <v>#REF!</v>
      </c>
      <c r="G76" s="27" t="e">
        <f t="array" ref="G76">INDEX(#REF!,MATCH($C76,#REF!,0),MATCH(G$1,#REF!,0))</f>
        <v>#REF!</v>
      </c>
      <c r="H76" s="27" t="e">
        <f t="array" ref="H76">INDEX(#REF!,MATCH($C76,#REF!,0),MATCH(H$1,#REF!,0))</f>
        <v>#REF!</v>
      </c>
      <c r="I76" s="27" t="e">
        <f t="array" ref="I76">INDEX(#REF!,MATCH($C76,#REF!,0),MATCH(I$1,#REF!,0))</f>
        <v>#REF!</v>
      </c>
      <c r="J76" s="27" t="e">
        <f t="array" ref="J76">INDEX(#REF!,MATCH($C76,#REF!,0),MATCH(J$1,#REF!,0))</f>
        <v>#REF!</v>
      </c>
      <c r="K76" s="27" t="e">
        <f t="array" ref="K76">INDEX(#REF!,MATCH($C76,#REF!,0),MATCH(K$1,#REF!,0))</f>
        <v>#REF!</v>
      </c>
      <c r="L76" s="27" t="e">
        <f t="array" ref="L76">INDEX(#REF!,MATCH($C76,#REF!,0),MATCH(L$1,#REF!,0))</f>
        <v>#REF!</v>
      </c>
      <c r="M76" s="27" t="e">
        <f t="array" ref="M76">INDEX(#REF!,MATCH($C76,#REF!,0),MATCH(M$1,#REF!,0))</f>
        <v>#REF!</v>
      </c>
      <c r="N76" s="27" t="e">
        <f t="array" ref="N76">INDEX(#REF!,MATCH($C76,#REF!,0),MATCH(N$1,#REF!,0))</f>
        <v>#REF!</v>
      </c>
      <c r="O76" s="27" t="e">
        <f t="array" ref="O76">INDEX(#REF!,MATCH($C76,#REF!,0),MATCH(O$1,#REF!,0))</f>
        <v>#REF!</v>
      </c>
      <c r="P76" s="27" t="e">
        <f t="array" ref="P76">INDEX(#REF!,MATCH($C76,#REF!,0),MATCH(P$1,#REF!,0))</f>
        <v>#REF!</v>
      </c>
      <c r="Q76" s="28">
        <f t="shared" si="86"/>
        <v>0</v>
      </c>
      <c r="R76" s="26"/>
      <c r="S76" s="27" t="e">
        <f t="array" ref="S76">INDEX(#REF!,MATCH($C76,#REF!,0),MATCH(S$1,#REF!,0))</f>
        <v>#REF!</v>
      </c>
      <c r="T76" s="27" t="e">
        <f t="array" ref="T76">INDEX(#REF!,MATCH($C76,#REF!,0),MATCH(T$1,#REF!,0))</f>
        <v>#REF!</v>
      </c>
      <c r="U76" s="27" t="e">
        <f t="array" ref="U76">INDEX(#REF!,MATCH($C76,#REF!,0),MATCH(U$1,#REF!,0))</f>
        <v>#REF!</v>
      </c>
      <c r="V76" s="27" t="e">
        <f t="array" ref="V76">INDEX(#REF!,MATCH($C76,#REF!,0),MATCH(V$1,#REF!,0))</f>
        <v>#REF!</v>
      </c>
      <c r="W76" s="27" t="e">
        <f t="array" ref="W76">INDEX(#REF!,MATCH($C76,#REF!,0),MATCH(W$1,#REF!,0))</f>
        <v>#REF!</v>
      </c>
      <c r="X76" s="27" t="e">
        <f t="array" ref="X76">INDEX(#REF!,MATCH($C76,#REF!,0),MATCH(X$1,#REF!,0))</f>
        <v>#REF!</v>
      </c>
      <c r="Y76" s="27" t="e">
        <f t="array" ref="Y76">INDEX(#REF!,MATCH($C76,#REF!,0),MATCH(Y$1,#REF!,0))</f>
        <v>#REF!</v>
      </c>
      <c r="Z76" s="27" t="e">
        <f t="array" ref="Z76">INDEX(#REF!,MATCH($C76,#REF!,0),MATCH(Z$1,#REF!,0))</f>
        <v>#REF!</v>
      </c>
      <c r="AA76" s="27" t="e">
        <f t="array" ref="AA76">INDEX(#REF!,MATCH($C76,#REF!,0),MATCH(AA$1,#REF!,0))</f>
        <v>#REF!</v>
      </c>
      <c r="AB76" s="27" t="e">
        <f t="array" ref="AB76">INDEX(#REF!,MATCH($C76,#REF!,0),MATCH(AB$1,#REF!,0))</f>
        <v>#REF!</v>
      </c>
      <c r="AC76" s="27" t="e">
        <f t="array" ref="AC76">INDEX(#REF!,MATCH($C76,#REF!,0),MATCH(AC$1,#REF!,0))</f>
        <v>#REF!</v>
      </c>
      <c r="AD76" s="27" t="e">
        <f t="array" ref="AD76">INDEX(#REF!,MATCH($C76,#REF!,0),MATCH(AD$1,#REF!,0))</f>
        <v>#REF!</v>
      </c>
      <c r="AE76" s="27" t="e">
        <f t="shared" si="80"/>
        <v>#REF!</v>
      </c>
      <c r="AF76" s="28">
        <f t="shared" si="73"/>
        <v>0</v>
      </c>
      <c r="AG76" s="26"/>
      <c r="AH76" s="27" t="e">
        <f t="array" ref="AH76">INDEX(#REF!,MATCH($C76,#REF!,0),MATCH(AH$1,#REF!,0))</f>
        <v>#REF!</v>
      </c>
      <c r="AI76" s="27" t="e">
        <f t="array" ref="AI76">INDEX(#REF!,MATCH($C76,#REF!,0),MATCH(AI$1,#REF!,0))</f>
        <v>#REF!</v>
      </c>
      <c r="AJ76" s="27" t="e">
        <f t="array" ref="AJ76">INDEX(#REF!,MATCH($C76,#REF!,0),MATCH(AJ$1,#REF!,0))</f>
        <v>#REF!</v>
      </c>
      <c r="AK76" s="27" t="e">
        <f t="array" ref="AK76">INDEX(#REF!,MATCH($C76,#REF!,0),MATCH(AK$1,#REF!,0))</f>
        <v>#REF!</v>
      </c>
      <c r="AL76" s="27" t="e">
        <f t="array" ref="AL76">INDEX(#REF!,MATCH($C76,#REF!,0),MATCH(AL$1,#REF!,0))</f>
        <v>#REF!</v>
      </c>
      <c r="AM76" s="27" t="e">
        <f t="array" ref="AM76">INDEX(#REF!,MATCH($C76,#REF!,0),MATCH(AM$1,#REF!,0))</f>
        <v>#REF!</v>
      </c>
      <c r="AN76" s="27" t="e">
        <f t="array" ref="AN76">INDEX(#REF!,MATCH($C76,#REF!,0),MATCH(AN$1,#REF!,0))</f>
        <v>#REF!</v>
      </c>
      <c r="AO76" s="27" t="e">
        <f t="array" ref="AO76">INDEX(#REF!,MATCH($C76,#REF!,0),MATCH(AO$1,#REF!,0))</f>
        <v>#REF!</v>
      </c>
      <c r="AP76" s="27" t="e">
        <f t="array" ref="AP76">INDEX(#REF!,MATCH($C76,#REF!,0),MATCH(AP$1,#REF!,0))</f>
        <v>#REF!</v>
      </c>
      <c r="AQ76" s="27" t="e">
        <f t="array" ref="AQ76">INDEX(#REF!,MATCH($C76,#REF!,0),MATCH(AQ$1,#REF!,0))</f>
        <v>#REF!</v>
      </c>
      <c r="AR76" s="27" t="e">
        <f t="array" ref="AR76">INDEX(#REF!,MATCH($C76,#REF!,0),MATCH(AR$1,#REF!,0))</f>
        <v>#REF!</v>
      </c>
      <c r="AS76" s="27" t="e">
        <f t="array" ref="AS76">INDEX(#REF!,MATCH($C76,#REF!,0),MATCH(AS$1,#REF!,0))</f>
        <v>#REF!</v>
      </c>
      <c r="AT76" s="29" t="e">
        <f t="shared" si="82"/>
        <v>#REF!</v>
      </c>
      <c r="AU76" s="28">
        <f t="shared" si="83"/>
        <v>0</v>
      </c>
      <c r="AV76" s="7"/>
      <c r="AW76" s="29" t="e">
        <f>SUMIF(E$1:P$1,"&lt;="&amp;AW$2,E76:P76)</f>
        <v>#REF!</v>
      </c>
      <c r="AX76" s="28" t="e">
        <f t="shared" si="87"/>
        <v>#REF!</v>
      </c>
      <c r="AY76" s="26"/>
      <c r="AZ76" s="26"/>
      <c r="BA76" s="29" t="e">
        <f>SUMIF(S$1:AD$1,"&lt;="&amp;BA$2,S76:AD76)</f>
        <v>#REF!</v>
      </c>
      <c r="BB76" s="28" t="e">
        <f t="shared" si="88"/>
        <v>#REF!</v>
      </c>
      <c r="BC76" s="27" t="e">
        <f t="shared" si="84"/>
        <v>#REF!</v>
      </c>
      <c r="BD76" s="44" t="e">
        <f t="shared" si="90"/>
        <v>#REF!</v>
      </c>
      <c r="BE76" s="26"/>
      <c r="BF76" s="26"/>
      <c r="BG76" s="29" t="e">
        <f>SUMIF(AH$1:AS$1,"&lt;="&amp;BG$2,AH76:AS76)</f>
        <v>#REF!</v>
      </c>
      <c r="BH76" s="28" t="e">
        <f t="shared" si="89"/>
        <v>#REF!</v>
      </c>
      <c r="BI76" s="27" t="e">
        <f t="shared" si="85"/>
        <v>#REF!</v>
      </c>
      <c r="BJ76" s="44" t="e">
        <f t="shared" si="91"/>
        <v>#REF!</v>
      </c>
      <c r="BK76" s="14"/>
    </row>
    <row r="77" spans="1:63" ht="10.5" hidden="1" customHeight="1" outlineLevel="2" x14ac:dyDescent="0.3">
      <c r="A77" s="14" t="s">
        <v>53</v>
      </c>
      <c r="B77" s="14"/>
      <c r="C77" s="45" t="s">
        <v>91</v>
      </c>
      <c r="D77" s="7"/>
      <c r="E77" s="27" t="e">
        <f t="array" ref="E77">INDEX(#REF!,MATCH($C77,#REF!,0),MATCH(E$1,#REF!,0))</f>
        <v>#REF!</v>
      </c>
      <c r="F77" s="27" t="e">
        <f t="array" ref="F77">INDEX(#REF!,MATCH($C77,#REF!,0),MATCH(F$1,#REF!,0))</f>
        <v>#REF!</v>
      </c>
      <c r="G77" s="27" t="e">
        <f t="array" ref="G77">INDEX(#REF!,MATCH($C77,#REF!,0),MATCH(G$1,#REF!,0))</f>
        <v>#REF!</v>
      </c>
      <c r="H77" s="27" t="e">
        <f t="array" ref="H77">INDEX(#REF!,MATCH($C77,#REF!,0),MATCH(H$1,#REF!,0))</f>
        <v>#REF!</v>
      </c>
      <c r="I77" s="27" t="e">
        <f t="array" ref="I77">INDEX(#REF!,MATCH($C77,#REF!,0),MATCH(I$1,#REF!,0))</f>
        <v>#REF!</v>
      </c>
      <c r="J77" s="27" t="e">
        <f t="array" ref="J77">INDEX(#REF!,MATCH($C77,#REF!,0),MATCH(J$1,#REF!,0))</f>
        <v>#REF!</v>
      </c>
      <c r="K77" s="27" t="e">
        <f t="array" ref="K77">INDEX(#REF!,MATCH($C77,#REF!,0),MATCH(K$1,#REF!,0))</f>
        <v>#REF!</v>
      </c>
      <c r="L77" s="27" t="e">
        <f t="array" ref="L77">INDEX(#REF!,MATCH($C77,#REF!,0),MATCH(L$1,#REF!,0))</f>
        <v>#REF!</v>
      </c>
      <c r="M77" s="27" t="e">
        <f t="array" ref="M77">INDEX(#REF!,MATCH($C77,#REF!,0),MATCH(M$1,#REF!,0))</f>
        <v>#REF!</v>
      </c>
      <c r="N77" s="27" t="e">
        <f t="array" ref="N77">INDEX(#REF!,MATCH($C77,#REF!,0),MATCH(N$1,#REF!,0))</f>
        <v>#REF!</v>
      </c>
      <c r="O77" s="27" t="e">
        <f t="array" ref="O77">INDEX(#REF!,MATCH($C77,#REF!,0),MATCH(O$1,#REF!,0))</f>
        <v>#REF!</v>
      </c>
      <c r="P77" s="27" t="e">
        <f t="array" ref="P77">INDEX(#REF!,MATCH($C77,#REF!,0),MATCH(P$1,#REF!,0))</f>
        <v>#REF!</v>
      </c>
      <c r="Q77" s="28">
        <f t="shared" si="86"/>
        <v>0</v>
      </c>
      <c r="R77" s="26"/>
      <c r="S77" s="27" t="e">
        <f t="array" ref="S77">INDEX(#REF!,MATCH($C77,#REF!,0),MATCH(S$1,#REF!,0))</f>
        <v>#REF!</v>
      </c>
      <c r="T77" s="27" t="e">
        <f t="array" ref="T77">INDEX(#REF!,MATCH($C77,#REF!,0),MATCH(T$1,#REF!,0))</f>
        <v>#REF!</v>
      </c>
      <c r="U77" s="27" t="e">
        <f t="array" ref="U77">INDEX(#REF!,MATCH($C77,#REF!,0),MATCH(U$1,#REF!,0))</f>
        <v>#REF!</v>
      </c>
      <c r="V77" s="27" t="e">
        <f t="array" ref="V77">INDEX(#REF!,MATCH($C77,#REF!,0),MATCH(V$1,#REF!,0))</f>
        <v>#REF!</v>
      </c>
      <c r="W77" s="27" t="e">
        <f t="array" ref="W77">INDEX(#REF!,MATCH($C77,#REF!,0),MATCH(W$1,#REF!,0))</f>
        <v>#REF!</v>
      </c>
      <c r="X77" s="27" t="e">
        <f t="array" ref="X77">INDEX(#REF!,MATCH($C77,#REF!,0),MATCH(X$1,#REF!,0))</f>
        <v>#REF!</v>
      </c>
      <c r="Y77" s="27" t="e">
        <f t="array" ref="Y77">INDEX(#REF!,MATCH($C77,#REF!,0),MATCH(Y$1,#REF!,0))</f>
        <v>#REF!</v>
      </c>
      <c r="Z77" s="27" t="e">
        <f t="array" ref="Z77">INDEX(#REF!,MATCH($C77,#REF!,0),MATCH(Z$1,#REF!,0))</f>
        <v>#REF!</v>
      </c>
      <c r="AA77" s="27" t="e">
        <f t="array" ref="AA77">INDEX(#REF!,MATCH($C77,#REF!,0),MATCH(AA$1,#REF!,0))</f>
        <v>#REF!</v>
      </c>
      <c r="AB77" s="27" t="e">
        <f t="array" ref="AB77">INDEX(#REF!,MATCH($C77,#REF!,0),MATCH(AB$1,#REF!,0))</f>
        <v>#REF!</v>
      </c>
      <c r="AC77" s="27" t="e">
        <f t="array" ref="AC77">INDEX(#REF!,MATCH($C77,#REF!,0),MATCH(AC$1,#REF!,0))</f>
        <v>#REF!</v>
      </c>
      <c r="AD77" s="27" t="e">
        <f t="array" ref="AD77">INDEX(#REF!,MATCH($C77,#REF!,0),MATCH(AD$1,#REF!,0))</f>
        <v>#REF!</v>
      </c>
      <c r="AE77" s="27" t="e">
        <f t="shared" si="80"/>
        <v>#REF!</v>
      </c>
      <c r="AF77" s="28">
        <f t="shared" si="73"/>
        <v>0</v>
      </c>
      <c r="AG77" s="26"/>
      <c r="AH77" s="27" t="e">
        <f t="array" ref="AH77">INDEX(#REF!,MATCH($C77,#REF!,0),MATCH(AH$1,#REF!,0))</f>
        <v>#REF!</v>
      </c>
      <c r="AI77" s="27" t="e">
        <f t="array" ref="AI77">INDEX(#REF!,MATCH($C77,#REF!,0),MATCH(AI$1,#REF!,0))</f>
        <v>#REF!</v>
      </c>
      <c r="AJ77" s="27" t="e">
        <f t="array" ref="AJ77">INDEX(#REF!,MATCH($C77,#REF!,0),MATCH(AJ$1,#REF!,0))</f>
        <v>#REF!</v>
      </c>
      <c r="AK77" s="27" t="e">
        <f t="array" ref="AK77">INDEX(#REF!,MATCH($C77,#REF!,0),MATCH(AK$1,#REF!,0))</f>
        <v>#REF!</v>
      </c>
      <c r="AL77" s="27" t="e">
        <f t="array" ref="AL77">INDEX(#REF!,MATCH($C77,#REF!,0),MATCH(AL$1,#REF!,0))</f>
        <v>#REF!</v>
      </c>
      <c r="AM77" s="27" t="e">
        <f t="array" ref="AM77">INDEX(#REF!,MATCH($C77,#REF!,0),MATCH(AM$1,#REF!,0))</f>
        <v>#REF!</v>
      </c>
      <c r="AN77" s="27" t="e">
        <f t="array" ref="AN77">INDEX(#REF!,MATCH($C77,#REF!,0),MATCH(AN$1,#REF!,0))</f>
        <v>#REF!</v>
      </c>
      <c r="AO77" s="27" t="e">
        <f t="array" ref="AO77">INDEX(#REF!,MATCH($C77,#REF!,0),MATCH(AO$1,#REF!,0))</f>
        <v>#REF!</v>
      </c>
      <c r="AP77" s="27" t="e">
        <f t="array" ref="AP77">INDEX(#REF!,MATCH($C77,#REF!,0),MATCH(AP$1,#REF!,0))</f>
        <v>#REF!</v>
      </c>
      <c r="AQ77" s="27" t="e">
        <f t="array" ref="AQ77">INDEX(#REF!,MATCH($C77,#REF!,0),MATCH(AQ$1,#REF!,0))</f>
        <v>#REF!</v>
      </c>
      <c r="AR77" s="27" t="e">
        <f t="array" ref="AR77">INDEX(#REF!,MATCH($C77,#REF!,0),MATCH(AR$1,#REF!,0))</f>
        <v>#REF!</v>
      </c>
      <c r="AS77" s="27" t="e">
        <f t="array" ref="AS77">INDEX(#REF!,MATCH($C77,#REF!,0),MATCH(AS$1,#REF!,0))</f>
        <v>#REF!</v>
      </c>
      <c r="AT77" s="29" t="e">
        <f t="shared" si="82"/>
        <v>#REF!</v>
      </c>
      <c r="AU77" s="28">
        <f t="shared" si="83"/>
        <v>0</v>
      </c>
      <c r="AV77" s="7"/>
      <c r="AW77" s="29" t="e">
        <f>SUMIF(E$1:P$1,"&lt;="&amp;AW$2,E77:P77)</f>
        <v>#REF!</v>
      </c>
      <c r="AX77" s="28" t="e">
        <f t="shared" si="87"/>
        <v>#REF!</v>
      </c>
      <c r="AY77" s="26"/>
      <c r="AZ77" s="26"/>
      <c r="BA77" s="29" t="e">
        <f>SUMIF(S$1:AD$1,"&lt;="&amp;BA$2,S77:AD77)</f>
        <v>#REF!</v>
      </c>
      <c r="BB77" s="28" t="e">
        <f t="shared" si="88"/>
        <v>#REF!</v>
      </c>
      <c r="BC77" s="27" t="e">
        <f t="shared" si="84"/>
        <v>#REF!</v>
      </c>
      <c r="BD77" s="44" t="e">
        <f t="shared" si="90"/>
        <v>#REF!</v>
      </c>
      <c r="BE77" s="26"/>
      <c r="BF77" s="26"/>
      <c r="BG77" s="29" t="e">
        <f>SUMIF(AH$1:AS$1,"&lt;="&amp;BG$2,AH77:AS77)</f>
        <v>#REF!</v>
      </c>
      <c r="BH77" s="28" t="e">
        <f t="shared" si="89"/>
        <v>#REF!</v>
      </c>
      <c r="BI77" s="27" t="e">
        <f t="shared" si="85"/>
        <v>#REF!</v>
      </c>
      <c r="BJ77" s="44" t="e">
        <f t="shared" si="91"/>
        <v>#REF!</v>
      </c>
      <c r="BK77" s="14"/>
    </row>
    <row r="78" spans="1:63" ht="10.5" hidden="1" customHeight="1" outlineLevel="1" x14ac:dyDescent="0.3">
      <c r="A78" s="14" t="s">
        <v>53</v>
      </c>
      <c r="B78" s="14"/>
      <c r="C78" s="7" t="s">
        <v>92</v>
      </c>
      <c r="D78" s="7"/>
      <c r="E78" s="37" t="e">
        <f t="shared" ref="E78:P78" si="95">SUM(E79:E81)</f>
        <v>#REF!</v>
      </c>
      <c r="F78" s="37" t="e">
        <f t="shared" si="95"/>
        <v>#REF!</v>
      </c>
      <c r="G78" s="37" t="e">
        <f t="shared" si="95"/>
        <v>#REF!</v>
      </c>
      <c r="H78" s="37" t="e">
        <f t="shared" si="95"/>
        <v>#REF!</v>
      </c>
      <c r="I78" s="37" t="e">
        <f t="shared" si="95"/>
        <v>#REF!</v>
      </c>
      <c r="J78" s="37" t="e">
        <f t="shared" si="95"/>
        <v>#REF!</v>
      </c>
      <c r="K78" s="37" t="e">
        <f t="shared" si="95"/>
        <v>#REF!</v>
      </c>
      <c r="L78" s="37" t="e">
        <f t="shared" si="95"/>
        <v>#REF!</v>
      </c>
      <c r="M78" s="37" t="e">
        <f t="shared" si="95"/>
        <v>#REF!</v>
      </c>
      <c r="N78" s="37" t="e">
        <f t="shared" si="95"/>
        <v>#REF!</v>
      </c>
      <c r="O78" s="37" t="e">
        <f t="shared" si="95"/>
        <v>#REF!</v>
      </c>
      <c r="P78" s="37" t="e">
        <f t="shared" si="95"/>
        <v>#REF!</v>
      </c>
      <c r="Q78" s="38">
        <f t="shared" si="86"/>
        <v>0</v>
      </c>
      <c r="R78" s="7"/>
      <c r="S78" s="37" t="e">
        <f t="shared" ref="S78:AD78" si="96">SUM(S79:S81)</f>
        <v>#REF!</v>
      </c>
      <c r="T78" s="37" t="e">
        <f t="shared" si="96"/>
        <v>#REF!</v>
      </c>
      <c r="U78" s="37" t="e">
        <f t="shared" si="96"/>
        <v>#REF!</v>
      </c>
      <c r="V78" s="37" t="e">
        <f t="shared" si="96"/>
        <v>#REF!</v>
      </c>
      <c r="W78" s="37" t="e">
        <f t="shared" si="96"/>
        <v>#REF!</v>
      </c>
      <c r="X78" s="37" t="e">
        <f t="shared" si="96"/>
        <v>#REF!</v>
      </c>
      <c r="Y78" s="37" t="e">
        <f t="shared" si="96"/>
        <v>#REF!</v>
      </c>
      <c r="Z78" s="37" t="e">
        <f t="shared" si="96"/>
        <v>#REF!</v>
      </c>
      <c r="AA78" s="37" t="e">
        <f t="shared" si="96"/>
        <v>#REF!</v>
      </c>
      <c r="AB78" s="37" t="e">
        <f t="shared" si="96"/>
        <v>#REF!</v>
      </c>
      <c r="AC78" s="37" t="e">
        <f t="shared" si="96"/>
        <v>#REF!</v>
      </c>
      <c r="AD78" s="37" t="e">
        <f t="shared" si="96"/>
        <v>#REF!</v>
      </c>
      <c r="AE78" s="37" t="e">
        <f t="shared" si="80"/>
        <v>#REF!</v>
      </c>
      <c r="AF78" s="38">
        <f t="shared" si="73"/>
        <v>0</v>
      </c>
      <c r="AG78" s="7"/>
      <c r="AH78" s="37" t="e">
        <f t="shared" ref="AH78:AS78" si="97">SUM(AH79:AH81)</f>
        <v>#REF!</v>
      </c>
      <c r="AI78" s="37" t="e">
        <f t="shared" si="97"/>
        <v>#REF!</v>
      </c>
      <c r="AJ78" s="37" t="e">
        <f t="shared" si="97"/>
        <v>#REF!</v>
      </c>
      <c r="AK78" s="37" t="e">
        <f t="shared" si="97"/>
        <v>#REF!</v>
      </c>
      <c r="AL78" s="37" t="e">
        <f t="shared" si="97"/>
        <v>#REF!</v>
      </c>
      <c r="AM78" s="37" t="e">
        <f t="shared" si="97"/>
        <v>#REF!</v>
      </c>
      <c r="AN78" s="37" t="e">
        <f t="shared" si="97"/>
        <v>#REF!</v>
      </c>
      <c r="AO78" s="37" t="e">
        <f t="shared" si="97"/>
        <v>#REF!</v>
      </c>
      <c r="AP78" s="37" t="e">
        <f t="shared" si="97"/>
        <v>#REF!</v>
      </c>
      <c r="AQ78" s="37" t="e">
        <f t="shared" si="97"/>
        <v>#REF!</v>
      </c>
      <c r="AR78" s="37" t="e">
        <f t="shared" si="97"/>
        <v>#REF!</v>
      </c>
      <c r="AS78" s="37" t="e">
        <f t="shared" si="97"/>
        <v>#REF!</v>
      </c>
      <c r="AT78" s="23" t="e">
        <f t="shared" si="82"/>
        <v>#REF!</v>
      </c>
      <c r="AU78" s="38">
        <f t="shared" si="83"/>
        <v>0</v>
      </c>
      <c r="AV78" s="7"/>
      <c r="AW78" s="23" t="e">
        <f>SUM(AW79:AW81)</f>
        <v>#REF!</v>
      </c>
      <c r="AX78" s="38" t="e">
        <f t="shared" si="87"/>
        <v>#REF!</v>
      </c>
      <c r="AY78" s="7"/>
      <c r="AZ78" s="7"/>
      <c r="BA78" s="23" t="e">
        <f>SUM(BA79:BA81)</f>
        <v>#REF!</v>
      </c>
      <c r="BB78" s="38" t="e">
        <f t="shared" si="88"/>
        <v>#REF!</v>
      </c>
      <c r="BC78" s="37" t="e">
        <f t="shared" si="84"/>
        <v>#REF!</v>
      </c>
      <c r="BD78" s="39" t="e">
        <f t="shared" si="90"/>
        <v>#REF!</v>
      </c>
      <c r="BE78" s="7"/>
      <c r="BF78" s="7"/>
      <c r="BG78" s="23" t="e">
        <f>SUM(BG79:BG81)</f>
        <v>#REF!</v>
      </c>
      <c r="BH78" s="38" t="e">
        <f t="shared" si="89"/>
        <v>#REF!</v>
      </c>
      <c r="BI78" s="37" t="e">
        <f t="shared" si="85"/>
        <v>#REF!</v>
      </c>
      <c r="BJ78" s="39" t="e">
        <f t="shared" si="91"/>
        <v>#REF!</v>
      </c>
      <c r="BK78" s="14"/>
    </row>
    <row r="79" spans="1:63" ht="10.5" hidden="1" customHeight="1" outlineLevel="2" x14ac:dyDescent="0.3">
      <c r="A79" s="14" t="s">
        <v>53</v>
      </c>
      <c r="B79" s="14"/>
      <c r="C79" s="26" t="s">
        <v>93</v>
      </c>
      <c r="D79" s="7"/>
      <c r="E79" s="27" t="e">
        <f t="array" ref="E79">INDEX(#REF!,MATCH($C79,#REF!,0),MATCH(E$1,#REF!,0))</f>
        <v>#REF!</v>
      </c>
      <c r="F79" s="27" t="e">
        <f t="array" ref="F79">INDEX(#REF!,MATCH($C79,#REF!,0),MATCH(F$1,#REF!,0))</f>
        <v>#REF!</v>
      </c>
      <c r="G79" s="27" t="e">
        <f t="array" ref="G79">INDEX(#REF!,MATCH($C79,#REF!,0),MATCH(G$1,#REF!,0))</f>
        <v>#REF!</v>
      </c>
      <c r="H79" s="27" t="e">
        <f t="array" ref="H79">INDEX(#REF!,MATCH($C79,#REF!,0),MATCH(H$1,#REF!,0))</f>
        <v>#REF!</v>
      </c>
      <c r="I79" s="27" t="e">
        <f t="array" ref="I79">INDEX(#REF!,MATCH($C79,#REF!,0),MATCH(I$1,#REF!,0))</f>
        <v>#REF!</v>
      </c>
      <c r="J79" s="27" t="e">
        <f t="array" ref="J79">INDEX(#REF!,MATCH($C79,#REF!,0),MATCH(J$1,#REF!,0))</f>
        <v>#REF!</v>
      </c>
      <c r="K79" s="27" t="e">
        <f t="array" ref="K79">INDEX(#REF!,MATCH($C79,#REF!,0),MATCH(K$1,#REF!,0))</f>
        <v>#REF!</v>
      </c>
      <c r="L79" s="27" t="e">
        <f t="array" ref="L79">INDEX(#REF!,MATCH($C79,#REF!,0),MATCH(L$1,#REF!,0))</f>
        <v>#REF!</v>
      </c>
      <c r="M79" s="27" t="e">
        <f t="array" ref="M79">INDEX(#REF!,MATCH($C79,#REF!,0),MATCH(M$1,#REF!,0))</f>
        <v>#REF!</v>
      </c>
      <c r="N79" s="27" t="e">
        <f t="array" ref="N79">INDEX(#REF!,MATCH($C79,#REF!,0),MATCH(N$1,#REF!,0))</f>
        <v>#REF!</v>
      </c>
      <c r="O79" s="27" t="e">
        <f t="array" ref="O79">INDEX(#REF!,MATCH($C79,#REF!,0),MATCH(O$1,#REF!,0))</f>
        <v>#REF!</v>
      </c>
      <c r="P79" s="27" t="e">
        <f t="array" ref="P79">INDEX(#REF!,MATCH($C79,#REF!,0),MATCH(P$1,#REF!,0))</f>
        <v>#REF!</v>
      </c>
      <c r="Q79" s="28">
        <f t="shared" si="86"/>
        <v>0</v>
      </c>
      <c r="R79" s="26"/>
      <c r="S79" s="27" t="e">
        <f t="array" ref="S79">INDEX(#REF!,MATCH($C79,#REF!,0),MATCH(S$1,#REF!,0))</f>
        <v>#REF!</v>
      </c>
      <c r="T79" s="27" t="e">
        <f t="array" ref="T79">INDEX(#REF!,MATCH($C79,#REF!,0),MATCH(T$1,#REF!,0))</f>
        <v>#REF!</v>
      </c>
      <c r="U79" s="27" t="e">
        <f t="array" ref="U79">INDEX(#REF!,MATCH($C79,#REF!,0),MATCH(U$1,#REF!,0))</f>
        <v>#REF!</v>
      </c>
      <c r="V79" s="27" t="e">
        <f t="array" ref="V79">INDEX(#REF!,MATCH($C79,#REF!,0),MATCH(V$1,#REF!,0))</f>
        <v>#REF!</v>
      </c>
      <c r="W79" s="27" t="e">
        <f t="array" ref="W79">INDEX(#REF!,MATCH($C79,#REF!,0),MATCH(W$1,#REF!,0))</f>
        <v>#REF!</v>
      </c>
      <c r="X79" s="27" t="e">
        <f t="array" ref="X79">INDEX(#REF!,MATCH($C79,#REF!,0),MATCH(X$1,#REF!,0))</f>
        <v>#REF!</v>
      </c>
      <c r="Y79" s="27" t="e">
        <f t="array" ref="Y79">INDEX(#REF!,MATCH($C79,#REF!,0),MATCH(Y$1,#REF!,0))</f>
        <v>#REF!</v>
      </c>
      <c r="Z79" s="27" t="e">
        <f t="array" ref="Z79">INDEX(#REF!,MATCH($C79,#REF!,0),MATCH(Z$1,#REF!,0))</f>
        <v>#REF!</v>
      </c>
      <c r="AA79" s="27" t="e">
        <f t="array" ref="AA79">INDEX(#REF!,MATCH($C79,#REF!,0),MATCH(AA$1,#REF!,0))</f>
        <v>#REF!</v>
      </c>
      <c r="AB79" s="27" t="e">
        <f t="array" ref="AB79">INDEX(#REF!,MATCH($C79,#REF!,0),MATCH(AB$1,#REF!,0))</f>
        <v>#REF!</v>
      </c>
      <c r="AC79" s="27" t="e">
        <f t="array" ref="AC79">INDEX(#REF!,MATCH($C79,#REF!,0),MATCH(AC$1,#REF!,0))</f>
        <v>#REF!</v>
      </c>
      <c r="AD79" s="27" t="e">
        <f t="array" ref="AD79">INDEX(#REF!,MATCH($C79,#REF!,0),MATCH(AD$1,#REF!,0))</f>
        <v>#REF!</v>
      </c>
      <c r="AE79" s="27" t="e">
        <f t="shared" si="80"/>
        <v>#REF!</v>
      </c>
      <c r="AF79" s="28">
        <f t="shared" si="73"/>
        <v>0</v>
      </c>
      <c r="AG79" s="26"/>
      <c r="AH79" s="27" t="e">
        <f t="array" ref="AH79">INDEX(#REF!,MATCH($C79,#REF!,0),MATCH(AH$1,#REF!,0))</f>
        <v>#REF!</v>
      </c>
      <c r="AI79" s="27" t="e">
        <f t="array" ref="AI79">INDEX(#REF!,MATCH($C79,#REF!,0),MATCH(AI$1,#REF!,0))</f>
        <v>#REF!</v>
      </c>
      <c r="AJ79" s="27" t="e">
        <f t="array" ref="AJ79">INDEX(#REF!,MATCH($C79,#REF!,0),MATCH(AJ$1,#REF!,0))</f>
        <v>#REF!</v>
      </c>
      <c r="AK79" s="27" t="e">
        <f t="array" ref="AK79">INDEX(#REF!,MATCH($C79,#REF!,0),MATCH(AK$1,#REF!,0))</f>
        <v>#REF!</v>
      </c>
      <c r="AL79" s="27" t="e">
        <f t="array" ref="AL79">INDEX(#REF!,MATCH($C79,#REF!,0),MATCH(AL$1,#REF!,0))</f>
        <v>#REF!</v>
      </c>
      <c r="AM79" s="27" t="e">
        <f t="array" ref="AM79">INDEX(#REF!,MATCH($C79,#REF!,0),MATCH(AM$1,#REF!,0))</f>
        <v>#REF!</v>
      </c>
      <c r="AN79" s="27" t="e">
        <f t="array" ref="AN79">INDEX(#REF!,MATCH($C79,#REF!,0),MATCH(AN$1,#REF!,0))</f>
        <v>#REF!</v>
      </c>
      <c r="AO79" s="27" t="e">
        <f t="array" ref="AO79">INDEX(#REF!,MATCH($C79,#REF!,0),MATCH(AO$1,#REF!,0))</f>
        <v>#REF!</v>
      </c>
      <c r="AP79" s="27" t="e">
        <f t="array" ref="AP79">INDEX(#REF!,MATCH($C79,#REF!,0),MATCH(AP$1,#REF!,0))</f>
        <v>#REF!</v>
      </c>
      <c r="AQ79" s="27" t="e">
        <f t="array" ref="AQ79">INDEX(#REF!,MATCH($C79,#REF!,0),MATCH(AQ$1,#REF!,0))</f>
        <v>#REF!</v>
      </c>
      <c r="AR79" s="27" t="e">
        <f t="array" ref="AR79">INDEX(#REF!,MATCH($C79,#REF!,0),MATCH(AR$1,#REF!,0))</f>
        <v>#REF!</v>
      </c>
      <c r="AS79" s="27" t="e">
        <f t="array" ref="AS79">INDEX(#REF!,MATCH($C79,#REF!,0),MATCH(AS$1,#REF!,0))</f>
        <v>#REF!</v>
      </c>
      <c r="AT79" s="29" t="e">
        <f t="shared" si="82"/>
        <v>#REF!</v>
      </c>
      <c r="AU79" s="28">
        <f t="shared" si="83"/>
        <v>0</v>
      </c>
      <c r="AV79" s="7"/>
      <c r="AW79" s="29" t="e">
        <f>SUMIF(E$1:P$1,"&lt;="&amp;AW$2,E79:P79)</f>
        <v>#REF!</v>
      </c>
      <c r="AX79" s="28" t="e">
        <f t="shared" si="87"/>
        <v>#REF!</v>
      </c>
      <c r="AY79" s="26"/>
      <c r="AZ79" s="26"/>
      <c r="BA79" s="29" t="e">
        <f>SUMIF(S$1:AD$1,"&lt;="&amp;BA$2,S79:AD79)</f>
        <v>#REF!</v>
      </c>
      <c r="BB79" s="28" t="e">
        <f t="shared" si="88"/>
        <v>#REF!</v>
      </c>
      <c r="BC79" s="27" t="e">
        <f t="shared" si="84"/>
        <v>#REF!</v>
      </c>
      <c r="BD79" s="44" t="e">
        <f t="shared" si="90"/>
        <v>#REF!</v>
      </c>
      <c r="BE79" s="26"/>
      <c r="BF79" s="26"/>
      <c r="BG79" s="29" t="e">
        <f>SUMIF(AH$1:AS$1,"&lt;="&amp;BG$2,AH79:AS79)</f>
        <v>#REF!</v>
      </c>
      <c r="BH79" s="28" t="e">
        <f t="shared" si="89"/>
        <v>#REF!</v>
      </c>
      <c r="BI79" s="27" t="e">
        <f t="shared" si="85"/>
        <v>#REF!</v>
      </c>
      <c r="BJ79" s="44" t="e">
        <f t="shared" si="91"/>
        <v>#REF!</v>
      </c>
      <c r="BK79" s="14"/>
    </row>
    <row r="80" spans="1:63" ht="10.5" hidden="1" customHeight="1" outlineLevel="2" x14ac:dyDescent="0.3">
      <c r="A80" s="14" t="s">
        <v>53</v>
      </c>
      <c r="B80" s="14"/>
      <c r="C80" s="26" t="s">
        <v>94</v>
      </c>
      <c r="D80" s="7"/>
      <c r="E80" s="27" t="e">
        <f t="array" ref="E80">INDEX(#REF!,MATCH($C80,#REF!,0),MATCH(E$1,#REF!,0))</f>
        <v>#REF!</v>
      </c>
      <c r="F80" s="27" t="e">
        <f t="array" ref="F80">INDEX(#REF!,MATCH($C80,#REF!,0),MATCH(F$1,#REF!,0))</f>
        <v>#REF!</v>
      </c>
      <c r="G80" s="27" t="e">
        <f t="array" ref="G80">INDEX(#REF!,MATCH($C80,#REF!,0),MATCH(G$1,#REF!,0))</f>
        <v>#REF!</v>
      </c>
      <c r="H80" s="27" t="e">
        <f t="array" ref="H80">INDEX(#REF!,MATCH($C80,#REF!,0),MATCH(H$1,#REF!,0))</f>
        <v>#REF!</v>
      </c>
      <c r="I80" s="27" t="e">
        <f t="array" ref="I80">INDEX(#REF!,MATCH($C80,#REF!,0),MATCH(I$1,#REF!,0))</f>
        <v>#REF!</v>
      </c>
      <c r="J80" s="27" t="e">
        <f t="array" ref="J80">INDEX(#REF!,MATCH($C80,#REF!,0),MATCH(J$1,#REF!,0))</f>
        <v>#REF!</v>
      </c>
      <c r="K80" s="27" t="e">
        <f t="array" ref="K80">INDEX(#REF!,MATCH($C80,#REF!,0),MATCH(K$1,#REF!,0))</f>
        <v>#REF!</v>
      </c>
      <c r="L80" s="27" t="e">
        <f t="array" ref="L80">INDEX(#REF!,MATCH($C80,#REF!,0),MATCH(L$1,#REF!,0))</f>
        <v>#REF!</v>
      </c>
      <c r="M80" s="27" t="e">
        <f t="array" ref="M80">INDEX(#REF!,MATCH($C80,#REF!,0),MATCH(M$1,#REF!,0))</f>
        <v>#REF!</v>
      </c>
      <c r="N80" s="27" t="e">
        <f t="array" ref="N80">INDEX(#REF!,MATCH($C80,#REF!,0),MATCH(N$1,#REF!,0))</f>
        <v>#REF!</v>
      </c>
      <c r="O80" s="27" t="e">
        <f t="array" ref="O80">INDEX(#REF!,MATCH($C80,#REF!,0),MATCH(O$1,#REF!,0))</f>
        <v>#REF!</v>
      </c>
      <c r="P80" s="27" t="e">
        <f t="array" ref="P80">INDEX(#REF!,MATCH($C80,#REF!,0),MATCH(P$1,#REF!,0))</f>
        <v>#REF!</v>
      </c>
      <c r="Q80" s="28">
        <f t="shared" si="86"/>
        <v>0</v>
      </c>
      <c r="R80" s="26"/>
      <c r="S80" s="27" t="e">
        <f t="array" ref="S80">INDEX(#REF!,MATCH($C80,#REF!,0),MATCH(S$1,#REF!,0))</f>
        <v>#REF!</v>
      </c>
      <c r="T80" s="27" t="e">
        <f t="array" ref="T80">INDEX(#REF!,MATCH($C80,#REF!,0),MATCH(T$1,#REF!,0))</f>
        <v>#REF!</v>
      </c>
      <c r="U80" s="27" t="e">
        <f t="array" ref="U80">INDEX(#REF!,MATCH($C80,#REF!,0),MATCH(U$1,#REF!,0))</f>
        <v>#REF!</v>
      </c>
      <c r="V80" s="27" t="e">
        <f t="array" ref="V80">INDEX(#REF!,MATCH($C80,#REF!,0),MATCH(V$1,#REF!,0))</f>
        <v>#REF!</v>
      </c>
      <c r="W80" s="27" t="e">
        <f t="array" ref="W80">INDEX(#REF!,MATCH($C80,#REF!,0),MATCH(W$1,#REF!,0))</f>
        <v>#REF!</v>
      </c>
      <c r="X80" s="27" t="e">
        <f t="array" ref="X80">INDEX(#REF!,MATCH($C80,#REF!,0),MATCH(X$1,#REF!,0))</f>
        <v>#REF!</v>
      </c>
      <c r="Y80" s="27" t="e">
        <f t="array" ref="Y80">INDEX(#REF!,MATCH($C80,#REF!,0),MATCH(Y$1,#REF!,0))</f>
        <v>#REF!</v>
      </c>
      <c r="Z80" s="27" t="e">
        <f t="array" ref="Z80">INDEX(#REF!,MATCH($C80,#REF!,0),MATCH(Z$1,#REF!,0))</f>
        <v>#REF!</v>
      </c>
      <c r="AA80" s="27" t="e">
        <f t="array" ref="AA80">INDEX(#REF!,MATCH($C80,#REF!,0),MATCH(AA$1,#REF!,0))</f>
        <v>#REF!</v>
      </c>
      <c r="AB80" s="27" t="e">
        <f t="array" ref="AB80">INDEX(#REF!,MATCH($C80,#REF!,0),MATCH(AB$1,#REF!,0))</f>
        <v>#REF!</v>
      </c>
      <c r="AC80" s="27" t="e">
        <f t="array" ref="AC80">INDEX(#REF!,MATCH($C80,#REF!,0),MATCH(AC$1,#REF!,0))</f>
        <v>#REF!</v>
      </c>
      <c r="AD80" s="27" t="e">
        <f t="array" ref="AD80">INDEX(#REF!,MATCH($C80,#REF!,0),MATCH(AD$1,#REF!,0))</f>
        <v>#REF!</v>
      </c>
      <c r="AE80" s="27" t="e">
        <f t="shared" si="80"/>
        <v>#REF!</v>
      </c>
      <c r="AF80" s="28">
        <f t="shared" si="73"/>
        <v>0</v>
      </c>
      <c r="AG80" s="26"/>
      <c r="AH80" s="27" t="e">
        <f t="array" ref="AH80">INDEX(#REF!,MATCH($C80,#REF!,0),MATCH(AH$1,#REF!,0))</f>
        <v>#REF!</v>
      </c>
      <c r="AI80" s="27" t="e">
        <f t="array" ref="AI80">INDEX(#REF!,MATCH($C80,#REF!,0),MATCH(AI$1,#REF!,0))</f>
        <v>#REF!</v>
      </c>
      <c r="AJ80" s="27" t="e">
        <f t="array" ref="AJ80">INDEX(#REF!,MATCH($C80,#REF!,0),MATCH(AJ$1,#REF!,0))</f>
        <v>#REF!</v>
      </c>
      <c r="AK80" s="27" t="e">
        <f t="array" ref="AK80">INDEX(#REF!,MATCH($C80,#REF!,0),MATCH(AK$1,#REF!,0))</f>
        <v>#REF!</v>
      </c>
      <c r="AL80" s="27" t="e">
        <f t="array" ref="AL80">INDEX(#REF!,MATCH($C80,#REF!,0),MATCH(AL$1,#REF!,0))</f>
        <v>#REF!</v>
      </c>
      <c r="AM80" s="27" t="e">
        <f t="array" ref="AM80">INDEX(#REF!,MATCH($C80,#REF!,0),MATCH(AM$1,#REF!,0))</f>
        <v>#REF!</v>
      </c>
      <c r="AN80" s="27" t="e">
        <f t="array" ref="AN80">INDEX(#REF!,MATCH($C80,#REF!,0),MATCH(AN$1,#REF!,0))</f>
        <v>#REF!</v>
      </c>
      <c r="AO80" s="27" t="e">
        <f t="array" ref="AO80">INDEX(#REF!,MATCH($C80,#REF!,0),MATCH(AO$1,#REF!,0))</f>
        <v>#REF!</v>
      </c>
      <c r="AP80" s="27" t="e">
        <f t="array" ref="AP80">INDEX(#REF!,MATCH($C80,#REF!,0),MATCH(AP$1,#REF!,0))</f>
        <v>#REF!</v>
      </c>
      <c r="AQ80" s="27" t="e">
        <f t="array" ref="AQ80">INDEX(#REF!,MATCH($C80,#REF!,0),MATCH(AQ$1,#REF!,0))</f>
        <v>#REF!</v>
      </c>
      <c r="AR80" s="27" t="e">
        <f t="array" ref="AR80">INDEX(#REF!,MATCH($C80,#REF!,0),MATCH(AR$1,#REF!,0))</f>
        <v>#REF!</v>
      </c>
      <c r="AS80" s="27" t="e">
        <f t="array" ref="AS80">INDEX(#REF!,MATCH($C80,#REF!,0),MATCH(AS$1,#REF!,0))</f>
        <v>#REF!</v>
      </c>
      <c r="AT80" s="29" t="e">
        <f t="shared" si="82"/>
        <v>#REF!</v>
      </c>
      <c r="AU80" s="28">
        <f t="shared" si="83"/>
        <v>0</v>
      </c>
      <c r="AV80" s="7"/>
      <c r="AW80" s="29" t="e">
        <f>SUMIF(E$1:P$1,"&lt;="&amp;AW$2,E80:P80)</f>
        <v>#REF!</v>
      </c>
      <c r="AX80" s="28" t="e">
        <f t="shared" si="87"/>
        <v>#REF!</v>
      </c>
      <c r="AY80" s="26"/>
      <c r="AZ80" s="26"/>
      <c r="BA80" s="29" t="e">
        <f>SUMIF(S$1:AD$1,"&lt;="&amp;BA$2,S80:AD80)</f>
        <v>#REF!</v>
      </c>
      <c r="BB80" s="28" t="e">
        <f t="shared" si="88"/>
        <v>#REF!</v>
      </c>
      <c r="BC80" s="27" t="e">
        <f t="shared" si="84"/>
        <v>#REF!</v>
      </c>
      <c r="BD80" s="44" t="e">
        <f t="shared" si="90"/>
        <v>#REF!</v>
      </c>
      <c r="BE80" s="26"/>
      <c r="BF80" s="26"/>
      <c r="BG80" s="29" t="e">
        <f>SUMIF(AH$1:AS$1,"&lt;="&amp;BG$2,AH80:AS80)</f>
        <v>#REF!</v>
      </c>
      <c r="BH80" s="28" t="e">
        <f t="shared" si="89"/>
        <v>#REF!</v>
      </c>
      <c r="BI80" s="27" t="e">
        <f t="shared" si="85"/>
        <v>#REF!</v>
      </c>
      <c r="BJ80" s="44" t="e">
        <f t="shared" si="91"/>
        <v>#REF!</v>
      </c>
      <c r="BK80" s="14"/>
    </row>
    <row r="81" spans="1:63" ht="10.5" hidden="1" customHeight="1" outlineLevel="2" x14ac:dyDescent="0.3">
      <c r="A81" s="14" t="s">
        <v>53</v>
      </c>
      <c r="B81" s="14"/>
      <c r="C81" s="26" t="s">
        <v>95</v>
      </c>
      <c r="D81" s="7"/>
      <c r="E81" s="27" t="e">
        <f t="array" ref="E81">INDEX(#REF!,MATCH($C81,#REF!,0),MATCH(E$1,#REF!,0))</f>
        <v>#REF!</v>
      </c>
      <c r="F81" s="27" t="e">
        <f t="array" ref="F81">INDEX(#REF!,MATCH($C81,#REF!,0),MATCH(F$1,#REF!,0))</f>
        <v>#REF!</v>
      </c>
      <c r="G81" s="27" t="e">
        <f t="array" ref="G81">INDEX(#REF!,MATCH($C81,#REF!,0),MATCH(G$1,#REF!,0))</f>
        <v>#REF!</v>
      </c>
      <c r="H81" s="27" t="e">
        <f t="array" ref="H81">INDEX(#REF!,MATCH($C81,#REF!,0),MATCH(H$1,#REF!,0))</f>
        <v>#REF!</v>
      </c>
      <c r="I81" s="27" t="e">
        <f t="array" ref="I81">INDEX(#REF!,MATCH($C81,#REF!,0),MATCH(I$1,#REF!,0))</f>
        <v>#REF!</v>
      </c>
      <c r="J81" s="27" t="e">
        <f t="array" ref="J81">INDEX(#REF!,MATCH($C81,#REF!,0),MATCH(J$1,#REF!,0))</f>
        <v>#REF!</v>
      </c>
      <c r="K81" s="27" t="e">
        <f t="array" ref="K81">INDEX(#REF!,MATCH($C81,#REF!,0),MATCH(K$1,#REF!,0))</f>
        <v>#REF!</v>
      </c>
      <c r="L81" s="27" t="e">
        <f t="array" ref="L81">INDEX(#REF!,MATCH($C81,#REF!,0),MATCH(L$1,#REF!,0))</f>
        <v>#REF!</v>
      </c>
      <c r="M81" s="27" t="e">
        <f t="array" ref="M81">INDEX(#REF!,MATCH($C81,#REF!,0),MATCH(M$1,#REF!,0))</f>
        <v>#REF!</v>
      </c>
      <c r="N81" s="27" t="e">
        <f t="array" ref="N81">INDEX(#REF!,MATCH($C81,#REF!,0),MATCH(N$1,#REF!,0))</f>
        <v>#REF!</v>
      </c>
      <c r="O81" s="27" t="e">
        <f t="array" ref="O81">INDEX(#REF!,MATCH($C81,#REF!,0),MATCH(O$1,#REF!,0))</f>
        <v>#REF!</v>
      </c>
      <c r="P81" s="27" t="e">
        <f t="array" ref="P81">INDEX(#REF!,MATCH($C81,#REF!,0),MATCH(P$1,#REF!,0))</f>
        <v>#REF!</v>
      </c>
      <c r="Q81" s="28">
        <f t="shared" si="86"/>
        <v>0</v>
      </c>
      <c r="R81" s="26"/>
      <c r="S81" s="27" t="e">
        <f t="array" ref="S81">INDEX(#REF!,MATCH($C81,#REF!,0),MATCH(S$1,#REF!,0))</f>
        <v>#REF!</v>
      </c>
      <c r="T81" s="27" t="e">
        <f t="array" ref="T81">INDEX(#REF!,MATCH($C81,#REF!,0),MATCH(T$1,#REF!,0))</f>
        <v>#REF!</v>
      </c>
      <c r="U81" s="27" t="e">
        <f t="array" ref="U81">INDEX(#REF!,MATCH($C81,#REF!,0),MATCH(U$1,#REF!,0))</f>
        <v>#REF!</v>
      </c>
      <c r="V81" s="27" t="e">
        <f t="array" ref="V81">INDEX(#REF!,MATCH($C81,#REF!,0),MATCH(V$1,#REF!,0))</f>
        <v>#REF!</v>
      </c>
      <c r="W81" s="27" t="e">
        <f t="array" ref="W81">INDEX(#REF!,MATCH($C81,#REF!,0),MATCH(W$1,#REF!,0))</f>
        <v>#REF!</v>
      </c>
      <c r="X81" s="27" t="e">
        <f t="array" ref="X81">INDEX(#REF!,MATCH($C81,#REF!,0),MATCH(X$1,#REF!,0))</f>
        <v>#REF!</v>
      </c>
      <c r="Y81" s="27" t="e">
        <f t="array" ref="Y81">INDEX(#REF!,MATCH($C81,#REF!,0),MATCH(Y$1,#REF!,0))</f>
        <v>#REF!</v>
      </c>
      <c r="Z81" s="27" t="e">
        <f t="array" ref="Z81">INDEX(#REF!,MATCH($C81,#REF!,0),MATCH(Z$1,#REF!,0))</f>
        <v>#REF!</v>
      </c>
      <c r="AA81" s="27" t="e">
        <f t="array" ref="AA81">INDEX(#REF!,MATCH($C81,#REF!,0),MATCH(AA$1,#REF!,0))</f>
        <v>#REF!</v>
      </c>
      <c r="AB81" s="27" t="e">
        <f t="array" ref="AB81">INDEX(#REF!,MATCH($C81,#REF!,0),MATCH(AB$1,#REF!,0))</f>
        <v>#REF!</v>
      </c>
      <c r="AC81" s="27" t="e">
        <f t="array" ref="AC81">INDEX(#REF!,MATCH($C81,#REF!,0),MATCH(AC$1,#REF!,0))</f>
        <v>#REF!</v>
      </c>
      <c r="AD81" s="27" t="e">
        <f t="array" ref="AD81">INDEX(#REF!,MATCH($C81,#REF!,0),MATCH(AD$1,#REF!,0))</f>
        <v>#REF!</v>
      </c>
      <c r="AE81" s="27" t="e">
        <f t="shared" si="80"/>
        <v>#REF!</v>
      </c>
      <c r="AF81" s="28">
        <f t="shared" si="73"/>
        <v>0</v>
      </c>
      <c r="AG81" s="26"/>
      <c r="AH81" s="27" t="e">
        <f t="array" ref="AH81">INDEX(#REF!,MATCH($C81,#REF!,0),MATCH(AH$1,#REF!,0))</f>
        <v>#REF!</v>
      </c>
      <c r="AI81" s="27" t="e">
        <f t="array" ref="AI81">INDEX(#REF!,MATCH($C81,#REF!,0),MATCH(AI$1,#REF!,0))</f>
        <v>#REF!</v>
      </c>
      <c r="AJ81" s="27" t="e">
        <f t="array" ref="AJ81">INDEX(#REF!,MATCH($C81,#REF!,0),MATCH(AJ$1,#REF!,0))</f>
        <v>#REF!</v>
      </c>
      <c r="AK81" s="27" t="e">
        <f t="array" ref="AK81">INDEX(#REF!,MATCH($C81,#REF!,0),MATCH(AK$1,#REF!,0))</f>
        <v>#REF!</v>
      </c>
      <c r="AL81" s="27" t="e">
        <f t="array" ref="AL81">INDEX(#REF!,MATCH($C81,#REF!,0),MATCH(AL$1,#REF!,0))</f>
        <v>#REF!</v>
      </c>
      <c r="AM81" s="27" t="e">
        <f t="array" ref="AM81">INDEX(#REF!,MATCH($C81,#REF!,0),MATCH(AM$1,#REF!,0))</f>
        <v>#REF!</v>
      </c>
      <c r="AN81" s="27" t="e">
        <f t="array" ref="AN81">INDEX(#REF!,MATCH($C81,#REF!,0),MATCH(AN$1,#REF!,0))</f>
        <v>#REF!</v>
      </c>
      <c r="AO81" s="27" t="e">
        <f t="array" ref="AO81">INDEX(#REF!,MATCH($C81,#REF!,0),MATCH(AO$1,#REF!,0))</f>
        <v>#REF!</v>
      </c>
      <c r="AP81" s="27" t="e">
        <f t="array" ref="AP81">INDEX(#REF!,MATCH($C81,#REF!,0),MATCH(AP$1,#REF!,0))</f>
        <v>#REF!</v>
      </c>
      <c r="AQ81" s="27" t="e">
        <f t="array" ref="AQ81">INDEX(#REF!,MATCH($C81,#REF!,0),MATCH(AQ$1,#REF!,0))</f>
        <v>#REF!</v>
      </c>
      <c r="AR81" s="27" t="e">
        <f t="array" ref="AR81">INDEX(#REF!,MATCH($C81,#REF!,0),MATCH(AR$1,#REF!,0))</f>
        <v>#REF!</v>
      </c>
      <c r="AS81" s="27" t="e">
        <f t="array" ref="AS81">INDEX(#REF!,MATCH($C81,#REF!,0),MATCH(AS$1,#REF!,0))</f>
        <v>#REF!</v>
      </c>
      <c r="AT81" s="29" t="e">
        <f t="shared" si="82"/>
        <v>#REF!</v>
      </c>
      <c r="AU81" s="28">
        <f t="shared" si="83"/>
        <v>0</v>
      </c>
      <c r="AV81" s="7"/>
      <c r="AW81" s="29" t="e">
        <f>SUMIF(E$1:P$1,"&lt;="&amp;AW$2,E81:P81)</f>
        <v>#REF!</v>
      </c>
      <c r="AX81" s="28" t="e">
        <f t="shared" si="87"/>
        <v>#REF!</v>
      </c>
      <c r="AY81" s="26"/>
      <c r="AZ81" s="26"/>
      <c r="BA81" s="29" t="e">
        <f>SUMIF(S$1:AD$1,"&lt;="&amp;BA$2,S81:AD81)</f>
        <v>#REF!</v>
      </c>
      <c r="BB81" s="28" t="e">
        <f t="shared" si="88"/>
        <v>#REF!</v>
      </c>
      <c r="BC81" s="27" t="e">
        <f t="shared" si="84"/>
        <v>#REF!</v>
      </c>
      <c r="BD81" s="44" t="e">
        <f t="shared" si="90"/>
        <v>#REF!</v>
      </c>
      <c r="BE81" s="26"/>
      <c r="BF81" s="26"/>
      <c r="BG81" s="29" t="e">
        <f>SUMIF(AH$1:AS$1,"&lt;="&amp;BG$2,AH81:AS81)</f>
        <v>#REF!</v>
      </c>
      <c r="BH81" s="28" t="e">
        <f t="shared" si="89"/>
        <v>#REF!</v>
      </c>
      <c r="BI81" s="27" t="e">
        <f t="shared" si="85"/>
        <v>#REF!</v>
      </c>
      <c r="BJ81" s="44" t="e">
        <f t="shared" si="91"/>
        <v>#REF!</v>
      </c>
      <c r="BK81" s="14"/>
    </row>
    <row r="82" spans="1:63" ht="10.5" customHeight="1" collapsed="1" x14ac:dyDescent="0.3">
      <c r="A82" s="14" t="s">
        <v>53</v>
      </c>
      <c r="B82" s="14"/>
      <c r="C82" s="20" t="s">
        <v>96</v>
      </c>
      <c r="D82" s="7"/>
      <c r="E82" s="21" t="e">
        <f t="shared" ref="E82:P82" si="98">SUM(E83:E89)</f>
        <v>#REF!</v>
      </c>
      <c r="F82" s="21" t="e">
        <f t="shared" si="98"/>
        <v>#REF!</v>
      </c>
      <c r="G82" s="21" t="e">
        <f t="shared" si="98"/>
        <v>#REF!</v>
      </c>
      <c r="H82" s="21" t="e">
        <f t="shared" si="98"/>
        <v>#REF!</v>
      </c>
      <c r="I82" s="21" t="e">
        <f t="shared" si="98"/>
        <v>#REF!</v>
      </c>
      <c r="J82" s="21" t="e">
        <f t="shared" si="98"/>
        <v>#REF!</v>
      </c>
      <c r="K82" s="21" t="e">
        <f t="shared" si="98"/>
        <v>#REF!</v>
      </c>
      <c r="L82" s="21" t="e">
        <f t="shared" si="98"/>
        <v>#REF!</v>
      </c>
      <c r="M82" s="21" t="e">
        <f t="shared" si="98"/>
        <v>#REF!</v>
      </c>
      <c r="N82" s="21" t="e">
        <f t="shared" si="98"/>
        <v>#REF!</v>
      </c>
      <c r="O82" s="21" t="e">
        <f t="shared" si="98"/>
        <v>#REF!</v>
      </c>
      <c r="P82" s="21" t="e">
        <f t="shared" si="98"/>
        <v>#REF!</v>
      </c>
      <c r="Q82" s="22">
        <f t="shared" si="86"/>
        <v>0</v>
      </c>
      <c r="R82" s="7"/>
      <c r="S82" s="21" t="e">
        <f t="shared" ref="S82:AD82" si="99">SUM(S83:S89)</f>
        <v>#REF!</v>
      </c>
      <c r="T82" s="21" t="e">
        <f t="shared" si="99"/>
        <v>#REF!</v>
      </c>
      <c r="U82" s="21" t="e">
        <f t="shared" si="99"/>
        <v>#REF!</v>
      </c>
      <c r="V82" s="21" t="e">
        <f t="shared" si="99"/>
        <v>#REF!</v>
      </c>
      <c r="W82" s="21" t="e">
        <f t="shared" si="99"/>
        <v>#REF!</v>
      </c>
      <c r="X82" s="21" t="e">
        <f t="shared" si="99"/>
        <v>#REF!</v>
      </c>
      <c r="Y82" s="21" t="e">
        <f t="shared" si="99"/>
        <v>#REF!</v>
      </c>
      <c r="Z82" s="21" t="e">
        <f t="shared" si="99"/>
        <v>#REF!</v>
      </c>
      <c r="AA82" s="21" t="e">
        <f t="shared" si="99"/>
        <v>#REF!</v>
      </c>
      <c r="AB82" s="21" t="e">
        <f t="shared" si="99"/>
        <v>#REF!</v>
      </c>
      <c r="AC82" s="21" t="e">
        <f t="shared" si="99"/>
        <v>#REF!</v>
      </c>
      <c r="AD82" s="21" t="e">
        <f t="shared" si="99"/>
        <v>#REF!</v>
      </c>
      <c r="AE82" s="42" t="e">
        <f t="shared" si="80"/>
        <v>#REF!</v>
      </c>
      <c r="AF82" s="22">
        <f t="array" ref="AF82">IFERROR(1*--(INDEX($S82:$AD82,1,MATCH($C$2,S$1:AD$1,0))&lt;0)+INDEX($E82:$P82,1,MATCH($C$2,$E$1:$P$1,0))/INDEX($S82:$AD82,1,MATCH($C$2,S$1:AD$1,0))-1*--(INDEX($S82:$AD82,1,MATCH($C$2,S$1:AD$1,0))&gt;=0),0)</f>
        <v>0</v>
      </c>
      <c r="AG82" s="7"/>
      <c r="AH82" s="21" t="e">
        <f t="shared" ref="AH82:AS82" si="100">SUM(AH83:AH89)</f>
        <v>#REF!</v>
      </c>
      <c r="AI82" s="21" t="e">
        <f t="shared" si="100"/>
        <v>#REF!</v>
      </c>
      <c r="AJ82" s="21" t="e">
        <f t="shared" si="100"/>
        <v>#REF!</v>
      </c>
      <c r="AK82" s="21" t="e">
        <f t="shared" si="100"/>
        <v>#REF!</v>
      </c>
      <c r="AL82" s="21" t="e">
        <f t="shared" si="100"/>
        <v>#REF!</v>
      </c>
      <c r="AM82" s="21" t="e">
        <f t="shared" si="100"/>
        <v>#REF!</v>
      </c>
      <c r="AN82" s="21" t="e">
        <f t="shared" si="100"/>
        <v>#REF!</v>
      </c>
      <c r="AO82" s="21" t="e">
        <f t="shared" si="100"/>
        <v>#REF!</v>
      </c>
      <c r="AP82" s="21" t="e">
        <f t="shared" si="100"/>
        <v>#REF!</v>
      </c>
      <c r="AQ82" s="21" t="e">
        <f t="shared" si="100"/>
        <v>#REF!</v>
      </c>
      <c r="AR82" s="21" t="e">
        <f t="shared" si="100"/>
        <v>#REF!</v>
      </c>
      <c r="AS82" s="21" t="e">
        <f t="shared" si="100"/>
        <v>#REF!</v>
      </c>
      <c r="AT82" s="21" t="e">
        <f t="shared" si="82"/>
        <v>#REF!</v>
      </c>
      <c r="AU82" s="22">
        <f t="shared" si="83"/>
        <v>0</v>
      </c>
      <c r="AV82" s="7"/>
      <c r="AW82" s="21" t="e">
        <f>SUM(AW83:AW89)</f>
        <v>#REF!</v>
      </c>
      <c r="AX82" s="22" t="e">
        <f t="shared" si="87"/>
        <v>#REF!</v>
      </c>
      <c r="AY82" s="7"/>
      <c r="AZ82" s="7"/>
      <c r="BA82" s="21" t="e">
        <f>SUM(BA83:BA89)</f>
        <v>#REF!</v>
      </c>
      <c r="BB82" s="22" t="e">
        <f t="shared" si="88"/>
        <v>#REF!</v>
      </c>
      <c r="BC82" s="21" t="e">
        <f t="shared" si="84"/>
        <v>#REF!</v>
      </c>
      <c r="BD82" s="43" t="e">
        <f t="shared" si="90"/>
        <v>#REF!</v>
      </c>
      <c r="BE82" s="7"/>
      <c r="BF82" s="7"/>
      <c r="BG82" s="21" t="e">
        <f>SUM(BG83:BG89)</f>
        <v>#REF!</v>
      </c>
      <c r="BH82" s="22" t="e">
        <f t="shared" si="89"/>
        <v>#REF!</v>
      </c>
      <c r="BI82" s="42" t="e">
        <f t="shared" si="85"/>
        <v>#REF!</v>
      </c>
      <c r="BJ82" s="43" t="e">
        <f t="shared" si="91"/>
        <v>#REF!</v>
      </c>
      <c r="BK82" s="14"/>
    </row>
    <row r="83" spans="1:63" ht="10.5" hidden="1" customHeight="1" outlineLevel="1" x14ac:dyDescent="0.3">
      <c r="A83" s="14" t="s">
        <v>53</v>
      </c>
      <c r="B83" s="14"/>
      <c r="C83" s="26" t="s">
        <v>97</v>
      </c>
      <c r="D83" s="7"/>
      <c r="E83" s="27" t="e">
        <f t="array" ref="E83">INDEX(#REF!,MATCH($C83,#REF!,0),MATCH(E$1,#REF!,0))</f>
        <v>#REF!</v>
      </c>
      <c r="F83" s="27" t="e">
        <f t="array" ref="F83">INDEX(#REF!,MATCH($C83,#REF!,0),MATCH(F$1,#REF!,0))</f>
        <v>#REF!</v>
      </c>
      <c r="G83" s="27" t="e">
        <f t="array" ref="G83">INDEX(#REF!,MATCH($C83,#REF!,0),MATCH(G$1,#REF!,0))</f>
        <v>#REF!</v>
      </c>
      <c r="H83" s="27" t="e">
        <f t="array" ref="H83">INDEX(#REF!,MATCH($C83,#REF!,0),MATCH(H$1,#REF!,0))</f>
        <v>#REF!</v>
      </c>
      <c r="I83" s="27" t="e">
        <f t="array" ref="I83">INDEX(#REF!,MATCH($C83,#REF!,0),MATCH(I$1,#REF!,0))</f>
        <v>#REF!</v>
      </c>
      <c r="J83" s="27" t="e">
        <f t="array" ref="J83">INDEX(#REF!,MATCH($C83,#REF!,0),MATCH(J$1,#REF!,0))</f>
        <v>#REF!</v>
      </c>
      <c r="K83" s="27" t="e">
        <f t="array" ref="K83">INDEX(#REF!,MATCH($C83,#REF!,0),MATCH(K$1,#REF!,0))</f>
        <v>#REF!</v>
      </c>
      <c r="L83" s="27" t="e">
        <f t="array" ref="L83">INDEX(#REF!,MATCH($C83,#REF!,0),MATCH(L$1,#REF!,0))</f>
        <v>#REF!</v>
      </c>
      <c r="M83" s="27" t="e">
        <f t="array" ref="M83">INDEX(#REF!,MATCH($C83,#REF!,0),MATCH(M$1,#REF!,0))</f>
        <v>#REF!</v>
      </c>
      <c r="N83" s="27" t="e">
        <f t="array" ref="N83">INDEX(#REF!,MATCH($C83,#REF!,0),MATCH(N$1,#REF!,0))</f>
        <v>#REF!</v>
      </c>
      <c r="O83" s="27" t="e">
        <f t="array" ref="O83">INDEX(#REF!,MATCH($C83,#REF!,0),MATCH(O$1,#REF!,0))</f>
        <v>#REF!</v>
      </c>
      <c r="P83" s="27" t="e">
        <f t="array" ref="P83">INDEX(#REF!,MATCH($C83,#REF!,0),MATCH(P$1,#REF!,0))</f>
        <v>#REF!</v>
      </c>
      <c r="Q83" s="28">
        <f t="shared" si="86"/>
        <v>0</v>
      </c>
      <c r="R83" s="26"/>
      <c r="S83" s="27" t="e">
        <f t="array" ref="S83">INDEX(#REF!,MATCH($C83,#REF!,0),MATCH(S$1,#REF!,0))</f>
        <v>#REF!</v>
      </c>
      <c r="T83" s="27" t="e">
        <f t="array" ref="T83">INDEX(#REF!,MATCH($C83,#REF!,0),MATCH(T$1,#REF!,0))</f>
        <v>#REF!</v>
      </c>
      <c r="U83" s="27" t="e">
        <f t="array" ref="U83">INDEX(#REF!,MATCH($C83,#REF!,0),MATCH(U$1,#REF!,0))</f>
        <v>#REF!</v>
      </c>
      <c r="V83" s="27" t="e">
        <f t="array" ref="V83">INDEX(#REF!,MATCH($C83,#REF!,0),MATCH(V$1,#REF!,0))</f>
        <v>#REF!</v>
      </c>
      <c r="W83" s="27" t="e">
        <f t="array" ref="W83">INDEX(#REF!,MATCH($C83,#REF!,0),MATCH(W$1,#REF!,0))</f>
        <v>#REF!</v>
      </c>
      <c r="X83" s="27" t="e">
        <f t="array" ref="X83">INDEX(#REF!,MATCH($C83,#REF!,0),MATCH(X$1,#REF!,0))</f>
        <v>#REF!</v>
      </c>
      <c r="Y83" s="27" t="e">
        <f t="array" ref="Y83">INDEX(#REF!,MATCH($C83,#REF!,0),MATCH(Y$1,#REF!,0))</f>
        <v>#REF!</v>
      </c>
      <c r="Z83" s="27" t="e">
        <f t="array" ref="Z83">INDEX(#REF!,MATCH($C83,#REF!,0),MATCH(Z$1,#REF!,0))</f>
        <v>#REF!</v>
      </c>
      <c r="AA83" s="27" t="e">
        <f t="array" ref="AA83">INDEX(#REF!,MATCH($C83,#REF!,0),MATCH(AA$1,#REF!,0))</f>
        <v>#REF!</v>
      </c>
      <c r="AB83" s="27" t="e">
        <f t="array" ref="AB83">INDEX(#REF!,MATCH($C83,#REF!,0),MATCH(AB$1,#REF!,0))</f>
        <v>#REF!</v>
      </c>
      <c r="AC83" s="27" t="e">
        <f t="array" ref="AC83">INDEX(#REF!,MATCH($C83,#REF!,0),MATCH(AC$1,#REF!,0))</f>
        <v>#REF!</v>
      </c>
      <c r="AD83" s="27" t="e">
        <f t="array" ref="AD83">INDEX(#REF!,MATCH($C83,#REF!,0),MATCH(AD$1,#REF!,0))</f>
        <v>#REF!</v>
      </c>
      <c r="AE83" s="27" t="e">
        <f t="shared" si="80"/>
        <v>#REF!</v>
      </c>
      <c r="AF83" s="28">
        <f t="shared" ref="AF83:AF89" si="101">IFERROR(INDEX($E83:$P83,1,MATCH($C$2,$E$1:$P$1,0))/INDEX($S83:$AD83,1,MATCH($C$2,S$1:AD$1,0))-1,0)</f>
        <v>0</v>
      </c>
      <c r="AG83" s="26"/>
      <c r="AH83" s="27" t="e">
        <f t="array" ref="AH83">INDEX(#REF!,MATCH($C83,#REF!,0),MATCH(AH$1,#REF!,0))</f>
        <v>#REF!</v>
      </c>
      <c r="AI83" s="27" t="e">
        <f t="array" ref="AI83">INDEX(#REF!,MATCH($C83,#REF!,0),MATCH(AI$1,#REF!,0))</f>
        <v>#REF!</v>
      </c>
      <c r="AJ83" s="27" t="e">
        <f t="array" ref="AJ83">INDEX(#REF!,MATCH($C83,#REF!,0),MATCH(AJ$1,#REF!,0))</f>
        <v>#REF!</v>
      </c>
      <c r="AK83" s="27" t="e">
        <f t="array" ref="AK83">INDEX(#REF!,MATCH($C83,#REF!,0),MATCH(AK$1,#REF!,0))</f>
        <v>#REF!</v>
      </c>
      <c r="AL83" s="27" t="e">
        <f t="array" ref="AL83">INDEX(#REF!,MATCH($C83,#REF!,0),MATCH(AL$1,#REF!,0))</f>
        <v>#REF!</v>
      </c>
      <c r="AM83" s="27" t="e">
        <f t="array" ref="AM83">INDEX(#REF!,MATCH($C83,#REF!,0),MATCH(AM$1,#REF!,0))</f>
        <v>#REF!</v>
      </c>
      <c r="AN83" s="27" t="e">
        <f t="array" ref="AN83">INDEX(#REF!,MATCH($C83,#REF!,0),MATCH(AN$1,#REF!,0))</f>
        <v>#REF!</v>
      </c>
      <c r="AO83" s="27" t="e">
        <f t="array" ref="AO83">INDEX(#REF!,MATCH($C83,#REF!,0),MATCH(AO$1,#REF!,0))</f>
        <v>#REF!</v>
      </c>
      <c r="AP83" s="27" t="e">
        <f t="array" ref="AP83">INDEX(#REF!,MATCH($C83,#REF!,0),MATCH(AP$1,#REF!,0))</f>
        <v>#REF!</v>
      </c>
      <c r="AQ83" s="27" t="e">
        <f t="array" ref="AQ83">INDEX(#REF!,MATCH($C83,#REF!,0),MATCH(AQ$1,#REF!,0))</f>
        <v>#REF!</v>
      </c>
      <c r="AR83" s="27" t="e">
        <f t="array" ref="AR83">INDEX(#REF!,MATCH($C83,#REF!,0),MATCH(AR$1,#REF!,0))</f>
        <v>#REF!</v>
      </c>
      <c r="AS83" s="27" t="e">
        <f t="array" ref="AS83">INDEX(#REF!,MATCH($C83,#REF!,0),MATCH(AS$1,#REF!,0))</f>
        <v>#REF!</v>
      </c>
      <c r="AT83" s="29" t="e">
        <f t="shared" si="82"/>
        <v>#REF!</v>
      </c>
      <c r="AU83" s="28">
        <f t="shared" si="83"/>
        <v>0</v>
      </c>
      <c r="AV83" s="7"/>
      <c r="AW83" s="29" t="e">
        <f t="shared" ref="AW83:AW89" si="102">SUMIF(E$1:P$1,"&lt;="&amp;AW$2,E83:P83)</f>
        <v>#REF!</v>
      </c>
      <c r="AX83" s="28" t="e">
        <f t="shared" si="87"/>
        <v>#REF!</v>
      </c>
      <c r="AY83" s="26"/>
      <c r="AZ83" s="26"/>
      <c r="BA83" s="29" t="e">
        <f t="shared" ref="BA83:BA89" si="103">SUMIF(S$1:AD$1,"&lt;="&amp;BA$2,S83:AD83)</f>
        <v>#REF!</v>
      </c>
      <c r="BB83" s="28" t="e">
        <f t="shared" si="88"/>
        <v>#REF!</v>
      </c>
      <c r="BC83" s="27" t="e">
        <f t="shared" si="84"/>
        <v>#REF!</v>
      </c>
      <c r="BD83" s="44" t="e">
        <f t="shared" si="90"/>
        <v>#REF!</v>
      </c>
      <c r="BE83" s="26"/>
      <c r="BF83" s="26"/>
      <c r="BG83" s="29" t="e">
        <f t="shared" ref="BG83:BG89" si="104">SUMIF(AH$1:AS$1,"&lt;="&amp;BG$2,AH83:AS83)</f>
        <v>#REF!</v>
      </c>
      <c r="BH83" s="28" t="e">
        <f t="shared" si="89"/>
        <v>#REF!</v>
      </c>
      <c r="BI83" s="27" t="e">
        <f t="shared" si="85"/>
        <v>#REF!</v>
      </c>
      <c r="BJ83" s="44" t="e">
        <f t="shared" si="91"/>
        <v>#REF!</v>
      </c>
      <c r="BK83" s="14"/>
    </row>
    <row r="84" spans="1:63" ht="10.5" hidden="1" customHeight="1" outlineLevel="1" x14ac:dyDescent="0.3">
      <c r="A84" s="14" t="s">
        <v>53</v>
      </c>
      <c r="B84" s="14"/>
      <c r="C84" s="26" t="s">
        <v>98</v>
      </c>
      <c r="D84" s="7"/>
      <c r="E84" s="27" t="e">
        <f t="array" ref="E84">INDEX(#REF!,MATCH($C84,#REF!,0),MATCH(E$1,#REF!,0))</f>
        <v>#REF!</v>
      </c>
      <c r="F84" s="27" t="e">
        <f t="array" ref="F84">INDEX(#REF!,MATCH($C84,#REF!,0),MATCH(F$1,#REF!,0))</f>
        <v>#REF!</v>
      </c>
      <c r="G84" s="27" t="e">
        <f t="array" ref="G84">INDEX(#REF!,MATCH($C84,#REF!,0),MATCH(G$1,#REF!,0))</f>
        <v>#REF!</v>
      </c>
      <c r="H84" s="27" t="e">
        <f t="array" ref="H84">INDEX(#REF!,MATCH($C84,#REF!,0),MATCH(H$1,#REF!,0))</f>
        <v>#REF!</v>
      </c>
      <c r="I84" s="27" t="e">
        <f t="array" ref="I84">INDEX(#REF!,MATCH($C84,#REF!,0),MATCH(I$1,#REF!,0))</f>
        <v>#REF!</v>
      </c>
      <c r="J84" s="27" t="e">
        <f t="array" ref="J84">INDEX(#REF!,MATCH($C84,#REF!,0),MATCH(J$1,#REF!,0))</f>
        <v>#REF!</v>
      </c>
      <c r="K84" s="27" t="e">
        <f t="array" ref="K84">INDEX(#REF!,MATCH($C84,#REF!,0),MATCH(K$1,#REF!,0))</f>
        <v>#REF!</v>
      </c>
      <c r="L84" s="27" t="e">
        <f t="array" ref="L84">INDEX(#REF!,MATCH($C84,#REF!,0),MATCH(L$1,#REF!,0))</f>
        <v>#REF!</v>
      </c>
      <c r="M84" s="27" t="e">
        <f t="array" ref="M84">INDEX(#REF!,MATCH($C84,#REF!,0),MATCH(M$1,#REF!,0))</f>
        <v>#REF!</v>
      </c>
      <c r="N84" s="27" t="e">
        <f t="array" ref="N84">INDEX(#REF!,MATCH($C84,#REF!,0),MATCH(N$1,#REF!,0))</f>
        <v>#REF!</v>
      </c>
      <c r="O84" s="27" t="e">
        <f t="array" ref="O84">INDEX(#REF!,MATCH($C84,#REF!,0),MATCH(O$1,#REF!,0))</f>
        <v>#REF!</v>
      </c>
      <c r="P84" s="27" t="e">
        <f t="array" ref="P84">INDEX(#REF!,MATCH($C84,#REF!,0),MATCH(P$1,#REF!,0))</f>
        <v>#REF!</v>
      </c>
      <c r="Q84" s="28">
        <f t="shared" si="86"/>
        <v>0</v>
      </c>
      <c r="R84" s="26"/>
      <c r="S84" s="27" t="e">
        <f t="array" ref="S84">INDEX(#REF!,MATCH($C84,#REF!,0),MATCH(S$1,#REF!,0))</f>
        <v>#REF!</v>
      </c>
      <c r="T84" s="27" t="e">
        <f t="array" ref="T84">INDEX(#REF!,MATCH($C84,#REF!,0),MATCH(T$1,#REF!,0))</f>
        <v>#REF!</v>
      </c>
      <c r="U84" s="27" t="e">
        <f t="array" ref="U84">INDEX(#REF!,MATCH($C84,#REF!,0),MATCH(U$1,#REF!,0))</f>
        <v>#REF!</v>
      </c>
      <c r="V84" s="27" t="e">
        <f t="array" ref="V84">INDEX(#REF!,MATCH($C84,#REF!,0),MATCH(V$1,#REF!,0))</f>
        <v>#REF!</v>
      </c>
      <c r="W84" s="27" t="e">
        <f t="array" ref="W84">INDEX(#REF!,MATCH($C84,#REF!,0),MATCH(W$1,#REF!,0))</f>
        <v>#REF!</v>
      </c>
      <c r="X84" s="27" t="e">
        <f t="array" ref="X84">INDEX(#REF!,MATCH($C84,#REF!,0),MATCH(X$1,#REF!,0))</f>
        <v>#REF!</v>
      </c>
      <c r="Y84" s="27" t="e">
        <f t="array" ref="Y84">INDEX(#REF!,MATCH($C84,#REF!,0),MATCH(Y$1,#REF!,0))</f>
        <v>#REF!</v>
      </c>
      <c r="Z84" s="27" t="e">
        <f t="array" ref="Z84">INDEX(#REF!,MATCH($C84,#REF!,0),MATCH(Z$1,#REF!,0))</f>
        <v>#REF!</v>
      </c>
      <c r="AA84" s="27" t="e">
        <f t="array" ref="AA84">INDEX(#REF!,MATCH($C84,#REF!,0),MATCH(AA$1,#REF!,0))</f>
        <v>#REF!</v>
      </c>
      <c r="AB84" s="27" t="e">
        <f t="array" ref="AB84">INDEX(#REF!,MATCH($C84,#REF!,0),MATCH(AB$1,#REF!,0))</f>
        <v>#REF!</v>
      </c>
      <c r="AC84" s="27" t="e">
        <f t="array" ref="AC84">INDEX(#REF!,MATCH($C84,#REF!,0),MATCH(AC$1,#REF!,0))</f>
        <v>#REF!</v>
      </c>
      <c r="AD84" s="27" t="e">
        <f t="array" ref="AD84">INDEX(#REF!,MATCH($C84,#REF!,0),MATCH(AD$1,#REF!,0))</f>
        <v>#REF!</v>
      </c>
      <c r="AE84" s="27" t="e">
        <f t="shared" si="80"/>
        <v>#REF!</v>
      </c>
      <c r="AF84" s="28">
        <f t="shared" si="101"/>
        <v>0</v>
      </c>
      <c r="AG84" s="26"/>
      <c r="AH84" s="27" t="e">
        <f t="array" ref="AH84">INDEX(#REF!,MATCH($C84,#REF!,0),MATCH(AH$1,#REF!,0))</f>
        <v>#REF!</v>
      </c>
      <c r="AI84" s="27" t="e">
        <f t="array" ref="AI84">INDEX(#REF!,MATCH($C84,#REF!,0),MATCH(AI$1,#REF!,0))</f>
        <v>#REF!</v>
      </c>
      <c r="AJ84" s="27" t="e">
        <f t="array" ref="AJ84">INDEX(#REF!,MATCH($C84,#REF!,0),MATCH(AJ$1,#REF!,0))</f>
        <v>#REF!</v>
      </c>
      <c r="AK84" s="27" t="e">
        <f t="array" ref="AK84">INDEX(#REF!,MATCH($C84,#REF!,0),MATCH(AK$1,#REF!,0))</f>
        <v>#REF!</v>
      </c>
      <c r="AL84" s="27" t="e">
        <f t="array" ref="AL84">INDEX(#REF!,MATCH($C84,#REF!,0),MATCH(AL$1,#REF!,0))</f>
        <v>#REF!</v>
      </c>
      <c r="AM84" s="27" t="e">
        <f t="array" ref="AM84">INDEX(#REF!,MATCH($C84,#REF!,0),MATCH(AM$1,#REF!,0))</f>
        <v>#REF!</v>
      </c>
      <c r="AN84" s="27" t="e">
        <f t="array" ref="AN84">INDEX(#REF!,MATCH($C84,#REF!,0),MATCH(AN$1,#REF!,0))</f>
        <v>#REF!</v>
      </c>
      <c r="AO84" s="27" t="e">
        <f t="array" ref="AO84">INDEX(#REF!,MATCH($C84,#REF!,0),MATCH(AO$1,#REF!,0))</f>
        <v>#REF!</v>
      </c>
      <c r="AP84" s="27" t="e">
        <f t="array" ref="AP84">INDEX(#REF!,MATCH($C84,#REF!,0),MATCH(AP$1,#REF!,0))</f>
        <v>#REF!</v>
      </c>
      <c r="AQ84" s="27" t="e">
        <f t="array" ref="AQ84">INDEX(#REF!,MATCH($C84,#REF!,0),MATCH(AQ$1,#REF!,0))</f>
        <v>#REF!</v>
      </c>
      <c r="AR84" s="27" t="e">
        <f t="array" ref="AR84">INDEX(#REF!,MATCH($C84,#REF!,0),MATCH(AR$1,#REF!,0))</f>
        <v>#REF!</v>
      </c>
      <c r="AS84" s="27" t="e">
        <f t="array" ref="AS84">INDEX(#REF!,MATCH($C84,#REF!,0),MATCH(AS$1,#REF!,0))</f>
        <v>#REF!</v>
      </c>
      <c r="AT84" s="29" t="e">
        <f t="shared" si="82"/>
        <v>#REF!</v>
      </c>
      <c r="AU84" s="28">
        <f t="shared" si="83"/>
        <v>0</v>
      </c>
      <c r="AV84" s="7"/>
      <c r="AW84" s="29" t="e">
        <f t="shared" si="102"/>
        <v>#REF!</v>
      </c>
      <c r="AX84" s="28" t="e">
        <f t="shared" si="87"/>
        <v>#REF!</v>
      </c>
      <c r="AY84" s="26"/>
      <c r="AZ84" s="26"/>
      <c r="BA84" s="29" t="e">
        <f t="shared" si="103"/>
        <v>#REF!</v>
      </c>
      <c r="BB84" s="28" t="e">
        <f t="shared" si="88"/>
        <v>#REF!</v>
      </c>
      <c r="BC84" s="27" t="e">
        <f t="shared" si="84"/>
        <v>#REF!</v>
      </c>
      <c r="BD84" s="44" t="e">
        <f t="shared" si="90"/>
        <v>#REF!</v>
      </c>
      <c r="BE84" s="26"/>
      <c r="BF84" s="26"/>
      <c r="BG84" s="29" t="e">
        <f t="shared" si="104"/>
        <v>#REF!</v>
      </c>
      <c r="BH84" s="28" t="e">
        <f t="shared" si="89"/>
        <v>#REF!</v>
      </c>
      <c r="BI84" s="27" t="e">
        <f t="shared" si="85"/>
        <v>#REF!</v>
      </c>
      <c r="BJ84" s="44" t="e">
        <f t="shared" si="91"/>
        <v>#REF!</v>
      </c>
      <c r="BK84" s="14"/>
    </row>
    <row r="85" spans="1:63" ht="10.5" hidden="1" customHeight="1" outlineLevel="1" x14ac:dyDescent="0.3">
      <c r="A85" s="14" t="s">
        <v>53</v>
      </c>
      <c r="B85" s="14"/>
      <c r="C85" s="26" t="s">
        <v>99</v>
      </c>
      <c r="D85" s="7"/>
      <c r="E85" s="27" t="e">
        <f t="array" ref="E85">INDEX(#REF!,MATCH($C85,#REF!,0),MATCH(E$1,#REF!,0))</f>
        <v>#REF!</v>
      </c>
      <c r="F85" s="27" t="e">
        <f t="array" ref="F85">INDEX(#REF!,MATCH($C85,#REF!,0),MATCH(F$1,#REF!,0))</f>
        <v>#REF!</v>
      </c>
      <c r="G85" s="27" t="e">
        <f t="array" ref="G85">INDEX(#REF!,MATCH($C85,#REF!,0),MATCH(G$1,#REF!,0))</f>
        <v>#REF!</v>
      </c>
      <c r="H85" s="27" t="e">
        <f t="array" ref="H85">INDEX(#REF!,MATCH($C85,#REF!,0),MATCH(H$1,#REF!,0))</f>
        <v>#REF!</v>
      </c>
      <c r="I85" s="27" t="e">
        <f t="array" ref="I85">INDEX(#REF!,MATCH($C85,#REF!,0),MATCH(I$1,#REF!,0))</f>
        <v>#REF!</v>
      </c>
      <c r="J85" s="27" t="e">
        <f t="array" ref="J85">INDEX(#REF!,MATCH($C85,#REF!,0),MATCH(J$1,#REF!,0))</f>
        <v>#REF!</v>
      </c>
      <c r="K85" s="27" t="e">
        <f t="array" ref="K85">INDEX(#REF!,MATCH($C85,#REF!,0),MATCH(K$1,#REF!,0))</f>
        <v>#REF!</v>
      </c>
      <c r="L85" s="27" t="e">
        <f t="array" ref="L85">INDEX(#REF!,MATCH($C85,#REF!,0),MATCH(L$1,#REF!,0))</f>
        <v>#REF!</v>
      </c>
      <c r="M85" s="27" t="e">
        <f t="array" ref="M85">INDEX(#REF!,MATCH($C85,#REF!,0),MATCH(M$1,#REF!,0))</f>
        <v>#REF!</v>
      </c>
      <c r="N85" s="27" t="e">
        <f t="array" ref="N85">INDEX(#REF!,MATCH($C85,#REF!,0),MATCH(N$1,#REF!,0))</f>
        <v>#REF!</v>
      </c>
      <c r="O85" s="27" t="e">
        <f t="array" ref="O85">INDEX(#REF!,MATCH($C85,#REF!,0),MATCH(O$1,#REF!,0))</f>
        <v>#REF!</v>
      </c>
      <c r="P85" s="27" t="e">
        <f t="array" ref="P85">INDEX(#REF!,MATCH($C85,#REF!,0),MATCH(P$1,#REF!,0))</f>
        <v>#REF!</v>
      </c>
      <c r="Q85" s="28">
        <f t="shared" si="86"/>
        <v>0</v>
      </c>
      <c r="R85" s="26"/>
      <c r="S85" s="27" t="e">
        <f t="array" ref="S85">INDEX(#REF!,MATCH($C85,#REF!,0),MATCH(S$1,#REF!,0))</f>
        <v>#REF!</v>
      </c>
      <c r="T85" s="27" t="e">
        <f t="array" ref="T85">INDEX(#REF!,MATCH($C85,#REF!,0),MATCH(T$1,#REF!,0))</f>
        <v>#REF!</v>
      </c>
      <c r="U85" s="27" t="e">
        <f t="array" ref="U85">INDEX(#REF!,MATCH($C85,#REF!,0),MATCH(U$1,#REF!,0))</f>
        <v>#REF!</v>
      </c>
      <c r="V85" s="27" t="e">
        <f t="array" ref="V85">INDEX(#REF!,MATCH($C85,#REF!,0),MATCH(V$1,#REF!,0))</f>
        <v>#REF!</v>
      </c>
      <c r="W85" s="27" t="e">
        <f t="array" ref="W85">INDEX(#REF!,MATCH($C85,#REF!,0),MATCH(W$1,#REF!,0))</f>
        <v>#REF!</v>
      </c>
      <c r="X85" s="27" t="e">
        <f t="array" ref="X85">INDEX(#REF!,MATCH($C85,#REF!,0),MATCH(X$1,#REF!,0))</f>
        <v>#REF!</v>
      </c>
      <c r="Y85" s="27" t="e">
        <f t="array" ref="Y85">INDEX(#REF!,MATCH($C85,#REF!,0),MATCH(Y$1,#REF!,0))</f>
        <v>#REF!</v>
      </c>
      <c r="Z85" s="27" t="e">
        <f t="array" ref="Z85">INDEX(#REF!,MATCH($C85,#REF!,0),MATCH(Z$1,#REF!,0))</f>
        <v>#REF!</v>
      </c>
      <c r="AA85" s="27" t="e">
        <f t="array" ref="AA85">INDEX(#REF!,MATCH($C85,#REF!,0),MATCH(AA$1,#REF!,0))</f>
        <v>#REF!</v>
      </c>
      <c r="AB85" s="27" t="e">
        <f t="array" ref="AB85">INDEX(#REF!,MATCH($C85,#REF!,0),MATCH(AB$1,#REF!,0))</f>
        <v>#REF!</v>
      </c>
      <c r="AC85" s="27" t="e">
        <f t="array" ref="AC85">INDEX(#REF!,MATCH($C85,#REF!,0),MATCH(AC$1,#REF!,0))</f>
        <v>#REF!</v>
      </c>
      <c r="AD85" s="27" t="e">
        <f t="array" ref="AD85">INDEX(#REF!,MATCH($C85,#REF!,0),MATCH(AD$1,#REF!,0))</f>
        <v>#REF!</v>
      </c>
      <c r="AE85" s="27" t="e">
        <f t="shared" si="80"/>
        <v>#REF!</v>
      </c>
      <c r="AF85" s="28">
        <f t="shared" si="101"/>
        <v>0</v>
      </c>
      <c r="AG85" s="26"/>
      <c r="AH85" s="27" t="e">
        <f t="array" ref="AH85">INDEX(#REF!,MATCH($C85,#REF!,0),MATCH(AH$1,#REF!,0))</f>
        <v>#REF!</v>
      </c>
      <c r="AI85" s="27" t="e">
        <f t="array" ref="AI85">INDEX(#REF!,MATCH($C85,#REF!,0),MATCH(AI$1,#REF!,0))</f>
        <v>#REF!</v>
      </c>
      <c r="AJ85" s="27" t="e">
        <f t="array" ref="AJ85">INDEX(#REF!,MATCH($C85,#REF!,0),MATCH(AJ$1,#REF!,0))</f>
        <v>#REF!</v>
      </c>
      <c r="AK85" s="27" t="e">
        <f t="array" ref="AK85">INDEX(#REF!,MATCH($C85,#REF!,0),MATCH(AK$1,#REF!,0))</f>
        <v>#REF!</v>
      </c>
      <c r="AL85" s="27" t="e">
        <f t="array" ref="AL85">INDEX(#REF!,MATCH($C85,#REF!,0),MATCH(AL$1,#REF!,0))</f>
        <v>#REF!</v>
      </c>
      <c r="AM85" s="27" t="e">
        <f t="array" ref="AM85">INDEX(#REF!,MATCH($C85,#REF!,0),MATCH(AM$1,#REF!,0))</f>
        <v>#REF!</v>
      </c>
      <c r="AN85" s="27" t="e">
        <f t="array" ref="AN85">INDEX(#REF!,MATCH($C85,#REF!,0),MATCH(AN$1,#REF!,0))</f>
        <v>#REF!</v>
      </c>
      <c r="AO85" s="27" t="e">
        <f t="array" ref="AO85">INDEX(#REF!,MATCH($C85,#REF!,0),MATCH(AO$1,#REF!,0))</f>
        <v>#REF!</v>
      </c>
      <c r="AP85" s="27" t="e">
        <f t="array" ref="AP85">INDEX(#REF!,MATCH($C85,#REF!,0),MATCH(AP$1,#REF!,0))</f>
        <v>#REF!</v>
      </c>
      <c r="AQ85" s="27" t="e">
        <f t="array" ref="AQ85">INDEX(#REF!,MATCH($C85,#REF!,0),MATCH(AQ$1,#REF!,0))</f>
        <v>#REF!</v>
      </c>
      <c r="AR85" s="27" t="e">
        <f t="array" ref="AR85">INDEX(#REF!,MATCH($C85,#REF!,0),MATCH(AR$1,#REF!,0))</f>
        <v>#REF!</v>
      </c>
      <c r="AS85" s="27" t="e">
        <f t="array" ref="AS85">INDEX(#REF!,MATCH($C85,#REF!,0),MATCH(AS$1,#REF!,0))</f>
        <v>#REF!</v>
      </c>
      <c r="AT85" s="29" t="e">
        <f t="shared" si="82"/>
        <v>#REF!</v>
      </c>
      <c r="AU85" s="28">
        <f t="shared" si="83"/>
        <v>0</v>
      </c>
      <c r="AV85" s="7"/>
      <c r="AW85" s="29" t="e">
        <f t="shared" si="102"/>
        <v>#REF!</v>
      </c>
      <c r="AX85" s="28" t="e">
        <f t="shared" si="87"/>
        <v>#REF!</v>
      </c>
      <c r="AY85" s="26"/>
      <c r="AZ85" s="26"/>
      <c r="BA85" s="29" t="e">
        <f t="shared" si="103"/>
        <v>#REF!</v>
      </c>
      <c r="BB85" s="28" t="e">
        <f t="shared" si="88"/>
        <v>#REF!</v>
      </c>
      <c r="BC85" s="27" t="e">
        <f t="shared" si="84"/>
        <v>#REF!</v>
      </c>
      <c r="BD85" s="44" t="e">
        <f t="shared" si="90"/>
        <v>#REF!</v>
      </c>
      <c r="BE85" s="26"/>
      <c r="BF85" s="26"/>
      <c r="BG85" s="29" t="e">
        <f t="shared" si="104"/>
        <v>#REF!</v>
      </c>
      <c r="BH85" s="28" t="e">
        <f t="shared" si="89"/>
        <v>#REF!</v>
      </c>
      <c r="BI85" s="27" t="e">
        <f t="shared" si="85"/>
        <v>#REF!</v>
      </c>
      <c r="BJ85" s="44" t="e">
        <f t="shared" si="91"/>
        <v>#REF!</v>
      </c>
      <c r="BK85" s="14"/>
    </row>
    <row r="86" spans="1:63" ht="10.5" hidden="1" customHeight="1" outlineLevel="1" x14ac:dyDescent="0.3">
      <c r="A86" s="14" t="s">
        <v>53</v>
      </c>
      <c r="B86" s="14"/>
      <c r="C86" s="26" t="s">
        <v>100</v>
      </c>
      <c r="D86" s="7"/>
      <c r="E86" s="27" t="e">
        <f t="array" ref="E86">INDEX(#REF!,MATCH($C86,#REF!,0),MATCH(E$1,#REF!,0))</f>
        <v>#REF!</v>
      </c>
      <c r="F86" s="27" t="e">
        <f t="array" ref="F86">INDEX(#REF!,MATCH($C86,#REF!,0),MATCH(F$1,#REF!,0))</f>
        <v>#REF!</v>
      </c>
      <c r="G86" s="27" t="e">
        <f t="array" ref="G86">INDEX(#REF!,MATCH($C86,#REF!,0),MATCH(G$1,#REF!,0))</f>
        <v>#REF!</v>
      </c>
      <c r="H86" s="27" t="e">
        <f t="array" ref="H86">INDEX(#REF!,MATCH($C86,#REF!,0),MATCH(H$1,#REF!,0))</f>
        <v>#REF!</v>
      </c>
      <c r="I86" s="27" t="e">
        <f t="array" ref="I86">INDEX(#REF!,MATCH($C86,#REF!,0),MATCH(I$1,#REF!,0))</f>
        <v>#REF!</v>
      </c>
      <c r="J86" s="27" t="e">
        <f t="array" ref="J86">INDEX(#REF!,MATCH($C86,#REF!,0),MATCH(J$1,#REF!,0))</f>
        <v>#REF!</v>
      </c>
      <c r="K86" s="27" t="e">
        <f t="array" ref="K86">INDEX(#REF!,MATCH($C86,#REF!,0),MATCH(K$1,#REF!,0))</f>
        <v>#REF!</v>
      </c>
      <c r="L86" s="27" t="e">
        <f t="array" ref="L86">INDEX(#REF!,MATCH($C86,#REF!,0),MATCH(L$1,#REF!,0))</f>
        <v>#REF!</v>
      </c>
      <c r="M86" s="27" t="e">
        <f t="array" ref="M86">INDEX(#REF!,MATCH($C86,#REF!,0),MATCH(M$1,#REF!,0))</f>
        <v>#REF!</v>
      </c>
      <c r="N86" s="27" t="e">
        <f t="array" ref="N86">INDEX(#REF!,MATCH($C86,#REF!,0),MATCH(N$1,#REF!,0))</f>
        <v>#REF!</v>
      </c>
      <c r="O86" s="27" t="e">
        <f t="array" ref="O86">INDEX(#REF!,MATCH($C86,#REF!,0),MATCH(O$1,#REF!,0))</f>
        <v>#REF!</v>
      </c>
      <c r="P86" s="27" t="e">
        <f t="array" ref="P86">INDEX(#REF!,MATCH($C86,#REF!,0),MATCH(P$1,#REF!,0))</f>
        <v>#REF!</v>
      </c>
      <c r="Q86" s="28">
        <f t="shared" si="86"/>
        <v>0</v>
      </c>
      <c r="R86" s="26"/>
      <c r="S86" s="27" t="e">
        <f t="array" ref="S86">INDEX(#REF!,MATCH($C86,#REF!,0),MATCH(S$1,#REF!,0))</f>
        <v>#REF!</v>
      </c>
      <c r="T86" s="27" t="e">
        <f t="array" ref="T86">INDEX(#REF!,MATCH($C86,#REF!,0),MATCH(T$1,#REF!,0))</f>
        <v>#REF!</v>
      </c>
      <c r="U86" s="27" t="e">
        <f t="array" ref="U86">INDEX(#REF!,MATCH($C86,#REF!,0),MATCH(U$1,#REF!,0))</f>
        <v>#REF!</v>
      </c>
      <c r="V86" s="27" t="e">
        <f t="array" ref="V86">INDEX(#REF!,MATCH($C86,#REF!,0),MATCH(V$1,#REF!,0))</f>
        <v>#REF!</v>
      </c>
      <c r="W86" s="27" t="e">
        <f t="array" ref="W86">INDEX(#REF!,MATCH($C86,#REF!,0),MATCH(W$1,#REF!,0))</f>
        <v>#REF!</v>
      </c>
      <c r="X86" s="27" t="e">
        <f t="array" ref="X86">INDEX(#REF!,MATCH($C86,#REF!,0),MATCH(X$1,#REF!,0))</f>
        <v>#REF!</v>
      </c>
      <c r="Y86" s="27" t="e">
        <f t="array" ref="Y86">INDEX(#REF!,MATCH($C86,#REF!,0),MATCH(Y$1,#REF!,0))</f>
        <v>#REF!</v>
      </c>
      <c r="Z86" s="27" t="e">
        <f t="array" ref="Z86">INDEX(#REF!,MATCH($C86,#REF!,0),MATCH(Z$1,#REF!,0))</f>
        <v>#REF!</v>
      </c>
      <c r="AA86" s="27" t="e">
        <f t="array" ref="AA86">INDEX(#REF!,MATCH($C86,#REF!,0),MATCH(AA$1,#REF!,0))</f>
        <v>#REF!</v>
      </c>
      <c r="AB86" s="27" t="e">
        <f t="array" ref="AB86">INDEX(#REF!,MATCH($C86,#REF!,0),MATCH(AB$1,#REF!,0))</f>
        <v>#REF!</v>
      </c>
      <c r="AC86" s="27" t="e">
        <f t="array" ref="AC86">INDEX(#REF!,MATCH($C86,#REF!,0),MATCH(AC$1,#REF!,0))</f>
        <v>#REF!</v>
      </c>
      <c r="AD86" s="27" t="e">
        <f t="array" ref="AD86">INDEX(#REF!,MATCH($C86,#REF!,0),MATCH(AD$1,#REF!,0))</f>
        <v>#REF!</v>
      </c>
      <c r="AE86" s="27" t="e">
        <f t="shared" si="80"/>
        <v>#REF!</v>
      </c>
      <c r="AF86" s="28">
        <f t="shared" si="101"/>
        <v>0</v>
      </c>
      <c r="AG86" s="26"/>
      <c r="AH86" s="27" t="e">
        <f t="array" ref="AH86">INDEX(#REF!,MATCH($C86,#REF!,0),MATCH(AH$1,#REF!,0))</f>
        <v>#REF!</v>
      </c>
      <c r="AI86" s="27" t="e">
        <f t="array" ref="AI86">INDEX(#REF!,MATCH($C86,#REF!,0),MATCH(AI$1,#REF!,0))</f>
        <v>#REF!</v>
      </c>
      <c r="AJ86" s="27" t="e">
        <f t="array" ref="AJ86">INDEX(#REF!,MATCH($C86,#REF!,0),MATCH(AJ$1,#REF!,0))</f>
        <v>#REF!</v>
      </c>
      <c r="AK86" s="27" t="e">
        <f t="array" ref="AK86">INDEX(#REF!,MATCH($C86,#REF!,0),MATCH(AK$1,#REF!,0))</f>
        <v>#REF!</v>
      </c>
      <c r="AL86" s="27" t="e">
        <f t="array" ref="AL86">INDEX(#REF!,MATCH($C86,#REF!,0),MATCH(AL$1,#REF!,0))</f>
        <v>#REF!</v>
      </c>
      <c r="AM86" s="27" t="e">
        <f t="array" ref="AM86">INDEX(#REF!,MATCH($C86,#REF!,0),MATCH(AM$1,#REF!,0))</f>
        <v>#REF!</v>
      </c>
      <c r="AN86" s="27" t="e">
        <f t="array" ref="AN86">INDEX(#REF!,MATCH($C86,#REF!,0),MATCH(AN$1,#REF!,0))</f>
        <v>#REF!</v>
      </c>
      <c r="AO86" s="27" t="e">
        <f t="array" ref="AO86">INDEX(#REF!,MATCH($C86,#REF!,0),MATCH(AO$1,#REF!,0))</f>
        <v>#REF!</v>
      </c>
      <c r="AP86" s="27" t="e">
        <f t="array" ref="AP86">INDEX(#REF!,MATCH($C86,#REF!,0),MATCH(AP$1,#REF!,0))</f>
        <v>#REF!</v>
      </c>
      <c r="AQ86" s="27" t="e">
        <f t="array" ref="AQ86">INDEX(#REF!,MATCH($C86,#REF!,0),MATCH(AQ$1,#REF!,0))</f>
        <v>#REF!</v>
      </c>
      <c r="AR86" s="27" t="e">
        <f t="array" ref="AR86">INDEX(#REF!,MATCH($C86,#REF!,0),MATCH(AR$1,#REF!,0))</f>
        <v>#REF!</v>
      </c>
      <c r="AS86" s="27" t="e">
        <f t="array" ref="AS86">INDEX(#REF!,MATCH($C86,#REF!,0),MATCH(AS$1,#REF!,0))</f>
        <v>#REF!</v>
      </c>
      <c r="AT86" s="29" t="e">
        <f t="shared" si="82"/>
        <v>#REF!</v>
      </c>
      <c r="AU86" s="28">
        <f t="shared" si="83"/>
        <v>0</v>
      </c>
      <c r="AV86" s="7"/>
      <c r="AW86" s="29" t="e">
        <f t="shared" si="102"/>
        <v>#REF!</v>
      </c>
      <c r="AX86" s="28" t="e">
        <f t="shared" si="87"/>
        <v>#REF!</v>
      </c>
      <c r="AY86" s="26"/>
      <c r="AZ86" s="26"/>
      <c r="BA86" s="29" t="e">
        <f t="shared" si="103"/>
        <v>#REF!</v>
      </c>
      <c r="BB86" s="28" t="e">
        <f t="shared" si="88"/>
        <v>#REF!</v>
      </c>
      <c r="BC86" s="27" t="e">
        <f t="shared" si="84"/>
        <v>#REF!</v>
      </c>
      <c r="BD86" s="44" t="e">
        <f t="shared" si="90"/>
        <v>#REF!</v>
      </c>
      <c r="BE86" s="26"/>
      <c r="BF86" s="26"/>
      <c r="BG86" s="29" t="e">
        <f t="shared" si="104"/>
        <v>#REF!</v>
      </c>
      <c r="BH86" s="28" t="e">
        <f t="shared" si="89"/>
        <v>#REF!</v>
      </c>
      <c r="BI86" s="27" t="e">
        <f t="shared" si="85"/>
        <v>#REF!</v>
      </c>
      <c r="BJ86" s="44" t="e">
        <f t="shared" si="91"/>
        <v>#REF!</v>
      </c>
      <c r="BK86" s="14"/>
    </row>
    <row r="87" spans="1:63" ht="10.5" hidden="1" customHeight="1" outlineLevel="1" x14ac:dyDescent="0.3">
      <c r="A87" s="14" t="s">
        <v>53</v>
      </c>
      <c r="B87" s="14"/>
      <c r="C87" s="26" t="s">
        <v>101</v>
      </c>
      <c r="D87" s="7"/>
      <c r="E87" s="27" t="e">
        <f t="array" ref="E87">INDEX(#REF!,MATCH($C87,#REF!,0),MATCH(E$1,#REF!,0))</f>
        <v>#REF!</v>
      </c>
      <c r="F87" s="27" t="e">
        <f t="array" ref="F87">INDEX(#REF!,MATCH($C87,#REF!,0),MATCH(F$1,#REF!,0))</f>
        <v>#REF!</v>
      </c>
      <c r="G87" s="27" t="e">
        <f t="array" ref="G87">INDEX(#REF!,MATCH($C87,#REF!,0),MATCH(G$1,#REF!,0))</f>
        <v>#REF!</v>
      </c>
      <c r="H87" s="27" t="e">
        <f t="array" ref="H87">INDEX(#REF!,MATCH($C87,#REF!,0),MATCH(H$1,#REF!,0))</f>
        <v>#REF!</v>
      </c>
      <c r="I87" s="27" t="e">
        <f t="array" ref="I87">INDEX(#REF!,MATCH($C87,#REF!,0),MATCH(I$1,#REF!,0))</f>
        <v>#REF!</v>
      </c>
      <c r="J87" s="27" t="e">
        <f t="array" ref="J87">INDEX(#REF!,MATCH($C87,#REF!,0),MATCH(J$1,#REF!,0))</f>
        <v>#REF!</v>
      </c>
      <c r="K87" s="27" t="e">
        <f t="array" ref="K87">INDEX(#REF!,MATCH($C87,#REF!,0),MATCH(K$1,#REF!,0))</f>
        <v>#REF!</v>
      </c>
      <c r="L87" s="27" t="e">
        <f t="array" ref="L87">INDEX(#REF!,MATCH($C87,#REF!,0),MATCH(L$1,#REF!,0))</f>
        <v>#REF!</v>
      </c>
      <c r="M87" s="27" t="e">
        <f t="array" ref="M87">INDEX(#REF!,MATCH($C87,#REF!,0),MATCH(M$1,#REF!,0))</f>
        <v>#REF!</v>
      </c>
      <c r="N87" s="27" t="e">
        <f t="array" ref="N87">INDEX(#REF!,MATCH($C87,#REF!,0),MATCH(N$1,#REF!,0))</f>
        <v>#REF!</v>
      </c>
      <c r="O87" s="27" t="e">
        <f t="array" ref="O87">INDEX(#REF!,MATCH($C87,#REF!,0),MATCH(O$1,#REF!,0))</f>
        <v>#REF!</v>
      </c>
      <c r="P87" s="27" t="e">
        <f t="array" ref="P87">INDEX(#REF!,MATCH($C87,#REF!,0),MATCH(P$1,#REF!,0))</f>
        <v>#REF!</v>
      </c>
      <c r="Q87" s="28">
        <f t="shared" si="86"/>
        <v>0</v>
      </c>
      <c r="R87" s="26"/>
      <c r="S87" s="27" t="e">
        <f t="array" ref="S87">INDEX(#REF!,MATCH($C87,#REF!,0),MATCH(S$1,#REF!,0))</f>
        <v>#REF!</v>
      </c>
      <c r="T87" s="27" t="e">
        <f t="array" ref="T87">INDEX(#REF!,MATCH($C87,#REF!,0),MATCH(T$1,#REF!,0))</f>
        <v>#REF!</v>
      </c>
      <c r="U87" s="27" t="e">
        <f t="array" ref="U87">INDEX(#REF!,MATCH($C87,#REF!,0),MATCH(U$1,#REF!,0))</f>
        <v>#REF!</v>
      </c>
      <c r="V87" s="27" t="e">
        <f t="array" ref="V87">INDEX(#REF!,MATCH($C87,#REF!,0),MATCH(V$1,#REF!,0))</f>
        <v>#REF!</v>
      </c>
      <c r="W87" s="27" t="e">
        <f t="array" ref="W87">INDEX(#REF!,MATCH($C87,#REF!,0),MATCH(W$1,#REF!,0))</f>
        <v>#REF!</v>
      </c>
      <c r="X87" s="27" t="e">
        <f t="array" ref="X87">INDEX(#REF!,MATCH($C87,#REF!,0),MATCH(X$1,#REF!,0))</f>
        <v>#REF!</v>
      </c>
      <c r="Y87" s="27" t="e">
        <f t="array" ref="Y87">INDEX(#REF!,MATCH($C87,#REF!,0),MATCH(Y$1,#REF!,0))</f>
        <v>#REF!</v>
      </c>
      <c r="Z87" s="27" t="e">
        <f t="array" ref="Z87">INDEX(#REF!,MATCH($C87,#REF!,0),MATCH(Z$1,#REF!,0))</f>
        <v>#REF!</v>
      </c>
      <c r="AA87" s="27" t="e">
        <f t="array" ref="AA87">INDEX(#REF!,MATCH($C87,#REF!,0),MATCH(AA$1,#REF!,0))</f>
        <v>#REF!</v>
      </c>
      <c r="AB87" s="27" t="e">
        <f t="array" ref="AB87">INDEX(#REF!,MATCH($C87,#REF!,0),MATCH(AB$1,#REF!,0))</f>
        <v>#REF!</v>
      </c>
      <c r="AC87" s="27" t="e">
        <f t="array" ref="AC87">INDEX(#REF!,MATCH($C87,#REF!,0),MATCH(AC$1,#REF!,0))</f>
        <v>#REF!</v>
      </c>
      <c r="AD87" s="27" t="e">
        <f t="array" ref="AD87">INDEX(#REF!,MATCH($C87,#REF!,0),MATCH(AD$1,#REF!,0))</f>
        <v>#REF!</v>
      </c>
      <c r="AE87" s="27" t="e">
        <f t="shared" si="80"/>
        <v>#REF!</v>
      </c>
      <c r="AF87" s="28">
        <f t="shared" si="101"/>
        <v>0</v>
      </c>
      <c r="AG87" s="26"/>
      <c r="AH87" s="27" t="e">
        <f t="array" ref="AH87">INDEX(#REF!,MATCH($C87,#REF!,0),MATCH(AH$1,#REF!,0))</f>
        <v>#REF!</v>
      </c>
      <c r="AI87" s="27" t="e">
        <f t="array" ref="AI87">INDEX(#REF!,MATCH($C87,#REF!,0),MATCH(AI$1,#REF!,0))</f>
        <v>#REF!</v>
      </c>
      <c r="AJ87" s="27" t="e">
        <f t="array" ref="AJ87">INDEX(#REF!,MATCH($C87,#REF!,0),MATCH(AJ$1,#REF!,0))</f>
        <v>#REF!</v>
      </c>
      <c r="AK87" s="27" t="e">
        <f t="array" ref="AK87">INDEX(#REF!,MATCH($C87,#REF!,0),MATCH(AK$1,#REF!,0))</f>
        <v>#REF!</v>
      </c>
      <c r="AL87" s="27" t="e">
        <f t="array" ref="AL87">INDEX(#REF!,MATCH($C87,#REF!,0),MATCH(AL$1,#REF!,0))</f>
        <v>#REF!</v>
      </c>
      <c r="AM87" s="27" t="e">
        <f t="array" ref="AM87">INDEX(#REF!,MATCH($C87,#REF!,0),MATCH(AM$1,#REF!,0))</f>
        <v>#REF!</v>
      </c>
      <c r="AN87" s="27" t="e">
        <f t="array" ref="AN87">INDEX(#REF!,MATCH($C87,#REF!,0),MATCH(AN$1,#REF!,0))</f>
        <v>#REF!</v>
      </c>
      <c r="AO87" s="27" t="e">
        <f t="array" ref="AO87">INDEX(#REF!,MATCH($C87,#REF!,0),MATCH(AO$1,#REF!,0))</f>
        <v>#REF!</v>
      </c>
      <c r="AP87" s="27" t="e">
        <f t="array" ref="AP87">INDEX(#REF!,MATCH($C87,#REF!,0),MATCH(AP$1,#REF!,0))</f>
        <v>#REF!</v>
      </c>
      <c r="AQ87" s="27" t="e">
        <f t="array" ref="AQ87">INDEX(#REF!,MATCH($C87,#REF!,0),MATCH(AQ$1,#REF!,0))</f>
        <v>#REF!</v>
      </c>
      <c r="AR87" s="27" t="e">
        <f t="array" ref="AR87">INDEX(#REF!,MATCH($C87,#REF!,0),MATCH(AR$1,#REF!,0))</f>
        <v>#REF!</v>
      </c>
      <c r="AS87" s="27" t="e">
        <f t="array" ref="AS87">INDEX(#REF!,MATCH($C87,#REF!,0),MATCH(AS$1,#REF!,0))</f>
        <v>#REF!</v>
      </c>
      <c r="AT87" s="29" t="e">
        <f t="shared" si="82"/>
        <v>#REF!</v>
      </c>
      <c r="AU87" s="28">
        <f t="shared" si="83"/>
        <v>0</v>
      </c>
      <c r="AV87" s="7"/>
      <c r="AW87" s="29" t="e">
        <f t="shared" si="102"/>
        <v>#REF!</v>
      </c>
      <c r="AX87" s="28" t="e">
        <f t="shared" si="87"/>
        <v>#REF!</v>
      </c>
      <c r="AY87" s="26"/>
      <c r="AZ87" s="26"/>
      <c r="BA87" s="29" t="e">
        <f t="shared" si="103"/>
        <v>#REF!</v>
      </c>
      <c r="BB87" s="28" t="e">
        <f t="shared" si="88"/>
        <v>#REF!</v>
      </c>
      <c r="BC87" s="27" t="e">
        <f t="shared" si="84"/>
        <v>#REF!</v>
      </c>
      <c r="BD87" s="44" t="e">
        <f t="shared" si="90"/>
        <v>#REF!</v>
      </c>
      <c r="BE87" s="26"/>
      <c r="BF87" s="26"/>
      <c r="BG87" s="29" t="e">
        <f t="shared" si="104"/>
        <v>#REF!</v>
      </c>
      <c r="BH87" s="28" t="e">
        <f t="shared" si="89"/>
        <v>#REF!</v>
      </c>
      <c r="BI87" s="27" t="e">
        <f t="shared" si="85"/>
        <v>#REF!</v>
      </c>
      <c r="BJ87" s="44" t="e">
        <f t="shared" si="91"/>
        <v>#REF!</v>
      </c>
      <c r="BK87" s="14"/>
    </row>
    <row r="88" spans="1:63" ht="10.5" hidden="1" customHeight="1" outlineLevel="1" x14ac:dyDescent="0.3">
      <c r="A88" s="14" t="s">
        <v>53</v>
      </c>
      <c r="B88" s="14"/>
      <c r="C88" s="26" t="s">
        <v>102</v>
      </c>
      <c r="D88" s="7"/>
      <c r="E88" s="27" t="e">
        <f t="array" ref="E88">INDEX(#REF!,MATCH($C88,#REF!,0),MATCH(E$1,#REF!,0))</f>
        <v>#REF!</v>
      </c>
      <c r="F88" s="27" t="e">
        <f t="array" ref="F88">INDEX(#REF!,MATCH($C88,#REF!,0),MATCH(F$1,#REF!,0))</f>
        <v>#REF!</v>
      </c>
      <c r="G88" s="27" t="e">
        <f t="array" ref="G88">INDEX(#REF!,MATCH($C88,#REF!,0),MATCH(G$1,#REF!,0))</f>
        <v>#REF!</v>
      </c>
      <c r="H88" s="27" t="e">
        <f t="array" ref="H88">INDEX(#REF!,MATCH($C88,#REF!,0),MATCH(H$1,#REF!,0))</f>
        <v>#REF!</v>
      </c>
      <c r="I88" s="27" t="e">
        <f t="array" ref="I88">INDEX(#REF!,MATCH($C88,#REF!,0),MATCH(I$1,#REF!,0))</f>
        <v>#REF!</v>
      </c>
      <c r="J88" s="27" t="e">
        <f t="array" ref="J88">INDEX(#REF!,MATCH($C88,#REF!,0),MATCH(J$1,#REF!,0))</f>
        <v>#REF!</v>
      </c>
      <c r="K88" s="27" t="e">
        <f t="array" ref="K88">INDEX(#REF!,MATCH($C88,#REF!,0),MATCH(K$1,#REF!,0))</f>
        <v>#REF!</v>
      </c>
      <c r="L88" s="27" t="e">
        <f t="array" ref="L88">INDEX(#REF!,MATCH($C88,#REF!,0),MATCH(L$1,#REF!,0))</f>
        <v>#REF!</v>
      </c>
      <c r="M88" s="27" t="e">
        <f t="array" ref="M88">INDEX(#REF!,MATCH($C88,#REF!,0),MATCH(M$1,#REF!,0))</f>
        <v>#REF!</v>
      </c>
      <c r="N88" s="27" t="e">
        <f t="array" ref="N88">INDEX(#REF!,MATCH($C88,#REF!,0),MATCH(N$1,#REF!,0))</f>
        <v>#REF!</v>
      </c>
      <c r="O88" s="27" t="e">
        <f t="array" ref="O88">INDEX(#REF!,MATCH($C88,#REF!,0),MATCH(O$1,#REF!,0))</f>
        <v>#REF!</v>
      </c>
      <c r="P88" s="27" t="e">
        <f t="array" ref="P88">INDEX(#REF!,MATCH($C88,#REF!,0),MATCH(P$1,#REF!,0))</f>
        <v>#REF!</v>
      </c>
      <c r="Q88" s="28">
        <f t="shared" si="86"/>
        <v>0</v>
      </c>
      <c r="R88" s="26"/>
      <c r="S88" s="27" t="e">
        <f t="array" ref="S88">INDEX(#REF!,MATCH($C88,#REF!,0),MATCH(S$1,#REF!,0))</f>
        <v>#REF!</v>
      </c>
      <c r="T88" s="27" t="e">
        <f t="array" ref="T88">INDEX(#REF!,MATCH($C88,#REF!,0),MATCH(T$1,#REF!,0))</f>
        <v>#REF!</v>
      </c>
      <c r="U88" s="27" t="e">
        <f t="array" ref="U88">INDEX(#REF!,MATCH($C88,#REF!,0),MATCH(U$1,#REF!,0))</f>
        <v>#REF!</v>
      </c>
      <c r="V88" s="27" t="e">
        <f t="array" ref="V88">INDEX(#REF!,MATCH($C88,#REF!,0),MATCH(V$1,#REF!,0))</f>
        <v>#REF!</v>
      </c>
      <c r="W88" s="27" t="e">
        <f t="array" ref="W88">INDEX(#REF!,MATCH($C88,#REF!,0),MATCH(W$1,#REF!,0))</f>
        <v>#REF!</v>
      </c>
      <c r="X88" s="27" t="e">
        <f t="array" ref="X88">INDEX(#REF!,MATCH($C88,#REF!,0),MATCH(X$1,#REF!,0))</f>
        <v>#REF!</v>
      </c>
      <c r="Y88" s="27" t="e">
        <f t="array" ref="Y88">INDEX(#REF!,MATCH($C88,#REF!,0),MATCH(Y$1,#REF!,0))</f>
        <v>#REF!</v>
      </c>
      <c r="Z88" s="27" t="e">
        <f t="array" ref="Z88">INDEX(#REF!,MATCH($C88,#REF!,0),MATCH(Z$1,#REF!,0))</f>
        <v>#REF!</v>
      </c>
      <c r="AA88" s="27" t="e">
        <f t="array" ref="AA88">INDEX(#REF!,MATCH($C88,#REF!,0),MATCH(AA$1,#REF!,0))</f>
        <v>#REF!</v>
      </c>
      <c r="AB88" s="27" t="e">
        <f t="array" ref="AB88">INDEX(#REF!,MATCH($C88,#REF!,0),MATCH(AB$1,#REF!,0))</f>
        <v>#REF!</v>
      </c>
      <c r="AC88" s="27" t="e">
        <f t="array" ref="AC88">INDEX(#REF!,MATCH($C88,#REF!,0),MATCH(AC$1,#REF!,0))</f>
        <v>#REF!</v>
      </c>
      <c r="AD88" s="27" t="e">
        <f t="array" ref="AD88">INDEX(#REF!,MATCH($C88,#REF!,0),MATCH(AD$1,#REF!,0))</f>
        <v>#REF!</v>
      </c>
      <c r="AE88" s="27" t="e">
        <f t="shared" si="80"/>
        <v>#REF!</v>
      </c>
      <c r="AF88" s="28">
        <f t="shared" si="101"/>
        <v>0</v>
      </c>
      <c r="AG88" s="26"/>
      <c r="AH88" s="27" t="e">
        <f t="array" ref="AH88">INDEX(#REF!,MATCH($C88,#REF!,0),MATCH(AH$1,#REF!,0))</f>
        <v>#REF!</v>
      </c>
      <c r="AI88" s="27" t="e">
        <f t="array" ref="AI88">INDEX(#REF!,MATCH($C88,#REF!,0),MATCH(AI$1,#REF!,0))</f>
        <v>#REF!</v>
      </c>
      <c r="AJ88" s="27" t="e">
        <f t="array" ref="AJ88">INDEX(#REF!,MATCH($C88,#REF!,0),MATCH(AJ$1,#REF!,0))</f>
        <v>#REF!</v>
      </c>
      <c r="AK88" s="27" t="e">
        <f t="array" ref="AK88">INDEX(#REF!,MATCH($C88,#REF!,0),MATCH(AK$1,#REF!,0))</f>
        <v>#REF!</v>
      </c>
      <c r="AL88" s="27" t="e">
        <f t="array" ref="AL88">INDEX(#REF!,MATCH($C88,#REF!,0),MATCH(AL$1,#REF!,0))</f>
        <v>#REF!</v>
      </c>
      <c r="AM88" s="27" t="e">
        <f t="array" ref="AM88">INDEX(#REF!,MATCH($C88,#REF!,0),MATCH(AM$1,#REF!,0))</f>
        <v>#REF!</v>
      </c>
      <c r="AN88" s="27" t="e">
        <f t="array" ref="AN88">INDEX(#REF!,MATCH($C88,#REF!,0),MATCH(AN$1,#REF!,0))</f>
        <v>#REF!</v>
      </c>
      <c r="AO88" s="27" t="e">
        <f t="array" ref="AO88">INDEX(#REF!,MATCH($C88,#REF!,0),MATCH(AO$1,#REF!,0))</f>
        <v>#REF!</v>
      </c>
      <c r="AP88" s="27" t="e">
        <f t="array" ref="AP88">INDEX(#REF!,MATCH($C88,#REF!,0),MATCH(AP$1,#REF!,0))</f>
        <v>#REF!</v>
      </c>
      <c r="AQ88" s="27" t="e">
        <f t="array" ref="AQ88">INDEX(#REF!,MATCH($C88,#REF!,0),MATCH(AQ$1,#REF!,0))</f>
        <v>#REF!</v>
      </c>
      <c r="AR88" s="27" t="e">
        <f t="array" ref="AR88">INDEX(#REF!,MATCH($C88,#REF!,0),MATCH(AR$1,#REF!,0))</f>
        <v>#REF!</v>
      </c>
      <c r="AS88" s="27" t="e">
        <f t="array" ref="AS88">INDEX(#REF!,MATCH($C88,#REF!,0),MATCH(AS$1,#REF!,0))</f>
        <v>#REF!</v>
      </c>
      <c r="AT88" s="29" t="e">
        <f t="shared" si="82"/>
        <v>#REF!</v>
      </c>
      <c r="AU88" s="28">
        <f t="shared" si="83"/>
        <v>0</v>
      </c>
      <c r="AV88" s="7"/>
      <c r="AW88" s="29" t="e">
        <f t="shared" si="102"/>
        <v>#REF!</v>
      </c>
      <c r="AX88" s="28" t="e">
        <f t="shared" si="87"/>
        <v>#REF!</v>
      </c>
      <c r="AY88" s="26"/>
      <c r="AZ88" s="26"/>
      <c r="BA88" s="29" t="e">
        <f t="shared" si="103"/>
        <v>#REF!</v>
      </c>
      <c r="BB88" s="28" t="e">
        <f t="shared" si="88"/>
        <v>#REF!</v>
      </c>
      <c r="BC88" s="27" t="e">
        <f t="shared" si="84"/>
        <v>#REF!</v>
      </c>
      <c r="BD88" s="44" t="e">
        <f t="shared" si="90"/>
        <v>#REF!</v>
      </c>
      <c r="BE88" s="26"/>
      <c r="BF88" s="26"/>
      <c r="BG88" s="29" t="e">
        <f t="shared" si="104"/>
        <v>#REF!</v>
      </c>
      <c r="BH88" s="28" t="e">
        <f t="shared" si="89"/>
        <v>#REF!</v>
      </c>
      <c r="BI88" s="27" t="e">
        <f t="shared" si="85"/>
        <v>#REF!</v>
      </c>
      <c r="BJ88" s="44" t="e">
        <f t="shared" si="91"/>
        <v>#REF!</v>
      </c>
      <c r="BK88" s="14"/>
    </row>
    <row r="89" spans="1:63" ht="10.5" hidden="1" customHeight="1" outlineLevel="1" x14ac:dyDescent="0.3">
      <c r="A89" s="14" t="s">
        <v>53</v>
      </c>
      <c r="B89" s="14"/>
      <c r="C89" s="26" t="s">
        <v>103</v>
      </c>
      <c r="D89" s="7"/>
      <c r="E89" s="27" t="e">
        <f t="array" ref="E89">INDEX(#REF!,MATCH($C89,#REF!,0),MATCH(E$1,#REF!,0))</f>
        <v>#REF!</v>
      </c>
      <c r="F89" s="27" t="e">
        <f t="array" ref="F89">INDEX(#REF!,MATCH($C89,#REF!,0),MATCH(F$1,#REF!,0))</f>
        <v>#REF!</v>
      </c>
      <c r="G89" s="27" t="e">
        <f t="array" ref="G89">INDEX(#REF!,MATCH($C89,#REF!,0),MATCH(G$1,#REF!,0))</f>
        <v>#REF!</v>
      </c>
      <c r="H89" s="27" t="e">
        <f t="array" ref="H89">INDEX(#REF!,MATCH($C89,#REF!,0),MATCH(H$1,#REF!,0))</f>
        <v>#REF!</v>
      </c>
      <c r="I89" s="27" t="e">
        <f t="array" ref="I89">INDEX(#REF!,MATCH($C89,#REF!,0),MATCH(I$1,#REF!,0))</f>
        <v>#REF!</v>
      </c>
      <c r="J89" s="27" t="e">
        <f t="array" ref="J89">INDEX(#REF!,MATCH($C89,#REF!,0),MATCH(J$1,#REF!,0))</f>
        <v>#REF!</v>
      </c>
      <c r="K89" s="27" t="e">
        <f t="array" ref="K89">INDEX(#REF!,MATCH($C89,#REF!,0),MATCH(K$1,#REF!,0))</f>
        <v>#REF!</v>
      </c>
      <c r="L89" s="27" t="e">
        <f t="array" ref="L89">INDEX(#REF!,MATCH($C89,#REF!,0),MATCH(L$1,#REF!,0))</f>
        <v>#REF!</v>
      </c>
      <c r="M89" s="27" t="e">
        <f t="array" ref="M89">INDEX(#REF!,MATCH($C89,#REF!,0),MATCH(M$1,#REF!,0))</f>
        <v>#REF!</v>
      </c>
      <c r="N89" s="27" t="e">
        <f t="array" ref="N89">INDEX(#REF!,MATCH($C89,#REF!,0),MATCH(N$1,#REF!,0))</f>
        <v>#REF!</v>
      </c>
      <c r="O89" s="27" t="e">
        <f t="array" ref="O89">INDEX(#REF!,MATCH($C89,#REF!,0),MATCH(O$1,#REF!,0))</f>
        <v>#REF!</v>
      </c>
      <c r="P89" s="27" t="e">
        <f t="array" ref="P89">INDEX(#REF!,MATCH($C89,#REF!,0),MATCH(P$1,#REF!,0))</f>
        <v>#REF!</v>
      </c>
      <c r="Q89" s="28">
        <f t="shared" si="86"/>
        <v>0</v>
      </c>
      <c r="R89" s="26"/>
      <c r="S89" s="27" t="e">
        <f t="array" ref="S89">INDEX(#REF!,MATCH($C89,#REF!,0),MATCH(S$1,#REF!,0))</f>
        <v>#REF!</v>
      </c>
      <c r="T89" s="27" t="e">
        <f t="array" ref="T89">INDEX(#REF!,MATCH($C89,#REF!,0),MATCH(T$1,#REF!,0))</f>
        <v>#REF!</v>
      </c>
      <c r="U89" s="27" t="e">
        <f t="array" ref="U89">INDEX(#REF!,MATCH($C89,#REF!,0),MATCH(U$1,#REF!,0))</f>
        <v>#REF!</v>
      </c>
      <c r="V89" s="27" t="e">
        <f t="array" ref="V89">INDEX(#REF!,MATCH($C89,#REF!,0),MATCH(V$1,#REF!,0))</f>
        <v>#REF!</v>
      </c>
      <c r="W89" s="27" t="e">
        <f t="array" ref="W89">INDEX(#REF!,MATCH($C89,#REF!,0),MATCH(W$1,#REF!,0))</f>
        <v>#REF!</v>
      </c>
      <c r="X89" s="27" t="e">
        <f t="array" ref="X89">INDEX(#REF!,MATCH($C89,#REF!,0),MATCH(X$1,#REF!,0))</f>
        <v>#REF!</v>
      </c>
      <c r="Y89" s="27" t="e">
        <f t="array" ref="Y89">INDEX(#REF!,MATCH($C89,#REF!,0),MATCH(Y$1,#REF!,0))</f>
        <v>#REF!</v>
      </c>
      <c r="Z89" s="27" t="e">
        <f t="array" ref="Z89">INDEX(#REF!,MATCH($C89,#REF!,0),MATCH(Z$1,#REF!,0))</f>
        <v>#REF!</v>
      </c>
      <c r="AA89" s="27" t="e">
        <f t="array" ref="AA89">INDEX(#REF!,MATCH($C89,#REF!,0),MATCH(AA$1,#REF!,0))</f>
        <v>#REF!</v>
      </c>
      <c r="AB89" s="27" t="e">
        <f t="array" ref="AB89">INDEX(#REF!,MATCH($C89,#REF!,0),MATCH(AB$1,#REF!,0))</f>
        <v>#REF!</v>
      </c>
      <c r="AC89" s="27" t="e">
        <f t="array" ref="AC89">INDEX(#REF!,MATCH($C89,#REF!,0),MATCH(AC$1,#REF!,0))</f>
        <v>#REF!</v>
      </c>
      <c r="AD89" s="27" t="e">
        <f t="array" ref="AD89">INDEX(#REF!,MATCH($C89,#REF!,0),MATCH(AD$1,#REF!,0))</f>
        <v>#REF!</v>
      </c>
      <c r="AE89" s="27" t="e">
        <f t="shared" si="80"/>
        <v>#REF!</v>
      </c>
      <c r="AF89" s="28">
        <f t="shared" si="101"/>
        <v>0</v>
      </c>
      <c r="AG89" s="26"/>
      <c r="AH89" s="27" t="e">
        <f t="array" ref="AH89">INDEX(#REF!,MATCH($C89,#REF!,0),MATCH(AH$1,#REF!,0))</f>
        <v>#REF!</v>
      </c>
      <c r="AI89" s="27" t="e">
        <f t="array" ref="AI89">INDEX(#REF!,MATCH($C89,#REF!,0),MATCH(AI$1,#REF!,0))</f>
        <v>#REF!</v>
      </c>
      <c r="AJ89" s="27" t="e">
        <f t="array" ref="AJ89">INDEX(#REF!,MATCH($C89,#REF!,0),MATCH(AJ$1,#REF!,0))</f>
        <v>#REF!</v>
      </c>
      <c r="AK89" s="27" t="e">
        <f t="array" ref="AK89">INDEX(#REF!,MATCH($C89,#REF!,0),MATCH(AK$1,#REF!,0))</f>
        <v>#REF!</v>
      </c>
      <c r="AL89" s="27" t="e">
        <f t="array" ref="AL89">INDEX(#REF!,MATCH($C89,#REF!,0),MATCH(AL$1,#REF!,0))</f>
        <v>#REF!</v>
      </c>
      <c r="AM89" s="27" t="e">
        <f t="array" ref="AM89">INDEX(#REF!,MATCH($C89,#REF!,0),MATCH(AM$1,#REF!,0))</f>
        <v>#REF!</v>
      </c>
      <c r="AN89" s="27" t="e">
        <f t="array" ref="AN89">INDEX(#REF!,MATCH($C89,#REF!,0),MATCH(AN$1,#REF!,0))</f>
        <v>#REF!</v>
      </c>
      <c r="AO89" s="27" t="e">
        <f t="array" ref="AO89">INDEX(#REF!,MATCH($C89,#REF!,0),MATCH(AO$1,#REF!,0))</f>
        <v>#REF!</v>
      </c>
      <c r="AP89" s="27" t="e">
        <f t="array" ref="AP89">INDEX(#REF!,MATCH($C89,#REF!,0),MATCH(AP$1,#REF!,0))</f>
        <v>#REF!</v>
      </c>
      <c r="AQ89" s="27" t="e">
        <f t="array" ref="AQ89">INDEX(#REF!,MATCH($C89,#REF!,0),MATCH(AQ$1,#REF!,0))</f>
        <v>#REF!</v>
      </c>
      <c r="AR89" s="27" t="e">
        <f t="array" ref="AR89">INDEX(#REF!,MATCH($C89,#REF!,0),MATCH(AR$1,#REF!,0))</f>
        <v>#REF!</v>
      </c>
      <c r="AS89" s="27" t="e">
        <f t="array" ref="AS89">INDEX(#REF!,MATCH($C89,#REF!,0),MATCH(AS$1,#REF!,0))</f>
        <v>#REF!</v>
      </c>
      <c r="AT89" s="29" t="e">
        <f t="shared" si="82"/>
        <v>#REF!</v>
      </c>
      <c r="AU89" s="28">
        <f t="shared" si="83"/>
        <v>0</v>
      </c>
      <c r="AV89" s="7"/>
      <c r="AW89" s="29" t="e">
        <f t="shared" si="102"/>
        <v>#REF!</v>
      </c>
      <c r="AX89" s="28" t="e">
        <f t="shared" si="87"/>
        <v>#REF!</v>
      </c>
      <c r="AY89" s="26"/>
      <c r="AZ89" s="26"/>
      <c r="BA89" s="29" t="e">
        <f t="shared" si="103"/>
        <v>#REF!</v>
      </c>
      <c r="BB89" s="28" t="e">
        <f t="shared" si="88"/>
        <v>#REF!</v>
      </c>
      <c r="BC89" s="27" t="e">
        <f t="shared" si="84"/>
        <v>#REF!</v>
      </c>
      <c r="BD89" s="44" t="e">
        <f t="shared" si="90"/>
        <v>#REF!</v>
      </c>
      <c r="BE89" s="26"/>
      <c r="BF89" s="26"/>
      <c r="BG89" s="29" t="e">
        <f t="shared" si="104"/>
        <v>#REF!</v>
      </c>
      <c r="BH89" s="28" t="e">
        <f t="shared" si="89"/>
        <v>#REF!</v>
      </c>
      <c r="BI89" s="27" t="e">
        <f t="shared" si="85"/>
        <v>#REF!</v>
      </c>
      <c r="BJ89" s="44" t="e">
        <f t="shared" si="91"/>
        <v>#REF!</v>
      </c>
      <c r="BK89" s="14"/>
    </row>
    <row r="90" spans="1:63" ht="10.5" customHeight="1" collapsed="1" x14ac:dyDescent="0.3">
      <c r="A90" s="14" t="s">
        <v>53</v>
      </c>
      <c r="B90" s="14"/>
      <c r="C90" s="17" t="s">
        <v>104</v>
      </c>
      <c r="D90" s="7"/>
      <c r="E90" s="18" t="e">
        <f t="shared" ref="E90:P90" si="105">E49+E50</f>
        <v>#REF!</v>
      </c>
      <c r="F90" s="18" t="e">
        <f t="shared" si="105"/>
        <v>#REF!</v>
      </c>
      <c r="G90" s="18" t="e">
        <f t="shared" si="105"/>
        <v>#REF!</v>
      </c>
      <c r="H90" s="18" t="e">
        <f t="shared" si="105"/>
        <v>#REF!</v>
      </c>
      <c r="I90" s="18" t="e">
        <f t="shared" si="105"/>
        <v>#REF!</v>
      </c>
      <c r="J90" s="18" t="e">
        <f t="shared" si="105"/>
        <v>#REF!</v>
      </c>
      <c r="K90" s="18" t="e">
        <f t="shared" si="105"/>
        <v>#REF!</v>
      </c>
      <c r="L90" s="18" t="e">
        <f t="shared" si="105"/>
        <v>#REF!</v>
      </c>
      <c r="M90" s="18" t="e">
        <f t="shared" si="105"/>
        <v>#REF!</v>
      </c>
      <c r="N90" s="18" t="e">
        <f t="shared" si="105"/>
        <v>#REF!</v>
      </c>
      <c r="O90" s="18" t="e">
        <f t="shared" si="105"/>
        <v>#REF!</v>
      </c>
      <c r="P90" s="18" t="e">
        <f t="shared" si="105"/>
        <v>#REF!</v>
      </c>
      <c r="Q90" s="19">
        <f t="shared" si="86"/>
        <v>0</v>
      </c>
      <c r="R90" s="7"/>
      <c r="S90" s="18" t="e">
        <f t="shared" ref="S90:AD90" si="106">S49+S50</f>
        <v>#REF!</v>
      </c>
      <c r="T90" s="18" t="e">
        <f t="shared" si="106"/>
        <v>#REF!</v>
      </c>
      <c r="U90" s="18" t="e">
        <f t="shared" si="106"/>
        <v>#REF!</v>
      </c>
      <c r="V90" s="18" t="e">
        <f t="shared" si="106"/>
        <v>#REF!</v>
      </c>
      <c r="W90" s="18" t="e">
        <f t="shared" si="106"/>
        <v>#REF!</v>
      </c>
      <c r="X90" s="18" t="e">
        <f t="shared" si="106"/>
        <v>#REF!</v>
      </c>
      <c r="Y90" s="18" t="e">
        <f t="shared" si="106"/>
        <v>#REF!</v>
      </c>
      <c r="Z90" s="18" t="e">
        <f t="shared" si="106"/>
        <v>#REF!</v>
      </c>
      <c r="AA90" s="18" t="e">
        <f t="shared" si="106"/>
        <v>#REF!</v>
      </c>
      <c r="AB90" s="18" t="e">
        <f t="shared" si="106"/>
        <v>#REF!</v>
      </c>
      <c r="AC90" s="18" t="e">
        <f t="shared" si="106"/>
        <v>#REF!</v>
      </c>
      <c r="AD90" s="18" t="e">
        <f t="shared" si="106"/>
        <v>#REF!</v>
      </c>
      <c r="AE90" s="34" t="e">
        <f t="shared" si="80"/>
        <v>#REF!</v>
      </c>
      <c r="AF90" s="19">
        <f t="array" ref="AF90">IFERROR(1*--(INDEX($S90:$AD90,1,MATCH($C$2,S$1:AD$1,0))&lt;0)+INDEX($E90:$P90,1,MATCH($C$2,$E$1:$P$1,0))/INDEX($S90:$AD90,1,MATCH($C$2,S$1:AD$1,0))-1*--(INDEX($S90:$AD90,1,MATCH($C$2,S$1:AD$1,0))&gt;=0),0)</f>
        <v>0</v>
      </c>
      <c r="AG90" s="7"/>
      <c r="AH90" s="18" t="e">
        <f t="shared" ref="AH90:AS90" si="107">AH49+AH50</f>
        <v>#REF!</v>
      </c>
      <c r="AI90" s="18" t="e">
        <f t="shared" si="107"/>
        <v>#REF!</v>
      </c>
      <c r="AJ90" s="18" t="e">
        <f t="shared" si="107"/>
        <v>#REF!</v>
      </c>
      <c r="AK90" s="18" t="e">
        <f t="shared" si="107"/>
        <v>#REF!</v>
      </c>
      <c r="AL90" s="18" t="e">
        <f t="shared" si="107"/>
        <v>#REF!</v>
      </c>
      <c r="AM90" s="18" t="e">
        <f t="shared" si="107"/>
        <v>#REF!</v>
      </c>
      <c r="AN90" s="18" t="e">
        <f t="shared" si="107"/>
        <v>#REF!</v>
      </c>
      <c r="AO90" s="18" t="e">
        <f t="shared" si="107"/>
        <v>#REF!</v>
      </c>
      <c r="AP90" s="18" t="e">
        <f t="shared" si="107"/>
        <v>#REF!</v>
      </c>
      <c r="AQ90" s="18" t="e">
        <f t="shared" si="107"/>
        <v>#REF!</v>
      </c>
      <c r="AR90" s="18" t="e">
        <f t="shared" si="107"/>
        <v>#REF!</v>
      </c>
      <c r="AS90" s="18" t="e">
        <f t="shared" si="107"/>
        <v>#REF!</v>
      </c>
      <c r="AT90" s="18" t="e">
        <f t="shared" si="82"/>
        <v>#REF!</v>
      </c>
      <c r="AU90" s="19">
        <f t="shared" si="83"/>
        <v>0</v>
      </c>
      <c r="AV90" s="7"/>
      <c r="AW90" s="18" t="e">
        <f>AW49+AW50</f>
        <v>#REF!</v>
      </c>
      <c r="AX90" s="19" t="e">
        <f t="shared" si="87"/>
        <v>#REF!</v>
      </c>
      <c r="AY90" s="7"/>
      <c r="AZ90" s="7"/>
      <c r="BA90" s="18" t="e">
        <f>BA49+BA50</f>
        <v>#REF!</v>
      </c>
      <c r="BB90" s="19" t="e">
        <f t="shared" si="88"/>
        <v>#REF!</v>
      </c>
      <c r="BC90" s="18" t="e">
        <f t="shared" si="84"/>
        <v>#REF!</v>
      </c>
      <c r="BD90" s="40" t="e">
        <f t="shared" si="90"/>
        <v>#REF!</v>
      </c>
      <c r="BE90" s="7"/>
      <c r="BF90" s="7"/>
      <c r="BG90" s="18" t="e">
        <f>BG49+BG50</f>
        <v>#REF!</v>
      </c>
      <c r="BH90" s="19" t="e">
        <f t="shared" si="89"/>
        <v>#REF!</v>
      </c>
      <c r="BI90" s="34" t="e">
        <f t="shared" si="85"/>
        <v>#REF!</v>
      </c>
      <c r="BJ90" s="40" t="e">
        <f t="shared" si="91"/>
        <v>#REF!</v>
      </c>
      <c r="BK90" s="14"/>
    </row>
    <row r="91" spans="1:63" ht="10.5" hidden="1" customHeight="1" outlineLevel="1" x14ac:dyDescent="0.3">
      <c r="A91" s="14"/>
      <c r="B91" s="14"/>
      <c r="C91" s="7"/>
      <c r="D91" s="7"/>
      <c r="E91" s="46" t="e">
        <f t="shared" ref="E91:P91" si="108">E90/E38</f>
        <v>#REF!</v>
      </c>
      <c r="F91" s="46" t="e">
        <f t="shared" si="108"/>
        <v>#REF!</v>
      </c>
      <c r="G91" s="46" t="e">
        <f t="shared" si="108"/>
        <v>#REF!</v>
      </c>
      <c r="H91" s="46" t="e">
        <f t="shared" si="108"/>
        <v>#REF!</v>
      </c>
      <c r="I91" s="46" t="e">
        <f t="shared" si="108"/>
        <v>#REF!</v>
      </c>
      <c r="J91" s="46" t="e">
        <f t="shared" si="108"/>
        <v>#REF!</v>
      </c>
      <c r="K91" s="46" t="e">
        <f t="shared" si="108"/>
        <v>#REF!</v>
      </c>
      <c r="L91" s="46" t="e">
        <f t="shared" si="108"/>
        <v>#REF!</v>
      </c>
      <c r="M91" s="46" t="e">
        <f t="shared" si="108"/>
        <v>#REF!</v>
      </c>
      <c r="N91" s="46" t="e">
        <f t="shared" si="108"/>
        <v>#REF!</v>
      </c>
      <c r="O91" s="46" t="e">
        <f t="shared" si="108"/>
        <v>#REF!</v>
      </c>
      <c r="P91" s="46" t="e">
        <f t="shared" si="108"/>
        <v>#REF!</v>
      </c>
      <c r="Q91" s="19"/>
      <c r="R91" s="7"/>
      <c r="S91" s="46" t="e">
        <f t="shared" ref="S91:AD91" si="109">S90/S38</f>
        <v>#REF!</v>
      </c>
      <c r="T91" s="46" t="e">
        <f t="shared" si="109"/>
        <v>#REF!</v>
      </c>
      <c r="U91" s="46" t="e">
        <f t="shared" si="109"/>
        <v>#REF!</v>
      </c>
      <c r="V91" s="46" t="e">
        <f t="shared" si="109"/>
        <v>#REF!</v>
      </c>
      <c r="W91" s="46" t="e">
        <f t="shared" si="109"/>
        <v>#REF!</v>
      </c>
      <c r="X91" s="46" t="e">
        <f t="shared" si="109"/>
        <v>#REF!</v>
      </c>
      <c r="Y91" s="46" t="e">
        <f t="shared" si="109"/>
        <v>#REF!</v>
      </c>
      <c r="Z91" s="46" t="e">
        <f t="shared" si="109"/>
        <v>#REF!</v>
      </c>
      <c r="AA91" s="46" t="e">
        <f t="shared" si="109"/>
        <v>#REF!</v>
      </c>
      <c r="AB91" s="46" t="e">
        <f t="shared" si="109"/>
        <v>#REF!</v>
      </c>
      <c r="AC91" s="46" t="e">
        <f t="shared" si="109"/>
        <v>#REF!</v>
      </c>
      <c r="AD91" s="46" t="e">
        <f t="shared" si="109"/>
        <v>#REF!</v>
      </c>
      <c r="AE91" s="47"/>
      <c r="AF91" s="46"/>
      <c r="AG91" s="7"/>
      <c r="AH91" s="46" t="e">
        <f t="shared" ref="AH91:AS91" si="110">AH90/AH38</f>
        <v>#REF!</v>
      </c>
      <c r="AI91" s="46" t="e">
        <f t="shared" si="110"/>
        <v>#REF!</v>
      </c>
      <c r="AJ91" s="46" t="e">
        <f t="shared" si="110"/>
        <v>#REF!</v>
      </c>
      <c r="AK91" s="46" t="e">
        <f t="shared" si="110"/>
        <v>#REF!</v>
      </c>
      <c r="AL91" s="46" t="e">
        <f t="shared" si="110"/>
        <v>#REF!</v>
      </c>
      <c r="AM91" s="46" t="e">
        <f t="shared" si="110"/>
        <v>#REF!</v>
      </c>
      <c r="AN91" s="46" t="e">
        <f t="shared" si="110"/>
        <v>#REF!</v>
      </c>
      <c r="AO91" s="46" t="e">
        <f t="shared" si="110"/>
        <v>#REF!</v>
      </c>
      <c r="AP91" s="46" t="e">
        <f t="shared" si="110"/>
        <v>#REF!</v>
      </c>
      <c r="AQ91" s="46" t="e">
        <f t="shared" si="110"/>
        <v>#REF!</v>
      </c>
      <c r="AR91" s="46" t="e">
        <f t="shared" si="110"/>
        <v>#REF!</v>
      </c>
      <c r="AS91" s="46" t="e">
        <f t="shared" si="110"/>
        <v>#REF!</v>
      </c>
      <c r="AT91" s="46"/>
      <c r="AU91" s="46"/>
      <c r="AV91" s="7"/>
      <c r="AW91" s="46"/>
      <c r="AX91" s="19"/>
      <c r="AY91" s="7"/>
      <c r="AZ91" s="7"/>
      <c r="BA91" s="46"/>
      <c r="BB91" s="19"/>
      <c r="BC91" s="46"/>
      <c r="BD91" s="46" t="str">
        <f>IFERROR($AW91/BA91-1,"-")</f>
        <v>-</v>
      </c>
      <c r="BE91" s="7"/>
      <c r="BF91" s="7"/>
      <c r="BG91" s="46"/>
      <c r="BH91" s="19"/>
      <c r="BI91" s="47"/>
      <c r="BJ91" s="46" t="str">
        <f>IFERROR($AW91/BG91-1,"-")</f>
        <v>-</v>
      </c>
      <c r="BK91" s="14"/>
    </row>
    <row r="92" spans="1:63" ht="10.5" hidden="1" customHeight="1" outlineLevel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4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1"/>
      <c r="AU92" s="14"/>
      <c r="AV92" s="14"/>
      <c r="AW92" s="11"/>
      <c r="AX92" s="48"/>
      <c r="AY92" s="14"/>
      <c r="AZ92" s="14"/>
      <c r="BA92" s="11"/>
      <c r="BB92" s="48"/>
      <c r="BC92" s="14"/>
      <c r="BD92" s="14"/>
      <c r="BE92" s="14"/>
      <c r="BF92" s="14"/>
      <c r="BG92" s="11"/>
      <c r="BH92" s="48"/>
      <c r="BI92" s="14"/>
      <c r="BJ92" s="14"/>
      <c r="BK92" s="14"/>
    </row>
    <row r="93" spans="1:63" ht="10.5" customHeight="1" collapsed="1" x14ac:dyDescent="0.3">
      <c r="A93" s="16" t="s">
        <v>53</v>
      </c>
      <c r="B93" s="16"/>
      <c r="C93" s="30" t="s">
        <v>105</v>
      </c>
      <c r="D93" s="7"/>
      <c r="E93" s="31" t="e">
        <f t="shared" ref="E93:P93" si="111">E94+SUM(E104:E105)+E109+SUM(E117:E118)+SUM(E137:E140)</f>
        <v>#REF!</v>
      </c>
      <c r="F93" s="31" t="e">
        <f t="shared" si="111"/>
        <v>#REF!</v>
      </c>
      <c r="G93" s="31" t="e">
        <f t="shared" si="111"/>
        <v>#REF!</v>
      </c>
      <c r="H93" s="31" t="e">
        <f t="shared" si="111"/>
        <v>#REF!</v>
      </c>
      <c r="I93" s="31" t="e">
        <f t="shared" si="111"/>
        <v>#REF!</v>
      </c>
      <c r="J93" s="31" t="e">
        <f t="shared" si="111"/>
        <v>#REF!</v>
      </c>
      <c r="K93" s="31" t="e">
        <f t="shared" si="111"/>
        <v>#REF!</v>
      </c>
      <c r="L93" s="31" t="e">
        <f t="shared" si="111"/>
        <v>#REF!</v>
      </c>
      <c r="M93" s="31" t="e">
        <f t="shared" si="111"/>
        <v>#REF!</v>
      </c>
      <c r="N93" s="31" t="e">
        <f t="shared" si="111"/>
        <v>#REF!</v>
      </c>
      <c r="O93" s="31" t="e">
        <f t="shared" si="111"/>
        <v>#REF!</v>
      </c>
      <c r="P93" s="31" t="e">
        <f t="shared" si="111"/>
        <v>#REF!</v>
      </c>
      <c r="Q93" s="32">
        <f t="shared" ref="Q93:Q124" si="112">IFERROR(INDEX($E93:$P93,1,MATCH($C$2,$E$1:$P$1,0))/INDEX($E$38:$P$38,1,MATCH($C$2,$E$1:$P$1,0)),0)</f>
        <v>0</v>
      </c>
      <c r="R93" s="7"/>
      <c r="S93" s="31" t="e">
        <f t="shared" ref="S93:AD93" si="113">S94+SUM(S104:S105)+S109+SUM(S117:S118)+SUM(S137:S140)</f>
        <v>#REF!</v>
      </c>
      <c r="T93" s="31" t="e">
        <f t="shared" si="113"/>
        <v>#REF!</v>
      </c>
      <c r="U93" s="31" t="e">
        <f t="shared" si="113"/>
        <v>#REF!</v>
      </c>
      <c r="V93" s="31" t="e">
        <f t="shared" si="113"/>
        <v>#REF!</v>
      </c>
      <c r="W93" s="31" t="e">
        <f t="shared" si="113"/>
        <v>#REF!</v>
      </c>
      <c r="X93" s="31" t="e">
        <f t="shared" si="113"/>
        <v>#REF!</v>
      </c>
      <c r="Y93" s="31" t="e">
        <f t="shared" si="113"/>
        <v>#REF!</v>
      </c>
      <c r="Z93" s="31" t="e">
        <f t="shared" si="113"/>
        <v>#REF!</v>
      </c>
      <c r="AA93" s="31" t="e">
        <f t="shared" si="113"/>
        <v>#REF!</v>
      </c>
      <c r="AB93" s="31" t="e">
        <f t="shared" si="113"/>
        <v>#REF!</v>
      </c>
      <c r="AC93" s="31" t="e">
        <f t="shared" si="113"/>
        <v>#REF!</v>
      </c>
      <c r="AD93" s="31" t="e">
        <f t="shared" si="113"/>
        <v>#REF!</v>
      </c>
      <c r="AE93" s="35" t="e">
        <f t="shared" ref="AE93:AE124" si="114">INDEX($E93:$P93,1,MATCH($C$2,$E$1:$P$1,0))-INDEX(S93:AD93,1,MATCH($C$2,S$1:AD$1,0))</f>
        <v>#REF!</v>
      </c>
      <c r="AF93" s="32">
        <f t="array" ref="AF93">IFERROR(1*--(INDEX($S93:$AD93,1,MATCH($C$2,S$1:AD$1,0))&lt;0)+INDEX($E93:$P93,1,MATCH($C$2,$E$1:$P$1,0))/INDEX($S93:$AD93,1,MATCH($C$2,S$1:AD$1,0))-1*--(INDEX($S93:$AD93,1,MATCH($C$2,S$1:AD$1,0))&gt;=0),0)</f>
        <v>0</v>
      </c>
      <c r="AG93" s="7"/>
      <c r="AH93" s="31" t="e">
        <f t="shared" ref="AH93:AS93" si="115">AH94+SUM(AH104:AH105)+AH109+SUM(AH117:AH118)+SUM(AH137:AH140)</f>
        <v>#REF!</v>
      </c>
      <c r="AI93" s="31" t="e">
        <f t="shared" si="115"/>
        <v>#REF!</v>
      </c>
      <c r="AJ93" s="31" t="e">
        <f t="shared" si="115"/>
        <v>#REF!</v>
      </c>
      <c r="AK93" s="31" t="e">
        <f t="shared" si="115"/>
        <v>#REF!</v>
      </c>
      <c r="AL93" s="31" t="e">
        <f t="shared" si="115"/>
        <v>#REF!</v>
      </c>
      <c r="AM93" s="31" t="e">
        <f t="shared" si="115"/>
        <v>#REF!</v>
      </c>
      <c r="AN93" s="31" t="e">
        <f t="shared" si="115"/>
        <v>#REF!</v>
      </c>
      <c r="AO93" s="31" t="e">
        <f t="shared" si="115"/>
        <v>#REF!</v>
      </c>
      <c r="AP93" s="31" t="e">
        <f t="shared" si="115"/>
        <v>#REF!</v>
      </c>
      <c r="AQ93" s="31" t="e">
        <f t="shared" si="115"/>
        <v>#REF!</v>
      </c>
      <c r="AR93" s="31" t="e">
        <f t="shared" si="115"/>
        <v>#REF!</v>
      </c>
      <c r="AS93" s="31" t="e">
        <f t="shared" si="115"/>
        <v>#REF!</v>
      </c>
      <c r="AT93" s="31" t="e">
        <f t="shared" ref="AT93:AT124" si="116">INDEX($E93:$P93,1,MATCH($C$2,$E$1:$P$1,0))-INDEX(AH93:AS93,1,MATCH(EDATE($C$2,-12),AH$1:AS$1,0))</f>
        <v>#REF!</v>
      </c>
      <c r="AU93" s="32">
        <f t="shared" ref="AU93:AU124" si="117">IFERROR(INDEX($E93:$P93,1,MATCH($C$2,$E$1:$P$1,0))/INDEX(AH93:AS93,1,MATCH(EDATE($C$2,-12),AH$1:AS$1,0))-1,0)</f>
        <v>0</v>
      </c>
      <c r="AV93" s="7"/>
      <c r="AW93" s="31" t="e">
        <f>AW94+SUM(AW104:AW105)+AW109+SUM(AW117:AW118)+SUM(AW137:AW140)</f>
        <v>#REF!</v>
      </c>
      <c r="AX93" s="32" t="e">
        <f t="shared" ref="AX93:AX124" si="118">AW93/AW$38</f>
        <v>#REF!</v>
      </c>
      <c r="AY93" s="7"/>
      <c r="AZ93" s="7"/>
      <c r="BA93" s="31" t="e">
        <f>BA94+SUM(BA104:BA105)+BA109+SUM(BA117:BA118)+SUM(BA137:BA140)</f>
        <v>#REF!</v>
      </c>
      <c r="BB93" s="32" t="e">
        <f t="shared" ref="BB93:BB124" si="119">BA93/BA$38</f>
        <v>#REF!</v>
      </c>
      <c r="BC93" s="31" t="e">
        <f t="shared" ref="BC93:BC124" si="120">$AW93-BA93</f>
        <v>#REF!</v>
      </c>
      <c r="BD93" s="32" t="str">
        <f t="shared" ref="BD93:BD124" si="121">IFERROR($AW93/BA93-1,"-")</f>
        <v>-</v>
      </c>
      <c r="BE93" s="7"/>
      <c r="BF93" s="7"/>
      <c r="BG93" s="31" t="e">
        <f>BG94+SUM(BG104:BG105)+BG109+SUM(BG117:BG118)+SUM(BG137:BG140)</f>
        <v>#REF!</v>
      </c>
      <c r="BH93" s="32" t="e">
        <f t="shared" ref="BH93:BH124" si="122">BG93/BG$38</f>
        <v>#REF!</v>
      </c>
      <c r="BI93" s="35" t="e">
        <f t="shared" ref="BI93:BI124" si="123">$AW93-BG93</f>
        <v>#REF!</v>
      </c>
      <c r="BJ93" s="32" t="str">
        <f t="shared" ref="BJ93:BJ124" si="124">IFERROR($AW93/BG93-1,"-")</f>
        <v>-</v>
      </c>
      <c r="BK93" s="16"/>
    </row>
    <row r="94" spans="1:63" ht="10.5" hidden="1" customHeight="1" outlineLevel="1" x14ac:dyDescent="0.3">
      <c r="A94" s="11" t="s">
        <v>106</v>
      </c>
      <c r="B94" s="11"/>
      <c r="C94" s="12" t="s">
        <v>107</v>
      </c>
      <c r="D94" s="12"/>
      <c r="E94" s="23" t="e">
        <f t="shared" ref="E94:P94" si="125">SUM(E95:E103)</f>
        <v>#REF!</v>
      </c>
      <c r="F94" s="23" t="e">
        <f t="shared" si="125"/>
        <v>#REF!</v>
      </c>
      <c r="G94" s="23" t="e">
        <f t="shared" si="125"/>
        <v>#REF!</v>
      </c>
      <c r="H94" s="23" t="e">
        <f t="shared" si="125"/>
        <v>#REF!</v>
      </c>
      <c r="I94" s="23" t="e">
        <f t="shared" si="125"/>
        <v>#REF!</v>
      </c>
      <c r="J94" s="23" t="e">
        <f t="shared" si="125"/>
        <v>#REF!</v>
      </c>
      <c r="K94" s="23" t="e">
        <f t="shared" si="125"/>
        <v>#REF!</v>
      </c>
      <c r="L94" s="23" t="e">
        <f t="shared" si="125"/>
        <v>#REF!</v>
      </c>
      <c r="M94" s="23" t="e">
        <f t="shared" si="125"/>
        <v>#REF!</v>
      </c>
      <c r="N94" s="23" t="e">
        <f t="shared" si="125"/>
        <v>#REF!</v>
      </c>
      <c r="O94" s="23" t="e">
        <f t="shared" si="125"/>
        <v>#REF!</v>
      </c>
      <c r="P94" s="23" t="e">
        <f t="shared" si="125"/>
        <v>#REF!</v>
      </c>
      <c r="Q94" s="24">
        <f t="shared" si="112"/>
        <v>0</v>
      </c>
      <c r="R94" s="12"/>
      <c r="S94" s="23">
        <v>-67212.230211951872</v>
      </c>
      <c r="T94" s="23">
        <v>-71336.870013083128</v>
      </c>
      <c r="U94" s="23">
        <v>-84765.746825910566</v>
      </c>
      <c r="V94" s="23">
        <v>-99722.915166298277</v>
      </c>
      <c r="W94" s="23">
        <v>-90704.744045479485</v>
      </c>
      <c r="X94" s="23">
        <v>-94601.633381917025</v>
      </c>
      <c r="Y94" s="23">
        <v>-83120.799073234171</v>
      </c>
      <c r="Z94" s="23">
        <v>-95087.423674586986</v>
      </c>
      <c r="AA94" s="23">
        <v>-103615.96569958259</v>
      </c>
      <c r="AB94" s="23">
        <v>-97377.22804345467</v>
      </c>
      <c r="AC94" s="23">
        <v>-132587.3516139352</v>
      </c>
      <c r="AD94" s="23">
        <v>-152797.51195511091</v>
      </c>
      <c r="AE94" s="37" t="e">
        <f t="shared" si="114"/>
        <v>#REF!</v>
      </c>
      <c r="AF94" s="24">
        <f t="shared" ref="AF94:AF125" si="126">IFERROR(INDEX($E94:$P94,1,MATCH($C$2,$E$1:$P$1,0))/INDEX($S94:$AD94,1,MATCH($C$2,S$1:AD$1,0))-1,0)</f>
        <v>0</v>
      </c>
      <c r="AG94" s="12"/>
      <c r="AH94" s="23" t="e">
        <f t="shared" ref="AH94:AS94" si="127">SUM(AH95:AH103)</f>
        <v>#REF!</v>
      </c>
      <c r="AI94" s="23" t="e">
        <f t="shared" si="127"/>
        <v>#REF!</v>
      </c>
      <c r="AJ94" s="23" t="e">
        <f t="shared" si="127"/>
        <v>#REF!</v>
      </c>
      <c r="AK94" s="23" t="e">
        <f t="shared" si="127"/>
        <v>#REF!</v>
      </c>
      <c r="AL94" s="23" t="e">
        <f t="shared" si="127"/>
        <v>#REF!</v>
      </c>
      <c r="AM94" s="23" t="e">
        <f t="shared" si="127"/>
        <v>#REF!</v>
      </c>
      <c r="AN94" s="23" t="e">
        <f t="shared" si="127"/>
        <v>#REF!</v>
      </c>
      <c r="AO94" s="23" t="e">
        <f t="shared" si="127"/>
        <v>#REF!</v>
      </c>
      <c r="AP94" s="23" t="e">
        <f t="shared" si="127"/>
        <v>#REF!</v>
      </c>
      <c r="AQ94" s="23" t="e">
        <f t="shared" si="127"/>
        <v>#REF!</v>
      </c>
      <c r="AR94" s="23" t="e">
        <f t="shared" si="127"/>
        <v>#REF!</v>
      </c>
      <c r="AS94" s="23" t="e">
        <f t="shared" si="127"/>
        <v>#REF!</v>
      </c>
      <c r="AT94" s="23" t="e">
        <f t="shared" si="116"/>
        <v>#REF!</v>
      </c>
      <c r="AU94" s="24">
        <f t="shared" si="117"/>
        <v>0</v>
      </c>
      <c r="AV94" s="12"/>
      <c r="AW94" s="23" t="e">
        <f>SUM(AW95:AW103)</f>
        <v>#REF!</v>
      </c>
      <c r="AX94" s="24" t="e">
        <f t="shared" si="118"/>
        <v>#REF!</v>
      </c>
      <c r="AY94" s="12"/>
      <c r="AZ94" s="12"/>
      <c r="BA94" s="23">
        <f t="shared" ref="BA94:BA104" si="128">SUMIF(S$1:AD$1,"&lt;="&amp;BA$2,S94:AD94)</f>
        <v>-1172930.4197045451</v>
      </c>
      <c r="BB94" s="24" t="e">
        <f t="shared" si="119"/>
        <v>#REF!</v>
      </c>
      <c r="BC94" s="23" t="e">
        <f t="shared" si="120"/>
        <v>#REF!</v>
      </c>
      <c r="BD94" s="24" t="str">
        <f t="shared" si="121"/>
        <v>-</v>
      </c>
      <c r="BE94" s="12"/>
      <c r="BF94" s="12"/>
      <c r="BG94" s="23" t="e">
        <f>SUM(BG95:BG103)</f>
        <v>#REF!</v>
      </c>
      <c r="BH94" s="24" t="e">
        <f t="shared" si="122"/>
        <v>#REF!</v>
      </c>
      <c r="BI94" s="37" t="e">
        <f t="shared" si="123"/>
        <v>#REF!</v>
      </c>
      <c r="BJ94" s="24" t="str">
        <f t="shared" si="124"/>
        <v>-</v>
      </c>
      <c r="BK94" s="11"/>
    </row>
    <row r="95" spans="1:63" ht="10.5" hidden="1" customHeight="1" outlineLevel="2" x14ac:dyDescent="0.3">
      <c r="A95" s="14" t="s">
        <v>53</v>
      </c>
      <c r="B95" s="14"/>
      <c r="C95" s="49" t="s">
        <v>108</v>
      </c>
      <c r="D95" s="49"/>
      <c r="E95" s="50" t="e">
        <f t="array" ref="E95">INDEX(#REF!,MATCH($C95,#REF!,0),MATCH(E$1,#REF!,0))</f>
        <v>#REF!</v>
      </c>
      <c r="F95" s="50" t="e">
        <f t="array" ref="F95">INDEX(#REF!,MATCH($C95,#REF!,0),MATCH(F$1,#REF!,0))</f>
        <v>#REF!</v>
      </c>
      <c r="G95" s="50" t="e">
        <f t="array" ref="G95">INDEX(#REF!,MATCH($C95,#REF!,0),MATCH(G$1,#REF!,0))</f>
        <v>#REF!</v>
      </c>
      <c r="H95" s="50" t="e">
        <f t="array" ref="H95">INDEX(#REF!,MATCH($C95,#REF!,0),MATCH(H$1,#REF!,0))</f>
        <v>#REF!</v>
      </c>
      <c r="I95" s="50" t="e">
        <f t="array" ref="I95">INDEX(#REF!,MATCH($C95,#REF!,0),MATCH(I$1,#REF!,0))</f>
        <v>#REF!</v>
      </c>
      <c r="J95" s="50" t="e">
        <f t="array" ref="J95">INDEX(#REF!,MATCH($C95,#REF!,0),MATCH(J$1,#REF!,0))</f>
        <v>#REF!</v>
      </c>
      <c r="K95" s="50" t="e">
        <f t="array" ref="K95">INDEX(#REF!,MATCH($C95,#REF!,0),MATCH(K$1,#REF!,0))</f>
        <v>#REF!</v>
      </c>
      <c r="L95" s="50" t="e">
        <f t="array" ref="L95">INDEX(#REF!,MATCH($C95,#REF!,0),MATCH(L$1,#REF!,0))</f>
        <v>#REF!</v>
      </c>
      <c r="M95" s="50" t="e">
        <f t="array" ref="M95">INDEX(#REF!,MATCH($C95,#REF!,0),MATCH(M$1,#REF!,0))</f>
        <v>#REF!</v>
      </c>
      <c r="N95" s="50" t="e">
        <f t="array" ref="N95">INDEX(#REF!,MATCH($C95,#REF!,0),MATCH(N$1,#REF!,0))</f>
        <v>#REF!</v>
      </c>
      <c r="O95" s="50" t="e">
        <f t="array" ref="O95">INDEX(#REF!,MATCH($C95,#REF!,0),MATCH(O$1,#REF!,0))</f>
        <v>#REF!</v>
      </c>
      <c r="P95" s="50" t="e">
        <f t="array" ref="P95">INDEX(#REF!,MATCH($C95,#REF!,0),MATCH(P$1,#REF!,0))</f>
        <v>#REF!</v>
      </c>
      <c r="Q95" s="51">
        <f t="shared" si="112"/>
        <v>0</v>
      </c>
      <c r="R95" s="49"/>
      <c r="S95" s="50" t="e">
        <f t="array" ref="S95">INDEX(#REF!,MATCH($C95,#REF!,0),MATCH(S$1,#REF!,0))</f>
        <v>#REF!</v>
      </c>
      <c r="T95" s="50" t="e">
        <f t="array" ref="T95">INDEX(#REF!,MATCH($C95,#REF!,0),MATCH(T$1,#REF!,0))</f>
        <v>#REF!</v>
      </c>
      <c r="U95" s="50" t="e">
        <f t="array" ref="U95">INDEX(#REF!,MATCH($C95,#REF!,0),MATCH(U$1,#REF!,0))</f>
        <v>#REF!</v>
      </c>
      <c r="V95" s="50" t="e">
        <f t="array" ref="V95">INDEX(#REF!,MATCH($C95,#REF!,0),MATCH(V$1,#REF!,0))</f>
        <v>#REF!</v>
      </c>
      <c r="W95" s="50" t="e">
        <f t="array" ref="W95">INDEX(#REF!,MATCH($C95,#REF!,0),MATCH(W$1,#REF!,0))</f>
        <v>#REF!</v>
      </c>
      <c r="X95" s="50" t="e">
        <f t="array" ref="X95">INDEX(#REF!,MATCH($C95,#REF!,0),MATCH(X$1,#REF!,0))</f>
        <v>#REF!</v>
      </c>
      <c r="Y95" s="50" t="e">
        <f t="array" ref="Y95">INDEX(#REF!,MATCH($C95,#REF!,0),MATCH(Y$1,#REF!,0))</f>
        <v>#REF!</v>
      </c>
      <c r="Z95" s="50" t="e">
        <f t="array" ref="Z95">INDEX(#REF!,MATCH($C95,#REF!,0),MATCH(Z$1,#REF!,0))</f>
        <v>#REF!</v>
      </c>
      <c r="AA95" s="50" t="e">
        <f t="array" ref="AA95">INDEX(#REF!,MATCH($C95,#REF!,0),MATCH(AA$1,#REF!,0))</f>
        <v>#REF!</v>
      </c>
      <c r="AB95" s="50" t="e">
        <f t="array" ref="AB95">INDEX(#REF!,MATCH($C95,#REF!,0),MATCH(AB$1,#REF!,0))</f>
        <v>#REF!</v>
      </c>
      <c r="AC95" s="50" t="e">
        <f t="array" ref="AC95">INDEX(#REF!,MATCH($C95,#REF!,0),MATCH(AC$1,#REF!,0))</f>
        <v>#REF!</v>
      </c>
      <c r="AD95" s="50" t="e">
        <f t="array" ref="AD95">INDEX(#REF!,MATCH($C95,#REF!,0),MATCH(AD$1,#REF!,0))</f>
        <v>#REF!</v>
      </c>
      <c r="AE95" s="50" t="e">
        <f t="shared" si="114"/>
        <v>#REF!</v>
      </c>
      <c r="AF95" s="51">
        <f t="shared" si="126"/>
        <v>0</v>
      </c>
      <c r="AG95" s="49"/>
      <c r="AH95" s="50" t="e">
        <f t="array" ref="AH95">INDEX(#REF!,MATCH($C95,#REF!,0),MATCH(AH$1,#REF!,0))</f>
        <v>#REF!</v>
      </c>
      <c r="AI95" s="50" t="e">
        <f t="array" ref="AI95">INDEX(#REF!,MATCH($C95,#REF!,0),MATCH(AI$1,#REF!,0))</f>
        <v>#REF!</v>
      </c>
      <c r="AJ95" s="50" t="e">
        <f t="array" ref="AJ95">INDEX(#REF!,MATCH($C95,#REF!,0),MATCH(AJ$1,#REF!,0))</f>
        <v>#REF!</v>
      </c>
      <c r="AK95" s="50" t="e">
        <f t="array" ref="AK95">INDEX(#REF!,MATCH($C95,#REF!,0),MATCH(AK$1,#REF!,0))</f>
        <v>#REF!</v>
      </c>
      <c r="AL95" s="50" t="e">
        <f t="array" ref="AL95">INDEX(#REF!,MATCH($C95,#REF!,0),MATCH(AL$1,#REF!,0))</f>
        <v>#REF!</v>
      </c>
      <c r="AM95" s="50" t="e">
        <f t="array" ref="AM95">INDEX(#REF!,MATCH($C95,#REF!,0),MATCH(AM$1,#REF!,0))</f>
        <v>#REF!</v>
      </c>
      <c r="AN95" s="50" t="e">
        <f t="array" ref="AN95">INDEX(#REF!,MATCH($C95,#REF!,0),MATCH(AN$1,#REF!,0))</f>
        <v>#REF!</v>
      </c>
      <c r="AO95" s="50" t="e">
        <f t="array" ref="AO95">INDEX(#REF!,MATCH($C95,#REF!,0),MATCH(AO$1,#REF!,0))</f>
        <v>#REF!</v>
      </c>
      <c r="AP95" s="50" t="e">
        <f t="array" ref="AP95">INDEX(#REF!,MATCH($C95,#REF!,0),MATCH(AP$1,#REF!,0))</f>
        <v>#REF!</v>
      </c>
      <c r="AQ95" s="50" t="e">
        <f t="array" ref="AQ95">INDEX(#REF!,MATCH($C95,#REF!,0),MATCH(AQ$1,#REF!,0))</f>
        <v>#REF!</v>
      </c>
      <c r="AR95" s="50" t="e">
        <f t="array" ref="AR95">INDEX(#REF!,MATCH($C95,#REF!,0),MATCH(AR$1,#REF!,0))</f>
        <v>#REF!</v>
      </c>
      <c r="AS95" s="50" t="e">
        <f t="array" ref="AS95">INDEX(#REF!,MATCH($C95,#REF!,0),MATCH(AS$1,#REF!,0))</f>
        <v>#REF!</v>
      </c>
      <c r="AT95" s="52" t="e">
        <f t="shared" si="116"/>
        <v>#REF!</v>
      </c>
      <c r="AU95" s="51">
        <f t="shared" si="117"/>
        <v>0</v>
      </c>
      <c r="AV95" s="7"/>
      <c r="AW95" s="52" t="e">
        <f t="shared" ref="AW95:AW104" si="129">SUMIF(E$1:P$1,"&lt;="&amp;AW$2,E95:P95)</f>
        <v>#REF!</v>
      </c>
      <c r="AX95" s="51" t="e">
        <f t="shared" si="118"/>
        <v>#REF!</v>
      </c>
      <c r="AY95" s="49"/>
      <c r="AZ95" s="49"/>
      <c r="BA95" s="52" t="e">
        <f t="shared" si="128"/>
        <v>#REF!</v>
      </c>
      <c r="BB95" s="51" t="e">
        <f t="shared" si="119"/>
        <v>#REF!</v>
      </c>
      <c r="BC95" s="50" t="e">
        <f t="shared" si="120"/>
        <v>#REF!</v>
      </c>
      <c r="BD95" s="51" t="str">
        <f t="shared" si="121"/>
        <v>-</v>
      </c>
      <c r="BE95" s="49"/>
      <c r="BF95" s="49"/>
      <c r="BG95" s="52" t="e">
        <f t="shared" ref="BG95:BG104" si="130">SUMIF(AH$1:AS$1,"&lt;="&amp;BG$2,AH95:AS95)</f>
        <v>#REF!</v>
      </c>
      <c r="BH95" s="51" t="e">
        <f t="shared" si="122"/>
        <v>#REF!</v>
      </c>
      <c r="BI95" s="50" t="e">
        <f t="shared" si="123"/>
        <v>#REF!</v>
      </c>
      <c r="BJ95" s="51" t="str">
        <f t="shared" si="124"/>
        <v>-</v>
      </c>
      <c r="BK95" s="14"/>
    </row>
    <row r="96" spans="1:63" ht="10.5" hidden="1" customHeight="1" outlineLevel="2" x14ac:dyDescent="0.3">
      <c r="A96" s="14" t="s">
        <v>53</v>
      </c>
      <c r="B96" s="14"/>
      <c r="C96" s="49" t="s">
        <v>109</v>
      </c>
      <c r="D96" s="49"/>
      <c r="E96" s="50" t="e">
        <f t="array" ref="E96">INDEX(#REF!,MATCH($C96,#REF!,0),MATCH(E$1,#REF!,0))</f>
        <v>#REF!</v>
      </c>
      <c r="F96" s="50" t="e">
        <f t="array" ref="F96">INDEX(#REF!,MATCH($C96,#REF!,0),MATCH(F$1,#REF!,0))</f>
        <v>#REF!</v>
      </c>
      <c r="G96" s="50" t="e">
        <f t="array" ref="G96">INDEX(#REF!,MATCH($C96,#REF!,0),MATCH(G$1,#REF!,0))</f>
        <v>#REF!</v>
      </c>
      <c r="H96" s="50" t="e">
        <f t="array" ref="H96">INDEX(#REF!,MATCH($C96,#REF!,0),MATCH(H$1,#REF!,0))</f>
        <v>#REF!</v>
      </c>
      <c r="I96" s="50" t="e">
        <f t="array" ref="I96">INDEX(#REF!,MATCH($C96,#REF!,0),MATCH(I$1,#REF!,0))</f>
        <v>#REF!</v>
      </c>
      <c r="J96" s="50" t="e">
        <f t="array" ref="J96">INDEX(#REF!,MATCH($C96,#REF!,0),MATCH(J$1,#REF!,0))</f>
        <v>#REF!</v>
      </c>
      <c r="K96" s="50" t="e">
        <f t="array" ref="K96">INDEX(#REF!,MATCH($C96,#REF!,0),MATCH(K$1,#REF!,0))</f>
        <v>#REF!</v>
      </c>
      <c r="L96" s="50" t="e">
        <f t="array" ref="L96">INDEX(#REF!,MATCH($C96,#REF!,0),MATCH(L$1,#REF!,0))</f>
        <v>#REF!</v>
      </c>
      <c r="M96" s="50" t="e">
        <f t="array" ref="M96">INDEX(#REF!,MATCH($C96,#REF!,0),MATCH(M$1,#REF!,0))</f>
        <v>#REF!</v>
      </c>
      <c r="N96" s="50" t="e">
        <f t="array" ref="N96">INDEX(#REF!,MATCH($C96,#REF!,0),MATCH(N$1,#REF!,0))</f>
        <v>#REF!</v>
      </c>
      <c r="O96" s="50" t="e">
        <f t="array" ref="O96">INDEX(#REF!,MATCH($C96,#REF!,0),MATCH(O$1,#REF!,0))</f>
        <v>#REF!</v>
      </c>
      <c r="P96" s="50" t="e">
        <f t="array" ref="P96">INDEX(#REF!,MATCH($C96,#REF!,0),MATCH(P$1,#REF!,0))</f>
        <v>#REF!</v>
      </c>
      <c r="Q96" s="51">
        <f t="shared" si="112"/>
        <v>0</v>
      </c>
      <c r="R96" s="49"/>
      <c r="S96" s="50" t="e">
        <f t="array" ref="S96">INDEX(#REF!,MATCH($C96,#REF!,0),MATCH(S$1,#REF!,0))</f>
        <v>#REF!</v>
      </c>
      <c r="T96" s="50" t="e">
        <f t="array" ref="T96">INDEX(#REF!,MATCH($C96,#REF!,0),MATCH(T$1,#REF!,0))</f>
        <v>#REF!</v>
      </c>
      <c r="U96" s="50" t="e">
        <f t="array" ref="U96">INDEX(#REF!,MATCH($C96,#REF!,0),MATCH(U$1,#REF!,0))</f>
        <v>#REF!</v>
      </c>
      <c r="V96" s="50" t="e">
        <f t="array" ref="V96">INDEX(#REF!,MATCH($C96,#REF!,0),MATCH(V$1,#REF!,0))</f>
        <v>#REF!</v>
      </c>
      <c r="W96" s="50" t="e">
        <f t="array" ref="W96">INDEX(#REF!,MATCH($C96,#REF!,0),MATCH(W$1,#REF!,0))</f>
        <v>#REF!</v>
      </c>
      <c r="X96" s="50" t="e">
        <f t="array" ref="X96">INDEX(#REF!,MATCH($C96,#REF!,0),MATCH(X$1,#REF!,0))</f>
        <v>#REF!</v>
      </c>
      <c r="Y96" s="50" t="e">
        <f t="array" ref="Y96">INDEX(#REF!,MATCH($C96,#REF!,0),MATCH(Y$1,#REF!,0))</f>
        <v>#REF!</v>
      </c>
      <c r="Z96" s="50" t="e">
        <f t="array" ref="Z96">INDEX(#REF!,MATCH($C96,#REF!,0),MATCH(Z$1,#REF!,0))</f>
        <v>#REF!</v>
      </c>
      <c r="AA96" s="50" t="e">
        <f t="array" ref="AA96">INDEX(#REF!,MATCH($C96,#REF!,0),MATCH(AA$1,#REF!,0))</f>
        <v>#REF!</v>
      </c>
      <c r="AB96" s="50" t="e">
        <f t="array" ref="AB96">INDEX(#REF!,MATCH($C96,#REF!,0),MATCH(AB$1,#REF!,0))</f>
        <v>#REF!</v>
      </c>
      <c r="AC96" s="50" t="e">
        <f t="array" ref="AC96">INDEX(#REF!,MATCH($C96,#REF!,0),MATCH(AC$1,#REF!,0))</f>
        <v>#REF!</v>
      </c>
      <c r="AD96" s="50" t="e">
        <f t="array" ref="AD96">INDEX(#REF!,MATCH($C96,#REF!,0),MATCH(AD$1,#REF!,0))</f>
        <v>#REF!</v>
      </c>
      <c r="AE96" s="50" t="e">
        <f t="shared" si="114"/>
        <v>#REF!</v>
      </c>
      <c r="AF96" s="51">
        <f t="shared" si="126"/>
        <v>0</v>
      </c>
      <c r="AG96" s="49"/>
      <c r="AH96" s="50" t="e">
        <f t="array" ref="AH96">INDEX(#REF!,MATCH($C96,#REF!,0),MATCH(AH$1,#REF!,0))</f>
        <v>#REF!</v>
      </c>
      <c r="AI96" s="50" t="e">
        <f t="array" ref="AI96">INDEX(#REF!,MATCH($C96,#REF!,0),MATCH(AI$1,#REF!,0))</f>
        <v>#REF!</v>
      </c>
      <c r="AJ96" s="50" t="e">
        <f t="array" ref="AJ96">INDEX(#REF!,MATCH($C96,#REF!,0),MATCH(AJ$1,#REF!,0))</f>
        <v>#REF!</v>
      </c>
      <c r="AK96" s="50" t="e">
        <f t="array" ref="AK96">INDEX(#REF!,MATCH($C96,#REF!,0),MATCH(AK$1,#REF!,0))</f>
        <v>#REF!</v>
      </c>
      <c r="AL96" s="50" t="e">
        <f t="array" ref="AL96">INDEX(#REF!,MATCH($C96,#REF!,0),MATCH(AL$1,#REF!,0))</f>
        <v>#REF!</v>
      </c>
      <c r="AM96" s="50" t="e">
        <f t="array" ref="AM96">INDEX(#REF!,MATCH($C96,#REF!,0),MATCH(AM$1,#REF!,0))</f>
        <v>#REF!</v>
      </c>
      <c r="AN96" s="50" t="e">
        <f t="array" ref="AN96">INDEX(#REF!,MATCH($C96,#REF!,0),MATCH(AN$1,#REF!,0))</f>
        <v>#REF!</v>
      </c>
      <c r="AO96" s="50" t="e">
        <f t="array" ref="AO96">INDEX(#REF!,MATCH($C96,#REF!,0),MATCH(AO$1,#REF!,0))</f>
        <v>#REF!</v>
      </c>
      <c r="AP96" s="50" t="e">
        <f t="array" ref="AP96">INDEX(#REF!,MATCH($C96,#REF!,0),MATCH(AP$1,#REF!,0))</f>
        <v>#REF!</v>
      </c>
      <c r="AQ96" s="50" t="e">
        <f t="array" ref="AQ96">INDEX(#REF!,MATCH($C96,#REF!,0),MATCH(AQ$1,#REF!,0))</f>
        <v>#REF!</v>
      </c>
      <c r="AR96" s="50" t="e">
        <f t="array" ref="AR96">INDEX(#REF!,MATCH($C96,#REF!,0),MATCH(AR$1,#REF!,0))</f>
        <v>#REF!</v>
      </c>
      <c r="AS96" s="50" t="e">
        <f t="array" ref="AS96">INDEX(#REF!,MATCH($C96,#REF!,0),MATCH(AS$1,#REF!,0))</f>
        <v>#REF!</v>
      </c>
      <c r="AT96" s="52" t="e">
        <f t="shared" si="116"/>
        <v>#REF!</v>
      </c>
      <c r="AU96" s="51">
        <f t="shared" si="117"/>
        <v>0</v>
      </c>
      <c r="AV96" s="7"/>
      <c r="AW96" s="52" t="e">
        <f t="shared" si="129"/>
        <v>#REF!</v>
      </c>
      <c r="AX96" s="51" t="e">
        <f t="shared" si="118"/>
        <v>#REF!</v>
      </c>
      <c r="AY96" s="49"/>
      <c r="AZ96" s="49"/>
      <c r="BA96" s="52" t="e">
        <f t="shared" si="128"/>
        <v>#REF!</v>
      </c>
      <c r="BB96" s="51" t="e">
        <f t="shared" si="119"/>
        <v>#REF!</v>
      </c>
      <c r="BC96" s="50" t="e">
        <f t="shared" si="120"/>
        <v>#REF!</v>
      </c>
      <c r="BD96" s="51" t="str">
        <f t="shared" si="121"/>
        <v>-</v>
      </c>
      <c r="BE96" s="49"/>
      <c r="BF96" s="49"/>
      <c r="BG96" s="52" t="e">
        <f t="shared" si="130"/>
        <v>#REF!</v>
      </c>
      <c r="BH96" s="51" t="e">
        <f t="shared" si="122"/>
        <v>#REF!</v>
      </c>
      <c r="BI96" s="50" t="e">
        <f t="shared" si="123"/>
        <v>#REF!</v>
      </c>
      <c r="BJ96" s="51" t="str">
        <f t="shared" si="124"/>
        <v>-</v>
      </c>
      <c r="BK96" s="14"/>
    </row>
    <row r="97" spans="1:63" ht="10.5" hidden="1" customHeight="1" outlineLevel="2" x14ac:dyDescent="0.3">
      <c r="A97" s="14" t="s">
        <v>53</v>
      </c>
      <c r="B97" s="14"/>
      <c r="C97" s="49" t="s">
        <v>110</v>
      </c>
      <c r="D97" s="49"/>
      <c r="E97" s="50" t="e">
        <f t="array" ref="E97">INDEX(#REF!,MATCH($C97,#REF!,0),MATCH(E$1,#REF!,0))</f>
        <v>#REF!</v>
      </c>
      <c r="F97" s="50" t="e">
        <f t="array" ref="F97">INDEX(#REF!,MATCH($C97,#REF!,0),MATCH(F$1,#REF!,0))</f>
        <v>#REF!</v>
      </c>
      <c r="G97" s="50" t="e">
        <f t="array" ref="G97">INDEX(#REF!,MATCH($C97,#REF!,0),MATCH(G$1,#REF!,0))</f>
        <v>#REF!</v>
      </c>
      <c r="H97" s="50" t="e">
        <f t="array" ref="H97">INDEX(#REF!,MATCH($C97,#REF!,0),MATCH(H$1,#REF!,0))</f>
        <v>#REF!</v>
      </c>
      <c r="I97" s="50" t="e">
        <f t="array" ref="I97">INDEX(#REF!,MATCH($C97,#REF!,0),MATCH(I$1,#REF!,0))</f>
        <v>#REF!</v>
      </c>
      <c r="J97" s="50" t="e">
        <f t="array" ref="J97">INDEX(#REF!,MATCH($C97,#REF!,0),MATCH(J$1,#REF!,0))</f>
        <v>#REF!</v>
      </c>
      <c r="K97" s="50" t="e">
        <f t="array" ref="K97">INDEX(#REF!,MATCH($C97,#REF!,0),MATCH(K$1,#REF!,0))</f>
        <v>#REF!</v>
      </c>
      <c r="L97" s="50" t="e">
        <f t="array" ref="L97">INDEX(#REF!,MATCH($C97,#REF!,0),MATCH(L$1,#REF!,0))</f>
        <v>#REF!</v>
      </c>
      <c r="M97" s="50" t="e">
        <f t="array" ref="M97">INDEX(#REF!,MATCH($C97,#REF!,0),MATCH(M$1,#REF!,0))</f>
        <v>#REF!</v>
      </c>
      <c r="N97" s="50" t="e">
        <f t="array" ref="N97">INDEX(#REF!,MATCH($C97,#REF!,0),MATCH(N$1,#REF!,0))</f>
        <v>#REF!</v>
      </c>
      <c r="O97" s="50" t="e">
        <f t="array" ref="O97">INDEX(#REF!,MATCH($C97,#REF!,0),MATCH(O$1,#REF!,0))</f>
        <v>#REF!</v>
      </c>
      <c r="P97" s="50" t="e">
        <f t="array" ref="P97">INDEX(#REF!,MATCH($C97,#REF!,0),MATCH(P$1,#REF!,0))</f>
        <v>#REF!</v>
      </c>
      <c r="Q97" s="51">
        <f t="shared" si="112"/>
        <v>0</v>
      </c>
      <c r="R97" s="49"/>
      <c r="S97" s="50" t="e">
        <f t="array" ref="S97">INDEX(#REF!,MATCH($C97,#REF!,0),MATCH(S$1,#REF!,0))</f>
        <v>#REF!</v>
      </c>
      <c r="T97" s="50" t="e">
        <f t="array" ref="T97">INDEX(#REF!,MATCH($C97,#REF!,0),MATCH(T$1,#REF!,0))</f>
        <v>#REF!</v>
      </c>
      <c r="U97" s="50" t="e">
        <f t="array" ref="U97">INDEX(#REF!,MATCH($C97,#REF!,0),MATCH(U$1,#REF!,0))</f>
        <v>#REF!</v>
      </c>
      <c r="V97" s="50" t="e">
        <f t="array" ref="V97">INDEX(#REF!,MATCH($C97,#REF!,0),MATCH(V$1,#REF!,0))</f>
        <v>#REF!</v>
      </c>
      <c r="W97" s="50" t="e">
        <f t="array" ref="W97">INDEX(#REF!,MATCH($C97,#REF!,0),MATCH(W$1,#REF!,0))</f>
        <v>#REF!</v>
      </c>
      <c r="X97" s="50" t="e">
        <f t="array" ref="X97">INDEX(#REF!,MATCH($C97,#REF!,0),MATCH(X$1,#REF!,0))</f>
        <v>#REF!</v>
      </c>
      <c r="Y97" s="50" t="e">
        <f t="array" ref="Y97">INDEX(#REF!,MATCH($C97,#REF!,0),MATCH(Y$1,#REF!,0))</f>
        <v>#REF!</v>
      </c>
      <c r="Z97" s="50" t="e">
        <f t="array" ref="Z97">INDEX(#REF!,MATCH($C97,#REF!,0),MATCH(Z$1,#REF!,0))</f>
        <v>#REF!</v>
      </c>
      <c r="AA97" s="50" t="e">
        <f t="array" ref="AA97">INDEX(#REF!,MATCH($C97,#REF!,0),MATCH(AA$1,#REF!,0))</f>
        <v>#REF!</v>
      </c>
      <c r="AB97" s="50" t="e">
        <f t="array" ref="AB97">INDEX(#REF!,MATCH($C97,#REF!,0),MATCH(AB$1,#REF!,0))</f>
        <v>#REF!</v>
      </c>
      <c r="AC97" s="50" t="e">
        <f t="array" ref="AC97">INDEX(#REF!,MATCH($C97,#REF!,0),MATCH(AC$1,#REF!,0))</f>
        <v>#REF!</v>
      </c>
      <c r="AD97" s="50" t="e">
        <f t="array" ref="AD97">INDEX(#REF!,MATCH($C97,#REF!,0),MATCH(AD$1,#REF!,0))</f>
        <v>#REF!</v>
      </c>
      <c r="AE97" s="50" t="e">
        <f t="shared" si="114"/>
        <v>#REF!</v>
      </c>
      <c r="AF97" s="51">
        <f t="shared" si="126"/>
        <v>0</v>
      </c>
      <c r="AG97" s="49"/>
      <c r="AH97" s="50" t="e">
        <f t="array" ref="AH97">INDEX(#REF!,MATCH($C97,#REF!,0),MATCH(AH$1,#REF!,0))</f>
        <v>#REF!</v>
      </c>
      <c r="AI97" s="50" t="e">
        <f t="array" ref="AI97">INDEX(#REF!,MATCH($C97,#REF!,0),MATCH(AI$1,#REF!,0))</f>
        <v>#REF!</v>
      </c>
      <c r="AJ97" s="50" t="e">
        <f t="array" ref="AJ97">INDEX(#REF!,MATCH($C97,#REF!,0),MATCH(AJ$1,#REF!,0))</f>
        <v>#REF!</v>
      </c>
      <c r="AK97" s="50" t="e">
        <f t="array" ref="AK97">INDEX(#REF!,MATCH($C97,#REF!,0),MATCH(AK$1,#REF!,0))</f>
        <v>#REF!</v>
      </c>
      <c r="AL97" s="50" t="e">
        <f t="array" ref="AL97">INDEX(#REF!,MATCH($C97,#REF!,0),MATCH(AL$1,#REF!,0))</f>
        <v>#REF!</v>
      </c>
      <c r="AM97" s="50" t="e">
        <f t="array" ref="AM97">INDEX(#REF!,MATCH($C97,#REF!,0),MATCH(AM$1,#REF!,0))</f>
        <v>#REF!</v>
      </c>
      <c r="AN97" s="50" t="e">
        <f t="array" ref="AN97">INDEX(#REF!,MATCH($C97,#REF!,0),MATCH(AN$1,#REF!,0))</f>
        <v>#REF!</v>
      </c>
      <c r="AO97" s="50" t="e">
        <f t="array" ref="AO97">INDEX(#REF!,MATCH($C97,#REF!,0),MATCH(AO$1,#REF!,0))</f>
        <v>#REF!</v>
      </c>
      <c r="AP97" s="50" t="e">
        <f t="array" ref="AP97">INDEX(#REF!,MATCH($C97,#REF!,0),MATCH(AP$1,#REF!,0))</f>
        <v>#REF!</v>
      </c>
      <c r="AQ97" s="50" t="e">
        <f t="array" ref="AQ97">INDEX(#REF!,MATCH($C97,#REF!,0),MATCH(AQ$1,#REF!,0))</f>
        <v>#REF!</v>
      </c>
      <c r="AR97" s="50" t="e">
        <f t="array" ref="AR97">INDEX(#REF!,MATCH($C97,#REF!,0),MATCH(AR$1,#REF!,0))</f>
        <v>#REF!</v>
      </c>
      <c r="AS97" s="50" t="e">
        <f t="array" ref="AS97">INDEX(#REF!,MATCH($C97,#REF!,0),MATCH(AS$1,#REF!,0))</f>
        <v>#REF!</v>
      </c>
      <c r="AT97" s="52" t="e">
        <f t="shared" si="116"/>
        <v>#REF!</v>
      </c>
      <c r="AU97" s="51">
        <f t="shared" si="117"/>
        <v>0</v>
      </c>
      <c r="AV97" s="7"/>
      <c r="AW97" s="52" t="e">
        <f t="shared" si="129"/>
        <v>#REF!</v>
      </c>
      <c r="AX97" s="51" t="e">
        <f t="shared" si="118"/>
        <v>#REF!</v>
      </c>
      <c r="AY97" s="49"/>
      <c r="AZ97" s="49"/>
      <c r="BA97" s="52" t="e">
        <f t="shared" si="128"/>
        <v>#REF!</v>
      </c>
      <c r="BB97" s="51" t="e">
        <f t="shared" si="119"/>
        <v>#REF!</v>
      </c>
      <c r="BC97" s="50" t="e">
        <f t="shared" si="120"/>
        <v>#REF!</v>
      </c>
      <c r="BD97" s="51" t="str">
        <f t="shared" si="121"/>
        <v>-</v>
      </c>
      <c r="BE97" s="49"/>
      <c r="BF97" s="49"/>
      <c r="BG97" s="52" t="e">
        <f t="shared" si="130"/>
        <v>#REF!</v>
      </c>
      <c r="BH97" s="51" t="e">
        <f t="shared" si="122"/>
        <v>#REF!</v>
      </c>
      <c r="BI97" s="50" t="e">
        <f t="shared" si="123"/>
        <v>#REF!</v>
      </c>
      <c r="BJ97" s="51" t="str">
        <f t="shared" si="124"/>
        <v>-</v>
      </c>
      <c r="BK97" s="14"/>
    </row>
    <row r="98" spans="1:63" ht="10.5" hidden="1" customHeight="1" outlineLevel="2" x14ac:dyDescent="0.3">
      <c r="A98" s="14" t="s">
        <v>53</v>
      </c>
      <c r="B98" s="14"/>
      <c r="C98" s="49" t="s">
        <v>111</v>
      </c>
      <c r="D98" s="49"/>
      <c r="E98" s="50" t="e">
        <f t="array" ref="E98">INDEX(#REF!,MATCH($C98,#REF!,0),MATCH(E$1,#REF!,0))</f>
        <v>#REF!</v>
      </c>
      <c r="F98" s="50" t="e">
        <f t="array" ref="F98">INDEX(#REF!,MATCH($C98,#REF!,0),MATCH(F$1,#REF!,0))</f>
        <v>#REF!</v>
      </c>
      <c r="G98" s="50" t="e">
        <f t="array" ref="G98">INDEX(#REF!,MATCH($C98,#REF!,0),MATCH(G$1,#REF!,0))</f>
        <v>#REF!</v>
      </c>
      <c r="H98" s="50" t="e">
        <f t="array" ref="H98">INDEX(#REF!,MATCH($C98,#REF!,0),MATCH(H$1,#REF!,0))</f>
        <v>#REF!</v>
      </c>
      <c r="I98" s="50" t="e">
        <f t="array" ref="I98">INDEX(#REF!,MATCH($C98,#REF!,0),MATCH(I$1,#REF!,0))</f>
        <v>#REF!</v>
      </c>
      <c r="J98" s="50" t="e">
        <f t="array" ref="J98">INDEX(#REF!,MATCH($C98,#REF!,0),MATCH(J$1,#REF!,0))</f>
        <v>#REF!</v>
      </c>
      <c r="K98" s="50" t="e">
        <f t="array" ref="K98">INDEX(#REF!,MATCH($C98,#REF!,0),MATCH(K$1,#REF!,0))</f>
        <v>#REF!</v>
      </c>
      <c r="L98" s="50" t="e">
        <f t="array" ref="L98">INDEX(#REF!,MATCH($C98,#REF!,0),MATCH(L$1,#REF!,0))</f>
        <v>#REF!</v>
      </c>
      <c r="M98" s="50" t="e">
        <f t="array" ref="M98">INDEX(#REF!,MATCH($C98,#REF!,0),MATCH(M$1,#REF!,0))</f>
        <v>#REF!</v>
      </c>
      <c r="N98" s="50" t="e">
        <f t="array" ref="N98">INDEX(#REF!,MATCH($C98,#REF!,0),MATCH(N$1,#REF!,0))</f>
        <v>#REF!</v>
      </c>
      <c r="O98" s="50" t="e">
        <f t="array" ref="O98">INDEX(#REF!,MATCH($C98,#REF!,0),MATCH(O$1,#REF!,0))</f>
        <v>#REF!</v>
      </c>
      <c r="P98" s="50" t="e">
        <f t="array" ref="P98">INDEX(#REF!,MATCH($C98,#REF!,0),MATCH(P$1,#REF!,0))</f>
        <v>#REF!</v>
      </c>
      <c r="Q98" s="51">
        <f t="shared" si="112"/>
        <v>0</v>
      </c>
      <c r="R98" s="49"/>
      <c r="S98" s="50" t="e">
        <f t="array" ref="S98">INDEX(#REF!,MATCH($C98,#REF!,0),MATCH(S$1,#REF!,0))</f>
        <v>#REF!</v>
      </c>
      <c r="T98" s="50" t="e">
        <f t="array" ref="T98">INDEX(#REF!,MATCH($C98,#REF!,0),MATCH(T$1,#REF!,0))</f>
        <v>#REF!</v>
      </c>
      <c r="U98" s="50" t="e">
        <f t="array" ref="U98">INDEX(#REF!,MATCH($C98,#REF!,0),MATCH(U$1,#REF!,0))</f>
        <v>#REF!</v>
      </c>
      <c r="V98" s="50" t="e">
        <f t="array" ref="V98">INDEX(#REF!,MATCH($C98,#REF!,0),MATCH(V$1,#REF!,0))</f>
        <v>#REF!</v>
      </c>
      <c r="W98" s="50" t="e">
        <f t="array" ref="W98">INDEX(#REF!,MATCH($C98,#REF!,0),MATCH(W$1,#REF!,0))</f>
        <v>#REF!</v>
      </c>
      <c r="X98" s="50" t="e">
        <f t="array" ref="X98">INDEX(#REF!,MATCH($C98,#REF!,0),MATCH(X$1,#REF!,0))</f>
        <v>#REF!</v>
      </c>
      <c r="Y98" s="50" t="e">
        <f t="array" ref="Y98">INDEX(#REF!,MATCH($C98,#REF!,0),MATCH(Y$1,#REF!,0))</f>
        <v>#REF!</v>
      </c>
      <c r="Z98" s="50" t="e">
        <f t="array" ref="Z98">INDEX(#REF!,MATCH($C98,#REF!,0),MATCH(Z$1,#REF!,0))</f>
        <v>#REF!</v>
      </c>
      <c r="AA98" s="50" t="e">
        <f t="array" ref="AA98">INDEX(#REF!,MATCH($C98,#REF!,0),MATCH(AA$1,#REF!,0))</f>
        <v>#REF!</v>
      </c>
      <c r="AB98" s="50" t="e">
        <f t="array" ref="AB98">INDEX(#REF!,MATCH($C98,#REF!,0),MATCH(AB$1,#REF!,0))</f>
        <v>#REF!</v>
      </c>
      <c r="AC98" s="50" t="e">
        <f t="array" ref="AC98">INDEX(#REF!,MATCH($C98,#REF!,0),MATCH(AC$1,#REF!,0))</f>
        <v>#REF!</v>
      </c>
      <c r="AD98" s="50" t="e">
        <f t="array" ref="AD98">INDEX(#REF!,MATCH($C98,#REF!,0),MATCH(AD$1,#REF!,0))</f>
        <v>#REF!</v>
      </c>
      <c r="AE98" s="50" t="e">
        <f t="shared" si="114"/>
        <v>#REF!</v>
      </c>
      <c r="AF98" s="51">
        <f t="shared" si="126"/>
        <v>0</v>
      </c>
      <c r="AG98" s="49"/>
      <c r="AH98" s="50" t="e">
        <f t="array" ref="AH98">INDEX(#REF!,MATCH($C98,#REF!,0),MATCH(AH$1,#REF!,0))</f>
        <v>#REF!</v>
      </c>
      <c r="AI98" s="50" t="e">
        <f t="array" ref="AI98">INDEX(#REF!,MATCH($C98,#REF!,0),MATCH(AI$1,#REF!,0))</f>
        <v>#REF!</v>
      </c>
      <c r="AJ98" s="50" t="e">
        <f t="array" ref="AJ98">INDEX(#REF!,MATCH($C98,#REF!,0),MATCH(AJ$1,#REF!,0))</f>
        <v>#REF!</v>
      </c>
      <c r="AK98" s="50" t="e">
        <f t="array" ref="AK98">INDEX(#REF!,MATCH($C98,#REF!,0),MATCH(AK$1,#REF!,0))</f>
        <v>#REF!</v>
      </c>
      <c r="AL98" s="50" t="e">
        <f t="array" ref="AL98">INDEX(#REF!,MATCH($C98,#REF!,0),MATCH(AL$1,#REF!,0))</f>
        <v>#REF!</v>
      </c>
      <c r="AM98" s="50" t="e">
        <f t="array" ref="AM98">INDEX(#REF!,MATCH($C98,#REF!,0),MATCH(AM$1,#REF!,0))</f>
        <v>#REF!</v>
      </c>
      <c r="AN98" s="50" t="e">
        <f t="array" ref="AN98">INDEX(#REF!,MATCH($C98,#REF!,0),MATCH(AN$1,#REF!,0))</f>
        <v>#REF!</v>
      </c>
      <c r="AO98" s="50" t="e">
        <f t="array" ref="AO98">INDEX(#REF!,MATCH($C98,#REF!,0),MATCH(AO$1,#REF!,0))</f>
        <v>#REF!</v>
      </c>
      <c r="AP98" s="50" t="e">
        <f t="array" ref="AP98">INDEX(#REF!,MATCH($C98,#REF!,0),MATCH(AP$1,#REF!,0))</f>
        <v>#REF!</v>
      </c>
      <c r="AQ98" s="50" t="e">
        <f t="array" ref="AQ98">INDEX(#REF!,MATCH($C98,#REF!,0),MATCH(AQ$1,#REF!,0))</f>
        <v>#REF!</v>
      </c>
      <c r="AR98" s="50" t="e">
        <f t="array" ref="AR98">INDEX(#REF!,MATCH($C98,#REF!,0),MATCH(AR$1,#REF!,0))</f>
        <v>#REF!</v>
      </c>
      <c r="AS98" s="50" t="e">
        <f t="array" ref="AS98">INDEX(#REF!,MATCH($C98,#REF!,0),MATCH(AS$1,#REF!,0))</f>
        <v>#REF!</v>
      </c>
      <c r="AT98" s="52" t="e">
        <f t="shared" si="116"/>
        <v>#REF!</v>
      </c>
      <c r="AU98" s="51">
        <f t="shared" si="117"/>
        <v>0</v>
      </c>
      <c r="AV98" s="7"/>
      <c r="AW98" s="52" t="e">
        <f t="shared" si="129"/>
        <v>#REF!</v>
      </c>
      <c r="AX98" s="51" t="e">
        <f t="shared" si="118"/>
        <v>#REF!</v>
      </c>
      <c r="AY98" s="49"/>
      <c r="AZ98" s="49"/>
      <c r="BA98" s="52" t="e">
        <f t="shared" si="128"/>
        <v>#REF!</v>
      </c>
      <c r="BB98" s="51" t="e">
        <f t="shared" si="119"/>
        <v>#REF!</v>
      </c>
      <c r="BC98" s="50" t="e">
        <f t="shared" si="120"/>
        <v>#REF!</v>
      </c>
      <c r="BD98" s="51" t="str">
        <f t="shared" si="121"/>
        <v>-</v>
      </c>
      <c r="BE98" s="49"/>
      <c r="BF98" s="49"/>
      <c r="BG98" s="52" t="e">
        <f t="shared" si="130"/>
        <v>#REF!</v>
      </c>
      <c r="BH98" s="51" t="e">
        <f t="shared" si="122"/>
        <v>#REF!</v>
      </c>
      <c r="BI98" s="50" t="e">
        <f t="shared" si="123"/>
        <v>#REF!</v>
      </c>
      <c r="BJ98" s="51" t="str">
        <f t="shared" si="124"/>
        <v>-</v>
      </c>
      <c r="BK98" s="14"/>
    </row>
    <row r="99" spans="1:63" ht="10.5" hidden="1" customHeight="1" outlineLevel="2" x14ac:dyDescent="0.3">
      <c r="A99" s="14" t="s">
        <v>53</v>
      </c>
      <c r="B99" s="14"/>
      <c r="C99" s="49" t="s">
        <v>112</v>
      </c>
      <c r="D99" s="49"/>
      <c r="E99" s="50" t="e">
        <f t="array" ref="E99">INDEX(#REF!,MATCH($C99,#REF!,0),MATCH(E$1,#REF!,0))</f>
        <v>#REF!</v>
      </c>
      <c r="F99" s="50" t="e">
        <f t="array" ref="F99">INDEX(#REF!,MATCH($C99,#REF!,0),MATCH(F$1,#REF!,0))</f>
        <v>#REF!</v>
      </c>
      <c r="G99" s="50" t="e">
        <f t="array" ref="G99">INDEX(#REF!,MATCH($C99,#REF!,0),MATCH(G$1,#REF!,0))</f>
        <v>#REF!</v>
      </c>
      <c r="H99" s="50" t="e">
        <f t="array" ref="H99">INDEX(#REF!,MATCH($C99,#REF!,0),MATCH(H$1,#REF!,0))</f>
        <v>#REF!</v>
      </c>
      <c r="I99" s="50" t="e">
        <f t="array" ref="I99">INDEX(#REF!,MATCH($C99,#REF!,0),MATCH(I$1,#REF!,0))</f>
        <v>#REF!</v>
      </c>
      <c r="J99" s="50" t="e">
        <f t="array" ref="J99">INDEX(#REF!,MATCH($C99,#REF!,0),MATCH(J$1,#REF!,0))</f>
        <v>#REF!</v>
      </c>
      <c r="K99" s="50" t="e">
        <f t="array" ref="K99">INDEX(#REF!,MATCH($C99,#REF!,0),MATCH(K$1,#REF!,0))</f>
        <v>#REF!</v>
      </c>
      <c r="L99" s="50" t="e">
        <f t="array" ref="L99">INDEX(#REF!,MATCH($C99,#REF!,0),MATCH(L$1,#REF!,0))</f>
        <v>#REF!</v>
      </c>
      <c r="M99" s="50" t="e">
        <f t="array" ref="M99">INDEX(#REF!,MATCH($C99,#REF!,0),MATCH(M$1,#REF!,0))</f>
        <v>#REF!</v>
      </c>
      <c r="N99" s="50" t="e">
        <f t="array" ref="N99">INDEX(#REF!,MATCH($C99,#REF!,0),MATCH(N$1,#REF!,0))</f>
        <v>#REF!</v>
      </c>
      <c r="O99" s="50" t="e">
        <f t="array" ref="O99">INDEX(#REF!,MATCH($C99,#REF!,0),MATCH(O$1,#REF!,0))</f>
        <v>#REF!</v>
      </c>
      <c r="P99" s="50" t="e">
        <f t="array" ref="P99">INDEX(#REF!,MATCH($C99,#REF!,0),MATCH(P$1,#REF!,0))</f>
        <v>#REF!</v>
      </c>
      <c r="Q99" s="51">
        <f t="shared" si="112"/>
        <v>0</v>
      </c>
      <c r="R99" s="49"/>
      <c r="S99" s="50" t="e">
        <f t="array" ref="S99">INDEX(#REF!,MATCH($C99,#REF!,0),MATCH(S$1,#REF!,0))</f>
        <v>#REF!</v>
      </c>
      <c r="T99" s="50" t="e">
        <f t="array" ref="T99">INDEX(#REF!,MATCH($C99,#REF!,0),MATCH(T$1,#REF!,0))</f>
        <v>#REF!</v>
      </c>
      <c r="U99" s="50" t="e">
        <f t="array" ref="U99">INDEX(#REF!,MATCH($C99,#REF!,0),MATCH(U$1,#REF!,0))</f>
        <v>#REF!</v>
      </c>
      <c r="V99" s="50" t="e">
        <f t="array" ref="V99">INDEX(#REF!,MATCH($C99,#REF!,0),MATCH(V$1,#REF!,0))</f>
        <v>#REF!</v>
      </c>
      <c r="W99" s="50" t="e">
        <f t="array" ref="W99">INDEX(#REF!,MATCH($C99,#REF!,0),MATCH(W$1,#REF!,0))</f>
        <v>#REF!</v>
      </c>
      <c r="X99" s="50" t="e">
        <f t="array" ref="X99">INDEX(#REF!,MATCH($C99,#REF!,0),MATCH(X$1,#REF!,0))</f>
        <v>#REF!</v>
      </c>
      <c r="Y99" s="50" t="e">
        <f t="array" ref="Y99">INDEX(#REF!,MATCH($C99,#REF!,0),MATCH(Y$1,#REF!,0))</f>
        <v>#REF!</v>
      </c>
      <c r="Z99" s="50" t="e">
        <f t="array" ref="Z99">INDEX(#REF!,MATCH($C99,#REF!,0),MATCH(Z$1,#REF!,0))</f>
        <v>#REF!</v>
      </c>
      <c r="AA99" s="50" t="e">
        <f t="array" ref="AA99">INDEX(#REF!,MATCH($C99,#REF!,0),MATCH(AA$1,#REF!,0))</f>
        <v>#REF!</v>
      </c>
      <c r="AB99" s="50" t="e">
        <f t="array" ref="AB99">INDEX(#REF!,MATCH($C99,#REF!,0),MATCH(AB$1,#REF!,0))</f>
        <v>#REF!</v>
      </c>
      <c r="AC99" s="50" t="e">
        <f t="array" ref="AC99">INDEX(#REF!,MATCH($C99,#REF!,0),MATCH(AC$1,#REF!,0))</f>
        <v>#REF!</v>
      </c>
      <c r="AD99" s="50" t="e">
        <f t="array" ref="AD99">INDEX(#REF!,MATCH($C99,#REF!,0),MATCH(AD$1,#REF!,0))</f>
        <v>#REF!</v>
      </c>
      <c r="AE99" s="50" t="e">
        <f t="shared" si="114"/>
        <v>#REF!</v>
      </c>
      <c r="AF99" s="51">
        <f t="shared" si="126"/>
        <v>0</v>
      </c>
      <c r="AG99" s="49"/>
      <c r="AH99" s="50" t="e">
        <f t="array" ref="AH99">INDEX(#REF!,MATCH($C99,#REF!,0),MATCH(AH$1,#REF!,0))</f>
        <v>#REF!</v>
      </c>
      <c r="AI99" s="50" t="e">
        <f t="array" ref="AI99">INDEX(#REF!,MATCH($C99,#REF!,0),MATCH(AI$1,#REF!,0))</f>
        <v>#REF!</v>
      </c>
      <c r="AJ99" s="50" t="e">
        <f t="array" ref="AJ99">INDEX(#REF!,MATCH($C99,#REF!,0),MATCH(AJ$1,#REF!,0))</f>
        <v>#REF!</v>
      </c>
      <c r="AK99" s="50" t="e">
        <f t="array" ref="AK99">INDEX(#REF!,MATCH($C99,#REF!,0),MATCH(AK$1,#REF!,0))</f>
        <v>#REF!</v>
      </c>
      <c r="AL99" s="50" t="e">
        <f t="array" ref="AL99">INDEX(#REF!,MATCH($C99,#REF!,0),MATCH(AL$1,#REF!,0))</f>
        <v>#REF!</v>
      </c>
      <c r="AM99" s="50" t="e">
        <f t="array" ref="AM99">INDEX(#REF!,MATCH($C99,#REF!,0),MATCH(AM$1,#REF!,0))</f>
        <v>#REF!</v>
      </c>
      <c r="AN99" s="50" t="e">
        <f t="array" ref="AN99">INDEX(#REF!,MATCH($C99,#REF!,0),MATCH(AN$1,#REF!,0))</f>
        <v>#REF!</v>
      </c>
      <c r="AO99" s="50" t="e">
        <f t="array" ref="AO99">INDEX(#REF!,MATCH($C99,#REF!,0),MATCH(AO$1,#REF!,0))</f>
        <v>#REF!</v>
      </c>
      <c r="AP99" s="50" t="e">
        <f t="array" ref="AP99">INDEX(#REF!,MATCH($C99,#REF!,0),MATCH(AP$1,#REF!,0))</f>
        <v>#REF!</v>
      </c>
      <c r="AQ99" s="50" t="e">
        <f t="array" ref="AQ99">INDEX(#REF!,MATCH($C99,#REF!,0),MATCH(AQ$1,#REF!,0))</f>
        <v>#REF!</v>
      </c>
      <c r="AR99" s="50" t="e">
        <f t="array" ref="AR99">INDEX(#REF!,MATCH($C99,#REF!,0),MATCH(AR$1,#REF!,0))</f>
        <v>#REF!</v>
      </c>
      <c r="AS99" s="50" t="e">
        <f t="array" ref="AS99">INDEX(#REF!,MATCH($C99,#REF!,0),MATCH(AS$1,#REF!,0))</f>
        <v>#REF!</v>
      </c>
      <c r="AT99" s="52" t="e">
        <f t="shared" si="116"/>
        <v>#REF!</v>
      </c>
      <c r="AU99" s="51">
        <f t="shared" si="117"/>
        <v>0</v>
      </c>
      <c r="AV99" s="7"/>
      <c r="AW99" s="52" t="e">
        <f t="shared" si="129"/>
        <v>#REF!</v>
      </c>
      <c r="AX99" s="51" t="e">
        <f t="shared" si="118"/>
        <v>#REF!</v>
      </c>
      <c r="AY99" s="49"/>
      <c r="AZ99" s="49"/>
      <c r="BA99" s="52" t="e">
        <f t="shared" si="128"/>
        <v>#REF!</v>
      </c>
      <c r="BB99" s="51" t="e">
        <f t="shared" si="119"/>
        <v>#REF!</v>
      </c>
      <c r="BC99" s="50" t="e">
        <f t="shared" si="120"/>
        <v>#REF!</v>
      </c>
      <c r="BD99" s="51" t="str">
        <f t="shared" si="121"/>
        <v>-</v>
      </c>
      <c r="BE99" s="49"/>
      <c r="BF99" s="49"/>
      <c r="BG99" s="52" t="e">
        <f t="shared" si="130"/>
        <v>#REF!</v>
      </c>
      <c r="BH99" s="51" t="e">
        <f t="shared" si="122"/>
        <v>#REF!</v>
      </c>
      <c r="BI99" s="50" t="e">
        <f t="shared" si="123"/>
        <v>#REF!</v>
      </c>
      <c r="BJ99" s="51" t="str">
        <f t="shared" si="124"/>
        <v>-</v>
      </c>
      <c r="BK99" s="14"/>
    </row>
    <row r="100" spans="1:63" ht="10.5" hidden="1" customHeight="1" outlineLevel="2" x14ac:dyDescent="0.3">
      <c r="A100" s="14" t="s">
        <v>53</v>
      </c>
      <c r="B100" s="14"/>
      <c r="C100" s="49" t="s">
        <v>113</v>
      </c>
      <c r="D100" s="49"/>
      <c r="E100" s="50" t="e">
        <f t="array" ref="E100">INDEX(#REF!,MATCH($C100,#REF!,0),MATCH(E$1,#REF!,0))</f>
        <v>#REF!</v>
      </c>
      <c r="F100" s="50" t="e">
        <f t="array" ref="F100">INDEX(#REF!,MATCH($C100,#REF!,0),MATCH(F$1,#REF!,0))</f>
        <v>#REF!</v>
      </c>
      <c r="G100" s="50" t="e">
        <f t="array" ref="G100">INDEX(#REF!,MATCH($C100,#REF!,0),MATCH(G$1,#REF!,0))</f>
        <v>#REF!</v>
      </c>
      <c r="H100" s="50" t="e">
        <f t="array" ref="H100">INDEX(#REF!,MATCH($C100,#REF!,0),MATCH(H$1,#REF!,0))</f>
        <v>#REF!</v>
      </c>
      <c r="I100" s="50" t="e">
        <f t="array" ref="I100">INDEX(#REF!,MATCH($C100,#REF!,0),MATCH(I$1,#REF!,0))</f>
        <v>#REF!</v>
      </c>
      <c r="J100" s="50" t="e">
        <f t="array" ref="J100">INDEX(#REF!,MATCH($C100,#REF!,0),MATCH(J$1,#REF!,0))</f>
        <v>#REF!</v>
      </c>
      <c r="K100" s="50" t="e">
        <f t="array" ref="K100">INDEX(#REF!,MATCH($C100,#REF!,0),MATCH(K$1,#REF!,0))</f>
        <v>#REF!</v>
      </c>
      <c r="L100" s="50" t="e">
        <f t="array" ref="L100">INDEX(#REF!,MATCH($C100,#REF!,0),MATCH(L$1,#REF!,0))</f>
        <v>#REF!</v>
      </c>
      <c r="M100" s="50" t="e">
        <f t="array" ref="M100">INDEX(#REF!,MATCH($C100,#REF!,0),MATCH(M$1,#REF!,0))</f>
        <v>#REF!</v>
      </c>
      <c r="N100" s="50" t="e">
        <f t="array" ref="N100">INDEX(#REF!,MATCH($C100,#REF!,0),MATCH(N$1,#REF!,0))</f>
        <v>#REF!</v>
      </c>
      <c r="O100" s="50" t="e">
        <f t="array" ref="O100">INDEX(#REF!,MATCH($C100,#REF!,0),MATCH(O$1,#REF!,0))</f>
        <v>#REF!</v>
      </c>
      <c r="P100" s="50" t="e">
        <f t="array" ref="P100">INDEX(#REF!,MATCH($C100,#REF!,0),MATCH(P$1,#REF!,0))</f>
        <v>#REF!</v>
      </c>
      <c r="Q100" s="51">
        <f t="shared" si="112"/>
        <v>0</v>
      </c>
      <c r="R100" s="49"/>
      <c r="S100" s="50" t="e">
        <f t="array" ref="S100">INDEX(#REF!,MATCH($C100,#REF!,0),MATCH(S$1,#REF!,0))</f>
        <v>#REF!</v>
      </c>
      <c r="T100" s="50" t="e">
        <f t="array" ref="T100">INDEX(#REF!,MATCH($C100,#REF!,0),MATCH(T$1,#REF!,0))</f>
        <v>#REF!</v>
      </c>
      <c r="U100" s="50" t="e">
        <f t="array" ref="U100">INDEX(#REF!,MATCH($C100,#REF!,0),MATCH(U$1,#REF!,0))</f>
        <v>#REF!</v>
      </c>
      <c r="V100" s="50" t="e">
        <f t="array" ref="V100">INDEX(#REF!,MATCH($C100,#REF!,0),MATCH(V$1,#REF!,0))</f>
        <v>#REF!</v>
      </c>
      <c r="W100" s="50" t="e">
        <f t="array" ref="W100">INDEX(#REF!,MATCH($C100,#REF!,0),MATCH(W$1,#REF!,0))</f>
        <v>#REF!</v>
      </c>
      <c r="X100" s="50" t="e">
        <f t="array" ref="X100">INDEX(#REF!,MATCH($C100,#REF!,0),MATCH(X$1,#REF!,0))</f>
        <v>#REF!</v>
      </c>
      <c r="Y100" s="50" t="e">
        <f t="array" ref="Y100">INDEX(#REF!,MATCH($C100,#REF!,0),MATCH(Y$1,#REF!,0))</f>
        <v>#REF!</v>
      </c>
      <c r="Z100" s="50" t="e">
        <f t="array" ref="Z100">INDEX(#REF!,MATCH($C100,#REF!,0),MATCH(Z$1,#REF!,0))</f>
        <v>#REF!</v>
      </c>
      <c r="AA100" s="50" t="e">
        <f t="array" ref="AA100">INDEX(#REF!,MATCH($C100,#REF!,0),MATCH(AA$1,#REF!,0))</f>
        <v>#REF!</v>
      </c>
      <c r="AB100" s="50" t="e">
        <f t="array" ref="AB100">INDEX(#REF!,MATCH($C100,#REF!,0),MATCH(AB$1,#REF!,0))</f>
        <v>#REF!</v>
      </c>
      <c r="AC100" s="50" t="e">
        <f t="array" ref="AC100">INDEX(#REF!,MATCH($C100,#REF!,0),MATCH(AC$1,#REF!,0))</f>
        <v>#REF!</v>
      </c>
      <c r="AD100" s="50" t="e">
        <f t="array" ref="AD100">INDEX(#REF!,MATCH($C100,#REF!,0),MATCH(AD$1,#REF!,0))</f>
        <v>#REF!</v>
      </c>
      <c r="AE100" s="50" t="e">
        <f t="shared" si="114"/>
        <v>#REF!</v>
      </c>
      <c r="AF100" s="51">
        <f t="shared" si="126"/>
        <v>0</v>
      </c>
      <c r="AG100" s="49"/>
      <c r="AH100" s="50" t="e">
        <f t="array" ref="AH100">INDEX(#REF!,MATCH($C100,#REF!,0),MATCH(AH$1,#REF!,0))</f>
        <v>#REF!</v>
      </c>
      <c r="AI100" s="50" t="e">
        <f t="array" ref="AI100">INDEX(#REF!,MATCH($C100,#REF!,0),MATCH(AI$1,#REF!,0))</f>
        <v>#REF!</v>
      </c>
      <c r="AJ100" s="50" t="e">
        <f t="array" ref="AJ100">INDEX(#REF!,MATCH($C100,#REF!,0),MATCH(AJ$1,#REF!,0))</f>
        <v>#REF!</v>
      </c>
      <c r="AK100" s="50" t="e">
        <f t="array" ref="AK100">INDEX(#REF!,MATCH($C100,#REF!,0),MATCH(AK$1,#REF!,0))</f>
        <v>#REF!</v>
      </c>
      <c r="AL100" s="50" t="e">
        <f t="array" ref="AL100">INDEX(#REF!,MATCH($C100,#REF!,0),MATCH(AL$1,#REF!,0))</f>
        <v>#REF!</v>
      </c>
      <c r="AM100" s="50" t="e">
        <f t="array" ref="AM100">INDEX(#REF!,MATCH($C100,#REF!,0),MATCH(AM$1,#REF!,0))</f>
        <v>#REF!</v>
      </c>
      <c r="AN100" s="50" t="e">
        <f t="array" ref="AN100">INDEX(#REF!,MATCH($C100,#REF!,0),MATCH(AN$1,#REF!,0))</f>
        <v>#REF!</v>
      </c>
      <c r="AO100" s="50" t="e">
        <f t="array" ref="AO100">INDEX(#REF!,MATCH($C100,#REF!,0),MATCH(AO$1,#REF!,0))</f>
        <v>#REF!</v>
      </c>
      <c r="AP100" s="50" t="e">
        <f t="array" ref="AP100">INDEX(#REF!,MATCH($C100,#REF!,0),MATCH(AP$1,#REF!,0))</f>
        <v>#REF!</v>
      </c>
      <c r="AQ100" s="50" t="e">
        <f t="array" ref="AQ100">INDEX(#REF!,MATCH($C100,#REF!,0),MATCH(AQ$1,#REF!,0))</f>
        <v>#REF!</v>
      </c>
      <c r="AR100" s="50" t="e">
        <f t="array" ref="AR100">INDEX(#REF!,MATCH($C100,#REF!,0),MATCH(AR$1,#REF!,0))</f>
        <v>#REF!</v>
      </c>
      <c r="AS100" s="50" t="e">
        <f t="array" ref="AS100">INDEX(#REF!,MATCH($C100,#REF!,0),MATCH(AS$1,#REF!,0))</f>
        <v>#REF!</v>
      </c>
      <c r="AT100" s="52" t="e">
        <f t="shared" si="116"/>
        <v>#REF!</v>
      </c>
      <c r="AU100" s="51">
        <f t="shared" si="117"/>
        <v>0</v>
      </c>
      <c r="AV100" s="7"/>
      <c r="AW100" s="52" t="e">
        <f t="shared" si="129"/>
        <v>#REF!</v>
      </c>
      <c r="AX100" s="51" t="e">
        <f t="shared" si="118"/>
        <v>#REF!</v>
      </c>
      <c r="AY100" s="49"/>
      <c r="AZ100" s="49"/>
      <c r="BA100" s="52" t="e">
        <f t="shared" si="128"/>
        <v>#REF!</v>
      </c>
      <c r="BB100" s="51" t="e">
        <f t="shared" si="119"/>
        <v>#REF!</v>
      </c>
      <c r="BC100" s="50" t="e">
        <f t="shared" si="120"/>
        <v>#REF!</v>
      </c>
      <c r="BD100" s="51" t="str">
        <f t="shared" si="121"/>
        <v>-</v>
      </c>
      <c r="BE100" s="49"/>
      <c r="BF100" s="49"/>
      <c r="BG100" s="52" t="e">
        <f t="shared" si="130"/>
        <v>#REF!</v>
      </c>
      <c r="BH100" s="51" t="e">
        <f t="shared" si="122"/>
        <v>#REF!</v>
      </c>
      <c r="BI100" s="50" t="e">
        <f t="shared" si="123"/>
        <v>#REF!</v>
      </c>
      <c r="BJ100" s="51" t="str">
        <f t="shared" si="124"/>
        <v>-</v>
      </c>
      <c r="BK100" s="14"/>
    </row>
    <row r="101" spans="1:63" ht="10.5" hidden="1" customHeight="1" outlineLevel="2" x14ac:dyDescent="0.3">
      <c r="A101" s="14" t="s">
        <v>53</v>
      </c>
      <c r="B101" s="14"/>
      <c r="C101" s="49" t="s">
        <v>114</v>
      </c>
      <c r="D101" s="49"/>
      <c r="E101" s="50" t="e">
        <f t="array" ref="E101">INDEX(#REF!,MATCH($C101,#REF!,0),MATCH(E$1,#REF!,0))</f>
        <v>#REF!</v>
      </c>
      <c r="F101" s="50" t="e">
        <f t="array" ref="F101">INDEX(#REF!,MATCH($C101,#REF!,0),MATCH(F$1,#REF!,0))</f>
        <v>#REF!</v>
      </c>
      <c r="G101" s="50" t="e">
        <f t="array" ref="G101">INDEX(#REF!,MATCH($C101,#REF!,0),MATCH(G$1,#REF!,0))</f>
        <v>#REF!</v>
      </c>
      <c r="H101" s="50" t="e">
        <f t="array" ref="H101">INDEX(#REF!,MATCH($C101,#REF!,0),MATCH(H$1,#REF!,0))</f>
        <v>#REF!</v>
      </c>
      <c r="I101" s="50" t="e">
        <f t="array" ref="I101">INDEX(#REF!,MATCH($C101,#REF!,0),MATCH(I$1,#REF!,0))</f>
        <v>#REF!</v>
      </c>
      <c r="J101" s="50" t="e">
        <f t="array" ref="J101">INDEX(#REF!,MATCH($C101,#REF!,0),MATCH(J$1,#REF!,0))</f>
        <v>#REF!</v>
      </c>
      <c r="K101" s="50" t="e">
        <f t="array" ref="K101">INDEX(#REF!,MATCH($C101,#REF!,0),MATCH(K$1,#REF!,0))</f>
        <v>#REF!</v>
      </c>
      <c r="L101" s="50" t="e">
        <f t="array" ref="L101">INDEX(#REF!,MATCH($C101,#REF!,0),MATCH(L$1,#REF!,0))</f>
        <v>#REF!</v>
      </c>
      <c r="M101" s="50" t="e">
        <f t="array" ref="M101">INDEX(#REF!,MATCH($C101,#REF!,0),MATCH(M$1,#REF!,0))</f>
        <v>#REF!</v>
      </c>
      <c r="N101" s="50" t="e">
        <f t="array" ref="N101">INDEX(#REF!,MATCH($C101,#REF!,0),MATCH(N$1,#REF!,0))</f>
        <v>#REF!</v>
      </c>
      <c r="O101" s="50" t="e">
        <f t="array" ref="O101">INDEX(#REF!,MATCH($C101,#REF!,0),MATCH(O$1,#REF!,0))</f>
        <v>#REF!</v>
      </c>
      <c r="P101" s="50" t="e">
        <f t="array" ref="P101">INDEX(#REF!,MATCH($C101,#REF!,0),MATCH(P$1,#REF!,0))</f>
        <v>#REF!</v>
      </c>
      <c r="Q101" s="51">
        <f t="shared" si="112"/>
        <v>0</v>
      </c>
      <c r="R101" s="49"/>
      <c r="S101" s="50" t="e">
        <f t="array" ref="S101">INDEX(#REF!,MATCH($C101,#REF!,0),MATCH(S$1,#REF!,0))</f>
        <v>#REF!</v>
      </c>
      <c r="T101" s="50" t="e">
        <f t="array" ref="T101">INDEX(#REF!,MATCH($C101,#REF!,0),MATCH(T$1,#REF!,0))</f>
        <v>#REF!</v>
      </c>
      <c r="U101" s="50" t="e">
        <f t="array" ref="U101">INDEX(#REF!,MATCH($C101,#REF!,0),MATCH(U$1,#REF!,0))</f>
        <v>#REF!</v>
      </c>
      <c r="V101" s="50" t="e">
        <f t="array" ref="V101">INDEX(#REF!,MATCH($C101,#REF!,0),MATCH(V$1,#REF!,0))</f>
        <v>#REF!</v>
      </c>
      <c r="W101" s="50" t="e">
        <f t="array" ref="W101">INDEX(#REF!,MATCH($C101,#REF!,0),MATCH(W$1,#REF!,0))</f>
        <v>#REF!</v>
      </c>
      <c r="X101" s="50" t="e">
        <f t="array" ref="X101">INDEX(#REF!,MATCH($C101,#REF!,0),MATCH(X$1,#REF!,0))</f>
        <v>#REF!</v>
      </c>
      <c r="Y101" s="50" t="e">
        <f t="array" ref="Y101">INDEX(#REF!,MATCH($C101,#REF!,0),MATCH(Y$1,#REF!,0))</f>
        <v>#REF!</v>
      </c>
      <c r="Z101" s="50" t="e">
        <f t="array" ref="Z101">INDEX(#REF!,MATCH($C101,#REF!,0),MATCH(Z$1,#REF!,0))</f>
        <v>#REF!</v>
      </c>
      <c r="AA101" s="50" t="e">
        <f t="array" ref="AA101">INDEX(#REF!,MATCH($C101,#REF!,0),MATCH(AA$1,#REF!,0))</f>
        <v>#REF!</v>
      </c>
      <c r="AB101" s="50" t="e">
        <f t="array" ref="AB101">INDEX(#REF!,MATCH($C101,#REF!,0),MATCH(AB$1,#REF!,0))</f>
        <v>#REF!</v>
      </c>
      <c r="AC101" s="50" t="e">
        <f t="array" ref="AC101">INDEX(#REF!,MATCH($C101,#REF!,0),MATCH(AC$1,#REF!,0))</f>
        <v>#REF!</v>
      </c>
      <c r="AD101" s="50" t="e">
        <f t="array" ref="AD101">INDEX(#REF!,MATCH($C101,#REF!,0),MATCH(AD$1,#REF!,0))</f>
        <v>#REF!</v>
      </c>
      <c r="AE101" s="50" t="e">
        <f t="shared" si="114"/>
        <v>#REF!</v>
      </c>
      <c r="AF101" s="51">
        <f t="shared" si="126"/>
        <v>0</v>
      </c>
      <c r="AG101" s="49"/>
      <c r="AH101" s="50" t="e">
        <f t="array" ref="AH101">INDEX(#REF!,MATCH($C101,#REF!,0),MATCH(AH$1,#REF!,0))</f>
        <v>#REF!</v>
      </c>
      <c r="AI101" s="50" t="e">
        <f t="array" ref="AI101">INDEX(#REF!,MATCH($C101,#REF!,0),MATCH(AI$1,#REF!,0))</f>
        <v>#REF!</v>
      </c>
      <c r="AJ101" s="50" t="e">
        <f t="array" ref="AJ101">INDEX(#REF!,MATCH($C101,#REF!,0),MATCH(AJ$1,#REF!,0))</f>
        <v>#REF!</v>
      </c>
      <c r="AK101" s="50" t="e">
        <f t="array" ref="AK101">INDEX(#REF!,MATCH($C101,#REF!,0),MATCH(AK$1,#REF!,0))</f>
        <v>#REF!</v>
      </c>
      <c r="AL101" s="50" t="e">
        <f t="array" ref="AL101">INDEX(#REF!,MATCH($C101,#REF!,0),MATCH(AL$1,#REF!,0))</f>
        <v>#REF!</v>
      </c>
      <c r="AM101" s="50" t="e">
        <f t="array" ref="AM101">INDEX(#REF!,MATCH($C101,#REF!,0),MATCH(AM$1,#REF!,0))</f>
        <v>#REF!</v>
      </c>
      <c r="AN101" s="50" t="e">
        <f t="array" ref="AN101">INDEX(#REF!,MATCH($C101,#REF!,0),MATCH(AN$1,#REF!,0))</f>
        <v>#REF!</v>
      </c>
      <c r="AO101" s="50" t="e">
        <f t="array" ref="AO101">INDEX(#REF!,MATCH($C101,#REF!,0),MATCH(AO$1,#REF!,0))</f>
        <v>#REF!</v>
      </c>
      <c r="AP101" s="50" t="e">
        <f t="array" ref="AP101">INDEX(#REF!,MATCH($C101,#REF!,0),MATCH(AP$1,#REF!,0))</f>
        <v>#REF!</v>
      </c>
      <c r="AQ101" s="50" t="e">
        <f t="array" ref="AQ101">INDEX(#REF!,MATCH($C101,#REF!,0),MATCH(AQ$1,#REF!,0))</f>
        <v>#REF!</v>
      </c>
      <c r="AR101" s="50" t="e">
        <f t="array" ref="AR101">INDEX(#REF!,MATCH($C101,#REF!,0),MATCH(AR$1,#REF!,0))</f>
        <v>#REF!</v>
      </c>
      <c r="AS101" s="50" t="e">
        <f t="array" ref="AS101">INDEX(#REF!,MATCH($C101,#REF!,0),MATCH(AS$1,#REF!,0))</f>
        <v>#REF!</v>
      </c>
      <c r="AT101" s="52" t="e">
        <f t="shared" si="116"/>
        <v>#REF!</v>
      </c>
      <c r="AU101" s="51">
        <f t="shared" si="117"/>
        <v>0</v>
      </c>
      <c r="AV101" s="7"/>
      <c r="AW101" s="52" t="e">
        <f t="shared" si="129"/>
        <v>#REF!</v>
      </c>
      <c r="AX101" s="51" t="e">
        <f t="shared" si="118"/>
        <v>#REF!</v>
      </c>
      <c r="AY101" s="49"/>
      <c r="AZ101" s="49"/>
      <c r="BA101" s="52" t="e">
        <f t="shared" si="128"/>
        <v>#REF!</v>
      </c>
      <c r="BB101" s="51" t="e">
        <f t="shared" si="119"/>
        <v>#REF!</v>
      </c>
      <c r="BC101" s="50" t="e">
        <f t="shared" si="120"/>
        <v>#REF!</v>
      </c>
      <c r="BD101" s="51" t="str">
        <f t="shared" si="121"/>
        <v>-</v>
      </c>
      <c r="BE101" s="49"/>
      <c r="BF101" s="49"/>
      <c r="BG101" s="52" t="e">
        <f t="shared" si="130"/>
        <v>#REF!</v>
      </c>
      <c r="BH101" s="51" t="e">
        <f t="shared" si="122"/>
        <v>#REF!</v>
      </c>
      <c r="BI101" s="50" t="e">
        <f t="shared" si="123"/>
        <v>#REF!</v>
      </c>
      <c r="BJ101" s="51" t="str">
        <f t="shared" si="124"/>
        <v>-</v>
      </c>
      <c r="BK101" s="14"/>
    </row>
    <row r="102" spans="1:63" ht="10.5" hidden="1" customHeight="1" outlineLevel="2" x14ac:dyDescent="0.3">
      <c r="A102" s="14" t="s">
        <v>53</v>
      </c>
      <c r="B102" s="14"/>
      <c r="C102" s="49" t="s">
        <v>115</v>
      </c>
      <c r="D102" s="49"/>
      <c r="E102" s="50" t="e">
        <f t="array" ref="E102">INDEX(#REF!,MATCH($C102,#REF!,0),MATCH(E$1,#REF!,0))</f>
        <v>#REF!</v>
      </c>
      <c r="F102" s="50" t="e">
        <f t="array" ref="F102">INDEX(#REF!,MATCH($C102,#REF!,0),MATCH(F$1,#REF!,0))</f>
        <v>#REF!</v>
      </c>
      <c r="G102" s="50" t="e">
        <f t="array" ref="G102">INDEX(#REF!,MATCH($C102,#REF!,0),MATCH(G$1,#REF!,0))</f>
        <v>#REF!</v>
      </c>
      <c r="H102" s="50" t="e">
        <f t="array" ref="H102">INDEX(#REF!,MATCH($C102,#REF!,0),MATCH(H$1,#REF!,0))</f>
        <v>#REF!</v>
      </c>
      <c r="I102" s="50" t="e">
        <f t="array" ref="I102">INDEX(#REF!,MATCH($C102,#REF!,0),MATCH(I$1,#REF!,0))</f>
        <v>#REF!</v>
      </c>
      <c r="J102" s="50" t="e">
        <f t="array" ref="J102">INDEX(#REF!,MATCH($C102,#REF!,0),MATCH(J$1,#REF!,0))</f>
        <v>#REF!</v>
      </c>
      <c r="K102" s="50" t="e">
        <f t="array" ref="K102">INDEX(#REF!,MATCH($C102,#REF!,0),MATCH(K$1,#REF!,0))</f>
        <v>#REF!</v>
      </c>
      <c r="L102" s="50" t="e">
        <f t="array" ref="L102">INDEX(#REF!,MATCH($C102,#REF!,0),MATCH(L$1,#REF!,0))</f>
        <v>#REF!</v>
      </c>
      <c r="M102" s="50" t="e">
        <f t="array" ref="M102">INDEX(#REF!,MATCH($C102,#REF!,0),MATCH(M$1,#REF!,0))</f>
        <v>#REF!</v>
      </c>
      <c r="N102" s="50" t="e">
        <f t="array" ref="N102">INDEX(#REF!,MATCH($C102,#REF!,0),MATCH(N$1,#REF!,0))</f>
        <v>#REF!</v>
      </c>
      <c r="O102" s="50" t="e">
        <f t="array" ref="O102">INDEX(#REF!,MATCH($C102,#REF!,0),MATCH(O$1,#REF!,0))</f>
        <v>#REF!</v>
      </c>
      <c r="P102" s="50" t="e">
        <f t="array" ref="P102">INDEX(#REF!,MATCH($C102,#REF!,0),MATCH(P$1,#REF!,0))</f>
        <v>#REF!</v>
      </c>
      <c r="Q102" s="51">
        <f t="shared" si="112"/>
        <v>0</v>
      </c>
      <c r="R102" s="49"/>
      <c r="S102" s="50" t="e">
        <f t="array" ref="S102">INDEX(#REF!,MATCH($C102,#REF!,0),MATCH(S$1,#REF!,0))</f>
        <v>#REF!</v>
      </c>
      <c r="T102" s="50" t="e">
        <f t="array" ref="T102">INDEX(#REF!,MATCH($C102,#REF!,0),MATCH(T$1,#REF!,0))</f>
        <v>#REF!</v>
      </c>
      <c r="U102" s="50" t="e">
        <f t="array" ref="U102">INDEX(#REF!,MATCH($C102,#REF!,0),MATCH(U$1,#REF!,0))</f>
        <v>#REF!</v>
      </c>
      <c r="V102" s="50" t="e">
        <f t="array" ref="V102">INDEX(#REF!,MATCH($C102,#REF!,0),MATCH(V$1,#REF!,0))</f>
        <v>#REF!</v>
      </c>
      <c r="W102" s="50" t="e">
        <f t="array" ref="W102">INDEX(#REF!,MATCH($C102,#REF!,0),MATCH(W$1,#REF!,0))</f>
        <v>#REF!</v>
      </c>
      <c r="X102" s="50" t="e">
        <f t="array" ref="X102">INDEX(#REF!,MATCH($C102,#REF!,0),MATCH(X$1,#REF!,0))</f>
        <v>#REF!</v>
      </c>
      <c r="Y102" s="50" t="e">
        <f t="array" ref="Y102">INDEX(#REF!,MATCH($C102,#REF!,0),MATCH(Y$1,#REF!,0))</f>
        <v>#REF!</v>
      </c>
      <c r="Z102" s="50" t="e">
        <f t="array" ref="Z102">INDEX(#REF!,MATCH($C102,#REF!,0),MATCH(Z$1,#REF!,0))</f>
        <v>#REF!</v>
      </c>
      <c r="AA102" s="50" t="e">
        <f t="array" ref="AA102">INDEX(#REF!,MATCH($C102,#REF!,0),MATCH(AA$1,#REF!,0))</f>
        <v>#REF!</v>
      </c>
      <c r="AB102" s="50" t="e">
        <f t="array" ref="AB102">INDEX(#REF!,MATCH($C102,#REF!,0),MATCH(AB$1,#REF!,0))</f>
        <v>#REF!</v>
      </c>
      <c r="AC102" s="50" t="e">
        <f t="array" ref="AC102">INDEX(#REF!,MATCH($C102,#REF!,0),MATCH(AC$1,#REF!,0))</f>
        <v>#REF!</v>
      </c>
      <c r="AD102" s="50" t="e">
        <f t="array" ref="AD102">INDEX(#REF!,MATCH($C102,#REF!,0),MATCH(AD$1,#REF!,0))</f>
        <v>#REF!</v>
      </c>
      <c r="AE102" s="50" t="e">
        <f t="shared" si="114"/>
        <v>#REF!</v>
      </c>
      <c r="AF102" s="51">
        <f t="shared" si="126"/>
        <v>0</v>
      </c>
      <c r="AG102" s="49"/>
      <c r="AH102" s="50" t="e">
        <f t="array" ref="AH102">INDEX(#REF!,MATCH($C102,#REF!,0),MATCH(AH$1,#REF!,0))</f>
        <v>#REF!</v>
      </c>
      <c r="AI102" s="50" t="e">
        <f t="array" ref="AI102">INDEX(#REF!,MATCH($C102,#REF!,0),MATCH(AI$1,#REF!,0))</f>
        <v>#REF!</v>
      </c>
      <c r="AJ102" s="50" t="e">
        <f t="array" ref="AJ102">INDEX(#REF!,MATCH($C102,#REF!,0),MATCH(AJ$1,#REF!,0))</f>
        <v>#REF!</v>
      </c>
      <c r="AK102" s="50" t="e">
        <f t="array" ref="AK102">INDEX(#REF!,MATCH($C102,#REF!,0),MATCH(AK$1,#REF!,0))</f>
        <v>#REF!</v>
      </c>
      <c r="AL102" s="50" t="e">
        <f t="array" ref="AL102">INDEX(#REF!,MATCH($C102,#REF!,0),MATCH(AL$1,#REF!,0))</f>
        <v>#REF!</v>
      </c>
      <c r="AM102" s="50" t="e">
        <f t="array" ref="AM102">INDEX(#REF!,MATCH($C102,#REF!,0),MATCH(AM$1,#REF!,0))</f>
        <v>#REF!</v>
      </c>
      <c r="AN102" s="50" t="e">
        <f t="array" ref="AN102">INDEX(#REF!,MATCH($C102,#REF!,0),MATCH(AN$1,#REF!,0))</f>
        <v>#REF!</v>
      </c>
      <c r="AO102" s="50" t="e">
        <f t="array" ref="AO102">INDEX(#REF!,MATCH($C102,#REF!,0),MATCH(AO$1,#REF!,0))</f>
        <v>#REF!</v>
      </c>
      <c r="AP102" s="50" t="e">
        <f t="array" ref="AP102">INDEX(#REF!,MATCH($C102,#REF!,0),MATCH(AP$1,#REF!,0))</f>
        <v>#REF!</v>
      </c>
      <c r="AQ102" s="50" t="e">
        <f t="array" ref="AQ102">INDEX(#REF!,MATCH($C102,#REF!,0),MATCH(AQ$1,#REF!,0))</f>
        <v>#REF!</v>
      </c>
      <c r="AR102" s="50" t="e">
        <f t="array" ref="AR102">INDEX(#REF!,MATCH($C102,#REF!,0),MATCH(AR$1,#REF!,0))</f>
        <v>#REF!</v>
      </c>
      <c r="AS102" s="50" t="e">
        <f t="array" ref="AS102">INDEX(#REF!,MATCH($C102,#REF!,0),MATCH(AS$1,#REF!,0))</f>
        <v>#REF!</v>
      </c>
      <c r="AT102" s="52" t="e">
        <f t="shared" si="116"/>
        <v>#REF!</v>
      </c>
      <c r="AU102" s="51">
        <f t="shared" si="117"/>
        <v>0</v>
      </c>
      <c r="AV102" s="7"/>
      <c r="AW102" s="52" t="e">
        <f t="shared" si="129"/>
        <v>#REF!</v>
      </c>
      <c r="AX102" s="51" t="e">
        <f t="shared" si="118"/>
        <v>#REF!</v>
      </c>
      <c r="AY102" s="49"/>
      <c r="AZ102" s="49"/>
      <c r="BA102" s="52" t="e">
        <f t="shared" si="128"/>
        <v>#REF!</v>
      </c>
      <c r="BB102" s="51" t="e">
        <f t="shared" si="119"/>
        <v>#REF!</v>
      </c>
      <c r="BC102" s="50" t="e">
        <f t="shared" si="120"/>
        <v>#REF!</v>
      </c>
      <c r="BD102" s="51" t="str">
        <f t="shared" si="121"/>
        <v>-</v>
      </c>
      <c r="BE102" s="49"/>
      <c r="BF102" s="49"/>
      <c r="BG102" s="52" t="e">
        <f t="shared" si="130"/>
        <v>#REF!</v>
      </c>
      <c r="BH102" s="51" t="e">
        <f t="shared" si="122"/>
        <v>#REF!</v>
      </c>
      <c r="BI102" s="50" t="e">
        <f t="shared" si="123"/>
        <v>#REF!</v>
      </c>
      <c r="BJ102" s="51" t="str">
        <f t="shared" si="124"/>
        <v>-</v>
      </c>
      <c r="BK102" s="14"/>
    </row>
    <row r="103" spans="1:63" ht="10.5" hidden="1" customHeight="1" outlineLevel="2" x14ac:dyDescent="0.3">
      <c r="A103" s="14" t="s">
        <v>53</v>
      </c>
      <c r="B103" s="14"/>
      <c r="C103" s="49" t="s">
        <v>116</v>
      </c>
      <c r="D103" s="49"/>
      <c r="E103" s="50" t="e">
        <f t="array" ref="E103">INDEX(#REF!,MATCH($C103,#REF!,0),MATCH(E$1,#REF!,0))</f>
        <v>#REF!</v>
      </c>
      <c r="F103" s="50" t="e">
        <f t="array" ref="F103">INDEX(#REF!,MATCH($C103,#REF!,0),MATCH(F$1,#REF!,0))</f>
        <v>#REF!</v>
      </c>
      <c r="G103" s="50" t="e">
        <f t="array" ref="G103">INDEX(#REF!,MATCH($C103,#REF!,0),MATCH(G$1,#REF!,0))</f>
        <v>#REF!</v>
      </c>
      <c r="H103" s="50" t="e">
        <f t="array" ref="H103">INDEX(#REF!,MATCH($C103,#REF!,0),MATCH(H$1,#REF!,0))</f>
        <v>#REF!</v>
      </c>
      <c r="I103" s="50" t="e">
        <f t="array" ref="I103">INDEX(#REF!,MATCH($C103,#REF!,0),MATCH(I$1,#REF!,0))</f>
        <v>#REF!</v>
      </c>
      <c r="J103" s="50" t="e">
        <f t="array" ref="J103">INDEX(#REF!,MATCH($C103,#REF!,0),MATCH(J$1,#REF!,0))</f>
        <v>#REF!</v>
      </c>
      <c r="K103" s="50" t="e">
        <f t="array" ref="K103">INDEX(#REF!,MATCH($C103,#REF!,0),MATCH(K$1,#REF!,0))</f>
        <v>#REF!</v>
      </c>
      <c r="L103" s="50" t="e">
        <f t="array" ref="L103">INDEX(#REF!,MATCH($C103,#REF!,0),MATCH(L$1,#REF!,0))</f>
        <v>#REF!</v>
      </c>
      <c r="M103" s="50" t="e">
        <f t="array" ref="M103">INDEX(#REF!,MATCH($C103,#REF!,0),MATCH(M$1,#REF!,0))</f>
        <v>#REF!</v>
      </c>
      <c r="N103" s="50" t="e">
        <f t="array" ref="N103">INDEX(#REF!,MATCH($C103,#REF!,0),MATCH(N$1,#REF!,0))</f>
        <v>#REF!</v>
      </c>
      <c r="O103" s="50" t="e">
        <f t="array" ref="O103">INDEX(#REF!,MATCH($C103,#REF!,0),MATCH(O$1,#REF!,0))</f>
        <v>#REF!</v>
      </c>
      <c r="P103" s="50" t="e">
        <f t="array" ref="P103">INDEX(#REF!,MATCH($C103,#REF!,0),MATCH(P$1,#REF!,0))</f>
        <v>#REF!</v>
      </c>
      <c r="Q103" s="51">
        <f t="shared" si="112"/>
        <v>0</v>
      </c>
      <c r="R103" s="49"/>
      <c r="S103" s="50" t="e">
        <f t="array" ref="S103">INDEX(#REF!,MATCH($C103,#REF!,0),MATCH(S$1,#REF!,0))</f>
        <v>#REF!</v>
      </c>
      <c r="T103" s="50" t="e">
        <f t="array" ref="T103">INDEX(#REF!,MATCH($C103,#REF!,0),MATCH(T$1,#REF!,0))</f>
        <v>#REF!</v>
      </c>
      <c r="U103" s="50" t="e">
        <f t="array" ref="U103">INDEX(#REF!,MATCH($C103,#REF!,0),MATCH(U$1,#REF!,0))</f>
        <v>#REF!</v>
      </c>
      <c r="V103" s="50" t="e">
        <f t="array" ref="V103">INDEX(#REF!,MATCH($C103,#REF!,0),MATCH(V$1,#REF!,0))</f>
        <v>#REF!</v>
      </c>
      <c r="W103" s="50" t="e">
        <f t="array" ref="W103">INDEX(#REF!,MATCH($C103,#REF!,0),MATCH(W$1,#REF!,0))</f>
        <v>#REF!</v>
      </c>
      <c r="X103" s="50" t="e">
        <f t="array" ref="X103">INDEX(#REF!,MATCH($C103,#REF!,0),MATCH(X$1,#REF!,0))</f>
        <v>#REF!</v>
      </c>
      <c r="Y103" s="50" t="e">
        <f t="array" ref="Y103">INDEX(#REF!,MATCH($C103,#REF!,0),MATCH(Y$1,#REF!,0))</f>
        <v>#REF!</v>
      </c>
      <c r="Z103" s="50" t="e">
        <f t="array" ref="Z103">INDEX(#REF!,MATCH($C103,#REF!,0),MATCH(Z$1,#REF!,0))</f>
        <v>#REF!</v>
      </c>
      <c r="AA103" s="50" t="e">
        <f t="array" ref="AA103">INDEX(#REF!,MATCH($C103,#REF!,0),MATCH(AA$1,#REF!,0))</f>
        <v>#REF!</v>
      </c>
      <c r="AB103" s="50" t="e">
        <f t="array" ref="AB103">INDEX(#REF!,MATCH($C103,#REF!,0),MATCH(AB$1,#REF!,0))</f>
        <v>#REF!</v>
      </c>
      <c r="AC103" s="50" t="e">
        <f t="array" ref="AC103">INDEX(#REF!,MATCH($C103,#REF!,0),MATCH(AC$1,#REF!,0))</f>
        <v>#REF!</v>
      </c>
      <c r="AD103" s="50" t="e">
        <f t="array" ref="AD103">INDEX(#REF!,MATCH($C103,#REF!,0),MATCH(AD$1,#REF!,0))</f>
        <v>#REF!</v>
      </c>
      <c r="AE103" s="50" t="e">
        <f t="shared" si="114"/>
        <v>#REF!</v>
      </c>
      <c r="AF103" s="51">
        <f t="shared" si="126"/>
        <v>0</v>
      </c>
      <c r="AG103" s="49"/>
      <c r="AH103" s="50" t="e">
        <f t="array" ref="AH103">INDEX(#REF!,MATCH($C103,#REF!,0),MATCH(AH$1,#REF!,0))</f>
        <v>#REF!</v>
      </c>
      <c r="AI103" s="50" t="e">
        <f t="array" ref="AI103">INDEX(#REF!,MATCH($C103,#REF!,0),MATCH(AI$1,#REF!,0))</f>
        <v>#REF!</v>
      </c>
      <c r="AJ103" s="50" t="e">
        <f t="array" ref="AJ103">INDEX(#REF!,MATCH($C103,#REF!,0),MATCH(AJ$1,#REF!,0))</f>
        <v>#REF!</v>
      </c>
      <c r="AK103" s="50" t="e">
        <f t="array" ref="AK103">INDEX(#REF!,MATCH($C103,#REF!,0),MATCH(AK$1,#REF!,0))</f>
        <v>#REF!</v>
      </c>
      <c r="AL103" s="50" t="e">
        <f t="array" ref="AL103">INDEX(#REF!,MATCH($C103,#REF!,0),MATCH(AL$1,#REF!,0))</f>
        <v>#REF!</v>
      </c>
      <c r="AM103" s="50" t="e">
        <f t="array" ref="AM103">INDEX(#REF!,MATCH($C103,#REF!,0),MATCH(AM$1,#REF!,0))</f>
        <v>#REF!</v>
      </c>
      <c r="AN103" s="50" t="e">
        <f t="array" ref="AN103">INDEX(#REF!,MATCH($C103,#REF!,0),MATCH(AN$1,#REF!,0))</f>
        <v>#REF!</v>
      </c>
      <c r="AO103" s="50" t="e">
        <f t="array" ref="AO103">INDEX(#REF!,MATCH($C103,#REF!,0),MATCH(AO$1,#REF!,0))</f>
        <v>#REF!</v>
      </c>
      <c r="AP103" s="50" t="e">
        <f t="array" ref="AP103">INDEX(#REF!,MATCH($C103,#REF!,0),MATCH(AP$1,#REF!,0))</f>
        <v>#REF!</v>
      </c>
      <c r="AQ103" s="50" t="e">
        <f t="array" ref="AQ103">INDEX(#REF!,MATCH($C103,#REF!,0),MATCH(AQ$1,#REF!,0))</f>
        <v>#REF!</v>
      </c>
      <c r="AR103" s="50" t="e">
        <f t="array" ref="AR103">INDEX(#REF!,MATCH($C103,#REF!,0),MATCH(AR$1,#REF!,0))</f>
        <v>#REF!</v>
      </c>
      <c r="AS103" s="50" t="e">
        <f t="array" ref="AS103">INDEX(#REF!,MATCH($C103,#REF!,0),MATCH(AS$1,#REF!,0))</f>
        <v>#REF!</v>
      </c>
      <c r="AT103" s="52" t="e">
        <f t="shared" si="116"/>
        <v>#REF!</v>
      </c>
      <c r="AU103" s="51">
        <f t="shared" si="117"/>
        <v>0</v>
      </c>
      <c r="AV103" s="7"/>
      <c r="AW103" s="52" t="e">
        <f t="shared" si="129"/>
        <v>#REF!</v>
      </c>
      <c r="AX103" s="51" t="e">
        <f t="shared" si="118"/>
        <v>#REF!</v>
      </c>
      <c r="AY103" s="49"/>
      <c r="AZ103" s="49"/>
      <c r="BA103" s="52" t="e">
        <f t="shared" si="128"/>
        <v>#REF!</v>
      </c>
      <c r="BB103" s="51" t="e">
        <f t="shared" si="119"/>
        <v>#REF!</v>
      </c>
      <c r="BC103" s="50" t="e">
        <f t="shared" si="120"/>
        <v>#REF!</v>
      </c>
      <c r="BD103" s="51" t="str">
        <f t="shared" si="121"/>
        <v>-</v>
      </c>
      <c r="BE103" s="49"/>
      <c r="BF103" s="49"/>
      <c r="BG103" s="52" t="e">
        <f t="shared" si="130"/>
        <v>#REF!</v>
      </c>
      <c r="BH103" s="51" t="e">
        <f t="shared" si="122"/>
        <v>#REF!</v>
      </c>
      <c r="BI103" s="50" t="e">
        <f t="shared" si="123"/>
        <v>#REF!</v>
      </c>
      <c r="BJ103" s="51" t="str">
        <f t="shared" si="124"/>
        <v>-</v>
      </c>
      <c r="BK103" s="14"/>
    </row>
    <row r="104" spans="1:63" ht="10.5" hidden="1" customHeight="1" outlineLevel="1" x14ac:dyDescent="0.3">
      <c r="A104" s="11" t="s">
        <v>53</v>
      </c>
      <c r="B104" s="11"/>
      <c r="C104" s="12" t="s">
        <v>117</v>
      </c>
      <c r="D104" s="12"/>
      <c r="E104" s="23" t="e">
        <f t="array" ref="E104">INDEX(#REF!,MATCH($C104,#REF!,0),MATCH(E$1,#REF!,0))</f>
        <v>#REF!</v>
      </c>
      <c r="F104" s="23" t="e">
        <f t="array" ref="F104">INDEX(#REF!,MATCH($C104,#REF!,0),MATCH(F$1,#REF!,0))</f>
        <v>#REF!</v>
      </c>
      <c r="G104" s="23" t="e">
        <f t="array" ref="G104">INDEX(#REF!,MATCH($C104,#REF!,0),MATCH(G$1,#REF!,0))</f>
        <v>#REF!</v>
      </c>
      <c r="H104" s="23" t="e">
        <f t="array" ref="H104">INDEX(#REF!,MATCH($C104,#REF!,0),MATCH(H$1,#REF!,0))</f>
        <v>#REF!</v>
      </c>
      <c r="I104" s="23" t="e">
        <f t="array" ref="I104">INDEX(#REF!,MATCH($C104,#REF!,0),MATCH(I$1,#REF!,0))</f>
        <v>#REF!</v>
      </c>
      <c r="J104" s="23" t="e">
        <f t="array" ref="J104">INDEX(#REF!,MATCH($C104,#REF!,0),MATCH(J$1,#REF!,0))</f>
        <v>#REF!</v>
      </c>
      <c r="K104" s="23" t="e">
        <f t="array" ref="K104">INDEX(#REF!,MATCH($C104,#REF!,0),MATCH(K$1,#REF!,0))</f>
        <v>#REF!</v>
      </c>
      <c r="L104" s="23" t="e">
        <f t="array" ref="L104">INDEX(#REF!,MATCH($C104,#REF!,0),MATCH(L$1,#REF!,0))</f>
        <v>#REF!</v>
      </c>
      <c r="M104" s="23" t="e">
        <f t="array" ref="M104">INDEX(#REF!,MATCH($C104,#REF!,0),MATCH(M$1,#REF!,0))</f>
        <v>#REF!</v>
      </c>
      <c r="N104" s="23" t="e">
        <f t="array" ref="N104">INDEX(#REF!,MATCH($C104,#REF!,0),MATCH(N$1,#REF!,0))</f>
        <v>#REF!</v>
      </c>
      <c r="O104" s="23" t="e">
        <f t="array" ref="O104">INDEX(#REF!,MATCH($C104,#REF!,0),MATCH(O$1,#REF!,0))</f>
        <v>#REF!</v>
      </c>
      <c r="P104" s="23" t="e">
        <f t="array" ref="P104">INDEX(#REF!,MATCH($C104,#REF!,0),MATCH(P$1,#REF!,0))</f>
        <v>#REF!</v>
      </c>
      <c r="Q104" s="24">
        <f t="shared" si="112"/>
        <v>0</v>
      </c>
      <c r="R104" s="12"/>
      <c r="S104" s="23">
        <v>-21212.88217851091</v>
      </c>
      <c r="T104" s="23">
        <v>-22929.44147648217</v>
      </c>
      <c r="U104" s="23">
        <v>-24818.63055885987</v>
      </c>
      <c r="V104" s="23">
        <v>-32937.641711889839</v>
      </c>
      <c r="W104" s="23">
        <v>-27862.914957997611</v>
      </c>
      <c r="X104" s="23">
        <v>-22640.493400661151</v>
      </c>
      <c r="Y104" s="23">
        <v>-42613.625068952781</v>
      </c>
      <c r="Z104" s="23">
        <v>-43680.861721348119</v>
      </c>
      <c r="AA104" s="23">
        <v>-33500</v>
      </c>
      <c r="AB104" s="23">
        <v>-33500</v>
      </c>
      <c r="AC104" s="23">
        <v>-33500</v>
      </c>
      <c r="AD104" s="23">
        <v>-33500</v>
      </c>
      <c r="AE104" s="37" t="e">
        <f t="shared" si="114"/>
        <v>#REF!</v>
      </c>
      <c r="AF104" s="24">
        <f t="shared" si="126"/>
        <v>0</v>
      </c>
      <c r="AG104" s="12"/>
      <c r="AH104" s="23" t="e">
        <f t="array" ref="AH104">INDEX(#REF!,MATCH($C104,#REF!,0),MATCH(AH$1,#REF!,0))</f>
        <v>#REF!</v>
      </c>
      <c r="AI104" s="23" t="e">
        <f t="array" ref="AI104">INDEX(#REF!,MATCH($C104,#REF!,0),MATCH(AI$1,#REF!,0))</f>
        <v>#REF!</v>
      </c>
      <c r="AJ104" s="23" t="e">
        <f t="array" ref="AJ104">INDEX(#REF!,MATCH($C104,#REF!,0),MATCH(AJ$1,#REF!,0))</f>
        <v>#REF!</v>
      </c>
      <c r="AK104" s="23" t="e">
        <f t="array" ref="AK104">INDEX(#REF!,MATCH($C104,#REF!,0),MATCH(AK$1,#REF!,0))</f>
        <v>#REF!</v>
      </c>
      <c r="AL104" s="23" t="e">
        <f t="array" ref="AL104">INDEX(#REF!,MATCH($C104,#REF!,0),MATCH(AL$1,#REF!,0))</f>
        <v>#REF!</v>
      </c>
      <c r="AM104" s="23" t="e">
        <f t="array" ref="AM104">INDEX(#REF!,MATCH($C104,#REF!,0),MATCH(AM$1,#REF!,0))</f>
        <v>#REF!</v>
      </c>
      <c r="AN104" s="23" t="e">
        <f t="array" ref="AN104">INDEX(#REF!,MATCH($C104,#REF!,0),MATCH(AN$1,#REF!,0))</f>
        <v>#REF!</v>
      </c>
      <c r="AO104" s="23" t="e">
        <f t="array" ref="AO104">INDEX(#REF!,MATCH($C104,#REF!,0),MATCH(AO$1,#REF!,0))</f>
        <v>#REF!</v>
      </c>
      <c r="AP104" s="23" t="e">
        <f t="array" ref="AP104">INDEX(#REF!,MATCH($C104,#REF!,0),MATCH(AP$1,#REF!,0))</f>
        <v>#REF!</v>
      </c>
      <c r="AQ104" s="23" t="e">
        <f t="array" ref="AQ104">INDEX(#REF!,MATCH($C104,#REF!,0),MATCH(AQ$1,#REF!,0))</f>
        <v>#REF!</v>
      </c>
      <c r="AR104" s="23" t="e">
        <f t="array" ref="AR104">INDEX(#REF!,MATCH($C104,#REF!,0),MATCH(AR$1,#REF!,0))</f>
        <v>#REF!</v>
      </c>
      <c r="AS104" s="23" t="e">
        <f t="array" ref="AS104">INDEX(#REF!,MATCH($C104,#REF!,0),MATCH(AS$1,#REF!,0))</f>
        <v>#REF!</v>
      </c>
      <c r="AT104" s="23" t="e">
        <f t="shared" si="116"/>
        <v>#REF!</v>
      </c>
      <c r="AU104" s="24">
        <f t="shared" si="117"/>
        <v>0</v>
      </c>
      <c r="AV104" s="12"/>
      <c r="AW104" s="23" t="e">
        <f t="shared" si="129"/>
        <v>#REF!</v>
      </c>
      <c r="AX104" s="24" t="e">
        <f t="shared" si="118"/>
        <v>#REF!</v>
      </c>
      <c r="AY104" s="12"/>
      <c r="AZ104" s="12"/>
      <c r="BA104" s="23">
        <f t="shared" si="128"/>
        <v>-372696.49107470247</v>
      </c>
      <c r="BB104" s="24" t="e">
        <f t="shared" si="119"/>
        <v>#REF!</v>
      </c>
      <c r="BC104" s="23" t="e">
        <f t="shared" si="120"/>
        <v>#REF!</v>
      </c>
      <c r="BD104" s="24" t="str">
        <f t="shared" si="121"/>
        <v>-</v>
      </c>
      <c r="BE104" s="12"/>
      <c r="BF104" s="12"/>
      <c r="BG104" s="23" t="e">
        <f t="shared" si="130"/>
        <v>#REF!</v>
      </c>
      <c r="BH104" s="24" t="e">
        <f t="shared" si="122"/>
        <v>#REF!</v>
      </c>
      <c r="BI104" s="37" t="e">
        <f t="shared" si="123"/>
        <v>#REF!</v>
      </c>
      <c r="BJ104" s="24" t="str">
        <f t="shared" si="124"/>
        <v>-</v>
      </c>
      <c r="BK104" s="11"/>
    </row>
    <row r="105" spans="1:63" ht="10.5" hidden="1" customHeight="1" outlineLevel="1" x14ac:dyDescent="0.3">
      <c r="A105" s="11" t="s">
        <v>53</v>
      </c>
      <c r="B105" s="11"/>
      <c r="C105" s="12" t="s">
        <v>118</v>
      </c>
      <c r="D105" s="12"/>
      <c r="E105" s="23" t="e">
        <f t="shared" ref="E105:P105" si="131">SUM(E106:E108)</f>
        <v>#REF!</v>
      </c>
      <c r="F105" s="23" t="e">
        <f t="shared" si="131"/>
        <v>#REF!</v>
      </c>
      <c r="G105" s="23" t="e">
        <f t="shared" si="131"/>
        <v>#REF!</v>
      </c>
      <c r="H105" s="23" t="e">
        <f t="shared" si="131"/>
        <v>#REF!</v>
      </c>
      <c r="I105" s="23" t="e">
        <f t="shared" si="131"/>
        <v>#REF!</v>
      </c>
      <c r="J105" s="23" t="e">
        <f t="shared" si="131"/>
        <v>#REF!</v>
      </c>
      <c r="K105" s="23" t="e">
        <f t="shared" si="131"/>
        <v>#REF!</v>
      </c>
      <c r="L105" s="23" t="e">
        <f t="shared" si="131"/>
        <v>#REF!</v>
      </c>
      <c r="M105" s="23" t="e">
        <f t="shared" si="131"/>
        <v>#REF!</v>
      </c>
      <c r="N105" s="23" t="e">
        <f t="shared" si="131"/>
        <v>#REF!</v>
      </c>
      <c r="O105" s="23" t="e">
        <f t="shared" si="131"/>
        <v>#REF!</v>
      </c>
      <c r="P105" s="23" t="e">
        <f t="shared" si="131"/>
        <v>#REF!</v>
      </c>
      <c r="Q105" s="24">
        <f t="shared" si="112"/>
        <v>0</v>
      </c>
      <c r="R105" s="12"/>
      <c r="S105" s="23" t="e">
        <f t="shared" ref="S105:AD105" si="132">SUM(S106:S108)</f>
        <v>#REF!</v>
      </c>
      <c r="T105" s="23" t="e">
        <f t="shared" si="132"/>
        <v>#REF!</v>
      </c>
      <c r="U105" s="23" t="e">
        <f t="shared" si="132"/>
        <v>#REF!</v>
      </c>
      <c r="V105" s="23" t="e">
        <f t="shared" si="132"/>
        <v>#REF!</v>
      </c>
      <c r="W105" s="23" t="e">
        <f t="shared" si="132"/>
        <v>#REF!</v>
      </c>
      <c r="X105" s="23" t="e">
        <f t="shared" si="132"/>
        <v>#REF!</v>
      </c>
      <c r="Y105" s="23" t="e">
        <f t="shared" si="132"/>
        <v>#REF!</v>
      </c>
      <c r="Z105" s="23" t="e">
        <f t="shared" si="132"/>
        <v>#REF!</v>
      </c>
      <c r="AA105" s="23" t="e">
        <f t="shared" si="132"/>
        <v>#REF!</v>
      </c>
      <c r="AB105" s="23" t="e">
        <f t="shared" si="132"/>
        <v>#REF!</v>
      </c>
      <c r="AC105" s="23" t="e">
        <f t="shared" si="132"/>
        <v>#REF!</v>
      </c>
      <c r="AD105" s="23" t="e">
        <f t="shared" si="132"/>
        <v>#REF!</v>
      </c>
      <c r="AE105" s="37" t="e">
        <f t="shared" si="114"/>
        <v>#REF!</v>
      </c>
      <c r="AF105" s="24">
        <f t="shared" si="126"/>
        <v>0</v>
      </c>
      <c r="AG105" s="12"/>
      <c r="AH105" s="23" t="e">
        <f t="shared" ref="AH105:AS105" si="133">SUM(AH106:AH108)</f>
        <v>#REF!</v>
      </c>
      <c r="AI105" s="23" t="e">
        <f t="shared" si="133"/>
        <v>#REF!</v>
      </c>
      <c r="AJ105" s="23" t="e">
        <f t="shared" si="133"/>
        <v>#REF!</v>
      </c>
      <c r="AK105" s="23" t="e">
        <f t="shared" si="133"/>
        <v>#REF!</v>
      </c>
      <c r="AL105" s="23" t="e">
        <f t="shared" si="133"/>
        <v>#REF!</v>
      </c>
      <c r="AM105" s="23" t="e">
        <f t="shared" si="133"/>
        <v>#REF!</v>
      </c>
      <c r="AN105" s="23" t="e">
        <f t="shared" si="133"/>
        <v>#REF!</v>
      </c>
      <c r="AO105" s="23" t="e">
        <f t="shared" si="133"/>
        <v>#REF!</v>
      </c>
      <c r="AP105" s="23" t="e">
        <f t="shared" si="133"/>
        <v>#REF!</v>
      </c>
      <c r="AQ105" s="23" t="e">
        <f t="shared" si="133"/>
        <v>#REF!</v>
      </c>
      <c r="AR105" s="23" t="e">
        <f t="shared" si="133"/>
        <v>#REF!</v>
      </c>
      <c r="AS105" s="23" t="e">
        <f t="shared" si="133"/>
        <v>#REF!</v>
      </c>
      <c r="AT105" s="23" t="e">
        <f t="shared" si="116"/>
        <v>#REF!</v>
      </c>
      <c r="AU105" s="24">
        <f t="shared" si="117"/>
        <v>0</v>
      </c>
      <c r="AV105" s="12"/>
      <c r="AW105" s="23" t="e">
        <f>SUM(AW106:AW108)</f>
        <v>#REF!</v>
      </c>
      <c r="AX105" s="24" t="e">
        <f t="shared" si="118"/>
        <v>#REF!</v>
      </c>
      <c r="AY105" s="12"/>
      <c r="AZ105" s="12"/>
      <c r="BA105" s="23" t="e">
        <f>SUM(BA106:BA108)</f>
        <v>#REF!</v>
      </c>
      <c r="BB105" s="24" t="e">
        <f t="shared" si="119"/>
        <v>#REF!</v>
      </c>
      <c r="BC105" s="23" t="e">
        <f t="shared" si="120"/>
        <v>#REF!</v>
      </c>
      <c r="BD105" s="24" t="str">
        <f t="shared" si="121"/>
        <v>-</v>
      </c>
      <c r="BE105" s="12"/>
      <c r="BF105" s="12"/>
      <c r="BG105" s="23" t="e">
        <f>SUM(BG106:BG108)</f>
        <v>#REF!</v>
      </c>
      <c r="BH105" s="24" t="e">
        <f t="shared" si="122"/>
        <v>#REF!</v>
      </c>
      <c r="BI105" s="37" t="e">
        <f t="shared" si="123"/>
        <v>#REF!</v>
      </c>
      <c r="BJ105" s="24" t="str">
        <f t="shared" si="124"/>
        <v>-</v>
      </c>
      <c r="BK105" s="11"/>
    </row>
    <row r="106" spans="1:63" ht="10.5" hidden="1" customHeight="1" outlineLevel="2" x14ac:dyDescent="0.3">
      <c r="A106" s="14" t="s">
        <v>53</v>
      </c>
      <c r="B106" s="14"/>
      <c r="C106" s="26" t="s">
        <v>119</v>
      </c>
      <c r="D106" s="26"/>
      <c r="E106" s="27" t="e">
        <f t="array" ref="E106">INDEX(#REF!,MATCH($C106,#REF!,0),MATCH(E$1,#REF!,0))</f>
        <v>#REF!</v>
      </c>
      <c r="F106" s="27" t="e">
        <f t="array" ref="F106">INDEX(#REF!,MATCH($C106,#REF!,0),MATCH(F$1,#REF!,0))</f>
        <v>#REF!</v>
      </c>
      <c r="G106" s="27" t="e">
        <f t="array" ref="G106">INDEX(#REF!,MATCH($C106,#REF!,0),MATCH(G$1,#REF!,0))</f>
        <v>#REF!</v>
      </c>
      <c r="H106" s="27" t="e">
        <f t="array" ref="H106">INDEX(#REF!,MATCH($C106,#REF!,0),MATCH(H$1,#REF!,0))</f>
        <v>#REF!</v>
      </c>
      <c r="I106" s="27" t="e">
        <f t="array" ref="I106">INDEX(#REF!,MATCH($C106,#REF!,0),MATCH(I$1,#REF!,0))</f>
        <v>#REF!</v>
      </c>
      <c r="J106" s="27" t="e">
        <f t="array" ref="J106">INDEX(#REF!,MATCH($C106,#REF!,0),MATCH(J$1,#REF!,0))</f>
        <v>#REF!</v>
      </c>
      <c r="K106" s="27" t="e">
        <f t="array" ref="K106">INDEX(#REF!,MATCH($C106,#REF!,0),MATCH(K$1,#REF!,0))</f>
        <v>#REF!</v>
      </c>
      <c r="L106" s="27" t="e">
        <f t="array" ref="L106">INDEX(#REF!,MATCH($C106,#REF!,0),MATCH(L$1,#REF!,0))</f>
        <v>#REF!</v>
      </c>
      <c r="M106" s="27" t="e">
        <f t="array" ref="M106">INDEX(#REF!,MATCH($C106,#REF!,0),MATCH(M$1,#REF!,0))</f>
        <v>#REF!</v>
      </c>
      <c r="N106" s="27" t="e">
        <f t="array" ref="N106">INDEX(#REF!,MATCH($C106,#REF!,0),MATCH(N$1,#REF!,0))</f>
        <v>#REF!</v>
      </c>
      <c r="O106" s="27" t="e">
        <f t="array" ref="O106">INDEX(#REF!,MATCH($C106,#REF!,0),MATCH(O$1,#REF!,0))</f>
        <v>#REF!</v>
      </c>
      <c r="P106" s="27" t="e">
        <f t="array" ref="P106">INDEX(#REF!,MATCH($C106,#REF!,0),MATCH(P$1,#REF!,0))</f>
        <v>#REF!</v>
      </c>
      <c r="Q106" s="28">
        <f t="shared" si="112"/>
        <v>0</v>
      </c>
      <c r="R106" s="26"/>
      <c r="S106" s="27" t="e">
        <f t="array" ref="S106">INDEX(#REF!,MATCH($C106,#REF!,0),MATCH(S$1,#REF!,0))</f>
        <v>#REF!</v>
      </c>
      <c r="T106" s="27" t="e">
        <f t="array" ref="T106">INDEX(#REF!,MATCH($C106,#REF!,0),MATCH(T$1,#REF!,0))</f>
        <v>#REF!</v>
      </c>
      <c r="U106" s="27" t="e">
        <f t="array" ref="U106">INDEX(#REF!,MATCH($C106,#REF!,0),MATCH(U$1,#REF!,0))</f>
        <v>#REF!</v>
      </c>
      <c r="V106" s="27" t="e">
        <f t="array" ref="V106">INDEX(#REF!,MATCH($C106,#REF!,0),MATCH(V$1,#REF!,0))</f>
        <v>#REF!</v>
      </c>
      <c r="W106" s="27" t="e">
        <f t="array" ref="W106">INDEX(#REF!,MATCH($C106,#REF!,0),MATCH(W$1,#REF!,0))</f>
        <v>#REF!</v>
      </c>
      <c r="X106" s="27" t="e">
        <f t="array" ref="X106">INDEX(#REF!,MATCH($C106,#REF!,0),MATCH(X$1,#REF!,0))</f>
        <v>#REF!</v>
      </c>
      <c r="Y106" s="27" t="e">
        <f t="array" ref="Y106">INDEX(#REF!,MATCH($C106,#REF!,0),MATCH(Y$1,#REF!,0))</f>
        <v>#REF!</v>
      </c>
      <c r="Z106" s="27" t="e">
        <f t="array" ref="Z106">INDEX(#REF!,MATCH($C106,#REF!,0),MATCH(Z$1,#REF!,0))</f>
        <v>#REF!</v>
      </c>
      <c r="AA106" s="27" t="e">
        <f t="array" ref="AA106">INDEX(#REF!,MATCH($C106,#REF!,0),MATCH(AA$1,#REF!,0))</f>
        <v>#REF!</v>
      </c>
      <c r="AB106" s="27" t="e">
        <f t="array" ref="AB106">INDEX(#REF!,MATCH($C106,#REF!,0),MATCH(AB$1,#REF!,0))</f>
        <v>#REF!</v>
      </c>
      <c r="AC106" s="27" t="e">
        <f t="array" ref="AC106">INDEX(#REF!,MATCH($C106,#REF!,0),MATCH(AC$1,#REF!,0))</f>
        <v>#REF!</v>
      </c>
      <c r="AD106" s="27" t="e">
        <f t="array" ref="AD106">INDEX(#REF!,MATCH($C106,#REF!,0),MATCH(AD$1,#REF!,0))</f>
        <v>#REF!</v>
      </c>
      <c r="AE106" s="27" t="e">
        <f t="shared" si="114"/>
        <v>#REF!</v>
      </c>
      <c r="AF106" s="28">
        <f t="shared" si="126"/>
        <v>0</v>
      </c>
      <c r="AG106" s="26"/>
      <c r="AH106" s="27" t="e">
        <f t="array" ref="AH106">INDEX(#REF!,MATCH($C106,#REF!,0),MATCH(AH$1,#REF!,0))</f>
        <v>#REF!</v>
      </c>
      <c r="AI106" s="27" t="e">
        <f t="array" ref="AI106">INDEX(#REF!,MATCH($C106,#REF!,0),MATCH(AI$1,#REF!,0))</f>
        <v>#REF!</v>
      </c>
      <c r="AJ106" s="27" t="e">
        <f t="array" ref="AJ106">INDEX(#REF!,MATCH($C106,#REF!,0),MATCH(AJ$1,#REF!,0))</f>
        <v>#REF!</v>
      </c>
      <c r="AK106" s="27" t="e">
        <f t="array" ref="AK106">INDEX(#REF!,MATCH($C106,#REF!,0),MATCH(AK$1,#REF!,0))</f>
        <v>#REF!</v>
      </c>
      <c r="AL106" s="27" t="e">
        <f t="array" ref="AL106">INDEX(#REF!,MATCH($C106,#REF!,0),MATCH(AL$1,#REF!,0))</f>
        <v>#REF!</v>
      </c>
      <c r="AM106" s="27" t="e">
        <f t="array" ref="AM106">INDEX(#REF!,MATCH($C106,#REF!,0),MATCH(AM$1,#REF!,0))</f>
        <v>#REF!</v>
      </c>
      <c r="AN106" s="27" t="e">
        <f t="array" ref="AN106">INDEX(#REF!,MATCH($C106,#REF!,0),MATCH(AN$1,#REF!,0))</f>
        <v>#REF!</v>
      </c>
      <c r="AO106" s="27" t="e">
        <f t="array" ref="AO106">INDEX(#REF!,MATCH($C106,#REF!,0),MATCH(AO$1,#REF!,0))</f>
        <v>#REF!</v>
      </c>
      <c r="AP106" s="27" t="e">
        <f t="array" ref="AP106">INDEX(#REF!,MATCH($C106,#REF!,0),MATCH(AP$1,#REF!,0))</f>
        <v>#REF!</v>
      </c>
      <c r="AQ106" s="27" t="e">
        <f t="array" ref="AQ106">INDEX(#REF!,MATCH($C106,#REF!,0),MATCH(AQ$1,#REF!,0))</f>
        <v>#REF!</v>
      </c>
      <c r="AR106" s="27" t="e">
        <f t="array" ref="AR106">INDEX(#REF!,MATCH($C106,#REF!,0),MATCH(AR$1,#REF!,0))</f>
        <v>#REF!</v>
      </c>
      <c r="AS106" s="27" t="e">
        <f t="array" ref="AS106">INDEX(#REF!,MATCH($C106,#REF!,0),MATCH(AS$1,#REF!,0))</f>
        <v>#REF!</v>
      </c>
      <c r="AT106" s="29" t="e">
        <f t="shared" si="116"/>
        <v>#REF!</v>
      </c>
      <c r="AU106" s="28">
        <f t="shared" si="117"/>
        <v>0</v>
      </c>
      <c r="AV106" s="7"/>
      <c r="AW106" s="29" t="e">
        <f>SUMIF(E$1:P$1,"&lt;="&amp;AW$2,E106:P106)</f>
        <v>#REF!</v>
      </c>
      <c r="AX106" s="28" t="e">
        <f t="shared" si="118"/>
        <v>#REF!</v>
      </c>
      <c r="AY106" s="26"/>
      <c r="AZ106" s="26"/>
      <c r="BA106" s="29" t="e">
        <f>SUMIF(S$1:AD$1,"&lt;="&amp;BA$2,S106:AD106)</f>
        <v>#REF!</v>
      </c>
      <c r="BB106" s="28" t="e">
        <f t="shared" si="119"/>
        <v>#REF!</v>
      </c>
      <c r="BC106" s="27" t="e">
        <f t="shared" si="120"/>
        <v>#REF!</v>
      </c>
      <c r="BD106" s="28" t="str">
        <f t="shared" si="121"/>
        <v>-</v>
      </c>
      <c r="BE106" s="26"/>
      <c r="BF106" s="26"/>
      <c r="BG106" s="29" t="e">
        <f>SUMIF(AH$1:AS$1,"&lt;="&amp;BG$2,AH106:AS106)</f>
        <v>#REF!</v>
      </c>
      <c r="BH106" s="28" t="e">
        <f t="shared" si="122"/>
        <v>#REF!</v>
      </c>
      <c r="BI106" s="27" t="e">
        <f t="shared" si="123"/>
        <v>#REF!</v>
      </c>
      <c r="BJ106" s="28" t="str">
        <f t="shared" si="124"/>
        <v>-</v>
      </c>
      <c r="BK106" s="14"/>
    </row>
    <row r="107" spans="1:63" ht="10.5" hidden="1" customHeight="1" outlineLevel="2" x14ac:dyDescent="0.3">
      <c r="A107" s="14" t="s">
        <v>53</v>
      </c>
      <c r="B107" s="14"/>
      <c r="C107" s="26" t="s">
        <v>120</v>
      </c>
      <c r="D107" s="26"/>
      <c r="E107" s="27" t="e">
        <f t="array" ref="E107">INDEX(#REF!,MATCH($C107,#REF!,0),MATCH(E$1,#REF!,0))</f>
        <v>#REF!</v>
      </c>
      <c r="F107" s="27" t="e">
        <f t="array" ref="F107">INDEX(#REF!,MATCH($C107,#REF!,0),MATCH(F$1,#REF!,0))</f>
        <v>#REF!</v>
      </c>
      <c r="G107" s="27" t="e">
        <f t="array" ref="G107">INDEX(#REF!,MATCH($C107,#REF!,0),MATCH(G$1,#REF!,0))</f>
        <v>#REF!</v>
      </c>
      <c r="H107" s="27" t="e">
        <f t="array" ref="H107">INDEX(#REF!,MATCH($C107,#REF!,0),MATCH(H$1,#REF!,0))</f>
        <v>#REF!</v>
      </c>
      <c r="I107" s="27" t="e">
        <f t="array" ref="I107">INDEX(#REF!,MATCH($C107,#REF!,0),MATCH(I$1,#REF!,0))</f>
        <v>#REF!</v>
      </c>
      <c r="J107" s="27" t="e">
        <f t="array" ref="J107">INDEX(#REF!,MATCH($C107,#REF!,0),MATCH(J$1,#REF!,0))</f>
        <v>#REF!</v>
      </c>
      <c r="K107" s="27" t="e">
        <f t="array" ref="K107">INDEX(#REF!,MATCH($C107,#REF!,0),MATCH(K$1,#REF!,0))</f>
        <v>#REF!</v>
      </c>
      <c r="L107" s="27" t="e">
        <f t="array" ref="L107">INDEX(#REF!,MATCH($C107,#REF!,0),MATCH(L$1,#REF!,0))</f>
        <v>#REF!</v>
      </c>
      <c r="M107" s="27" t="e">
        <f t="array" ref="M107">INDEX(#REF!,MATCH($C107,#REF!,0),MATCH(M$1,#REF!,0))</f>
        <v>#REF!</v>
      </c>
      <c r="N107" s="27" t="e">
        <f t="array" ref="N107">INDEX(#REF!,MATCH($C107,#REF!,0),MATCH(N$1,#REF!,0))</f>
        <v>#REF!</v>
      </c>
      <c r="O107" s="27" t="e">
        <f t="array" ref="O107">INDEX(#REF!,MATCH($C107,#REF!,0),MATCH(O$1,#REF!,0))</f>
        <v>#REF!</v>
      </c>
      <c r="P107" s="27" t="e">
        <f t="array" ref="P107">INDEX(#REF!,MATCH($C107,#REF!,0),MATCH(P$1,#REF!,0))</f>
        <v>#REF!</v>
      </c>
      <c r="Q107" s="28">
        <f t="shared" si="112"/>
        <v>0</v>
      </c>
      <c r="R107" s="26"/>
      <c r="S107" s="27" t="e">
        <f t="array" ref="S107">INDEX(#REF!,MATCH($C107,#REF!,0),MATCH(S$1,#REF!,0))</f>
        <v>#REF!</v>
      </c>
      <c r="T107" s="27" t="e">
        <f t="array" ref="T107">INDEX(#REF!,MATCH($C107,#REF!,0),MATCH(T$1,#REF!,0))</f>
        <v>#REF!</v>
      </c>
      <c r="U107" s="27" t="e">
        <f t="array" ref="U107">INDEX(#REF!,MATCH($C107,#REF!,0),MATCH(U$1,#REF!,0))</f>
        <v>#REF!</v>
      </c>
      <c r="V107" s="27" t="e">
        <f t="array" ref="V107">INDEX(#REF!,MATCH($C107,#REF!,0),MATCH(V$1,#REF!,0))</f>
        <v>#REF!</v>
      </c>
      <c r="W107" s="27" t="e">
        <f t="array" ref="W107">INDEX(#REF!,MATCH($C107,#REF!,0),MATCH(W$1,#REF!,0))</f>
        <v>#REF!</v>
      </c>
      <c r="X107" s="27" t="e">
        <f t="array" ref="X107">INDEX(#REF!,MATCH($C107,#REF!,0),MATCH(X$1,#REF!,0))</f>
        <v>#REF!</v>
      </c>
      <c r="Y107" s="27" t="e">
        <f t="array" ref="Y107">INDEX(#REF!,MATCH($C107,#REF!,0),MATCH(Y$1,#REF!,0))</f>
        <v>#REF!</v>
      </c>
      <c r="Z107" s="27" t="e">
        <f t="array" ref="Z107">INDEX(#REF!,MATCH($C107,#REF!,0),MATCH(Z$1,#REF!,0))</f>
        <v>#REF!</v>
      </c>
      <c r="AA107" s="27" t="e">
        <f t="array" ref="AA107">INDEX(#REF!,MATCH($C107,#REF!,0),MATCH(AA$1,#REF!,0))</f>
        <v>#REF!</v>
      </c>
      <c r="AB107" s="27" t="e">
        <f t="array" ref="AB107">INDEX(#REF!,MATCH($C107,#REF!,0),MATCH(AB$1,#REF!,0))</f>
        <v>#REF!</v>
      </c>
      <c r="AC107" s="27" t="e">
        <f t="array" ref="AC107">INDEX(#REF!,MATCH($C107,#REF!,0),MATCH(AC$1,#REF!,0))</f>
        <v>#REF!</v>
      </c>
      <c r="AD107" s="27" t="e">
        <f t="array" ref="AD107">INDEX(#REF!,MATCH($C107,#REF!,0),MATCH(AD$1,#REF!,0))</f>
        <v>#REF!</v>
      </c>
      <c r="AE107" s="27" t="e">
        <f t="shared" si="114"/>
        <v>#REF!</v>
      </c>
      <c r="AF107" s="28">
        <f t="shared" si="126"/>
        <v>0</v>
      </c>
      <c r="AG107" s="26"/>
      <c r="AH107" s="27" t="e">
        <f t="array" ref="AH107">INDEX(#REF!,MATCH($C107,#REF!,0),MATCH(AH$1,#REF!,0))</f>
        <v>#REF!</v>
      </c>
      <c r="AI107" s="27" t="e">
        <f t="array" ref="AI107">INDEX(#REF!,MATCH($C107,#REF!,0),MATCH(AI$1,#REF!,0))</f>
        <v>#REF!</v>
      </c>
      <c r="AJ107" s="27" t="e">
        <f t="array" ref="AJ107">INDEX(#REF!,MATCH($C107,#REF!,0),MATCH(AJ$1,#REF!,0))</f>
        <v>#REF!</v>
      </c>
      <c r="AK107" s="27" t="e">
        <f t="array" ref="AK107">INDEX(#REF!,MATCH($C107,#REF!,0),MATCH(AK$1,#REF!,0))</f>
        <v>#REF!</v>
      </c>
      <c r="AL107" s="27" t="e">
        <f t="array" ref="AL107">INDEX(#REF!,MATCH($C107,#REF!,0),MATCH(AL$1,#REF!,0))</f>
        <v>#REF!</v>
      </c>
      <c r="AM107" s="27" t="e">
        <f t="array" ref="AM107">INDEX(#REF!,MATCH($C107,#REF!,0),MATCH(AM$1,#REF!,0))</f>
        <v>#REF!</v>
      </c>
      <c r="AN107" s="27" t="e">
        <f t="array" ref="AN107">INDEX(#REF!,MATCH($C107,#REF!,0),MATCH(AN$1,#REF!,0))</f>
        <v>#REF!</v>
      </c>
      <c r="AO107" s="27" t="e">
        <f t="array" ref="AO107">INDEX(#REF!,MATCH($C107,#REF!,0),MATCH(AO$1,#REF!,0))</f>
        <v>#REF!</v>
      </c>
      <c r="AP107" s="27" t="e">
        <f t="array" ref="AP107">INDEX(#REF!,MATCH($C107,#REF!,0),MATCH(AP$1,#REF!,0))</f>
        <v>#REF!</v>
      </c>
      <c r="AQ107" s="27" t="e">
        <f t="array" ref="AQ107">INDEX(#REF!,MATCH($C107,#REF!,0),MATCH(AQ$1,#REF!,0))</f>
        <v>#REF!</v>
      </c>
      <c r="AR107" s="27" t="e">
        <f t="array" ref="AR107">INDEX(#REF!,MATCH($C107,#REF!,0),MATCH(AR$1,#REF!,0))</f>
        <v>#REF!</v>
      </c>
      <c r="AS107" s="27" t="e">
        <f t="array" ref="AS107">INDEX(#REF!,MATCH($C107,#REF!,0),MATCH(AS$1,#REF!,0))</f>
        <v>#REF!</v>
      </c>
      <c r="AT107" s="29" t="e">
        <f t="shared" si="116"/>
        <v>#REF!</v>
      </c>
      <c r="AU107" s="28">
        <f t="shared" si="117"/>
        <v>0</v>
      </c>
      <c r="AV107" s="7"/>
      <c r="AW107" s="29" t="e">
        <f>SUMIF(E$1:P$1,"&lt;="&amp;AW$2,E107:P107)</f>
        <v>#REF!</v>
      </c>
      <c r="AX107" s="28" t="e">
        <f t="shared" si="118"/>
        <v>#REF!</v>
      </c>
      <c r="AY107" s="26"/>
      <c r="AZ107" s="26"/>
      <c r="BA107" s="29" t="e">
        <f>SUMIF(S$1:AD$1,"&lt;="&amp;BA$2,S107:AD107)</f>
        <v>#REF!</v>
      </c>
      <c r="BB107" s="28" t="e">
        <f t="shared" si="119"/>
        <v>#REF!</v>
      </c>
      <c r="BC107" s="27" t="e">
        <f t="shared" si="120"/>
        <v>#REF!</v>
      </c>
      <c r="BD107" s="28" t="str">
        <f t="shared" si="121"/>
        <v>-</v>
      </c>
      <c r="BE107" s="26"/>
      <c r="BF107" s="26"/>
      <c r="BG107" s="29" t="e">
        <f>SUMIF(AH$1:AS$1,"&lt;="&amp;BG$2,AH107:AS107)</f>
        <v>#REF!</v>
      </c>
      <c r="BH107" s="28" t="e">
        <f t="shared" si="122"/>
        <v>#REF!</v>
      </c>
      <c r="BI107" s="27" t="e">
        <f t="shared" si="123"/>
        <v>#REF!</v>
      </c>
      <c r="BJ107" s="28" t="str">
        <f t="shared" si="124"/>
        <v>-</v>
      </c>
      <c r="BK107" s="14"/>
    </row>
    <row r="108" spans="1:63" ht="10.5" hidden="1" customHeight="1" outlineLevel="2" x14ac:dyDescent="0.3">
      <c r="A108" s="14" t="s">
        <v>53</v>
      </c>
      <c r="B108" s="14"/>
      <c r="C108" s="26" t="s">
        <v>121</v>
      </c>
      <c r="D108" s="26"/>
      <c r="E108" s="27" t="e">
        <f t="array" ref="E108">INDEX(#REF!,MATCH($C108,#REF!,0),MATCH(E$1,#REF!,0))</f>
        <v>#REF!</v>
      </c>
      <c r="F108" s="27" t="e">
        <f t="array" ref="F108">INDEX(#REF!,MATCH($C108,#REF!,0),MATCH(F$1,#REF!,0))</f>
        <v>#REF!</v>
      </c>
      <c r="G108" s="27" t="e">
        <f t="array" ref="G108">INDEX(#REF!,MATCH($C108,#REF!,0),MATCH(G$1,#REF!,0))</f>
        <v>#REF!</v>
      </c>
      <c r="H108" s="27" t="e">
        <f t="array" ref="H108">INDEX(#REF!,MATCH($C108,#REF!,0),MATCH(H$1,#REF!,0))</f>
        <v>#REF!</v>
      </c>
      <c r="I108" s="27" t="e">
        <f t="array" ref="I108">INDEX(#REF!,MATCH($C108,#REF!,0),MATCH(I$1,#REF!,0))</f>
        <v>#REF!</v>
      </c>
      <c r="J108" s="27" t="e">
        <f t="array" ref="J108">INDEX(#REF!,MATCH($C108,#REF!,0),MATCH(J$1,#REF!,0))</f>
        <v>#REF!</v>
      </c>
      <c r="K108" s="27" t="e">
        <f t="array" ref="K108">INDEX(#REF!,MATCH($C108,#REF!,0),MATCH(K$1,#REF!,0))</f>
        <v>#REF!</v>
      </c>
      <c r="L108" s="27" t="e">
        <f t="array" ref="L108">INDEX(#REF!,MATCH($C108,#REF!,0),MATCH(L$1,#REF!,0))</f>
        <v>#REF!</v>
      </c>
      <c r="M108" s="27" t="e">
        <f t="array" ref="M108">INDEX(#REF!,MATCH($C108,#REF!,0),MATCH(M$1,#REF!,0))</f>
        <v>#REF!</v>
      </c>
      <c r="N108" s="27" t="e">
        <f t="array" ref="N108">INDEX(#REF!,MATCH($C108,#REF!,0),MATCH(N$1,#REF!,0))</f>
        <v>#REF!</v>
      </c>
      <c r="O108" s="27" t="e">
        <f t="array" ref="O108">INDEX(#REF!,MATCH($C108,#REF!,0),MATCH(O$1,#REF!,0))</f>
        <v>#REF!</v>
      </c>
      <c r="P108" s="27" t="e">
        <f t="array" ref="P108">INDEX(#REF!,MATCH($C108,#REF!,0),MATCH(P$1,#REF!,0))</f>
        <v>#REF!</v>
      </c>
      <c r="Q108" s="28">
        <f t="shared" si="112"/>
        <v>0</v>
      </c>
      <c r="R108" s="26"/>
      <c r="S108" s="27" t="e">
        <f t="array" ref="S108">INDEX(#REF!,MATCH($C108,#REF!,0),MATCH(S$1,#REF!,0))</f>
        <v>#REF!</v>
      </c>
      <c r="T108" s="27" t="e">
        <f t="array" ref="T108">INDEX(#REF!,MATCH($C108,#REF!,0),MATCH(T$1,#REF!,0))</f>
        <v>#REF!</v>
      </c>
      <c r="U108" s="27" t="e">
        <f t="array" ref="U108">INDEX(#REF!,MATCH($C108,#REF!,0),MATCH(U$1,#REF!,0))</f>
        <v>#REF!</v>
      </c>
      <c r="V108" s="27" t="e">
        <f t="array" ref="V108">INDEX(#REF!,MATCH($C108,#REF!,0),MATCH(V$1,#REF!,0))</f>
        <v>#REF!</v>
      </c>
      <c r="W108" s="27" t="e">
        <f t="array" ref="W108">INDEX(#REF!,MATCH($C108,#REF!,0),MATCH(W$1,#REF!,0))</f>
        <v>#REF!</v>
      </c>
      <c r="X108" s="27" t="e">
        <f t="array" ref="X108">INDEX(#REF!,MATCH($C108,#REF!,0),MATCH(X$1,#REF!,0))</f>
        <v>#REF!</v>
      </c>
      <c r="Y108" s="27" t="e">
        <f t="array" ref="Y108">INDEX(#REF!,MATCH($C108,#REF!,0),MATCH(Y$1,#REF!,0))</f>
        <v>#REF!</v>
      </c>
      <c r="Z108" s="27" t="e">
        <f t="array" ref="Z108">INDEX(#REF!,MATCH($C108,#REF!,0),MATCH(Z$1,#REF!,0))</f>
        <v>#REF!</v>
      </c>
      <c r="AA108" s="27" t="e">
        <f t="array" ref="AA108">INDEX(#REF!,MATCH($C108,#REF!,0),MATCH(AA$1,#REF!,0))</f>
        <v>#REF!</v>
      </c>
      <c r="AB108" s="27" t="e">
        <f t="array" ref="AB108">INDEX(#REF!,MATCH($C108,#REF!,0),MATCH(AB$1,#REF!,0))</f>
        <v>#REF!</v>
      </c>
      <c r="AC108" s="27" t="e">
        <f t="array" ref="AC108">INDEX(#REF!,MATCH($C108,#REF!,0),MATCH(AC$1,#REF!,0))</f>
        <v>#REF!</v>
      </c>
      <c r="AD108" s="27" t="e">
        <f t="array" ref="AD108">INDEX(#REF!,MATCH($C108,#REF!,0),MATCH(AD$1,#REF!,0))</f>
        <v>#REF!</v>
      </c>
      <c r="AE108" s="27" t="e">
        <f t="shared" si="114"/>
        <v>#REF!</v>
      </c>
      <c r="AF108" s="28">
        <f t="shared" si="126"/>
        <v>0</v>
      </c>
      <c r="AG108" s="26"/>
      <c r="AH108" s="27" t="e">
        <f t="array" ref="AH108">INDEX(#REF!,MATCH($C108,#REF!,0),MATCH(AH$1,#REF!,0))</f>
        <v>#REF!</v>
      </c>
      <c r="AI108" s="27" t="e">
        <f t="array" ref="AI108">INDEX(#REF!,MATCH($C108,#REF!,0),MATCH(AI$1,#REF!,0))</f>
        <v>#REF!</v>
      </c>
      <c r="AJ108" s="27" t="e">
        <f t="array" ref="AJ108">INDEX(#REF!,MATCH($C108,#REF!,0),MATCH(AJ$1,#REF!,0))</f>
        <v>#REF!</v>
      </c>
      <c r="AK108" s="27" t="e">
        <f t="array" ref="AK108">INDEX(#REF!,MATCH($C108,#REF!,0),MATCH(AK$1,#REF!,0))</f>
        <v>#REF!</v>
      </c>
      <c r="AL108" s="27" t="e">
        <f t="array" ref="AL108">INDEX(#REF!,MATCH($C108,#REF!,0),MATCH(AL$1,#REF!,0))</f>
        <v>#REF!</v>
      </c>
      <c r="AM108" s="27" t="e">
        <f t="array" ref="AM108">INDEX(#REF!,MATCH($C108,#REF!,0),MATCH(AM$1,#REF!,0))</f>
        <v>#REF!</v>
      </c>
      <c r="AN108" s="27" t="e">
        <f t="array" ref="AN108">INDEX(#REF!,MATCH($C108,#REF!,0),MATCH(AN$1,#REF!,0))</f>
        <v>#REF!</v>
      </c>
      <c r="AO108" s="27" t="e">
        <f t="array" ref="AO108">INDEX(#REF!,MATCH($C108,#REF!,0),MATCH(AO$1,#REF!,0))</f>
        <v>#REF!</v>
      </c>
      <c r="AP108" s="27" t="e">
        <f t="array" ref="AP108">INDEX(#REF!,MATCH($C108,#REF!,0),MATCH(AP$1,#REF!,0))</f>
        <v>#REF!</v>
      </c>
      <c r="AQ108" s="27" t="e">
        <f t="array" ref="AQ108">INDEX(#REF!,MATCH($C108,#REF!,0),MATCH(AQ$1,#REF!,0))</f>
        <v>#REF!</v>
      </c>
      <c r="AR108" s="27" t="e">
        <f t="array" ref="AR108">INDEX(#REF!,MATCH($C108,#REF!,0),MATCH(AR$1,#REF!,0))</f>
        <v>#REF!</v>
      </c>
      <c r="AS108" s="27" t="e">
        <f t="array" ref="AS108">INDEX(#REF!,MATCH($C108,#REF!,0),MATCH(AS$1,#REF!,0))</f>
        <v>#REF!</v>
      </c>
      <c r="AT108" s="29" t="e">
        <f t="shared" si="116"/>
        <v>#REF!</v>
      </c>
      <c r="AU108" s="28">
        <f t="shared" si="117"/>
        <v>0</v>
      </c>
      <c r="AV108" s="7"/>
      <c r="AW108" s="29" t="e">
        <f>SUMIF(E$1:P$1,"&lt;="&amp;AW$2,E108:P108)</f>
        <v>#REF!</v>
      </c>
      <c r="AX108" s="28" t="e">
        <f t="shared" si="118"/>
        <v>#REF!</v>
      </c>
      <c r="AY108" s="26"/>
      <c r="AZ108" s="26"/>
      <c r="BA108" s="29" t="e">
        <f>SUMIF(S$1:AD$1,"&lt;="&amp;BA$2,S108:AD108)</f>
        <v>#REF!</v>
      </c>
      <c r="BB108" s="28" t="e">
        <f t="shared" si="119"/>
        <v>#REF!</v>
      </c>
      <c r="BC108" s="27" t="e">
        <f t="shared" si="120"/>
        <v>#REF!</v>
      </c>
      <c r="BD108" s="28" t="str">
        <f t="shared" si="121"/>
        <v>-</v>
      </c>
      <c r="BE108" s="26"/>
      <c r="BF108" s="26"/>
      <c r="BG108" s="29" t="e">
        <f>SUMIF(AH$1:AS$1,"&lt;="&amp;BG$2,AH108:AS108)</f>
        <v>#REF!</v>
      </c>
      <c r="BH108" s="28" t="e">
        <f t="shared" si="122"/>
        <v>#REF!</v>
      </c>
      <c r="BI108" s="27" t="e">
        <f t="shared" si="123"/>
        <v>#REF!</v>
      </c>
      <c r="BJ108" s="28" t="str">
        <f t="shared" si="124"/>
        <v>-</v>
      </c>
      <c r="BK108" s="14"/>
    </row>
    <row r="109" spans="1:63" ht="10.5" hidden="1" customHeight="1" outlineLevel="1" x14ac:dyDescent="0.3">
      <c r="A109" s="11" t="s">
        <v>53</v>
      </c>
      <c r="B109" s="11"/>
      <c r="C109" s="12" t="s">
        <v>122</v>
      </c>
      <c r="D109" s="12"/>
      <c r="E109" s="23" t="e">
        <f t="shared" ref="E109:P109" si="134">SUM(E110:E116)</f>
        <v>#REF!</v>
      </c>
      <c r="F109" s="23" t="e">
        <f t="shared" si="134"/>
        <v>#REF!</v>
      </c>
      <c r="G109" s="23" t="e">
        <f t="shared" si="134"/>
        <v>#REF!</v>
      </c>
      <c r="H109" s="23" t="e">
        <f t="shared" si="134"/>
        <v>#REF!</v>
      </c>
      <c r="I109" s="23" t="e">
        <f t="shared" si="134"/>
        <v>#REF!</v>
      </c>
      <c r="J109" s="23" t="e">
        <f t="shared" si="134"/>
        <v>#REF!</v>
      </c>
      <c r="K109" s="23" t="e">
        <f t="shared" si="134"/>
        <v>#REF!</v>
      </c>
      <c r="L109" s="23" t="e">
        <f t="shared" si="134"/>
        <v>#REF!</v>
      </c>
      <c r="M109" s="23" t="e">
        <f t="shared" si="134"/>
        <v>#REF!</v>
      </c>
      <c r="N109" s="23" t="e">
        <f t="shared" si="134"/>
        <v>#REF!</v>
      </c>
      <c r="O109" s="23" t="e">
        <f t="shared" si="134"/>
        <v>#REF!</v>
      </c>
      <c r="P109" s="23" t="e">
        <f t="shared" si="134"/>
        <v>#REF!</v>
      </c>
      <c r="Q109" s="24">
        <f t="shared" si="112"/>
        <v>0</v>
      </c>
      <c r="R109" s="12"/>
      <c r="S109" s="23" t="e">
        <f t="shared" ref="S109:AD109" si="135">SUM(S110:S116)</f>
        <v>#REF!</v>
      </c>
      <c r="T109" s="23" t="e">
        <f t="shared" si="135"/>
        <v>#REF!</v>
      </c>
      <c r="U109" s="23" t="e">
        <f t="shared" si="135"/>
        <v>#REF!</v>
      </c>
      <c r="V109" s="23" t="e">
        <f t="shared" si="135"/>
        <v>#REF!</v>
      </c>
      <c r="W109" s="23" t="e">
        <f t="shared" si="135"/>
        <v>#REF!</v>
      </c>
      <c r="X109" s="23" t="e">
        <f t="shared" si="135"/>
        <v>#REF!</v>
      </c>
      <c r="Y109" s="23" t="e">
        <f t="shared" si="135"/>
        <v>#REF!</v>
      </c>
      <c r="Z109" s="23" t="e">
        <f t="shared" si="135"/>
        <v>#REF!</v>
      </c>
      <c r="AA109" s="23" t="e">
        <f t="shared" si="135"/>
        <v>#REF!</v>
      </c>
      <c r="AB109" s="23" t="e">
        <f t="shared" si="135"/>
        <v>#REF!</v>
      </c>
      <c r="AC109" s="23" t="e">
        <f t="shared" si="135"/>
        <v>#REF!</v>
      </c>
      <c r="AD109" s="23" t="e">
        <f t="shared" si="135"/>
        <v>#REF!</v>
      </c>
      <c r="AE109" s="37" t="e">
        <f t="shared" si="114"/>
        <v>#REF!</v>
      </c>
      <c r="AF109" s="24">
        <f t="shared" si="126"/>
        <v>0</v>
      </c>
      <c r="AG109" s="12"/>
      <c r="AH109" s="23" t="e">
        <f t="shared" ref="AH109:AS109" si="136">SUM(AH110:AH116)</f>
        <v>#REF!</v>
      </c>
      <c r="AI109" s="23" t="e">
        <f t="shared" si="136"/>
        <v>#REF!</v>
      </c>
      <c r="AJ109" s="23" t="e">
        <f t="shared" si="136"/>
        <v>#REF!</v>
      </c>
      <c r="AK109" s="23" t="e">
        <f t="shared" si="136"/>
        <v>#REF!</v>
      </c>
      <c r="AL109" s="23" t="e">
        <f t="shared" si="136"/>
        <v>#REF!</v>
      </c>
      <c r="AM109" s="23" t="e">
        <f t="shared" si="136"/>
        <v>#REF!</v>
      </c>
      <c r="AN109" s="23" t="e">
        <f t="shared" si="136"/>
        <v>#REF!</v>
      </c>
      <c r="AO109" s="23" t="e">
        <f t="shared" si="136"/>
        <v>#REF!</v>
      </c>
      <c r="AP109" s="23" t="e">
        <f t="shared" si="136"/>
        <v>#REF!</v>
      </c>
      <c r="AQ109" s="23" t="e">
        <f t="shared" si="136"/>
        <v>#REF!</v>
      </c>
      <c r="AR109" s="23" t="e">
        <f t="shared" si="136"/>
        <v>#REF!</v>
      </c>
      <c r="AS109" s="23" t="e">
        <f t="shared" si="136"/>
        <v>#REF!</v>
      </c>
      <c r="AT109" s="23" t="e">
        <f t="shared" si="116"/>
        <v>#REF!</v>
      </c>
      <c r="AU109" s="24">
        <f t="shared" si="117"/>
        <v>0</v>
      </c>
      <c r="AV109" s="12"/>
      <c r="AW109" s="23" t="e">
        <f>SUM(AW110:AW116)</f>
        <v>#REF!</v>
      </c>
      <c r="AX109" s="24" t="e">
        <f t="shared" si="118"/>
        <v>#REF!</v>
      </c>
      <c r="AY109" s="12"/>
      <c r="AZ109" s="12"/>
      <c r="BA109" s="23" t="e">
        <f>SUM(BA110:BA116)</f>
        <v>#REF!</v>
      </c>
      <c r="BB109" s="24" t="e">
        <f t="shared" si="119"/>
        <v>#REF!</v>
      </c>
      <c r="BC109" s="23" t="e">
        <f t="shared" si="120"/>
        <v>#REF!</v>
      </c>
      <c r="BD109" s="24" t="str">
        <f t="shared" si="121"/>
        <v>-</v>
      </c>
      <c r="BE109" s="12"/>
      <c r="BF109" s="12"/>
      <c r="BG109" s="23" t="e">
        <f>SUM(BG110:BG116)</f>
        <v>#REF!</v>
      </c>
      <c r="BH109" s="24" t="e">
        <f t="shared" si="122"/>
        <v>#REF!</v>
      </c>
      <c r="BI109" s="37" t="e">
        <f t="shared" si="123"/>
        <v>#REF!</v>
      </c>
      <c r="BJ109" s="24" t="str">
        <f t="shared" si="124"/>
        <v>-</v>
      </c>
      <c r="BK109" s="11"/>
    </row>
    <row r="110" spans="1:63" ht="10.5" hidden="1" customHeight="1" outlineLevel="2" x14ac:dyDescent="0.3">
      <c r="A110" s="14" t="s">
        <v>53</v>
      </c>
      <c r="B110" s="14"/>
      <c r="C110" s="26" t="s">
        <v>123</v>
      </c>
      <c r="D110" s="26"/>
      <c r="E110" s="27" t="e">
        <f t="array" ref="E110">INDEX(#REF!,MATCH($C110,#REF!,0),MATCH(E$1,#REF!,0))</f>
        <v>#REF!</v>
      </c>
      <c r="F110" s="27" t="e">
        <f t="array" ref="F110">INDEX(#REF!,MATCH($C110,#REF!,0),MATCH(F$1,#REF!,0))</f>
        <v>#REF!</v>
      </c>
      <c r="G110" s="27" t="e">
        <f t="array" ref="G110">INDEX(#REF!,MATCH($C110,#REF!,0),MATCH(G$1,#REF!,0))</f>
        <v>#REF!</v>
      </c>
      <c r="H110" s="27" t="e">
        <f t="array" ref="H110">INDEX(#REF!,MATCH($C110,#REF!,0),MATCH(H$1,#REF!,0))</f>
        <v>#REF!</v>
      </c>
      <c r="I110" s="27" t="e">
        <f t="array" ref="I110">INDEX(#REF!,MATCH($C110,#REF!,0),MATCH(I$1,#REF!,0))</f>
        <v>#REF!</v>
      </c>
      <c r="J110" s="27" t="e">
        <f t="array" ref="J110">INDEX(#REF!,MATCH($C110,#REF!,0),MATCH(J$1,#REF!,0))</f>
        <v>#REF!</v>
      </c>
      <c r="K110" s="27" t="e">
        <f t="array" ref="K110">INDEX(#REF!,MATCH($C110,#REF!,0),MATCH(K$1,#REF!,0))</f>
        <v>#REF!</v>
      </c>
      <c r="L110" s="27" t="e">
        <f t="array" ref="L110">INDEX(#REF!,MATCH($C110,#REF!,0),MATCH(L$1,#REF!,0))</f>
        <v>#REF!</v>
      </c>
      <c r="M110" s="27" t="e">
        <f t="array" ref="M110">INDEX(#REF!,MATCH($C110,#REF!,0),MATCH(M$1,#REF!,0))</f>
        <v>#REF!</v>
      </c>
      <c r="N110" s="27" t="e">
        <f t="array" ref="N110">INDEX(#REF!,MATCH($C110,#REF!,0),MATCH(N$1,#REF!,0))</f>
        <v>#REF!</v>
      </c>
      <c r="O110" s="27" t="e">
        <f t="array" ref="O110">INDEX(#REF!,MATCH($C110,#REF!,0),MATCH(O$1,#REF!,0))</f>
        <v>#REF!</v>
      </c>
      <c r="P110" s="27" t="e">
        <f t="array" ref="P110">INDEX(#REF!,MATCH($C110,#REF!,0),MATCH(P$1,#REF!,0))</f>
        <v>#REF!</v>
      </c>
      <c r="Q110" s="28">
        <f t="shared" si="112"/>
        <v>0</v>
      </c>
      <c r="R110" s="26"/>
      <c r="S110" s="27" t="e">
        <f t="array" ref="S110">INDEX(#REF!,MATCH($C110,#REF!,0),MATCH(S$1,#REF!,0))</f>
        <v>#REF!</v>
      </c>
      <c r="T110" s="27" t="e">
        <f t="array" ref="T110">INDEX(#REF!,MATCH($C110,#REF!,0),MATCH(T$1,#REF!,0))</f>
        <v>#REF!</v>
      </c>
      <c r="U110" s="27" t="e">
        <f t="array" ref="U110">INDEX(#REF!,MATCH($C110,#REF!,0),MATCH(U$1,#REF!,0))</f>
        <v>#REF!</v>
      </c>
      <c r="V110" s="27" t="e">
        <f t="array" ref="V110">INDEX(#REF!,MATCH($C110,#REF!,0),MATCH(V$1,#REF!,0))</f>
        <v>#REF!</v>
      </c>
      <c r="W110" s="27" t="e">
        <f t="array" ref="W110">INDEX(#REF!,MATCH($C110,#REF!,0),MATCH(W$1,#REF!,0))</f>
        <v>#REF!</v>
      </c>
      <c r="X110" s="27" t="e">
        <f t="array" ref="X110">INDEX(#REF!,MATCH($C110,#REF!,0),MATCH(X$1,#REF!,0))</f>
        <v>#REF!</v>
      </c>
      <c r="Y110" s="27" t="e">
        <f t="array" ref="Y110">INDEX(#REF!,MATCH($C110,#REF!,0),MATCH(Y$1,#REF!,0))</f>
        <v>#REF!</v>
      </c>
      <c r="Z110" s="27" t="e">
        <f t="array" ref="Z110">INDEX(#REF!,MATCH($C110,#REF!,0),MATCH(Z$1,#REF!,0))</f>
        <v>#REF!</v>
      </c>
      <c r="AA110" s="27" t="e">
        <f t="array" ref="AA110">INDEX(#REF!,MATCH($C110,#REF!,0),MATCH(AA$1,#REF!,0))</f>
        <v>#REF!</v>
      </c>
      <c r="AB110" s="27" t="e">
        <f t="array" ref="AB110">INDEX(#REF!,MATCH($C110,#REF!,0),MATCH(AB$1,#REF!,0))</f>
        <v>#REF!</v>
      </c>
      <c r="AC110" s="27" t="e">
        <f t="array" ref="AC110">INDEX(#REF!,MATCH($C110,#REF!,0),MATCH(AC$1,#REF!,0))</f>
        <v>#REF!</v>
      </c>
      <c r="AD110" s="27" t="e">
        <f t="array" ref="AD110">INDEX(#REF!,MATCH($C110,#REF!,0),MATCH(AD$1,#REF!,0))</f>
        <v>#REF!</v>
      </c>
      <c r="AE110" s="27" t="e">
        <f t="shared" si="114"/>
        <v>#REF!</v>
      </c>
      <c r="AF110" s="28">
        <f t="shared" si="126"/>
        <v>0</v>
      </c>
      <c r="AG110" s="26"/>
      <c r="AH110" s="27" t="e">
        <f t="array" ref="AH110">INDEX(#REF!,MATCH($C110,#REF!,0),MATCH(AH$1,#REF!,0))</f>
        <v>#REF!</v>
      </c>
      <c r="AI110" s="27" t="e">
        <f t="array" ref="AI110">INDEX(#REF!,MATCH($C110,#REF!,0),MATCH(AI$1,#REF!,0))</f>
        <v>#REF!</v>
      </c>
      <c r="AJ110" s="27" t="e">
        <f t="array" ref="AJ110">INDEX(#REF!,MATCH($C110,#REF!,0),MATCH(AJ$1,#REF!,0))</f>
        <v>#REF!</v>
      </c>
      <c r="AK110" s="27" t="e">
        <f t="array" ref="AK110">INDEX(#REF!,MATCH($C110,#REF!,0),MATCH(AK$1,#REF!,0))</f>
        <v>#REF!</v>
      </c>
      <c r="AL110" s="27" t="e">
        <f t="array" ref="AL110">INDEX(#REF!,MATCH($C110,#REF!,0),MATCH(AL$1,#REF!,0))</f>
        <v>#REF!</v>
      </c>
      <c r="AM110" s="27" t="e">
        <f t="array" ref="AM110">INDEX(#REF!,MATCH($C110,#REF!,0),MATCH(AM$1,#REF!,0))</f>
        <v>#REF!</v>
      </c>
      <c r="AN110" s="27" t="e">
        <f t="array" ref="AN110">INDEX(#REF!,MATCH($C110,#REF!,0),MATCH(AN$1,#REF!,0))</f>
        <v>#REF!</v>
      </c>
      <c r="AO110" s="27" t="e">
        <f t="array" ref="AO110">INDEX(#REF!,MATCH($C110,#REF!,0),MATCH(AO$1,#REF!,0))</f>
        <v>#REF!</v>
      </c>
      <c r="AP110" s="27" t="e">
        <f t="array" ref="AP110">INDEX(#REF!,MATCH($C110,#REF!,0),MATCH(AP$1,#REF!,0))</f>
        <v>#REF!</v>
      </c>
      <c r="AQ110" s="27" t="e">
        <f t="array" ref="AQ110">INDEX(#REF!,MATCH($C110,#REF!,0),MATCH(AQ$1,#REF!,0))</f>
        <v>#REF!</v>
      </c>
      <c r="AR110" s="27" t="e">
        <f t="array" ref="AR110">INDEX(#REF!,MATCH($C110,#REF!,0),MATCH(AR$1,#REF!,0))</f>
        <v>#REF!</v>
      </c>
      <c r="AS110" s="27" t="e">
        <f t="array" ref="AS110">INDEX(#REF!,MATCH($C110,#REF!,0),MATCH(AS$1,#REF!,0))</f>
        <v>#REF!</v>
      </c>
      <c r="AT110" s="29" t="e">
        <f t="shared" si="116"/>
        <v>#REF!</v>
      </c>
      <c r="AU110" s="28">
        <f t="shared" si="117"/>
        <v>0</v>
      </c>
      <c r="AV110" s="7"/>
      <c r="AW110" s="29" t="e">
        <f t="shared" ref="AW110:AW117" si="137">SUMIF(E$1:P$1,"&lt;="&amp;AW$2,E110:P110)</f>
        <v>#REF!</v>
      </c>
      <c r="AX110" s="28" t="e">
        <f t="shared" si="118"/>
        <v>#REF!</v>
      </c>
      <c r="AY110" s="26"/>
      <c r="AZ110" s="26"/>
      <c r="BA110" s="29" t="e">
        <f t="shared" ref="BA110:BA117" si="138">SUMIF(S$1:AD$1,"&lt;="&amp;BA$2,S110:AD110)</f>
        <v>#REF!</v>
      </c>
      <c r="BB110" s="28" t="e">
        <f t="shared" si="119"/>
        <v>#REF!</v>
      </c>
      <c r="BC110" s="27" t="e">
        <f t="shared" si="120"/>
        <v>#REF!</v>
      </c>
      <c r="BD110" s="28" t="str">
        <f t="shared" si="121"/>
        <v>-</v>
      </c>
      <c r="BE110" s="26"/>
      <c r="BF110" s="26"/>
      <c r="BG110" s="29" t="e">
        <f t="shared" ref="BG110:BG117" si="139">SUMIF(AH$1:AS$1,"&lt;="&amp;BG$2,AH110:AS110)</f>
        <v>#REF!</v>
      </c>
      <c r="BH110" s="28" t="e">
        <f t="shared" si="122"/>
        <v>#REF!</v>
      </c>
      <c r="BI110" s="27" t="e">
        <f t="shared" si="123"/>
        <v>#REF!</v>
      </c>
      <c r="BJ110" s="28" t="str">
        <f t="shared" si="124"/>
        <v>-</v>
      </c>
      <c r="BK110" s="14"/>
    </row>
    <row r="111" spans="1:63" ht="10.5" hidden="1" customHeight="1" outlineLevel="2" x14ac:dyDescent="0.3">
      <c r="A111" s="14" t="s">
        <v>53</v>
      </c>
      <c r="B111" s="14"/>
      <c r="C111" s="26" t="s">
        <v>124</v>
      </c>
      <c r="D111" s="26"/>
      <c r="E111" s="27" t="e">
        <f t="array" ref="E111">INDEX(#REF!,MATCH($C111,#REF!,0),MATCH(E$1,#REF!,0))</f>
        <v>#REF!</v>
      </c>
      <c r="F111" s="27" t="e">
        <f t="array" ref="F111">INDEX(#REF!,MATCH($C111,#REF!,0),MATCH(F$1,#REF!,0))</f>
        <v>#REF!</v>
      </c>
      <c r="G111" s="27" t="e">
        <f t="array" ref="G111">INDEX(#REF!,MATCH($C111,#REF!,0),MATCH(G$1,#REF!,0))</f>
        <v>#REF!</v>
      </c>
      <c r="H111" s="27" t="e">
        <f t="array" ref="H111">INDEX(#REF!,MATCH($C111,#REF!,0),MATCH(H$1,#REF!,0))</f>
        <v>#REF!</v>
      </c>
      <c r="I111" s="27" t="e">
        <f t="array" ref="I111">INDEX(#REF!,MATCH($C111,#REF!,0),MATCH(I$1,#REF!,0))</f>
        <v>#REF!</v>
      </c>
      <c r="J111" s="27" t="e">
        <f t="array" ref="J111">INDEX(#REF!,MATCH($C111,#REF!,0),MATCH(J$1,#REF!,0))</f>
        <v>#REF!</v>
      </c>
      <c r="K111" s="27" t="e">
        <f t="array" ref="K111">INDEX(#REF!,MATCH($C111,#REF!,0),MATCH(K$1,#REF!,0))</f>
        <v>#REF!</v>
      </c>
      <c r="L111" s="27" t="e">
        <f t="array" ref="L111">INDEX(#REF!,MATCH($C111,#REF!,0),MATCH(L$1,#REF!,0))</f>
        <v>#REF!</v>
      </c>
      <c r="M111" s="27" t="e">
        <f t="array" ref="M111">INDEX(#REF!,MATCH($C111,#REF!,0),MATCH(M$1,#REF!,0))</f>
        <v>#REF!</v>
      </c>
      <c r="N111" s="27" t="e">
        <f t="array" ref="N111">INDEX(#REF!,MATCH($C111,#REF!,0),MATCH(N$1,#REF!,0))</f>
        <v>#REF!</v>
      </c>
      <c r="O111" s="27" t="e">
        <f t="array" ref="O111">INDEX(#REF!,MATCH($C111,#REF!,0),MATCH(O$1,#REF!,0))</f>
        <v>#REF!</v>
      </c>
      <c r="P111" s="27" t="e">
        <f t="array" ref="P111">INDEX(#REF!,MATCH($C111,#REF!,0),MATCH(P$1,#REF!,0))</f>
        <v>#REF!</v>
      </c>
      <c r="Q111" s="28">
        <f t="shared" si="112"/>
        <v>0</v>
      </c>
      <c r="R111" s="26"/>
      <c r="S111" s="27" t="e">
        <f t="array" ref="S111">INDEX(#REF!,MATCH($C111,#REF!,0),MATCH(S$1,#REF!,0))</f>
        <v>#REF!</v>
      </c>
      <c r="T111" s="27" t="e">
        <f t="array" ref="T111">INDEX(#REF!,MATCH($C111,#REF!,0),MATCH(T$1,#REF!,0))</f>
        <v>#REF!</v>
      </c>
      <c r="U111" s="27" t="e">
        <f t="array" ref="U111">INDEX(#REF!,MATCH($C111,#REF!,0),MATCH(U$1,#REF!,0))</f>
        <v>#REF!</v>
      </c>
      <c r="V111" s="27" t="e">
        <f t="array" ref="V111">INDEX(#REF!,MATCH($C111,#REF!,0),MATCH(V$1,#REF!,0))</f>
        <v>#REF!</v>
      </c>
      <c r="W111" s="27" t="e">
        <f t="array" ref="W111">INDEX(#REF!,MATCH($C111,#REF!,0),MATCH(W$1,#REF!,0))</f>
        <v>#REF!</v>
      </c>
      <c r="X111" s="27" t="e">
        <f t="array" ref="X111">INDEX(#REF!,MATCH($C111,#REF!,0),MATCH(X$1,#REF!,0))</f>
        <v>#REF!</v>
      </c>
      <c r="Y111" s="27" t="e">
        <f t="array" ref="Y111">INDEX(#REF!,MATCH($C111,#REF!,0),MATCH(Y$1,#REF!,0))</f>
        <v>#REF!</v>
      </c>
      <c r="Z111" s="27" t="e">
        <f t="array" ref="Z111">INDEX(#REF!,MATCH($C111,#REF!,0),MATCH(Z$1,#REF!,0))</f>
        <v>#REF!</v>
      </c>
      <c r="AA111" s="27" t="e">
        <f t="array" ref="AA111">INDEX(#REF!,MATCH($C111,#REF!,0),MATCH(AA$1,#REF!,0))</f>
        <v>#REF!</v>
      </c>
      <c r="AB111" s="27" t="e">
        <f t="array" ref="AB111">INDEX(#REF!,MATCH($C111,#REF!,0),MATCH(AB$1,#REF!,0))</f>
        <v>#REF!</v>
      </c>
      <c r="AC111" s="27" t="e">
        <f t="array" ref="AC111">INDEX(#REF!,MATCH($C111,#REF!,0),MATCH(AC$1,#REF!,0))</f>
        <v>#REF!</v>
      </c>
      <c r="AD111" s="27" t="e">
        <f t="array" ref="AD111">INDEX(#REF!,MATCH($C111,#REF!,0),MATCH(AD$1,#REF!,0))</f>
        <v>#REF!</v>
      </c>
      <c r="AE111" s="27" t="e">
        <f t="shared" si="114"/>
        <v>#REF!</v>
      </c>
      <c r="AF111" s="28">
        <f t="shared" si="126"/>
        <v>0</v>
      </c>
      <c r="AG111" s="26"/>
      <c r="AH111" s="27" t="e">
        <f t="array" ref="AH111">INDEX(#REF!,MATCH($C111,#REF!,0),MATCH(AH$1,#REF!,0))</f>
        <v>#REF!</v>
      </c>
      <c r="AI111" s="27" t="e">
        <f t="array" ref="AI111">INDEX(#REF!,MATCH($C111,#REF!,0),MATCH(AI$1,#REF!,0))</f>
        <v>#REF!</v>
      </c>
      <c r="AJ111" s="27" t="e">
        <f t="array" ref="AJ111">INDEX(#REF!,MATCH($C111,#REF!,0),MATCH(AJ$1,#REF!,0))</f>
        <v>#REF!</v>
      </c>
      <c r="AK111" s="27" t="e">
        <f t="array" ref="AK111">INDEX(#REF!,MATCH($C111,#REF!,0),MATCH(AK$1,#REF!,0))</f>
        <v>#REF!</v>
      </c>
      <c r="AL111" s="27" t="e">
        <f t="array" ref="AL111">INDEX(#REF!,MATCH($C111,#REF!,0),MATCH(AL$1,#REF!,0))</f>
        <v>#REF!</v>
      </c>
      <c r="AM111" s="27" t="e">
        <f t="array" ref="AM111">INDEX(#REF!,MATCH($C111,#REF!,0),MATCH(AM$1,#REF!,0))</f>
        <v>#REF!</v>
      </c>
      <c r="AN111" s="27" t="e">
        <f t="array" ref="AN111">INDEX(#REF!,MATCH($C111,#REF!,0),MATCH(AN$1,#REF!,0))</f>
        <v>#REF!</v>
      </c>
      <c r="AO111" s="27" t="e">
        <f t="array" ref="AO111">INDEX(#REF!,MATCH($C111,#REF!,0),MATCH(AO$1,#REF!,0))</f>
        <v>#REF!</v>
      </c>
      <c r="AP111" s="27" t="e">
        <f t="array" ref="AP111">INDEX(#REF!,MATCH($C111,#REF!,0),MATCH(AP$1,#REF!,0))</f>
        <v>#REF!</v>
      </c>
      <c r="AQ111" s="27" t="e">
        <f t="array" ref="AQ111">INDEX(#REF!,MATCH($C111,#REF!,0),MATCH(AQ$1,#REF!,0))</f>
        <v>#REF!</v>
      </c>
      <c r="AR111" s="27" t="e">
        <f t="array" ref="AR111">INDEX(#REF!,MATCH($C111,#REF!,0),MATCH(AR$1,#REF!,0))</f>
        <v>#REF!</v>
      </c>
      <c r="AS111" s="27" t="e">
        <f t="array" ref="AS111">INDEX(#REF!,MATCH($C111,#REF!,0),MATCH(AS$1,#REF!,0))</f>
        <v>#REF!</v>
      </c>
      <c r="AT111" s="29" t="e">
        <f t="shared" si="116"/>
        <v>#REF!</v>
      </c>
      <c r="AU111" s="28">
        <f t="shared" si="117"/>
        <v>0</v>
      </c>
      <c r="AV111" s="7"/>
      <c r="AW111" s="29" t="e">
        <f t="shared" si="137"/>
        <v>#REF!</v>
      </c>
      <c r="AX111" s="28" t="e">
        <f t="shared" si="118"/>
        <v>#REF!</v>
      </c>
      <c r="AY111" s="26"/>
      <c r="AZ111" s="26"/>
      <c r="BA111" s="29" t="e">
        <f t="shared" si="138"/>
        <v>#REF!</v>
      </c>
      <c r="BB111" s="28" t="e">
        <f t="shared" si="119"/>
        <v>#REF!</v>
      </c>
      <c r="BC111" s="27" t="e">
        <f t="shared" si="120"/>
        <v>#REF!</v>
      </c>
      <c r="BD111" s="28" t="str">
        <f t="shared" si="121"/>
        <v>-</v>
      </c>
      <c r="BE111" s="26"/>
      <c r="BF111" s="26"/>
      <c r="BG111" s="29" t="e">
        <f t="shared" si="139"/>
        <v>#REF!</v>
      </c>
      <c r="BH111" s="28" t="e">
        <f t="shared" si="122"/>
        <v>#REF!</v>
      </c>
      <c r="BI111" s="27" t="e">
        <f t="shared" si="123"/>
        <v>#REF!</v>
      </c>
      <c r="BJ111" s="28" t="str">
        <f t="shared" si="124"/>
        <v>-</v>
      </c>
      <c r="BK111" s="14"/>
    </row>
    <row r="112" spans="1:63" ht="10.5" hidden="1" customHeight="1" outlineLevel="2" x14ac:dyDescent="0.3">
      <c r="A112" s="14" t="s">
        <v>53</v>
      </c>
      <c r="B112" s="14"/>
      <c r="C112" s="26" t="s">
        <v>125</v>
      </c>
      <c r="D112" s="26"/>
      <c r="E112" s="27" t="e">
        <f t="array" ref="E112">INDEX(#REF!,MATCH($C112,#REF!,0),MATCH(E$1,#REF!,0))</f>
        <v>#REF!</v>
      </c>
      <c r="F112" s="27" t="e">
        <f t="array" ref="F112">INDEX(#REF!,MATCH($C112,#REF!,0),MATCH(F$1,#REF!,0))</f>
        <v>#REF!</v>
      </c>
      <c r="G112" s="27" t="e">
        <f t="array" ref="G112">INDEX(#REF!,MATCH($C112,#REF!,0),MATCH(G$1,#REF!,0))</f>
        <v>#REF!</v>
      </c>
      <c r="H112" s="27" t="e">
        <f t="array" ref="H112">INDEX(#REF!,MATCH($C112,#REF!,0),MATCH(H$1,#REF!,0))</f>
        <v>#REF!</v>
      </c>
      <c r="I112" s="27" t="e">
        <f t="array" ref="I112">INDEX(#REF!,MATCH($C112,#REF!,0),MATCH(I$1,#REF!,0))</f>
        <v>#REF!</v>
      </c>
      <c r="J112" s="27" t="e">
        <f t="array" ref="J112">INDEX(#REF!,MATCH($C112,#REF!,0),MATCH(J$1,#REF!,0))</f>
        <v>#REF!</v>
      </c>
      <c r="K112" s="27" t="e">
        <f t="array" ref="K112">INDEX(#REF!,MATCH($C112,#REF!,0),MATCH(K$1,#REF!,0))</f>
        <v>#REF!</v>
      </c>
      <c r="L112" s="27" t="e">
        <f t="array" ref="L112">INDEX(#REF!,MATCH($C112,#REF!,0),MATCH(L$1,#REF!,0))</f>
        <v>#REF!</v>
      </c>
      <c r="M112" s="27" t="e">
        <f t="array" ref="M112">INDEX(#REF!,MATCH($C112,#REF!,0),MATCH(M$1,#REF!,0))</f>
        <v>#REF!</v>
      </c>
      <c r="N112" s="27" t="e">
        <f t="array" ref="N112">INDEX(#REF!,MATCH($C112,#REF!,0),MATCH(N$1,#REF!,0))</f>
        <v>#REF!</v>
      </c>
      <c r="O112" s="27" t="e">
        <f t="array" ref="O112">INDEX(#REF!,MATCH($C112,#REF!,0),MATCH(O$1,#REF!,0))</f>
        <v>#REF!</v>
      </c>
      <c r="P112" s="27" t="e">
        <f t="array" ref="P112">INDEX(#REF!,MATCH($C112,#REF!,0),MATCH(P$1,#REF!,0))</f>
        <v>#REF!</v>
      </c>
      <c r="Q112" s="28">
        <f t="shared" si="112"/>
        <v>0</v>
      </c>
      <c r="R112" s="26"/>
      <c r="S112" s="27" t="e">
        <f t="array" ref="S112">INDEX(#REF!,MATCH($C112,#REF!,0),MATCH(S$1,#REF!,0))</f>
        <v>#REF!</v>
      </c>
      <c r="T112" s="27" t="e">
        <f t="array" ref="T112">INDEX(#REF!,MATCH($C112,#REF!,0),MATCH(T$1,#REF!,0))</f>
        <v>#REF!</v>
      </c>
      <c r="U112" s="27" t="e">
        <f t="array" ref="U112">INDEX(#REF!,MATCH($C112,#REF!,0),MATCH(U$1,#REF!,0))</f>
        <v>#REF!</v>
      </c>
      <c r="V112" s="27" t="e">
        <f t="array" ref="V112">INDEX(#REF!,MATCH($C112,#REF!,0),MATCH(V$1,#REF!,0))</f>
        <v>#REF!</v>
      </c>
      <c r="W112" s="27" t="e">
        <f t="array" ref="W112">INDEX(#REF!,MATCH($C112,#REF!,0),MATCH(W$1,#REF!,0))</f>
        <v>#REF!</v>
      </c>
      <c r="X112" s="27" t="e">
        <f t="array" ref="X112">INDEX(#REF!,MATCH($C112,#REF!,0),MATCH(X$1,#REF!,0))</f>
        <v>#REF!</v>
      </c>
      <c r="Y112" s="27" t="e">
        <f t="array" ref="Y112">INDEX(#REF!,MATCH($C112,#REF!,0),MATCH(Y$1,#REF!,0))</f>
        <v>#REF!</v>
      </c>
      <c r="Z112" s="27" t="e">
        <f t="array" ref="Z112">INDEX(#REF!,MATCH($C112,#REF!,0),MATCH(Z$1,#REF!,0))</f>
        <v>#REF!</v>
      </c>
      <c r="AA112" s="27" t="e">
        <f t="array" ref="AA112">INDEX(#REF!,MATCH($C112,#REF!,0),MATCH(AA$1,#REF!,0))</f>
        <v>#REF!</v>
      </c>
      <c r="AB112" s="27" t="e">
        <f t="array" ref="AB112">INDEX(#REF!,MATCH($C112,#REF!,0),MATCH(AB$1,#REF!,0))</f>
        <v>#REF!</v>
      </c>
      <c r="AC112" s="27" t="e">
        <f t="array" ref="AC112">INDEX(#REF!,MATCH($C112,#REF!,0),MATCH(AC$1,#REF!,0))</f>
        <v>#REF!</v>
      </c>
      <c r="AD112" s="27" t="e">
        <f t="array" ref="AD112">INDEX(#REF!,MATCH($C112,#REF!,0),MATCH(AD$1,#REF!,0))</f>
        <v>#REF!</v>
      </c>
      <c r="AE112" s="27" t="e">
        <f t="shared" si="114"/>
        <v>#REF!</v>
      </c>
      <c r="AF112" s="28">
        <f t="shared" si="126"/>
        <v>0</v>
      </c>
      <c r="AG112" s="26"/>
      <c r="AH112" s="27" t="e">
        <f t="array" ref="AH112">INDEX(#REF!,MATCH($C112,#REF!,0),MATCH(AH$1,#REF!,0))</f>
        <v>#REF!</v>
      </c>
      <c r="AI112" s="27" t="e">
        <f t="array" ref="AI112">INDEX(#REF!,MATCH($C112,#REF!,0),MATCH(AI$1,#REF!,0))</f>
        <v>#REF!</v>
      </c>
      <c r="AJ112" s="27" t="e">
        <f t="array" ref="AJ112">INDEX(#REF!,MATCH($C112,#REF!,0),MATCH(AJ$1,#REF!,0))</f>
        <v>#REF!</v>
      </c>
      <c r="AK112" s="27" t="e">
        <f t="array" ref="AK112">INDEX(#REF!,MATCH($C112,#REF!,0),MATCH(AK$1,#REF!,0))</f>
        <v>#REF!</v>
      </c>
      <c r="AL112" s="27" t="e">
        <f t="array" ref="AL112">INDEX(#REF!,MATCH($C112,#REF!,0),MATCH(AL$1,#REF!,0))</f>
        <v>#REF!</v>
      </c>
      <c r="AM112" s="27" t="e">
        <f t="array" ref="AM112">INDEX(#REF!,MATCH($C112,#REF!,0),MATCH(AM$1,#REF!,0))</f>
        <v>#REF!</v>
      </c>
      <c r="AN112" s="27" t="e">
        <f t="array" ref="AN112">INDEX(#REF!,MATCH($C112,#REF!,0),MATCH(AN$1,#REF!,0))</f>
        <v>#REF!</v>
      </c>
      <c r="AO112" s="27" t="e">
        <f t="array" ref="AO112">INDEX(#REF!,MATCH($C112,#REF!,0),MATCH(AO$1,#REF!,0))</f>
        <v>#REF!</v>
      </c>
      <c r="AP112" s="27" t="e">
        <f t="array" ref="AP112">INDEX(#REF!,MATCH($C112,#REF!,0),MATCH(AP$1,#REF!,0))</f>
        <v>#REF!</v>
      </c>
      <c r="AQ112" s="27" t="e">
        <f t="array" ref="AQ112">INDEX(#REF!,MATCH($C112,#REF!,0),MATCH(AQ$1,#REF!,0))</f>
        <v>#REF!</v>
      </c>
      <c r="AR112" s="27" t="e">
        <f t="array" ref="AR112">INDEX(#REF!,MATCH($C112,#REF!,0),MATCH(AR$1,#REF!,0))</f>
        <v>#REF!</v>
      </c>
      <c r="AS112" s="27" t="e">
        <f t="array" ref="AS112">INDEX(#REF!,MATCH($C112,#REF!,0),MATCH(AS$1,#REF!,0))</f>
        <v>#REF!</v>
      </c>
      <c r="AT112" s="29" t="e">
        <f t="shared" si="116"/>
        <v>#REF!</v>
      </c>
      <c r="AU112" s="28">
        <f t="shared" si="117"/>
        <v>0</v>
      </c>
      <c r="AV112" s="7"/>
      <c r="AW112" s="29" t="e">
        <f t="shared" si="137"/>
        <v>#REF!</v>
      </c>
      <c r="AX112" s="28" t="e">
        <f t="shared" si="118"/>
        <v>#REF!</v>
      </c>
      <c r="AY112" s="26"/>
      <c r="AZ112" s="26"/>
      <c r="BA112" s="29" t="e">
        <f t="shared" si="138"/>
        <v>#REF!</v>
      </c>
      <c r="BB112" s="28" t="e">
        <f t="shared" si="119"/>
        <v>#REF!</v>
      </c>
      <c r="BC112" s="27" t="e">
        <f t="shared" si="120"/>
        <v>#REF!</v>
      </c>
      <c r="BD112" s="28" t="str">
        <f t="shared" si="121"/>
        <v>-</v>
      </c>
      <c r="BE112" s="26"/>
      <c r="BF112" s="26"/>
      <c r="BG112" s="29" t="e">
        <f t="shared" si="139"/>
        <v>#REF!</v>
      </c>
      <c r="BH112" s="28" t="e">
        <f t="shared" si="122"/>
        <v>#REF!</v>
      </c>
      <c r="BI112" s="27" t="e">
        <f t="shared" si="123"/>
        <v>#REF!</v>
      </c>
      <c r="BJ112" s="28" t="str">
        <f t="shared" si="124"/>
        <v>-</v>
      </c>
      <c r="BK112" s="14"/>
    </row>
    <row r="113" spans="1:63" ht="10.5" hidden="1" customHeight="1" outlineLevel="2" x14ac:dyDescent="0.3">
      <c r="A113" s="14" t="s">
        <v>53</v>
      </c>
      <c r="B113" s="14"/>
      <c r="C113" s="26" t="s">
        <v>126</v>
      </c>
      <c r="D113" s="26"/>
      <c r="E113" s="27" t="e">
        <f t="array" ref="E113">INDEX(#REF!,MATCH($C113,#REF!,0),MATCH(E$1,#REF!,0))</f>
        <v>#REF!</v>
      </c>
      <c r="F113" s="27" t="e">
        <f t="array" ref="F113">INDEX(#REF!,MATCH($C113,#REF!,0),MATCH(F$1,#REF!,0))</f>
        <v>#REF!</v>
      </c>
      <c r="G113" s="27" t="e">
        <f t="array" ref="G113">INDEX(#REF!,MATCH($C113,#REF!,0),MATCH(G$1,#REF!,0))</f>
        <v>#REF!</v>
      </c>
      <c r="H113" s="27" t="e">
        <f t="array" ref="H113">INDEX(#REF!,MATCH($C113,#REF!,0),MATCH(H$1,#REF!,0))</f>
        <v>#REF!</v>
      </c>
      <c r="I113" s="27" t="e">
        <f t="array" ref="I113">INDEX(#REF!,MATCH($C113,#REF!,0),MATCH(I$1,#REF!,0))</f>
        <v>#REF!</v>
      </c>
      <c r="J113" s="27" t="e">
        <f t="array" ref="J113">INDEX(#REF!,MATCH($C113,#REF!,0),MATCH(J$1,#REF!,0))</f>
        <v>#REF!</v>
      </c>
      <c r="K113" s="27" t="e">
        <f t="array" ref="K113">INDEX(#REF!,MATCH($C113,#REF!,0),MATCH(K$1,#REF!,0))</f>
        <v>#REF!</v>
      </c>
      <c r="L113" s="27" t="e">
        <f t="array" ref="L113">INDEX(#REF!,MATCH($C113,#REF!,0),MATCH(L$1,#REF!,0))</f>
        <v>#REF!</v>
      </c>
      <c r="M113" s="27" t="e">
        <f t="array" ref="M113">INDEX(#REF!,MATCH($C113,#REF!,0),MATCH(M$1,#REF!,0))</f>
        <v>#REF!</v>
      </c>
      <c r="N113" s="27" t="e">
        <f t="array" ref="N113">INDEX(#REF!,MATCH($C113,#REF!,0),MATCH(N$1,#REF!,0))</f>
        <v>#REF!</v>
      </c>
      <c r="O113" s="27" t="e">
        <f t="array" ref="O113">INDEX(#REF!,MATCH($C113,#REF!,0),MATCH(O$1,#REF!,0))</f>
        <v>#REF!</v>
      </c>
      <c r="P113" s="27" t="e">
        <f t="array" ref="P113">INDEX(#REF!,MATCH($C113,#REF!,0),MATCH(P$1,#REF!,0))</f>
        <v>#REF!</v>
      </c>
      <c r="Q113" s="28">
        <f t="shared" si="112"/>
        <v>0</v>
      </c>
      <c r="R113" s="26"/>
      <c r="S113" s="27" t="e">
        <f t="array" ref="S113">INDEX(#REF!,MATCH($C113,#REF!,0),MATCH(S$1,#REF!,0))</f>
        <v>#REF!</v>
      </c>
      <c r="T113" s="27" t="e">
        <f t="array" ref="T113">INDEX(#REF!,MATCH($C113,#REF!,0),MATCH(T$1,#REF!,0))</f>
        <v>#REF!</v>
      </c>
      <c r="U113" s="27" t="e">
        <f t="array" ref="U113">INDEX(#REF!,MATCH($C113,#REF!,0),MATCH(U$1,#REF!,0))</f>
        <v>#REF!</v>
      </c>
      <c r="V113" s="27" t="e">
        <f t="array" ref="V113">INDEX(#REF!,MATCH($C113,#REF!,0),MATCH(V$1,#REF!,0))</f>
        <v>#REF!</v>
      </c>
      <c r="W113" s="27" t="e">
        <f t="array" ref="W113">INDEX(#REF!,MATCH($C113,#REF!,0),MATCH(W$1,#REF!,0))</f>
        <v>#REF!</v>
      </c>
      <c r="X113" s="27" t="e">
        <f t="array" ref="X113">INDEX(#REF!,MATCH($C113,#REF!,0),MATCH(X$1,#REF!,0))</f>
        <v>#REF!</v>
      </c>
      <c r="Y113" s="27" t="e">
        <f t="array" ref="Y113">INDEX(#REF!,MATCH($C113,#REF!,0),MATCH(Y$1,#REF!,0))</f>
        <v>#REF!</v>
      </c>
      <c r="Z113" s="27" t="e">
        <f t="array" ref="Z113">INDEX(#REF!,MATCH($C113,#REF!,0),MATCH(Z$1,#REF!,0))</f>
        <v>#REF!</v>
      </c>
      <c r="AA113" s="27" t="e">
        <f t="array" ref="AA113">INDEX(#REF!,MATCH($C113,#REF!,0),MATCH(AA$1,#REF!,0))</f>
        <v>#REF!</v>
      </c>
      <c r="AB113" s="27" t="e">
        <f t="array" ref="AB113">INDEX(#REF!,MATCH($C113,#REF!,0),MATCH(AB$1,#REF!,0))</f>
        <v>#REF!</v>
      </c>
      <c r="AC113" s="27" t="e">
        <f t="array" ref="AC113">INDEX(#REF!,MATCH($C113,#REF!,0),MATCH(AC$1,#REF!,0))</f>
        <v>#REF!</v>
      </c>
      <c r="AD113" s="27" t="e">
        <f t="array" ref="AD113">INDEX(#REF!,MATCH($C113,#REF!,0),MATCH(AD$1,#REF!,0))</f>
        <v>#REF!</v>
      </c>
      <c r="AE113" s="27" t="e">
        <f t="shared" si="114"/>
        <v>#REF!</v>
      </c>
      <c r="AF113" s="28">
        <f t="shared" si="126"/>
        <v>0</v>
      </c>
      <c r="AG113" s="26"/>
      <c r="AH113" s="27" t="e">
        <f t="array" ref="AH113">INDEX(#REF!,MATCH($C113,#REF!,0),MATCH(AH$1,#REF!,0))</f>
        <v>#REF!</v>
      </c>
      <c r="AI113" s="27" t="e">
        <f t="array" ref="AI113">INDEX(#REF!,MATCH($C113,#REF!,0),MATCH(AI$1,#REF!,0))</f>
        <v>#REF!</v>
      </c>
      <c r="AJ113" s="27" t="e">
        <f t="array" ref="AJ113">INDEX(#REF!,MATCH($C113,#REF!,0),MATCH(AJ$1,#REF!,0))</f>
        <v>#REF!</v>
      </c>
      <c r="AK113" s="27" t="e">
        <f t="array" ref="AK113">INDEX(#REF!,MATCH($C113,#REF!,0),MATCH(AK$1,#REF!,0))</f>
        <v>#REF!</v>
      </c>
      <c r="AL113" s="27" t="e">
        <f t="array" ref="AL113">INDEX(#REF!,MATCH($C113,#REF!,0),MATCH(AL$1,#REF!,0))</f>
        <v>#REF!</v>
      </c>
      <c r="AM113" s="27" t="e">
        <f t="array" ref="AM113">INDEX(#REF!,MATCH($C113,#REF!,0),MATCH(AM$1,#REF!,0))</f>
        <v>#REF!</v>
      </c>
      <c r="AN113" s="27" t="e">
        <f t="array" ref="AN113">INDEX(#REF!,MATCH($C113,#REF!,0),MATCH(AN$1,#REF!,0))</f>
        <v>#REF!</v>
      </c>
      <c r="AO113" s="27" t="e">
        <f t="array" ref="AO113">INDEX(#REF!,MATCH($C113,#REF!,0),MATCH(AO$1,#REF!,0))</f>
        <v>#REF!</v>
      </c>
      <c r="AP113" s="27" t="e">
        <f t="array" ref="AP113">INDEX(#REF!,MATCH($C113,#REF!,0),MATCH(AP$1,#REF!,0))</f>
        <v>#REF!</v>
      </c>
      <c r="AQ113" s="27" t="e">
        <f t="array" ref="AQ113">INDEX(#REF!,MATCH($C113,#REF!,0),MATCH(AQ$1,#REF!,0))</f>
        <v>#REF!</v>
      </c>
      <c r="AR113" s="27" t="e">
        <f t="array" ref="AR113">INDEX(#REF!,MATCH($C113,#REF!,0),MATCH(AR$1,#REF!,0))</f>
        <v>#REF!</v>
      </c>
      <c r="AS113" s="27" t="e">
        <f t="array" ref="AS113">INDEX(#REF!,MATCH($C113,#REF!,0),MATCH(AS$1,#REF!,0))</f>
        <v>#REF!</v>
      </c>
      <c r="AT113" s="29" t="e">
        <f t="shared" si="116"/>
        <v>#REF!</v>
      </c>
      <c r="AU113" s="28">
        <f t="shared" si="117"/>
        <v>0</v>
      </c>
      <c r="AV113" s="7"/>
      <c r="AW113" s="29" t="e">
        <f t="shared" si="137"/>
        <v>#REF!</v>
      </c>
      <c r="AX113" s="28" t="e">
        <f t="shared" si="118"/>
        <v>#REF!</v>
      </c>
      <c r="AY113" s="26"/>
      <c r="AZ113" s="26"/>
      <c r="BA113" s="29" t="e">
        <f t="shared" si="138"/>
        <v>#REF!</v>
      </c>
      <c r="BB113" s="28" t="e">
        <f t="shared" si="119"/>
        <v>#REF!</v>
      </c>
      <c r="BC113" s="27" t="e">
        <f t="shared" si="120"/>
        <v>#REF!</v>
      </c>
      <c r="BD113" s="28" t="str">
        <f t="shared" si="121"/>
        <v>-</v>
      </c>
      <c r="BE113" s="26"/>
      <c r="BF113" s="26"/>
      <c r="BG113" s="29" t="e">
        <f t="shared" si="139"/>
        <v>#REF!</v>
      </c>
      <c r="BH113" s="28" t="e">
        <f t="shared" si="122"/>
        <v>#REF!</v>
      </c>
      <c r="BI113" s="27" t="e">
        <f t="shared" si="123"/>
        <v>#REF!</v>
      </c>
      <c r="BJ113" s="28" t="str">
        <f t="shared" si="124"/>
        <v>-</v>
      </c>
      <c r="BK113" s="14"/>
    </row>
    <row r="114" spans="1:63" ht="10.5" hidden="1" customHeight="1" outlineLevel="2" x14ac:dyDescent="0.3">
      <c r="A114" s="14" t="s">
        <v>53</v>
      </c>
      <c r="B114" s="14"/>
      <c r="C114" s="26" t="s">
        <v>127</v>
      </c>
      <c r="D114" s="26"/>
      <c r="E114" s="27" t="e">
        <f t="array" ref="E114">INDEX(#REF!,MATCH($C114,#REF!,0),MATCH(E$1,#REF!,0))</f>
        <v>#REF!</v>
      </c>
      <c r="F114" s="27" t="e">
        <f t="array" ref="F114">INDEX(#REF!,MATCH($C114,#REF!,0),MATCH(F$1,#REF!,0))</f>
        <v>#REF!</v>
      </c>
      <c r="G114" s="27" t="e">
        <f t="array" ref="G114">INDEX(#REF!,MATCH($C114,#REF!,0),MATCH(G$1,#REF!,0))</f>
        <v>#REF!</v>
      </c>
      <c r="H114" s="27" t="e">
        <f t="array" ref="H114">INDEX(#REF!,MATCH($C114,#REF!,0),MATCH(H$1,#REF!,0))</f>
        <v>#REF!</v>
      </c>
      <c r="I114" s="27" t="e">
        <f t="array" ref="I114">INDEX(#REF!,MATCH($C114,#REF!,0),MATCH(I$1,#REF!,0))</f>
        <v>#REF!</v>
      </c>
      <c r="J114" s="27" t="e">
        <f t="array" ref="J114">INDEX(#REF!,MATCH($C114,#REF!,0),MATCH(J$1,#REF!,0))</f>
        <v>#REF!</v>
      </c>
      <c r="K114" s="27" t="e">
        <f t="array" ref="K114">INDEX(#REF!,MATCH($C114,#REF!,0),MATCH(K$1,#REF!,0))</f>
        <v>#REF!</v>
      </c>
      <c r="L114" s="27" t="e">
        <f t="array" ref="L114">INDEX(#REF!,MATCH($C114,#REF!,0),MATCH(L$1,#REF!,0))</f>
        <v>#REF!</v>
      </c>
      <c r="M114" s="27" t="e">
        <f t="array" ref="M114">INDEX(#REF!,MATCH($C114,#REF!,0),MATCH(M$1,#REF!,0))</f>
        <v>#REF!</v>
      </c>
      <c r="N114" s="27" t="e">
        <f t="array" ref="N114">INDEX(#REF!,MATCH($C114,#REF!,0),MATCH(N$1,#REF!,0))</f>
        <v>#REF!</v>
      </c>
      <c r="O114" s="27" t="e">
        <f t="array" ref="O114">INDEX(#REF!,MATCH($C114,#REF!,0),MATCH(O$1,#REF!,0))</f>
        <v>#REF!</v>
      </c>
      <c r="P114" s="27" t="e">
        <f t="array" ref="P114">INDEX(#REF!,MATCH($C114,#REF!,0),MATCH(P$1,#REF!,0))</f>
        <v>#REF!</v>
      </c>
      <c r="Q114" s="28">
        <f t="shared" si="112"/>
        <v>0</v>
      </c>
      <c r="R114" s="26"/>
      <c r="S114" s="27" t="e">
        <f t="array" ref="S114">INDEX(#REF!,MATCH($C114,#REF!,0),MATCH(S$1,#REF!,0))</f>
        <v>#REF!</v>
      </c>
      <c r="T114" s="27" t="e">
        <f t="array" ref="T114">INDEX(#REF!,MATCH($C114,#REF!,0),MATCH(T$1,#REF!,0))</f>
        <v>#REF!</v>
      </c>
      <c r="U114" s="27" t="e">
        <f t="array" ref="U114">INDEX(#REF!,MATCH($C114,#REF!,0),MATCH(U$1,#REF!,0))</f>
        <v>#REF!</v>
      </c>
      <c r="V114" s="27" t="e">
        <f t="array" ref="V114">INDEX(#REF!,MATCH($C114,#REF!,0),MATCH(V$1,#REF!,0))</f>
        <v>#REF!</v>
      </c>
      <c r="W114" s="27" t="e">
        <f t="array" ref="W114">INDEX(#REF!,MATCH($C114,#REF!,0),MATCH(W$1,#REF!,0))</f>
        <v>#REF!</v>
      </c>
      <c r="X114" s="27" t="e">
        <f t="array" ref="X114">INDEX(#REF!,MATCH($C114,#REF!,0),MATCH(X$1,#REF!,0))</f>
        <v>#REF!</v>
      </c>
      <c r="Y114" s="27" t="e">
        <f t="array" ref="Y114">INDEX(#REF!,MATCH($C114,#REF!,0),MATCH(Y$1,#REF!,0))</f>
        <v>#REF!</v>
      </c>
      <c r="Z114" s="27" t="e">
        <f t="array" ref="Z114">INDEX(#REF!,MATCH($C114,#REF!,0),MATCH(Z$1,#REF!,0))</f>
        <v>#REF!</v>
      </c>
      <c r="AA114" s="27" t="e">
        <f t="array" ref="AA114">INDEX(#REF!,MATCH($C114,#REF!,0),MATCH(AA$1,#REF!,0))</f>
        <v>#REF!</v>
      </c>
      <c r="AB114" s="27" t="e">
        <f t="array" ref="AB114">INDEX(#REF!,MATCH($C114,#REF!,0),MATCH(AB$1,#REF!,0))</f>
        <v>#REF!</v>
      </c>
      <c r="AC114" s="27" t="e">
        <f t="array" ref="AC114">INDEX(#REF!,MATCH($C114,#REF!,0),MATCH(AC$1,#REF!,0))</f>
        <v>#REF!</v>
      </c>
      <c r="AD114" s="27" t="e">
        <f t="array" ref="AD114">INDEX(#REF!,MATCH($C114,#REF!,0),MATCH(AD$1,#REF!,0))</f>
        <v>#REF!</v>
      </c>
      <c r="AE114" s="27" t="e">
        <f t="shared" si="114"/>
        <v>#REF!</v>
      </c>
      <c r="AF114" s="28">
        <f t="shared" si="126"/>
        <v>0</v>
      </c>
      <c r="AG114" s="26"/>
      <c r="AH114" s="27" t="e">
        <f t="array" ref="AH114">INDEX(#REF!,MATCH($C114,#REF!,0),MATCH(AH$1,#REF!,0))</f>
        <v>#REF!</v>
      </c>
      <c r="AI114" s="27" t="e">
        <f t="array" ref="AI114">INDEX(#REF!,MATCH($C114,#REF!,0),MATCH(AI$1,#REF!,0))</f>
        <v>#REF!</v>
      </c>
      <c r="AJ114" s="27" t="e">
        <f t="array" ref="AJ114">INDEX(#REF!,MATCH($C114,#REF!,0),MATCH(AJ$1,#REF!,0))</f>
        <v>#REF!</v>
      </c>
      <c r="AK114" s="27" t="e">
        <f t="array" ref="AK114">INDEX(#REF!,MATCH($C114,#REF!,0),MATCH(AK$1,#REF!,0))</f>
        <v>#REF!</v>
      </c>
      <c r="AL114" s="27" t="e">
        <f t="array" ref="AL114">INDEX(#REF!,MATCH($C114,#REF!,0),MATCH(AL$1,#REF!,0))</f>
        <v>#REF!</v>
      </c>
      <c r="AM114" s="27" t="e">
        <f t="array" ref="AM114">INDEX(#REF!,MATCH($C114,#REF!,0),MATCH(AM$1,#REF!,0))</f>
        <v>#REF!</v>
      </c>
      <c r="AN114" s="27" t="e">
        <f t="array" ref="AN114">INDEX(#REF!,MATCH($C114,#REF!,0),MATCH(AN$1,#REF!,0))</f>
        <v>#REF!</v>
      </c>
      <c r="AO114" s="27" t="e">
        <f t="array" ref="AO114">INDEX(#REF!,MATCH($C114,#REF!,0),MATCH(AO$1,#REF!,0))</f>
        <v>#REF!</v>
      </c>
      <c r="AP114" s="27" t="e">
        <f t="array" ref="AP114">INDEX(#REF!,MATCH($C114,#REF!,0),MATCH(AP$1,#REF!,0))</f>
        <v>#REF!</v>
      </c>
      <c r="AQ114" s="27" t="e">
        <f t="array" ref="AQ114">INDEX(#REF!,MATCH($C114,#REF!,0),MATCH(AQ$1,#REF!,0))</f>
        <v>#REF!</v>
      </c>
      <c r="AR114" s="27" t="e">
        <f t="array" ref="AR114">INDEX(#REF!,MATCH($C114,#REF!,0),MATCH(AR$1,#REF!,0))</f>
        <v>#REF!</v>
      </c>
      <c r="AS114" s="27" t="e">
        <f t="array" ref="AS114">INDEX(#REF!,MATCH($C114,#REF!,0),MATCH(AS$1,#REF!,0))</f>
        <v>#REF!</v>
      </c>
      <c r="AT114" s="29" t="e">
        <f t="shared" si="116"/>
        <v>#REF!</v>
      </c>
      <c r="AU114" s="28">
        <f t="shared" si="117"/>
        <v>0</v>
      </c>
      <c r="AV114" s="7"/>
      <c r="AW114" s="29" t="e">
        <f t="shared" si="137"/>
        <v>#REF!</v>
      </c>
      <c r="AX114" s="28" t="e">
        <f t="shared" si="118"/>
        <v>#REF!</v>
      </c>
      <c r="AY114" s="26"/>
      <c r="AZ114" s="26"/>
      <c r="BA114" s="29" t="e">
        <f t="shared" si="138"/>
        <v>#REF!</v>
      </c>
      <c r="BB114" s="28" t="e">
        <f t="shared" si="119"/>
        <v>#REF!</v>
      </c>
      <c r="BC114" s="27" t="e">
        <f t="shared" si="120"/>
        <v>#REF!</v>
      </c>
      <c r="BD114" s="28" t="str">
        <f t="shared" si="121"/>
        <v>-</v>
      </c>
      <c r="BE114" s="26"/>
      <c r="BF114" s="26"/>
      <c r="BG114" s="29" t="e">
        <f t="shared" si="139"/>
        <v>#REF!</v>
      </c>
      <c r="BH114" s="28" t="e">
        <f t="shared" si="122"/>
        <v>#REF!</v>
      </c>
      <c r="BI114" s="27" t="e">
        <f t="shared" si="123"/>
        <v>#REF!</v>
      </c>
      <c r="BJ114" s="28" t="str">
        <f t="shared" si="124"/>
        <v>-</v>
      </c>
      <c r="BK114" s="14"/>
    </row>
    <row r="115" spans="1:63" ht="10.5" hidden="1" customHeight="1" outlineLevel="2" x14ac:dyDescent="0.3">
      <c r="A115" s="14" t="s">
        <v>53</v>
      </c>
      <c r="B115" s="14"/>
      <c r="C115" s="26" t="s">
        <v>128</v>
      </c>
      <c r="D115" s="26"/>
      <c r="E115" s="27" t="e">
        <f t="array" ref="E115">INDEX(#REF!,MATCH($C115,#REF!,0),MATCH(E$1,#REF!,0))</f>
        <v>#REF!</v>
      </c>
      <c r="F115" s="27" t="e">
        <f t="array" ref="F115">INDEX(#REF!,MATCH($C115,#REF!,0),MATCH(F$1,#REF!,0))</f>
        <v>#REF!</v>
      </c>
      <c r="G115" s="27" t="e">
        <f t="array" ref="G115">INDEX(#REF!,MATCH($C115,#REF!,0),MATCH(G$1,#REF!,0))</f>
        <v>#REF!</v>
      </c>
      <c r="H115" s="27" t="e">
        <f t="array" ref="H115">INDEX(#REF!,MATCH($C115,#REF!,0),MATCH(H$1,#REF!,0))</f>
        <v>#REF!</v>
      </c>
      <c r="I115" s="27" t="e">
        <f t="array" ref="I115">INDEX(#REF!,MATCH($C115,#REF!,0),MATCH(I$1,#REF!,0))</f>
        <v>#REF!</v>
      </c>
      <c r="J115" s="27" t="e">
        <f t="array" ref="J115">INDEX(#REF!,MATCH($C115,#REF!,0),MATCH(J$1,#REF!,0))</f>
        <v>#REF!</v>
      </c>
      <c r="K115" s="27" t="e">
        <f t="array" ref="K115">INDEX(#REF!,MATCH($C115,#REF!,0),MATCH(K$1,#REF!,0))</f>
        <v>#REF!</v>
      </c>
      <c r="L115" s="27" t="e">
        <f t="array" ref="L115">INDEX(#REF!,MATCH($C115,#REF!,0),MATCH(L$1,#REF!,0))</f>
        <v>#REF!</v>
      </c>
      <c r="M115" s="27" t="e">
        <f t="array" ref="M115">INDEX(#REF!,MATCH($C115,#REF!,0),MATCH(M$1,#REF!,0))</f>
        <v>#REF!</v>
      </c>
      <c r="N115" s="27" t="e">
        <f t="array" ref="N115">INDEX(#REF!,MATCH($C115,#REF!,0),MATCH(N$1,#REF!,0))</f>
        <v>#REF!</v>
      </c>
      <c r="O115" s="27" t="e">
        <f t="array" ref="O115">INDEX(#REF!,MATCH($C115,#REF!,0),MATCH(O$1,#REF!,0))</f>
        <v>#REF!</v>
      </c>
      <c r="P115" s="27" t="e">
        <f t="array" ref="P115">INDEX(#REF!,MATCH($C115,#REF!,0),MATCH(P$1,#REF!,0))</f>
        <v>#REF!</v>
      </c>
      <c r="Q115" s="28">
        <f t="shared" si="112"/>
        <v>0</v>
      </c>
      <c r="R115" s="26"/>
      <c r="S115" s="27" t="e">
        <f t="array" ref="S115">INDEX(#REF!,MATCH($C115,#REF!,0),MATCH(S$1,#REF!,0))</f>
        <v>#REF!</v>
      </c>
      <c r="T115" s="27" t="e">
        <f t="array" ref="T115">INDEX(#REF!,MATCH($C115,#REF!,0),MATCH(T$1,#REF!,0))</f>
        <v>#REF!</v>
      </c>
      <c r="U115" s="27" t="e">
        <f t="array" ref="U115">INDEX(#REF!,MATCH($C115,#REF!,0),MATCH(U$1,#REF!,0))</f>
        <v>#REF!</v>
      </c>
      <c r="V115" s="27" t="e">
        <f t="array" ref="V115">INDEX(#REF!,MATCH($C115,#REF!,0),MATCH(V$1,#REF!,0))</f>
        <v>#REF!</v>
      </c>
      <c r="W115" s="27" t="e">
        <f t="array" ref="W115">INDEX(#REF!,MATCH($C115,#REF!,0),MATCH(W$1,#REF!,0))</f>
        <v>#REF!</v>
      </c>
      <c r="X115" s="27" t="e">
        <f t="array" ref="X115">INDEX(#REF!,MATCH($C115,#REF!,0),MATCH(X$1,#REF!,0))</f>
        <v>#REF!</v>
      </c>
      <c r="Y115" s="27" t="e">
        <f t="array" ref="Y115">INDEX(#REF!,MATCH($C115,#REF!,0),MATCH(Y$1,#REF!,0))</f>
        <v>#REF!</v>
      </c>
      <c r="Z115" s="27" t="e">
        <f t="array" ref="Z115">INDEX(#REF!,MATCH($C115,#REF!,0),MATCH(Z$1,#REF!,0))</f>
        <v>#REF!</v>
      </c>
      <c r="AA115" s="27" t="e">
        <f t="array" ref="AA115">INDEX(#REF!,MATCH($C115,#REF!,0),MATCH(AA$1,#REF!,0))</f>
        <v>#REF!</v>
      </c>
      <c r="AB115" s="27" t="e">
        <f t="array" ref="AB115">INDEX(#REF!,MATCH($C115,#REF!,0),MATCH(AB$1,#REF!,0))</f>
        <v>#REF!</v>
      </c>
      <c r="AC115" s="27" t="e">
        <f t="array" ref="AC115">INDEX(#REF!,MATCH($C115,#REF!,0),MATCH(AC$1,#REF!,0))</f>
        <v>#REF!</v>
      </c>
      <c r="AD115" s="27" t="e">
        <f t="array" ref="AD115">INDEX(#REF!,MATCH($C115,#REF!,0),MATCH(AD$1,#REF!,0))</f>
        <v>#REF!</v>
      </c>
      <c r="AE115" s="27" t="e">
        <f t="shared" si="114"/>
        <v>#REF!</v>
      </c>
      <c r="AF115" s="28">
        <f t="shared" si="126"/>
        <v>0</v>
      </c>
      <c r="AG115" s="26"/>
      <c r="AH115" s="27" t="e">
        <f t="array" ref="AH115">INDEX(#REF!,MATCH($C115,#REF!,0),MATCH(AH$1,#REF!,0))</f>
        <v>#REF!</v>
      </c>
      <c r="AI115" s="27" t="e">
        <f t="array" ref="AI115">INDEX(#REF!,MATCH($C115,#REF!,0),MATCH(AI$1,#REF!,0))</f>
        <v>#REF!</v>
      </c>
      <c r="AJ115" s="27" t="e">
        <f t="array" ref="AJ115">INDEX(#REF!,MATCH($C115,#REF!,0),MATCH(AJ$1,#REF!,0))</f>
        <v>#REF!</v>
      </c>
      <c r="AK115" s="27" t="e">
        <f t="array" ref="AK115">INDEX(#REF!,MATCH($C115,#REF!,0),MATCH(AK$1,#REF!,0))</f>
        <v>#REF!</v>
      </c>
      <c r="AL115" s="27" t="e">
        <f t="array" ref="AL115">INDEX(#REF!,MATCH($C115,#REF!,0),MATCH(AL$1,#REF!,0))</f>
        <v>#REF!</v>
      </c>
      <c r="AM115" s="27" t="e">
        <f t="array" ref="AM115">INDEX(#REF!,MATCH($C115,#REF!,0),MATCH(AM$1,#REF!,0))</f>
        <v>#REF!</v>
      </c>
      <c r="AN115" s="27" t="e">
        <f t="array" ref="AN115">INDEX(#REF!,MATCH($C115,#REF!,0),MATCH(AN$1,#REF!,0))</f>
        <v>#REF!</v>
      </c>
      <c r="AO115" s="27" t="e">
        <f t="array" ref="AO115">INDEX(#REF!,MATCH($C115,#REF!,0),MATCH(AO$1,#REF!,0))</f>
        <v>#REF!</v>
      </c>
      <c r="AP115" s="27" t="e">
        <f t="array" ref="AP115">INDEX(#REF!,MATCH($C115,#REF!,0),MATCH(AP$1,#REF!,0))</f>
        <v>#REF!</v>
      </c>
      <c r="AQ115" s="27" t="e">
        <f t="array" ref="AQ115">INDEX(#REF!,MATCH($C115,#REF!,0),MATCH(AQ$1,#REF!,0))</f>
        <v>#REF!</v>
      </c>
      <c r="AR115" s="27" t="e">
        <f t="array" ref="AR115">INDEX(#REF!,MATCH($C115,#REF!,0),MATCH(AR$1,#REF!,0))</f>
        <v>#REF!</v>
      </c>
      <c r="AS115" s="27" t="e">
        <f t="array" ref="AS115">INDEX(#REF!,MATCH($C115,#REF!,0),MATCH(AS$1,#REF!,0))</f>
        <v>#REF!</v>
      </c>
      <c r="AT115" s="29" t="e">
        <f t="shared" si="116"/>
        <v>#REF!</v>
      </c>
      <c r="AU115" s="28">
        <f t="shared" si="117"/>
        <v>0</v>
      </c>
      <c r="AV115" s="7"/>
      <c r="AW115" s="29" t="e">
        <f t="shared" si="137"/>
        <v>#REF!</v>
      </c>
      <c r="AX115" s="28" t="e">
        <f t="shared" si="118"/>
        <v>#REF!</v>
      </c>
      <c r="AY115" s="26"/>
      <c r="AZ115" s="26"/>
      <c r="BA115" s="29" t="e">
        <f t="shared" si="138"/>
        <v>#REF!</v>
      </c>
      <c r="BB115" s="28" t="e">
        <f t="shared" si="119"/>
        <v>#REF!</v>
      </c>
      <c r="BC115" s="27" t="e">
        <f t="shared" si="120"/>
        <v>#REF!</v>
      </c>
      <c r="BD115" s="28" t="str">
        <f t="shared" si="121"/>
        <v>-</v>
      </c>
      <c r="BE115" s="26"/>
      <c r="BF115" s="26"/>
      <c r="BG115" s="29" t="e">
        <f t="shared" si="139"/>
        <v>#REF!</v>
      </c>
      <c r="BH115" s="28" t="e">
        <f t="shared" si="122"/>
        <v>#REF!</v>
      </c>
      <c r="BI115" s="27" t="e">
        <f t="shared" si="123"/>
        <v>#REF!</v>
      </c>
      <c r="BJ115" s="28" t="str">
        <f t="shared" si="124"/>
        <v>-</v>
      </c>
      <c r="BK115" s="14"/>
    </row>
    <row r="116" spans="1:63" ht="10.5" hidden="1" customHeight="1" outlineLevel="2" x14ac:dyDescent="0.3">
      <c r="A116" s="14" t="s">
        <v>53</v>
      </c>
      <c r="B116" s="14"/>
      <c r="C116" s="26" t="s">
        <v>129</v>
      </c>
      <c r="D116" s="26"/>
      <c r="E116" s="27" t="e">
        <f t="array" ref="E116">INDEX(#REF!,MATCH($C116,#REF!,0),MATCH(E$1,#REF!,0))</f>
        <v>#REF!</v>
      </c>
      <c r="F116" s="27" t="e">
        <f t="array" ref="F116">INDEX(#REF!,MATCH($C116,#REF!,0),MATCH(F$1,#REF!,0))</f>
        <v>#REF!</v>
      </c>
      <c r="G116" s="27" t="e">
        <f t="array" ref="G116">INDEX(#REF!,MATCH($C116,#REF!,0),MATCH(G$1,#REF!,0))</f>
        <v>#REF!</v>
      </c>
      <c r="H116" s="27" t="e">
        <f t="array" ref="H116">INDEX(#REF!,MATCH($C116,#REF!,0),MATCH(H$1,#REF!,0))</f>
        <v>#REF!</v>
      </c>
      <c r="I116" s="27" t="e">
        <f t="array" ref="I116">INDEX(#REF!,MATCH($C116,#REF!,0),MATCH(I$1,#REF!,0))</f>
        <v>#REF!</v>
      </c>
      <c r="J116" s="27" t="e">
        <f t="array" ref="J116">INDEX(#REF!,MATCH($C116,#REF!,0),MATCH(J$1,#REF!,0))</f>
        <v>#REF!</v>
      </c>
      <c r="K116" s="27" t="e">
        <f t="array" ref="K116">INDEX(#REF!,MATCH($C116,#REF!,0),MATCH(K$1,#REF!,0))</f>
        <v>#REF!</v>
      </c>
      <c r="L116" s="27" t="e">
        <f t="array" ref="L116">INDEX(#REF!,MATCH($C116,#REF!,0),MATCH(L$1,#REF!,0))</f>
        <v>#REF!</v>
      </c>
      <c r="M116" s="27" t="e">
        <f t="array" ref="M116">INDEX(#REF!,MATCH($C116,#REF!,0),MATCH(M$1,#REF!,0))</f>
        <v>#REF!</v>
      </c>
      <c r="N116" s="27" t="e">
        <f t="array" ref="N116">INDEX(#REF!,MATCH($C116,#REF!,0),MATCH(N$1,#REF!,0))</f>
        <v>#REF!</v>
      </c>
      <c r="O116" s="27" t="e">
        <f t="array" ref="O116">INDEX(#REF!,MATCH($C116,#REF!,0),MATCH(O$1,#REF!,0))</f>
        <v>#REF!</v>
      </c>
      <c r="P116" s="27" t="e">
        <f t="array" ref="P116">INDEX(#REF!,MATCH($C116,#REF!,0),MATCH(P$1,#REF!,0))</f>
        <v>#REF!</v>
      </c>
      <c r="Q116" s="28">
        <f t="shared" si="112"/>
        <v>0</v>
      </c>
      <c r="R116" s="26"/>
      <c r="S116" s="27" t="e">
        <f t="array" ref="S116">INDEX(#REF!,MATCH($C116,#REF!,0),MATCH(S$1,#REF!,0))</f>
        <v>#REF!</v>
      </c>
      <c r="T116" s="27" t="e">
        <f t="array" ref="T116">INDEX(#REF!,MATCH($C116,#REF!,0),MATCH(T$1,#REF!,0))</f>
        <v>#REF!</v>
      </c>
      <c r="U116" s="27" t="e">
        <f t="array" ref="U116">INDEX(#REF!,MATCH($C116,#REF!,0),MATCH(U$1,#REF!,0))</f>
        <v>#REF!</v>
      </c>
      <c r="V116" s="27" t="e">
        <f t="array" ref="V116">INDEX(#REF!,MATCH($C116,#REF!,0),MATCH(V$1,#REF!,0))</f>
        <v>#REF!</v>
      </c>
      <c r="W116" s="27" t="e">
        <f t="array" ref="W116">INDEX(#REF!,MATCH($C116,#REF!,0),MATCH(W$1,#REF!,0))</f>
        <v>#REF!</v>
      </c>
      <c r="X116" s="27" t="e">
        <f t="array" ref="X116">INDEX(#REF!,MATCH($C116,#REF!,0),MATCH(X$1,#REF!,0))</f>
        <v>#REF!</v>
      </c>
      <c r="Y116" s="27" t="e">
        <f t="array" ref="Y116">INDEX(#REF!,MATCH($C116,#REF!,0),MATCH(Y$1,#REF!,0))</f>
        <v>#REF!</v>
      </c>
      <c r="Z116" s="27" t="e">
        <f t="array" ref="Z116">INDEX(#REF!,MATCH($C116,#REF!,0),MATCH(Z$1,#REF!,0))</f>
        <v>#REF!</v>
      </c>
      <c r="AA116" s="27" t="e">
        <f t="array" ref="AA116">INDEX(#REF!,MATCH($C116,#REF!,0),MATCH(AA$1,#REF!,0))</f>
        <v>#REF!</v>
      </c>
      <c r="AB116" s="27" t="e">
        <f t="array" ref="AB116">INDEX(#REF!,MATCH($C116,#REF!,0),MATCH(AB$1,#REF!,0))</f>
        <v>#REF!</v>
      </c>
      <c r="AC116" s="27" t="e">
        <f t="array" ref="AC116">INDEX(#REF!,MATCH($C116,#REF!,0),MATCH(AC$1,#REF!,0))</f>
        <v>#REF!</v>
      </c>
      <c r="AD116" s="27" t="e">
        <f t="array" ref="AD116">INDEX(#REF!,MATCH($C116,#REF!,0),MATCH(AD$1,#REF!,0))</f>
        <v>#REF!</v>
      </c>
      <c r="AE116" s="27" t="e">
        <f t="shared" si="114"/>
        <v>#REF!</v>
      </c>
      <c r="AF116" s="28">
        <f t="shared" si="126"/>
        <v>0</v>
      </c>
      <c r="AG116" s="26"/>
      <c r="AH116" s="27" t="e">
        <f t="array" ref="AH116">INDEX(#REF!,MATCH($C116,#REF!,0),MATCH(AH$1,#REF!,0))</f>
        <v>#REF!</v>
      </c>
      <c r="AI116" s="27" t="e">
        <f t="array" ref="AI116">INDEX(#REF!,MATCH($C116,#REF!,0),MATCH(AI$1,#REF!,0))</f>
        <v>#REF!</v>
      </c>
      <c r="AJ116" s="27" t="e">
        <f t="array" ref="AJ116">INDEX(#REF!,MATCH($C116,#REF!,0),MATCH(AJ$1,#REF!,0))</f>
        <v>#REF!</v>
      </c>
      <c r="AK116" s="27" t="e">
        <f t="array" ref="AK116">INDEX(#REF!,MATCH($C116,#REF!,0),MATCH(AK$1,#REF!,0))</f>
        <v>#REF!</v>
      </c>
      <c r="AL116" s="27" t="e">
        <f t="array" ref="AL116">INDEX(#REF!,MATCH($C116,#REF!,0),MATCH(AL$1,#REF!,0))</f>
        <v>#REF!</v>
      </c>
      <c r="AM116" s="27" t="e">
        <f t="array" ref="AM116">INDEX(#REF!,MATCH($C116,#REF!,0),MATCH(AM$1,#REF!,0))</f>
        <v>#REF!</v>
      </c>
      <c r="AN116" s="27" t="e">
        <f t="array" ref="AN116">INDEX(#REF!,MATCH($C116,#REF!,0),MATCH(AN$1,#REF!,0))</f>
        <v>#REF!</v>
      </c>
      <c r="AO116" s="27" t="e">
        <f t="array" ref="AO116">INDEX(#REF!,MATCH($C116,#REF!,0),MATCH(AO$1,#REF!,0))</f>
        <v>#REF!</v>
      </c>
      <c r="AP116" s="27" t="e">
        <f t="array" ref="AP116">INDEX(#REF!,MATCH($C116,#REF!,0),MATCH(AP$1,#REF!,0))</f>
        <v>#REF!</v>
      </c>
      <c r="AQ116" s="27" t="e">
        <f t="array" ref="AQ116">INDEX(#REF!,MATCH($C116,#REF!,0),MATCH(AQ$1,#REF!,0))</f>
        <v>#REF!</v>
      </c>
      <c r="AR116" s="27" t="e">
        <f t="array" ref="AR116">INDEX(#REF!,MATCH($C116,#REF!,0),MATCH(AR$1,#REF!,0))</f>
        <v>#REF!</v>
      </c>
      <c r="AS116" s="27" t="e">
        <f t="array" ref="AS116">INDEX(#REF!,MATCH($C116,#REF!,0),MATCH(AS$1,#REF!,0))</f>
        <v>#REF!</v>
      </c>
      <c r="AT116" s="29" t="e">
        <f t="shared" si="116"/>
        <v>#REF!</v>
      </c>
      <c r="AU116" s="28">
        <f t="shared" si="117"/>
        <v>0</v>
      </c>
      <c r="AV116" s="7"/>
      <c r="AW116" s="29" t="e">
        <f t="shared" si="137"/>
        <v>#REF!</v>
      </c>
      <c r="AX116" s="28" t="e">
        <f t="shared" si="118"/>
        <v>#REF!</v>
      </c>
      <c r="AY116" s="26"/>
      <c r="AZ116" s="26"/>
      <c r="BA116" s="29" t="e">
        <f t="shared" si="138"/>
        <v>#REF!</v>
      </c>
      <c r="BB116" s="28" t="e">
        <f t="shared" si="119"/>
        <v>#REF!</v>
      </c>
      <c r="BC116" s="27" t="e">
        <f t="shared" si="120"/>
        <v>#REF!</v>
      </c>
      <c r="BD116" s="28" t="str">
        <f t="shared" si="121"/>
        <v>-</v>
      </c>
      <c r="BE116" s="26"/>
      <c r="BF116" s="26"/>
      <c r="BG116" s="29" t="e">
        <f t="shared" si="139"/>
        <v>#REF!</v>
      </c>
      <c r="BH116" s="28" t="e">
        <f t="shared" si="122"/>
        <v>#REF!</v>
      </c>
      <c r="BI116" s="27" t="e">
        <f t="shared" si="123"/>
        <v>#REF!</v>
      </c>
      <c r="BJ116" s="28" t="str">
        <f t="shared" si="124"/>
        <v>-</v>
      </c>
      <c r="BK116" s="14"/>
    </row>
    <row r="117" spans="1:63" ht="10.5" hidden="1" customHeight="1" outlineLevel="1" x14ac:dyDescent="0.3">
      <c r="A117" s="11" t="s">
        <v>53</v>
      </c>
      <c r="B117" s="11"/>
      <c r="C117" s="12" t="s">
        <v>130</v>
      </c>
      <c r="D117" s="12"/>
      <c r="E117" s="23" t="e">
        <f t="array" ref="E117">INDEX(#REF!,MATCH($C117,#REF!,0),MATCH(E$1,#REF!,0))</f>
        <v>#REF!</v>
      </c>
      <c r="F117" s="23" t="e">
        <f t="array" ref="F117">INDEX(#REF!,MATCH($C117,#REF!,0),MATCH(F$1,#REF!,0))</f>
        <v>#REF!</v>
      </c>
      <c r="G117" s="23" t="e">
        <f t="array" ref="G117">INDEX(#REF!,MATCH($C117,#REF!,0),MATCH(G$1,#REF!,0))</f>
        <v>#REF!</v>
      </c>
      <c r="H117" s="23" t="e">
        <f t="array" ref="H117">INDEX(#REF!,MATCH($C117,#REF!,0),MATCH(H$1,#REF!,0))</f>
        <v>#REF!</v>
      </c>
      <c r="I117" s="23" t="e">
        <f t="array" ref="I117">INDEX(#REF!,MATCH($C117,#REF!,0),MATCH(I$1,#REF!,0))</f>
        <v>#REF!</v>
      </c>
      <c r="J117" s="23" t="e">
        <f t="array" ref="J117">INDEX(#REF!,MATCH($C117,#REF!,0),MATCH(J$1,#REF!,0))</f>
        <v>#REF!</v>
      </c>
      <c r="K117" s="23" t="e">
        <f t="array" ref="K117">INDEX(#REF!,MATCH($C117,#REF!,0),MATCH(K$1,#REF!,0))</f>
        <v>#REF!</v>
      </c>
      <c r="L117" s="23" t="e">
        <f t="array" ref="L117">INDEX(#REF!,MATCH($C117,#REF!,0),MATCH(L$1,#REF!,0))</f>
        <v>#REF!</v>
      </c>
      <c r="M117" s="23" t="e">
        <f t="array" ref="M117">INDEX(#REF!,MATCH($C117,#REF!,0),MATCH(M$1,#REF!,0))</f>
        <v>#REF!</v>
      </c>
      <c r="N117" s="23" t="e">
        <f t="array" ref="N117">INDEX(#REF!,MATCH($C117,#REF!,0),MATCH(N$1,#REF!,0))</f>
        <v>#REF!</v>
      </c>
      <c r="O117" s="23" t="e">
        <f t="array" ref="O117">INDEX(#REF!,MATCH($C117,#REF!,0),MATCH(O$1,#REF!,0))</f>
        <v>#REF!</v>
      </c>
      <c r="P117" s="23" t="e">
        <f t="array" ref="P117">INDEX(#REF!,MATCH($C117,#REF!,0),MATCH(P$1,#REF!,0))</f>
        <v>#REF!</v>
      </c>
      <c r="Q117" s="24">
        <f t="shared" si="112"/>
        <v>0</v>
      </c>
      <c r="R117" s="12"/>
      <c r="S117" s="23" t="e">
        <f t="array" ref="S117">INDEX(#REF!,MATCH($C117,#REF!,0),MATCH(S$1,#REF!,0))</f>
        <v>#REF!</v>
      </c>
      <c r="T117" s="23" t="e">
        <f t="array" ref="T117">INDEX(#REF!,MATCH($C117,#REF!,0),MATCH(T$1,#REF!,0))</f>
        <v>#REF!</v>
      </c>
      <c r="U117" s="23" t="e">
        <f t="array" ref="U117">INDEX(#REF!,MATCH($C117,#REF!,0),MATCH(U$1,#REF!,0))</f>
        <v>#REF!</v>
      </c>
      <c r="V117" s="23" t="e">
        <f t="array" ref="V117">INDEX(#REF!,MATCH($C117,#REF!,0),MATCH(V$1,#REF!,0))</f>
        <v>#REF!</v>
      </c>
      <c r="W117" s="23" t="e">
        <f t="array" ref="W117">INDEX(#REF!,MATCH($C117,#REF!,0),MATCH(W$1,#REF!,0))</f>
        <v>#REF!</v>
      </c>
      <c r="X117" s="23" t="e">
        <f t="array" ref="X117">INDEX(#REF!,MATCH($C117,#REF!,0),MATCH(X$1,#REF!,0))</f>
        <v>#REF!</v>
      </c>
      <c r="Y117" s="23" t="e">
        <f t="array" ref="Y117">INDEX(#REF!,MATCH($C117,#REF!,0),MATCH(Y$1,#REF!,0))</f>
        <v>#REF!</v>
      </c>
      <c r="Z117" s="23" t="e">
        <f t="array" ref="Z117">INDEX(#REF!,MATCH($C117,#REF!,0),MATCH(Z$1,#REF!,0))</f>
        <v>#REF!</v>
      </c>
      <c r="AA117" s="23" t="e">
        <f t="array" ref="AA117">INDEX(#REF!,MATCH($C117,#REF!,0),MATCH(AA$1,#REF!,0))</f>
        <v>#REF!</v>
      </c>
      <c r="AB117" s="23" t="e">
        <f t="array" ref="AB117">INDEX(#REF!,MATCH($C117,#REF!,0),MATCH(AB$1,#REF!,0))</f>
        <v>#REF!</v>
      </c>
      <c r="AC117" s="23" t="e">
        <f t="array" ref="AC117">INDEX(#REF!,MATCH($C117,#REF!,0),MATCH(AC$1,#REF!,0))</f>
        <v>#REF!</v>
      </c>
      <c r="AD117" s="23" t="e">
        <f t="array" ref="AD117">INDEX(#REF!,MATCH($C117,#REF!,0),MATCH(AD$1,#REF!,0))</f>
        <v>#REF!</v>
      </c>
      <c r="AE117" s="37" t="e">
        <f t="shared" si="114"/>
        <v>#REF!</v>
      </c>
      <c r="AF117" s="24">
        <f t="shared" si="126"/>
        <v>0</v>
      </c>
      <c r="AG117" s="12"/>
      <c r="AH117" s="23" t="e">
        <f t="array" ref="AH117">INDEX(#REF!,MATCH($C117,#REF!,0),MATCH(AH$1,#REF!,0))</f>
        <v>#REF!</v>
      </c>
      <c r="AI117" s="23" t="e">
        <f t="array" ref="AI117">INDEX(#REF!,MATCH($C117,#REF!,0),MATCH(AI$1,#REF!,0))</f>
        <v>#REF!</v>
      </c>
      <c r="AJ117" s="23" t="e">
        <f t="array" ref="AJ117">INDEX(#REF!,MATCH($C117,#REF!,0),MATCH(AJ$1,#REF!,0))</f>
        <v>#REF!</v>
      </c>
      <c r="AK117" s="23" t="e">
        <f t="array" ref="AK117">INDEX(#REF!,MATCH($C117,#REF!,0),MATCH(AK$1,#REF!,0))</f>
        <v>#REF!</v>
      </c>
      <c r="AL117" s="23" t="e">
        <f t="array" ref="AL117">INDEX(#REF!,MATCH($C117,#REF!,0),MATCH(AL$1,#REF!,0))</f>
        <v>#REF!</v>
      </c>
      <c r="AM117" s="23" t="e">
        <f t="array" ref="AM117">INDEX(#REF!,MATCH($C117,#REF!,0),MATCH(AM$1,#REF!,0))</f>
        <v>#REF!</v>
      </c>
      <c r="AN117" s="23" t="e">
        <f t="array" ref="AN117">INDEX(#REF!,MATCH($C117,#REF!,0),MATCH(AN$1,#REF!,0))</f>
        <v>#REF!</v>
      </c>
      <c r="AO117" s="23" t="e">
        <f t="array" ref="AO117">INDEX(#REF!,MATCH($C117,#REF!,0),MATCH(AO$1,#REF!,0))</f>
        <v>#REF!</v>
      </c>
      <c r="AP117" s="23" t="e">
        <f t="array" ref="AP117">INDEX(#REF!,MATCH($C117,#REF!,0),MATCH(AP$1,#REF!,0))</f>
        <v>#REF!</v>
      </c>
      <c r="AQ117" s="23" t="e">
        <f t="array" ref="AQ117">INDEX(#REF!,MATCH($C117,#REF!,0),MATCH(AQ$1,#REF!,0))</f>
        <v>#REF!</v>
      </c>
      <c r="AR117" s="23" t="e">
        <f t="array" ref="AR117">INDEX(#REF!,MATCH($C117,#REF!,0),MATCH(AR$1,#REF!,0))</f>
        <v>#REF!</v>
      </c>
      <c r="AS117" s="23" t="e">
        <f t="array" ref="AS117">INDEX(#REF!,MATCH($C117,#REF!,0),MATCH(AS$1,#REF!,0))</f>
        <v>#REF!</v>
      </c>
      <c r="AT117" s="23" t="e">
        <f t="shared" si="116"/>
        <v>#REF!</v>
      </c>
      <c r="AU117" s="24">
        <f t="shared" si="117"/>
        <v>0</v>
      </c>
      <c r="AV117" s="12"/>
      <c r="AW117" s="23" t="e">
        <f t="shared" si="137"/>
        <v>#REF!</v>
      </c>
      <c r="AX117" s="24" t="e">
        <f t="shared" si="118"/>
        <v>#REF!</v>
      </c>
      <c r="AY117" s="12"/>
      <c r="AZ117" s="12"/>
      <c r="BA117" s="23" t="e">
        <f t="shared" si="138"/>
        <v>#REF!</v>
      </c>
      <c r="BB117" s="24" t="e">
        <f t="shared" si="119"/>
        <v>#REF!</v>
      </c>
      <c r="BC117" s="23" t="e">
        <f t="shared" si="120"/>
        <v>#REF!</v>
      </c>
      <c r="BD117" s="24" t="str">
        <f t="shared" si="121"/>
        <v>-</v>
      </c>
      <c r="BE117" s="12"/>
      <c r="BF117" s="12"/>
      <c r="BG117" s="23" t="e">
        <f t="shared" si="139"/>
        <v>#REF!</v>
      </c>
      <c r="BH117" s="24" t="e">
        <f t="shared" si="122"/>
        <v>#REF!</v>
      </c>
      <c r="BI117" s="37" t="e">
        <f t="shared" si="123"/>
        <v>#REF!</v>
      </c>
      <c r="BJ117" s="24" t="str">
        <f t="shared" si="124"/>
        <v>-</v>
      </c>
      <c r="BK117" s="11"/>
    </row>
    <row r="118" spans="1:63" ht="10.5" hidden="1" customHeight="1" outlineLevel="1" x14ac:dyDescent="0.3">
      <c r="A118" s="11" t="s">
        <v>53</v>
      </c>
      <c r="B118" s="11"/>
      <c r="C118" s="12" t="s">
        <v>131</v>
      </c>
      <c r="D118" s="12"/>
      <c r="E118" s="23" t="e">
        <f t="shared" ref="E118:P118" si="140">SUM(E119:E136)</f>
        <v>#REF!</v>
      </c>
      <c r="F118" s="23" t="e">
        <f t="shared" si="140"/>
        <v>#REF!</v>
      </c>
      <c r="G118" s="23" t="e">
        <f t="shared" si="140"/>
        <v>#REF!</v>
      </c>
      <c r="H118" s="23" t="e">
        <f t="shared" si="140"/>
        <v>#REF!</v>
      </c>
      <c r="I118" s="23" t="e">
        <f t="shared" si="140"/>
        <v>#REF!</v>
      </c>
      <c r="J118" s="23" t="e">
        <f t="shared" si="140"/>
        <v>#REF!</v>
      </c>
      <c r="K118" s="23" t="e">
        <f t="shared" si="140"/>
        <v>#REF!</v>
      </c>
      <c r="L118" s="23" t="e">
        <f t="shared" si="140"/>
        <v>#REF!</v>
      </c>
      <c r="M118" s="23" t="e">
        <f t="shared" si="140"/>
        <v>#REF!</v>
      </c>
      <c r="N118" s="23" t="e">
        <f t="shared" si="140"/>
        <v>#REF!</v>
      </c>
      <c r="O118" s="23" t="e">
        <f t="shared" si="140"/>
        <v>#REF!</v>
      </c>
      <c r="P118" s="23" t="e">
        <f t="shared" si="140"/>
        <v>#REF!</v>
      </c>
      <c r="Q118" s="24">
        <f t="shared" si="112"/>
        <v>0</v>
      </c>
      <c r="R118" s="12"/>
      <c r="S118" s="23" t="e">
        <f t="shared" ref="S118:AD118" si="141">SUM(S119:S136)</f>
        <v>#REF!</v>
      </c>
      <c r="T118" s="23" t="e">
        <f t="shared" si="141"/>
        <v>#REF!</v>
      </c>
      <c r="U118" s="23" t="e">
        <f t="shared" si="141"/>
        <v>#REF!</v>
      </c>
      <c r="V118" s="23" t="e">
        <f t="shared" si="141"/>
        <v>#REF!</v>
      </c>
      <c r="W118" s="23" t="e">
        <f t="shared" si="141"/>
        <v>#REF!</v>
      </c>
      <c r="X118" s="23" t="e">
        <f t="shared" si="141"/>
        <v>#REF!</v>
      </c>
      <c r="Y118" s="23" t="e">
        <f t="shared" si="141"/>
        <v>#REF!</v>
      </c>
      <c r="Z118" s="23" t="e">
        <f t="shared" si="141"/>
        <v>#REF!</v>
      </c>
      <c r="AA118" s="23" t="e">
        <f t="shared" si="141"/>
        <v>#REF!</v>
      </c>
      <c r="AB118" s="23" t="e">
        <f t="shared" si="141"/>
        <v>#REF!</v>
      </c>
      <c r="AC118" s="23" t="e">
        <f t="shared" si="141"/>
        <v>#REF!</v>
      </c>
      <c r="AD118" s="23" t="e">
        <f t="shared" si="141"/>
        <v>#REF!</v>
      </c>
      <c r="AE118" s="37" t="e">
        <f t="shared" si="114"/>
        <v>#REF!</v>
      </c>
      <c r="AF118" s="24">
        <f t="shared" si="126"/>
        <v>0</v>
      </c>
      <c r="AG118" s="12"/>
      <c r="AH118" s="23" t="e">
        <f t="shared" ref="AH118:AS118" si="142">SUM(AH119:AH136)</f>
        <v>#REF!</v>
      </c>
      <c r="AI118" s="23" t="e">
        <f t="shared" si="142"/>
        <v>#REF!</v>
      </c>
      <c r="AJ118" s="23" t="e">
        <f t="shared" si="142"/>
        <v>#REF!</v>
      </c>
      <c r="AK118" s="23" t="e">
        <f t="shared" si="142"/>
        <v>#REF!</v>
      </c>
      <c r="AL118" s="23" t="e">
        <f t="shared" si="142"/>
        <v>#REF!</v>
      </c>
      <c r="AM118" s="23" t="e">
        <f t="shared" si="142"/>
        <v>#REF!</v>
      </c>
      <c r="AN118" s="23" t="e">
        <f t="shared" si="142"/>
        <v>#REF!</v>
      </c>
      <c r="AO118" s="23" t="e">
        <f t="shared" si="142"/>
        <v>#REF!</v>
      </c>
      <c r="AP118" s="23" t="e">
        <f t="shared" si="142"/>
        <v>#REF!</v>
      </c>
      <c r="AQ118" s="23" t="e">
        <f t="shared" si="142"/>
        <v>#REF!</v>
      </c>
      <c r="AR118" s="23" t="e">
        <f t="shared" si="142"/>
        <v>#REF!</v>
      </c>
      <c r="AS118" s="23" t="e">
        <f t="shared" si="142"/>
        <v>#REF!</v>
      </c>
      <c r="AT118" s="23" t="e">
        <f t="shared" si="116"/>
        <v>#REF!</v>
      </c>
      <c r="AU118" s="24">
        <f t="shared" si="117"/>
        <v>0</v>
      </c>
      <c r="AV118" s="12"/>
      <c r="AW118" s="23" t="e">
        <f>SUM(AW119:AW136)</f>
        <v>#REF!</v>
      </c>
      <c r="AX118" s="24" t="e">
        <f t="shared" si="118"/>
        <v>#REF!</v>
      </c>
      <c r="AY118" s="12"/>
      <c r="AZ118" s="12"/>
      <c r="BA118" s="23" t="e">
        <f>SUM(BA119:BA136)</f>
        <v>#REF!</v>
      </c>
      <c r="BB118" s="24" t="e">
        <f t="shared" si="119"/>
        <v>#REF!</v>
      </c>
      <c r="BC118" s="23" t="e">
        <f t="shared" si="120"/>
        <v>#REF!</v>
      </c>
      <c r="BD118" s="24" t="str">
        <f t="shared" si="121"/>
        <v>-</v>
      </c>
      <c r="BE118" s="12"/>
      <c r="BF118" s="12"/>
      <c r="BG118" s="23" t="e">
        <f>SUM(BG119:BG136)</f>
        <v>#REF!</v>
      </c>
      <c r="BH118" s="24" t="e">
        <f t="shared" si="122"/>
        <v>#REF!</v>
      </c>
      <c r="BI118" s="37" t="e">
        <f t="shared" si="123"/>
        <v>#REF!</v>
      </c>
      <c r="BJ118" s="24" t="str">
        <f t="shared" si="124"/>
        <v>-</v>
      </c>
      <c r="BK118" s="11"/>
    </row>
    <row r="119" spans="1:63" ht="10.5" hidden="1" customHeight="1" outlineLevel="2" x14ac:dyDescent="0.3">
      <c r="A119" s="14" t="s">
        <v>53</v>
      </c>
      <c r="B119" s="14"/>
      <c r="C119" s="26" t="s">
        <v>132</v>
      </c>
      <c r="D119" s="26"/>
      <c r="E119" s="27" t="e">
        <f t="array" ref="E119">INDEX(#REF!,MATCH($C119,#REF!,0),MATCH(E$1,#REF!,0))</f>
        <v>#REF!</v>
      </c>
      <c r="F119" s="27" t="e">
        <f t="array" ref="F119">INDEX(#REF!,MATCH($C119,#REF!,0),MATCH(F$1,#REF!,0))</f>
        <v>#REF!</v>
      </c>
      <c r="G119" s="27" t="e">
        <f t="array" ref="G119">INDEX(#REF!,MATCH($C119,#REF!,0),MATCH(G$1,#REF!,0))</f>
        <v>#REF!</v>
      </c>
      <c r="H119" s="27" t="e">
        <f t="array" ref="H119">INDEX(#REF!,MATCH($C119,#REF!,0),MATCH(H$1,#REF!,0))</f>
        <v>#REF!</v>
      </c>
      <c r="I119" s="27" t="e">
        <f t="array" ref="I119">INDEX(#REF!,MATCH($C119,#REF!,0),MATCH(I$1,#REF!,0))</f>
        <v>#REF!</v>
      </c>
      <c r="J119" s="27" t="e">
        <f t="array" ref="J119">INDEX(#REF!,MATCH($C119,#REF!,0),MATCH(J$1,#REF!,0))</f>
        <v>#REF!</v>
      </c>
      <c r="K119" s="27" t="e">
        <f t="array" ref="K119">INDEX(#REF!,MATCH($C119,#REF!,0),MATCH(K$1,#REF!,0))</f>
        <v>#REF!</v>
      </c>
      <c r="L119" s="27" t="e">
        <f t="array" ref="L119">INDEX(#REF!,MATCH($C119,#REF!,0),MATCH(L$1,#REF!,0))</f>
        <v>#REF!</v>
      </c>
      <c r="M119" s="27" t="e">
        <f t="array" ref="M119">INDEX(#REF!,MATCH($C119,#REF!,0),MATCH(M$1,#REF!,0))</f>
        <v>#REF!</v>
      </c>
      <c r="N119" s="27" t="e">
        <f t="array" ref="N119">INDEX(#REF!,MATCH($C119,#REF!,0),MATCH(N$1,#REF!,0))</f>
        <v>#REF!</v>
      </c>
      <c r="O119" s="27" t="e">
        <f t="array" ref="O119">INDEX(#REF!,MATCH($C119,#REF!,0),MATCH(O$1,#REF!,0))</f>
        <v>#REF!</v>
      </c>
      <c r="P119" s="27" t="e">
        <f t="array" ref="P119">INDEX(#REF!,MATCH($C119,#REF!,0),MATCH(P$1,#REF!,0))</f>
        <v>#REF!</v>
      </c>
      <c r="Q119" s="28">
        <f t="shared" si="112"/>
        <v>0</v>
      </c>
      <c r="R119" s="26"/>
      <c r="S119" s="27" t="e">
        <f t="array" ref="S119">INDEX(#REF!,MATCH($C119,#REF!,0),MATCH(S$1,#REF!,0))</f>
        <v>#REF!</v>
      </c>
      <c r="T119" s="27" t="e">
        <f t="array" ref="T119">INDEX(#REF!,MATCH($C119,#REF!,0),MATCH(T$1,#REF!,0))</f>
        <v>#REF!</v>
      </c>
      <c r="U119" s="27" t="e">
        <f t="array" ref="U119">INDEX(#REF!,MATCH($C119,#REF!,0),MATCH(U$1,#REF!,0))</f>
        <v>#REF!</v>
      </c>
      <c r="V119" s="27" t="e">
        <f t="array" ref="V119">INDEX(#REF!,MATCH($C119,#REF!,0),MATCH(V$1,#REF!,0))</f>
        <v>#REF!</v>
      </c>
      <c r="W119" s="27" t="e">
        <f t="array" ref="W119">INDEX(#REF!,MATCH($C119,#REF!,0),MATCH(W$1,#REF!,0))</f>
        <v>#REF!</v>
      </c>
      <c r="X119" s="27" t="e">
        <f t="array" ref="X119">INDEX(#REF!,MATCH($C119,#REF!,0),MATCH(X$1,#REF!,0))</f>
        <v>#REF!</v>
      </c>
      <c r="Y119" s="27" t="e">
        <f t="array" ref="Y119">INDEX(#REF!,MATCH($C119,#REF!,0),MATCH(Y$1,#REF!,0))</f>
        <v>#REF!</v>
      </c>
      <c r="Z119" s="27" t="e">
        <f t="array" ref="Z119">INDEX(#REF!,MATCH($C119,#REF!,0),MATCH(Z$1,#REF!,0))</f>
        <v>#REF!</v>
      </c>
      <c r="AA119" s="27" t="e">
        <f t="array" ref="AA119">INDEX(#REF!,MATCH($C119,#REF!,0),MATCH(AA$1,#REF!,0))</f>
        <v>#REF!</v>
      </c>
      <c r="AB119" s="27" t="e">
        <f t="array" ref="AB119">INDEX(#REF!,MATCH($C119,#REF!,0),MATCH(AB$1,#REF!,0))</f>
        <v>#REF!</v>
      </c>
      <c r="AC119" s="27" t="e">
        <f t="array" ref="AC119">INDEX(#REF!,MATCH($C119,#REF!,0),MATCH(AC$1,#REF!,0))</f>
        <v>#REF!</v>
      </c>
      <c r="AD119" s="27" t="e">
        <f t="array" ref="AD119">INDEX(#REF!,MATCH($C119,#REF!,0),MATCH(AD$1,#REF!,0))</f>
        <v>#REF!</v>
      </c>
      <c r="AE119" s="27" t="e">
        <f t="shared" si="114"/>
        <v>#REF!</v>
      </c>
      <c r="AF119" s="28">
        <f t="shared" si="126"/>
        <v>0</v>
      </c>
      <c r="AG119" s="26"/>
      <c r="AH119" s="27" t="e">
        <f t="array" ref="AH119">INDEX(#REF!,MATCH($C119,#REF!,0),MATCH(AH$1,#REF!,0))</f>
        <v>#REF!</v>
      </c>
      <c r="AI119" s="27" t="e">
        <f t="array" ref="AI119">INDEX(#REF!,MATCH($C119,#REF!,0),MATCH(AI$1,#REF!,0))</f>
        <v>#REF!</v>
      </c>
      <c r="AJ119" s="27" t="e">
        <f t="array" ref="AJ119">INDEX(#REF!,MATCH($C119,#REF!,0),MATCH(AJ$1,#REF!,0))</f>
        <v>#REF!</v>
      </c>
      <c r="AK119" s="27" t="e">
        <f t="array" ref="AK119">INDEX(#REF!,MATCH($C119,#REF!,0),MATCH(AK$1,#REF!,0))</f>
        <v>#REF!</v>
      </c>
      <c r="AL119" s="27" t="e">
        <f t="array" ref="AL119">INDEX(#REF!,MATCH($C119,#REF!,0),MATCH(AL$1,#REF!,0))</f>
        <v>#REF!</v>
      </c>
      <c r="AM119" s="27" t="e">
        <f t="array" ref="AM119">INDEX(#REF!,MATCH($C119,#REF!,0),MATCH(AM$1,#REF!,0))</f>
        <v>#REF!</v>
      </c>
      <c r="AN119" s="27" t="e">
        <f t="array" ref="AN119">INDEX(#REF!,MATCH($C119,#REF!,0),MATCH(AN$1,#REF!,0))</f>
        <v>#REF!</v>
      </c>
      <c r="AO119" s="27" t="e">
        <f t="array" ref="AO119">INDEX(#REF!,MATCH($C119,#REF!,0),MATCH(AO$1,#REF!,0))</f>
        <v>#REF!</v>
      </c>
      <c r="AP119" s="27" t="e">
        <f t="array" ref="AP119">INDEX(#REF!,MATCH($C119,#REF!,0),MATCH(AP$1,#REF!,0))</f>
        <v>#REF!</v>
      </c>
      <c r="AQ119" s="27" t="e">
        <f t="array" ref="AQ119">INDEX(#REF!,MATCH($C119,#REF!,0),MATCH(AQ$1,#REF!,0))</f>
        <v>#REF!</v>
      </c>
      <c r="AR119" s="27" t="e">
        <f t="array" ref="AR119">INDEX(#REF!,MATCH($C119,#REF!,0),MATCH(AR$1,#REF!,0))</f>
        <v>#REF!</v>
      </c>
      <c r="AS119" s="27" t="e">
        <f t="array" ref="AS119">INDEX(#REF!,MATCH($C119,#REF!,0),MATCH(AS$1,#REF!,0))</f>
        <v>#REF!</v>
      </c>
      <c r="AT119" s="29" t="e">
        <f t="shared" si="116"/>
        <v>#REF!</v>
      </c>
      <c r="AU119" s="28">
        <f t="shared" si="117"/>
        <v>0</v>
      </c>
      <c r="AV119" s="7"/>
      <c r="AW119" s="29" t="e">
        <f t="shared" ref="AW119:AW139" si="143">SUMIF(E$1:P$1,"&lt;="&amp;AW$2,E119:P119)</f>
        <v>#REF!</v>
      </c>
      <c r="AX119" s="28" t="e">
        <f t="shared" si="118"/>
        <v>#REF!</v>
      </c>
      <c r="AY119" s="26"/>
      <c r="AZ119" s="26"/>
      <c r="BA119" s="29" t="e">
        <f t="shared" ref="BA119:BA139" si="144">SUMIF(S$1:AD$1,"&lt;="&amp;BA$2,S119:AD119)</f>
        <v>#REF!</v>
      </c>
      <c r="BB119" s="28" t="e">
        <f t="shared" si="119"/>
        <v>#REF!</v>
      </c>
      <c r="BC119" s="27" t="e">
        <f t="shared" si="120"/>
        <v>#REF!</v>
      </c>
      <c r="BD119" s="28" t="str">
        <f t="shared" si="121"/>
        <v>-</v>
      </c>
      <c r="BE119" s="26"/>
      <c r="BF119" s="26"/>
      <c r="BG119" s="29" t="e">
        <f t="shared" ref="BG119:BG139" si="145">SUMIF(AH$1:AS$1,"&lt;="&amp;BG$2,AH119:AS119)</f>
        <v>#REF!</v>
      </c>
      <c r="BH119" s="28" t="e">
        <f t="shared" si="122"/>
        <v>#REF!</v>
      </c>
      <c r="BI119" s="27" t="e">
        <f t="shared" si="123"/>
        <v>#REF!</v>
      </c>
      <c r="BJ119" s="28" t="str">
        <f t="shared" si="124"/>
        <v>-</v>
      </c>
      <c r="BK119" s="14"/>
    </row>
    <row r="120" spans="1:63" ht="10.5" hidden="1" customHeight="1" outlineLevel="2" x14ac:dyDescent="0.3">
      <c r="A120" s="14" t="s">
        <v>53</v>
      </c>
      <c r="B120" s="14"/>
      <c r="C120" s="26" t="s">
        <v>133</v>
      </c>
      <c r="D120" s="26"/>
      <c r="E120" s="27" t="e">
        <f t="array" ref="E120">INDEX(#REF!,MATCH($C120,#REF!,0),MATCH(E$1,#REF!,0))</f>
        <v>#REF!</v>
      </c>
      <c r="F120" s="27" t="e">
        <f t="array" ref="F120">INDEX(#REF!,MATCH($C120,#REF!,0),MATCH(F$1,#REF!,0))</f>
        <v>#REF!</v>
      </c>
      <c r="G120" s="27" t="e">
        <f t="array" ref="G120">INDEX(#REF!,MATCH($C120,#REF!,0),MATCH(G$1,#REF!,0))</f>
        <v>#REF!</v>
      </c>
      <c r="H120" s="27" t="e">
        <f t="array" ref="H120">INDEX(#REF!,MATCH($C120,#REF!,0),MATCH(H$1,#REF!,0))</f>
        <v>#REF!</v>
      </c>
      <c r="I120" s="27" t="e">
        <f t="array" ref="I120">INDEX(#REF!,MATCH($C120,#REF!,0),MATCH(I$1,#REF!,0))</f>
        <v>#REF!</v>
      </c>
      <c r="J120" s="27" t="e">
        <f t="array" ref="J120">INDEX(#REF!,MATCH($C120,#REF!,0),MATCH(J$1,#REF!,0))</f>
        <v>#REF!</v>
      </c>
      <c r="K120" s="27" t="e">
        <f t="array" ref="K120">INDEX(#REF!,MATCH($C120,#REF!,0),MATCH(K$1,#REF!,0))</f>
        <v>#REF!</v>
      </c>
      <c r="L120" s="27" t="e">
        <f t="array" ref="L120">INDEX(#REF!,MATCH($C120,#REF!,0),MATCH(L$1,#REF!,0))</f>
        <v>#REF!</v>
      </c>
      <c r="M120" s="27" t="e">
        <f t="array" ref="M120">INDEX(#REF!,MATCH($C120,#REF!,0),MATCH(M$1,#REF!,0))</f>
        <v>#REF!</v>
      </c>
      <c r="N120" s="27" t="e">
        <f t="array" ref="N120">INDEX(#REF!,MATCH($C120,#REF!,0),MATCH(N$1,#REF!,0))</f>
        <v>#REF!</v>
      </c>
      <c r="O120" s="27" t="e">
        <f t="array" ref="O120">INDEX(#REF!,MATCH($C120,#REF!,0),MATCH(O$1,#REF!,0))</f>
        <v>#REF!</v>
      </c>
      <c r="P120" s="27" t="e">
        <f t="array" ref="P120">INDEX(#REF!,MATCH($C120,#REF!,0),MATCH(P$1,#REF!,0))</f>
        <v>#REF!</v>
      </c>
      <c r="Q120" s="28">
        <f t="shared" si="112"/>
        <v>0</v>
      </c>
      <c r="R120" s="26"/>
      <c r="S120" s="27" t="e">
        <f t="array" ref="S120">INDEX(#REF!,MATCH($C120,#REF!,0),MATCH(S$1,#REF!,0))</f>
        <v>#REF!</v>
      </c>
      <c r="T120" s="27" t="e">
        <f t="array" ref="T120">INDEX(#REF!,MATCH($C120,#REF!,0),MATCH(T$1,#REF!,0))</f>
        <v>#REF!</v>
      </c>
      <c r="U120" s="27" t="e">
        <f t="array" ref="U120">INDEX(#REF!,MATCH($C120,#REF!,0),MATCH(U$1,#REF!,0))</f>
        <v>#REF!</v>
      </c>
      <c r="V120" s="27" t="e">
        <f t="array" ref="V120">INDEX(#REF!,MATCH($C120,#REF!,0),MATCH(V$1,#REF!,0))</f>
        <v>#REF!</v>
      </c>
      <c r="W120" s="27" t="e">
        <f t="array" ref="W120">INDEX(#REF!,MATCH($C120,#REF!,0),MATCH(W$1,#REF!,0))</f>
        <v>#REF!</v>
      </c>
      <c r="X120" s="27" t="e">
        <f t="array" ref="X120">INDEX(#REF!,MATCH($C120,#REF!,0),MATCH(X$1,#REF!,0))</f>
        <v>#REF!</v>
      </c>
      <c r="Y120" s="27" t="e">
        <f t="array" ref="Y120">INDEX(#REF!,MATCH($C120,#REF!,0),MATCH(Y$1,#REF!,0))</f>
        <v>#REF!</v>
      </c>
      <c r="Z120" s="27" t="e">
        <f t="array" ref="Z120">INDEX(#REF!,MATCH($C120,#REF!,0),MATCH(Z$1,#REF!,0))</f>
        <v>#REF!</v>
      </c>
      <c r="AA120" s="27" t="e">
        <f t="array" ref="AA120">INDEX(#REF!,MATCH($C120,#REF!,0),MATCH(AA$1,#REF!,0))</f>
        <v>#REF!</v>
      </c>
      <c r="AB120" s="27" t="e">
        <f t="array" ref="AB120">INDEX(#REF!,MATCH($C120,#REF!,0),MATCH(AB$1,#REF!,0))</f>
        <v>#REF!</v>
      </c>
      <c r="AC120" s="27" t="e">
        <f t="array" ref="AC120">INDEX(#REF!,MATCH($C120,#REF!,0),MATCH(AC$1,#REF!,0))</f>
        <v>#REF!</v>
      </c>
      <c r="AD120" s="27" t="e">
        <f t="array" ref="AD120">INDEX(#REF!,MATCH($C120,#REF!,0),MATCH(AD$1,#REF!,0))</f>
        <v>#REF!</v>
      </c>
      <c r="AE120" s="27" t="e">
        <f t="shared" si="114"/>
        <v>#REF!</v>
      </c>
      <c r="AF120" s="28">
        <f t="shared" si="126"/>
        <v>0</v>
      </c>
      <c r="AG120" s="26"/>
      <c r="AH120" s="27" t="e">
        <f t="array" ref="AH120">INDEX(#REF!,MATCH($C120,#REF!,0),MATCH(AH$1,#REF!,0))</f>
        <v>#REF!</v>
      </c>
      <c r="AI120" s="27" t="e">
        <f t="array" ref="AI120">INDEX(#REF!,MATCH($C120,#REF!,0),MATCH(AI$1,#REF!,0))</f>
        <v>#REF!</v>
      </c>
      <c r="AJ120" s="27" t="e">
        <f t="array" ref="AJ120">INDEX(#REF!,MATCH($C120,#REF!,0),MATCH(AJ$1,#REF!,0))</f>
        <v>#REF!</v>
      </c>
      <c r="AK120" s="27" t="e">
        <f t="array" ref="AK120">INDEX(#REF!,MATCH($C120,#REF!,0),MATCH(AK$1,#REF!,0))</f>
        <v>#REF!</v>
      </c>
      <c r="AL120" s="27" t="e">
        <f t="array" ref="AL120">INDEX(#REF!,MATCH($C120,#REF!,0),MATCH(AL$1,#REF!,0))</f>
        <v>#REF!</v>
      </c>
      <c r="AM120" s="27" t="e">
        <f t="array" ref="AM120">INDEX(#REF!,MATCH($C120,#REF!,0),MATCH(AM$1,#REF!,0))</f>
        <v>#REF!</v>
      </c>
      <c r="AN120" s="27" t="e">
        <f t="array" ref="AN120">INDEX(#REF!,MATCH($C120,#REF!,0),MATCH(AN$1,#REF!,0))</f>
        <v>#REF!</v>
      </c>
      <c r="AO120" s="27" t="e">
        <f t="array" ref="AO120">INDEX(#REF!,MATCH($C120,#REF!,0),MATCH(AO$1,#REF!,0))</f>
        <v>#REF!</v>
      </c>
      <c r="AP120" s="27" t="e">
        <f t="array" ref="AP120">INDEX(#REF!,MATCH($C120,#REF!,0),MATCH(AP$1,#REF!,0))</f>
        <v>#REF!</v>
      </c>
      <c r="AQ120" s="27" t="e">
        <f t="array" ref="AQ120">INDEX(#REF!,MATCH($C120,#REF!,0),MATCH(AQ$1,#REF!,0))</f>
        <v>#REF!</v>
      </c>
      <c r="AR120" s="27" t="e">
        <f t="array" ref="AR120">INDEX(#REF!,MATCH($C120,#REF!,0),MATCH(AR$1,#REF!,0))</f>
        <v>#REF!</v>
      </c>
      <c r="AS120" s="27" t="e">
        <f t="array" ref="AS120">INDEX(#REF!,MATCH($C120,#REF!,0),MATCH(AS$1,#REF!,0))</f>
        <v>#REF!</v>
      </c>
      <c r="AT120" s="29" t="e">
        <f t="shared" si="116"/>
        <v>#REF!</v>
      </c>
      <c r="AU120" s="28">
        <f t="shared" si="117"/>
        <v>0</v>
      </c>
      <c r="AV120" s="7"/>
      <c r="AW120" s="29" t="e">
        <f t="shared" si="143"/>
        <v>#REF!</v>
      </c>
      <c r="AX120" s="28" t="e">
        <f t="shared" si="118"/>
        <v>#REF!</v>
      </c>
      <c r="AY120" s="26"/>
      <c r="AZ120" s="26"/>
      <c r="BA120" s="29" t="e">
        <f t="shared" si="144"/>
        <v>#REF!</v>
      </c>
      <c r="BB120" s="28" t="e">
        <f t="shared" si="119"/>
        <v>#REF!</v>
      </c>
      <c r="BC120" s="27" t="e">
        <f t="shared" si="120"/>
        <v>#REF!</v>
      </c>
      <c r="BD120" s="28" t="str">
        <f t="shared" si="121"/>
        <v>-</v>
      </c>
      <c r="BE120" s="26"/>
      <c r="BF120" s="26"/>
      <c r="BG120" s="29" t="e">
        <f t="shared" si="145"/>
        <v>#REF!</v>
      </c>
      <c r="BH120" s="28" t="e">
        <f t="shared" si="122"/>
        <v>#REF!</v>
      </c>
      <c r="BI120" s="27" t="e">
        <f t="shared" si="123"/>
        <v>#REF!</v>
      </c>
      <c r="BJ120" s="28" t="str">
        <f t="shared" si="124"/>
        <v>-</v>
      </c>
      <c r="BK120" s="14"/>
    </row>
    <row r="121" spans="1:63" ht="10.5" hidden="1" customHeight="1" outlineLevel="2" x14ac:dyDescent="0.3">
      <c r="A121" s="14" t="s">
        <v>53</v>
      </c>
      <c r="B121" s="14"/>
      <c r="C121" s="26" t="s">
        <v>134</v>
      </c>
      <c r="D121" s="26"/>
      <c r="E121" s="27" t="e">
        <f t="array" ref="E121">INDEX(#REF!,MATCH($C121,#REF!,0),MATCH(E$1,#REF!,0))</f>
        <v>#REF!</v>
      </c>
      <c r="F121" s="27" t="e">
        <f t="array" ref="F121">INDEX(#REF!,MATCH($C121,#REF!,0),MATCH(F$1,#REF!,0))</f>
        <v>#REF!</v>
      </c>
      <c r="G121" s="27" t="e">
        <f t="array" ref="G121">INDEX(#REF!,MATCH($C121,#REF!,0),MATCH(G$1,#REF!,0))</f>
        <v>#REF!</v>
      </c>
      <c r="H121" s="27" t="e">
        <f t="array" ref="H121">INDEX(#REF!,MATCH($C121,#REF!,0),MATCH(H$1,#REF!,0))</f>
        <v>#REF!</v>
      </c>
      <c r="I121" s="27" t="e">
        <f t="array" ref="I121">INDEX(#REF!,MATCH($C121,#REF!,0),MATCH(I$1,#REF!,0))</f>
        <v>#REF!</v>
      </c>
      <c r="J121" s="27" t="e">
        <f t="array" ref="J121">INDEX(#REF!,MATCH($C121,#REF!,0),MATCH(J$1,#REF!,0))</f>
        <v>#REF!</v>
      </c>
      <c r="K121" s="27" t="e">
        <f t="array" ref="K121">INDEX(#REF!,MATCH($C121,#REF!,0),MATCH(K$1,#REF!,0))</f>
        <v>#REF!</v>
      </c>
      <c r="L121" s="27" t="e">
        <f t="array" ref="L121">INDEX(#REF!,MATCH($C121,#REF!,0),MATCH(L$1,#REF!,0))</f>
        <v>#REF!</v>
      </c>
      <c r="M121" s="27" t="e">
        <f t="array" ref="M121">INDEX(#REF!,MATCH($C121,#REF!,0),MATCH(M$1,#REF!,0))</f>
        <v>#REF!</v>
      </c>
      <c r="N121" s="27" t="e">
        <f t="array" ref="N121">INDEX(#REF!,MATCH($C121,#REF!,0),MATCH(N$1,#REF!,0))</f>
        <v>#REF!</v>
      </c>
      <c r="O121" s="27" t="e">
        <f t="array" ref="O121">INDEX(#REF!,MATCH($C121,#REF!,0),MATCH(O$1,#REF!,0))</f>
        <v>#REF!</v>
      </c>
      <c r="P121" s="27" t="e">
        <f t="array" ref="P121">INDEX(#REF!,MATCH($C121,#REF!,0),MATCH(P$1,#REF!,0))</f>
        <v>#REF!</v>
      </c>
      <c r="Q121" s="28">
        <f t="shared" si="112"/>
        <v>0</v>
      </c>
      <c r="R121" s="26"/>
      <c r="S121" s="27" t="e">
        <f t="array" ref="S121">INDEX(#REF!,MATCH($C121,#REF!,0),MATCH(S$1,#REF!,0))</f>
        <v>#REF!</v>
      </c>
      <c r="T121" s="27" t="e">
        <f t="array" ref="T121">INDEX(#REF!,MATCH($C121,#REF!,0),MATCH(T$1,#REF!,0))</f>
        <v>#REF!</v>
      </c>
      <c r="U121" s="27" t="e">
        <f t="array" ref="U121">INDEX(#REF!,MATCH($C121,#REF!,0),MATCH(U$1,#REF!,0))</f>
        <v>#REF!</v>
      </c>
      <c r="V121" s="27" t="e">
        <f t="array" ref="V121">INDEX(#REF!,MATCH($C121,#REF!,0),MATCH(V$1,#REF!,0))</f>
        <v>#REF!</v>
      </c>
      <c r="W121" s="27" t="e">
        <f t="array" ref="W121">INDEX(#REF!,MATCH($C121,#REF!,0),MATCH(W$1,#REF!,0))</f>
        <v>#REF!</v>
      </c>
      <c r="X121" s="27" t="e">
        <f t="array" ref="X121">INDEX(#REF!,MATCH($C121,#REF!,0),MATCH(X$1,#REF!,0))</f>
        <v>#REF!</v>
      </c>
      <c r="Y121" s="27" t="e">
        <f t="array" ref="Y121">INDEX(#REF!,MATCH($C121,#REF!,0),MATCH(Y$1,#REF!,0))</f>
        <v>#REF!</v>
      </c>
      <c r="Z121" s="27" t="e">
        <f t="array" ref="Z121">INDEX(#REF!,MATCH($C121,#REF!,0),MATCH(Z$1,#REF!,0))</f>
        <v>#REF!</v>
      </c>
      <c r="AA121" s="27" t="e">
        <f t="array" ref="AA121">INDEX(#REF!,MATCH($C121,#REF!,0),MATCH(AA$1,#REF!,0))</f>
        <v>#REF!</v>
      </c>
      <c r="AB121" s="27" t="e">
        <f t="array" ref="AB121">INDEX(#REF!,MATCH($C121,#REF!,0),MATCH(AB$1,#REF!,0))</f>
        <v>#REF!</v>
      </c>
      <c r="AC121" s="27" t="e">
        <f t="array" ref="AC121">INDEX(#REF!,MATCH($C121,#REF!,0),MATCH(AC$1,#REF!,0))</f>
        <v>#REF!</v>
      </c>
      <c r="AD121" s="27" t="e">
        <f t="array" ref="AD121">INDEX(#REF!,MATCH($C121,#REF!,0),MATCH(AD$1,#REF!,0))</f>
        <v>#REF!</v>
      </c>
      <c r="AE121" s="27" t="e">
        <f t="shared" si="114"/>
        <v>#REF!</v>
      </c>
      <c r="AF121" s="28">
        <f t="shared" si="126"/>
        <v>0</v>
      </c>
      <c r="AG121" s="26"/>
      <c r="AH121" s="27" t="e">
        <f t="array" ref="AH121">INDEX(#REF!,MATCH($C121,#REF!,0),MATCH(AH$1,#REF!,0))</f>
        <v>#REF!</v>
      </c>
      <c r="AI121" s="27" t="e">
        <f t="array" ref="AI121">INDEX(#REF!,MATCH($C121,#REF!,0),MATCH(AI$1,#REF!,0))</f>
        <v>#REF!</v>
      </c>
      <c r="AJ121" s="27" t="e">
        <f t="array" ref="AJ121">INDEX(#REF!,MATCH($C121,#REF!,0),MATCH(AJ$1,#REF!,0))</f>
        <v>#REF!</v>
      </c>
      <c r="AK121" s="27" t="e">
        <f t="array" ref="AK121">INDEX(#REF!,MATCH($C121,#REF!,0),MATCH(AK$1,#REF!,0))</f>
        <v>#REF!</v>
      </c>
      <c r="AL121" s="27" t="e">
        <f t="array" ref="AL121">INDEX(#REF!,MATCH($C121,#REF!,0),MATCH(AL$1,#REF!,0))</f>
        <v>#REF!</v>
      </c>
      <c r="AM121" s="27" t="e">
        <f t="array" ref="AM121">INDEX(#REF!,MATCH($C121,#REF!,0),MATCH(AM$1,#REF!,0))</f>
        <v>#REF!</v>
      </c>
      <c r="AN121" s="27" t="e">
        <f t="array" ref="AN121">INDEX(#REF!,MATCH($C121,#REF!,0),MATCH(AN$1,#REF!,0))</f>
        <v>#REF!</v>
      </c>
      <c r="AO121" s="27" t="e">
        <f t="array" ref="AO121">INDEX(#REF!,MATCH($C121,#REF!,0),MATCH(AO$1,#REF!,0))</f>
        <v>#REF!</v>
      </c>
      <c r="AP121" s="27" t="e">
        <f t="array" ref="AP121">INDEX(#REF!,MATCH($C121,#REF!,0),MATCH(AP$1,#REF!,0))</f>
        <v>#REF!</v>
      </c>
      <c r="AQ121" s="27" t="e">
        <f t="array" ref="AQ121">INDEX(#REF!,MATCH($C121,#REF!,0),MATCH(AQ$1,#REF!,0))</f>
        <v>#REF!</v>
      </c>
      <c r="AR121" s="27" t="e">
        <f t="array" ref="AR121">INDEX(#REF!,MATCH($C121,#REF!,0),MATCH(AR$1,#REF!,0))</f>
        <v>#REF!</v>
      </c>
      <c r="AS121" s="27" t="e">
        <f t="array" ref="AS121">INDEX(#REF!,MATCH($C121,#REF!,0),MATCH(AS$1,#REF!,0))</f>
        <v>#REF!</v>
      </c>
      <c r="AT121" s="29" t="e">
        <f t="shared" si="116"/>
        <v>#REF!</v>
      </c>
      <c r="AU121" s="28">
        <f t="shared" si="117"/>
        <v>0</v>
      </c>
      <c r="AV121" s="7"/>
      <c r="AW121" s="29" t="e">
        <f t="shared" si="143"/>
        <v>#REF!</v>
      </c>
      <c r="AX121" s="28" t="e">
        <f t="shared" si="118"/>
        <v>#REF!</v>
      </c>
      <c r="AY121" s="26"/>
      <c r="AZ121" s="26"/>
      <c r="BA121" s="29" t="e">
        <f t="shared" si="144"/>
        <v>#REF!</v>
      </c>
      <c r="BB121" s="28" t="e">
        <f t="shared" si="119"/>
        <v>#REF!</v>
      </c>
      <c r="BC121" s="27" t="e">
        <f t="shared" si="120"/>
        <v>#REF!</v>
      </c>
      <c r="BD121" s="28" t="str">
        <f t="shared" si="121"/>
        <v>-</v>
      </c>
      <c r="BE121" s="26"/>
      <c r="BF121" s="26"/>
      <c r="BG121" s="29" t="e">
        <f t="shared" si="145"/>
        <v>#REF!</v>
      </c>
      <c r="BH121" s="28" t="e">
        <f t="shared" si="122"/>
        <v>#REF!</v>
      </c>
      <c r="BI121" s="27" t="e">
        <f t="shared" si="123"/>
        <v>#REF!</v>
      </c>
      <c r="BJ121" s="28" t="str">
        <f t="shared" si="124"/>
        <v>-</v>
      </c>
      <c r="BK121" s="14"/>
    </row>
    <row r="122" spans="1:63" ht="10.5" hidden="1" customHeight="1" outlineLevel="2" x14ac:dyDescent="0.3">
      <c r="A122" s="14" t="s">
        <v>53</v>
      </c>
      <c r="B122" s="14"/>
      <c r="C122" s="26" t="s">
        <v>135</v>
      </c>
      <c r="D122" s="26"/>
      <c r="E122" s="27" t="e">
        <f t="array" ref="E122">INDEX(#REF!,MATCH($C122,#REF!,0),MATCH(E$1,#REF!,0))</f>
        <v>#REF!</v>
      </c>
      <c r="F122" s="27" t="e">
        <f t="array" ref="F122">INDEX(#REF!,MATCH($C122,#REF!,0),MATCH(F$1,#REF!,0))</f>
        <v>#REF!</v>
      </c>
      <c r="G122" s="27" t="e">
        <f t="array" ref="G122">INDEX(#REF!,MATCH($C122,#REF!,0),MATCH(G$1,#REF!,0))</f>
        <v>#REF!</v>
      </c>
      <c r="H122" s="27" t="e">
        <f t="array" ref="H122">INDEX(#REF!,MATCH($C122,#REF!,0),MATCH(H$1,#REF!,0))</f>
        <v>#REF!</v>
      </c>
      <c r="I122" s="27" t="e">
        <f t="array" ref="I122">INDEX(#REF!,MATCH($C122,#REF!,0),MATCH(I$1,#REF!,0))</f>
        <v>#REF!</v>
      </c>
      <c r="J122" s="27" t="e">
        <f t="array" ref="J122">INDEX(#REF!,MATCH($C122,#REF!,0),MATCH(J$1,#REF!,0))</f>
        <v>#REF!</v>
      </c>
      <c r="K122" s="27" t="e">
        <f t="array" ref="K122">INDEX(#REF!,MATCH($C122,#REF!,0),MATCH(K$1,#REF!,0))</f>
        <v>#REF!</v>
      </c>
      <c r="L122" s="27" t="e">
        <f t="array" ref="L122">INDEX(#REF!,MATCH($C122,#REF!,0),MATCH(L$1,#REF!,0))</f>
        <v>#REF!</v>
      </c>
      <c r="M122" s="27" t="e">
        <f t="array" ref="M122">INDEX(#REF!,MATCH($C122,#REF!,0),MATCH(M$1,#REF!,0))</f>
        <v>#REF!</v>
      </c>
      <c r="N122" s="27" t="e">
        <f t="array" ref="N122">INDEX(#REF!,MATCH($C122,#REF!,0),MATCH(N$1,#REF!,0))</f>
        <v>#REF!</v>
      </c>
      <c r="O122" s="27" t="e">
        <f t="array" ref="O122">INDEX(#REF!,MATCH($C122,#REF!,0),MATCH(O$1,#REF!,0))</f>
        <v>#REF!</v>
      </c>
      <c r="P122" s="27" t="e">
        <f t="array" ref="P122">INDEX(#REF!,MATCH($C122,#REF!,0),MATCH(P$1,#REF!,0))</f>
        <v>#REF!</v>
      </c>
      <c r="Q122" s="28">
        <f t="shared" si="112"/>
        <v>0</v>
      </c>
      <c r="R122" s="26"/>
      <c r="S122" s="27" t="e">
        <f t="array" ref="S122">INDEX(#REF!,MATCH($C122,#REF!,0),MATCH(S$1,#REF!,0))</f>
        <v>#REF!</v>
      </c>
      <c r="T122" s="27" t="e">
        <f t="array" ref="T122">INDEX(#REF!,MATCH($C122,#REF!,0),MATCH(T$1,#REF!,0))</f>
        <v>#REF!</v>
      </c>
      <c r="U122" s="27" t="e">
        <f t="array" ref="U122">INDEX(#REF!,MATCH($C122,#REF!,0),MATCH(U$1,#REF!,0))</f>
        <v>#REF!</v>
      </c>
      <c r="V122" s="27" t="e">
        <f t="array" ref="V122">INDEX(#REF!,MATCH($C122,#REF!,0),MATCH(V$1,#REF!,0))</f>
        <v>#REF!</v>
      </c>
      <c r="W122" s="27" t="e">
        <f t="array" ref="W122">INDEX(#REF!,MATCH($C122,#REF!,0),MATCH(W$1,#REF!,0))</f>
        <v>#REF!</v>
      </c>
      <c r="X122" s="27" t="e">
        <f t="array" ref="X122">INDEX(#REF!,MATCH($C122,#REF!,0),MATCH(X$1,#REF!,0))</f>
        <v>#REF!</v>
      </c>
      <c r="Y122" s="27" t="e">
        <f t="array" ref="Y122">INDEX(#REF!,MATCH($C122,#REF!,0),MATCH(Y$1,#REF!,0))</f>
        <v>#REF!</v>
      </c>
      <c r="Z122" s="27" t="e">
        <f t="array" ref="Z122">INDEX(#REF!,MATCH($C122,#REF!,0),MATCH(Z$1,#REF!,0))</f>
        <v>#REF!</v>
      </c>
      <c r="AA122" s="27" t="e">
        <f t="array" ref="AA122">INDEX(#REF!,MATCH($C122,#REF!,0),MATCH(AA$1,#REF!,0))</f>
        <v>#REF!</v>
      </c>
      <c r="AB122" s="27" t="e">
        <f t="array" ref="AB122">INDEX(#REF!,MATCH($C122,#REF!,0),MATCH(AB$1,#REF!,0))</f>
        <v>#REF!</v>
      </c>
      <c r="AC122" s="27" t="e">
        <f t="array" ref="AC122">INDEX(#REF!,MATCH($C122,#REF!,0),MATCH(AC$1,#REF!,0))</f>
        <v>#REF!</v>
      </c>
      <c r="AD122" s="27" t="e">
        <f t="array" ref="AD122">INDEX(#REF!,MATCH($C122,#REF!,0),MATCH(AD$1,#REF!,0))</f>
        <v>#REF!</v>
      </c>
      <c r="AE122" s="27" t="e">
        <f t="shared" si="114"/>
        <v>#REF!</v>
      </c>
      <c r="AF122" s="28">
        <f t="shared" si="126"/>
        <v>0</v>
      </c>
      <c r="AG122" s="26"/>
      <c r="AH122" s="27" t="e">
        <f t="array" ref="AH122">INDEX(#REF!,MATCH($C122,#REF!,0),MATCH(AH$1,#REF!,0))</f>
        <v>#REF!</v>
      </c>
      <c r="AI122" s="27" t="e">
        <f t="array" ref="AI122">INDEX(#REF!,MATCH($C122,#REF!,0),MATCH(AI$1,#REF!,0))</f>
        <v>#REF!</v>
      </c>
      <c r="AJ122" s="27" t="e">
        <f t="array" ref="AJ122">INDEX(#REF!,MATCH($C122,#REF!,0),MATCH(AJ$1,#REF!,0))</f>
        <v>#REF!</v>
      </c>
      <c r="AK122" s="27" t="e">
        <f t="array" ref="AK122">INDEX(#REF!,MATCH($C122,#REF!,0),MATCH(AK$1,#REF!,0))</f>
        <v>#REF!</v>
      </c>
      <c r="AL122" s="27" t="e">
        <f t="array" ref="AL122">INDEX(#REF!,MATCH($C122,#REF!,0),MATCH(AL$1,#REF!,0))</f>
        <v>#REF!</v>
      </c>
      <c r="AM122" s="27" t="e">
        <f t="array" ref="AM122">INDEX(#REF!,MATCH($C122,#REF!,0),MATCH(AM$1,#REF!,0))</f>
        <v>#REF!</v>
      </c>
      <c r="AN122" s="27" t="e">
        <f t="array" ref="AN122">INDEX(#REF!,MATCH($C122,#REF!,0),MATCH(AN$1,#REF!,0))</f>
        <v>#REF!</v>
      </c>
      <c r="AO122" s="27" t="e">
        <f t="array" ref="AO122">INDEX(#REF!,MATCH($C122,#REF!,0),MATCH(AO$1,#REF!,0))</f>
        <v>#REF!</v>
      </c>
      <c r="AP122" s="27" t="e">
        <f t="array" ref="AP122">INDEX(#REF!,MATCH($C122,#REF!,0),MATCH(AP$1,#REF!,0))</f>
        <v>#REF!</v>
      </c>
      <c r="AQ122" s="27" t="e">
        <f t="array" ref="AQ122">INDEX(#REF!,MATCH($C122,#REF!,0),MATCH(AQ$1,#REF!,0))</f>
        <v>#REF!</v>
      </c>
      <c r="AR122" s="27" t="e">
        <f t="array" ref="AR122">INDEX(#REF!,MATCH($C122,#REF!,0),MATCH(AR$1,#REF!,0))</f>
        <v>#REF!</v>
      </c>
      <c r="AS122" s="27" t="e">
        <f t="array" ref="AS122">INDEX(#REF!,MATCH($C122,#REF!,0),MATCH(AS$1,#REF!,0))</f>
        <v>#REF!</v>
      </c>
      <c r="AT122" s="29" t="e">
        <f t="shared" si="116"/>
        <v>#REF!</v>
      </c>
      <c r="AU122" s="28">
        <f t="shared" si="117"/>
        <v>0</v>
      </c>
      <c r="AV122" s="7"/>
      <c r="AW122" s="29" t="e">
        <f t="shared" si="143"/>
        <v>#REF!</v>
      </c>
      <c r="AX122" s="28" t="e">
        <f t="shared" si="118"/>
        <v>#REF!</v>
      </c>
      <c r="AY122" s="26"/>
      <c r="AZ122" s="26"/>
      <c r="BA122" s="29" t="e">
        <f t="shared" si="144"/>
        <v>#REF!</v>
      </c>
      <c r="BB122" s="28" t="e">
        <f t="shared" si="119"/>
        <v>#REF!</v>
      </c>
      <c r="BC122" s="27" t="e">
        <f t="shared" si="120"/>
        <v>#REF!</v>
      </c>
      <c r="BD122" s="28" t="str">
        <f t="shared" si="121"/>
        <v>-</v>
      </c>
      <c r="BE122" s="26"/>
      <c r="BF122" s="26"/>
      <c r="BG122" s="29" t="e">
        <f t="shared" si="145"/>
        <v>#REF!</v>
      </c>
      <c r="BH122" s="28" t="e">
        <f t="shared" si="122"/>
        <v>#REF!</v>
      </c>
      <c r="BI122" s="27" t="e">
        <f t="shared" si="123"/>
        <v>#REF!</v>
      </c>
      <c r="BJ122" s="28" t="str">
        <f t="shared" si="124"/>
        <v>-</v>
      </c>
      <c r="BK122" s="14"/>
    </row>
    <row r="123" spans="1:63" ht="10.5" hidden="1" customHeight="1" outlineLevel="2" x14ac:dyDescent="0.3">
      <c r="A123" s="14" t="s">
        <v>53</v>
      </c>
      <c r="B123" s="14"/>
      <c r="C123" s="26" t="s">
        <v>136</v>
      </c>
      <c r="D123" s="26"/>
      <c r="E123" s="27" t="e">
        <f t="array" ref="E123">INDEX(#REF!,MATCH($C123,#REF!,0),MATCH(E$1,#REF!,0))</f>
        <v>#REF!</v>
      </c>
      <c r="F123" s="27" t="e">
        <f t="array" ref="F123">INDEX(#REF!,MATCH($C123,#REF!,0),MATCH(F$1,#REF!,0))</f>
        <v>#REF!</v>
      </c>
      <c r="G123" s="27" t="e">
        <f t="array" ref="G123">INDEX(#REF!,MATCH($C123,#REF!,0),MATCH(G$1,#REF!,0))</f>
        <v>#REF!</v>
      </c>
      <c r="H123" s="27" t="e">
        <f t="array" ref="H123">INDEX(#REF!,MATCH($C123,#REF!,0),MATCH(H$1,#REF!,0))</f>
        <v>#REF!</v>
      </c>
      <c r="I123" s="27" t="e">
        <f t="array" ref="I123">INDEX(#REF!,MATCH($C123,#REF!,0),MATCH(I$1,#REF!,0))</f>
        <v>#REF!</v>
      </c>
      <c r="J123" s="27" t="e">
        <f t="array" ref="J123">INDEX(#REF!,MATCH($C123,#REF!,0),MATCH(J$1,#REF!,0))</f>
        <v>#REF!</v>
      </c>
      <c r="K123" s="27" t="e">
        <f t="array" ref="K123">INDEX(#REF!,MATCH($C123,#REF!,0),MATCH(K$1,#REF!,0))</f>
        <v>#REF!</v>
      </c>
      <c r="L123" s="27" t="e">
        <f t="array" ref="L123">INDEX(#REF!,MATCH($C123,#REF!,0),MATCH(L$1,#REF!,0))</f>
        <v>#REF!</v>
      </c>
      <c r="M123" s="27" t="e">
        <f t="array" ref="M123">INDEX(#REF!,MATCH($C123,#REF!,0),MATCH(M$1,#REF!,0))</f>
        <v>#REF!</v>
      </c>
      <c r="N123" s="27" t="e">
        <f t="array" ref="N123">INDEX(#REF!,MATCH($C123,#REF!,0),MATCH(N$1,#REF!,0))</f>
        <v>#REF!</v>
      </c>
      <c r="O123" s="27" t="e">
        <f t="array" ref="O123">INDEX(#REF!,MATCH($C123,#REF!,0),MATCH(O$1,#REF!,0))</f>
        <v>#REF!</v>
      </c>
      <c r="P123" s="27" t="e">
        <f t="array" ref="P123">INDEX(#REF!,MATCH($C123,#REF!,0),MATCH(P$1,#REF!,0))</f>
        <v>#REF!</v>
      </c>
      <c r="Q123" s="28">
        <f t="shared" si="112"/>
        <v>0</v>
      </c>
      <c r="R123" s="26"/>
      <c r="S123" s="27" t="e">
        <f t="array" ref="S123">INDEX(#REF!,MATCH($C123,#REF!,0),MATCH(S$1,#REF!,0))</f>
        <v>#REF!</v>
      </c>
      <c r="T123" s="27" t="e">
        <f t="array" ref="T123">INDEX(#REF!,MATCH($C123,#REF!,0),MATCH(T$1,#REF!,0))</f>
        <v>#REF!</v>
      </c>
      <c r="U123" s="27" t="e">
        <f t="array" ref="U123">INDEX(#REF!,MATCH($C123,#REF!,0),MATCH(U$1,#REF!,0))</f>
        <v>#REF!</v>
      </c>
      <c r="V123" s="27" t="e">
        <f t="array" ref="V123">INDEX(#REF!,MATCH($C123,#REF!,0),MATCH(V$1,#REF!,0))</f>
        <v>#REF!</v>
      </c>
      <c r="W123" s="27" t="e">
        <f t="array" ref="W123">INDEX(#REF!,MATCH($C123,#REF!,0),MATCH(W$1,#REF!,0))</f>
        <v>#REF!</v>
      </c>
      <c r="X123" s="27" t="e">
        <f t="array" ref="X123">INDEX(#REF!,MATCH($C123,#REF!,0),MATCH(X$1,#REF!,0))</f>
        <v>#REF!</v>
      </c>
      <c r="Y123" s="27" t="e">
        <f t="array" ref="Y123">INDEX(#REF!,MATCH($C123,#REF!,0),MATCH(Y$1,#REF!,0))</f>
        <v>#REF!</v>
      </c>
      <c r="Z123" s="27" t="e">
        <f t="array" ref="Z123">INDEX(#REF!,MATCH($C123,#REF!,0),MATCH(Z$1,#REF!,0))</f>
        <v>#REF!</v>
      </c>
      <c r="AA123" s="27" t="e">
        <f t="array" ref="AA123">INDEX(#REF!,MATCH($C123,#REF!,0),MATCH(AA$1,#REF!,0))</f>
        <v>#REF!</v>
      </c>
      <c r="AB123" s="27" t="e">
        <f t="array" ref="AB123">INDEX(#REF!,MATCH($C123,#REF!,0),MATCH(AB$1,#REF!,0))</f>
        <v>#REF!</v>
      </c>
      <c r="AC123" s="27" t="e">
        <f t="array" ref="AC123">INDEX(#REF!,MATCH($C123,#REF!,0),MATCH(AC$1,#REF!,0))</f>
        <v>#REF!</v>
      </c>
      <c r="AD123" s="27" t="e">
        <f t="array" ref="AD123">INDEX(#REF!,MATCH($C123,#REF!,0),MATCH(AD$1,#REF!,0))</f>
        <v>#REF!</v>
      </c>
      <c r="AE123" s="27" t="e">
        <f t="shared" si="114"/>
        <v>#REF!</v>
      </c>
      <c r="AF123" s="28">
        <f t="shared" si="126"/>
        <v>0</v>
      </c>
      <c r="AG123" s="26"/>
      <c r="AH123" s="27" t="e">
        <f t="array" ref="AH123">INDEX(#REF!,MATCH($C123,#REF!,0),MATCH(AH$1,#REF!,0))</f>
        <v>#REF!</v>
      </c>
      <c r="AI123" s="27" t="e">
        <f t="array" ref="AI123">INDEX(#REF!,MATCH($C123,#REF!,0),MATCH(AI$1,#REF!,0))</f>
        <v>#REF!</v>
      </c>
      <c r="AJ123" s="27" t="e">
        <f t="array" ref="AJ123">INDEX(#REF!,MATCH($C123,#REF!,0),MATCH(AJ$1,#REF!,0))</f>
        <v>#REF!</v>
      </c>
      <c r="AK123" s="27" t="e">
        <f t="array" ref="AK123">INDEX(#REF!,MATCH($C123,#REF!,0),MATCH(AK$1,#REF!,0))</f>
        <v>#REF!</v>
      </c>
      <c r="AL123" s="27" t="e">
        <f t="array" ref="AL123">INDEX(#REF!,MATCH($C123,#REF!,0),MATCH(AL$1,#REF!,0))</f>
        <v>#REF!</v>
      </c>
      <c r="AM123" s="27" t="e">
        <f t="array" ref="AM123">INDEX(#REF!,MATCH($C123,#REF!,0),MATCH(AM$1,#REF!,0))</f>
        <v>#REF!</v>
      </c>
      <c r="AN123" s="27" t="e">
        <f t="array" ref="AN123">INDEX(#REF!,MATCH($C123,#REF!,0),MATCH(AN$1,#REF!,0))</f>
        <v>#REF!</v>
      </c>
      <c r="AO123" s="27" t="e">
        <f t="array" ref="AO123">INDEX(#REF!,MATCH($C123,#REF!,0),MATCH(AO$1,#REF!,0))</f>
        <v>#REF!</v>
      </c>
      <c r="AP123" s="27" t="e">
        <f t="array" ref="AP123">INDEX(#REF!,MATCH($C123,#REF!,0),MATCH(AP$1,#REF!,0))</f>
        <v>#REF!</v>
      </c>
      <c r="AQ123" s="27" t="e">
        <f t="array" ref="AQ123">INDEX(#REF!,MATCH($C123,#REF!,0),MATCH(AQ$1,#REF!,0))</f>
        <v>#REF!</v>
      </c>
      <c r="AR123" s="27" t="e">
        <f t="array" ref="AR123">INDEX(#REF!,MATCH($C123,#REF!,0),MATCH(AR$1,#REF!,0))</f>
        <v>#REF!</v>
      </c>
      <c r="AS123" s="27" t="e">
        <f t="array" ref="AS123">INDEX(#REF!,MATCH($C123,#REF!,0),MATCH(AS$1,#REF!,0))</f>
        <v>#REF!</v>
      </c>
      <c r="AT123" s="29" t="e">
        <f t="shared" si="116"/>
        <v>#REF!</v>
      </c>
      <c r="AU123" s="28">
        <f t="shared" si="117"/>
        <v>0</v>
      </c>
      <c r="AV123" s="7"/>
      <c r="AW123" s="29" t="e">
        <f t="shared" si="143"/>
        <v>#REF!</v>
      </c>
      <c r="AX123" s="28" t="e">
        <f t="shared" si="118"/>
        <v>#REF!</v>
      </c>
      <c r="AY123" s="26"/>
      <c r="AZ123" s="26"/>
      <c r="BA123" s="29" t="e">
        <f t="shared" si="144"/>
        <v>#REF!</v>
      </c>
      <c r="BB123" s="28" t="e">
        <f t="shared" si="119"/>
        <v>#REF!</v>
      </c>
      <c r="BC123" s="27" t="e">
        <f t="shared" si="120"/>
        <v>#REF!</v>
      </c>
      <c r="BD123" s="28" t="str">
        <f t="shared" si="121"/>
        <v>-</v>
      </c>
      <c r="BE123" s="26"/>
      <c r="BF123" s="26"/>
      <c r="BG123" s="29" t="e">
        <f t="shared" si="145"/>
        <v>#REF!</v>
      </c>
      <c r="BH123" s="28" t="e">
        <f t="shared" si="122"/>
        <v>#REF!</v>
      </c>
      <c r="BI123" s="27" t="e">
        <f t="shared" si="123"/>
        <v>#REF!</v>
      </c>
      <c r="BJ123" s="28" t="str">
        <f t="shared" si="124"/>
        <v>-</v>
      </c>
      <c r="BK123" s="14"/>
    </row>
    <row r="124" spans="1:63" ht="10.5" hidden="1" customHeight="1" outlineLevel="2" x14ac:dyDescent="0.3">
      <c r="A124" s="14" t="s">
        <v>53</v>
      </c>
      <c r="B124" s="14"/>
      <c r="C124" s="26" t="s">
        <v>137</v>
      </c>
      <c r="D124" s="26"/>
      <c r="E124" s="27" t="e">
        <f t="array" ref="E124">INDEX(#REF!,MATCH($C124,#REF!,0),MATCH(E$1,#REF!,0))</f>
        <v>#REF!</v>
      </c>
      <c r="F124" s="27" t="e">
        <f t="array" ref="F124">INDEX(#REF!,MATCH($C124,#REF!,0),MATCH(F$1,#REF!,0))</f>
        <v>#REF!</v>
      </c>
      <c r="G124" s="27" t="e">
        <f t="array" ref="G124">INDEX(#REF!,MATCH($C124,#REF!,0),MATCH(G$1,#REF!,0))</f>
        <v>#REF!</v>
      </c>
      <c r="H124" s="27" t="e">
        <f t="array" ref="H124">INDEX(#REF!,MATCH($C124,#REF!,0),MATCH(H$1,#REF!,0))</f>
        <v>#REF!</v>
      </c>
      <c r="I124" s="27" t="e">
        <f t="array" ref="I124">INDEX(#REF!,MATCH($C124,#REF!,0),MATCH(I$1,#REF!,0))</f>
        <v>#REF!</v>
      </c>
      <c r="J124" s="27" t="e">
        <f t="array" ref="J124">INDEX(#REF!,MATCH($C124,#REF!,0),MATCH(J$1,#REF!,0))</f>
        <v>#REF!</v>
      </c>
      <c r="K124" s="27" t="e">
        <f t="array" ref="K124">INDEX(#REF!,MATCH($C124,#REF!,0),MATCH(K$1,#REF!,0))</f>
        <v>#REF!</v>
      </c>
      <c r="L124" s="27" t="e">
        <f t="array" ref="L124">INDEX(#REF!,MATCH($C124,#REF!,0),MATCH(L$1,#REF!,0))</f>
        <v>#REF!</v>
      </c>
      <c r="M124" s="27" t="e">
        <f t="array" ref="M124">INDEX(#REF!,MATCH($C124,#REF!,0),MATCH(M$1,#REF!,0))</f>
        <v>#REF!</v>
      </c>
      <c r="N124" s="27" t="e">
        <f t="array" ref="N124">INDEX(#REF!,MATCH($C124,#REF!,0),MATCH(N$1,#REF!,0))</f>
        <v>#REF!</v>
      </c>
      <c r="O124" s="27" t="e">
        <f t="array" ref="O124">INDEX(#REF!,MATCH($C124,#REF!,0),MATCH(O$1,#REF!,0))</f>
        <v>#REF!</v>
      </c>
      <c r="P124" s="27" t="e">
        <f t="array" ref="P124">INDEX(#REF!,MATCH($C124,#REF!,0),MATCH(P$1,#REF!,0))</f>
        <v>#REF!</v>
      </c>
      <c r="Q124" s="28">
        <f t="shared" si="112"/>
        <v>0</v>
      </c>
      <c r="R124" s="26"/>
      <c r="S124" s="27" t="e">
        <f t="array" ref="S124">INDEX(#REF!,MATCH($C124,#REF!,0),MATCH(S$1,#REF!,0))</f>
        <v>#REF!</v>
      </c>
      <c r="T124" s="27" t="e">
        <f t="array" ref="T124">INDEX(#REF!,MATCH($C124,#REF!,0),MATCH(T$1,#REF!,0))</f>
        <v>#REF!</v>
      </c>
      <c r="U124" s="27" t="e">
        <f t="array" ref="U124">INDEX(#REF!,MATCH($C124,#REF!,0),MATCH(U$1,#REF!,0))</f>
        <v>#REF!</v>
      </c>
      <c r="V124" s="27" t="e">
        <f t="array" ref="V124">INDEX(#REF!,MATCH($C124,#REF!,0),MATCH(V$1,#REF!,0))</f>
        <v>#REF!</v>
      </c>
      <c r="W124" s="27" t="e">
        <f t="array" ref="W124">INDEX(#REF!,MATCH($C124,#REF!,0),MATCH(W$1,#REF!,0))</f>
        <v>#REF!</v>
      </c>
      <c r="X124" s="27" t="e">
        <f t="array" ref="X124">INDEX(#REF!,MATCH($C124,#REF!,0),MATCH(X$1,#REF!,0))</f>
        <v>#REF!</v>
      </c>
      <c r="Y124" s="27" t="e">
        <f t="array" ref="Y124">INDEX(#REF!,MATCH($C124,#REF!,0),MATCH(Y$1,#REF!,0))</f>
        <v>#REF!</v>
      </c>
      <c r="Z124" s="27" t="e">
        <f t="array" ref="Z124">INDEX(#REF!,MATCH($C124,#REF!,0),MATCH(Z$1,#REF!,0))</f>
        <v>#REF!</v>
      </c>
      <c r="AA124" s="27" t="e">
        <f t="array" ref="AA124">INDEX(#REF!,MATCH($C124,#REF!,0),MATCH(AA$1,#REF!,0))</f>
        <v>#REF!</v>
      </c>
      <c r="AB124" s="27" t="e">
        <f t="array" ref="AB124">INDEX(#REF!,MATCH($C124,#REF!,0),MATCH(AB$1,#REF!,0))</f>
        <v>#REF!</v>
      </c>
      <c r="AC124" s="27" t="e">
        <f t="array" ref="AC124">INDEX(#REF!,MATCH($C124,#REF!,0),MATCH(AC$1,#REF!,0))</f>
        <v>#REF!</v>
      </c>
      <c r="AD124" s="27" t="e">
        <f t="array" ref="AD124">INDEX(#REF!,MATCH($C124,#REF!,0),MATCH(AD$1,#REF!,0))</f>
        <v>#REF!</v>
      </c>
      <c r="AE124" s="27" t="e">
        <f t="shared" si="114"/>
        <v>#REF!</v>
      </c>
      <c r="AF124" s="28">
        <f t="shared" si="126"/>
        <v>0</v>
      </c>
      <c r="AG124" s="26"/>
      <c r="AH124" s="27" t="e">
        <f t="array" ref="AH124">INDEX(#REF!,MATCH($C124,#REF!,0),MATCH(AH$1,#REF!,0))</f>
        <v>#REF!</v>
      </c>
      <c r="AI124" s="27" t="e">
        <f t="array" ref="AI124">INDEX(#REF!,MATCH($C124,#REF!,0),MATCH(AI$1,#REF!,0))</f>
        <v>#REF!</v>
      </c>
      <c r="AJ124" s="27" t="e">
        <f t="array" ref="AJ124">INDEX(#REF!,MATCH($C124,#REF!,0),MATCH(AJ$1,#REF!,0))</f>
        <v>#REF!</v>
      </c>
      <c r="AK124" s="27" t="e">
        <f t="array" ref="AK124">INDEX(#REF!,MATCH($C124,#REF!,0),MATCH(AK$1,#REF!,0))</f>
        <v>#REF!</v>
      </c>
      <c r="AL124" s="27" t="e">
        <f t="array" ref="AL124">INDEX(#REF!,MATCH($C124,#REF!,0),MATCH(AL$1,#REF!,0))</f>
        <v>#REF!</v>
      </c>
      <c r="AM124" s="27" t="e">
        <f t="array" ref="AM124">INDEX(#REF!,MATCH($C124,#REF!,0),MATCH(AM$1,#REF!,0))</f>
        <v>#REF!</v>
      </c>
      <c r="AN124" s="27" t="e">
        <f t="array" ref="AN124">INDEX(#REF!,MATCH($C124,#REF!,0),MATCH(AN$1,#REF!,0))</f>
        <v>#REF!</v>
      </c>
      <c r="AO124" s="27" t="e">
        <f t="array" ref="AO124">INDEX(#REF!,MATCH($C124,#REF!,0),MATCH(AO$1,#REF!,0))</f>
        <v>#REF!</v>
      </c>
      <c r="AP124" s="27" t="e">
        <f t="array" ref="AP124">INDEX(#REF!,MATCH($C124,#REF!,0),MATCH(AP$1,#REF!,0))</f>
        <v>#REF!</v>
      </c>
      <c r="AQ124" s="27" t="e">
        <f t="array" ref="AQ124">INDEX(#REF!,MATCH($C124,#REF!,0),MATCH(AQ$1,#REF!,0))</f>
        <v>#REF!</v>
      </c>
      <c r="AR124" s="27" t="e">
        <f t="array" ref="AR124">INDEX(#REF!,MATCH($C124,#REF!,0),MATCH(AR$1,#REF!,0))</f>
        <v>#REF!</v>
      </c>
      <c r="AS124" s="27" t="e">
        <f t="array" ref="AS124">INDEX(#REF!,MATCH($C124,#REF!,0),MATCH(AS$1,#REF!,0))</f>
        <v>#REF!</v>
      </c>
      <c r="AT124" s="29" t="e">
        <f t="shared" si="116"/>
        <v>#REF!</v>
      </c>
      <c r="AU124" s="28">
        <f t="shared" si="117"/>
        <v>0</v>
      </c>
      <c r="AV124" s="7"/>
      <c r="AW124" s="29" t="e">
        <f t="shared" si="143"/>
        <v>#REF!</v>
      </c>
      <c r="AX124" s="28" t="e">
        <f t="shared" si="118"/>
        <v>#REF!</v>
      </c>
      <c r="AY124" s="26"/>
      <c r="AZ124" s="26"/>
      <c r="BA124" s="29" t="e">
        <f t="shared" si="144"/>
        <v>#REF!</v>
      </c>
      <c r="BB124" s="28" t="e">
        <f t="shared" si="119"/>
        <v>#REF!</v>
      </c>
      <c r="BC124" s="27" t="e">
        <f t="shared" si="120"/>
        <v>#REF!</v>
      </c>
      <c r="BD124" s="28" t="str">
        <f t="shared" si="121"/>
        <v>-</v>
      </c>
      <c r="BE124" s="26"/>
      <c r="BF124" s="26"/>
      <c r="BG124" s="29" t="e">
        <f t="shared" si="145"/>
        <v>#REF!</v>
      </c>
      <c r="BH124" s="28" t="e">
        <f t="shared" si="122"/>
        <v>#REF!</v>
      </c>
      <c r="BI124" s="27" t="e">
        <f t="shared" si="123"/>
        <v>#REF!</v>
      </c>
      <c r="BJ124" s="28" t="str">
        <f t="shared" si="124"/>
        <v>-</v>
      </c>
      <c r="BK124" s="14"/>
    </row>
    <row r="125" spans="1:63" ht="10.5" hidden="1" customHeight="1" outlineLevel="2" x14ac:dyDescent="0.3">
      <c r="A125" s="14" t="s">
        <v>53</v>
      </c>
      <c r="B125" s="14"/>
      <c r="C125" s="26" t="s">
        <v>138</v>
      </c>
      <c r="D125" s="26"/>
      <c r="E125" s="27" t="e">
        <f t="array" ref="E125">INDEX(#REF!,MATCH($C125,#REF!,0),MATCH(E$1,#REF!,0))</f>
        <v>#REF!</v>
      </c>
      <c r="F125" s="27" t="e">
        <f t="array" ref="F125">INDEX(#REF!,MATCH($C125,#REF!,0),MATCH(F$1,#REF!,0))</f>
        <v>#REF!</v>
      </c>
      <c r="G125" s="27" t="e">
        <f t="array" ref="G125">INDEX(#REF!,MATCH($C125,#REF!,0),MATCH(G$1,#REF!,0))</f>
        <v>#REF!</v>
      </c>
      <c r="H125" s="27" t="e">
        <f t="array" ref="H125">INDEX(#REF!,MATCH($C125,#REF!,0),MATCH(H$1,#REF!,0))</f>
        <v>#REF!</v>
      </c>
      <c r="I125" s="27" t="e">
        <f t="array" ref="I125">INDEX(#REF!,MATCH($C125,#REF!,0),MATCH(I$1,#REF!,0))</f>
        <v>#REF!</v>
      </c>
      <c r="J125" s="27" t="e">
        <f t="array" ref="J125">INDEX(#REF!,MATCH($C125,#REF!,0),MATCH(J$1,#REF!,0))</f>
        <v>#REF!</v>
      </c>
      <c r="K125" s="27" t="e">
        <f t="array" ref="K125">INDEX(#REF!,MATCH($C125,#REF!,0),MATCH(K$1,#REF!,0))</f>
        <v>#REF!</v>
      </c>
      <c r="L125" s="27" t="e">
        <f t="array" ref="L125">INDEX(#REF!,MATCH($C125,#REF!,0),MATCH(L$1,#REF!,0))</f>
        <v>#REF!</v>
      </c>
      <c r="M125" s="27" t="e">
        <f t="array" ref="M125">INDEX(#REF!,MATCH($C125,#REF!,0),MATCH(M$1,#REF!,0))</f>
        <v>#REF!</v>
      </c>
      <c r="N125" s="27" t="e">
        <f t="array" ref="N125">INDEX(#REF!,MATCH($C125,#REF!,0),MATCH(N$1,#REF!,0))</f>
        <v>#REF!</v>
      </c>
      <c r="O125" s="27" t="e">
        <f t="array" ref="O125">INDEX(#REF!,MATCH($C125,#REF!,0),MATCH(O$1,#REF!,0))</f>
        <v>#REF!</v>
      </c>
      <c r="P125" s="27" t="e">
        <f t="array" ref="P125">INDEX(#REF!,MATCH($C125,#REF!,0),MATCH(P$1,#REF!,0))</f>
        <v>#REF!</v>
      </c>
      <c r="Q125" s="28">
        <f t="shared" ref="Q125:Q156" si="146">IFERROR(INDEX($E125:$P125,1,MATCH($C$2,$E$1:$P$1,0))/INDEX($E$38:$P$38,1,MATCH($C$2,$E$1:$P$1,0)),0)</f>
        <v>0</v>
      </c>
      <c r="R125" s="26"/>
      <c r="S125" s="27" t="e">
        <f t="array" ref="S125">INDEX(#REF!,MATCH($C125,#REF!,0),MATCH(S$1,#REF!,0))</f>
        <v>#REF!</v>
      </c>
      <c r="T125" s="27" t="e">
        <f t="array" ref="T125">INDEX(#REF!,MATCH($C125,#REF!,0),MATCH(T$1,#REF!,0))</f>
        <v>#REF!</v>
      </c>
      <c r="U125" s="27" t="e">
        <f t="array" ref="U125">INDEX(#REF!,MATCH($C125,#REF!,0),MATCH(U$1,#REF!,0))</f>
        <v>#REF!</v>
      </c>
      <c r="V125" s="27" t="e">
        <f t="array" ref="V125">INDEX(#REF!,MATCH($C125,#REF!,0),MATCH(V$1,#REF!,0))</f>
        <v>#REF!</v>
      </c>
      <c r="W125" s="27" t="e">
        <f t="array" ref="W125">INDEX(#REF!,MATCH($C125,#REF!,0),MATCH(W$1,#REF!,0))</f>
        <v>#REF!</v>
      </c>
      <c r="X125" s="27" t="e">
        <f t="array" ref="X125">INDEX(#REF!,MATCH($C125,#REF!,0),MATCH(X$1,#REF!,0))</f>
        <v>#REF!</v>
      </c>
      <c r="Y125" s="27" t="e">
        <f t="array" ref="Y125">INDEX(#REF!,MATCH($C125,#REF!,0),MATCH(Y$1,#REF!,0))</f>
        <v>#REF!</v>
      </c>
      <c r="Z125" s="27" t="e">
        <f t="array" ref="Z125">INDEX(#REF!,MATCH($C125,#REF!,0),MATCH(Z$1,#REF!,0))</f>
        <v>#REF!</v>
      </c>
      <c r="AA125" s="27" t="e">
        <f t="array" ref="AA125">INDEX(#REF!,MATCH($C125,#REF!,0),MATCH(AA$1,#REF!,0))</f>
        <v>#REF!</v>
      </c>
      <c r="AB125" s="27" t="e">
        <f t="array" ref="AB125">INDEX(#REF!,MATCH($C125,#REF!,0),MATCH(AB$1,#REF!,0))</f>
        <v>#REF!</v>
      </c>
      <c r="AC125" s="27" t="e">
        <f t="array" ref="AC125">INDEX(#REF!,MATCH($C125,#REF!,0),MATCH(AC$1,#REF!,0))</f>
        <v>#REF!</v>
      </c>
      <c r="AD125" s="27" t="e">
        <f t="array" ref="AD125">INDEX(#REF!,MATCH($C125,#REF!,0),MATCH(AD$1,#REF!,0))</f>
        <v>#REF!</v>
      </c>
      <c r="AE125" s="27" t="e">
        <f t="shared" ref="AE125:AE156" si="147">INDEX($E125:$P125,1,MATCH($C$2,$E$1:$P$1,0))-INDEX(S125:AD125,1,MATCH($C$2,S$1:AD$1,0))</f>
        <v>#REF!</v>
      </c>
      <c r="AF125" s="28">
        <f t="shared" si="126"/>
        <v>0</v>
      </c>
      <c r="AG125" s="26"/>
      <c r="AH125" s="27" t="e">
        <f t="array" ref="AH125">INDEX(#REF!,MATCH($C125,#REF!,0),MATCH(AH$1,#REF!,0))</f>
        <v>#REF!</v>
      </c>
      <c r="AI125" s="27" t="e">
        <f t="array" ref="AI125">INDEX(#REF!,MATCH($C125,#REF!,0),MATCH(AI$1,#REF!,0))</f>
        <v>#REF!</v>
      </c>
      <c r="AJ125" s="27" t="e">
        <f t="array" ref="AJ125">INDEX(#REF!,MATCH($C125,#REF!,0),MATCH(AJ$1,#REF!,0))</f>
        <v>#REF!</v>
      </c>
      <c r="AK125" s="27" t="e">
        <f t="array" ref="AK125">INDEX(#REF!,MATCH($C125,#REF!,0),MATCH(AK$1,#REF!,0))</f>
        <v>#REF!</v>
      </c>
      <c r="AL125" s="27" t="e">
        <f t="array" ref="AL125">INDEX(#REF!,MATCH($C125,#REF!,0),MATCH(AL$1,#REF!,0))</f>
        <v>#REF!</v>
      </c>
      <c r="AM125" s="27" t="e">
        <f t="array" ref="AM125">INDEX(#REF!,MATCH($C125,#REF!,0),MATCH(AM$1,#REF!,0))</f>
        <v>#REF!</v>
      </c>
      <c r="AN125" s="27" t="e">
        <f t="array" ref="AN125">INDEX(#REF!,MATCH($C125,#REF!,0),MATCH(AN$1,#REF!,0))</f>
        <v>#REF!</v>
      </c>
      <c r="AO125" s="27" t="e">
        <f t="array" ref="AO125">INDEX(#REF!,MATCH($C125,#REF!,0),MATCH(AO$1,#REF!,0))</f>
        <v>#REF!</v>
      </c>
      <c r="AP125" s="27" t="e">
        <f t="array" ref="AP125">INDEX(#REF!,MATCH($C125,#REF!,0),MATCH(AP$1,#REF!,0))</f>
        <v>#REF!</v>
      </c>
      <c r="AQ125" s="27" t="e">
        <f t="array" ref="AQ125">INDEX(#REF!,MATCH($C125,#REF!,0),MATCH(AQ$1,#REF!,0))</f>
        <v>#REF!</v>
      </c>
      <c r="AR125" s="27" t="e">
        <f t="array" ref="AR125">INDEX(#REF!,MATCH($C125,#REF!,0),MATCH(AR$1,#REF!,0))</f>
        <v>#REF!</v>
      </c>
      <c r="AS125" s="27" t="e">
        <f t="array" ref="AS125">INDEX(#REF!,MATCH($C125,#REF!,0),MATCH(AS$1,#REF!,0))</f>
        <v>#REF!</v>
      </c>
      <c r="AT125" s="29" t="e">
        <f t="shared" ref="AT125:AT156" si="148">INDEX($E125:$P125,1,MATCH($C$2,$E$1:$P$1,0))-INDEX(AH125:AS125,1,MATCH(EDATE($C$2,-12),AH$1:AS$1,0))</f>
        <v>#REF!</v>
      </c>
      <c r="AU125" s="28">
        <f t="shared" ref="AU125:AU156" si="149">IFERROR(INDEX($E125:$P125,1,MATCH($C$2,$E$1:$P$1,0))/INDEX(AH125:AS125,1,MATCH(EDATE($C$2,-12),AH$1:AS$1,0))-1,0)</f>
        <v>0</v>
      </c>
      <c r="AV125" s="7"/>
      <c r="AW125" s="29" t="e">
        <f t="shared" si="143"/>
        <v>#REF!</v>
      </c>
      <c r="AX125" s="28" t="e">
        <f t="shared" ref="AX125:AX156" si="150">AW125/AW$38</f>
        <v>#REF!</v>
      </c>
      <c r="AY125" s="26"/>
      <c r="AZ125" s="26"/>
      <c r="BA125" s="29" t="e">
        <f t="shared" si="144"/>
        <v>#REF!</v>
      </c>
      <c r="BB125" s="28" t="e">
        <f t="shared" ref="BB125:BB156" si="151">BA125/BA$38</f>
        <v>#REF!</v>
      </c>
      <c r="BC125" s="27" t="e">
        <f t="shared" ref="BC125:BC156" si="152">$AW125-BA125</f>
        <v>#REF!</v>
      </c>
      <c r="BD125" s="28" t="str">
        <f t="shared" ref="BD125:BD147" si="153">IFERROR($AW125/BA125-1,"-")</f>
        <v>-</v>
      </c>
      <c r="BE125" s="26"/>
      <c r="BF125" s="26"/>
      <c r="BG125" s="29" t="e">
        <f t="shared" si="145"/>
        <v>#REF!</v>
      </c>
      <c r="BH125" s="28" t="e">
        <f t="shared" ref="BH125:BH156" si="154">BG125/BG$38</f>
        <v>#REF!</v>
      </c>
      <c r="BI125" s="27" t="e">
        <f t="shared" ref="BI125:BI156" si="155">$AW125-BG125</f>
        <v>#REF!</v>
      </c>
      <c r="BJ125" s="28" t="str">
        <f t="shared" ref="BJ125:BJ147" si="156">IFERROR($AW125/BG125-1,"-")</f>
        <v>-</v>
      </c>
      <c r="BK125" s="14"/>
    </row>
    <row r="126" spans="1:63" ht="10.5" hidden="1" customHeight="1" outlineLevel="2" x14ac:dyDescent="0.3">
      <c r="A126" s="14" t="s">
        <v>53</v>
      </c>
      <c r="B126" s="14"/>
      <c r="C126" s="26" t="s">
        <v>139</v>
      </c>
      <c r="D126" s="26"/>
      <c r="E126" s="27" t="e">
        <f t="array" ref="E126">INDEX(#REF!,MATCH($C126,#REF!,0),MATCH(E$1,#REF!,0))</f>
        <v>#REF!</v>
      </c>
      <c r="F126" s="27" t="e">
        <f t="array" ref="F126">INDEX(#REF!,MATCH($C126,#REF!,0),MATCH(F$1,#REF!,0))</f>
        <v>#REF!</v>
      </c>
      <c r="G126" s="27" t="e">
        <f t="array" ref="G126">INDEX(#REF!,MATCH($C126,#REF!,0),MATCH(G$1,#REF!,0))</f>
        <v>#REF!</v>
      </c>
      <c r="H126" s="27" t="e">
        <f t="array" ref="H126">INDEX(#REF!,MATCH($C126,#REF!,0),MATCH(H$1,#REF!,0))</f>
        <v>#REF!</v>
      </c>
      <c r="I126" s="27" t="e">
        <f t="array" ref="I126">INDEX(#REF!,MATCH($C126,#REF!,0),MATCH(I$1,#REF!,0))</f>
        <v>#REF!</v>
      </c>
      <c r="J126" s="27" t="e">
        <f t="array" ref="J126">INDEX(#REF!,MATCH($C126,#REF!,0),MATCH(J$1,#REF!,0))</f>
        <v>#REF!</v>
      </c>
      <c r="K126" s="27" t="e">
        <f t="array" ref="K126">INDEX(#REF!,MATCH($C126,#REF!,0),MATCH(K$1,#REF!,0))</f>
        <v>#REF!</v>
      </c>
      <c r="L126" s="27" t="e">
        <f t="array" ref="L126">INDEX(#REF!,MATCH($C126,#REF!,0),MATCH(L$1,#REF!,0))</f>
        <v>#REF!</v>
      </c>
      <c r="M126" s="27" t="e">
        <f t="array" ref="M126">INDEX(#REF!,MATCH($C126,#REF!,0),MATCH(M$1,#REF!,0))</f>
        <v>#REF!</v>
      </c>
      <c r="N126" s="27" t="e">
        <f t="array" ref="N126">INDEX(#REF!,MATCH($C126,#REF!,0),MATCH(N$1,#REF!,0))</f>
        <v>#REF!</v>
      </c>
      <c r="O126" s="27" t="e">
        <f t="array" ref="O126">INDEX(#REF!,MATCH($C126,#REF!,0),MATCH(O$1,#REF!,0))</f>
        <v>#REF!</v>
      </c>
      <c r="P126" s="27" t="e">
        <f t="array" ref="P126">INDEX(#REF!,MATCH($C126,#REF!,0),MATCH(P$1,#REF!,0))</f>
        <v>#REF!</v>
      </c>
      <c r="Q126" s="28">
        <f t="shared" si="146"/>
        <v>0</v>
      </c>
      <c r="R126" s="26"/>
      <c r="S126" s="27" t="e">
        <f t="array" ref="S126">INDEX(#REF!,MATCH($C126,#REF!,0),MATCH(S$1,#REF!,0))</f>
        <v>#REF!</v>
      </c>
      <c r="T126" s="27" t="e">
        <f t="array" ref="T126">INDEX(#REF!,MATCH($C126,#REF!,0),MATCH(T$1,#REF!,0))</f>
        <v>#REF!</v>
      </c>
      <c r="U126" s="27" t="e">
        <f t="array" ref="U126">INDEX(#REF!,MATCH($C126,#REF!,0),MATCH(U$1,#REF!,0))</f>
        <v>#REF!</v>
      </c>
      <c r="V126" s="27" t="e">
        <f t="array" ref="V126">INDEX(#REF!,MATCH($C126,#REF!,0),MATCH(V$1,#REF!,0))</f>
        <v>#REF!</v>
      </c>
      <c r="W126" s="27" t="e">
        <f t="array" ref="W126">INDEX(#REF!,MATCH($C126,#REF!,0),MATCH(W$1,#REF!,0))</f>
        <v>#REF!</v>
      </c>
      <c r="X126" s="27" t="e">
        <f t="array" ref="X126">INDEX(#REF!,MATCH($C126,#REF!,0),MATCH(X$1,#REF!,0))</f>
        <v>#REF!</v>
      </c>
      <c r="Y126" s="27" t="e">
        <f t="array" ref="Y126">INDEX(#REF!,MATCH($C126,#REF!,0),MATCH(Y$1,#REF!,0))</f>
        <v>#REF!</v>
      </c>
      <c r="Z126" s="27" t="e">
        <f t="array" ref="Z126">INDEX(#REF!,MATCH($C126,#REF!,0),MATCH(Z$1,#REF!,0))</f>
        <v>#REF!</v>
      </c>
      <c r="AA126" s="27" t="e">
        <f t="array" ref="AA126">INDEX(#REF!,MATCH($C126,#REF!,0),MATCH(AA$1,#REF!,0))</f>
        <v>#REF!</v>
      </c>
      <c r="AB126" s="27" t="e">
        <f t="array" ref="AB126">INDEX(#REF!,MATCH($C126,#REF!,0),MATCH(AB$1,#REF!,0))</f>
        <v>#REF!</v>
      </c>
      <c r="AC126" s="27" t="e">
        <f t="array" ref="AC126">INDEX(#REF!,MATCH($C126,#REF!,0),MATCH(AC$1,#REF!,0))</f>
        <v>#REF!</v>
      </c>
      <c r="AD126" s="27" t="e">
        <f t="array" ref="AD126">INDEX(#REF!,MATCH($C126,#REF!,0),MATCH(AD$1,#REF!,0))</f>
        <v>#REF!</v>
      </c>
      <c r="AE126" s="27" t="e">
        <f t="shared" si="147"/>
        <v>#REF!</v>
      </c>
      <c r="AF126" s="28">
        <f t="shared" ref="AF126:AF147" si="157">IFERROR(INDEX($E126:$P126,1,MATCH($C$2,$E$1:$P$1,0))/INDEX($S126:$AD126,1,MATCH($C$2,S$1:AD$1,0))-1,0)</f>
        <v>0</v>
      </c>
      <c r="AG126" s="26"/>
      <c r="AH126" s="27" t="e">
        <f t="array" ref="AH126">INDEX(#REF!,MATCH($C126,#REF!,0),MATCH(AH$1,#REF!,0))</f>
        <v>#REF!</v>
      </c>
      <c r="AI126" s="27" t="e">
        <f t="array" ref="AI126">INDEX(#REF!,MATCH($C126,#REF!,0),MATCH(AI$1,#REF!,0))</f>
        <v>#REF!</v>
      </c>
      <c r="AJ126" s="27" t="e">
        <f t="array" ref="AJ126">INDEX(#REF!,MATCH($C126,#REF!,0),MATCH(AJ$1,#REF!,0))</f>
        <v>#REF!</v>
      </c>
      <c r="AK126" s="27" t="e">
        <f t="array" ref="AK126">INDEX(#REF!,MATCH($C126,#REF!,0),MATCH(AK$1,#REF!,0))</f>
        <v>#REF!</v>
      </c>
      <c r="AL126" s="27" t="e">
        <f t="array" ref="AL126">INDEX(#REF!,MATCH($C126,#REF!,0),MATCH(AL$1,#REF!,0))</f>
        <v>#REF!</v>
      </c>
      <c r="AM126" s="27" t="e">
        <f t="array" ref="AM126">INDEX(#REF!,MATCH($C126,#REF!,0),MATCH(AM$1,#REF!,0))</f>
        <v>#REF!</v>
      </c>
      <c r="AN126" s="27" t="e">
        <f t="array" ref="AN126">INDEX(#REF!,MATCH($C126,#REF!,0),MATCH(AN$1,#REF!,0))</f>
        <v>#REF!</v>
      </c>
      <c r="AO126" s="27" t="e">
        <f t="array" ref="AO126">INDEX(#REF!,MATCH($C126,#REF!,0),MATCH(AO$1,#REF!,0))</f>
        <v>#REF!</v>
      </c>
      <c r="AP126" s="27" t="e">
        <f t="array" ref="AP126">INDEX(#REF!,MATCH($C126,#REF!,0),MATCH(AP$1,#REF!,0))</f>
        <v>#REF!</v>
      </c>
      <c r="AQ126" s="27" t="e">
        <f t="array" ref="AQ126">INDEX(#REF!,MATCH($C126,#REF!,0),MATCH(AQ$1,#REF!,0))</f>
        <v>#REF!</v>
      </c>
      <c r="AR126" s="27" t="e">
        <f t="array" ref="AR126">INDEX(#REF!,MATCH($C126,#REF!,0),MATCH(AR$1,#REF!,0))</f>
        <v>#REF!</v>
      </c>
      <c r="AS126" s="27" t="e">
        <f t="array" ref="AS126">INDEX(#REF!,MATCH($C126,#REF!,0),MATCH(AS$1,#REF!,0))</f>
        <v>#REF!</v>
      </c>
      <c r="AT126" s="29" t="e">
        <f t="shared" si="148"/>
        <v>#REF!</v>
      </c>
      <c r="AU126" s="28">
        <f t="shared" si="149"/>
        <v>0</v>
      </c>
      <c r="AV126" s="7"/>
      <c r="AW126" s="29" t="e">
        <f t="shared" si="143"/>
        <v>#REF!</v>
      </c>
      <c r="AX126" s="28" t="e">
        <f t="shared" si="150"/>
        <v>#REF!</v>
      </c>
      <c r="AY126" s="26"/>
      <c r="AZ126" s="26"/>
      <c r="BA126" s="29" t="e">
        <f t="shared" si="144"/>
        <v>#REF!</v>
      </c>
      <c r="BB126" s="28" t="e">
        <f t="shared" si="151"/>
        <v>#REF!</v>
      </c>
      <c r="BC126" s="27" t="e">
        <f t="shared" si="152"/>
        <v>#REF!</v>
      </c>
      <c r="BD126" s="28" t="str">
        <f t="shared" si="153"/>
        <v>-</v>
      </c>
      <c r="BE126" s="26"/>
      <c r="BF126" s="26"/>
      <c r="BG126" s="29" t="e">
        <f t="shared" si="145"/>
        <v>#REF!</v>
      </c>
      <c r="BH126" s="28" t="e">
        <f t="shared" si="154"/>
        <v>#REF!</v>
      </c>
      <c r="BI126" s="27" t="e">
        <f t="shared" si="155"/>
        <v>#REF!</v>
      </c>
      <c r="BJ126" s="28" t="str">
        <f t="shared" si="156"/>
        <v>-</v>
      </c>
      <c r="BK126" s="14"/>
    </row>
    <row r="127" spans="1:63" ht="10.5" hidden="1" customHeight="1" outlineLevel="2" x14ac:dyDescent="0.3">
      <c r="A127" s="14" t="s">
        <v>53</v>
      </c>
      <c r="B127" s="14"/>
      <c r="C127" s="26" t="s">
        <v>140</v>
      </c>
      <c r="D127" s="26"/>
      <c r="E127" s="27" t="e">
        <f t="array" ref="E127">INDEX(#REF!,MATCH($C127,#REF!,0),MATCH(E$1,#REF!,0))</f>
        <v>#REF!</v>
      </c>
      <c r="F127" s="27" t="e">
        <f t="array" ref="F127">INDEX(#REF!,MATCH($C127,#REF!,0),MATCH(F$1,#REF!,0))</f>
        <v>#REF!</v>
      </c>
      <c r="G127" s="27" t="e">
        <f t="array" ref="G127">INDEX(#REF!,MATCH($C127,#REF!,0),MATCH(G$1,#REF!,0))</f>
        <v>#REF!</v>
      </c>
      <c r="H127" s="27" t="e">
        <f t="array" ref="H127">INDEX(#REF!,MATCH($C127,#REF!,0),MATCH(H$1,#REF!,0))</f>
        <v>#REF!</v>
      </c>
      <c r="I127" s="27" t="e">
        <f t="array" ref="I127">INDEX(#REF!,MATCH($C127,#REF!,0),MATCH(I$1,#REF!,0))</f>
        <v>#REF!</v>
      </c>
      <c r="J127" s="27" t="e">
        <f t="array" ref="J127">INDEX(#REF!,MATCH($C127,#REF!,0),MATCH(J$1,#REF!,0))</f>
        <v>#REF!</v>
      </c>
      <c r="K127" s="27" t="e">
        <f t="array" ref="K127">INDEX(#REF!,MATCH($C127,#REF!,0),MATCH(K$1,#REF!,0))</f>
        <v>#REF!</v>
      </c>
      <c r="L127" s="27" t="e">
        <f t="array" ref="L127">INDEX(#REF!,MATCH($C127,#REF!,0),MATCH(L$1,#REF!,0))</f>
        <v>#REF!</v>
      </c>
      <c r="M127" s="27" t="e">
        <f t="array" ref="M127">INDEX(#REF!,MATCH($C127,#REF!,0),MATCH(M$1,#REF!,0))</f>
        <v>#REF!</v>
      </c>
      <c r="N127" s="27" t="e">
        <f t="array" ref="N127">INDEX(#REF!,MATCH($C127,#REF!,0),MATCH(N$1,#REF!,0))</f>
        <v>#REF!</v>
      </c>
      <c r="O127" s="27" t="e">
        <f t="array" ref="O127">INDEX(#REF!,MATCH($C127,#REF!,0),MATCH(O$1,#REF!,0))</f>
        <v>#REF!</v>
      </c>
      <c r="P127" s="27" t="e">
        <f t="array" ref="P127">INDEX(#REF!,MATCH($C127,#REF!,0),MATCH(P$1,#REF!,0))</f>
        <v>#REF!</v>
      </c>
      <c r="Q127" s="28">
        <f t="shared" si="146"/>
        <v>0</v>
      </c>
      <c r="R127" s="26"/>
      <c r="S127" s="27" t="e">
        <f t="array" ref="S127">INDEX(#REF!,MATCH($C127,#REF!,0),MATCH(S$1,#REF!,0))</f>
        <v>#REF!</v>
      </c>
      <c r="T127" s="27" t="e">
        <f t="array" ref="T127">INDEX(#REF!,MATCH($C127,#REF!,0),MATCH(T$1,#REF!,0))</f>
        <v>#REF!</v>
      </c>
      <c r="U127" s="27" t="e">
        <f t="array" ref="U127">INDEX(#REF!,MATCH($C127,#REF!,0),MATCH(U$1,#REF!,0))</f>
        <v>#REF!</v>
      </c>
      <c r="V127" s="27" t="e">
        <f t="array" ref="V127">INDEX(#REF!,MATCH($C127,#REF!,0),MATCH(V$1,#REF!,0))</f>
        <v>#REF!</v>
      </c>
      <c r="W127" s="27" t="e">
        <f t="array" ref="W127">INDEX(#REF!,MATCH($C127,#REF!,0),MATCH(W$1,#REF!,0))</f>
        <v>#REF!</v>
      </c>
      <c r="X127" s="27" t="e">
        <f t="array" ref="X127">INDEX(#REF!,MATCH($C127,#REF!,0),MATCH(X$1,#REF!,0))</f>
        <v>#REF!</v>
      </c>
      <c r="Y127" s="27" t="e">
        <f t="array" ref="Y127">INDEX(#REF!,MATCH($C127,#REF!,0),MATCH(Y$1,#REF!,0))</f>
        <v>#REF!</v>
      </c>
      <c r="Z127" s="27" t="e">
        <f t="array" ref="Z127">INDEX(#REF!,MATCH($C127,#REF!,0),MATCH(Z$1,#REF!,0))</f>
        <v>#REF!</v>
      </c>
      <c r="AA127" s="27" t="e">
        <f t="array" ref="AA127">INDEX(#REF!,MATCH($C127,#REF!,0),MATCH(AA$1,#REF!,0))</f>
        <v>#REF!</v>
      </c>
      <c r="AB127" s="27" t="e">
        <f t="array" ref="AB127">INDEX(#REF!,MATCH($C127,#REF!,0),MATCH(AB$1,#REF!,0))</f>
        <v>#REF!</v>
      </c>
      <c r="AC127" s="27" t="e">
        <f t="array" ref="AC127">INDEX(#REF!,MATCH($C127,#REF!,0),MATCH(AC$1,#REF!,0))</f>
        <v>#REF!</v>
      </c>
      <c r="AD127" s="27" t="e">
        <f t="array" ref="AD127">INDEX(#REF!,MATCH($C127,#REF!,0),MATCH(AD$1,#REF!,0))</f>
        <v>#REF!</v>
      </c>
      <c r="AE127" s="27" t="e">
        <f t="shared" si="147"/>
        <v>#REF!</v>
      </c>
      <c r="AF127" s="28">
        <f t="shared" si="157"/>
        <v>0</v>
      </c>
      <c r="AG127" s="26"/>
      <c r="AH127" s="27" t="e">
        <f t="array" ref="AH127">INDEX(#REF!,MATCH($C127,#REF!,0),MATCH(AH$1,#REF!,0))</f>
        <v>#REF!</v>
      </c>
      <c r="AI127" s="27" t="e">
        <f t="array" ref="AI127">INDEX(#REF!,MATCH($C127,#REF!,0),MATCH(AI$1,#REF!,0))</f>
        <v>#REF!</v>
      </c>
      <c r="AJ127" s="27" t="e">
        <f t="array" ref="AJ127">INDEX(#REF!,MATCH($C127,#REF!,0),MATCH(AJ$1,#REF!,0))</f>
        <v>#REF!</v>
      </c>
      <c r="AK127" s="27" t="e">
        <f t="array" ref="AK127">INDEX(#REF!,MATCH($C127,#REF!,0),MATCH(AK$1,#REF!,0))</f>
        <v>#REF!</v>
      </c>
      <c r="AL127" s="27" t="e">
        <f t="array" ref="AL127">INDEX(#REF!,MATCH($C127,#REF!,0),MATCH(AL$1,#REF!,0))</f>
        <v>#REF!</v>
      </c>
      <c r="AM127" s="27" t="e">
        <f t="array" ref="AM127">INDEX(#REF!,MATCH($C127,#REF!,0),MATCH(AM$1,#REF!,0))</f>
        <v>#REF!</v>
      </c>
      <c r="AN127" s="27" t="e">
        <f t="array" ref="AN127">INDEX(#REF!,MATCH($C127,#REF!,0),MATCH(AN$1,#REF!,0))</f>
        <v>#REF!</v>
      </c>
      <c r="AO127" s="27" t="e">
        <f t="array" ref="AO127">INDEX(#REF!,MATCH($C127,#REF!,0),MATCH(AO$1,#REF!,0))</f>
        <v>#REF!</v>
      </c>
      <c r="AP127" s="27" t="e">
        <f t="array" ref="AP127">INDEX(#REF!,MATCH($C127,#REF!,0),MATCH(AP$1,#REF!,0))</f>
        <v>#REF!</v>
      </c>
      <c r="AQ127" s="27" t="e">
        <f t="array" ref="AQ127">INDEX(#REF!,MATCH($C127,#REF!,0),MATCH(AQ$1,#REF!,0))</f>
        <v>#REF!</v>
      </c>
      <c r="AR127" s="27" t="e">
        <f t="array" ref="AR127">INDEX(#REF!,MATCH($C127,#REF!,0),MATCH(AR$1,#REF!,0))</f>
        <v>#REF!</v>
      </c>
      <c r="AS127" s="27" t="e">
        <f t="array" ref="AS127">INDEX(#REF!,MATCH($C127,#REF!,0),MATCH(AS$1,#REF!,0))</f>
        <v>#REF!</v>
      </c>
      <c r="AT127" s="29" t="e">
        <f t="shared" si="148"/>
        <v>#REF!</v>
      </c>
      <c r="AU127" s="28">
        <f t="shared" si="149"/>
        <v>0</v>
      </c>
      <c r="AV127" s="7"/>
      <c r="AW127" s="29" t="e">
        <f t="shared" si="143"/>
        <v>#REF!</v>
      </c>
      <c r="AX127" s="28" t="e">
        <f t="shared" si="150"/>
        <v>#REF!</v>
      </c>
      <c r="AY127" s="26"/>
      <c r="AZ127" s="26"/>
      <c r="BA127" s="29" t="e">
        <f t="shared" si="144"/>
        <v>#REF!</v>
      </c>
      <c r="BB127" s="28" t="e">
        <f t="shared" si="151"/>
        <v>#REF!</v>
      </c>
      <c r="BC127" s="27" t="e">
        <f t="shared" si="152"/>
        <v>#REF!</v>
      </c>
      <c r="BD127" s="28" t="str">
        <f t="shared" si="153"/>
        <v>-</v>
      </c>
      <c r="BE127" s="26"/>
      <c r="BF127" s="26"/>
      <c r="BG127" s="29" t="e">
        <f t="shared" si="145"/>
        <v>#REF!</v>
      </c>
      <c r="BH127" s="28" t="e">
        <f t="shared" si="154"/>
        <v>#REF!</v>
      </c>
      <c r="BI127" s="27" t="e">
        <f t="shared" si="155"/>
        <v>#REF!</v>
      </c>
      <c r="BJ127" s="28" t="str">
        <f t="shared" si="156"/>
        <v>-</v>
      </c>
      <c r="BK127" s="14"/>
    </row>
    <row r="128" spans="1:63" ht="10.5" hidden="1" customHeight="1" outlineLevel="2" x14ac:dyDescent="0.3">
      <c r="A128" s="14" t="s">
        <v>53</v>
      </c>
      <c r="B128" s="14"/>
      <c r="C128" s="26" t="s">
        <v>141</v>
      </c>
      <c r="D128" s="26"/>
      <c r="E128" s="27" t="e">
        <f t="array" ref="E128">INDEX(#REF!,MATCH($C128,#REF!,0),MATCH(E$1,#REF!,0))</f>
        <v>#REF!</v>
      </c>
      <c r="F128" s="27" t="e">
        <f t="array" ref="F128">INDEX(#REF!,MATCH($C128,#REF!,0),MATCH(F$1,#REF!,0))</f>
        <v>#REF!</v>
      </c>
      <c r="G128" s="27" t="e">
        <f t="array" ref="G128">INDEX(#REF!,MATCH($C128,#REF!,0),MATCH(G$1,#REF!,0))</f>
        <v>#REF!</v>
      </c>
      <c r="H128" s="27" t="e">
        <f t="array" ref="H128">INDEX(#REF!,MATCH($C128,#REF!,0),MATCH(H$1,#REF!,0))</f>
        <v>#REF!</v>
      </c>
      <c r="I128" s="27" t="e">
        <f t="array" ref="I128">INDEX(#REF!,MATCH($C128,#REF!,0),MATCH(I$1,#REF!,0))</f>
        <v>#REF!</v>
      </c>
      <c r="J128" s="27" t="e">
        <f t="array" ref="J128">INDEX(#REF!,MATCH($C128,#REF!,0),MATCH(J$1,#REF!,0))</f>
        <v>#REF!</v>
      </c>
      <c r="K128" s="27" t="e">
        <f t="array" ref="K128">INDEX(#REF!,MATCH($C128,#REF!,0),MATCH(K$1,#REF!,0))</f>
        <v>#REF!</v>
      </c>
      <c r="L128" s="27" t="e">
        <f t="array" ref="L128">INDEX(#REF!,MATCH($C128,#REF!,0),MATCH(L$1,#REF!,0))</f>
        <v>#REF!</v>
      </c>
      <c r="M128" s="27" t="e">
        <f t="array" ref="M128">INDEX(#REF!,MATCH($C128,#REF!,0),MATCH(M$1,#REF!,0))</f>
        <v>#REF!</v>
      </c>
      <c r="N128" s="27" t="e">
        <f t="array" ref="N128">INDEX(#REF!,MATCH($C128,#REF!,0),MATCH(N$1,#REF!,0))</f>
        <v>#REF!</v>
      </c>
      <c r="O128" s="27" t="e">
        <f t="array" ref="O128">INDEX(#REF!,MATCH($C128,#REF!,0),MATCH(O$1,#REF!,0))</f>
        <v>#REF!</v>
      </c>
      <c r="P128" s="27" t="e">
        <f t="array" ref="P128">INDEX(#REF!,MATCH($C128,#REF!,0),MATCH(P$1,#REF!,0))</f>
        <v>#REF!</v>
      </c>
      <c r="Q128" s="28">
        <f t="shared" si="146"/>
        <v>0</v>
      </c>
      <c r="R128" s="26"/>
      <c r="S128" s="27" t="e">
        <f t="array" ref="S128">INDEX(#REF!,MATCH($C128,#REF!,0),MATCH(S$1,#REF!,0))</f>
        <v>#REF!</v>
      </c>
      <c r="T128" s="27" t="e">
        <f t="array" ref="T128">INDEX(#REF!,MATCH($C128,#REF!,0),MATCH(T$1,#REF!,0))</f>
        <v>#REF!</v>
      </c>
      <c r="U128" s="27" t="e">
        <f t="array" ref="U128">INDEX(#REF!,MATCH($C128,#REF!,0),MATCH(U$1,#REF!,0))</f>
        <v>#REF!</v>
      </c>
      <c r="V128" s="27" t="e">
        <f t="array" ref="V128">INDEX(#REF!,MATCH($C128,#REF!,0),MATCH(V$1,#REF!,0))</f>
        <v>#REF!</v>
      </c>
      <c r="W128" s="27" t="e">
        <f t="array" ref="W128">INDEX(#REF!,MATCH($C128,#REF!,0),MATCH(W$1,#REF!,0))</f>
        <v>#REF!</v>
      </c>
      <c r="X128" s="27" t="e">
        <f t="array" ref="X128">INDEX(#REF!,MATCH($C128,#REF!,0),MATCH(X$1,#REF!,0))</f>
        <v>#REF!</v>
      </c>
      <c r="Y128" s="27" t="e">
        <f t="array" ref="Y128">INDEX(#REF!,MATCH($C128,#REF!,0),MATCH(Y$1,#REF!,0))</f>
        <v>#REF!</v>
      </c>
      <c r="Z128" s="27" t="e">
        <f t="array" ref="Z128">INDEX(#REF!,MATCH($C128,#REF!,0),MATCH(Z$1,#REF!,0))</f>
        <v>#REF!</v>
      </c>
      <c r="AA128" s="27" t="e">
        <f t="array" ref="AA128">INDEX(#REF!,MATCH($C128,#REF!,0),MATCH(AA$1,#REF!,0))</f>
        <v>#REF!</v>
      </c>
      <c r="AB128" s="27" t="e">
        <f t="array" ref="AB128">INDEX(#REF!,MATCH($C128,#REF!,0),MATCH(AB$1,#REF!,0))</f>
        <v>#REF!</v>
      </c>
      <c r="AC128" s="27" t="e">
        <f t="array" ref="AC128">INDEX(#REF!,MATCH($C128,#REF!,0),MATCH(AC$1,#REF!,0))</f>
        <v>#REF!</v>
      </c>
      <c r="AD128" s="27" t="e">
        <f t="array" ref="AD128">INDEX(#REF!,MATCH($C128,#REF!,0),MATCH(AD$1,#REF!,0))</f>
        <v>#REF!</v>
      </c>
      <c r="AE128" s="27" t="e">
        <f t="shared" si="147"/>
        <v>#REF!</v>
      </c>
      <c r="AF128" s="28">
        <f t="shared" si="157"/>
        <v>0</v>
      </c>
      <c r="AG128" s="26"/>
      <c r="AH128" s="27" t="e">
        <f t="array" ref="AH128">INDEX(#REF!,MATCH($C128,#REF!,0),MATCH(AH$1,#REF!,0))</f>
        <v>#REF!</v>
      </c>
      <c r="AI128" s="27" t="e">
        <f t="array" ref="AI128">INDEX(#REF!,MATCH($C128,#REF!,0),MATCH(AI$1,#REF!,0))</f>
        <v>#REF!</v>
      </c>
      <c r="AJ128" s="27" t="e">
        <f t="array" ref="AJ128">INDEX(#REF!,MATCH($C128,#REF!,0),MATCH(AJ$1,#REF!,0))</f>
        <v>#REF!</v>
      </c>
      <c r="AK128" s="27" t="e">
        <f t="array" ref="AK128">INDEX(#REF!,MATCH($C128,#REF!,0),MATCH(AK$1,#REF!,0))</f>
        <v>#REF!</v>
      </c>
      <c r="AL128" s="27" t="e">
        <f t="array" ref="AL128">INDEX(#REF!,MATCH($C128,#REF!,0),MATCH(AL$1,#REF!,0))</f>
        <v>#REF!</v>
      </c>
      <c r="AM128" s="27" t="e">
        <f t="array" ref="AM128">INDEX(#REF!,MATCH($C128,#REF!,0),MATCH(AM$1,#REF!,0))</f>
        <v>#REF!</v>
      </c>
      <c r="AN128" s="27" t="e">
        <f t="array" ref="AN128">INDEX(#REF!,MATCH($C128,#REF!,0),MATCH(AN$1,#REF!,0))</f>
        <v>#REF!</v>
      </c>
      <c r="AO128" s="27" t="e">
        <f t="array" ref="AO128">INDEX(#REF!,MATCH($C128,#REF!,0),MATCH(AO$1,#REF!,0))</f>
        <v>#REF!</v>
      </c>
      <c r="AP128" s="27" t="e">
        <f t="array" ref="AP128">INDEX(#REF!,MATCH($C128,#REF!,0),MATCH(AP$1,#REF!,0))</f>
        <v>#REF!</v>
      </c>
      <c r="AQ128" s="27" t="e">
        <f t="array" ref="AQ128">INDEX(#REF!,MATCH($C128,#REF!,0),MATCH(AQ$1,#REF!,0))</f>
        <v>#REF!</v>
      </c>
      <c r="AR128" s="27" t="e">
        <f t="array" ref="AR128">INDEX(#REF!,MATCH($C128,#REF!,0),MATCH(AR$1,#REF!,0))</f>
        <v>#REF!</v>
      </c>
      <c r="AS128" s="27" t="e">
        <f t="array" ref="AS128">INDEX(#REF!,MATCH($C128,#REF!,0),MATCH(AS$1,#REF!,0))</f>
        <v>#REF!</v>
      </c>
      <c r="AT128" s="29" t="e">
        <f t="shared" si="148"/>
        <v>#REF!</v>
      </c>
      <c r="AU128" s="28">
        <f t="shared" si="149"/>
        <v>0</v>
      </c>
      <c r="AV128" s="7"/>
      <c r="AW128" s="29" t="e">
        <f t="shared" si="143"/>
        <v>#REF!</v>
      </c>
      <c r="AX128" s="28" t="e">
        <f t="shared" si="150"/>
        <v>#REF!</v>
      </c>
      <c r="AY128" s="26"/>
      <c r="AZ128" s="26"/>
      <c r="BA128" s="29" t="e">
        <f t="shared" si="144"/>
        <v>#REF!</v>
      </c>
      <c r="BB128" s="28" t="e">
        <f t="shared" si="151"/>
        <v>#REF!</v>
      </c>
      <c r="BC128" s="27" t="e">
        <f t="shared" si="152"/>
        <v>#REF!</v>
      </c>
      <c r="BD128" s="28" t="str">
        <f t="shared" si="153"/>
        <v>-</v>
      </c>
      <c r="BE128" s="26"/>
      <c r="BF128" s="26"/>
      <c r="BG128" s="29" t="e">
        <f t="shared" si="145"/>
        <v>#REF!</v>
      </c>
      <c r="BH128" s="28" t="e">
        <f t="shared" si="154"/>
        <v>#REF!</v>
      </c>
      <c r="BI128" s="27" t="e">
        <f t="shared" si="155"/>
        <v>#REF!</v>
      </c>
      <c r="BJ128" s="28" t="str">
        <f t="shared" si="156"/>
        <v>-</v>
      </c>
      <c r="BK128" s="14"/>
    </row>
    <row r="129" spans="1:63" ht="10.5" hidden="1" customHeight="1" outlineLevel="2" x14ac:dyDescent="0.3">
      <c r="A129" s="14" t="s">
        <v>53</v>
      </c>
      <c r="B129" s="14"/>
      <c r="C129" s="26" t="s">
        <v>142</v>
      </c>
      <c r="D129" s="26"/>
      <c r="E129" s="27" t="e">
        <f t="array" ref="E129">INDEX(#REF!,MATCH($C129,#REF!,0),MATCH(E$1,#REF!,0))</f>
        <v>#REF!</v>
      </c>
      <c r="F129" s="27" t="e">
        <f t="array" ref="F129">INDEX(#REF!,MATCH($C129,#REF!,0),MATCH(F$1,#REF!,0))</f>
        <v>#REF!</v>
      </c>
      <c r="G129" s="27" t="e">
        <f t="array" ref="G129">INDEX(#REF!,MATCH($C129,#REF!,0),MATCH(G$1,#REF!,0))</f>
        <v>#REF!</v>
      </c>
      <c r="H129" s="27" t="e">
        <f t="array" ref="H129">INDEX(#REF!,MATCH($C129,#REF!,0),MATCH(H$1,#REF!,0))</f>
        <v>#REF!</v>
      </c>
      <c r="I129" s="27" t="e">
        <f t="array" ref="I129">INDEX(#REF!,MATCH($C129,#REF!,0),MATCH(I$1,#REF!,0))</f>
        <v>#REF!</v>
      </c>
      <c r="J129" s="27" t="e">
        <f t="array" ref="J129">INDEX(#REF!,MATCH($C129,#REF!,0),MATCH(J$1,#REF!,0))</f>
        <v>#REF!</v>
      </c>
      <c r="K129" s="27" t="e">
        <f t="array" ref="K129">INDEX(#REF!,MATCH($C129,#REF!,0),MATCH(K$1,#REF!,0))</f>
        <v>#REF!</v>
      </c>
      <c r="L129" s="27" t="e">
        <f t="array" ref="L129">INDEX(#REF!,MATCH($C129,#REF!,0),MATCH(L$1,#REF!,0))</f>
        <v>#REF!</v>
      </c>
      <c r="M129" s="27" t="e">
        <f t="array" ref="M129">INDEX(#REF!,MATCH($C129,#REF!,0),MATCH(M$1,#REF!,0))</f>
        <v>#REF!</v>
      </c>
      <c r="N129" s="27" t="e">
        <f t="array" ref="N129">INDEX(#REF!,MATCH($C129,#REF!,0),MATCH(N$1,#REF!,0))</f>
        <v>#REF!</v>
      </c>
      <c r="O129" s="27" t="e">
        <f t="array" ref="O129">INDEX(#REF!,MATCH($C129,#REF!,0),MATCH(O$1,#REF!,0))</f>
        <v>#REF!</v>
      </c>
      <c r="P129" s="27" t="e">
        <f t="array" ref="P129">INDEX(#REF!,MATCH($C129,#REF!,0),MATCH(P$1,#REF!,0))</f>
        <v>#REF!</v>
      </c>
      <c r="Q129" s="28">
        <f t="shared" si="146"/>
        <v>0</v>
      </c>
      <c r="R129" s="26"/>
      <c r="S129" s="27" t="e">
        <f t="array" ref="S129">INDEX(#REF!,MATCH($C129,#REF!,0),MATCH(S$1,#REF!,0))</f>
        <v>#REF!</v>
      </c>
      <c r="T129" s="27" t="e">
        <f t="array" ref="T129">INDEX(#REF!,MATCH($C129,#REF!,0),MATCH(T$1,#REF!,0))</f>
        <v>#REF!</v>
      </c>
      <c r="U129" s="27" t="e">
        <f t="array" ref="U129">INDEX(#REF!,MATCH($C129,#REF!,0),MATCH(U$1,#REF!,0))</f>
        <v>#REF!</v>
      </c>
      <c r="V129" s="27" t="e">
        <f t="array" ref="V129">INDEX(#REF!,MATCH($C129,#REF!,0),MATCH(V$1,#REF!,0))</f>
        <v>#REF!</v>
      </c>
      <c r="W129" s="27" t="e">
        <f t="array" ref="W129">INDEX(#REF!,MATCH($C129,#REF!,0),MATCH(W$1,#REF!,0))</f>
        <v>#REF!</v>
      </c>
      <c r="X129" s="27" t="e">
        <f t="array" ref="X129">INDEX(#REF!,MATCH($C129,#REF!,0),MATCH(X$1,#REF!,0))</f>
        <v>#REF!</v>
      </c>
      <c r="Y129" s="27" t="e">
        <f t="array" ref="Y129">INDEX(#REF!,MATCH($C129,#REF!,0),MATCH(Y$1,#REF!,0))</f>
        <v>#REF!</v>
      </c>
      <c r="Z129" s="27" t="e">
        <f t="array" ref="Z129">INDEX(#REF!,MATCH($C129,#REF!,0),MATCH(Z$1,#REF!,0))</f>
        <v>#REF!</v>
      </c>
      <c r="AA129" s="27" t="e">
        <f t="array" ref="AA129">INDEX(#REF!,MATCH($C129,#REF!,0),MATCH(AA$1,#REF!,0))</f>
        <v>#REF!</v>
      </c>
      <c r="AB129" s="27" t="e">
        <f t="array" ref="AB129">INDEX(#REF!,MATCH($C129,#REF!,0),MATCH(AB$1,#REF!,0))</f>
        <v>#REF!</v>
      </c>
      <c r="AC129" s="27" t="e">
        <f t="array" ref="AC129">INDEX(#REF!,MATCH($C129,#REF!,0),MATCH(AC$1,#REF!,0))</f>
        <v>#REF!</v>
      </c>
      <c r="AD129" s="27" t="e">
        <f t="array" ref="AD129">INDEX(#REF!,MATCH($C129,#REF!,0),MATCH(AD$1,#REF!,0))</f>
        <v>#REF!</v>
      </c>
      <c r="AE129" s="27" t="e">
        <f t="shared" si="147"/>
        <v>#REF!</v>
      </c>
      <c r="AF129" s="28">
        <f t="shared" si="157"/>
        <v>0</v>
      </c>
      <c r="AG129" s="26"/>
      <c r="AH129" s="27" t="e">
        <f t="array" ref="AH129">INDEX(#REF!,MATCH($C129,#REF!,0),MATCH(AH$1,#REF!,0))</f>
        <v>#REF!</v>
      </c>
      <c r="AI129" s="27" t="e">
        <f t="array" ref="AI129">INDEX(#REF!,MATCH($C129,#REF!,0),MATCH(AI$1,#REF!,0))</f>
        <v>#REF!</v>
      </c>
      <c r="AJ129" s="27" t="e">
        <f t="array" ref="AJ129">INDEX(#REF!,MATCH($C129,#REF!,0),MATCH(AJ$1,#REF!,0))</f>
        <v>#REF!</v>
      </c>
      <c r="AK129" s="27" t="e">
        <f t="array" ref="AK129">INDEX(#REF!,MATCH($C129,#REF!,0),MATCH(AK$1,#REF!,0))</f>
        <v>#REF!</v>
      </c>
      <c r="AL129" s="27" t="e">
        <f t="array" ref="AL129">INDEX(#REF!,MATCH($C129,#REF!,0),MATCH(AL$1,#REF!,0))</f>
        <v>#REF!</v>
      </c>
      <c r="AM129" s="27" t="e">
        <f t="array" ref="AM129">INDEX(#REF!,MATCH($C129,#REF!,0),MATCH(AM$1,#REF!,0))</f>
        <v>#REF!</v>
      </c>
      <c r="AN129" s="27" t="e">
        <f t="array" ref="AN129">INDEX(#REF!,MATCH($C129,#REF!,0),MATCH(AN$1,#REF!,0))</f>
        <v>#REF!</v>
      </c>
      <c r="AO129" s="27" t="e">
        <f t="array" ref="AO129">INDEX(#REF!,MATCH($C129,#REF!,0),MATCH(AO$1,#REF!,0))</f>
        <v>#REF!</v>
      </c>
      <c r="AP129" s="27" t="e">
        <f t="array" ref="AP129">INDEX(#REF!,MATCH($C129,#REF!,0),MATCH(AP$1,#REF!,0))</f>
        <v>#REF!</v>
      </c>
      <c r="AQ129" s="27" t="e">
        <f t="array" ref="AQ129">INDEX(#REF!,MATCH($C129,#REF!,0),MATCH(AQ$1,#REF!,0))</f>
        <v>#REF!</v>
      </c>
      <c r="AR129" s="27" t="e">
        <f t="array" ref="AR129">INDEX(#REF!,MATCH($C129,#REF!,0),MATCH(AR$1,#REF!,0))</f>
        <v>#REF!</v>
      </c>
      <c r="AS129" s="27" t="e">
        <f t="array" ref="AS129">INDEX(#REF!,MATCH($C129,#REF!,0),MATCH(AS$1,#REF!,0))</f>
        <v>#REF!</v>
      </c>
      <c r="AT129" s="29" t="e">
        <f t="shared" si="148"/>
        <v>#REF!</v>
      </c>
      <c r="AU129" s="28">
        <f t="shared" si="149"/>
        <v>0</v>
      </c>
      <c r="AV129" s="7"/>
      <c r="AW129" s="29" t="e">
        <f t="shared" si="143"/>
        <v>#REF!</v>
      </c>
      <c r="AX129" s="28" t="e">
        <f t="shared" si="150"/>
        <v>#REF!</v>
      </c>
      <c r="AY129" s="26"/>
      <c r="AZ129" s="26"/>
      <c r="BA129" s="29" t="e">
        <f t="shared" si="144"/>
        <v>#REF!</v>
      </c>
      <c r="BB129" s="28" t="e">
        <f t="shared" si="151"/>
        <v>#REF!</v>
      </c>
      <c r="BC129" s="27" t="e">
        <f t="shared" si="152"/>
        <v>#REF!</v>
      </c>
      <c r="BD129" s="28" t="str">
        <f t="shared" si="153"/>
        <v>-</v>
      </c>
      <c r="BE129" s="26"/>
      <c r="BF129" s="26"/>
      <c r="BG129" s="29" t="e">
        <f t="shared" si="145"/>
        <v>#REF!</v>
      </c>
      <c r="BH129" s="28" t="e">
        <f t="shared" si="154"/>
        <v>#REF!</v>
      </c>
      <c r="BI129" s="27" t="e">
        <f t="shared" si="155"/>
        <v>#REF!</v>
      </c>
      <c r="BJ129" s="28" t="str">
        <f t="shared" si="156"/>
        <v>-</v>
      </c>
      <c r="BK129" s="14"/>
    </row>
    <row r="130" spans="1:63" ht="10.5" hidden="1" customHeight="1" outlineLevel="2" x14ac:dyDescent="0.3">
      <c r="A130" s="14" t="s">
        <v>53</v>
      </c>
      <c r="B130" s="14"/>
      <c r="C130" s="26" t="s">
        <v>143</v>
      </c>
      <c r="D130" s="26"/>
      <c r="E130" s="27" t="e">
        <f t="array" ref="E130">INDEX(#REF!,MATCH($C130,#REF!,0),MATCH(E$1,#REF!,0))</f>
        <v>#REF!</v>
      </c>
      <c r="F130" s="27" t="e">
        <f t="array" ref="F130">INDEX(#REF!,MATCH($C130,#REF!,0),MATCH(F$1,#REF!,0))</f>
        <v>#REF!</v>
      </c>
      <c r="G130" s="27" t="e">
        <f t="array" ref="G130">INDEX(#REF!,MATCH($C130,#REF!,0),MATCH(G$1,#REF!,0))</f>
        <v>#REF!</v>
      </c>
      <c r="H130" s="27" t="e">
        <f t="array" ref="H130">INDEX(#REF!,MATCH($C130,#REF!,0),MATCH(H$1,#REF!,0))</f>
        <v>#REF!</v>
      </c>
      <c r="I130" s="27" t="e">
        <f t="array" ref="I130">INDEX(#REF!,MATCH($C130,#REF!,0),MATCH(I$1,#REF!,0))</f>
        <v>#REF!</v>
      </c>
      <c r="J130" s="27" t="e">
        <f t="array" ref="J130">INDEX(#REF!,MATCH($C130,#REF!,0),MATCH(J$1,#REF!,0))</f>
        <v>#REF!</v>
      </c>
      <c r="K130" s="27" t="e">
        <f t="array" ref="K130">INDEX(#REF!,MATCH($C130,#REF!,0),MATCH(K$1,#REF!,0))</f>
        <v>#REF!</v>
      </c>
      <c r="L130" s="27" t="e">
        <f t="array" ref="L130">INDEX(#REF!,MATCH($C130,#REF!,0),MATCH(L$1,#REF!,0))</f>
        <v>#REF!</v>
      </c>
      <c r="M130" s="27" t="e">
        <f t="array" ref="M130">INDEX(#REF!,MATCH($C130,#REF!,0),MATCH(M$1,#REF!,0))</f>
        <v>#REF!</v>
      </c>
      <c r="N130" s="27" t="e">
        <f t="array" ref="N130">INDEX(#REF!,MATCH($C130,#REF!,0),MATCH(N$1,#REF!,0))</f>
        <v>#REF!</v>
      </c>
      <c r="O130" s="27" t="e">
        <f t="array" ref="O130">INDEX(#REF!,MATCH($C130,#REF!,0),MATCH(O$1,#REF!,0))</f>
        <v>#REF!</v>
      </c>
      <c r="P130" s="27" t="e">
        <f t="array" ref="P130">INDEX(#REF!,MATCH($C130,#REF!,0),MATCH(P$1,#REF!,0))</f>
        <v>#REF!</v>
      </c>
      <c r="Q130" s="28">
        <f t="shared" si="146"/>
        <v>0</v>
      </c>
      <c r="R130" s="26"/>
      <c r="S130" s="27" t="e">
        <f t="array" ref="S130">INDEX(#REF!,MATCH($C130,#REF!,0),MATCH(S$1,#REF!,0))</f>
        <v>#REF!</v>
      </c>
      <c r="T130" s="27" t="e">
        <f t="array" ref="T130">INDEX(#REF!,MATCH($C130,#REF!,0),MATCH(T$1,#REF!,0))</f>
        <v>#REF!</v>
      </c>
      <c r="U130" s="27" t="e">
        <f t="array" ref="U130">INDEX(#REF!,MATCH($C130,#REF!,0),MATCH(U$1,#REF!,0))</f>
        <v>#REF!</v>
      </c>
      <c r="V130" s="27" t="e">
        <f t="array" ref="V130">INDEX(#REF!,MATCH($C130,#REF!,0),MATCH(V$1,#REF!,0))</f>
        <v>#REF!</v>
      </c>
      <c r="W130" s="27" t="e">
        <f t="array" ref="W130">INDEX(#REF!,MATCH($C130,#REF!,0),MATCH(W$1,#REF!,0))</f>
        <v>#REF!</v>
      </c>
      <c r="X130" s="27" t="e">
        <f t="array" ref="X130">INDEX(#REF!,MATCH($C130,#REF!,0),MATCH(X$1,#REF!,0))</f>
        <v>#REF!</v>
      </c>
      <c r="Y130" s="27" t="e">
        <f t="array" ref="Y130">INDEX(#REF!,MATCH($C130,#REF!,0),MATCH(Y$1,#REF!,0))</f>
        <v>#REF!</v>
      </c>
      <c r="Z130" s="27" t="e">
        <f t="array" ref="Z130">INDEX(#REF!,MATCH($C130,#REF!,0),MATCH(Z$1,#REF!,0))</f>
        <v>#REF!</v>
      </c>
      <c r="AA130" s="27" t="e">
        <f t="array" ref="AA130">INDEX(#REF!,MATCH($C130,#REF!,0),MATCH(AA$1,#REF!,0))</f>
        <v>#REF!</v>
      </c>
      <c r="AB130" s="27" t="e">
        <f t="array" ref="AB130">INDEX(#REF!,MATCH($C130,#REF!,0),MATCH(AB$1,#REF!,0))</f>
        <v>#REF!</v>
      </c>
      <c r="AC130" s="27" t="e">
        <f t="array" ref="AC130">INDEX(#REF!,MATCH($C130,#REF!,0),MATCH(AC$1,#REF!,0))</f>
        <v>#REF!</v>
      </c>
      <c r="AD130" s="27" t="e">
        <f t="array" ref="AD130">INDEX(#REF!,MATCH($C130,#REF!,0),MATCH(AD$1,#REF!,0))</f>
        <v>#REF!</v>
      </c>
      <c r="AE130" s="27" t="e">
        <f t="shared" si="147"/>
        <v>#REF!</v>
      </c>
      <c r="AF130" s="28">
        <f t="shared" si="157"/>
        <v>0</v>
      </c>
      <c r="AG130" s="26"/>
      <c r="AH130" s="27" t="e">
        <f t="array" ref="AH130">INDEX(#REF!,MATCH($C130,#REF!,0),MATCH(AH$1,#REF!,0))</f>
        <v>#REF!</v>
      </c>
      <c r="AI130" s="27" t="e">
        <f t="array" ref="AI130">INDEX(#REF!,MATCH($C130,#REF!,0),MATCH(AI$1,#REF!,0))</f>
        <v>#REF!</v>
      </c>
      <c r="AJ130" s="27" t="e">
        <f t="array" ref="AJ130">INDEX(#REF!,MATCH($C130,#REF!,0),MATCH(AJ$1,#REF!,0))</f>
        <v>#REF!</v>
      </c>
      <c r="AK130" s="27" t="e">
        <f t="array" ref="AK130">INDEX(#REF!,MATCH($C130,#REF!,0),MATCH(AK$1,#REF!,0))</f>
        <v>#REF!</v>
      </c>
      <c r="AL130" s="27" t="e">
        <f t="array" ref="AL130">INDEX(#REF!,MATCH($C130,#REF!,0),MATCH(AL$1,#REF!,0))</f>
        <v>#REF!</v>
      </c>
      <c r="AM130" s="27" t="e">
        <f t="array" ref="AM130">INDEX(#REF!,MATCH($C130,#REF!,0),MATCH(AM$1,#REF!,0))</f>
        <v>#REF!</v>
      </c>
      <c r="AN130" s="27" t="e">
        <f t="array" ref="AN130">INDEX(#REF!,MATCH($C130,#REF!,0),MATCH(AN$1,#REF!,0))</f>
        <v>#REF!</v>
      </c>
      <c r="AO130" s="27" t="e">
        <f t="array" ref="AO130">INDEX(#REF!,MATCH($C130,#REF!,0),MATCH(AO$1,#REF!,0))</f>
        <v>#REF!</v>
      </c>
      <c r="AP130" s="27" t="e">
        <f t="array" ref="AP130">INDEX(#REF!,MATCH($C130,#REF!,0),MATCH(AP$1,#REF!,0))</f>
        <v>#REF!</v>
      </c>
      <c r="AQ130" s="27" t="e">
        <f t="array" ref="AQ130">INDEX(#REF!,MATCH($C130,#REF!,0),MATCH(AQ$1,#REF!,0))</f>
        <v>#REF!</v>
      </c>
      <c r="AR130" s="27" t="e">
        <f t="array" ref="AR130">INDEX(#REF!,MATCH($C130,#REF!,0),MATCH(AR$1,#REF!,0))</f>
        <v>#REF!</v>
      </c>
      <c r="AS130" s="27" t="e">
        <f t="array" ref="AS130">INDEX(#REF!,MATCH($C130,#REF!,0),MATCH(AS$1,#REF!,0))</f>
        <v>#REF!</v>
      </c>
      <c r="AT130" s="29" t="e">
        <f t="shared" si="148"/>
        <v>#REF!</v>
      </c>
      <c r="AU130" s="28">
        <f t="shared" si="149"/>
        <v>0</v>
      </c>
      <c r="AV130" s="7"/>
      <c r="AW130" s="29" t="e">
        <f t="shared" si="143"/>
        <v>#REF!</v>
      </c>
      <c r="AX130" s="28" t="e">
        <f t="shared" si="150"/>
        <v>#REF!</v>
      </c>
      <c r="AY130" s="26"/>
      <c r="AZ130" s="26"/>
      <c r="BA130" s="29" t="e">
        <f t="shared" si="144"/>
        <v>#REF!</v>
      </c>
      <c r="BB130" s="28" t="e">
        <f t="shared" si="151"/>
        <v>#REF!</v>
      </c>
      <c r="BC130" s="27" t="e">
        <f t="shared" si="152"/>
        <v>#REF!</v>
      </c>
      <c r="BD130" s="28" t="str">
        <f t="shared" si="153"/>
        <v>-</v>
      </c>
      <c r="BE130" s="26"/>
      <c r="BF130" s="26"/>
      <c r="BG130" s="29" t="e">
        <f t="shared" si="145"/>
        <v>#REF!</v>
      </c>
      <c r="BH130" s="28" t="e">
        <f t="shared" si="154"/>
        <v>#REF!</v>
      </c>
      <c r="BI130" s="27" t="e">
        <f t="shared" si="155"/>
        <v>#REF!</v>
      </c>
      <c r="BJ130" s="28" t="str">
        <f t="shared" si="156"/>
        <v>-</v>
      </c>
      <c r="BK130" s="14"/>
    </row>
    <row r="131" spans="1:63" ht="10.5" hidden="1" customHeight="1" outlineLevel="2" x14ac:dyDescent="0.3">
      <c r="A131" s="14" t="s">
        <v>53</v>
      </c>
      <c r="B131" s="14"/>
      <c r="C131" s="26" t="s">
        <v>144</v>
      </c>
      <c r="D131" s="26"/>
      <c r="E131" s="27" t="e">
        <f t="array" ref="E131">INDEX(#REF!,MATCH($C131,#REF!,0),MATCH(E$1,#REF!,0))</f>
        <v>#REF!</v>
      </c>
      <c r="F131" s="27" t="e">
        <f t="array" ref="F131">INDEX(#REF!,MATCH($C131,#REF!,0),MATCH(F$1,#REF!,0))</f>
        <v>#REF!</v>
      </c>
      <c r="G131" s="27" t="e">
        <f t="array" ref="G131">INDEX(#REF!,MATCH($C131,#REF!,0),MATCH(G$1,#REF!,0))</f>
        <v>#REF!</v>
      </c>
      <c r="H131" s="27" t="e">
        <f t="array" ref="H131">INDEX(#REF!,MATCH($C131,#REF!,0),MATCH(H$1,#REF!,0))</f>
        <v>#REF!</v>
      </c>
      <c r="I131" s="27" t="e">
        <f t="array" ref="I131">INDEX(#REF!,MATCH($C131,#REF!,0),MATCH(I$1,#REF!,0))</f>
        <v>#REF!</v>
      </c>
      <c r="J131" s="27" t="e">
        <f t="array" ref="J131">INDEX(#REF!,MATCH($C131,#REF!,0),MATCH(J$1,#REF!,0))</f>
        <v>#REF!</v>
      </c>
      <c r="K131" s="27" t="e">
        <f t="array" ref="K131">INDEX(#REF!,MATCH($C131,#REF!,0),MATCH(K$1,#REF!,0))</f>
        <v>#REF!</v>
      </c>
      <c r="L131" s="27" t="e">
        <f t="array" ref="L131">INDEX(#REF!,MATCH($C131,#REF!,0),MATCH(L$1,#REF!,0))</f>
        <v>#REF!</v>
      </c>
      <c r="M131" s="27" t="e">
        <f t="array" ref="M131">INDEX(#REF!,MATCH($C131,#REF!,0),MATCH(M$1,#REF!,0))</f>
        <v>#REF!</v>
      </c>
      <c r="N131" s="27" t="e">
        <f t="array" ref="N131">INDEX(#REF!,MATCH($C131,#REF!,0),MATCH(N$1,#REF!,0))</f>
        <v>#REF!</v>
      </c>
      <c r="O131" s="27" t="e">
        <f t="array" ref="O131">INDEX(#REF!,MATCH($C131,#REF!,0),MATCH(O$1,#REF!,0))</f>
        <v>#REF!</v>
      </c>
      <c r="P131" s="27" t="e">
        <f t="array" ref="P131">INDEX(#REF!,MATCH($C131,#REF!,0),MATCH(P$1,#REF!,0))</f>
        <v>#REF!</v>
      </c>
      <c r="Q131" s="28">
        <f t="shared" si="146"/>
        <v>0</v>
      </c>
      <c r="R131" s="26"/>
      <c r="S131" s="27" t="e">
        <f t="array" ref="S131">INDEX(#REF!,MATCH($C131,#REF!,0),MATCH(S$1,#REF!,0))</f>
        <v>#REF!</v>
      </c>
      <c r="T131" s="27" t="e">
        <f t="array" ref="T131">INDEX(#REF!,MATCH($C131,#REF!,0),MATCH(T$1,#REF!,0))</f>
        <v>#REF!</v>
      </c>
      <c r="U131" s="27" t="e">
        <f t="array" ref="U131">INDEX(#REF!,MATCH($C131,#REF!,0),MATCH(U$1,#REF!,0))</f>
        <v>#REF!</v>
      </c>
      <c r="V131" s="27" t="e">
        <f t="array" ref="V131">INDEX(#REF!,MATCH($C131,#REF!,0),MATCH(V$1,#REF!,0))</f>
        <v>#REF!</v>
      </c>
      <c r="W131" s="27" t="e">
        <f t="array" ref="W131">INDEX(#REF!,MATCH($C131,#REF!,0),MATCH(W$1,#REF!,0))</f>
        <v>#REF!</v>
      </c>
      <c r="X131" s="27" t="e">
        <f t="array" ref="X131">INDEX(#REF!,MATCH($C131,#REF!,0),MATCH(X$1,#REF!,0))</f>
        <v>#REF!</v>
      </c>
      <c r="Y131" s="27" t="e">
        <f t="array" ref="Y131">INDEX(#REF!,MATCH($C131,#REF!,0),MATCH(Y$1,#REF!,0))</f>
        <v>#REF!</v>
      </c>
      <c r="Z131" s="27" t="e">
        <f t="array" ref="Z131">INDEX(#REF!,MATCH($C131,#REF!,0),MATCH(Z$1,#REF!,0))</f>
        <v>#REF!</v>
      </c>
      <c r="AA131" s="27" t="e">
        <f t="array" ref="AA131">INDEX(#REF!,MATCH($C131,#REF!,0),MATCH(AA$1,#REF!,0))</f>
        <v>#REF!</v>
      </c>
      <c r="AB131" s="27" t="e">
        <f t="array" ref="AB131">INDEX(#REF!,MATCH($C131,#REF!,0),MATCH(AB$1,#REF!,0))</f>
        <v>#REF!</v>
      </c>
      <c r="AC131" s="27" t="e">
        <f t="array" ref="AC131">INDEX(#REF!,MATCH($C131,#REF!,0),MATCH(AC$1,#REF!,0))</f>
        <v>#REF!</v>
      </c>
      <c r="AD131" s="27" t="e">
        <f t="array" ref="AD131">INDEX(#REF!,MATCH($C131,#REF!,0),MATCH(AD$1,#REF!,0))</f>
        <v>#REF!</v>
      </c>
      <c r="AE131" s="27" t="e">
        <f t="shared" si="147"/>
        <v>#REF!</v>
      </c>
      <c r="AF131" s="28">
        <f t="shared" si="157"/>
        <v>0</v>
      </c>
      <c r="AG131" s="26"/>
      <c r="AH131" s="27" t="e">
        <f t="array" ref="AH131">INDEX(#REF!,MATCH($C131,#REF!,0),MATCH(AH$1,#REF!,0))</f>
        <v>#REF!</v>
      </c>
      <c r="AI131" s="27" t="e">
        <f t="array" ref="AI131">INDEX(#REF!,MATCH($C131,#REF!,0),MATCH(AI$1,#REF!,0))</f>
        <v>#REF!</v>
      </c>
      <c r="AJ131" s="27" t="e">
        <f t="array" ref="AJ131">INDEX(#REF!,MATCH($C131,#REF!,0),MATCH(AJ$1,#REF!,0))</f>
        <v>#REF!</v>
      </c>
      <c r="AK131" s="27" t="e">
        <f t="array" ref="AK131">INDEX(#REF!,MATCH($C131,#REF!,0),MATCH(AK$1,#REF!,0))</f>
        <v>#REF!</v>
      </c>
      <c r="AL131" s="27" t="e">
        <f t="array" ref="AL131">INDEX(#REF!,MATCH($C131,#REF!,0),MATCH(AL$1,#REF!,0))</f>
        <v>#REF!</v>
      </c>
      <c r="AM131" s="27" t="e">
        <f t="array" ref="AM131">INDEX(#REF!,MATCH($C131,#REF!,0),MATCH(AM$1,#REF!,0))</f>
        <v>#REF!</v>
      </c>
      <c r="AN131" s="27" t="e">
        <f t="array" ref="AN131">INDEX(#REF!,MATCH($C131,#REF!,0),MATCH(AN$1,#REF!,0))</f>
        <v>#REF!</v>
      </c>
      <c r="AO131" s="27" t="e">
        <f t="array" ref="AO131">INDEX(#REF!,MATCH($C131,#REF!,0),MATCH(AO$1,#REF!,0))</f>
        <v>#REF!</v>
      </c>
      <c r="AP131" s="27" t="e">
        <f t="array" ref="AP131">INDEX(#REF!,MATCH($C131,#REF!,0),MATCH(AP$1,#REF!,0))</f>
        <v>#REF!</v>
      </c>
      <c r="AQ131" s="27" t="e">
        <f t="array" ref="AQ131">INDEX(#REF!,MATCH($C131,#REF!,0),MATCH(AQ$1,#REF!,0))</f>
        <v>#REF!</v>
      </c>
      <c r="AR131" s="27" t="e">
        <f t="array" ref="AR131">INDEX(#REF!,MATCH($C131,#REF!,0),MATCH(AR$1,#REF!,0))</f>
        <v>#REF!</v>
      </c>
      <c r="AS131" s="27" t="e">
        <f t="array" ref="AS131">INDEX(#REF!,MATCH($C131,#REF!,0),MATCH(AS$1,#REF!,0))</f>
        <v>#REF!</v>
      </c>
      <c r="AT131" s="29" t="e">
        <f t="shared" si="148"/>
        <v>#REF!</v>
      </c>
      <c r="AU131" s="28">
        <f t="shared" si="149"/>
        <v>0</v>
      </c>
      <c r="AV131" s="7"/>
      <c r="AW131" s="29" t="e">
        <f t="shared" si="143"/>
        <v>#REF!</v>
      </c>
      <c r="AX131" s="28" t="e">
        <f t="shared" si="150"/>
        <v>#REF!</v>
      </c>
      <c r="AY131" s="26"/>
      <c r="AZ131" s="26"/>
      <c r="BA131" s="29" t="e">
        <f t="shared" si="144"/>
        <v>#REF!</v>
      </c>
      <c r="BB131" s="28" t="e">
        <f t="shared" si="151"/>
        <v>#REF!</v>
      </c>
      <c r="BC131" s="27" t="e">
        <f t="shared" si="152"/>
        <v>#REF!</v>
      </c>
      <c r="BD131" s="28" t="str">
        <f t="shared" si="153"/>
        <v>-</v>
      </c>
      <c r="BE131" s="26"/>
      <c r="BF131" s="26"/>
      <c r="BG131" s="29" t="e">
        <f t="shared" si="145"/>
        <v>#REF!</v>
      </c>
      <c r="BH131" s="28" t="e">
        <f t="shared" si="154"/>
        <v>#REF!</v>
      </c>
      <c r="BI131" s="27" t="e">
        <f t="shared" si="155"/>
        <v>#REF!</v>
      </c>
      <c r="BJ131" s="28" t="str">
        <f t="shared" si="156"/>
        <v>-</v>
      </c>
      <c r="BK131" s="14"/>
    </row>
    <row r="132" spans="1:63" ht="10.5" hidden="1" customHeight="1" outlineLevel="2" x14ac:dyDescent="0.3">
      <c r="A132" s="14" t="s">
        <v>53</v>
      </c>
      <c r="B132" s="14"/>
      <c r="C132" s="26" t="s">
        <v>145</v>
      </c>
      <c r="D132" s="26"/>
      <c r="E132" s="27" t="e">
        <f t="array" ref="E132">INDEX(#REF!,MATCH($C132,#REF!,0),MATCH(E$1,#REF!,0))</f>
        <v>#REF!</v>
      </c>
      <c r="F132" s="27" t="e">
        <f t="array" ref="F132">INDEX(#REF!,MATCH($C132,#REF!,0),MATCH(F$1,#REF!,0))</f>
        <v>#REF!</v>
      </c>
      <c r="G132" s="27" t="e">
        <f t="array" ref="G132">INDEX(#REF!,MATCH($C132,#REF!,0),MATCH(G$1,#REF!,0))</f>
        <v>#REF!</v>
      </c>
      <c r="H132" s="27" t="e">
        <f t="array" ref="H132">INDEX(#REF!,MATCH($C132,#REF!,0),MATCH(H$1,#REF!,0))</f>
        <v>#REF!</v>
      </c>
      <c r="I132" s="27" t="e">
        <f t="array" ref="I132">INDEX(#REF!,MATCH($C132,#REF!,0),MATCH(I$1,#REF!,0))</f>
        <v>#REF!</v>
      </c>
      <c r="J132" s="27" t="e">
        <f t="array" ref="J132">INDEX(#REF!,MATCH($C132,#REF!,0),MATCH(J$1,#REF!,0))</f>
        <v>#REF!</v>
      </c>
      <c r="K132" s="27" t="e">
        <f t="array" ref="K132">INDEX(#REF!,MATCH($C132,#REF!,0),MATCH(K$1,#REF!,0))</f>
        <v>#REF!</v>
      </c>
      <c r="L132" s="27" t="e">
        <f t="array" ref="L132">INDEX(#REF!,MATCH($C132,#REF!,0),MATCH(L$1,#REF!,0))</f>
        <v>#REF!</v>
      </c>
      <c r="M132" s="27" t="e">
        <f t="array" ref="M132">INDEX(#REF!,MATCH($C132,#REF!,0),MATCH(M$1,#REF!,0))</f>
        <v>#REF!</v>
      </c>
      <c r="N132" s="27" t="e">
        <f t="array" ref="N132">INDEX(#REF!,MATCH($C132,#REF!,0),MATCH(N$1,#REF!,0))</f>
        <v>#REF!</v>
      </c>
      <c r="O132" s="27" t="e">
        <f t="array" ref="O132">INDEX(#REF!,MATCH($C132,#REF!,0),MATCH(O$1,#REF!,0))</f>
        <v>#REF!</v>
      </c>
      <c r="P132" s="27" t="e">
        <f t="array" ref="P132">INDEX(#REF!,MATCH($C132,#REF!,0),MATCH(P$1,#REF!,0))</f>
        <v>#REF!</v>
      </c>
      <c r="Q132" s="28">
        <f t="shared" si="146"/>
        <v>0</v>
      </c>
      <c r="R132" s="26"/>
      <c r="S132" s="27" t="e">
        <f t="array" ref="S132">INDEX(#REF!,MATCH($C132,#REF!,0),MATCH(S$1,#REF!,0))</f>
        <v>#REF!</v>
      </c>
      <c r="T132" s="27" t="e">
        <f t="array" ref="T132">INDEX(#REF!,MATCH($C132,#REF!,0),MATCH(T$1,#REF!,0))</f>
        <v>#REF!</v>
      </c>
      <c r="U132" s="27" t="e">
        <f t="array" ref="U132">INDEX(#REF!,MATCH($C132,#REF!,0),MATCH(U$1,#REF!,0))</f>
        <v>#REF!</v>
      </c>
      <c r="V132" s="27" t="e">
        <f t="array" ref="V132">INDEX(#REF!,MATCH($C132,#REF!,0),MATCH(V$1,#REF!,0))</f>
        <v>#REF!</v>
      </c>
      <c r="W132" s="27" t="e">
        <f t="array" ref="W132">INDEX(#REF!,MATCH($C132,#REF!,0),MATCH(W$1,#REF!,0))</f>
        <v>#REF!</v>
      </c>
      <c r="X132" s="27" t="e">
        <f t="array" ref="X132">INDEX(#REF!,MATCH($C132,#REF!,0),MATCH(X$1,#REF!,0))</f>
        <v>#REF!</v>
      </c>
      <c r="Y132" s="27" t="e">
        <f t="array" ref="Y132">INDEX(#REF!,MATCH($C132,#REF!,0),MATCH(Y$1,#REF!,0))</f>
        <v>#REF!</v>
      </c>
      <c r="Z132" s="27" t="e">
        <f t="array" ref="Z132">INDEX(#REF!,MATCH($C132,#REF!,0),MATCH(Z$1,#REF!,0))</f>
        <v>#REF!</v>
      </c>
      <c r="AA132" s="27" t="e">
        <f t="array" ref="AA132">INDEX(#REF!,MATCH($C132,#REF!,0),MATCH(AA$1,#REF!,0))</f>
        <v>#REF!</v>
      </c>
      <c r="AB132" s="27" t="e">
        <f t="array" ref="AB132">INDEX(#REF!,MATCH($C132,#REF!,0),MATCH(AB$1,#REF!,0))</f>
        <v>#REF!</v>
      </c>
      <c r="AC132" s="27" t="e">
        <f t="array" ref="AC132">INDEX(#REF!,MATCH($C132,#REF!,0),MATCH(AC$1,#REF!,0))</f>
        <v>#REF!</v>
      </c>
      <c r="AD132" s="27" t="e">
        <f t="array" ref="AD132">INDEX(#REF!,MATCH($C132,#REF!,0),MATCH(AD$1,#REF!,0))</f>
        <v>#REF!</v>
      </c>
      <c r="AE132" s="27" t="e">
        <f t="shared" si="147"/>
        <v>#REF!</v>
      </c>
      <c r="AF132" s="28">
        <f t="shared" si="157"/>
        <v>0</v>
      </c>
      <c r="AG132" s="26"/>
      <c r="AH132" s="27" t="e">
        <f t="array" ref="AH132">INDEX(#REF!,MATCH($C132,#REF!,0),MATCH(AH$1,#REF!,0))</f>
        <v>#REF!</v>
      </c>
      <c r="AI132" s="27" t="e">
        <f t="array" ref="AI132">INDEX(#REF!,MATCH($C132,#REF!,0),MATCH(AI$1,#REF!,0))</f>
        <v>#REF!</v>
      </c>
      <c r="AJ132" s="27" t="e">
        <f t="array" ref="AJ132">INDEX(#REF!,MATCH($C132,#REF!,0),MATCH(AJ$1,#REF!,0))</f>
        <v>#REF!</v>
      </c>
      <c r="AK132" s="27" t="e">
        <f t="array" ref="AK132">INDEX(#REF!,MATCH($C132,#REF!,0),MATCH(AK$1,#REF!,0))</f>
        <v>#REF!</v>
      </c>
      <c r="AL132" s="27" t="e">
        <f t="array" ref="AL132">INDEX(#REF!,MATCH($C132,#REF!,0),MATCH(AL$1,#REF!,0))</f>
        <v>#REF!</v>
      </c>
      <c r="AM132" s="27" t="e">
        <f t="array" ref="AM132">INDEX(#REF!,MATCH($C132,#REF!,0),MATCH(AM$1,#REF!,0))</f>
        <v>#REF!</v>
      </c>
      <c r="AN132" s="27" t="e">
        <f t="array" ref="AN132">INDEX(#REF!,MATCH($C132,#REF!,0),MATCH(AN$1,#REF!,0))</f>
        <v>#REF!</v>
      </c>
      <c r="AO132" s="27" t="e">
        <f t="array" ref="AO132">INDEX(#REF!,MATCH($C132,#REF!,0),MATCH(AO$1,#REF!,0))</f>
        <v>#REF!</v>
      </c>
      <c r="AP132" s="27" t="e">
        <f t="array" ref="AP132">INDEX(#REF!,MATCH($C132,#REF!,0),MATCH(AP$1,#REF!,0))</f>
        <v>#REF!</v>
      </c>
      <c r="AQ132" s="27" t="e">
        <f t="array" ref="AQ132">INDEX(#REF!,MATCH($C132,#REF!,0),MATCH(AQ$1,#REF!,0))</f>
        <v>#REF!</v>
      </c>
      <c r="AR132" s="27" t="e">
        <f t="array" ref="AR132">INDEX(#REF!,MATCH($C132,#REF!,0),MATCH(AR$1,#REF!,0))</f>
        <v>#REF!</v>
      </c>
      <c r="AS132" s="27" t="e">
        <f t="array" ref="AS132">INDEX(#REF!,MATCH($C132,#REF!,0),MATCH(AS$1,#REF!,0))</f>
        <v>#REF!</v>
      </c>
      <c r="AT132" s="29" t="e">
        <f t="shared" si="148"/>
        <v>#REF!</v>
      </c>
      <c r="AU132" s="28">
        <f t="shared" si="149"/>
        <v>0</v>
      </c>
      <c r="AV132" s="7"/>
      <c r="AW132" s="29" t="e">
        <f t="shared" si="143"/>
        <v>#REF!</v>
      </c>
      <c r="AX132" s="28" t="e">
        <f t="shared" si="150"/>
        <v>#REF!</v>
      </c>
      <c r="AY132" s="26"/>
      <c r="AZ132" s="26"/>
      <c r="BA132" s="29" t="e">
        <f t="shared" si="144"/>
        <v>#REF!</v>
      </c>
      <c r="BB132" s="28" t="e">
        <f t="shared" si="151"/>
        <v>#REF!</v>
      </c>
      <c r="BC132" s="27" t="e">
        <f t="shared" si="152"/>
        <v>#REF!</v>
      </c>
      <c r="BD132" s="28" t="str">
        <f t="shared" si="153"/>
        <v>-</v>
      </c>
      <c r="BE132" s="26"/>
      <c r="BF132" s="26"/>
      <c r="BG132" s="29" t="e">
        <f t="shared" si="145"/>
        <v>#REF!</v>
      </c>
      <c r="BH132" s="28" t="e">
        <f t="shared" si="154"/>
        <v>#REF!</v>
      </c>
      <c r="BI132" s="27" t="e">
        <f t="shared" si="155"/>
        <v>#REF!</v>
      </c>
      <c r="BJ132" s="28" t="str">
        <f t="shared" si="156"/>
        <v>-</v>
      </c>
      <c r="BK132" s="14"/>
    </row>
    <row r="133" spans="1:63" ht="10.5" hidden="1" customHeight="1" outlineLevel="2" x14ac:dyDescent="0.3">
      <c r="A133" s="14" t="s">
        <v>53</v>
      </c>
      <c r="B133" s="14"/>
      <c r="C133" s="26" t="s">
        <v>146</v>
      </c>
      <c r="D133" s="26"/>
      <c r="E133" s="27" t="e">
        <f t="array" ref="E133">INDEX(#REF!,MATCH($C133,#REF!,0),MATCH(E$1,#REF!,0))</f>
        <v>#REF!</v>
      </c>
      <c r="F133" s="27" t="e">
        <f t="array" ref="F133">INDEX(#REF!,MATCH($C133,#REF!,0),MATCH(F$1,#REF!,0))</f>
        <v>#REF!</v>
      </c>
      <c r="G133" s="27" t="e">
        <f t="array" ref="G133">INDEX(#REF!,MATCH($C133,#REF!,0),MATCH(G$1,#REF!,0))</f>
        <v>#REF!</v>
      </c>
      <c r="H133" s="27" t="e">
        <f t="array" ref="H133">INDEX(#REF!,MATCH($C133,#REF!,0),MATCH(H$1,#REF!,0))</f>
        <v>#REF!</v>
      </c>
      <c r="I133" s="27" t="e">
        <f t="array" ref="I133">INDEX(#REF!,MATCH($C133,#REF!,0),MATCH(I$1,#REF!,0))</f>
        <v>#REF!</v>
      </c>
      <c r="J133" s="27" t="e">
        <f t="array" ref="J133">INDEX(#REF!,MATCH($C133,#REF!,0),MATCH(J$1,#REF!,0))</f>
        <v>#REF!</v>
      </c>
      <c r="K133" s="27" t="e">
        <f t="array" ref="K133">INDEX(#REF!,MATCH($C133,#REF!,0),MATCH(K$1,#REF!,0))</f>
        <v>#REF!</v>
      </c>
      <c r="L133" s="27" t="e">
        <f t="array" ref="L133">INDEX(#REF!,MATCH($C133,#REF!,0),MATCH(L$1,#REF!,0))</f>
        <v>#REF!</v>
      </c>
      <c r="M133" s="27" t="e">
        <f t="array" ref="M133">INDEX(#REF!,MATCH($C133,#REF!,0),MATCH(M$1,#REF!,0))</f>
        <v>#REF!</v>
      </c>
      <c r="N133" s="27" t="e">
        <f t="array" ref="N133">INDEX(#REF!,MATCH($C133,#REF!,0),MATCH(N$1,#REF!,0))</f>
        <v>#REF!</v>
      </c>
      <c r="O133" s="27" t="e">
        <f t="array" ref="O133">INDEX(#REF!,MATCH($C133,#REF!,0),MATCH(O$1,#REF!,0))</f>
        <v>#REF!</v>
      </c>
      <c r="P133" s="27" t="e">
        <f t="array" ref="P133">INDEX(#REF!,MATCH($C133,#REF!,0),MATCH(P$1,#REF!,0))</f>
        <v>#REF!</v>
      </c>
      <c r="Q133" s="28">
        <f t="shared" si="146"/>
        <v>0</v>
      </c>
      <c r="R133" s="26"/>
      <c r="S133" s="27" t="e">
        <f t="array" ref="S133">INDEX(#REF!,MATCH($C133,#REF!,0),MATCH(S$1,#REF!,0))</f>
        <v>#REF!</v>
      </c>
      <c r="T133" s="27" t="e">
        <f t="array" ref="T133">INDEX(#REF!,MATCH($C133,#REF!,0),MATCH(T$1,#REF!,0))</f>
        <v>#REF!</v>
      </c>
      <c r="U133" s="27" t="e">
        <f t="array" ref="U133">INDEX(#REF!,MATCH($C133,#REF!,0),MATCH(U$1,#REF!,0))</f>
        <v>#REF!</v>
      </c>
      <c r="V133" s="27" t="e">
        <f t="array" ref="V133">INDEX(#REF!,MATCH($C133,#REF!,0),MATCH(V$1,#REF!,0))</f>
        <v>#REF!</v>
      </c>
      <c r="W133" s="27" t="e">
        <f t="array" ref="W133">INDEX(#REF!,MATCH($C133,#REF!,0),MATCH(W$1,#REF!,0))</f>
        <v>#REF!</v>
      </c>
      <c r="X133" s="27" t="e">
        <f t="array" ref="X133">INDEX(#REF!,MATCH($C133,#REF!,0),MATCH(X$1,#REF!,0))</f>
        <v>#REF!</v>
      </c>
      <c r="Y133" s="27" t="e">
        <f t="array" ref="Y133">INDEX(#REF!,MATCH($C133,#REF!,0),MATCH(Y$1,#REF!,0))</f>
        <v>#REF!</v>
      </c>
      <c r="Z133" s="27" t="e">
        <f t="array" ref="Z133">INDEX(#REF!,MATCH($C133,#REF!,0),MATCH(Z$1,#REF!,0))</f>
        <v>#REF!</v>
      </c>
      <c r="AA133" s="27" t="e">
        <f t="array" ref="AA133">INDEX(#REF!,MATCH($C133,#REF!,0),MATCH(AA$1,#REF!,0))</f>
        <v>#REF!</v>
      </c>
      <c r="AB133" s="27" t="e">
        <f t="array" ref="AB133">INDEX(#REF!,MATCH($C133,#REF!,0),MATCH(AB$1,#REF!,0))</f>
        <v>#REF!</v>
      </c>
      <c r="AC133" s="27" t="e">
        <f t="array" ref="AC133">INDEX(#REF!,MATCH($C133,#REF!,0),MATCH(AC$1,#REF!,0))</f>
        <v>#REF!</v>
      </c>
      <c r="AD133" s="27" t="e">
        <f t="array" ref="AD133">INDEX(#REF!,MATCH($C133,#REF!,0),MATCH(AD$1,#REF!,0))</f>
        <v>#REF!</v>
      </c>
      <c r="AE133" s="27" t="e">
        <f t="shared" si="147"/>
        <v>#REF!</v>
      </c>
      <c r="AF133" s="28">
        <f t="shared" si="157"/>
        <v>0</v>
      </c>
      <c r="AG133" s="26"/>
      <c r="AH133" s="27" t="e">
        <f t="array" ref="AH133">INDEX(#REF!,MATCH($C133,#REF!,0),MATCH(AH$1,#REF!,0))</f>
        <v>#REF!</v>
      </c>
      <c r="AI133" s="27" t="e">
        <f t="array" ref="AI133">INDEX(#REF!,MATCH($C133,#REF!,0),MATCH(AI$1,#REF!,0))</f>
        <v>#REF!</v>
      </c>
      <c r="AJ133" s="27" t="e">
        <f t="array" ref="AJ133">INDEX(#REF!,MATCH($C133,#REF!,0),MATCH(AJ$1,#REF!,0))</f>
        <v>#REF!</v>
      </c>
      <c r="AK133" s="27" t="e">
        <f t="array" ref="AK133">INDEX(#REF!,MATCH($C133,#REF!,0),MATCH(AK$1,#REF!,0))</f>
        <v>#REF!</v>
      </c>
      <c r="AL133" s="27" t="e">
        <f t="array" ref="AL133">INDEX(#REF!,MATCH($C133,#REF!,0),MATCH(AL$1,#REF!,0))</f>
        <v>#REF!</v>
      </c>
      <c r="AM133" s="27" t="e">
        <f t="array" ref="AM133">INDEX(#REF!,MATCH($C133,#REF!,0),MATCH(AM$1,#REF!,0))</f>
        <v>#REF!</v>
      </c>
      <c r="AN133" s="27" t="e">
        <f t="array" ref="AN133">INDEX(#REF!,MATCH($C133,#REF!,0),MATCH(AN$1,#REF!,0))</f>
        <v>#REF!</v>
      </c>
      <c r="AO133" s="27" t="e">
        <f t="array" ref="AO133">INDEX(#REF!,MATCH($C133,#REF!,0),MATCH(AO$1,#REF!,0))</f>
        <v>#REF!</v>
      </c>
      <c r="AP133" s="27" t="e">
        <f t="array" ref="AP133">INDEX(#REF!,MATCH($C133,#REF!,0),MATCH(AP$1,#REF!,0))</f>
        <v>#REF!</v>
      </c>
      <c r="AQ133" s="27" t="e">
        <f t="array" ref="AQ133">INDEX(#REF!,MATCH($C133,#REF!,0),MATCH(AQ$1,#REF!,0))</f>
        <v>#REF!</v>
      </c>
      <c r="AR133" s="27" t="e">
        <f t="array" ref="AR133">INDEX(#REF!,MATCH($C133,#REF!,0),MATCH(AR$1,#REF!,0))</f>
        <v>#REF!</v>
      </c>
      <c r="AS133" s="27" t="e">
        <f t="array" ref="AS133">INDEX(#REF!,MATCH($C133,#REF!,0),MATCH(AS$1,#REF!,0))</f>
        <v>#REF!</v>
      </c>
      <c r="AT133" s="29" t="e">
        <f t="shared" si="148"/>
        <v>#REF!</v>
      </c>
      <c r="AU133" s="28">
        <f t="shared" si="149"/>
        <v>0</v>
      </c>
      <c r="AV133" s="7"/>
      <c r="AW133" s="29" t="e">
        <f t="shared" si="143"/>
        <v>#REF!</v>
      </c>
      <c r="AX133" s="28" t="e">
        <f t="shared" si="150"/>
        <v>#REF!</v>
      </c>
      <c r="AY133" s="26"/>
      <c r="AZ133" s="26"/>
      <c r="BA133" s="29" t="e">
        <f t="shared" si="144"/>
        <v>#REF!</v>
      </c>
      <c r="BB133" s="28" t="e">
        <f t="shared" si="151"/>
        <v>#REF!</v>
      </c>
      <c r="BC133" s="27" t="e">
        <f t="shared" si="152"/>
        <v>#REF!</v>
      </c>
      <c r="BD133" s="28" t="str">
        <f t="shared" si="153"/>
        <v>-</v>
      </c>
      <c r="BE133" s="26"/>
      <c r="BF133" s="26"/>
      <c r="BG133" s="29" t="e">
        <f t="shared" si="145"/>
        <v>#REF!</v>
      </c>
      <c r="BH133" s="28" t="e">
        <f t="shared" si="154"/>
        <v>#REF!</v>
      </c>
      <c r="BI133" s="27" t="e">
        <f t="shared" si="155"/>
        <v>#REF!</v>
      </c>
      <c r="BJ133" s="28" t="str">
        <f t="shared" si="156"/>
        <v>-</v>
      </c>
      <c r="BK133" s="14"/>
    </row>
    <row r="134" spans="1:63" ht="10.5" hidden="1" customHeight="1" outlineLevel="2" x14ac:dyDescent="0.3">
      <c r="A134" s="14" t="s">
        <v>53</v>
      </c>
      <c r="B134" s="14"/>
      <c r="C134" s="26" t="s">
        <v>147</v>
      </c>
      <c r="D134" s="26"/>
      <c r="E134" s="27" t="e">
        <f t="array" ref="E134">INDEX(#REF!,MATCH($C134,#REF!,0),MATCH(E$1,#REF!,0))</f>
        <v>#REF!</v>
      </c>
      <c r="F134" s="27" t="e">
        <f t="array" ref="F134">INDEX(#REF!,MATCH($C134,#REF!,0),MATCH(F$1,#REF!,0))</f>
        <v>#REF!</v>
      </c>
      <c r="G134" s="27" t="e">
        <f t="array" ref="G134">INDEX(#REF!,MATCH($C134,#REF!,0),MATCH(G$1,#REF!,0))</f>
        <v>#REF!</v>
      </c>
      <c r="H134" s="27" t="e">
        <f t="array" ref="H134">INDEX(#REF!,MATCH($C134,#REF!,0),MATCH(H$1,#REF!,0))</f>
        <v>#REF!</v>
      </c>
      <c r="I134" s="27" t="e">
        <f t="array" ref="I134">INDEX(#REF!,MATCH($C134,#REF!,0),MATCH(I$1,#REF!,0))</f>
        <v>#REF!</v>
      </c>
      <c r="J134" s="27" t="e">
        <f t="array" ref="J134">INDEX(#REF!,MATCH($C134,#REF!,0),MATCH(J$1,#REF!,0))</f>
        <v>#REF!</v>
      </c>
      <c r="K134" s="27" t="e">
        <f t="array" ref="K134">INDEX(#REF!,MATCH($C134,#REF!,0),MATCH(K$1,#REF!,0))</f>
        <v>#REF!</v>
      </c>
      <c r="L134" s="27" t="e">
        <f t="array" ref="L134">INDEX(#REF!,MATCH($C134,#REF!,0),MATCH(L$1,#REF!,0))</f>
        <v>#REF!</v>
      </c>
      <c r="M134" s="27" t="e">
        <f t="array" ref="M134">INDEX(#REF!,MATCH($C134,#REF!,0),MATCH(M$1,#REF!,0))</f>
        <v>#REF!</v>
      </c>
      <c r="N134" s="27" t="e">
        <f t="array" ref="N134">INDEX(#REF!,MATCH($C134,#REF!,0),MATCH(N$1,#REF!,0))</f>
        <v>#REF!</v>
      </c>
      <c r="O134" s="27" t="e">
        <f t="array" ref="O134">INDEX(#REF!,MATCH($C134,#REF!,0),MATCH(O$1,#REF!,0))</f>
        <v>#REF!</v>
      </c>
      <c r="P134" s="27" t="e">
        <f t="array" ref="P134">INDEX(#REF!,MATCH($C134,#REF!,0),MATCH(P$1,#REF!,0))</f>
        <v>#REF!</v>
      </c>
      <c r="Q134" s="28">
        <f t="shared" si="146"/>
        <v>0</v>
      </c>
      <c r="R134" s="26"/>
      <c r="S134" s="27" t="e">
        <f t="array" ref="S134">INDEX(#REF!,MATCH($C134,#REF!,0),MATCH(S$1,#REF!,0))</f>
        <v>#REF!</v>
      </c>
      <c r="T134" s="27" t="e">
        <f t="array" ref="T134">INDEX(#REF!,MATCH($C134,#REF!,0),MATCH(T$1,#REF!,0))</f>
        <v>#REF!</v>
      </c>
      <c r="U134" s="27" t="e">
        <f t="array" ref="U134">INDEX(#REF!,MATCH($C134,#REF!,0),MATCH(U$1,#REF!,0))</f>
        <v>#REF!</v>
      </c>
      <c r="V134" s="27" t="e">
        <f t="array" ref="V134">INDEX(#REF!,MATCH($C134,#REF!,0),MATCH(V$1,#REF!,0))</f>
        <v>#REF!</v>
      </c>
      <c r="W134" s="27" t="e">
        <f t="array" ref="W134">INDEX(#REF!,MATCH($C134,#REF!,0),MATCH(W$1,#REF!,0))</f>
        <v>#REF!</v>
      </c>
      <c r="X134" s="27" t="e">
        <f t="array" ref="X134">INDEX(#REF!,MATCH($C134,#REF!,0),MATCH(X$1,#REF!,0))</f>
        <v>#REF!</v>
      </c>
      <c r="Y134" s="27" t="e">
        <f t="array" ref="Y134">INDEX(#REF!,MATCH($C134,#REF!,0),MATCH(Y$1,#REF!,0))</f>
        <v>#REF!</v>
      </c>
      <c r="Z134" s="27" t="e">
        <f t="array" ref="Z134">INDEX(#REF!,MATCH($C134,#REF!,0),MATCH(Z$1,#REF!,0))</f>
        <v>#REF!</v>
      </c>
      <c r="AA134" s="27" t="e">
        <f t="array" ref="AA134">INDEX(#REF!,MATCH($C134,#REF!,0),MATCH(AA$1,#REF!,0))</f>
        <v>#REF!</v>
      </c>
      <c r="AB134" s="27" t="e">
        <f t="array" ref="AB134">INDEX(#REF!,MATCH($C134,#REF!,0),MATCH(AB$1,#REF!,0))</f>
        <v>#REF!</v>
      </c>
      <c r="AC134" s="27" t="e">
        <f t="array" ref="AC134">INDEX(#REF!,MATCH($C134,#REF!,0),MATCH(AC$1,#REF!,0))</f>
        <v>#REF!</v>
      </c>
      <c r="AD134" s="27" t="e">
        <f t="array" ref="AD134">INDEX(#REF!,MATCH($C134,#REF!,0),MATCH(AD$1,#REF!,0))</f>
        <v>#REF!</v>
      </c>
      <c r="AE134" s="27" t="e">
        <f t="shared" si="147"/>
        <v>#REF!</v>
      </c>
      <c r="AF134" s="28">
        <f t="shared" si="157"/>
        <v>0</v>
      </c>
      <c r="AG134" s="26"/>
      <c r="AH134" s="27" t="e">
        <f t="array" ref="AH134">INDEX(#REF!,MATCH($C134,#REF!,0),MATCH(AH$1,#REF!,0))</f>
        <v>#REF!</v>
      </c>
      <c r="AI134" s="27" t="e">
        <f t="array" ref="AI134">INDEX(#REF!,MATCH($C134,#REF!,0),MATCH(AI$1,#REF!,0))</f>
        <v>#REF!</v>
      </c>
      <c r="AJ134" s="27" t="e">
        <f t="array" ref="AJ134">INDEX(#REF!,MATCH($C134,#REF!,0),MATCH(AJ$1,#REF!,0))</f>
        <v>#REF!</v>
      </c>
      <c r="AK134" s="27" t="e">
        <f t="array" ref="AK134">INDEX(#REF!,MATCH($C134,#REF!,0),MATCH(AK$1,#REF!,0))</f>
        <v>#REF!</v>
      </c>
      <c r="AL134" s="27" t="e">
        <f t="array" ref="AL134">INDEX(#REF!,MATCH($C134,#REF!,0),MATCH(AL$1,#REF!,0))</f>
        <v>#REF!</v>
      </c>
      <c r="AM134" s="27" t="e">
        <f t="array" ref="AM134">INDEX(#REF!,MATCH($C134,#REF!,0),MATCH(AM$1,#REF!,0))</f>
        <v>#REF!</v>
      </c>
      <c r="AN134" s="27" t="e">
        <f t="array" ref="AN134">INDEX(#REF!,MATCH($C134,#REF!,0),MATCH(AN$1,#REF!,0))</f>
        <v>#REF!</v>
      </c>
      <c r="AO134" s="27" t="e">
        <f t="array" ref="AO134">INDEX(#REF!,MATCH($C134,#REF!,0),MATCH(AO$1,#REF!,0))</f>
        <v>#REF!</v>
      </c>
      <c r="AP134" s="27" t="e">
        <f t="array" ref="AP134">INDEX(#REF!,MATCH($C134,#REF!,0),MATCH(AP$1,#REF!,0))</f>
        <v>#REF!</v>
      </c>
      <c r="AQ134" s="27" t="e">
        <f t="array" ref="AQ134">INDEX(#REF!,MATCH($C134,#REF!,0),MATCH(AQ$1,#REF!,0))</f>
        <v>#REF!</v>
      </c>
      <c r="AR134" s="27" t="e">
        <f t="array" ref="AR134">INDEX(#REF!,MATCH($C134,#REF!,0),MATCH(AR$1,#REF!,0))</f>
        <v>#REF!</v>
      </c>
      <c r="AS134" s="27" t="e">
        <f t="array" ref="AS134">INDEX(#REF!,MATCH($C134,#REF!,0),MATCH(AS$1,#REF!,0))</f>
        <v>#REF!</v>
      </c>
      <c r="AT134" s="29" t="e">
        <f t="shared" si="148"/>
        <v>#REF!</v>
      </c>
      <c r="AU134" s="28">
        <f t="shared" si="149"/>
        <v>0</v>
      </c>
      <c r="AV134" s="7"/>
      <c r="AW134" s="29" t="e">
        <f t="shared" si="143"/>
        <v>#REF!</v>
      </c>
      <c r="AX134" s="28" t="e">
        <f t="shared" si="150"/>
        <v>#REF!</v>
      </c>
      <c r="AY134" s="26"/>
      <c r="AZ134" s="26"/>
      <c r="BA134" s="29" t="e">
        <f t="shared" si="144"/>
        <v>#REF!</v>
      </c>
      <c r="BB134" s="28" t="e">
        <f t="shared" si="151"/>
        <v>#REF!</v>
      </c>
      <c r="BC134" s="27" t="e">
        <f t="shared" si="152"/>
        <v>#REF!</v>
      </c>
      <c r="BD134" s="28" t="str">
        <f t="shared" si="153"/>
        <v>-</v>
      </c>
      <c r="BE134" s="26"/>
      <c r="BF134" s="26"/>
      <c r="BG134" s="29" t="e">
        <f t="shared" si="145"/>
        <v>#REF!</v>
      </c>
      <c r="BH134" s="28" t="e">
        <f t="shared" si="154"/>
        <v>#REF!</v>
      </c>
      <c r="BI134" s="27" t="e">
        <f t="shared" si="155"/>
        <v>#REF!</v>
      </c>
      <c r="BJ134" s="28" t="str">
        <f t="shared" si="156"/>
        <v>-</v>
      </c>
      <c r="BK134" s="14"/>
    </row>
    <row r="135" spans="1:63" ht="10.5" hidden="1" customHeight="1" outlineLevel="2" x14ac:dyDescent="0.3">
      <c r="A135" s="25" t="s">
        <v>53</v>
      </c>
      <c r="B135" s="25"/>
      <c r="C135" s="26" t="s">
        <v>148</v>
      </c>
      <c r="D135" s="26"/>
      <c r="E135" s="27" t="e">
        <f t="array" ref="E135">INDEX(#REF!,MATCH($C135,#REF!,0),MATCH(E$1,#REF!,0))</f>
        <v>#REF!</v>
      </c>
      <c r="F135" s="27" t="e">
        <f t="array" ref="F135">INDEX(#REF!,MATCH($C135,#REF!,0),MATCH(F$1,#REF!,0))</f>
        <v>#REF!</v>
      </c>
      <c r="G135" s="27" t="e">
        <f t="array" ref="G135">INDEX(#REF!,MATCH($C135,#REF!,0),MATCH(G$1,#REF!,0))</f>
        <v>#REF!</v>
      </c>
      <c r="H135" s="27" t="e">
        <f t="array" ref="H135">INDEX(#REF!,MATCH($C135,#REF!,0),MATCH(H$1,#REF!,0))</f>
        <v>#REF!</v>
      </c>
      <c r="I135" s="27" t="e">
        <f t="array" ref="I135">INDEX(#REF!,MATCH($C135,#REF!,0),MATCH(I$1,#REF!,0))</f>
        <v>#REF!</v>
      </c>
      <c r="J135" s="27" t="e">
        <f t="array" ref="J135">INDEX(#REF!,MATCH($C135,#REF!,0),MATCH(J$1,#REF!,0))</f>
        <v>#REF!</v>
      </c>
      <c r="K135" s="27" t="e">
        <f t="array" ref="K135">INDEX(#REF!,MATCH($C135,#REF!,0),MATCH(K$1,#REF!,0))</f>
        <v>#REF!</v>
      </c>
      <c r="L135" s="27" t="e">
        <f t="array" ref="L135">INDEX(#REF!,MATCH($C135,#REF!,0),MATCH(L$1,#REF!,0))</f>
        <v>#REF!</v>
      </c>
      <c r="M135" s="27" t="e">
        <f t="array" ref="M135">INDEX(#REF!,MATCH($C135,#REF!,0),MATCH(M$1,#REF!,0))</f>
        <v>#REF!</v>
      </c>
      <c r="N135" s="27" t="e">
        <f t="array" ref="N135">INDEX(#REF!,MATCH($C135,#REF!,0),MATCH(N$1,#REF!,0))</f>
        <v>#REF!</v>
      </c>
      <c r="O135" s="27" t="e">
        <f t="array" ref="O135">INDEX(#REF!,MATCH($C135,#REF!,0),MATCH(O$1,#REF!,0))</f>
        <v>#REF!</v>
      </c>
      <c r="P135" s="27" t="e">
        <f t="array" ref="P135">INDEX(#REF!,MATCH($C135,#REF!,0),MATCH(P$1,#REF!,0))</f>
        <v>#REF!</v>
      </c>
      <c r="Q135" s="28">
        <f t="shared" si="146"/>
        <v>0</v>
      </c>
      <c r="R135" s="26"/>
      <c r="S135" s="27" t="e">
        <f t="array" ref="S135">INDEX(#REF!,MATCH($C135,#REF!,0),MATCH(S$1,#REF!,0))</f>
        <v>#REF!</v>
      </c>
      <c r="T135" s="27" t="e">
        <f t="array" ref="T135">INDEX(#REF!,MATCH($C135,#REF!,0),MATCH(T$1,#REF!,0))</f>
        <v>#REF!</v>
      </c>
      <c r="U135" s="27" t="e">
        <f t="array" ref="U135">INDEX(#REF!,MATCH($C135,#REF!,0),MATCH(U$1,#REF!,0))</f>
        <v>#REF!</v>
      </c>
      <c r="V135" s="27" t="e">
        <f t="array" ref="V135">INDEX(#REF!,MATCH($C135,#REF!,0),MATCH(V$1,#REF!,0))</f>
        <v>#REF!</v>
      </c>
      <c r="W135" s="27" t="e">
        <f t="array" ref="W135">INDEX(#REF!,MATCH($C135,#REF!,0),MATCH(W$1,#REF!,0))</f>
        <v>#REF!</v>
      </c>
      <c r="X135" s="27" t="e">
        <f t="array" ref="X135">INDEX(#REF!,MATCH($C135,#REF!,0),MATCH(X$1,#REF!,0))</f>
        <v>#REF!</v>
      </c>
      <c r="Y135" s="27" t="e">
        <f t="array" ref="Y135">INDEX(#REF!,MATCH($C135,#REF!,0),MATCH(Y$1,#REF!,0))</f>
        <v>#REF!</v>
      </c>
      <c r="Z135" s="27" t="e">
        <f t="array" ref="Z135">INDEX(#REF!,MATCH($C135,#REF!,0),MATCH(Z$1,#REF!,0))</f>
        <v>#REF!</v>
      </c>
      <c r="AA135" s="27" t="e">
        <f t="array" ref="AA135">INDEX(#REF!,MATCH($C135,#REF!,0),MATCH(AA$1,#REF!,0))</f>
        <v>#REF!</v>
      </c>
      <c r="AB135" s="27" t="e">
        <f t="array" ref="AB135">INDEX(#REF!,MATCH($C135,#REF!,0),MATCH(AB$1,#REF!,0))</f>
        <v>#REF!</v>
      </c>
      <c r="AC135" s="27" t="e">
        <f t="array" ref="AC135">INDEX(#REF!,MATCH($C135,#REF!,0),MATCH(AC$1,#REF!,0))</f>
        <v>#REF!</v>
      </c>
      <c r="AD135" s="27" t="e">
        <f t="array" ref="AD135">INDEX(#REF!,MATCH($C135,#REF!,0),MATCH(AD$1,#REF!,0))</f>
        <v>#REF!</v>
      </c>
      <c r="AE135" s="27" t="e">
        <f t="shared" si="147"/>
        <v>#REF!</v>
      </c>
      <c r="AF135" s="28">
        <f t="shared" si="157"/>
        <v>0</v>
      </c>
      <c r="AG135" s="26"/>
      <c r="AH135" s="27" t="e">
        <f t="array" ref="AH135">INDEX(#REF!,MATCH($C135,#REF!,0),MATCH(AH$1,#REF!,0))</f>
        <v>#REF!</v>
      </c>
      <c r="AI135" s="27" t="e">
        <f t="array" ref="AI135">INDEX(#REF!,MATCH($C135,#REF!,0),MATCH(AI$1,#REF!,0))</f>
        <v>#REF!</v>
      </c>
      <c r="AJ135" s="27" t="e">
        <f t="array" ref="AJ135">INDEX(#REF!,MATCH($C135,#REF!,0),MATCH(AJ$1,#REF!,0))</f>
        <v>#REF!</v>
      </c>
      <c r="AK135" s="27" t="e">
        <f t="array" ref="AK135">INDEX(#REF!,MATCH($C135,#REF!,0),MATCH(AK$1,#REF!,0))</f>
        <v>#REF!</v>
      </c>
      <c r="AL135" s="27" t="e">
        <f t="array" ref="AL135">INDEX(#REF!,MATCH($C135,#REF!,0),MATCH(AL$1,#REF!,0))</f>
        <v>#REF!</v>
      </c>
      <c r="AM135" s="27" t="e">
        <f t="array" ref="AM135">INDEX(#REF!,MATCH($C135,#REF!,0),MATCH(AM$1,#REF!,0))</f>
        <v>#REF!</v>
      </c>
      <c r="AN135" s="27" t="e">
        <f t="array" ref="AN135">INDEX(#REF!,MATCH($C135,#REF!,0),MATCH(AN$1,#REF!,0))</f>
        <v>#REF!</v>
      </c>
      <c r="AO135" s="27" t="e">
        <f t="array" ref="AO135">INDEX(#REF!,MATCH($C135,#REF!,0),MATCH(AO$1,#REF!,0))</f>
        <v>#REF!</v>
      </c>
      <c r="AP135" s="27" t="e">
        <f t="array" ref="AP135">INDEX(#REF!,MATCH($C135,#REF!,0),MATCH(AP$1,#REF!,0))</f>
        <v>#REF!</v>
      </c>
      <c r="AQ135" s="27" t="e">
        <f t="array" ref="AQ135">INDEX(#REF!,MATCH($C135,#REF!,0),MATCH(AQ$1,#REF!,0))</f>
        <v>#REF!</v>
      </c>
      <c r="AR135" s="27" t="e">
        <f t="array" ref="AR135">INDEX(#REF!,MATCH($C135,#REF!,0),MATCH(AR$1,#REF!,0))</f>
        <v>#REF!</v>
      </c>
      <c r="AS135" s="27" t="e">
        <f t="array" ref="AS135">INDEX(#REF!,MATCH($C135,#REF!,0),MATCH(AS$1,#REF!,0))</f>
        <v>#REF!</v>
      </c>
      <c r="AT135" s="29" t="e">
        <f t="shared" si="148"/>
        <v>#REF!</v>
      </c>
      <c r="AU135" s="28">
        <f t="shared" si="149"/>
        <v>0</v>
      </c>
      <c r="AV135" s="26"/>
      <c r="AW135" s="29" t="e">
        <f t="shared" si="143"/>
        <v>#REF!</v>
      </c>
      <c r="AX135" s="28" t="e">
        <f t="shared" si="150"/>
        <v>#REF!</v>
      </c>
      <c r="AY135" s="26"/>
      <c r="AZ135" s="26"/>
      <c r="BA135" s="29" t="e">
        <f t="shared" si="144"/>
        <v>#REF!</v>
      </c>
      <c r="BB135" s="28" t="e">
        <f t="shared" si="151"/>
        <v>#REF!</v>
      </c>
      <c r="BC135" s="27" t="e">
        <f t="shared" si="152"/>
        <v>#REF!</v>
      </c>
      <c r="BD135" s="28" t="str">
        <f t="shared" si="153"/>
        <v>-</v>
      </c>
      <c r="BE135" s="26"/>
      <c r="BF135" s="26"/>
      <c r="BG135" s="29" t="e">
        <f t="shared" si="145"/>
        <v>#REF!</v>
      </c>
      <c r="BH135" s="28" t="e">
        <f t="shared" si="154"/>
        <v>#REF!</v>
      </c>
      <c r="BI135" s="27" t="e">
        <f t="shared" si="155"/>
        <v>#REF!</v>
      </c>
      <c r="BJ135" s="28" t="str">
        <f t="shared" si="156"/>
        <v>-</v>
      </c>
      <c r="BK135" s="25"/>
    </row>
    <row r="136" spans="1:63" ht="10.5" hidden="1" customHeight="1" outlineLevel="2" x14ac:dyDescent="0.3">
      <c r="A136" s="25" t="s">
        <v>53</v>
      </c>
      <c r="B136" s="25"/>
      <c r="C136" s="26" t="s">
        <v>149</v>
      </c>
      <c r="D136" s="26"/>
      <c r="E136" s="27" t="e">
        <f t="array" ref="E136">INDEX(#REF!,MATCH($C136,#REF!,0),MATCH(E$1,#REF!,0))</f>
        <v>#REF!</v>
      </c>
      <c r="F136" s="27" t="e">
        <f t="array" ref="F136">INDEX(#REF!,MATCH($C136,#REF!,0),MATCH(F$1,#REF!,0))</f>
        <v>#REF!</v>
      </c>
      <c r="G136" s="27" t="e">
        <f t="array" ref="G136">INDEX(#REF!,MATCH($C136,#REF!,0),MATCH(G$1,#REF!,0))</f>
        <v>#REF!</v>
      </c>
      <c r="H136" s="27" t="e">
        <f t="array" ref="H136">INDEX(#REF!,MATCH($C136,#REF!,0),MATCH(H$1,#REF!,0))</f>
        <v>#REF!</v>
      </c>
      <c r="I136" s="27" t="e">
        <f t="array" ref="I136">INDEX(#REF!,MATCH($C136,#REF!,0),MATCH(I$1,#REF!,0))</f>
        <v>#REF!</v>
      </c>
      <c r="J136" s="27" t="e">
        <f t="array" ref="J136">INDEX(#REF!,MATCH($C136,#REF!,0),MATCH(J$1,#REF!,0))</f>
        <v>#REF!</v>
      </c>
      <c r="K136" s="27" t="e">
        <f t="array" ref="K136">INDEX(#REF!,MATCH($C136,#REF!,0),MATCH(K$1,#REF!,0))</f>
        <v>#REF!</v>
      </c>
      <c r="L136" s="27" t="e">
        <f t="array" ref="L136">INDEX(#REF!,MATCH($C136,#REF!,0),MATCH(L$1,#REF!,0))</f>
        <v>#REF!</v>
      </c>
      <c r="M136" s="27" t="e">
        <f t="array" ref="M136">INDEX(#REF!,MATCH($C136,#REF!,0),MATCH(M$1,#REF!,0))</f>
        <v>#REF!</v>
      </c>
      <c r="N136" s="27" t="e">
        <f t="array" ref="N136">INDEX(#REF!,MATCH($C136,#REF!,0),MATCH(N$1,#REF!,0))</f>
        <v>#REF!</v>
      </c>
      <c r="O136" s="27" t="e">
        <f t="array" ref="O136">INDEX(#REF!,MATCH($C136,#REF!,0),MATCH(O$1,#REF!,0))</f>
        <v>#REF!</v>
      </c>
      <c r="P136" s="27" t="e">
        <f t="array" ref="P136">INDEX(#REF!,MATCH($C136,#REF!,0),MATCH(P$1,#REF!,0))</f>
        <v>#REF!</v>
      </c>
      <c r="Q136" s="28">
        <f t="shared" si="146"/>
        <v>0</v>
      </c>
      <c r="R136" s="26"/>
      <c r="S136" s="27" t="e">
        <f t="array" ref="S136">INDEX(#REF!,MATCH($C136,#REF!,0),MATCH(S$1,#REF!,0))</f>
        <v>#REF!</v>
      </c>
      <c r="T136" s="27" t="e">
        <f t="array" ref="T136">INDEX(#REF!,MATCH($C136,#REF!,0),MATCH(T$1,#REF!,0))</f>
        <v>#REF!</v>
      </c>
      <c r="U136" s="27" t="e">
        <f t="array" ref="U136">INDEX(#REF!,MATCH($C136,#REF!,0),MATCH(U$1,#REF!,0))</f>
        <v>#REF!</v>
      </c>
      <c r="V136" s="27" t="e">
        <f t="array" ref="V136">INDEX(#REF!,MATCH($C136,#REF!,0),MATCH(V$1,#REF!,0))</f>
        <v>#REF!</v>
      </c>
      <c r="W136" s="27" t="e">
        <f t="array" ref="W136">INDEX(#REF!,MATCH($C136,#REF!,0),MATCH(W$1,#REF!,0))</f>
        <v>#REF!</v>
      </c>
      <c r="X136" s="27" t="e">
        <f t="array" ref="X136">INDEX(#REF!,MATCH($C136,#REF!,0),MATCH(X$1,#REF!,0))</f>
        <v>#REF!</v>
      </c>
      <c r="Y136" s="27" t="e">
        <f t="array" ref="Y136">INDEX(#REF!,MATCH($C136,#REF!,0),MATCH(Y$1,#REF!,0))</f>
        <v>#REF!</v>
      </c>
      <c r="Z136" s="27" t="e">
        <f t="array" ref="Z136">INDEX(#REF!,MATCH($C136,#REF!,0),MATCH(Z$1,#REF!,0))</f>
        <v>#REF!</v>
      </c>
      <c r="AA136" s="27" t="e">
        <f t="array" ref="AA136">INDEX(#REF!,MATCH($C136,#REF!,0),MATCH(AA$1,#REF!,0))</f>
        <v>#REF!</v>
      </c>
      <c r="AB136" s="27" t="e">
        <f t="array" ref="AB136">INDEX(#REF!,MATCH($C136,#REF!,0),MATCH(AB$1,#REF!,0))</f>
        <v>#REF!</v>
      </c>
      <c r="AC136" s="27" t="e">
        <f t="array" ref="AC136">INDEX(#REF!,MATCH($C136,#REF!,0),MATCH(AC$1,#REF!,0))</f>
        <v>#REF!</v>
      </c>
      <c r="AD136" s="27" t="e">
        <f t="array" ref="AD136">INDEX(#REF!,MATCH($C136,#REF!,0),MATCH(AD$1,#REF!,0))</f>
        <v>#REF!</v>
      </c>
      <c r="AE136" s="27" t="e">
        <f t="shared" si="147"/>
        <v>#REF!</v>
      </c>
      <c r="AF136" s="28">
        <f t="shared" si="157"/>
        <v>0</v>
      </c>
      <c r="AG136" s="26"/>
      <c r="AH136" s="27" t="e">
        <f t="array" ref="AH136">INDEX(#REF!,MATCH($C136,#REF!,0),MATCH(AH$1,#REF!,0))</f>
        <v>#REF!</v>
      </c>
      <c r="AI136" s="27" t="e">
        <f t="array" ref="AI136">INDEX(#REF!,MATCH($C136,#REF!,0),MATCH(AI$1,#REF!,0))</f>
        <v>#REF!</v>
      </c>
      <c r="AJ136" s="27" t="e">
        <f t="array" ref="AJ136">INDEX(#REF!,MATCH($C136,#REF!,0),MATCH(AJ$1,#REF!,0))</f>
        <v>#REF!</v>
      </c>
      <c r="AK136" s="27" t="e">
        <f t="array" ref="AK136">INDEX(#REF!,MATCH($C136,#REF!,0),MATCH(AK$1,#REF!,0))</f>
        <v>#REF!</v>
      </c>
      <c r="AL136" s="27" t="e">
        <f t="array" ref="AL136">INDEX(#REF!,MATCH($C136,#REF!,0),MATCH(AL$1,#REF!,0))</f>
        <v>#REF!</v>
      </c>
      <c r="AM136" s="27" t="e">
        <f t="array" ref="AM136">INDEX(#REF!,MATCH($C136,#REF!,0),MATCH(AM$1,#REF!,0))</f>
        <v>#REF!</v>
      </c>
      <c r="AN136" s="27" t="e">
        <f t="array" ref="AN136">INDEX(#REF!,MATCH($C136,#REF!,0),MATCH(AN$1,#REF!,0))</f>
        <v>#REF!</v>
      </c>
      <c r="AO136" s="27" t="e">
        <f t="array" ref="AO136">INDEX(#REF!,MATCH($C136,#REF!,0),MATCH(AO$1,#REF!,0))</f>
        <v>#REF!</v>
      </c>
      <c r="AP136" s="27" t="e">
        <f t="array" ref="AP136">INDEX(#REF!,MATCH($C136,#REF!,0),MATCH(AP$1,#REF!,0))</f>
        <v>#REF!</v>
      </c>
      <c r="AQ136" s="27" t="e">
        <f t="array" ref="AQ136">INDEX(#REF!,MATCH($C136,#REF!,0),MATCH(AQ$1,#REF!,0))</f>
        <v>#REF!</v>
      </c>
      <c r="AR136" s="27" t="e">
        <f t="array" ref="AR136">INDEX(#REF!,MATCH($C136,#REF!,0),MATCH(AR$1,#REF!,0))</f>
        <v>#REF!</v>
      </c>
      <c r="AS136" s="27" t="e">
        <f t="array" ref="AS136">INDEX(#REF!,MATCH($C136,#REF!,0),MATCH(AS$1,#REF!,0))</f>
        <v>#REF!</v>
      </c>
      <c r="AT136" s="29" t="e">
        <f t="shared" si="148"/>
        <v>#REF!</v>
      </c>
      <c r="AU136" s="28">
        <f t="shared" si="149"/>
        <v>0</v>
      </c>
      <c r="AV136" s="26"/>
      <c r="AW136" s="29" t="e">
        <f t="shared" si="143"/>
        <v>#REF!</v>
      </c>
      <c r="AX136" s="28" t="e">
        <f t="shared" si="150"/>
        <v>#REF!</v>
      </c>
      <c r="AY136" s="26"/>
      <c r="AZ136" s="26"/>
      <c r="BA136" s="29" t="e">
        <f t="shared" si="144"/>
        <v>#REF!</v>
      </c>
      <c r="BB136" s="28" t="e">
        <f t="shared" si="151"/>
        <v>#REF!</v>
      </c>
      <c r="BC136" s="27" t="e">
        <f t="shared" si="152"/>
        <v>#REF!</v>
      </c>
      <c r="BD136" s="28" t="str">
        <f t="shared" si="153"/>
        <v>-</v>
      </c>
      <c r="BE136" s="26"/>
      <c r="BF136" s="26"/>
      <c r="BG136" s="29" t="e">
        <f t="shared" si="145"/>
        <v>#REF!</v>
      </c>
      <c r="BH136" s="28" t="e">
        <f t="shared" si="154"/>
        <v>#REF!</v>
      </c>
      <c r="BI136" s="27" t="e">
        <f t="shared" si="155"/>
        <v>#REF!</v>
      </c>
      <c r="BJ136" s="28" t="str">
        <f t="shared" si="156"/>
        <v>-</v>
      </c>
      <c r="BK136" s="25"/>
    </row>
    <row r="137" spans="1:63" ht="10.5" hidden="1" customHeight="1" outlineLevel="1" x14ac:dyDescent="0.3">
      <c r="A137" s="53" t="s">
        <v>53</v>
      </c>
      <c r="B137" s="53"/>
      <c r="C137" s="12" t="s">
        <v>150</v>
      </c>
      <c r="D137" s="12"/>
      <c r="E137" s="23" t="e">
        <f t="array" ref="E137">INDEX(#REF!,MATCH($C137,#REF!,0),MATCH(E$1,#REF!,0))</f>
        <v>#REF!</v>
      </c>
      <c r="F137" s="23" t="e">
        <f t="array" ref="F137">INDEX(#REF!,MATCH($C137,#REF!,0),MATCH(F$1,#REF!,0))</f>
        <v>#REF!</v>
      </c>
      <c r="G137" s="23" t="e">
        <f t="array" ref="G137">INDEX(#REF!,MATCH($C137,#REF!,0),MATCH(G$1,#REF!,0))</f>
        <v>#REF!</v>
      </c>
      <c r="H137" s="23" t="e">
        <f t="array" ref="H137">INDEX(#REF!,MATCH($C137,#REF!,0),MATCH(H$1,#REF!,0))</f>
        <v>#REF!</v>
      </c>
      <c r="I137" s="23" t="e">
        <f t="array" ref="I137">INDEX(#REF!,MATCH($C137,#REF!,0),MATCH(I$1,#REF!,0))</f>
        <v>#REF!</v>
      </c>
      <c r="J137" s="23" t="e">
        <f t="array" ref="J137">INDEX(#REF!,MATCH($C137,#REF!,0),MATCH(J$1,#REF!,0))</f>
        <v>#REF!</v>
      </c>
      <c r="K137" s="23" t="e">
        <f t="array" ref="K137">INDEX(#REF!,MATCH($C137,#REF!,0),MATCH(K$1,#REF!,0))</f>
        <v>#REF!</v>
      </c>
      <c r="L137" s="23" t="e">
        <f t="array" ref="L137">INDEX(#REF!,MATCH($C137,#REF!,0),MATCH(L$1,#REF!,0))</f>
        <v>#REF!</v>
      </c>
      <c r="M137" s="23" t="e">
        <f t="array" ref="M137">INDEX(#REF!,MATCH($C137,#REF!,0),MATCH(M$1,#REF!,0))</f>
        <v>#REF!</v>
      </c>
      <c r="N137" s="23" t="e">
        <f t="array" ref="N137">INDEX(#REF!,MATCH($C137,#REF!,0),MATCH(N$1,#REF!,0))</f>
        <v>#REF!</v>
      </c>
      <c r="O137" s="23" t="e">
        <f t="array" ref="O137">INDEX(#REF!,MATCH($C137,#REF!,0),MATCH(O$1,#REF!,0))</f>
        <v>#REF!</v>
      </c>
      <c r="P137" s="23" t="e">
        <f t="array" ref="P137">INDEX(#REF!,MATCH($C137,#REF!,0),MATCH(P$1,#REF!,0))</f>
        <v>#REF!</v>
      </c>
      <c r="Q137" s="24">
        <f t="shared" si="146"/>
        <v>0</v>
      </c>
      <c r="R137" s="12"/>
      <c r="S137" s="23" t="e">
        <f t="array" ref="S137">INDEX(#REF!,MATCH($C137,#REF!,0),MATCH(S$1,#REF!,0))</f>
        <v>#REF!</v>
      </c>
      <c r="T137" s="23" t="e">
        <f t="array" ref="T137">INDEX(#REF!,MATCH($C137,#REF!,0),MATCH(T$1,#REF!,0))</f>
        <v>#REF!</v>
      </c>
      <c r="U137" s="23" t="e">
        <f t="array" ref="U137">INDEX(#REF!,MATCH($C137,#REF!,0),MATCH(U$1,#REF!,0))</f>
        <v>#REF!</v>
      </c>
      <c r="V137" s="23" t="e">
        <f t="array" ref="V137">INDEX(#REF!,MATCH($C137,#REF!,0),MATCH(V$1,#REF!,0))</f>
        <v>#REF!</v>
      </c>
      <c r="W137" s="23" t="e">
        <f t="array" ref="W137">INDEX(#REF!,MATCH($C137,#REF!,0),MATCH(W$1,#REF!,0))</f>
        <v>#REF!</v>
      </c>
      <c r="X137" s="23" t="e">
        <f t="array" ref="X137">INDEX(#REF!,MATCH($C137,#REF!,0),MATCH(X$1,#REF!,0))</f>
        <v>#REF!</v>
      </c>
      <c r="Y137" s="23" t="e">
        <f t="array" ref="Y137">INDEX(#REF!,MATCH($C137,#REF!,0),MATCH(Y$1,#REF!,0))</f>
        <v>#REF!</v>
      </c>
      <c r="Z137" s="23" t="e">
        <f t="array" ref="Z137">INDEX(#REF!,MATCH($C137,#REF!,0),MATCH(Z$1,#REF!,0))</f>
        <v>#REF!</v>
      </c>
      <c r="AA137" s="23" t="e">
        <f t="array" ref="AA137">INDEX(#REF!,MATCH($C137,#REF!,0),MATCH(AA$1,#REF!,0))</f>
        <v>#REF!</v>
      </c>
      <c r="AB137" s="23" t="e">
        <f t="array" ref="AB137">INDEX(#REF!,MATCH($C137,#REF!,0),MATCH(AB$1,#REF!,0))</f>
        <v>#REF!</v>
      </c>
      <c r="AC137" s="23" t="e">
        <f t="array" ref="AC137">INDEX(#REF!,MATCH($C137,#REF!,0),MATCH(AC$1,#REF!,0))</f>
        <v>#REF!</v>
      </c>
      <c r="AD137" s="23" t="e">
        <f t="array" ref="AD137">INDEX(#REF!,MATCH($C137,#REF!,0),MATCH(AD$1,#REF!,0))</f>
        <v>#REF!</v>
      </c>
      <c r="AE137" s="37" t="e">
        <f t="shared" si="147"/>
        <v>#REF!</v>
      </c>
      <c r="AF137" s="24">
        <f t="shared" si="157"/>
        <v>0</v>
      </c>
      <c r="AG137" s="12"/>
      <c r="AH137" s="23" t="e">
        <f t="array" ref="AH137">INDEX(#REF!,MATCH($C137,#REF!,0),MATCH(AH$1,#REF!,0))</f>
        <v>#REF!</v>
      </c>
      <c r="AI137" s="23" t="e">
        <f t="array" ref="AI137">INDEX(#REF!,MATCH($C137,#REF!,0),MATCH(AI$1,#REF!,0))</f>
        <v>#REF!</v>
      </c>
      <c r="AJ137" s="23" t="e">
        <f t="array" ref="AJ137">INDEX(#REF!,MATCH($C137,#REF!,0),MATCH(AJ$1,#REF!,0))</f>
        <v>#REF!</v>
      </c>
      <c r="AK137" s="23" t="e">
        <f t="array" ref="AK137">INDEX(#REF!,MATCH($C137,#REF!,0),MATCH(AK$1,#REF!,0))</f>
        <v>#REF!</v>
      </c>
      <c r="AL137" s="23" t="e">
        <f t="array" ref="AL137">INDEX(#REF!,MATCH($C137,#REF!,0),MATCH(AL$1,#REF!,0))</f>
        <v>#REF!</v>
      </c>
      <c r="AM137" s="23" t="e">
        <f t="array" ref="AM137">INDEX(#REF!,MATCH($C137,#REF!,0),MATCH(AM$1,#REF!,0))</f>
        <v>#REF!</v>
      </c>
      <c r="AN137" s="23" t="e">
        <f t="array" ref="AN137">INDEX(#REF!,MATCH($C137,#REF!,0),MATCH(AN$1,#REF!,0))</f>
        <v>#REF!</v>
      </c>
      <c r="AO137" s="23" t="e">
        <f t="array" ref="AO137">INDEX(#REF!,MATCH($C137,#REF!,0),MATCH(AO$1,#REF!,0))</f>
        <v>#REF!</v>
      </c>
      <c r="AP137" s="23" t="e">
        <f t="array" ref="AP137">INDEX(#REF!,MATCH($C137,#REF!,0),MATCH(AP$1,#REF!,0))</f>
        <v>#REF!</v>
      </c>
      <c r="AQ137" s="23" t="e">
        <f t="array" ref="AQ137">INDEX(#REF!,MATCH($C137,#REF!,0),MATCH(AQ$1,#REF!,0))</f>
        <v>#REF!</v>
      </c>
      <c r="AR137" s="23" t="e">
        <f t="array" ref="AR137">INDEX(#REF!,MATCH($C137,#REF!,0),MATCH(AR$1,#REF!,0))</f>
        <v>#REF!</v>
      </c>
      <c r="AS137" s="23" t="e">
        <f t="array" ref="AS137">INDEX(#REF!,MATCH($C137,#REF!,0),MATCH(AS$1,#REF!,0))</f>
        <v>#REF!</v>
      </c>
      <c r="AT137" s="23" t="e">
        <f t="shared" si="148"/>
        <v>#REF!</v>
      </c>
      <c r="AU137" s="24">
        <f t="shared" si="149"/>
        <v>0</v>
      </c>
      <c r="AV137" s="54"/>
      <c r="AW137" s="23" t="e">
        <f t="shared" si="143"/>
        <v>#REF!</v>
      </c>
      <c r="AX137" s="24" t="e">
        <f t="shared" si="150"/>
        <v>#REF!</v>
      </c>
      <c r="AY137" s="12"/>
      <c r="AZ137" s="12"/>
      <c r="BA137" s="23" t="e">
        <f t="shared" si="144"/>
        <v>#REF!</v>
      </c>
      <c r="BB137" s="24" t="e">
        <f t="shared" si="151"/>
        <v>#REF!</v>
      </c>
      <c r="BC137" s="23" t="e">
        <f t="shared" si="152"/>
        <v>#REF!</v>
      </c>
      <c r="BD137" s="24" t="str">
        <f t="shared" si="153"/>
        <v>-</v>
      </c>
      <c r="BE137" s="12"/>
      <c r="BF137" s="12"/>
      <c r="BG137" s="23" t="e">
        <f t="shared" si="145"/>
        <v>#REF!</v>
      </c>
      <c r="BH137" s="24" t="e">
        <f t="shared" si="154"/>
        <v>#REF!</v>
      </c>
      <c r="BI137" s="37" t="e">
        <f t="shared" si="155"/>
        <v>#REF!</v>
      </c>
      <c r="BJ137" s="24" t="str">
        <f t="shared" si="156"/>
        <v>-</v>
      </c>
      <c r="BK137" s="53"/>
    </row>
    <row r="138" spans="1:63" ht="10.5" hidden="1" customHeight="1" outlineLevel="1" x14ac:dyDescent="0.3">
      <c r="A138" s="53" t="s">
        <v>53</v>
      </c>
      <c r="B138" s="53"/>
      <c r="C138" s="12" t="s">
        <v>151</v>
      </c>
      <c r="D138" s="12"/>
      <c r="E138" s="23" t="e">
        <f t="array" ref="E138">INDEX(#REF!,MATCH($C138,#REF!,0),MATCH(E$1,#REF!,0))</f>
        <v>#REF!</v>
      </c>
      <c r="F138" s="23" t="e">
        <f t="array" ref="F138">INDEX(#REF!,MATCH($C138,#REF!,0),MATCH(F$1,#REF!,0))</f>
        <v>#REF!</v>
      </c>
      <c r="G138" s="23" t="e">
        <f t="array" ref="G138">INDEX(#REF!,MATCH($C138,#REF!,0),MATCH(G$1,#REF!,0))</f>
        <v>#REF!</v>
      </c>
      <c r="H138" s="23" t="e">
        <f t="array" ref="H138">INDEX(#REF!,MATCH($C138,#REF!,0),MATCH(H$1,#REF!,0))</f>
        <v>#REF!</v>
      </c>
      <c r="I138" s="23" t="e">
        <f t="array" ref="I138">INDEX(#REF!,MATCH($C138,#REF!,0),MATCH(I$1,#REF!,0))</f>
        <v>#REF!</v>
      </c>
      <c r="J138" s="23" t="e">
        <f t="array" ref="J138">INDEX(#REF!,MATCH($C138,#REF!,0),MATCH(J$1,#REF!,0))</f>
        <v>#REF!</v>
      </c>
      <c r="K138" s="23" t="e">
        <f t="array" ref="K138">INDEX(#REF!,MATCH($C138,#REF!,0),MATCH(K$1,#REF!,0))</f>
        <v>#REF!</v>
      </c>
      <c r="L138" s="23" t="e">
        <f t="array" ref="L138">INDEX(#REF!,MATCH($C138,#REF!,0),MATCH(L$1,#REF!,0))</f>
        <v>#REF!</v>
      </c>
      <c r="M138" s="23" t="e">
        <f t="array" ref="M138">INDEX(#REF!,MATCH($C138,#REF!,0),MATCH(M$1,#REF!,0))</f>
        <v>#REF!</v>
      </c>
      <c r="N138" s="23" t="e">
        <f t="array" ref="N138">INDEX(#REF!,MATCH($C138,#REF!,0),MATCH(N$1,#REF!,0))</f>
        <v>#REF!</v>
      </c>
      <c r="O138" s="23" t="e">
        <f t="array" ref="O138">INDEX(#REF!,MATCH($C138,#REF!,0),MATCH(O$1,#REF!,0))</f>
        <v>#REF!</v>
      </c>
      <c r="P138" s="23" t="e">
        <f t="array" ref="P138">INDEX(#REF!,MATCH($C138,#REF!,0),MATCH(P$1,#REF!,0))</f>
        <v>#REF!</v>
      </c>
      <c r="Q138" s="24">
        <f t="shared" si="146"/>
        <v>0</v>
      </c>
      <c r="R138" s="12"/>
      <c r="S138" s="23" t="e">
        <f t="array" ref="S138">INDEX(#REF!,MATCH($C138,#REF!,0),MATCH(S$1,#REF!,0))</f>
        <v>#REF!</v>
      </c>
      <c r="T138" s="23" t="e">
        <f t="array" ref="T138">INDEX(#REF!,MATCH($C138,#REF!,0),MATCH(T$1,#REF!,0))</f>
        <v>#REF!</v>
      </c>
      <c r="U138" s="23" t="e">
        <f t="array" ref="U138">INDEX(#REF!,MATCH($C138,#REF!,0),MATCH(U$1,#REF!,0))</f>
        <v>#REF!</v>
      </c>
      <c r="V138" s="23" t="e">
        <f t="array" ref="V138">INDEX(#REF!,MATCH($C138,#REF!,0),MATCH(V$1,#REF!,0))</f>
        <v>#REF!</v>
      </c>
      <c r="W138" s="23" t="e">
        <f t="array" ref="W138">INDEX(#REF!,MATCH($C138,#REF!,0),MATCH(W$1,#REF!,0))</f>
        <v>#REF!</v>
      </c>
      <c r="X138" s="23" t="e">
        <f t="array" ref="X138">INDEX(#REF!,MATCH($C138,#REF!,0),MATCH(X$1,#REF!,0))</f>
        <v>#REF!</v>
      </c>
      <c r="Y138" s="23" t="e">
        <f t="array" ref="Y138">INDEX(#REF!,MATCH($C138,#REF!,0),MATCH(Y$1,#REF!,0))</f>
        <v>#REF!</v>
      </c>
      <c r="Z138" s="23" t="e">
        <f t="array" ref="Z138">INDEX(#REF!,MATCH($C138,#REF!,0),MATCH(Z$1,#REF!,0))</f>
        <v>#REF!</v>
      </c>
      <c r="AA138" s="23" t="e">
        <f t="array" ref="AA138">INDEX(#REF!,MATCH($C138,#REF!,0),MATCH(AA$1,#REF!,0))</f>
        <v>#REF!</v>
      </c>
      <c r="AB138" s="23" t="e">
        <f t="array" ref="AB138">INDEX(#REF!,MATCH($C138,#REF!,0),MATCH(AB$1,#REF!,0))</f>
        <v>#REF!</v>
      </c>
      <c r="AC138" s="23" t="e">
        <f t="array" ref="AC138">INDEX(#REF!,MATCH($C138,#REF!,0),MATCH(AC$1,#REF!,0))</f>
        <v>#REF!</v>
      </c>
      <c r="AD138" s="23" t="e">
        <f t="array" ref="AD138">INDEX(#REF!,MATCH($C138,#REF!,0),MATCH(AD$1,#REF!,0))</f>
        <v>#REF!</v>
      </c>
      <c r="AE138" s="37" t="e">
        <f t="shared" si="147"/>
        <v>#REF!</v>
      </c>
      <c r="AF138" s="24">
        <f t="shared" si="157"/>
        <v>0</v>
      </c>
      <c r="AG138" s="12"/>
      <c r="AH138" s="23" t="e">
        <f t="array" ref="AH138">INDEX(#REF!,MATCH($C138,#REF!,0),MATCH(AH$1,#REF!,0))</f>
        <v>#REF!</v>
      </c>
      <c r="AI138" s="23" t="e">
        <f t="array" ref="AI138">INDEX(#REF!,MATCH($C138,#REF!,0),MATCH(AI$1,#REF!,0))</f>
        <v>#REF!</v>
      </c>
      <c r="AJ138" s="23" t="e">
        <f t="array" ref="AJ138">INDEX(#REF!,MATCH($C138,#REF!,0),MATCH(AJ$1,#REF!,0))</f>
        <v>#REF!</v>
      </c>
      <c r="AK138" s="23" t="e">
        <f t="array" ref="AK138">INDEX(#REF!,MATCH($C138,#REF!,0),MATCH(AK$1,#REF!,0))</f>
        <v>#REF!</v>
      </c>
      <c r="AL138" s="23" t="e">
        <f t="array" ref="AL138">INDEX(#REF!,MATCH($C138,#REF!,0),MATCH(AL$1,#REF!,0))</f>
        <v>#REF!</v>
      </c>
      <c r="AM138" s="23" t="e">
        <f t="array" ref="AM138">INDEX(#REF!,MATCH($C138,#REF!,0),MATCH(AM$1,#REF!,0))</f>
        <v>#REF!</v>
      </c>
      <c r="AN138" s="23" t="e">
        <f t="array" ref="AN138">INDEX(#REF!,MATCH($C138,#REF!,0),MATCH(AN$1,#REF!,0))</f>
        <v>#REF!</v>
      </c>
      <c r="AO138" s="23" t="e">
        <f t="array" ref="AO138">INDEX(#REF!,MATCH($C138,#REF!,0),MATCH(AO$1,#REF!,0))</f>
        <v>#REF!</v>
      </c>
      <c r="AP138" s="23" t="e">
        <f t="array" ref="AP138">INDEX(#REF!,MATCH($C138,#REF!,0),MATCH(AP$1,#REF!,0))</f>
        <v>#REF!</v>
      </c>
      <c r="AQ138" s="23" t="e">
        <f t="array" ref="AQ138">INDEX(#REF!,MATCH($C138,#REF!,0),MATCH(AQ$1,#REF!,0))</f>
        <v>#REF!</v>
      </c>
      <c r="AR138" s="23" t="e">
        <f t="array" ref="AR138">INDEX(#REF!,MATCH($C138,#REF!,0),MATCH(AR$1,#REF!,0))</f>
        <v>#REF!</v>
      </c>
      <c r="AS138" s="23" t="e">
        <f t="array" ref="AS138">INDEX(#REF!,MATCH($C138,#REF!,0),MATCH(AS$1,#REF!,0))</f>
        <v>#REF!</v>
      </c>
      <c r="AT138" s="23" t="e">
        <f t="shared" si="148"/>
        <v>#REF!</v>
      </c>
      <c r="AU138" s="24">
        <f t="shared" si="149"/>
        <v>0</v>
      </c>
      <c r="AV138" s="54"/>
      <c r="AW138" s="23" t="e">
        <f t="shared" si="143"/>
        <v>#REF!</v>
      </c>
      <c r="AX138" s="24" t="e">
        <f t="shared" si="150"/>
        <v>#REF!</v>
      </c>
      <c r="AY138" s="12"/>
      <c r="AZ138" s="12"/>
      <c r="BA138" s="23" t="e">
        <f t="shared" si="144"/>
        <v>#REF!</v>
      </c>
      <c r="BB138" s="24" t="e">
        <f t="shared" si="151"/>
        <v>#REF!</v>
      </c>
      <c r="BC138" s="23" t="e">
        <f t="shared" si="152"/>
        <v>#REF!</v>
      </c>
      <c r="BD138" s="24" t="str">
        <f t="shared" si="153"/>
        <v>-</v>
      </c>
      <c r="BE138" s="12"/>
      <c r="BF138" s="12"/>
      <c r="BG138" s="23" t="e">
        <f t="shared" si="145"/>
        <v>#REF!</v>
      </c>
      <c r="BH138" s="24" t="e">
        <f t="shared" si="154"/>
        <v>#REF!</v>
      </c>
      <c r="BI138" s="37" t="e">
        <f t="shared" si="155"/>
        <v>#REF!</v>
      </c>
      <c r="BJ138" s="24" t="str">
        <f t="shared" si="156"/>
        <v>-</v>
      </c>
      <c r="BK138" s="53"/>
    </row>
    <row r="139" spans="1:63" ht="10.5" hidden="1" customHeight="1" outlineLevel="1" x14ac:dyDescent="0.3">
      <c r="A139" s="53" t="s">
        <v>53</v>
      </c>
      <c r="B139" s="53"/>
      <c r="C139" s="12" t="s">
        <v>152</v>
      </c>
      <c r="D139" s="12"/>
      <c r="E139" s="23" t="e">
        <f t="array" ref="E139">INDEX(#REF!,MATCH($C139,#REF!,0),MATCH(E$1,#REF!,0))</f>
        <v>#REF!</v>
      </c>
      <c r="F139" s="23" t="e">
        <f t="array" ref="F139">INDEX(#REF!,MATCH($C139,#REF!,0),MATCH(F$1,#REF!,0))</f>
        <v>#REF!</v>
      </c>
      <c r="G139" s="23" t="e">
        <f t="array" ref="G139">INDEX(#REF!,MATCH($C139,#REF!,0),MATCH(G$1,#REF!,0))</f>
        <v>#REF!</v>
      </c>
      <c r="H139" s="23" t="e">
        <f t="array" ref="H139">INDEX(#REF!,MATCH($C139,#REF!,0),MATCH(H$1,#REF!,0))</f>
        <v>#REF!</v>
      </c>
      <c r="I139" s="23" t="e">
        <f t="array" ref="I139">INDEX(#REF!,MATCH($C139,#REF!,0),MATCH(I$1,#REF!,0))</f>
        <v>#REF!</v>
      </c>
      <c r="J139" s="23" t="e">
        <f t="array" ref="J139">INDEX(#REF!,MATCH($C139,#REF!,0),MATCH(J$1,#REF!,0))</f>
        <v>#REF!</v>
      </c>
      <c r="K139" s="23" t="e">
        <f t="array" ref="K139">INDEX(#REF!,MATCH($C139,#REF!,0),MATCH(K$1,#REF!,0))</f>
        <v>#REF!</v>
      </c>
      <c r="L139" s="23" t="e">
        <f t="array" ref="L139">INDEX(#REF!,MATCH($C139,#REF!,0),MATCH(L$1,#REF!,0))</f>
        <v>#REF!</v>
      </c>
      <c r="M139" s="23" t="e">
        <f t="array" ref="M139">INDEX(#REF!,MATCH($C139,#REF!,0),MATCH(M$1,#REF!,0))</f>
        <v>#REF!</v>
      </c>
      <c r="N139" s="23" t="e">
        <f t="array" ref="N139">INDEX(#REF!,MATCH($C139,#REF!,0),MATCH(N$1,#REF!,0))</f>
        <v>#REF!</v>
      </c>
      <c r="O139" s="23" t="e">
        <f t="array" ref="O139">INDEX(#REF!,MATCH($C139,#REF!,0),MATCH(O$1,#REF!,0))</f>
        <v>#REF!</v>
      </c>
      <c r="P139" s="23" t="e">
        <f t="array" ref="P139">INDEX(#REF!,MATCH($C139,#REF!,0),MATCH(P$1,#REF!,0))</f>
        <v>#REF!</v>
      </c>
      <c r="Q139" s="24">
        <f t="shared" si="146"/>
        <v>0</v>
      </c>
      <c r="R139" s="12"/>
      <c r="S139" s="23" t="e">
        <f t="array" ref="S139">INDEX(#REF!,MATCH($C139,#REF!,0),MATCH(S$1,#REF!,0))</f>
        <v>#REF!</v>
      </c>
      <c r="T139" s="23" t="e">
        <f t="array" ref="T139">INDEX(#REF!,MATCH($C139,#REF!,0),MATCH(T$1,#REF!,0))</f>
        <v>#REF!</v>
      </c>
      <c r="U139" s="23" t="e">
        <f t="array" ref="U139">INDEX(#REF!,MATCH($C139,#REF!,0),MATCH(U$1,#REF!,0))</f>
        <v>#REF!</v>
      </c>
      <c r="V139" s="23" t="e">
        <f t="array" ref="V139">INDEX(#REF!,MATCH($C139,#REF!,0),MATCH(V$1,#REF!,0))</f>
        <v>#REF!</v>
      </c>
      <c r="W139" s="23" t="e">
        <f t="array" ref="W139">INDEX(#REF!,MATCH($C139,#REF!,0),MATCH(W$1,#REF!,0))</f>
        <v>#REF!</v>
      </c>
      <c r="X139" s="23" t="e">
        <f t="array" ref="X139">INDEX(#REF!,MATCH($C139,#REF!,0),MATCH(X$1,#REF!,0))</f>
        <v>#REF!</v>
      </c>
      <c r="Y139" s="23" t="e">
        <f t="array" ref="Y139">INDEX(#REF!,MATCH($C139,#REF!,0),MATCH(Y$1,#REF!,0))</f>
        <v>#REF!</v>
      </c>
      <c r="Z139" s="23" t="e">
        <f t="array" ref="Z139">INDEX(#REF!,MATCH($C139,#REF!,0),MATCH(Z$1,#REF!,0))</f>
        <v>#REF!</v>
      </c>
      <c r="AA139" s="23" t="e">
        <f t="array" ref="AA139">INDEX(#REF!,MATCH($C139,#REF!,0),MATCH(AA$1,#REF!,0))</f>
        <v>#REF!</v>
      </c>
      <c r="AB139" s="23" t="e">
        <f t="array" ref="AB139">INDEX(#REF!,MATCH($C139,#REF!,0),MATCH(AB$1,#REF!,0))</f>
        <v>#REF!</v>
      </c>
      <c r="AC139" s="23" t="e">
        <f t="array" ref="AC139">INDEX(#REF!,MATCH($C139,#REF!,0),MATCH(AC$1,#REF!,0))</f>
        <v>#REF!</v>
      </c>
      <c r="AD139" s="23" t="e">
        <f t="array" ref="AD139">INDEX(#REF!,MATCH($C139,#REF!,0),MATCH(AD$1,#REF!,0))</f>
        <v>#REF!</v>
      </c>
      <c r="AE139" s="37" t="e">
        <f t="shared" si="147"/>
        <v>#REF!</v>
      </c>
      <c r="AF139" s="24">
        <f t="shared" si="157"/>
        <v>0</v>
      </c>
      <c r="AG139" s="12"/>
      <c r="AH139" s="23" t="e">
        <f t="array" ref="AH139">INDEX(#REF!,MATCH($C139,#REF!,0),MATCH(AH$1,#REF!,0))</f>
        <v>#REF!</v>
      </c>
      <c r="AI139" s="23" t="e">
        <f t="array" ref="AI139">INDEX(#REF!,MATCH($C139,#REF!,0),MATCH(AI$1,#REF!,0))</f>
        <v>#REF!</v>
      </c>
      <c r="AJ139" s="23" t="e">
        <f t="array" ref="AJ139">INDEX(#REF!,MATCH($C139,#REF!,0),MATCH(AJ$1,#REF!,0))</f>
        <v>#REF!</v>
      </c>
      <c r="AK139" s="23" t="e">
        <f t="array" ref="AK139">INDEX(#REF!,MATCH($C139,#REF!,0),MATCH(AK$1,#REF!,0))</f>
        <v>#REF!</v>
      </c>
      <c r="AL139" s="23" t="e">
        <f t="array" ref="AL139">INDEX(#REF!,MATCH($C139,#REF!,0),MATCH(AL$1,#REF!,0))</f>
        <v>#REF!</v>
      </c>
      <c r="AM139" s="23" t="e">
        <f t="array" ref="AM139">INDEX(#REF!,MATCH($C139,#REF!,0),MATCH(AM$1,#REF!,0))</f>
        <v>#REF!</v>
      </c>
      <c r="AN139" s="23" t="e">
        <f t="array" ref="AN139">INDEX(#REF!,MATCH($C139,#REF!,0),MATCH(AN$1,#REF!,0))</f>
        <v>#REF!</v>
      </c>
      <c r="AO139" s="23" t="e">
        <f t="array" ref="AO139">INDEX(#REF!,MATCH($C139,#REF!,0),MATCH(AO$1,#REF!,0))</f>
        <v>#REF!</v>
      </c>
      <c r="AP139" s="23" t="e">
        <f t="array" ref="AP139">INDEX(#REF!,MATCH($C139,#REF!,0),MATCH(AP$1,#REF!,0))</f>
        <v>#REF!</v>
      </c>
      <c r="AQ139" s="23" t="e">
        <f t="array" ref="AQ139">INDEX(#REF!,MATCH($C139,#REF!,0),MATCH(AQ$1,#REF!,0))</f>
        <v>#REF!</v>
      </c>
      <c r="AR139" s="23" t="e">
        <f t="array" ref="AR139">INDEX(#REF!,MATCH($C139,#REF!,0),MATCH(AR$1,#REF!,0))</f>
        <v>#REF!</v>
      </c>
      <c r="AS139" s="23" t="e">
        <f t="array" ref="AS139">INDEX(#REF!,MATCH($C139,#REF!,0),MATCH(AS$1,#REF!,0))</f>
        <v>#REF!</v>
      </c>
      <c r="AT139" s="23" t="e">
        <f t="shared" si="148"/>
        <v>#REF!</v>
      </c>
      <c r="AU139" s="24">
        <f t="shared" si="149"/>
        <v>0</v>
      </c>
      <c r="AV139" s="54"/>
      <c r="AW139" s="23" t="e">
        <f t="shared" si="143"/>
        <v>#REF!</v>
      </c>
      <c r="AX139" s="24" t="e">
        <f t="shared" si="150"/>
        <v>#REF!</v>
      </c>
      <c r="AY139" s="12"/>
      <c r="AZ139" s="12"/>
      <c r="BA139" s="23" t="e">
        <f t="shared" si="144"/>
        <v>#REF!</v>
      </c>
      <c r="BB139" s="24" t="e">
        <f t="shared" si="151"/>
        <v>#REF!</v>
      </c>
      <c r="BC139" s="23" t="e">
        <f t="shared" si="152"/>
        <v>#REF!</v>
      </c>
      <c r="BD139" s="24" t="str">
        <f t="shared" si="153"/>
        <v>-</v>
      </c>
      <c r="BE139" s="12"/>
      <c r="BF139" s="12"/>
      <c r="BG139" s="23" t="e">
        <f t="shared" si="145"/>
        <v>#REF!</v>
      </c>
      <c r="BH139" s="24" t="e">
        <f t="shared" si="154"/>
        <v>#REF!</v>
      </c>
      <c r="BI139" s="37" t="e">
        <f t="shared" si="155"/>
        <v>#REF!</v>
      </c>
      <c r="BJ139" s="24" t="str">
        <f t="shared" si="156"/>
        <v>-</v>
      </c>
      <c r="BK139" s="53"/>
    </row>
    <row r="140" spans="1:63" ht="10.5" hidden="1" customHeight="1" outlineLevel="1" x14ac:dyDescent="0.3">
      <c r="A140" s="11" t="s">
        <v>53</v>
      </c>
      <c r="B140" s="11"/>
      <c r="C140" s="12" t="s">
        <v>153</v>
      </c>
      <c r="D140" s="12"/>
      <c r="E140" s="23" t="e">
        <f t="shared" ref="E140:P140" si="158">SUM(E141:E147)</f>
        <v>#REF!</v>
      </c>
      <c r="F140" s="23" t="e">
        <f t="shared" si="158"/>
        <v>#REF!</v>
      </c>
      <c r="G140" s="23" t="e">
        <f t="shared" si="158"/>
        <v>#REF!</v>
      </c>
      <c r="H140" s="23" t="e">
        <f t="shared" si="158"/>
        <v>#REF!</v>
      </c>
      <c r="I140" s="23" t="e">
        <f t="shared" si="158"/>
        <v>#REF!</v>
      </c>
      <c r="J140" s="23" t="e">
        <f t="shared" si="158"/>
        <v>#REF!</v>
      </c>
      <c r="K140" s="23" t="e">
        <f t="shared" si="158"/>
        <v>#REF!</v>
      </c>
      <c r="L140" s="23" t="e">
        <f t="shared" si="158"/>
        <v>#REF!</v>
      </c>
      <c r="M140" s="23" t="e">
        <f t="shared" si="158"/>
        <v>#REF!</v>
      </c>
      <c r="N140" s="23" t="e">
        <f t="shared" si="158"/>
        <v>#REF!</v>
      </c>
      <c r="O140" s="23" t="e">
        <f t="shared" si="158"/>
        <v>#REF!</v>
      </c>
      <c r="P140" s="23" t="e">
        <f t="shared" si="158"/>
        <v>#REF!</v>
      </c>
      <c r="Q140" s="24">
        <f t="shared" si="146"/>
        <v>0</v>
      </c>
      <c r="R140" s="12"/>
      <c r="S140" s="23" t="e">
        <f t="shared" ref="S140:AD140" si="159">SUM(S141:S147)</f>
        <v>#REF!</v>
      </c>
      <c r="T140" s="23" t="e">
        <f t="shared" si="159"/>
        <v>#REF!</v>
      </c>
      <c r="U140" s="23" t="e">
        <f t="shared" si="159"/>
        <v>#REF!</v>
      </c>
      <c r="V140" s="23" t="e">
        <f t="shared" si="159"/>
        <v>#REF!</v>
      </c>
      <c r="W140" s="23" t="e">
        <f t="shared" si="159"/>
        <v>#REF!</v>
      </c>
      <c r="X140" s="23" t="e">
        <f t="shared" si="159"/>
        <v>#REF!</v>
      </c>
      <c r="Y140" s="23" t="e">
        <f t="shared" si="159"/>
        <v>#REF!</v>
      </c>
      <c r="Z140" s="23" t="e">
        <f t="shared" si="159"/>
        <v>#REF!</v>
      </c>
      <c r="AA140" s="23" t="e">
        <f t="shared" si="159"/>
        <v>#REF!</v>
      </c>
      <c r="AB140" s="23" t="e">
        <f t="shared" si="159"/>
        <v>#REF!</v>
      </c>
      <c r="AC140" s="23" t="e">
        <f t="shared" si="159"/>
        <v>#REF!</v>
      </c>
      <c r="AD140" s="23" t="e">
        <f t="shared" si="159"/>
        <v>#REF!</v>
      </c>
      <c r="AE140" s="37" t="e">
        <f t="shared" si="147"/>
        <v>#REF!</v>
      </c>
      <c r="AF140" s="24">
        <f t="shared" si="157"/>
        <v>0</v>
      </c>
      <c r="AG140" s="12"/>
      <c r="AH140" s="23" t="e">
        <f t="shared" ref="AH140:AS140" si="160">SUM(AH141:AH147)</f>
        <v>#REF!</v>
      </c>
      <c r="AI140" s="23" t="e">
        <f t="shared" si="160"/>
        <v>#REF!</v>
      </c>
      <c r="AJ140" s="23" t="e">
        <f t="shared" si="160"/>
        <v>#REF!</v>
      </c>
      <c r="AK140" s="23" t="e">
        <f t="shared" si="160"/>
        <v>#REF!</v>
      </c>
      <c r="AL140" s="23" t="e">
        <f t="shared" si="160"/>
        <v>#REF!</v>
      </c>
      <c r="AM140" s="23" t="e">
        <f t="shared" si="160"/>
        <v>#REF!</v>
      </c>
      <c r="AN140" s="23" t="e">
        <f t="shared" si="160"/>
        <v>#REF!</v>
      </c>
      <c r="AO140" s="23" t="e">
        <f t="shared" si="160"/>
        <v>#REF!</v>
      </c>
      <c r="AP140" s="23" t="e">
        <f t="shared" si="160"/>
        <v>#REF!</v>
      </c>
      <c r="AQ140" s="23" t="e">
        <f t="shared" si="160"/>
        <v>#REF!</v>
      </c>
      <c r="AR140" s="23" t="e">
        <f t="shared" si="160"/>
        <v>#REF!</v>
      </c>
      <c r="AS140" s="23" t="e">
        <f t="shared" si="160"/>
        <v>#REF!</v>
      </c>
      <c r="AT140" s="23" t="e">
        <f t="shared" si="148"/>
        <v>#REF!</v>
      </c>
      <c r="AU140" s="24">
        <f t="shared" si="149"/>
        <v>0</v>
      </c>
      <c r="AV140" s="12"/>
      <c r="AW140" s="23" t="e">
        <f>SUM(AW141:AW147)</f>
        <v>#REF!</v>
      </c>
      <c r="AX140" s="24" t="e">
        <f t="shared" si="150"/>
        <v>#REF!</v>
      </c>
      <c r="AY140" s="12"/>
      <c r="AZ140" s="12"/>
      <c r="BA140" s="23" t="e">
        <f>SUM(BA141:BA147)</f>
        <v>#REF!</v>
      </c>
      <c r="BB140" s="24" t="e">
        <f t="shared" si="151"/>
        <v>#REF!</v>
      </c>
      <c r="BC140" s="23" t="e">
        <f t="shared" si="152"/>
        <v>#REF!</v>
      </c>
      <c r="BD140" s="24" t="str">
        <f t="shared" si="153"/>
        <v>-</v>
      </c>
      <c r="BE140" s="12"/>
      <c r="BF140" s="12"/>
      <c r="BG140" s="23" t="e">
        <f>SUM(BG141:BG147)</f>
        <v>#REF!</v>
      </c>
      <c r="BH140" s="24" t="e">
        <f t="shared" si="154"/>
        <v>#REF!</v>
      </c>
      <c r="BI140" s="37" t="e">
        <f t="shared" si="155"/>
        <v>#REF!</v>
      </c>
      <c r="BJ140" s="24" t="str">
        <f t="shared" si="156"/>
        <v>-</v>
      </c>
      <c r="BK140" s="11"/>
    </row>
    <row r="141" spans="1:63" ht="10.5" hidden="1" customHeight="1" outlineLevel="2" x14ac:dyDescent="0.3">
      <c r="A141" s="14" t="s">
        <v>53</v>
      </c>
      <c r="B141" s="14"/>
      <c r="C141" s="26" t="s">
        <v>154</v>
      </c>
      <c r="D141" s="26"/>
      <c r="E141" s="27" t="e">
        <f t="array" ref="E141">INDEX(#REF!,MATCH($C141,#REF!,0),MATCH(E$1,#REF!,0))</f>
        <v>#REF!</v>
      </c>
      <c r="F141" s="27" t="e">
        <f t="array" ref="F141">INDEX(#REF!,MATCH($C141,#REF!,0),MATCH(F$1,#REF!,0))</f>
        <v>#REF!</v>
      </c>
      <c r="G141" s="27" t="e">
        <f t="array" ref="G141">INDEX(#REF!,MATCH($C141,#REF!,0),MATCH(G$1,#REF!,0))</f>
        <v>#REF!</v>
      </c>
      <c r="H141" s="27" t="e">
        <f t="array" ref="H141">INDEX(#REF!,MATCH($C141,#REF!,0),MATCH(H$1,#REF!,0))</f>
        <v>#REF!</v>
      </c>
      <c r="I141" s="27" t="e">
        <f t="array" ref="I141">INDEX(#REF!,MATCH($C141,#REF!,0),MATCH(I$1,#REF!,0))</f>
        <v>#REF!</v>
      </c>
      <c r="J141" s="27" t="e">
        <f t="array" ref="J141">INDEX(#REF!,MATCH($C141,#REF!,0),MATCH(J$1,#REF!,0))</f>
        <v>#REF!</v>
      </c>
      <c r="K141" s="27" t="e">
        <f t="array" ref="K141">INDEX(#REF!,MATCH($C141,#REF!,0),MATCH(K$1,#REF!,0))</f>
        <v>#REF!</v>
      </c>
      <c r="L141" s="27" t="e">
        <f t="array" ref="L141">INDEX(#REF!,MATCH($C141,#REF!,0),MATCH(L$1,#REF!,0))</f>
        <v>#REF!</v>
      </c>
      <c r="M141" s="27" t="e">
        <f t="array" ref="M141">INDEX(#REF!,MATCH($C141,#REF!,0),MATCH(M$1,#REF!,0))</f>
        <v>#REF!</v>
      </c>
      <c r="N141" s="27" t="e">
        <f t="array" ref="N141">INDEX(#REF!,MATCH($C141,#REF!,0),MATCH(N$1,#REF!,0))</f>
        <v>#REF!</v>
      </c>
      <c r="O141" s="27" t="e">
        <f t="array" ref="O141">INDEX(#REF!,MATCH($C141,#REF!,0),MATCH(O$1,#REF!,0))</f>
        <v>#REF!</v>
      </c>
      <c r="P141" s="27" t="e">
        <f t="array" ref="P141">INDEX(#REF!,MATCH($C141,#REF!,0),MATCH(P$1,#REF!,0))</f>
        <v>#REF!</v>
      </c>
      <c r="Q141" s="28">
        <f t="shared" si="146"/>
        <v>0</v>
      </c>
      <c r="R141" s="26"/>
      <c r="S141" s="27" t="e">
        <f t="array" ref="S141">INDEX(#REF!,MATCH($C141,#REF!,0),MATCH(S$1,#REF!,0))</f>
        <v>#REF!</v>
      </c>
      <c r="T141" s="27" t="e">
        <f t="array" ref="T141">INDEX(#REF!,MATCH($C141,#REF!,0),MATCH(T$1,#REF!,0))</f>
        <v>#REF!</v>
      </c>
      <c r="U141" s="27" t="e">
        <f t="array" ref="U141">INDEX(#REF!,MATCH($C141,#REF!,0),MATCH(U$1,#REF!,0))</f>
        <v>#REF!</v>
      </c>
      <c r="V141" s="27" t="e">
        <f t="array" ref="V141">INDEX(#REF!,MATCH($C141,#REF!,0),MATCH(V$1,#REF!,0))</f>
        <v>#REF!</v>
      </c>
      <c r="W141" s="27" t="e">
        <f t="array" ref="W141">INDEX(#REF!,MATCH($C141,#REF!,0),MATCH(W$1,#REF!,0))</f>
        <v>#REF!</v>
      </c>
      <c r="X141" s="27" t="e">
        <f t="array" ref="X141">INDEX(#REF!,MATCH($C141,#REF!,0),MATCH(X$1,#REF!,0))</f>
        <v>#REF!</v>
      </c>
      <c r="Y141" s="27" t="e">
        <f t="array" ref="Y141">INDEX(#REF!,MATCH($C141,#REF!,0),MATCH(Y$1,#REF!,0))</f>
        <v>#REF!</v>
      </c>
      <c r="Z141" s="27" t="e">
        <f t="array" ref="Z141">INDEX(#REF!,MATCH($C141,#REF!,0),MATCH(Z$1,#REF!,0))</f>
        <v>#REF!</v>
      </c>
      <c r="AA141" s="27" t="e">
        <f t="array" ref="AA141">INDEX(#REF!,MATCH($C141,#REF!,0),MATCH(AA$1,#REF!,0))</f>
        <v>#REF!</v>
      </c>
      <c r="AB141" s="27" t="e">
        <f t="array" ref="AB141">INDEX(#REF!,MATCH($C141,#REF!,0),MATCH(AB$1,#REF!,0))</f>
        <v>#REF!</v>
      </c>
      <c r="AC141" s="27" t="e">
        <f t="array" ref="AC141">INDEX(#REF!,MATCH($C141,#REF!,0),MATCH(AC$1,#REF!,0))</f>
        <v>#REF!</v>
      </c>
      <c r="AD141" s="27" t="e">
        <f t="array" ref="AD141">INDEX(#REF!,MATCH($C141,#REF!,0),MATCH(AD$1,#REF!,0))</f>
        <v>#REF!</v>
      </c>
      <c r="AE141" s="27" t="e">
        <f t="shared" si="147"/>
        <v>#REF!</v>
      </c>
      <c r="AF141" s="28">
        <f t="shared" si="157"/>
        <v>0</v>
      </c>
      <c r="AG141" s="26"/>
      <c r="AH141" s="27" t="e">
        <f t="array" ref="AH141">INDEX(#REF!,MATCH($C141,#REF!,0),MATCH(AH$1,#REF!,0))</f>
        <v>#REF!</v>
      </c>
      <c r="AI141" s="27" t="e">
        <f t="array" ref="AI141">INDEX(#REF!,MATCH($C141,#REF!,0),MATCH(AI$1,#REF!,0))</f>
        <v>#REF!</v>
      </c>
      <c r="AJ141" s="27" t="e">
        <f t="array" ref="AJ141">INDEX(#REF!,MATCH($C141,#REF!,0),MATCH(AJ$1,#REF!,0))</f>
        <v>#REF!</v>
      </c>
      <c r="AK141" s="27" t="e">
        <f t="array" ref="AK141">INDEX(#REF!,MATCH($C141,#REF!,0),MATCH(AK$1,#REF!,0))</f>
        <v>#REF!</v>
      </c>
      <c r="AL141" s="27" t="e">
        <f t="array" ref="AL141">INDEX(#REF!,MATCH($C141,#REF!,0),MATCH(AL$1,#REF!,0))</f>
        <v>#REF!</v>
      </c>
      <c r="AM141" s="27" t="e">
        <f t="array" ref="AM141">INDEX(#REF!,MATCH($C141,#REF!,0),MATCH(AM$1,#REF!,0))</f>
        <v>#REF!</v>
      </c>
      <c r="AN141" s="27" t="e">
        <f t="array" ref="AN141">INDEX(#REF!,MATCH($C141,#REF!,0),MATCH(AN$1,#REF!,0))</f>
        <v>#REF!</v>
      </c>
      <c r="AO141" s="27" t="e">
        <f t="array" ref="AO141">INDEX(#REF!,MATCH($C141,#REF!,0),MATCH(AO$1,#REF!,0))</f>
        <v>#REF!</v>
      </c>
      <c r="AP141" s="27" t="e">
        <f t="array" ref="AP141">INDEX(#REF!,MATCH($C141,#REF!,0),MATCH(AP$1,#REF!,0))</f>
        <v>#REF!</v>
      </c>
      <c r="AQ141" s="27" t="e">
        <f t="array" ref="AQ141">INDEX(#REF!,MATCH($C141,#REF!,0),MATCH(AQ$1,#REF!,0))</f>
        <v>#REF!</v>
      </c>
      <c r="AR141" s="27" t="e">
        <f t="array" ref="AR141">INDEX(#REF!,MATCH($C141,#REF!,0),MATCH(AR$1,#REF!,0))</f>
        <v>#REF!</v>
      </c>
      <c r="AS141" s="27" t="e">
        <f t="array" ref="AS141">INDEX(#REF!,MATCH($C141,#REF!,0),MATCH(AS$1,#REF!,0))</f>
        <v>#REF!</v>
      </c>
      <c r="AT141" s="29" t="e">
        <f t="shared" si="148"/>
        <v>#REF!</v>
      </c>
      <c r="AU141" s="28">
        <f t="shared" si="149"/>
        <v>0</v>
      </c>
      <c r="AV141" s="7"/>
      <c r="AW141" s="29" t="e">
        <f t="shared" ref="AW141:AW147" si="161">SUMIF(E$1:P$1,"&lt;="&amp;AW$2,E141:P141)</f>
        <v>#REF!</v>
      </c>
      <c r="AX141" s="28" t="e">
        <f t="shared" si="150"/>
        <v>#REF!</v>
      </c>
      <c r="AY141" s="26"/>
      <c r="AZ141" s="26"/>
      <c r="BA141" s="29" t="e">
        <f t="shared" ref="BA141:BA147" si="162">SUMIF(S$1:AD$1,"&lt;="&amp;BA$2,S141:AD141)</f>
        <v>#REF!</v>
      </c>
      <c r="BB141" s="28" t="e">
        <f t="shared" si="151"/>
        <v>#REF!</v>
      </c>
      <c r="BC141" s="27" t="e">
        <f t="shared" si="152"/>
        <v>#REF!</v>
      </c>
      <c r="BD141" s="28" t="str">
        <f t="shared" si="153"/>
        <v>-</v>
      </c>
      <c r="BE141" s="26"/>
      <c r="BF141" s="26"/>
      <c r="BG141" s="29" t="e">
        <f t="shared" ref="BG141:BG147" si="163">SUMIF(AH$1:AS$1,"&lt;="&amp;BG$2,AH141:AS141)</f>
        <v>#REF!</v>
      </c>
      <c r="BH141" s="28" t="e">
        <f t="shared" si="154"/>
        <v>#REF!</v>
      </c>
      <c r="BI141" s="27" t="e">
        <f t="shared" si="155"/>
        <v>#REF!</v>
      </c>
      <c r="BJ141" s="28" t="str">
        <f t="shared" si="156"/>
        <v>-</v>
      </c>
      <c r="BK141" s="14"/>
    </row>
    <row r="142" spans="1:63" ht="10.5" hidden="1" customHeight="1" outlineLevel="2" x14ac:dyDescent="0.3">
      <c r="A142" s="14" t="s">
        <v>53</v>
      </c>
      <c r="B142" s="14"/>
      <c r="C142" s="26" t="s">
        <v>155</v>
      </c>
      <c r="D142" s="26"/>
      <c r="E142" s="27" t="e">
        <f t="array" ref="E142">INDEX(#REF!,MATCH($C142,#REF!,0),MATCH(E$1,#REF!,0))</f>
        <v>#REF!</v>
      </c>
      <c r="F142" s="27" t="e">
        <f t="array" ref="F142">INDEX(#REF!,MATCH($C142,#REF!,0),MATCH(F$1,#REF!,0))</f>
        <v>#REF!</v>
      </c>
      <c r="G142" s="27" t="e">
        <f t="array" ref="G142">INDEX(#REF!,MATCH($C142,#REF!,0),MATCH(G$1,#REF!,0))</f>
        <v>#REF!</v>
      </c>
      <c r="H142" s="27" t="e">
        <f t="array" ref="H142">INDEX(#REF!,MATCH($C142,#REF!,0),MATCH(H$1,#REF!,0))</f>
        <v>#REF!</v>
      </c>
      <c r="I142" s="27" t="e">
        <f t="array" ref="I142">INDEX(#REF!,MATCH($C142,#REF!,0),MATCH(I$1,#REF!,0))</f>
        <v>#REF!</v>
      </c>
      <c r="J142" s="27" t="e">
        <f t="array" ref="J142">INDEX(#REF!,MATCH($C142,#REF!,0),MATCH(J$1,#REF!,0))</f>
        <v>#REF!</v>
      </c>
      <c r="K142" s="27" t="e">
        <f t="array" ref="K142">INDEX(#REF!,MATCH($C142,#REF!,0),MATCH(K$1,#REF!,0))</f>
        <v>#REF!</v>
      </c>
      <c r="L142" s="27" t="e">
        <f t="array" ref="L142">INDEX(#REF!,MATCH($C142,#REF!,0),MATCH(L$1,#REF!,0))</f>
        <v>#REF!</v>
      </c>
      <c r="M142" s="27" t="e">
        <f t="array" ref="M142">INDEX(#REF!,MATCH($C142,#REF!,0),MATCH(M$1,#REF!,0))</f>
        <v>#REF!</v>
      </c>
      <c r="N142" s="27" t="e">
        <f t="array" ref="N142">INDEX(#REF!,MATCH($C142,#REF!,0),MATCH(N$1,#REF!,0))</f>
        <v>#REF!</v>
      </c>
      <c r="O142" s="27" t="e">
        <f t="array" ref="O142">INDEX(#REF!,MATCH($C142,#REF!,0),MATCH(O$1,#REF!,0))</f>
        <v>#REF!</v>
      </c>
      <c r="P142" s="27" t="e">
        <f t="array" ref="P142">INDEX(#REF!,MATCH($C142,#REF!,0),MATCH(P$1,#REF!,0))</f>
        <v>#REF!</v>
      </c>
      <c r="Q142" s="28">
        <f t="shared" si="146"/>
        <v>0</v>
      </c>
      <c r="R142" s="26"/>
      <c r="S142" s="27" t="e">
        <f t="array" ref="S142">INDEX(#REF!,MATCH($C142,#REF!,0),MATCH(S$1,#REF!,0))</f>
        <v>#REF!</v>
      </c>
      <c r="T142" s="27" t="e">
        <f t="array" ref="T142">INDEX(#REF!,MATCH($C142,#REF!,0),MATCH(T$1,#REF!,0))</f>
        <v>#REF!</v>
      </c>
      <c r="U142" s="27" t="e">
        <f t="array" ref="U142">INDEX(#REF!,MATCH($C142,#REF!,0),MATCH(U$1,#REF!,0))</f>
        <v>#REF!</v>
      </c>
      <c r="V142" s="27" t="e">
        <f t="array" ref="V142">INDEX(#REF!,MATCH($C142,#REF!,0),MATCH(V$1,#REF!,0))</f>
        <v>#REF!</v>
      </c>
      <c r="W142" s="27" t="e">
        <f t="array" ref="W142">INDEX(#REF!,MATCH($C142,#REF!,0),MATCH(W$1,#REF!,0))</f>
        <v>#REF!</v>
      </c>
      <c r="X142" s="27" t="e">
        <f t="array" ref="X142">INDEX(#REF!,MATCH($C142,#REF!,0),MATCH(X$1,#REF!,0))</f>
        <v>#REF!</v>
      </c>
      <c r="Y142" s="27" t="e">
        <f t="array" ref="Y142">INDEX(#REF!,MATCH($C142,#REF!,0),MATCH(Y$1,#REF!,0))</f>
        <v>#REF!</v>
      </c>
      <c r="Z142" s="27" t="e">
        <f t="array" ref="Z142">INDEX(#REF!,MATCH($C142,#REF!,0),MATCH(Z$1,#REF!,0))</f>
        <v>#REF!</v>
      </c>
      <c r="AA142" s="27" t="e">
        <f t="array" ref="AA142">INDEX(#REF!,MATCH($C142,#REF!,0),MATCH(AA$1,#REF!,0))</f>
        <v>#REF!</v>
      </c>
      <c r="AB142" s="27" t="e">
        <f t="array" ref="AB142">INDEX(#REF!,MATCH($C142,#REF!,0),MATCH(AB$1,#REF!,0))</f>
        <v>#REF!</v>
      </c>
      <c r="AC142" s="27" t="e">
        <f t="array" ref="AC142">INDEX(#REF!,MATCH($C142,#REF!,0),MATCH(AC$1,#REF!,0))</f>
        <v>#REF!</v>
      </c>
      <c r="AD142" s="27" t="e">
        <f t="array" ref="AD142">INDEX(#REF!,MATCH($C142,#REF!,0),MATCH(AD$1,#REF!,0))</f>
        <v>#REF!</v>
      </c>
      <c r="AE142" s="27" t="e">
        <f t="shared" si="147"/>
        <v>#REF!</v>
      </c>
      <c r="AF142" s="28">
        <f t="shared" si="157"/>
        <v>0</v>
      </c>
      <c r="AG142" s="26"/>
      <c r="AH142" s="27" t="e">
        <f t="array" ref="AH142">INDEX(#REF!,MATCH($C142,#REF!,0),MATCH(AH$1,#REF!,0))</f>
        <v>#REF!</v>
      </c>
      <c r="AI142" s="27" t="e">
        <f t="array" ref="AI142">INDEX(#REF!,MATCH($C142,#REF!,0),MATCH(AI$1,#REF!,0))</f>
        <v>#REF!</v>
      </c>
      <c r="AJ142" s="27" t="e">
        <f t="array" ref="AJ142">INDEX(#REF!,MATCH($C142,#REF!,0),MATCH(AJ$1,#REF!,0))</f>
        <v>#REF!</v>
      </c>
      <c r="AK142" s="27" t="e">
        <f t="array" ref="AK142">INDEX(#REF!,MATCH($C142,#REF!,0),MATCH(AK$1,#REF!,0))</f>
        <v>#REF!</v>
      </c>
      <c r="AL142" s="27" t="e">
        <f t="array" ref="AL142">INDEX(#REF!,MATCH($C142,#REF!,0),MATCH(AL$1,#REF!,0))</f>
        <v>#REF!</v>
      </c>
      <c r="AM142" s="27" t="e">
        <f t="array" ref="AM142">INDEX(#REF!,MATCH($C142,#REF!,0),MATCH(AM$1,#REF!,0))</f>
        <v>#REF!</v>
      </c>
      <c r="AN142" s="27" t="e">
        <f t="array" ref="AN142">INDEX(#REF!,MATCH($C142,#REF!,0),MATCH(AN$1,#REF!,0))</f>
        <v>#REF!</v>
      </c>
      <c r="AO142" s="27" t="e">
        <f t="array" ref="AO142">INDEX(#REF!,MATCH($C142,#REF!,0),MATCH(AO$1,#REF!,0))</f>
        <v>#REF!</v>
      </c>
      <c r="AP142" s="27" t="e">
        <f t="array" ref="AP142">INDEX(#REF!,MATCH($C142,#REF!,0),MATCH(AP$1,#REF!,0))</f>
        <v>#REF!</v>
      </c>
      <c r="AQ142" s="27" t="e">
        <f t="array" ref="AQ142">INDEX(#REF!,MATCH($C142,#REF!,0),MATCH(AQ$1,#REF!,0))</f>
        <v>#REF!</v>
      </c>
      <c r="AR142" s="27" t="e">
        <f t="array" ref="AR142">INDEX(#REF!,MATCH($C142,#REF!,0),MATCH(AR$1,#REF!,0))</f>
        <v>#REF!</v>
      </c>
      <c r="AS142" s="27" t="e">
        <f t="array" ref="AS142">INDEX(#REF!,MATCH($C142,#REF!,0),MATCH(AS$1,#REF!,0))</f>
        <v>#REF!</v>
      </c>
      <c r="AT142" s="29" t="e">
        <f t="shared" si="148"/>
        <v>#REF!</v>
      </c>
      <c r="AU142" s="28">
        <f t="shared" si="149"/>
        <v>0</v>
      </c>
      <c r="AV142" s="7"/>
      <c r="AW142" s="29" t="e">
        <f t="shared" si="161"/>
        <v>#REF!</v>
      </c>
      <c r="AX142" s="28" t="e">
        <f t="shared" si="150"/>
        <v>#REF!</v>
      </c>
      <c r="AY142" s="26"/>
      <c r="AZ142" s="26"/>
      <c r="BA142" s="29" t="e">
        <f t="shared" si="162"/>
        <v>#REF!</v>
      </c>
      <c r="BB142" s="28" t="e">
        <f t="shared" si="151"/>
        <v>#REF!</v>
      </c>
      <c r="BC142" s="27" t="e">
        <f t="shared" si="152"/>
        <v>#REF!</v>
      </c>
      <c r="BD142" s="28" t="str">
        <f t="shared" si="153"/>
        <v>-</v>
      </c>
      <c r="BE142" s="26"/>
      <c r="BF142" s="26"/>
      <c r="BG142" s="29" t="e">
        <f t="shared" si="163"/>
        <v>#REF!</v>
      </c>
      <c r="BH142" s="28" t="e">
        <f t="shared" si="154"/>
        <v>#REF!</v>
      </c>
      <c r="BI142" s="27" t="e">
        <f t="shared" si="155"/>
        <v>#REF!</v>
      </c>
      <c r="BJ142" s="28" t="str">
        <f t="shared" si="156"/>
        <v>-</v>
      </c>
      <c r="BK142" s="14"/>
    </row>
    <row r="143" spans="1:63" ht="10.5" hidden="1" customHeight="1" outlineLevel="2" x14ac:dyDescent="0.3">
      <c r="A143" s="14" t="s">
        <v>53</v>
      </c>
      <c r="B143" s="14"/>
      <c r="C143" s="26" t="s">
        <v>156</v>
      </c>
      <c r="D143" s="26"/>
      <c r="E143" s="27" t="e">
        <f t="array" ref="E143">INDEX(#REF!,MATCH($C143,#REF!,0),MATCH(E$1,#REF!,0))</f>
        <v>#REF!</v>
      </c>
      <c r="F143" s="27" t="e">
        <f t="array" ref="F143">INDEX(#REF!,MATCH($C143,#REF!,0),MATCH(F$1,#REF!,0))</f>
        <v>#REF!</v>
      </c>
      <c r="G143" s="27" t="e">
        <f t="array" ref="G143">INDEX(#REF!,MATCH($C143,#REF!,0),MATCH(G$1,#REF!,0))</f>
        <v>#REF!</v>
      </c>
      <c r="H143" s="27" t="e">
        <f t="array" ref="H143">INDEX(#REF!,MATCH($C143,#REF!,0),MATCH(H$1,#REF!,0))</f>
        <v>#REF!</v>
      </c>
      <c r="I143" s="27" t="e">
        <f t="array" ref="I143">INDEX(#REF!,MATCH($C143,#REF!,0),MATCH(I$1,#REF!,0))</f>
        <v>#REF!</v>
      </c>
      <c r="J143" s="27" t="e">
        <f t="array" ref="J143">INDEX(#REF!,MATCH($C143,#REF!,0),MATCH(J$1,#REF!,0))</f>
        <v>#REF!</v>
      </c>
      <c r="K143" s="27" t="e">
        <f t="array" ref="K143">INDEX(#REF!,MATCH($C143,#REF!,0),MATCH(K$1,#REF!,0))</f>
        <v>#REF!</v>
      </c>
      <c r="L143" s="27" t="e">
        <f t="array" ref="L143">INDEX(#REF!,MATCH($C143,#REF!,0),MATCH(L$1,#REF!,0))</f>
        <v>#REF!</v>
      </c>
      <c r="M143" s="27" t="e">
        <f t="array" ref="M143">INDEX(#REF!,MATCH($C143,#REF!,0),MATCH(M$1,#REF!,0))</f>
        <v>#REF!</v>
      </c>
      <c r="N143" s="27" t="e">
        <f t="array" ref="N143">INDEX(#REF!,MATCH($C143,#REF!,0),MATCH(N$1,#REF!,0))</f>
        <v>#REF!</v>
      </c>
      <c r="O143" s="27" t="e">
        <f t="array" ref="O143">INDEX(#REF!,MATCH($C143,#REF!,0),MATCH(O$1,#REF!,0))</f>
        <v>#REF!</v>
      </c>
      <c r="P143" s="27" t="e">
        <f t="array" ref="P143">INDEX(#REF!,MATCH($C143,#REF!,0),MATCH(P$1,#REF!,0))</f>
        <v>#REF!</v>
      </c>
      <c r="Q143" s="28">
        <f t="shared" si="146"/>
        <v>0</v>
      </c>
      <c r="R143" s="26"/>
      <c r="S143" s="27" t="e">
        <f t="array" ref="S143">INDEX(#REF!,MATCH($C143,#REF!,0),MATCH(S$1,#REF!,0))</f>
        <v>#REF!</v>
      </c>
      <c r="T143" s="27" t="e">
        <f t="array" ref="T143">INDEX(#REF!,MATCH($C143,#REF!,0),MATCH(T$1,#REF!,0))</f>
        <v>#REF!</v>
      </c>
      <c r="U143" s="27" t="e">
        <f t="array" ref="U143">INDEX(#REF!,MATCH($C143,#REF!,0),MATCH(U$1,#REF!,0))</f>
        <v>#REF!</v>
      </c>
      <c r="V143" s="27" t="e">
        <f t="array" ref="V143">INDEX(#REF!,MATCH($C143,#REF!,0),MATCH(V$1,#REF!,0))</f>
        <v>#REF!</v>
      </c>
      <c r="W143" s="27" t="e">
        <f t="array" ref="W143">INDEX(#REF!,MATCH($C143,#REF!,0),MATCH(W$1,#REF!,0))</f>
        <v>#REF!</v>
      </c>
      <c r="X143" s="27" t="e">
        <f t="array" ref="X143">INDEX(#REF!,MATCH($C143,#REF!,0),MATCH(X$1,#REF!,0))</f>
        <v>#REF!</v>
      </c>
      <c r="Y143" s="27" t="e">
        <f t="array" ref="Y143">INDEX(#REF!,MATCH($C143,#REF!,0),MATCH(Y$1,#REF!,0))</f>
        <v>#REF!</v>
      </c>
      <c r="Z143" s="27" t="e">
        <f t="array" ref="Z143">INDEX(#REF!,MATCH($C143,#REF!,0),MATCH(Z$1,#REF!,0))</f>
        <v>#REF!</v>
      </c>
      <c r="AA143" s="27" t="e">
        <f t="array" ref="AA143">INDEX(#REF!,MATCH($C143,#REF!,0),MATCH(AA$1,#REF!,0))</f>
        <v>#REF!</v>
      </c>
      <c r="AB143" s="27" t="e">
        <f t="array" ref="AB143">INDEX(#REF!,MATCH($C143,#REF!,0),MATCH(AB$1,#REF!,0))</f>
        <v>#REF!</v>
      </c>
      <c r="AC143" s="27" t="e">
        <f t="array" ref="AC143">INDEX(#REF!,MATCH($C143,#REF!,0),MATCH(AC$1,#REF!,0))</f>
        <v>#REF!</v>
      </c>
      <c r="AD143" s="27" t="e">
        <f t="array" ref="AD143">INDEX(#REF!,MATCH($C143,#REF!,0),MATCH(AD$1,#REF!,0))</f>
        <v>#REF!</v>
      </c>
      <c r="AE143" s="27" t="e">
        <f t="shared" si="147"/>
        <v>#REF!</v>
      </c>
      <c r="AF143" s="28">
        <f t="shared" si="157"/>
        <v>0</v>
      </c>
      <c r="AG143" s="26"/>
      <c r="AH143" s="27" t="e">
        <f t="array" ref="AH143">INDEX(#REF!,MATCH($C143,#REF!,0),MATCH(AH$1,#REF!,0))</f>
        <v>#REF!</v>
      </c>
      <c r="AI143" s="27" t="e">
        <f t="array" ref="AI143">INDEX(#REF!,MATCH($C143,#REF!,0),MATCH(AI$1,#REF!,0))</f>
        <v>#REF!</v>
      </c>
      <c r="AJ143" s="27" t="e">
        <f t="array" ref="AJ143">INDEX(#REF!,MATCH($C143,#REF!,0),MATCH(AJ$1,#REF!,0))</f>
        <v>#REF!</v>
      </c>
      <c r="AK143" s="27" t="e">
        <f t="array" ref="AK143">INDEX(#REF!,MATCH($C143,#REF!,0),MATCH(AK$1,#REF!,0))</f>
        <v>#REF!</v>
      </c>
      <c r="AL143" s="27" t="e">
        <f t="array" ref="AL143">INDEX(#REF!,MATCH($C143,#REF!,0),MATCH(AL$1,#REF!,0))</f>
        <v>#REF!</v>
      </c>
      <c r="AM143" s="27" t="e">
        <f t="array" ref="AM143">INDEX(#REF!,MATCH($C143,#REF!,0),MATCH(AM$1,#REF!,0))</f>
        <v>#REF!</v>
      </c>
      <c r="AN143" s="27" t="e">
        <f t="array" ref="AN143">INDEX(#REF!,MATCH($C143,#REF!,0),MATCH(AN$1,#REF!,0))</f>
        <v>#REF!</v>
      </c>
      <c r="AO143" s="27" t="e">
        <f t="array" ref="AO143">INDEX(#REF!,MATCH($C143,#REF!,0),MATCH(AO$1,#REF!,0))</f>
        <v>#REF!</v>
      </c>
      <c r="AP143" s="27" t="e">
        <f t="array" ref="AP143">INDEX(#REF!,MATCH($C143,#REF!,0),MATCH(AP$1,#REF!,0))</f>
        <v>#REF!</v>
      </c>
      <c r="AQ143" s="27" t="e">
        <f t="array" ref="AQ143">INDEX(#REF!,MATCH($C143,#REF!,0),MATCH(AQ$1,#REF!,0))</f>
        <v>#REF!</v>
      </c>
      <c r="AR143" s="27" t="e">
        <f t="array" ref="AR143">INDEX(#REF!,MATCH($C143,#REF!,0),MATCH(AR$1,#REF!,0))</f>
        <v>#REF!</v>
      </c>
      <c r="AS143" s="27" t="e">
        <f t="array" ref="AS143">INDEX(#REF!,MATCH($C143,#REF!,0),MATCH(AS$1,#REF!,0))</f>
        <v>#REF!</v>
      </c>
      <c r="AT143" s="29" t="e">
        <f t="shared" si="148"/>
        <v>#REF!</v>
      </c>
      <c r="AU143" s="28">
        <f t="shared" si="149"/>
        <v>0</v>
      </c>
      <c r="AV143" s="7"/>
      <c r="AW143" s="29" t="e">
        <f t="shared" si="161"/>
        <v>#REF!</v>
      </c>
      <c r="AX143" s="28" t="e">
        <f t="shared" si="150"/>
        <v>#REF!</v>
      </c>
      <c r="AY143" s="26"/>
      <c r="AZ143" s="26"/>
      <c r="BA143" s="29" t="e">
        <f t="shared" si="162"/>
        <v>#REF!</v>
      </c>
      <c r="BB143" s="28" t="e">
        <f t="shared" si="151"/>
        <v>#REF!</v>
      </c>
      <c r="BC143" s="27" t="e">
        <f t="shared" si="152"/>
        <v>#REF!</v>
      </c>
      <c r="BD143" s="28" t="str">
        <f t="shared" si="153"/>
        <v>-</v>
      </c>
      <c r="BE143" s="26"/>
      <c r="BF143" s="26"/>
      <c r="BG143" s="29" t="e">
        <f t="shared" si="163"/>
        <v>#REF!</v>
      </c>
      <c r="BH143" s="28" t="e">
        <f t="shared" si="154"/>
        <v>#REF!</v>
      </c>
      <c r="BI143" s="27" t="e">
        <f t="shared" si="155"/>
        <v>#REF!</v>
      </c>
      <c r="BJ143" s="28" t="str">
        <f t="shared" si="156"/>
        <v>-</v>
      </c>
      <c r="BK143" s="14"/>
    </row>
    <row r="144" spans="1:63" ht="10.5" hidden="1" customHeight="1" outlineLevel="2" x14ac:dyDescent="0.3">
      <c r="A144" s="14" t="s">
        <v>53</v>
      </c>
      <c r="B144" s="14"/>
      <c r="C144" s="26" t="s">
        <v>157</v>
      </c>
      <c r="D144" s="26"/>
      <c r="E144" s="27" t="e">
        <f t="array" ref="E144">INDEX(#REF!,MATCH($C144,#REF!,0),MATCH(E$1,#REF!,0))</f>
        <v>#REF!</v>
      </c>
      <c r="F144" s="27" t="e">
        <f t="array" ref="F144">INDEX(#REF!,MATCH($C144,#REF!,0),MATCH(F$1,#REF!,0))</f>
        <v>#REF!</v>
      </c>
      <c r="G144" s="27" t="e">
        <f t="array" ref="G144">INDEX(#REF!,MATCH($C144,#REF!,0),MATCH(G$1,#REF!,0))</f>
        <v>#REF!</v>
      </c>
      <c r="H144" s="27" t="e">
        <f t="array" ref="H144">INDEX(#REF!,MATCH($C144,#REF!,0),MATCH(H$1,#REF!,0))</f>
        <v>#REF!</v>
      </c>
      <c r="I144" s="27" t="e">
        <f t="array" ref="I144">INDEX(#REF!,MATCH($C144,#REF!,0),MATCH(I$1,#REF!,0))</f>
        <v>#REF!</v>
      </c>
      <c r="J144" s="27" t="e">
        <f t="array" ref="J144">INDEX(#REF!,MATCH($C144,#REF!,0),MATCH(J$1,#REF!,0))</f>
        <v>#REF!</v>
      </c>
      <c r="K144" s="27" t="e">
        <f t="array" ref="K144">INDEX(#REF!,MATCH($C144,#REF!,0),MATCH(K$1,#REF!,0))</f>
        <v>#REF!</v>
      </c>
      <c r="L144" s="27" t="e">
        <f t="array" ref="L144">INDEX(#REF!,MATCH($C144,#REF!,0),MATCH(L$1,#REF!,0))</f>
        <v>#REF!</v>
      </c>
      <c r="M144" s="27" t="e">
        <f t="array" ref="M144">INDEX(#REF!,MATCH($C144,#REF!,0),MATCH(M$1,#REF!,0))</f>
        <v>#REF!</v>
      </c>
      <c r="N144" s="27" t="e">
        <f t="array" ref="N144">INDEX(#REF!,MATCH($C144,#REF!,0),MATCH(N$1,#REF!,0))</f>
        <v>#REF!</v>
      </c>
      <c r="O144" s="27" t="e">
        <f t="array" ref="O144">INDEX(#REF!,MATCH($C144,#REF!,0),MATCH(O$1,#REF!,0))</f>
        <v>#REF!</v>
      </c>
      <c r="P144" s="27" t="e">
        <f t="array" ref="P144">INDEX(#REF!,MATCH($C144,#REF!,0),MATCH(P$1,#REF!,0))</f>
        <v>#REF!</v>
      </c>
      <c r="Q144" s="28">
        <f t="shared" si="146"/>
        <v>0</v>
      </c>
      <c r="R144" s="26"/>
      <c r="S144" s="27" t="e">
        <f t="array" ref="S144">INDEX(#REF!,MATCH($C144,#REF!,0),MATCH(S$1,#REF!,0))</f>
        <v>#REF!</v>
      </c>
      <c r="T144" s="27" t="e">
        <f t="array" ref="T144">INDEX(#REF!,MATCH($C144,#REF!,0),MATCH(T$1,#REF!,0))</f>
        <v>#REF!</v>
      </c>
      <c r="U144" s="27" t="e">
        <f t="array" ref="U144">INDEX(#REF!,MATCH($C144,#REF!,0),MATCH(U$1,#REF!,0))</f>
        <v>#REF!</v>
      </c>
      <c r="V144" s="27" t="e">
        <f t="array" ref="V144">INDEX(#REF!,MATCH($C144,#REF!,0),MATCH(V$1,#REF!,0))</f>
        <v>#REF!</v>
      </c>
      <c r="W144" s="27" t="e">
        <f t="array" ref="W144">INDEX(#REF!,MATCH($C144,#REF!,0),MATCH(W$1,#REF!,0))</f>
        <v>#REF!</v>
      </c>
      <c r="X144" s="27" t="e">
        <f t="array" ref="X144">INDEX(#REF!,MATCH($C144,#REF!,0),MATCH(X$1,#REF!,0))</f>
        <v>#REF!</v>
      </c>
      <c r="Y144" s="27" t="e">
        <f t="array" ref="Y144">INDEX(#REF!,MATCH($C144,#REF!,0),MATCH(Y$1,#REF!,0))</f>
        <v>#REF!</v>
      </c>
      <c r="Z144" s="27" t="e">
        <f t="array" ref="Z144">INDEX(#REF!,MATCH($C144,#REF!,0),MATCH(Z$1,#REF!,0))</f>
        <v>#REF!</v>
      </c>
      <c r="AA144" s="27" t="e">
        <f t="array" ref="AA144">INDEX(#REF!,MATCH($C144,#REF!,0),MATCH(AA$1,#REF!,0))</f>
        <v>#REF!</v>
      </c>
      <c r="AB144" s="27" t="e">
        <f t="array" ref="AB144">INDEX(#REF!,MATCH($C144,#REF!,0),MATCH(AB$1,#REF!,0))</f>
        <v>#REF!</v>
      </c>
      <c r="AC144" s="27" t="e">
        <f t="array" ref="AC144">INDEX(#REF!,MATCH($C144,#REF!,0),MATCH(AC$1,#REF!,0))</f>
        <v>#REF!</v>
      </c>
      <c r="AD144" s="27" t="e">
        <f t="array" ref="AD144">INDEX(#REF!,MATCH($C144,#REF!,0),MATCH(AD$1,#REF!,0))</f>
        <v>#REF!</v>
      </c>
      <c r="AE144" s="27" t="e">
        <f t="shared" si="147"/>
        <v>#REF!</v>
      </c>
      <c r="AF144" s="28">
        <f t="shared" si="157"/>
        <v>0</v>
      </c>
      <c r="AG144" s="26"/>
      <c r="AH144" s="27" t="e">
        <f t="array" ref="AH144">INDEX(#REF!,MATCH($C144,#REF!,0),MATCH(AH$1,#REF!,0))</f>
        <v>#REF!</v>
      </c>
      <c r="AI144" s="27" t="e">
        <f t="array" ref="AI144">INDEX(#REF!,MATCH($C144,#REF!,0),MATCH(AI$1,#REF!,0))</f>
        <v>#REF!</v>
      </c>
      <c r="AJ144" s="27" t="e">
        <f t="array" ref="AJ144">INDEX(#REF!,MATCH($C144,#REF!,0),MATCH(AJ$1,#REF!,0))</f>
        <v>#REF!</v>
      </c>
      <c r="AK144" s="27" t="e">
        <f t="array" ref="AK144">INDEX(#REF!,MATCH($C144,#REF!,0),MATCH(AK$1,#REF!,0))</f>
        <v>#REF!</v>
      </c>
      <c r="AL144" s="27" t="e">
        <f t="array" ref="AL144">INDEX(#REF!,MATCH($C144,#REF!,0),MATCH(AL$1,#REF!,0))</f>
        <v>#REF!</v>
      </c>
      <c r="AM144" s="27" t="e">
        <f t="array" ref="AM144">INDEX(#REF!,MATCH($C144,#REF!,0),MATCH(AM$1,#REF!,0))</f>
        <v>#REF!</v>
      </c>
      <c r="AN144" s="27" t="e">
        <f t="array" ref="AN144">INDEX(#REF!,MATCH($C144,#REF!,0),MATCH(AN$1,#REF!,0))</f>
        <v>#REF!</v>
      </c>
      <c r="AO144" s="27" t="e">
        <f t="array" ref="AO144">INDEX(#REF!,MATCH($C144,#REF!,0),MATCH(AO$1,#REF!,0))</f>
        <v>#REF!</v>
      </c>
      <c r="AP144" s="27" t="e">
        <f t="array" ref="AP144">INDEX(#REF!,MATCH($C144,#REF!,0),MATCH(AP$1,#REF!,0))</f>
        <v>#REF!</v>
      </c>
      <c r="AQ144" s="27" t="e">
        <f t="array" ref="AQ144">INDEX(#REF!,MATCH($C144,#REF!,0),MATCH(AQ$1,#REF!,0))</f>
        <v>#REF!</v>
      </c>
      <c r="AR144" s="27" t="e">
        <f t="array" ref="AR144">INDEX(#REF!,MATCH($C144,#REF!,0),MATCH(AR$1,#REF!,0))</f>
        <v>#REF!</v>
      </c>
      <c r="AS144" s="27" t="e">
        <f t="array" ref="AS144">INDEX(#REF!,MATCH($C144,#REF!,0),MATCH(AS$1,#REF!,0))</f>
        <v>#REF!</v>
      </c>
      <c r="AT144" s="29" t="e">
        <f t="shared" si="148"/>
        <v>#REF!</v>
      </c>
      <c r="AU144" s="28">
        <f t="shared" si="149"/>
        <v>0</v>
      </c>
      <c r="AV144" s="7"/>
      <c r="AW144" s="29" t="e">
        <f t="shared" si="161"/>
        <v>#REF!</v>
      </c>
      <c r="AX144" s="28" t="e">
        <f t="shared" si="150"/>
        <v>#REF!</v>
      </c>
      <c r="AY144" s="26"/>
      <c r="AZ144" s="26"/>
      <c r="BA144" s="29" t="e">
        <f t="shared" si="162"/>
        <v>#REF!</v>
      </c>
      <c r="BB144" s="28" t="e">
        <f t="shared" si="151"/>
        <v>#REF!</v>
      </c>
      <c r="BC144" s="27" t="e">
        <f t="shared" si="152"/>
        <v>#REF!</v>
      </c>
      <c r="BD144" s="28" t="str">
        <f t="shared" si="153"/>
        <v>-</v>
      </c>
      <c r="BE144" s="26"/>
      <c r="BF144" s="26"/>
      <c r="BG144" s="29" t="e">
        <f t="shared" si="163"/>
        <v>#REF!</v>
      </c>
      <c r="BH144" s="28" t="e">
        <f t="shared" si="154"/>
        <v>#REF!</v>
      </c>
      <c r="BI144" s="27" t="e">
        <f t="shared" si="155"/>
        <v>#REF!</v>
      </c>
      <c r="BJ144" s="28" t="str">
        <f t="shared" si="156"/>
        <v>-</v>
      </c>
      <c r="BK144" s="14"/>
    </row>
    <row r="145" spans="1:63" ht="10.5" hidden="1" customHeight="1" outlineLevel="2" x14ac:dyDescent="0.3">
      <c r="A145" s="14" t="s">
        <v>53</v>
      </c>
      <c r="B145" s="14"/>
      <c r="C145" s="26" t="s">
        <v>158</v>
      </c>
      <c r="D145" s="26"/>
      <c r="E145" s="27" t="e">
        <f t="array" ref="E145">INDEX(#REF!,MATCH($C145,#REF!,0),MATCH(E$1,#REF!,0))</f>
        <v>#REF!</v>
      </c>
      <c r="F145" s="27" t="e">
        <f t="array" ref="F145">INDEX(#REF!,MATCH($C145,#REF!,0),MATCH(F$1,#REF!,0))</f>
        <v>#REF!</v>
      </c>
      <c r="G145" s="27" t="e">
        <f t="array" ref="G145">INDEX(#REF!,MATCH($C145,#REF!,0),MATCH(G$1,#REF!,0))</f>
        <v>#REF!</v>
      </c>
      <c r="H145" s="27" t="e">
        <f t="array" ref="H145">INDEX(#REF!,MATCH($C145,#REF!,0),MATCH(H$1,#REF!,0))</f>
        <v>#REF!</v>
      </c>
      <c r="I145" s="27" t="e">
        <f t="array" ref="I145">INDEX(#REF!,MATCH($C145,#REF!,0),MATCH(I$1,#REF!,0))</f>
        <v>#REF!</v>
      </c>
      <c r="J145" s="27" t="e">
        <f t="array" ref="J145">INDEX(#REF!,MATCH($C145,#REF!,0),MATCH(J$1,#REF!,0))</f>
        <v>#REF!</v>
      </c>
      <c r="K145" s="27" t="e">
        <f t="array" ref="K145">INDEX(#REF!,MATCH($C145,#REF!,0),MATCH(K$1,#REF!,0))</f>
        <v>#REF!</v>
      </c>
      <c r="L145" s="27" t="e">
        <f t="array" ref="L145">INDEX(#REF!,MATCH($C145,#REF!,0),MATCH(L$1,#REF!,0))</f>
        <v>#REF!</v>
      </c>
      <c r="M145" s="27" t="e">
        <f t="array" ref="M145">INDEX(#REF!,MATCH($C145,#REF!,0),MATCH(M$1,#REF!,0))</f>
        <v>#REF!</v>
      </c>
      <c r="N145" s="27" t="e">
        <f t="array" ref="N145">INDEX(#REF!,MATCH($C145,#REF!,0),MATCH(N$1,#REF!,0))</f>
        <v>#REF!</v>
      </c>
      <c r="O145" s="27" t="e">
        <f t="array" ref="O145">INDEX(#REF!,MATCH($C145,#REF!,0),MATCH(O$1,#REF!,0))</f>
        <v>#REF!</v>
      </c>
      <c r="P145" s="27" t="e">
        <f t="array" ref="P145">INDEX(#REF!,MATCH($C145,#REF!,0),MATCH(P$1,#REF!,0))</f>
        <v>#REF!</v>
      </c>
      <c r="Q145" s="28">
        <f t="shared" si="146"/>
        <v>0</v>
      </c>
      <c r="R145" s="26"/>
      <c r="S145" s="27" t="e">
        <f t="array" ref="S145">INDEX(#REF!,MATCH($C145,#REF!,0),MATCH(S$1,#REF!,0))</f>
        <v>#REF!</v>
      </c>
      <c r="T145" s="27" t="e">
        <f t="array" ref="T145">INDEX(#REF!,MATCH($C145,#REF!,0),MATCH(T$1,#REF!,0))</f>
        <v>#REF!</v>
      </c>
      <c r="U145" s="27" t="e">
        <f t="array" ref="U145">INDEX(#REF!,MATCH($C145,#REF!,0),MATCH(U$1,#REF!,0))</f>
        <v>#REF!</v>
      </c>
      <c r="V145" s="27" t="e">
        <f t="array" ref="V145">INDEX(#REF!,MATCH($C145,#REF!,0),MATCH(V$1,#REF!,0))</f>
        <v>#REF!</v>
      </c>
      <c r="W145" s="27" t="e">
        <f t="array" ref="W145">INDEX(#REF!,MATCH($C145,#REF!,0),MATCH(W$1,#REF!,0))</f>
        <v>#REF!</v>
      </c>
      <c r="X145" s="27" t="e">
        <f t="array" ref="X145">INDEX(#REF!,MATCH($C145,#REF!,0),MATCH(X$1,#REF!,0))</f>
        <v>#REF!</v>
      </c>
      <c r="Y145" s="27" t="e">
        <f t="array" ref="Y145">INDEX(#REF!,MATCH($C145,#REF!,0),MATCH(Y$1,#REF!,0))</f>
        <v>#REF!</v>
      </c>
      <c r="Z145" s="27" t="e">
        <f t="array" ref="Z145">INDEX(#REF!,MATCH($C145,#REF!,0),MATCH(Z$1,#REF!,0))</f>
        <v>#REF!</v>
      </c>
      <c r="AA145" s="27" t="e">
        <f t="array" ref="AA145">INDEX(#REF!,MATCH($C145,#REF!,0),MATCH(AA$1,#REF!,0))</f>
        <v>#REF!</v>
      </c>
      <c r="AB145" s="27" t="e">
        <f t="array" ref="AB145">INDEX(#REF!,MATCH($C145,#REF!,0),MATCH(AB$1,#REF!,0))</f>
        <v>#REF!</v>
      </c>
      <c r="AC145" s="27" t="e">
        <f t="array" ref="AC145">INDEX(#REF!,MATCH($C145,#REF!,0),MATCH(AC$1,#REF!,0))</f>
        <v>#REF!</v>
      </c>
      <c r="AD145" s="27" t="e">
        <f t="array" ref="AD145">INDEX(#REF!,MATCH($C145,#REF!,0),MATCH(AD$1,#REF!,0))</f>
        <v>#REF!</v>
      </c>
      <c r="AE145" s="27" t="e">
        <f t="shared" si="147"/>
        <v>#REF!</v>
      </c>
      <c r="AF145" s="28">
        <f t="shared" si="157"/>
        <v>0</v>
      </c>
      <c r="AG145" s="26"/>
      <c r="AH145" s="27" t="e">
        <f t="array" ref="AH145">INDEX(#REF!,MATCH($C145,#REF!,0),MATCH(AH$1,#REF!,0))</f>
        <v>#REF!</v>
      </c>
      <c r="AI145" s="27" t="e">
        <f t="array" ref="AI145">INDEX(#REF!,MATCH($C145,#REF!,0),MATCH(AI$1,#REF!,0))</f>
        <v>#REF!</v>
      </c>
      <c r="AJ145" s="27" t="e">
        <f t="array" ref="AJ145">INDEX(#REF!,MATCH($C145,#REF!,0),MATCH(AJ$1,#REF!,0))</f>
        <v>#REF!</v>
      </c>
      <c r="AK145" s="27" t="e">
        <f t="array" ref="AK145">INDEX(#REF!,MATCH($C145,#REF!,0),MATCH(AK$1,#REF!,0))</f>
        <v>#REF!</v>
      </c>
      <c r="AL145" s="27" t="e">
        <f t="array" ref="AL145">INDEX(#REF!,MATCH($C145,#REF!,0),MATCH(AL$1,#REF!,0))</f>
        <v>#REF!</v>
      </c>
      <c r="AM145" s="27" t="e">
        <f t="array" ref="AM145">INDEX(#REF!,MATCH($C145,#REF!,0),MATCH(AM$1,#REF!,0))</f>
        <v>#REF!</v>
      </c>
      <c r="AN145" s="27" t="e">
        <f t="array" ref="AN145">INDEX(#REF!,MATCH($C145,#REF!,0),MATCH(AN$1,#REF!,0))</f>
        <v>#REF!</v>
      </c>
      <c r="AO145" s="27" t="e">
        <f t="array" ref="AO145">INDEX(#REF!,MATCH($C145,#REF!,0),MATCH(AO$1,#REF!,0))</f>
        <v>#REF!</v>
      </c>
      <c r="AP145" s="27" t="e">
        <f t="array" ref="AP145">INDEX(#REF!,MATCH($C145,#REF!,0),MATCH(AP$1,#REF!,0))</f>
        <v>#REF!</v>
      </c>
      <c r="AQ145" s="27" t="e">
        <f t="array" ref="AQ145">INDEX(#REF!,MATCH($C145,#REF!,0),MATCH(AQ$1,#REF!,0))</f>
        <v>#REF!</v>
      </c>
      <c r="AR145" s="27" t="e">
        <f t="array" ref="AR145">INDEX(#REF!,MATCH($C145,#REF!,0),MATCH(AR$1,#REF!,0))</f>
        <v>#REF!</v>
      </c>
      <c r="AS145" s="27" t="e">
        <f t="array" ref="AS145">INDEX(#REF!,MATCH($C145,#REF!,0),MATCH(AS$1,#REF!,0))</f>
        <v>#REF!</v>
      </c>
      <c r="AT145" s="29" t="e">
        <f t="shared" si="148"/>
        <v>#REF!</v>
      </c>
      <c r="AU145" s="28">
        <f t="shared" si="149"/>
        <v>0</v>
      </c>
      <c r="AV145" s="7"/>
      <c r="AW145" s="29" t="e">
        <f t="shared" si="161"/>
        <v>#REF!</v>
      </c>
      <c r="AX145" s="28" t="e">
        <f t="shared" si="150"/>
        <v>#REF!</v>
      </c>
      <c r="AY145" s="26"/>
      <c r="AZ145" s="26"/>
      <c r="BA145" s="29" t="e">
        <f t="shared" si="162"/>
        <v>#REF!</v>
      </c>
      <c r="BB145" s="28" t="e">
        <f t="shared" si="151"/>
        <v>#REF!</v>
      </c>
      <c r="BC145" s="27" t="e">
        <f t="shared" si="152"/>
        <v>#REF!</v>
      </c>
      <c r="BD145" s="28" t="str">
        <f t="shared" si="153"/>
        <v>-</v>
      </c>
      <c r="BE145" s="26"/>
      <c r="BF145" s="26"/>
      <c r="BG145" s="29" t="e">
        <f t="shared" si="163"/>
        <v>#REF!</v>
      </c>
      <c r="BH145" s="28" t="e">
        <f t="shared" si="154"/>
        <v>#REF!</v>
      </c>
      <c r="BI145" s="27" t="e">
        <f t="shared" si="155"/>
        <v>#REF!</v>
      </c>
      <c r="BJ145" s="28" t="str">
        <f t="shared" si="156"/>
        <v>-</v>
      </c>
      <c r="BK145" s="14"/>
    </row>
    <row r="146" spans="1:63" ht="10.5" hidden="1" customHeight="1" outlineLevel="2" x14ac:dyDescent="0.3">
      <c r="A146" s="14" t="s">
        <v>53</v>
      </c>
      <c r="B146" s="14"/>
      <c r="C146" s="26" t="s">
        <v>159</v>
      </c>
      <c r="D146" s="26"/>
      <c r="E146" s="27" t="e">
        <f t="array" ref="E146">INDEX(#REF!,MATCH($C146,#REF!,0),MATCH(E$1,#REF!,0))</f>
        <v>#REF!</v>
      </c>
      <c r="F146" s="27" t="e">
        <f t="array" ref="F146">INDEX(#REF!,MATCH($C146,#REF!,0),MATCH(F$1,#REF!,0))</f>
        <v>#REF!</v>
      </c>
      <c r="G146" s="27" t="e">
        <f t="array" ref="G146">INDEX(#REF!,MATCH($C146,#REF!,0),MATCH(G$1,#REF!,0))</f>
        <v>#REF!</v>
      </c>
      <c r="H146" s="27" t="e">
        <f t="array" ref="H146">INDEX(#REF!,MATCH($C146,#REF!,0),MATCH(H$1,#REF!,0))</f>
        <v>#REF!</v>
      </c>
      <c r="I146" s="27" t="e">
        <f t="array" ref="I146">INDEX(#REF!,MATCH($C146,#REF!,0),MATCH(I$1,#REF!,0))</f>
        <v>#REF!</v>
      </c>
      <c r="J146" s="27" t="e">
        <f t="array" ref="J146">INDEX(#REF!,MATCH($C146,#REF!,0),MATCH(J$1,#REF!,0))</f>
        <v>#REF!</v>
      </c>
      <c r="K146" s="27" t="e">
        <f t="array" ref="K146">INDEX(#REF!,MATCH($C146,#REF!,0),MATCH(K$1,#REF!,0))</f>
        <v>#REF!</v>
      </c>
      <c r="L146" s="27" t="e">
        <f t="array" ref="L146">INDEX(#REF!,MATCH($C146,#REF!,0),MATCH(L$1,#REF!,0))</f>
        <v>#REF!</v>
      </c>
      <c r="M146" s="27" t="e">
        <f t="array" ref="M146">INDEX(#REF!,MATCH($C146,#REF!,0),MATCH(M$1,#REF!,0))</f>
        <v>#REF!</v>
      </c>
      <c r="N146" s="27" t="e">
        <f t="array" ref="N146">INDEX(#REF!,MATCH($C146,#REF!,0),MATCH(N$1,#REF!,0))</f>
        <v>#REF!</v>
      </c>
      <c r="O146" s="27" t="e">
        <f t="array" ref="O146">INDEX(#REF!,MATCH($C146,#REF!,0),MATCH(O$1,#REF!,0))</f>
        <v>#REF!</v>
      </c>
      <c r="P146" s="27" t="e">
        <f t="array" ref="P146">INDEX(#REF!,MATCH($C146,#REF!,0),MATCH(P$1,#REF!,0))</f>
        <v>#REF!</v>
      </c>
      <c r="Q146" s="28">
        <f t="shared" si="146"/>
        <v>0</v>
      </c>
      <c r="R146" s="26"/>
      <c r="S146" s="27" t="e">
        <f t="array" ref="S146">INDEX(#REF!,MATCH($C146,#REF!,0),MATCH(S$1,#REF!,0))</f>
        <v>#REF!</v>
      </c>
      <c r="T146" s="27" t="e">
        <f t="array" ref="T146">INDEX(#REF!,MATCH($C146,#REF!,0),MATCH(T$1,#REF!,0))</f>
        <v>#REF!</v>
      </c>
      <c r="U146" s="27" t="e">
        <f t="array" ref="U146">INDEX(#REF!,MATCH($C146,#REF!,0),MATCH(U$1,#REF!,0))</f>
        <v>#REF!</v>
      </c>
      <c r="V146" s="27" t="e">
        <f t="array" ref="V146">INDEX(#REF!,MATCH($C146,#REF!,0),MATCH(V$1,#REF!,0))</f>
        <v>#REF!</v>
      </c>
      <c r="W146" s="27" t="e">
        <f t="array" ref="W146">INDEX(#REF!,MATCH($C146,#REF!,0),MATCH(W$1,#REF!,0))</f>
        <v>#REF!</v>
      </c>
      <c r="X146" s="27" t="e">
        <f t="array" ref="X146">INDEX(#REF!,MATCH($C146,#REF!,0),MATCH(X$1,#REF!,0))</f>
        <v>#REF!</v>
      </c>
      <c r="Y146" s="27" t="e">
        <f t="array" ref="Y146">INDEX(#REF!,MATCH($C146,#REF!,0),MATCH(Y$1,#REF!,0))</f>
        <v>#REF!</v>
      </c>
      <c r="Z146" s="27" t="e">
        <f t="array" ref="Z146">INDEX(#REF!,MATCH($C146,#REF!,0),MATCH(Z$1,#REF!,0))</f>
        <v>#REF!</v>
      </c>
      <c r="AA146" s="27" t="e">
        <f t="array" ref="AA146">INDEX(#REF!,MATCH($C146,#REF!,0),MATCH(AA$1,#REF!,0))</f>
        <v>#REF!</v>
      </c>
      <c r="AB146" s="27" t="e">
        <f t="array" ref="AB146">INDEX(#REF!,MATCH($C146,#REF!,0),MATCH(AB$1,#REF!,0))</f>
        <v>#REF!</v>
      </c>
      <c r="AC146" s="27" t="e">
        <f t="array" ref="AC146">INDEX(#REF!,MATCH($C146,#REF!,0),MATCH(AC$1,#REF!,0))</f>
        <v>#REF!</v>
      </c>
      <c r="AD146" s="27" t="e">
        <f t="array" ref="AD146">INDEX(#REF!,MATCH($C146,#REF!,0),MATCH(AD$1,#REF!,0))</f>
        <v>#REF!</v>
      </c>
      <c r="AE146" s="27" t="e">
        <f t="shared" si="147"/>
        <v>#REF!</v>
      </c>
      <c r="AF146" s="28">
        <f t="shared" si="157"/>
        <v>0</v>
      </c>
      <c r="AG146" s="26"/>
      <c r="AH146" s="27" t="e">
        <f t="array" ref="AH146">INDEX(#REF!,MATCH($C146,#REF!,0),MATCH(AH$1,#REF!,0))</f>
        <v>#REF!</v>
      </c>
      <c r="AI146" s="27" t="e">
        <f t="array" ref="AI146">INDEX(#REF!,MATCH($C146,#REF!,0),MATCH(AI$1,#REF!,0))</f>
        <v>#REF!</v>
      </c>
      <c r="AJ146" s="27" t="e">
        <f t="array" ref="AJ146">INDEX(#REF!,MATCH($C146,#REF!,0),MATCH(AJ$1,#REF!,0))</f>
        <v>#REF!</v>
      </c>
      <c r="AK146" s="27" t="e">
        <f t="array" ref="AK146">INDEX(#REF!,MATCH($C146,#REF!,0),MATCH(AK$1,#REF!,0))</f>
        <v>#REF!</v>
      </c>
      <c r="AL146" s="27" t="e">
        <f t="array" ref="AL146">INDEX(#REF!,MATCH($C146,#REF!,0),MATCH(AL$1,#REF!,0))</f>
        <v>#REF!</v>
      </c>
      <c r="AM146" s="27" t="e">
        <f t="array" ref="AM146">INDEX(#REF!,MATCH($C146,#REF!,0),MATCH(AM$1,#REF!,0))</f>
        <v>#REF!</v>
      </c>
      <c r="AN146" s="27" t="e">
        <f t="array" ref="AN146">INDEX(#REF!,MATCH($C146,#REF!,0),MATCH(AN$1,#REF!,0))</f>
        <v>#REF!</v>
      </c>
      <c r="AO146" s="27" t="e">
        <f t="array" ref="AO146">INDEX(#REF!,MATCH($C146,#REF!,0),MATCH(AO$1,#REF!,0))</f>
        <v>#REF!</v>
      </c>
      <c r="AP146" s="27" t="e">
        <f t="array" ref="AP146">INDEX(#REF!,MATCH($C146,#REF!,0),MATCH(AP$1,#REF!,0))</f>
        <v>#REF!</v>
      </c>
      <c r="AQ146" s="27" t="e">
        <f t="array" ref="AQ146">INDEX(#REF!,MATCH($C146,#REF!,0),MATCH(AQ$1,#REF!,0))</f>
        <v>#REF!</v>
      </c>
      <c r="AR146" s="27" t="e">
        <f t="array" ref="AR146">INDEX(#REF!,MATCH($C146,#REF!,0),MATCH(AR$1,#REF!,0))</f>
        <v>#REF!</v>
      </c>
      <c r="AS146" s="27" t="e">
        <f t="array" ref="AS146">INDEX(#REF!,MATCH($C146,#REF!,0),MATCH(AS$1,#REF!,0))</f>
        <v>#REF!</v>
      </c>
      <c r="AT146" s="29" t="e">
        <f t="shared" si="148"/>
        <v>#REF!</v>
      </c>
      <c r="AU146" s="28">
        <f t="shared" si="149"/>
        <v>0</v>
      </c>
      <c r="AV146" s="7"/>
      <c r="AW146" s="29" t="e">
        <f t="shared" si="161"/>
        <v>#REF!</v>
      </c>
      <c r="AX146" s="28" t="e">
        <f t="shared" si="150"/>
        <v>#REF!</v>
      </c>
      <c r="AY146" s="26"/>
      <c r="AZ146" s="26"/>
      <c r="BA146" s="29" t="e">
        <f t="shared" si="162"/>
        <v>#REF!</v>
      </c>
      <c r="BB146" s="28" t="e">
        <f t="shared" si="151"/>
        <v>#REF!</v>
      </c>
      <c r="BC146" s="27" t="e">
        <f t="shared" si="152"/>
        <v>#REF!</v>
      </c>
      <c r="BD146" s="28" t="str">
        <f t="shared" si="153"/>
        <v>-</v>
      </c>
      <c r="BE146" s="26"/>
      <c r="BF146" s="26"/>
      <c r="BG146" s="29" t="e">
        <f t="shared" si="163"/>
        <v>#REF!</v>
      </c>
      <c r="BH146" s="28" t="e">
        <f t="shared" si="154"/>
        <v>#REF!</v>
      </c>
      <c r="BI146" s="27" t="e">
        <f t="shared" si="155"/>
        <v>#REF!</v>
      </c>
      <c r="BJ146" s="28" t="str">
        <f t="shared" si="156"/>
        <v>-</v>
      </c>
      <c r="BK146" s="14"/>
    </row>
    <row r="147" spans="1:63" ht="10.5" hidden="1" customHeight="1" outlineLevel="2" x14ac:dyDescent="0.3">
      <c r="A147" s="14" t="s">
        <v>53</v>
      </c>
      <c r="B147" s="14"/>
      <c r="C147" s="26" t="s">
        <v>160</v>
      </c>
      <c r="D147" s="26"/>
      <c r="E147" s="27" t="e">
        <f t="array" ref="E147">INDEX(#REF!,MATCH($C147,#REF!,0),MATCH(E$1,#REF!,0))</f>
        <v>#REF!</v>
      </c>
      <c r="F147" s="27" t="e">
        <f t="array" ref="F147">INDEX(#REF!,MATCH($C147,#REF!,0),MATCH(F$1,#REF!,0))</f>
        <v>#REF!</v>
      </c>
      <c r="G147" s="27" t="e">
        <f t="array" ref="G147">INDEX(#REF!,MATCH($C147,#REF!,0),MATCH(G$1,#REF!,0))</f>
        <v>#REF!</v>
      </c>
      <c r="H147" s="27" t="e">
        <f t="array" ref="H147">INDEX(#REF!,MATCH($C147,#REF!,0),MATCH(H$1,#REF!,0))</f>
        <v>#REF!</v>
      </c>
      <c r="I147" s="27" t="e">
        <f t="array" ref="I147">INDEX(#REF!,MATCH($C147,#REF!,0),MATCH(I$1,#REF!,0))</f>
        <v>#REF!</v>
      </c>
      <c r="J147" s="27" t="e">
        <f t="array" ref="J147">INDEX(#REF!,MATCH($C147,#REF!,0),MATCH(J$1,#REF!,0))</f>
        <v>#REF!</v>
      </c>
      <c r="K147" s="27" t="e">
        <f t="array" ref="K147">INDEX(#REF!,MATCH($C147,#REF!,0),MATCH(K$1,#REF!,0))</f>
        <v>#REF!</v>
      </c>
      <c r="L147" s="27" t="e">
        <f t="array" ref="L147">INDEX(#REF!,MATCH($C147,#REF!,0),MATCH(L$1,#REF!,0))</f>
        <v>#REF!</v>
      </c>
      <c r="M147" s="27" t="e">
        <f t="array" ref="M147">INDEX(#REF!,MATCH($C147,#REF!,0),MATCH(M$1,#REF!,0))</f>
        <v>#REF!</v>
      </c>
      <c r="N147" s="27" t="e">
        <f t="array" ref="N147">INDEX(#REF!,MATCH($C147,#REF!,0),MATCH(N$1,#REF!,0))</f>
        <v>#REF!</v>
      </c>
      <c r="O147" s="27" t="e">
        <f t="array" ref="O147">INDEX(#REF!,MATCH($C147,#REF!,0),MATCH(O$1,#REF!,0))</f>
        <v>#REF!</v>
      </c>
      <c r="P147" s="27" t="e">
        <f t="array" ref="P147">INDEX(#REF!,MATCH($C147,#REF!,0),MATCH(P$1,#REF!,0))</f>
        <v>#REF!</v>
      </c>
      <c r="Q147" s="28">
        <f t="shared" si="146"/>
        <v>0</v>
      </c>
      <c r="R147" s="26"/>
      <c r="S147" s="27" t="e">
        <f t="array" ref="S147">INDEX(#REF!,MATCH($C147,#REF!,0),MATCH(S$1,#REF!,0))</f>
        <v>#REF!</v>
      </c>
      <c r="T147" s="27" t="e">
        <f t="array" ref="T147">INDEX(#REF!,MATCH($C147,#REF!,0),MATCH(T$1,#REF!,0))</f>
        <v>#REF!</v>
      </c>
      <c r="U147" s="27" t="e">
        <f t="array" ref="U147">INDEX(#REF!,MATCH($C147,#REF!,0),MATCH(U$1,#REF!,0))</f>
        <v>#REF!</v>
      </c>
      <c r="V147" s="27" t="e">
        <f t="array" ref="V147">INDEX(#REF!,MATCH($C147,#REF!,0),MATCH(V$1,#REF!,0))</f>
        <v>#REF!</v>
      </c>
      <c r="W147" s="27" t="e">
        <f t="array" ref="W147">INDEX(#REF!,MATCH($C147,#REF!,0),MATCH(W$1,#REF!,0))</f>
        <v>#REF!</v>
      </c>
      <c r="X147" s="27" t="e">
        <f t="array" ref="X147">INDEX(#REF!,MATCH($C147,#REF!,0),MATCH(X$1,#REF!,0))</f>
        <v>#REF!</v>
      </c>
      <c r="Y147" s="27" t="e">
        <f t="array" ref="Y147">INDEX(#REF!,MATCH($C147,#REF!,0),MATCH(Y$1,#REF!,0))</f>
        <v>#REF!</v>
      </c>
      <c r="Z147" s="27" t="e">
        <f t="array" ref="Z147">INDEX(#REF!,MATCH($C147,#REF!,0),MATCH(Z$1,#REF!,0))</f>
        <v>#REF!</v>
      </c>
      <c r="AA147" s="27" t="e">
        <f t="array" ref="AA147">INDEX(#REF!,MATCH($C147,#REF!,0),MATCH(AA$1,#REF!,0))</f>
        <v>#REF!</v>
      </c>
      <c r="AB147" s="27" t="e">
        <f t="array" ref="AB147">INDEX(#REF!,MATCH($C147,#REF!,0),MATCH(AB$1,#REF!,0))</f>
        <v>#REF!</v>
      </c>
      <c r="AC147" s="27" t="e">
        <f t="array" ref="AC147">INDEX(#REF!,MATCH($C147,#REF!,0),MATCH(AC$1,#REF!,0))</f>
        <v>#REF!</v>
      </c>
      <c r="AD147" s="27" t="e">
        <f t="array" ref="AD147">INDEX(#REF!,MATCH($C147,#REF!,0),MATCH(AD$1,#REF!,0))</f>
        <v>#REF!</v>
      </c>
      <c r="AE147" s="27" t="e">
        <f t="shared" si="147"/>
        <v>#REF!</v>
      </c>
      <c r="AF147" s="28">
        <f t="shared" si="157"/>
        <v>0</v>
      </c>
      <c r="AG147" s="26"/>
      <c r="AH147" s="27" t="e">
        <f t="array" ref="AH147">INDEX(#REF!,MATCH($C147,#REF!,0),MATCH(AH$1,#REF!,0))</f>
        <v>#REF!</v>
      </c>
      <c r="AI147" s="27" t="e">
        <f t="array" ref="AI147">INDEX(#REF!,MATCH($C147,#REF!,0),MATCH(AI$1,#REF!,0))</f>
        <v>#REF!</v>
      </c>
      <c r="AJ147" s="27" t="e">
        <f t="array" ref="AJ147">INDEX(#REF!,MATCH($C147,#REF!,0),MATCH(AJ$1,#REF!,0))</f>
        <v>#REF!</v>
      </c>
      <c r="AK147" s="27" t="e">
        <f t="array" ref="AK147">INDEX(#REF!,MATCH($C147,#REF!,0),MATCH(AK$1,#REF!,0))</f>
        <v>#REF!</v>
      </c>
      <c r="AL147" s="27" t="e">
        <f t="array" ref="AL147">INDEX(#REF!,MATCH($C147,#REF!,0),MATCH(AL$1,#REF!,0))</f>
        <v>#REF!</v>
      </c>
      <c r="AM147" s="27" t="e">
        <f t="array" ref="AM147">INDEX(#REF!,MATCH($C147,#REF!,0),MATCH(AM$1,#REF!,0))</f>
        <v>#REF!</v>
      </c>
      <c r="AN147" s="27" t="e">
        <f t="array" ref="AN147">INDEX(#REF!,MATCH($C147,#REF!,0),MATCH(AN$1,#REF!,0))</f>
        <v>#REF!</v>
      </c>
      <c r="AO147" s="27" t="e">
        <f t="array" ref="AO147">INDEX(#REF!,MATCH($C147,#REF!,0),MATCH(AO$1,#REF!,0))</f>
        <v>#REF!</v>
      </c>
      <c r="AP147" s="27" t="e">
        <f t="array" ref="AP147">INDEX(#REF!,MATCH($C147,#REF!,0),MATCH(AP$1,#REF!,0))</f>
        <v>#REF!</v>
      </c>
      <c r="AQ147" s="27" t="e">
        <f t="array" ref="AQ147">INDEX(#REF!,MATCH($C147,#REF!,0),MATCH(AQ$1,#REF!,0))</f>
        <v>#REF!</v>
      </c>
      <c r="AR147" s="27" t="e">
        <f t="array" ref="AR147">INDEX(#REF!,MATCH($C147,#REF!,0),MATCH(AR$1,#REF!,0))</f>
        <v>#REF!</v>
      </c>
      <c r="AS147" s="27" t="e">
        <f t="array" ref="AS147">INDEX(#REF!,MATCH($C147,#REF!,0),MATCH(AS$1,#REF!,0))</f>
        <v>#REF!</v>
      </c>
      <c r="AT147" s="29" t="e">
        <f t="shared" si="148"/>
        <v>#REF!</v>
      </c>
      <c r="AU147" s="28">
        <f t="shared" si="149"/>
        <v>0</v>
      </c>
      <c r="AV147" s="7"/>
      <c r="AW147" s="29" t="e">
        <f t="shared" si="161"/>
        <v>#REF!</v>
      </c>
      <c r="AX147" s="28" t="e">
        <f t="shared" si="150"/>
        <v>#REF!</v>
      </c>
      <c r="AY147" s="26"/>
      <c r="AZ147" s="26"/>
      <c r="BA147" s="29" t="e">
        <f t="shared" si="162"/>
        <v>#REF!</v>
      </c>
      <c r="BB147" s="28" t="e">
        <f t="shared" si="151"/>
        <v>#REF!</v>
      </c>
      <c r="BC147" s="27" t="e">
        <f t="shared" si="152"/>
        <v>#REF!</v>
      </c>
      <c r="BD147" s="28" t="str">
        <f t="shared" si="153"/>
        <v>-</v>
      </c>
      <c r="BE147" s="26"/>
      <c r="BF147" s="26"/>
      <c r="BG147" s="29" t="e">
        <f t="shared" si="163"/>
        <v>#REF!</v>
      </c>
      <c r="BH147" s="28" t="e">
        <f t="shared" si="154"/>
        <v>#REF!</v>
      </c>
      <c r="BI147" s="27" t="e">
        <f t="shared" si="155"/>
        <v>#REF!</v>
      </c>
      <c r="BJ147" s="28" t="str">
        <f t="shared" si="156"/>
        <v>-</v>
      </c>
      <c r="BK147" s="14"/>
    </row>
    <row r="148" spans="1:63" ht="10.5" customHeight="1" collapsed="1" x14ac:dyDescent="0.3">
      <c r="A148" s="14" t="s">
        <v>53</v>
      </c>
      <c r="B148" s="14"/>
      <c r="C148" s="17" t="s">
        <v>161</v>
      </c>
      <c r="D148" s="7"/>
      <c r="E148" s="18" t="e">
        <f t="shared" ref="E148:P148" si="164">E90+E93</f>
        <v>#REF!</v>
      </c>
      <c r="F148" s="18" t="e">
        <f t="shared" si="164"/>
        <v>#REF!</v>
      </c>
      <c r="G148" s="18" t="e">
        <f t="shared" si="164"/>
        <v>#REF!</v>
      </c>
      <c r="H148" s="18" t="e">
        <f t="shared" si="164"/>
        <v>#REF!</v>
      </c>
      <c r="I148" s="18" t="e">
        <f t="shared" si="164"/>
        <v>#REF!</v>
      </c>
      <c r="J148" s="18" t="e">
        <f t="shared" si="164"/>
        <v>#REF!</v>
      </c>
      <c r="K148" s="18" t="e">
        <f t="shared" si="164"/>
        <v>#REF!</v>
      </c>
      <c r="L148" s="18" t="e">
        <f t="shared" si="164"/>
        <v>#REF!</v>
      </c>
      <c r="M148" s="18" t="e">
        <f t="shared" si="164"/>
        <v>#REF!</v>
      </c>
      <c r="N148" s="18" t="e">
        <f t="shared" si="164"/>
        <v>#REF!</v>
      </c>
      <c r="O148" s="18" t="e">
        <f t="shared" si="164"/>
        <v>#REF!</v>
      </c>
      <c r="P148" s="18" t="e">
        <f t="shared" si="164"/>
        <v>#REF!</v>
      </c>
      <c r="Q148" s="19">
        <f t="shared" si="146"/>
        <v>0</v>
      </c>
      <c r="R148" s="7"/>
      <c r="S148" s="18" t="e">
        <f t="shared" ref="S148:AD148" si="165">S90+S93</f>
        <v>#REF!</v>
      </c>
      <c r="T148" s="18" t="e">
        <f t="shared" si="165"/>
        <v>#REF!</v>
      </c>
      <c r="U148" s="18" t="e">
        <f t="shared" si="165"/>
        <v>#REF!</v>
      </c>
      <c r="V148" s="18" t="e">
        <f t="shared" si="165"/>
        <v>#REF!</v>
      </c>
      <c r="W148" s="18" t="e">
        <f t="shared" si="165"/>
        <v>#REF!</v>
      </c>
      <c r="X148" s="18" t="e">
        <f t="shared" si="165"/>
        <v>#REF!</v>
      </c>
      <c r="Y148" s="18" t="e">
        <f t="shared" si="165"/>
        <v>#REF!</v>
      </c>
      <c r="Z148" s="18" t="e">
        <f t="shared" si="165"/>
        <v>#REF!</v>
      </c>
      <c r="AA148" s="18" t="e">
        <f t="shared" si="165"/>
        <v>#REF!</v>
      </c>
      <c r="AB148" s="18" t="e">
        <f t="shared" si="165"/>
        <v>#REF!</v>
      </c>
      <c r="AC148" s="18" t="e">
        <f t="shared" si="165"/>
        <v>#REF!</v>
      </c>
      <c r="AD148" s="18" t="e">
        <f t="shared" si="165"/>
        <v>#REF!</v>
      </c>
      <c r="AE148" s="34" t="e">
        <f t="shared" si="147"/>
        <v>#REF!</v>
      </c>
      <c r="AF148" s="19">
        <f t="array" ref="AF148">IFERROR(1*--(INDEX($S148:$AD148,1,MATCH($C$2,S$1:AD$1,0))&lt;0)-INDEX($E148:$P148,1,MATCH($C$2,$E$1:$P$1,0))/INDEX($S148:$AD148,1,MATCH($C$2,S$1:AD$1,0))-1*--(INDEX($S148:$AD148,1,MATCH($C$2,S$1:AD$1,0))&gt;=0),0)</f>
        <v>0</v>
      </c>
      <c r="AG148" s="7"/>
      <c r="AH148" s="18" t="e">
        <f t="shared" ref="AH148:AS148" si="166">AH90+AH93</f>
        <v>#REF!</v>
      </c>
      <c r="AI148" s="18" t="e">
        <f t="shared" si="166"/>
        <v>#REF!</v>
      </c>
      <c r="AJ148" s="18" t="e">
        <f t="shared" si="166"/>
        <v>#REF!</v>
      </c>
      <c r="AK148" s="18" t="e">
        <f t="shared" si="166"/>
        <v>#REF!</v>
      </c>
      <c r="AL148" s="18" t="e">
        <f t="shared" si="166"/>
        <v>#REF!</v>
      </c>
      <c r="AM148" s="18" t="e">
        <f t="shared" si="166"/>
        <v>#REF!</v>
      </c>
      <c r="AN148" s="18" t="e">
        <f t="shared" si="166"/>
        <v>#REF!</v>
      </c>
      <c r="AO148" s="18" t="e">
        <f t="shared" si="166"/>
        <v>#REF!</v>
      </c>
      <c r="AP148" s="18" t="e">
        <f t="shared" si="166"/>
        <v>#REF!</v>
      </c>
      <c r="AQ148" s="18" t="e">
        <f t="shared" si="166"/>
        <v>#REF!</v>
      </c>
      <c r="AR148" s="18" t="e">
        <f t="shared" si="166"/>
        <v>#REF!</v>
      </c>
      <c r="AS148" s="18" t="e">
        <f t="shared" si="166"/>
        <v>#REF!</v>
      </c>
      <c r="AT148" s="18" t="e">
        <f t="shared" si="148"/>
        <v>#REF!</v>
      </c>
      <c r="AU148" s="19">
        <f t="shared" si="149"/>
        <v>0</v>
      </c>
      <c r="AV148" s="7"/>
      <c r="AW148" s="18" t="e">
        <f>AW90+AW93</f>
        <v>#REF!</v>
      </c>
      <c r="AX148" s="19" t="e">
        <f t="shared" si="150"/>
        <v>#REF!</v>
      </c>
      <c r="AY148" s="7"/>
      <c r="AZ148" s="7"/>
      <c r="BA148" s="18" t="e">
        <f>BA90+BA93</f>
        <v>#REF!</v>
      </c>
      <c r="BB148" s="19" t="e">
        <f t="shared" si="151"/>
        <v>#REF!</v>
      </c>
      <c r="BC148" s="18" t="e">
        <f t="shared" si="152"/>
        <v>#REF!</v>
      </c>
      <c r="BD148" s="19"/>
      <c r="BE148" s="7"/>
      <c r="BF148" s="7"/>
      <c r="BG148" s="18" t="e">
        <f>BG90+BG93</f>
        <v>#REF!</v>
      </c>
      <c r="BH148" s="19" t="e">
        <f t="shared" si="154"/>
        <v>#REF!</v>
      </c>
      <c r="BI148" s="34" t="e">
        <f t="shared" si="155"/>
        <v>#REF!</v>
      </c>
      <c r="BJ148" s="19"/>
      <c r="BK148" s="14"/>
    </row>
    <row r="149" spans="1:63" ht="10.5" hidden="1" customHeight="1" outlineLevel="1" x14ac:dyDescent="0.3">
      <c r="A149" s="14" t="s">
        <v>53</v>
      </c>
      <c r="B149" s="14"/>
      <c r="C149" s="55" t="s">
        <v>162</v>
      </c>
      <c r="D149" s="7"/>
      <c r="E149" s="42" t="e">
        <f t="shared" ref="E149:P149" si="167">SUM(E150:E154)</f>
        <v>#REF!</v>
      </c>
      <c r="F149" s="42" t="e">
        <f t="shared" si="167"/>
        <v>#REF!</v>
      </c>
      <c r="G149" s="42" t="e">
        <f t="shared" si="167"/>
        <v>#REF!</v>
      </c>
      <c r="H149" s="42" t="e">
        <f t="shared" si="167"/>
        <v>#REF!</v>
      </c>
      <c r="I149" s="42" t="e">
        <f t="shared" si="167"/>
        <v>#REF!</v>
      </c>
      <c r="J149" s="42" t="e">
        <f t="shared" si="167"/>
        <v>#REF!</v>
      </c>
      <c r="K149" s="42" t="e">
        <f t="shared" si="167"/>
        <v>#REF!</v>
      </c>
      <c r="L149" s="42" t="e">
        <f t="shared" si="167"/>
        <v>#REF!</v>
      </c>
      <c r="M149" s="42" t="e">
        <f t="shared" si="167"/>
        <v>#REF!</v>
      </c>
      <c r="N149" s="42" t="e">
        <f t="shared" si="167"/>
        <v>#REF!</v>
      </c>
      <c r="O149" s="42" t="e">
        <f t="shared" si="167"/>
        <v>#REF!</v>
      </c>
      <c r="P149" s="42" t="e">
        <f t="shared" si="167"/>
        <v>#REF!</v>
      </c>
      <c r="Q149" s="56">
        <f t="shared" si="146"/>
        <v>0</v>
      </c>
      <c r="R149" s="7"/>
      <c r="S149" s="42" t="e">
        <f t="shared" ref="S149:AD149" si="168">SUM(S150:S154)</f>
        <v>#REF!</v>
      </c>
      <c r="T149" s="42" t="e">
        <f t="shared" si="168"/>
        <v>#REF!</v>
      </c>
      <c r="U149" s="42" t="e">
        <f t="shared" si="168"/>
        <v>#REF!</v>
      </c>
      <c r="V149" s="42" t="e">
        <f t="shared" si="168"/>
        <v>#REF!</v>
      </c>
      <c r="W149" s="42" t="e">
        <f t="shared" si="168"/>
        <v>#REF!</v>
      </c>
      <c r="X149" s="42" t="e">
        <f t="shared" si="168"/>
        <v>#REF!</v>
      </c>
      <c r="Y149" s="42" t="e">
        <f t="shared" si="168"/>
        <v>#REF!</v>
      </c>
      <c r="Z149" s="42" t="e">
        <f t="shared" si="168"/>
        <v>#REF!</v>
      </c>
      <c r="AA149" s="42" t="e">
        <f t="shared" si="168"/>
        <v>#REF!</v>
      </c>
      <c r="AB149" s="42" t="e">
        <f t="shared" si="168"/>
        <v>#REF!</v>
      </c>
      <c r="AC149" s="42" t="e">
        <f t="shared" si="168"/>
        <v>#REF!</v>
      </c>
      <c r="AD149" s="42" t="e">
        <f t="shared" si="168"/>
        <v>#REF!</v>
      </c>
      <c r="AE149" s="42" t="e">
        <f t="shared" si="147"/>
        <v>#REF!</v>
      </c>
      <c r="AF149" s="56">
        <f t="shared" ref="AF149:AF163" si="169">IFERROR(INDEX($E149:$P149,1,MATCH($C$2,$E$1:$P$1,0))/INDEX($S149:$AD149,1,MATCH($C$2,S$1:AD$1,0))-1,0)</f>
        <v>0</v>
      </c>
      <c r="AG149" s="7"/>
      <c r="AH149" s="42" t="e">
        <f t="shared" ref="AH149:AS149" si="170">SUM(AH150:AH154)</f>
        <v>#REF!</v>
      </c>
      <c r="AI149" s="42" t="e">
        <f t="shared" si="170"/>
        <v>#REF!</v>
      </c>
      <c r="AJ149" s="42" t="e">
        <f t="shared" si="170"/>
        <v>#REF!</v>
      </c>
      <c r="AK149" s="42" t="e">
        <f t="shared" si="170"/>
        <v>#REF!</v>
      </c>
      <c r="AL149" s="42" t="e">
        <f t="shared" si="170"/>
        <v>#REF!</v>
      </c>
      <c r="AM149" s="42" t="e">
        <f t="shared" si="170"/>
        <v>#REF!</v>
      </c>
      <c r="AN149" s="42" t="e">
        <f t="shared" si="170"/>
        <v>#REF!</v>
      </c>
      <c r="AO149" s="42" t="e">
        <f t="shared" si="170"/>
        <v>#REF!</v>
      </c>
      <c r="AP149" s="42" t="e">
        <f t="shared" si="170"/>
        <v>#REF!</v>
      </c>
      <c r="AQ149" s="42" t="e">
        <f t="shared" si="170"/>
        <v>#REF!</v>
      </c>
      <c r="AR149" s="42" t="e">
        <f t="shared" si="170"/>
        <v>#REF!</v>
      </c>
      <c r="AS149" s="42" t="e">
        <f t="shared" si="170"/>
        <v>#REF!</v>
      </c>
      <c r="AT149" s="42" t="e">
        <f t="shared" si="148"/>
        <v>#REF!</v>
      </c>
      <c r="AU149" s="56">
        <f t="shared" si="149"/>
        <v>0</v>
      </c>
      <c r="AV149" s="7"/>
      <c r="AW149" s="21" t="e">
        <f>SUM(AW150:AW154)</f>
        <v>#REF!</v>
      </c>
      <c r="AX149" s="56" t="e">
        <f t="shared" si="150"/>
        <v>#REF!</v>
      </c>
      <c r="AY149" s="7"/>
      <c r="AZ149" s="7"/>
      <c r="BA149" s="21" t="e">
        <f>SUM(BA150:BA154)</f>
        <v>#REF!</v>
      </c>
      <c r="BB149" s="56" t="e">
        <f t="shared" si="151"/>
        <v>#REF!</v>
      </c>
      <c r="BC149" s="42" t="e">
        <f t="shared" si="152"/>
        <v>#REF!</v>
      </c>
      <c r="BD149" s="56" t="str">
        <f t="shared" ref="BD149:BD163" si="171">IFERROR($AW149/BA149-1,"-")</f>
        <v>-</v>
      </c>
      <c r="BE149" s="7"/>
      <c r="BF149" s="7"/>
      <c r="BG149" s="21" t="e">
        <f>SUM(BG150:BG154)</f>
        <v>#REF!</v>
      </c>
      <c r="BH149" s="56" t="e">
        <f t="shared" si="154"/>
        <v>#REF!</v>
      </c>
      <c r="BI149" s="42" t="e">
        <f t="shared" si="155"/>
        <v>#REF!</v>
      </c>
      <c r="BJ149" s="56" t="str">
        <f t="shared" ref="BJ149:BJ163" si="172">IFERROR($AW149/BG149-1,"-")</f>
        <v>-</v>
      </c>
      <c r="BK149" s="14"/>
    </row>
    <row r="150" spans="1:63" ht="10.5" hidden="1" customHeight="1" outlineLevel="2" x14ac:dyDescent="0.3">
      <c r="A150" s="25" t="s">
        <v>53</v>
      </c>
      <c r="B150" s="25"/>
      <c r="C150" s="26" t="s">
        <v>163</v>
      </c>
      <c r="D150" s="26"/>
      <c r="E150" s="27" t="e">
        <f t="array" ref="E150">INDEX(#REF!,MATCH($C150,#REF!,0),MATCH(E$1,#REF!,0))</f>
        <v>#REF!</v>
      </c>
      <c r="F150" s="27" t="e">
        <f t="array" ref="F150">INDEX(#REF!,MATCH($C150,#REF!,0),MATCH(F$1,#REF!,0))</f>
        <v>#REF!</v>
      </c>
      <c r="G150" s="27" t="e">
        <f t="array" ref="G150">INDEX(#REF!,MATCH($C150,#REF!,0),MATCH(G$1,#REF!,0))</f>
        <v>#REF!</v>
      </c>
      <c r="H150" s="27" t="e">
        <f t="array" ref="H150">INDEX(#REF!,MATCH($C150,#REF!,0),MATCH(H$1,#REF!,0))</f>
        <v>#REF!</v>
      </c>
      <c r="I150" s="27" t="e">
        <f t="array" ref="I150">INDEX(#REF!,MATCH($C150,#REF!,0),MATCH(I$1,#REF!,0))</f>
        <v>#REF!</v>
      </c>
      <c r="J150" s="27" t="e">
        <f t="array" ref="J150">INDEX(#REF!,MATCH($C150,#REF!,0),MATCH(J$1,#REF!,0))</f>
        <v>#REF!</v>
      </c>
      <c r="K150" s="27" t="e">
        <f t="array" ref="K150">INDEX(#REF!,MATCH($C150,#REF!,0),MATCH(K$1,#REF!,0))</f>
        <v>#REF!</v>
      </c>
      <c r="L150" s="27" t="e">
        <f t="array" ref="L150">INDEX(#REF!,MATCH($C150,#REF!,0),MATCH(L$1,#REF!,0))</f>
        <v>#REF!</v>
      </c>
      <c r="M150" s="27" t="e">
        <f t="array" ref="M150">INDEX(#REF!,MATCH($C150,#REF!,0),MATCH(M$1,#REF!,0))</f>
        <v>#REF!</v>
      </c>
      <c r="N150" s="27" t="e">
        <f t="array" ref="N150">INDEX(#REF!,MATCH($C150,#REF!,0),MATCH(N$1,#REF!,0))</f>
        <v>#REF!</v>
      </c>
      <c r="O150" s="27" t="e">
        <f t="array" ref="O150">INDEX(#REF!,MATCH($C150,#REF!,0),MATCH(O$1,#REF!,0))</f>
        <v>#REF!</v>
      </c>
      <c r="P150" s="27" t="e">
        <f t="array" ref="P150">INDEX(#REF!,MATCH($C150,#REF!,0),MATCH(P$1,#REF!,0))</f>
        <v>#REF!</v>
      </c>
      <c r="Q150" s="28">
        <f t="shared" si="146"/>
        <v>0</v>
      </c>
      <c r="R150" s="26"/>
      <c r="S150" s="27" t="e">
        <f t="array" ref="S150">INDEX(#REF!,MATCH($C150,#REF!,0),MATCH(S$1,#REF!,0))</f>
        <v>#REF!</v>
      </c>
      <c r="T150" s="27" t="e">
        <f t="array" ref="T150">INDEX(#REF!,MATCH($C150,#REF!,0),MATCH(T$1,#REF!,0))</f>
        <v>#REF!</v>
      </c>
      <c r="U150" s="27" t="e">
        <f t="array" ref="U150">INDEX(#REF!,MATCH($C150,#REF!,0),MATCH(U$1,#REF!,0))</f>
        <v>#REF!</v>
      </c>
      <c r="V150" s="27" t="e">
        <f t="array" ref="V150">INDEX(#REF!,MATCH($C150,#REF!,0),MATCH(V$1,#REF!,0))</f>
        <v>#REF!</v>
      </c>
      <c r="W150" s="27" t="e">
        <f t="array" ref="W150">INDEX(#REF!,MATCH($C150,#REF!,0),MATCH(W$1,#REF!,0))</f>
        <v>#REF!</v>
      </c>
      <c r="X150" s="27" t="e">
        <f t="array" ref="X150">INDEX(#REF!,MATCH($C150,#REF!,0),MATCH(X$1,#REF!,0))</f>
        <v>#REF!</v>
      </c>
      <c r="Y150" s="27" t="e">
        <f t="array" ref="Y150">INDEX(#REF!,MATCH($C150,#REF!,0),MATCH(Y$1,#REF!,0))</f>
        <v>#REF!</v>
      </c>
      <c r="Z150" s="27" t="e">
        <f t="array" ref="Z150">INDEX(#REF!,MATCH($C150,#REF!,0),MATCH(Z$1,#REF!,0))</f>
        <v>#REF!</v>
      </c>
      <c r="AA150" s="27" t="e">
        <f t="array" ref="AA150">INDEX(#REF!,MATCH($C150,#REF!,0),MATCH(AA$1,#REF!,0))</f>
        <v>#REF!</v>
      </c>
      <c r="AB150" s="27" t="e">
        <f t="array" ref="AB150">INDEX(#REF!,MATCH($C150,#REF!,0),MATCH(AB$1,#REF!,0))</f>
        <v>#REF!</v>
      </c>
      <c r="AC150" s="27" t="e">
        <f t="array" ref="AC150">INDEX(#REF!,MATCH($C150,#REF!,0),MATCH(AC$1,#REF!,0))</f>
        <v>#REF!</v>
      </c>
      <c r="AD150" s="27" t="e">
        <f t="array" ref="AD150">INDEX(#REF!,MATCH($C150,#REF!,0),MATCH(AD$1,#REF!,0))</f>
        <v>#REF!</v>
      </c>
      <c r="AE150" s="27" t="e">
        <f t="shared" si="147"/>
        <v>#REF!</v>
      </c>
      <c r="AF150" s="28">
        <f t="shared" si="169"/>
        <v>0</v>
      </c>
      <c r="AG150" s="26"/>
      <c r="AH150" s="27" t="e">
        <f t="array" ref="AH150">INDEX(#REF!,MATCH($C150,#REF!,0),MATCH(AH$1,#REF!,0))</f>
        <v>#REF!</v>
      </c>
      <c r="AI150" s="27" t="e">
        <f t="array" ref="AI150">INDEX(#REF!,MATCH($C150,#REF!,0),MATCH(AI$1,#REF!,0))</f>
        <v>#REF!</v>
      </c>
      <c r="AJ150" s="27" t="e">
        <f t="array" ref="AJ150">INDEX(#REF!,MATCH($C150,#REF!,0),MATCH(AJ$1,#REF!,0))</f>
        <v>#REF!</v>
      </c>
      <c r="AK150" s="27" t="e">
        <f t="array" ref="AK150">INDEX(#REF!,MATCH($C150,#REF!,0),MATCH(AK$1,#REF!,0))</f>
        <v>#REF!</v>
      </c>
      <c r="AL150" s="27" t="e">
        <f t="array" ref="AL150">INDEX(#REF!,MATCH($C150,#REF!,0),MATCH(AL$1,#REF!,0))</f>
        <v>#REF!</v>
      </c>
      <c r="AM150" s="27" t="e">
        <f t="array" ref="AM150">INDEX(#REF!,MATCH($C150,#REF!,0),MATCH(AM$1,#REF!,0))</f>
        <v>#REF!</v>
      </c>
      <c r="AN150" s="27" t="e">
        <f t="array" ref="AN150">INDEX(#REF!,MATCH($C150,#REF!,0),MATCH(AN$1,#REF!,0))</f>
        <v>#REF!</v>
      </c>
      <c r="AO150" s="27" t="e">
        <f t="array" ref="AO150">INDEX(#REF!,MATCH($C150,#REF!,0),MATCH(AO$1,#REF!,0))</f>
        <v>#REF!</v>
      </c>
      <c r="AP150" s="27" t="e">
        <f t="array" ref="AP150">INDEX(#REF!,MATCH($C150,#REF!,0),MATCH(AP$1,#REF!,0))</f>
        <v>#REF!</v>
      </c>
      <c r="AQ150" s="27" t="e">
        <f t="array" ref="AQ150">INDEX(#REF!,MATCH($C150,#REF!,0),MATCH(AQ$1,#REF!,0))</f>
        <v>#REF!</v>
      </c>
      <c r="AR150" s="27" t="e">
        <f t="array" ref="AR150">INDEX(#REF!,MATCH($C150,#REF!,0),MATCH(AR$1,#REF!,0))</f>
        <v>#REF!</v>
      </c>
      <c r="AS150" s="27" t="e">
        <f t="array" ref="AS150">INDEX(#REF!,MATCH($C150,#REF!,0),MATCH(AS$1,#REF!,0))</f>
        <v>#REF!</v>
      </c>
      <c r="AT150" s="27" t="e">
        <f t="shared" si="148"/>
        <v>#REF!</v>
      </c>
      <c r="AU150" s="28">
        <f t="shared" si="149"/>
        <v>0</v>
      </c>
      <c r="AV150" s="26"/>
      <c r="AW150" s="29" t="e">
        <f t="shared" ref="AW150:AW157" si="173">SUMIF(E$1:P$1,"&lt;="&amp;AW$2,E150:P150)</f>
        <v>#REF!</v>
      </c>
      <c r="AX150" s="28" t="e">
        <f t="shared" si="150"/>
        <v>#REF!</v>
      </c>
      <c r="AY150" s="26"/>
      <c r="AZ150" s="26"/>
      <c r="BA150" s="29" t="e">
        <f t="shared" ref="BA150:BA157" si="174">SUMIF(S$1:AD$1,"&lt;="&amp;BA$2,S150:AD150)</f>
        <v>#REF!</v>
      </c>
      <c r="BB150" s="28" t="e">
        <f t="shared" si="151"/>
        <v>#REF!</v>
      </c>
      <c r="BC150" s="27" t="e">
        <f t="shared" si="152"/>
        <v>#REF!</v>
      </c>
      <c r="BD150" s="28" t="str">
        <f t="shared" si="171"/>
        <v>-</v>
      </c>
      <c r="BE150" s="26"/>
      <c r="BF150" s="26"/>
      <c r="BG150" s="29" t="e">
        <f t="shared" ref="BG150:BG157" si="175">SUMIF(AH$1:AS$1,"&lt;="&amp;BG$2,AH150:AS150)</f>
        <v>#REF!</v>
      </c>
      <c r="BH150" s="28" t="e">
        <f t="shared" si="154"/>
        <v>#REF!</v>
      </c>
      <c r="BI150" s="27" t="e">
        <f t="shared" si="155"/>
        <v>#REF!</v>
      </c>
      <c r="BJ150" s="28" t="str">
        <f t="shared" si="172"/>
        <v>-</v>
      </c>
      <c r="BK150" s="25"/>
    </row>
    <row r="151" spans="1:63" ht="10.5" hidden="1" customHeight="1" outlineLevel="2" x14ac:dyDescent="0.3">
      <c r="A151" s="25" t="s">
        <v>53</v>
      </c>
      <c r="B151" s="25"/>
      <c r="C151" s="26" t="s">
        <v>164</v>
      </c>
      <c r="D151" s="26"/>
      <c r="E151" s="27" t="e">
        <f t="array" ref="E151">INDEX(#REF!,MATCH($C151,#REF!,0),MATCH(E$1,#REF!,0))</f>
        <v>#REF!</v>
      </c>
      <c r="F151" s="27" t="e">
        <f t="array" ref="F151">INDEX(#REF!,MATCH($C151,#REF!,0),MATCH(F$1,#REF!,0))</f>
        <v>#REF!</v>
      </c>
      <c r="G151" s="27" t="e">
        <f t="array" ref="G151">INDEX(#REF!,MATCH($C151,#REF!,0),MATCH(G$1,#REF!,0))</f>
        <v>#REF!</v>
      </c>
      <c r="H151" s="27" t="e">
        <f t="array" ref="H151">INDEX(#REF!,MATCH($C151,#REF!,0),MATCH(H$1,#REF!,0))</f>
        <v>#REF!</v>
      </c>
      <c r="I151" s="27" t="e">
        <f t="array" ref="I151">INDEX(#REF!,MATCH($C151,#REF!,0),MATCH(I$1,#REF!,0))</f>
        <v>#REF!</v>
      </c>
      <c r="J151" s="27" t="e">
        <f t="array" ref="J151">INDEX(#REF!,MATCH($C151,#REF!,0),MATCH(J$1,#REF!,0))</f>
        <v>#REF!</v>
      </c>
      <c r="K151" s="27" t="e">
        <f t="array" ref="K151">INDEX(#REF!,MATCH($C151,#REF!,0),MATCH(K$1,#REF!,0))</f>
        <v>#REF!</v>
      </c>
      <c r="L151" s="27" t="e">
        <f t="array" ref="L151">INDEX(#REF!,MATCH($C151,#REF!,0),MATCH(L$1,#REF!,0))</f>
        <v>#REF!</v>
      </c>
      <c r="M151" s="27" t="e">
        <f t="array" ref="M151">INDEX(#REF!,MATCH($C151,#REF!,0),MATCH(M$1,#REF!,0))</f>
        <v>#REF!</v>
      </c>
      <c r="N151" s="27" t="e">
        <f t="array" ref="N151">INDEX(#REF!,MATCH($C151,#REF!,0),MATCH(N$1,#REF!,0))</f>
        <v>#REF!</v>
      </c>
      <c r="O151" s="27" t="e">
        <f t="array" ref="O151">INDEX(#REF!,MATCH($C151,#REF!,0),MATCH(O$1,#REF!,0))</f>
        <v>#REF!</v>
      </c>
      <c r="P151" s="27" t="e">
        <f t="array" ref="P151">INDEX(#REF!,MATCH($C151,#REF!,0),MATCH(P$1,#REF!,0))</f>
        <v>#REF!</v>
      </c>
      <c r="Q151" s="28">
        <f t="shared" si="146"/>
        <v>0</v>
      </c>
      <c r="R151" s="26"/>
      <c r="S151" s="27" t="e">
        <f t="array" ref="S151">INDEX(#REF!,MATCH($C151,#REF!,0),MATCH(S$1,#REF!,0))</f>
        <v>#REF!</v>
      </c>
      <c r="T151" s="27" t="e">
        <f t="array" ref="T151">INDEX(#REF!,MATCH($C151,#REF!,0),MATCH(T$1,#REF!,0))</f>
        <v>#REF!</v>
      </c>
      <c r="U151" s="27" t="e">
        <f t="array" ref="U151">INDEX(#REF!,MATCH($C151,#REF!,0),MATCH(U$1,#REF!,0))</f>
        <v>#REF!</v>
      </c>
      <c r="V151" s="27" t="e">
        <f t="array" ref="V151">INDEX(#REF!,MATCH($C151,#REF!,0),MATCH(V$1,#REF!,0))</f>
        <v>#REF!</v>
      </c>
      <c r="W151" s="27" t="e">
        <f t="array" ref="W151">INDEX(#REF!,MATCH($C151,#REF!,0),MATCH(W$1,#REF!,0))</f>
        <v>#REF!</v>
      </c>
      <c r="X151" s="27" t="e">
        <f t="array" ref="X151">INDEX(#REF!,MATCH($C151,#REF!,0),MATCH(X$1,#REF!,0))</f>
        <v>#REF!</v>
      </c>
      <c r="Y151" s="27" t="e">
        <f t="array" ref="Y151">INDEX(#REF!,MATCH($C151,#REF!,0),MATCH(Y$1,#REF!,0))</f>
        <v>#REF!</v>
      </c>
      <c r="Z151" s="27" t="e">
        <f t="array" ref="Z151">INDEX(#REF!,MATCH($C151,#REF!,0),MATCH(Z$1,#REF!,0))</f>
        <v>#REF!</v>
      </c>
      <c r="AA151" s="27" t="e">
        <f t="array" ref="AA151">INDEX(#REF!,MATCH($C151,#REF!,0),MATCH(AA$1,#REF!,0))</f>
        <v>#REF!</v>
      </c>
      <c r="AB151" s="27" t="e">
        <f t="array" ref="AB151">INDEX(#REF!,MATCH($C151,#REF!,0),MATCH(AB$1,#REF!,0))</f>
        <v>#REF!</v>
      </c>
      <c r="AC151" s="27" t="e">
        <f t="array" ref="AC151">INDEX(#REF!,MATCH($C151,#REF!,0),MATCH(AC$1,#REF!,0))</f>
        <v>#REF!</v>
      </c>
      <c r="AD151" s="27" t="e">
        <f t="array" ref="AD151">INDEX(#REF!,MATCH($C151,#REF!,0),MATCH(AD$1,#REF!,0))</f>
        <v>#REF!</v>
      </c>
      <c r="AE151" s="27" t="e">
        <f t="shared" si="147"/>
        <v>#REF!</v>
      </c>
      <c r="AF151" s="28">
        <f t="shared" si="169"/>
        <v>0</v>
      </c>
      <c r="AG151" s="26"/>
      <c r="AH151" s="27" t="e">
        <f t="array" ref="AH151">INDEX(#REF!,MATCH($C151,#REF!,0),MATCH(AH$1,#REF!,0))</f>
        <v>#REF!</v>
      </c>
      <c r="AI151" s="27" t="e">
        <f t="array" ref="AI151">INDEX(#REF!,MATCH($C151,#REF!,0),MATCH(AI$1,#REF!,0))</f>
        <v>#REF!</v>
      </c>
      <c r="AJ151" s="27" t="e">
        <f t="array" ref="AJ151">INDEX(#REF!,MATCH($C151,#REF!,0),MATCH(AJ$1,#REF!,0))</f>
        <v>#REF!</v>
      </c>
      <c r="AK151" s="27" t="e">
        <f t="array" ref="AK151">INDEX(#REF!,MATCH($C151,#REF!,0),MATCH(AK$1,#REF!,0))</f>
        <v>#REF!</v>
      </c>
      <c r="AL151" s="27" t="e">
        <f t="array" ref="AL151">INDEX(#REF!,MATCH($C151,#REF!,0),MATCH(AL$1,#REF!,0))</f>
        <v>#REF!</v>
      </c>
      <c r="AM151" s="27" t="e">
        <f t="array" ref="AM151">INDEX(#REF!,MATCH($C151,#REF!,0),MATCH(AM$1,#REF!,0))</f>
        <v>#REF!</v>
      </c>
      <c r="AN151" s="27" t="e">
        <f t="array" ref="AN151">INDEX(#REF!,MATCH($C151,#REF!,0),MATCH(AN$1,#REF!,0))</f>
        <v>#REF!</v>
      </c>
      <c r="AO151" s="27" t="e">
        <f t="array" ref="AO151">INDEX(#REF!,MATCH($C151,#REF!,0),MATCH(AO$1,#REF!,0))</f>
        <v>#REF!</v>
      </c>
      <c r="AP151" s="27" t="e">
        <f t="array" ref="AP151">INDEX(#REF!,MATCH($C151,#REF!,0),MATCH(AP$1,#REF!,0))</f>
        <v>#REF!</v>
      </c>
      <c r="AQ151" s="27" t="e">
        <f t="array" ref="AQ151">INDEX(#REF!,MATCH($C151,#REF!,0),MATCH(AQ$1,#REF!,0))</f>
        <v>#REF!</v>
      </c>
      <c r="AR151" s="27" t="e">
        <f t="array" ref="AR151">INDEX(#REF!,MATCH($C151,#REF!,0),MATCH(AR$1,#REF!,0))</f>
        <v>#REF!</v>
      </c>
      <c r="AS151" s="27" t="e">
        <f t="array" ref="AS151">INDEX(#REF!,MATCH($C151,#REF!,0),MATCH(AS$1,#REF!,0))</f>
        <v>#REF!</v>
      </c>
      <c r="AT151" s="27" t="e">
        <f t="shared" si="148"/>
        <v>#REF!</v>
      </c>
      <c r="AU151" s="28">
        <f t="shared" si="149"/>
        <v>0</v>
      </c>
      <c r="AV151" s="26"/>
      <c r="AW151" s="29" t="e">
        <f t="shared" si="173"/>
        <v>#REF!</v>
      </c>
      <c r="AX151" s="28" t="e">
        <f t="shared" si="150"/>
        <v>#REF!</v>
      </c>
      <c r="AY151" s="26"/>
      <c r="AZ151" s="26"/>
      <c r="BA151" s="29" t="e">
        <f t="shared" si="174"/>
        <v>#REF!</v>
      </c>
      <c r="BB151" s="28" t="e">
        <f t="shared" si="151"/>
        <v>#REF!</v>
      </c>
      <c r="BC151" s="27" t="e">
        <f t="shared" si="152"/>
        <v>#REF!</v>
      </c>
      <c r="BD151" s="28" t="str">
        <f t="shared" si="171"/>
        <v>-</v>
      </c>
      <c r="BE151" s="26"/>
      <c r="BF151" s="26"/>
      <c r="BG151" s="29" t="e">
        <f t="shared" si="175"/>
        <v>#REF!</v>
      </c>
      <c r="BH151" s="28" t="e">
        <f t="shared" si="154"/>
        <v>#REF!</v>
      </c>
      <c r="BI151" s="27" t="e">
        <f t="shared" si="155"/>
        <v>#REF!</v>
      </c>
      <c r="BJ151" s="28" t="str">
        <f t="shared" si="172"/>
        <v>-</v>
      </c>
      <c r="BK151" s="25"/>
    </row>
    <row r="152" spans="1:63" ht="10.5" hidden="1" customHeight="1" outlineLevel="2" x14ac:dyDescent="0.3">
      <c r="A152" s="25" t="s">
        <v>53</v>
      </c>
      <c r="B152" s="25"/>
      <c r="C152" s="26" t="s">
        <v>165</v>
      </c>
      <c r="D152" s="26"/>
      <c r="E152" s="27" t="e">
        <f t="array" ref="E152">INDEX(#REF!,MATCH($C152,#REF!,0),MATCH(E$1,#REF!,0))</f>
        <v>#REF!</v>
      </c>
      <c r="F152" s="27" t="e">
        <f t="array" ref="F152">INDEX(#REF!,MATCH($C152,#REF!,0),MATCH(F$1,#REF!,0))</f>
        <v>#REF!</v>
      </c>
      <c r="G152" s="27" t="e">
        <f t="array" ref="G152">INDEX(#REF!,MATCH($C152,#REF!,0),MATCH(G$1,#REF!,0))</f>
        <v>#REF!</v>
      </c>
      <c r="H152" s="27" t="e">
        <f t="array" ref="H152">INDEX(#REF!,MATCH($C152,#REF!,0),MATCH(H$1,#REF!,0))</f>
        <v>#REF!</v>
      </c>
      <c r="I152" s="27" t="e">
        <f t="array" ref="I152">INDEX(#REF!,MATCH($C152,#REF!,0),MATCH(I$1,#REF!,0))</f>
        <v>#REF!</v>
      </c>
      <c r="J152" s="27" t="e">
        <f t="array" ref="J152">INDEX(#REF!,MATCH($C152,#REF!,0),MATCH(J$1,#REF!,0))</f>
        <v>#REF!</v>
      </c>
      <c r="K152" s="27" t="e">
        <f t="array" ref="K152">INDEX(#REF!,MATCH($C152,#REF!,0),MATCH(K$1,#REF!,0))</f>
        <v>#REF!</v>
      </c>
      <c r="L152" s="27" t="e">
        <f t="array" ref="L152">INDEX(#REF!,MATCH($C152,#REF!,0),MATCH(L$1,#REF!,0))</f>
        <v>#REF!</v>
      </c>
      <c r="M152" s="27" t="e">
        <f t="array" ref="M152">INDEX(#REF!,MATCH($C152,#REF!,0),MATCH(M$1,#REF!,0))</f>
        <v>#REF!</v>
      </c>
      <c r="N152" s="27" t="e">
        <f t="array" ref="N152">INDEX(#REF!,MATCH($C152,#REF!,0),MATCH(N$1,#REF!,0))</f>
        <v>#REF!</v>
      </c>
      <c r="O152" s="27" t="e">
        <f t="array" ref="O152">INDEX(#REF!,MATCH($C152,#REF!,0),MATCH(O$1,#REF!,0))</f>
        <v>#REF!</v>
      </c>
      <c r="P152" s="27" t="e">
        <f t="array" ref="P152">INDEX(#REF!,MATCH($C152,#REF!,0),MATCH(P$1,#REF!,0))</f>
        <v>#REF!</v>
      </c>
      <c r="Q152" s="28">
        <f t="shared" si="146"/>
        <v>0</v>
      </c>
      <c r="R152" s="26"/>
      <c r="S152" s="27" t="e">
        <f t="array" ref="S152">INDEX(#REF!,MATCH($C152,#REF!,0),MATCH(S$1,#REF!,0))</f>
        <v>#REF!</v>
      </c>
      <c r="T152" s="27" t="e">
        <f t="array" ref="T152">INDEX(#REF!,MATCH($C152,#REF!,0),MATCH(T$1,#REF!,0))</f>
        <v>#REF!</v>
      </c>
      <c r="U152" s="27" t="e">
        <f t="array" ref="U152">INDEX(#REF!,MATCH($C152,#REF!,0),MATCH(U$1,#REF!,0))</f>
        <v>#REF!</v>
      </c>
      <c r="V152" s="27" t="e">
        <f t="array" ref="V152">INDEX(#REF!,MATCH($C152,#REF!,0),MATCH(V$1,#REF!,0))</f>
        <v>#REF!</v>
      </c>
      <c r="W152" s="27" t="e">
        <f t="array" ref="W152">INDEX(#REF!,MATCH($C152,#REF!,0),MATCH(W$1,#REF!,0))</f>
        <v>#REF!</v>
      </c>
      <c r="X152" s="27" t="e">
        <f t="array" ref="X152">INDEX(#REF!,MATCH($C152,#REF!,0),MATCH(X$1,#REF!,0))</f>
        <v>#REF!</v>
      </c>
      <c r="Y152" s="27" t="e">
        <f t="array" ref="Y152">INDEX(#REF!,MATCH($C152,#REF!,0),MATCH(Y$1,#REF!,0))</f>
        <v>#REF!</v>
      </c>
      <c r="Z152" s="27" t="e">
        <f t="array" ref="Z152">INDEX(#REF!,MATCH($C152,#REF!,0),MATCH(Z$1,#REF!,0))</f>
        <v>#REF!</v>
      </c>
      <c r="AA152" s="27" t="e">
        <f t="array" ref="AA152">INDEX(#REF!,MATCH($C152,#REF!,0),MATCH(AA$1,#REF!,0))</f>
        <v>#REF!</v>
      </c>
      <c r="AB152" s="27" t="e">
        <f t="array" ref="AB152">INDEX(#REF!,MATCH($C152,#REF!,0),MATCH(AB$1,#REF!,0))</f>
        <v>#REF!</v>
      </c>
      <c r="AC152" s="27" t="e">
        <f t="array" ref="AC152">INDEX(#REF!,MATCH($C152,#REF!,0),MATCH(AC$1,#REF!,0))</f>
        <v>#REF!</v>
      </c>
      <c r="AD152" s="27" t="e">
        <f t="array" ref="AD152">INDEX(#REF!,MATCH($C152,#REF!,0),MATCH(AD$1,#REF!,0))</f>
        <v>#REF!</v>
      </c>
      <c r="AE152" s="27" t="e">
        <f t="shared" si="147"/>
        <v>#REF!</v>
      </c>
      <c r="AF152" s="28">
        <f t="shared" si="169"/>
        <v>0</v>
      </c>
      <c r="AG152" s="26"/>
      <c r="AH152" s="27" t="e">
        <f t="array" ref="AH152">INDEX(#REF!,MATCH($C152,#REF!,0),MATCH(AH$1,#REF!,0))</f>
        <v>#REF!</v>
      </c>
      <c r="AI152" s="27" t="e">
        <f t="array" ref="AI152">INDEX(#REF!,MATCH($C152,#REF!,0),MATCH(AI$1,#REF!,0))</f>
        <v>#REF!</v>
      </c>
      <c r="AJ152" s="27" t="e">
        <f t="array" ref="AJ152">INDEX(#REF!,MATCH($C152,#REF!,0),MATCH(AJ$1,#REF!,0))</f>
        <v>#REF!</v>
      </c>
      <c r="AK152" s="27" t="e">
        <f t="array" ref="AK152">INDEX(#REF!,MATCH($C152,#REF!,0),MATCH(AK$1,#REF!,0))</f>
        <v>#REF!</v>
      </c>
      <c r="AL152" s="27" t="e">
        <f t="array" ref="AL152">INDEX(#REF!,MATCH($C152,#REF!,0),MATCH(AL$1,#REF!,0))</f>
        <v>#REF!</v>
      </c>
      <c r="AM152" s="27" t="e">
        <f t="array" ref="AM152">INDEX(#REF!,MATCH($C152,#REF!,0),MATCH(AM$1,#REF!,0))</f>
        <v>#REF!</v>
      </c>
      <c r="AN152" s="27" t="e">
        <f t="array" ref="AN152">INDEX(#REF!,MATCH($C152,#REF!,0),MATCH(AN$1,#REF!,0))</f>
        <v>#REF!</v>
      </c>
      <c r="AO152" s="27" t="e">
        <f t="array" ref="AO152">INDEX(#REF!,MATCH($C152,#REF!,0),MATCH(AO$1,#REF!,0))</f>
        <v>#REF!</v>
      </c>
      <c r="AP152" s="27" t="e">
        <f t="array" ref="AP152">INDEX(#REF!,MATCH($C152,#REF!,0),MATCH(AP$1,#REF!,0))</f>
        <v>#REF!</v>
      </c>
      <c r="AQ152" s="27" t="e">
        <f t="array" ref="AQ152">INDEX(#REF!,MATCH($C152,#REF!,0),MATCH(AQ$1,#REF!,0))</f>
        <v>#REF!</v>
      </c>
      <c r="AR152" s="27" t="e">
        <f t="array" ref="AR152">INDEX(#REF!,MATCH($C152,#REF!,0),MATCH(AR$1,#REF!,0))</f>
        <v>#REF!</v>
      </c>
      <c r="AS152" s="27" t="e">
        <f t="array" ref="AS152">INDEX(#REF!,MATCH($C152,#REF!,0),MATCH(AS$1,#REF!,0))</f>
        <v>#REF!</v>
      </c>
      <c r="AT152" s="27" t="e">
        <f t="shared" si="148"/>
        <v>#REF!</v>
      </c>
      <c r="AU152" s="28">
        <f t="shared" si="149"/>
        <v>0</v>
      </c>
      <c r="AV152" s="26"/>
      <c r="AW152" s="29" t="e">
        <f t="shared" si="173"/>
        <v>#REF!</v>
      </c>
      <c r="AX152" s="28" t="e">
        <f t="shared" si="150"/>
        <v>#REF!</v>
      </c>
      <c r="AY152" s="26"/>
      <c r="AZ152" s="26"/>
      <c r="BA152" s="29" t="e">
        <f t="shared" si="174"/>
        <v>#REF!</v>
      </c>
      <c r="BB152" s="28" t="e">
        <f t="shared" si="151"/>
        <v>#REF!</v>
      </c>
      <c r="BC152" s="27" t="e">
        <f t="shared" si="152"/>
        <v>#REF!</v>
      </c>
      <c r="BD152" s="28" t="str">
        <f t="shared" si="171"/>
        <v>-</v>
      </c>
      <c r="BE152" s="26"/>
      <c r="BF152" s="26"/>
      <c r="BG152" s="29" t="e">
        <f t="shared" si="175"/>
        <v>#REF!</v>
      </c>
      <c r="BH152" s="28" t="e">
        <f t="shared" si="154"/>
        <v>#REF!</v>
      </c>
      <c r="BI152" s="27" t="e">
        <f t="shared" si="155"/>
        <v>#REF!</v>
      </c>
      <c r="BJ152" s="28" t="str">
        <f t="shared" si="172"/>
        <v>-</v>
      </c>
      <c r="BK152" s="25"/>
    </row>
    <row r="153" spans="1:63" ht="10.5" hidden="1" customHeight="1" outlineLevel="2" x14ac:dyDescent="0.3">
      <c r="A153" s="25" t="s">
        <v>53</v>
      </c>
      <c r="B153" s="25"/>
      <c r="C153" s="26" t="s">
        <v>166</v>
      </c>
      <c r="D153" s="26"/>
      <c r="E153" s="27" t="e">
        <f t="array" ref="E153">INDEX(#REF!,MATCH($C153,#REF!,0),MATCH(E$1,#REF!,0))</f>
        <v>#REF!</v>
      </c>
      <c r="F153" s="27" t="e">
        <f t="array" ref="F153">INDEX(#REF!,MATCH($C153,#REF!,0),MATCH(F$1,#REF!,0))</f>
        <v>#REF!</v>
      </c>
      <c r="G153" s="27" t="e">
        <f t="array" ref="G153">INDEX(#REF!,MATCH($C153,#REF!,0),MATCH(G$1,#REF!,0))</f>
        <v>#REF!</v>
      </c>
      <c r="H153" s="27" t="e">
        <f t="array" ref="H153">INDEX(#REF!,MATCH($C153,#REF!,0),MATCH(H$1,#REF!,0))</f>
        <v>#REF!</v>
      </c>
      <c r="I153" s="27" t="e">
        <f t="array" ref="I153">INDEX(#REF!,MATCH($C153,#REF!,0),MATCH(I$1,#REF!,0))</f>
        <v>#REF!</v>
      </c>
      <c r="J153" s="27" t="e">
        <f t="array" ref="J153">INDEX(#REF!,MATCH($C153,#REF!,0),MATCH(J$1,#REF!,0))</f>
        <v>#REF!</v>
      </c>
      <c r="K153" s="27" t="e">
        <f t="array" ref="K153">INDEX(#REF!,MATCH($C153,#REF!,0),MATCH(K$1,#REF!,0))</f>
        <v>#REF!</v>
      </c>
      <c r="L153" s="27" t="e">
        <f t="array" ref="L153">INDEX(#REF!,MATCH($C153,#REF!,0),MATCH(L$1,#REF!,0))</f>
        <v>#REF!</v>
      </c>
      <c r="M153" s="27" t="e">
        <f t="array" ref="M153">INDEX(#REF!,MATCH($C153,#REF!,0),MATCH(M$1,#REF!,0))</f>
        <v>#REF!</v>
      </c>
      <c r="N153" s="27" t="e">
        <f t="array" ref="N153">INDEX(#REF!,MATCH($C153,#REF!,0),MATCH(N$1,#REF!,0))</f>
        <v>#REF!</v>
      </c>
      <c r="O153" s="27" t="e">
        <f t="array" ref="O153">INDEX(#REF!,MATCH($C153,#REF!,0),MATCH(O$1,#REF!,0))</f>
        <v>#REF!</v>
      </c>
      <c r="P153" s="27" t="e">
        <f t="array" ref="P153">INDEX(#REF!,MATCH($C153,#REF!,0),MATCH(P$1,#REF!,0))</f>
        <v>#REF!</v>
      </c>
      <c r="Q153" s="28">
        <f t="shared" si="146"/>
        <v>0</v>
      </c>
      <c r="R153" s="26"/>
      <c r="S153" s="27" t="e">
        <f t="array" ref="S153">INDEX(#REF!,MATCH($C153,#REF!,0),MATCH(S$1,#REF!,0))</f>
        <v>#REF!</v>
      </c>
      <c r="T153" s="27" t="e">
        <f t="array" ref="T153">INDEX(#REF!,MATCH($C153,#REF!,0),MATCH(T$1,#REF!,0))</f>
        <v>#REF!</v>
      </c>
      <c r="U153" s="27" t="e">
        <f t="array" ref="U153">INDEX(#REF!,MATCH($C153,#REF!,0),MATCH(U$1,#REF!,0))</f>
        <v>#REF!</v>
      </c>
      <c r="V153" s="27" t="e">
        <f t="array" ref="V153">INDEX(#REF!,MATCH($C153,#REF!,0),MATCH(V$1,#REF!,0))</f>
        <v>#REF!</v>
      </c>
      <c r="W153" s="27" t="e">
        <f t="array" ref="W153">INDEX(#REF!,MATCH($C153,#REF!,0),MATCH(W$1,#REF!,0))</f>
        <v>#REF!</v>
      </c>
      <c r="X153" s="27" t="e">
        <f t="array" ref="X153">INDEX(#REF!,MATCH($C153,#REF!,0),MATCH(X$1,#REF!,0))</f>
        <v>#REF!</v>
      </c>
      <c r="Y153" s="27" t="e">
        <f t="array" ref="Y153">INDEX(#REF!,MATCH($C153,#REF!,0),MATCH(Y$1,#REF!,0))</f>
        <v>#REF!</v>
      </c>
      <c r="Z153" s="27" t="e">
        <f t="array" ref="Z153">INDEX(#REF!,MATCH($C153,#REF!,0),MATCH(Z$1,#REF!,0))</f>
        <v>#REF!</v>
      </c>
      <c r="AA153" s="27" t="e">
        <f t="array" ref="AA153">INDEX(#REF!,MATCH($C153,#REF!,0),MATCH(AA$1,#REF!,0))</f>
        <v>#REF!</v>
      </c>
      <c r="AB153" s="27" t="e">
        <f t="array" ref="AB153">INDEX(#REF!,MATCH($C153,#REF!,0),MATCH(AB$1,#REF!,0))</f>
        <v>#REF!</v>
      </c>
      <c r="AC153" s="27" t="e">
        <f t="array" ref="AC153">INDEX(#REF!,MATCH($C153,#REF!,0),MATCH(AC$1,#REF!,0))</f>
        <v>#REF!</v>
      </c>
      <c r="AD153" s="27" t="e">
        <f t="array" ref="AD153">INDEX(#REF!,MATCH($C153,#REF!,0),MATCH(AD$1,#REF!,0))</f>
        <v>#REF!</v>
      </c>
      <c r="AE153" s="27" t="e">
        <f t="shared" si="147"/>
        <v>#REF!</v>
      </c>
      <c r="AF153" s="28">
        <f t="shared" si="169"/>
        <v>0</v>
      </c>
      <c r="AG153" s="26"/>
      <c r="AH153" s="27" t="e">
        <f t="array" ref="AH153">INDEX(#REF!,MATCH($C153,#REF!,0),MATCH(AH$1,#REF!,0))</f>
        <v>#REF!</v>
      </c>
      <c r="AI153" s="27" t="e">
        <f t="array" ref="AI153">INDEX(#REF!,MATCH($C153,#REF!,0),MATCH(AI$1,#REF!,0))</f>
        <v>#REF!</v>
      </c>
      <c r="AJ153" s="27" t="e">
        <f t="array" ref="AJ153">INDEX(#REF!,MATCH($C153,#REF!,0),MATCH(AJ$1,#REF!,0))</f>
        <v>#REF!</v>
      </c>
      <c r="AK153" s="27" t="e">
        <f t="array" ref="AK153">INDEX(#REF!,MATCH($C153,#REF!,0),MATCH(AK$1,#REF!,0))</f>
        <v>#REF!</v>
      </c>
      <c r="AL153" s="27" t="e">
        <f t="array" ref="AL153">INDEX(#REF!,MATCH($C153,#REF!,0),MATCH(AL$1,#REF!,0))</f>
        <v>#REF!</v>
      </c>
      <c r="AM153" s="27" t="e">
        <f t="array" ref="AM153">INDEX(#REF!,MATCH($C153,#REF!,0),MATCH(AM$1,#REF!,0))</f>
        <v>#REF!</v>
      </c>
      <c r="AN153" s="27" t="e">
        <f t="array" ref="AN153">INDEX(#REF!,MATCH($C153,#REF!,0),MATCH(AN$1,#REF!,0))</f>
        <v>#REF!</v>
      </c>
      <c r="AO153" s="27" t="e">
        <f t="array" ref="AO153">INDEX(#REF!,MATCH($C153,#REF!,0),MATCH(AO$1,#REF!,0))</f>
        <v>#REF!</v>
      </c>
      <c r="AP153" s="27" t="e">
        <f t="array" ref="AP153">INDEX(#REF!,MATCH($C153,#REF!,0),MATCH(AP$1,#REF!,0))</f>
        <v>#REF!</v>
      </c>
      <c r="AQ153" s="27" t="e">
        <f t="array" ref="AQ153">INDEX(#REF!,MATCH($C153,#REF!,0),MATCH(AQ$1,#REF!,0))</f>
        <v>#REF!</v>
      </c>
      <c r="AR153" s="27" t="e">
        <f t="array" ref="AR153">INDEX(#REF!,MATCH($C153,#REF!,0),MATCH(AR$1,#REF!,0))</f>
        <v>#REF!</v>
      </c>
      <c r="AS153" s="27" t="e">
        <f t="array" ref="AS153">INDEX(#REF!,MATCH($C153,#REF!,0),MATCH(AS$1,#REF!,0))</f>
        <v>#REF!</v>
      </c>
      <c r="AT153" s="27" t="e">
        <f t="shared" si="148"/>
        <v>#REF!</v>
      </c>
      <c r="AU153" s="28">
        <f t="shared" si="149"/>
        <v>0</v>
      </c>
      <c r="AV153" s="26"/>
      <c r="AW153" s="29" t="e">
        <f t="shared" si="173"/>
        <v>#REF!</v>
      </c>
      <c r="AX153" s="28" t="e">
        <f t="shared" si="150"/>
        <v>#REF!</v>
      </c>
      <c r="AY153" s="26"/>
      <c r="AZ153" s="26"/>
      <c r="BA153" s="29" t="e">
        <f t="shared" si="174"/>
        <v>#REF!</v>
      </c>
      <c r="BB153" s="28" t="e">
        <f t="shared" si="151"/>
        <v>#REF!</v>
      </c>
      <c r="BC153" s="27" t="e">
        <f t="shared" si="152"/>
        <v>#REF!</v>
      </c>
      <c r="BD153" s="28" t="str">
        <f t="shared" si="171"/>
        <v>-</v>
      </c>
      <c r="BE153" s="26"/>
      <c r="BF153" s="26"/>
      <c r="BG153" s="29" t="e">
        <f t="shared" si="175"/>
        <v>#REF!</v>
      </c>
      <c r="BH153" s="28" t="e">
        <f t="shared" si="154"/>
        <v>#REF!</v>
      </c>
      <c r="BI153" s="27" t="e">
        <f t="shared" si="155"/>
        <v>#REF!</v>
      </c>
      <c r="BJ153" s="28" t="str">
        <f t="shared" si="172"/>
        <v>-</v>
      </c>
      <c r="BK153" s="25"/>
    </row>
    <row r="154" spans="1:63" ht="10.5" hidden="1" customHeight="1" outlineLevel="2" x14ac:dyDescent="0.3">
      <c r="A154" s="25" t="s">
        <v>53</v>
      </c>
      <c r="B154" s="25"/>
      <c r="C154" s="26" t="s">
        <v>167</v>
      </c>
      <c r="D154" s="26"/>
      <c r="E154" s="27" t="e">
        <f t="array" ref="E154">INDEX(#REF!,MATCH($C154,#REF!,0),MATCH(E$1,#REF!,0))</f>
        <v>#REF!</v>
      </c>
      <c r="F154" s="27" t="e">
        <f t="array" ref="F154">INDEX(#REF!,MATCH($C154,#REF!,0),MATCH(F$1,#REF!,0))</f>
        <v>#REF!</v>
      </c>
      <c r="G154" s="27" t="e">
        <f t="array" ref="G154">INDEX(#REF!,MATCH($C154,#REF!,0),MATCH(G$1,#REF!,0))</f>
        <v>#REF!</v>
      </c>
      <c r="H154" s="27" t="e">
        <f t="array" ref="H154">INDEX(#REF!,MATCH($C154,#REF!,0),MATCH(H$1,#REF!,0))</f>
        <v>#REF!</v>
      </c>
      <c r="I154" s="27" t="e">
        <f t="array" ref="I154">INDEX(#REF!,MATCH($C154,#REF!,0),MATCH(I$1,#REF!,0))</f>
        <v>#REF!</v>
      </c>
      <c r="J154" s="27" t="e">
        <f t="array" ref="J154">INDEX(#REF!,MATCH($C154,#REF!,0),MATCH(J$1,#REF!,0))</f>
        <v>#REF!</v>
      </c>
      <c r="K154" s="27" t="e">
        <f t="array" ref="K154">INDEX(#REF!,MATCH($C154,#REF!,0),MATCH(K$1,#REF!,0))</f>
        <v>#REF!</v>
      </c>
      <c r="L154" s="27" t="e">
        <f t="array" ref="L154">INDEX(#REF!,MATCH($C154,#REF!,0),MATCH(L$1,#REF!,0))</f>
        <v>#REF!</v>
      </c>
      <c r="M154" s="27" t="e">
        <f t="array" ref="M154">INDEX(#REF!,MATCH($C154,#REF!,0),MATCH(M$1,#REF!,0))</f>
        <v>#REF!</v>
      </c>
      <c r="N154" s="27" t="e">
        <f t="array" ref="N154">INDEX(#REF!,MATCH($C154,#REF!,0),MATCH(N$1,#REF!,0))</f>
        <v>#REF!</v>
      </c>
      <c r="O154" s="27" t="e">
        <f t="array" ref="O154">INDEX(#REF!,MATCH($C154,#REF!,0),MATCH(O$1,#REF!,0))</f>
        <v>#REF!</v>
      </c>
      <c r="P154" s="27" t="e">
        <f t="array" ref="P154">INDEX(#REF!,MATCH($C154,#REF!,0),MATCH(P$1,#REF!,0))</f>
        <v>#REF!</v>
      </c>
      <c r="Q154" s="28">
        <f t="shared" si="146"/>
        <v>0</v>
      </c>
      <c r="R154" s="26"/>
      <c r="S154" s="27" t="e">
        <f t="array" ref="S154">INDEX(#REF!,MATCH($C154,#REF!,0),MATCH(S$1,#REF!,0))</f>
        <v>#REF!</v>
      </c>
      <c r="T154" s="27" t="e">
        <f t="array" ref="T154">INDEX(#REF!,MATCH($C154,#REF!,0),MATCH(T$1,#REF!,0))</f>
        <v>#REF!</v>
      </c>
      <c r="U154" s="27" t="e">
        <f t="array" ref="U154">INDEX(#REF!,MATCH($C154,#REF!,0),MATCH(U$1,#REF!,0))</f>
        <v>#REF!</v>
      </c>
      <c r="V154" s="27" t="e">
        <f t="array" ref="V154">INDEX(#REF!,MATCH($C154,#REF!,0),MATCH(V$1,#REF!,0))</f>
        <v>#REF!</v>
      </c>
      <c r="W154" s="27" t="e">
        <f t="array" ref="W154">INDEX(#REF!,MATCH($C154,#REF!,0),MATCH(W$1,#REF!,0))</f>
        <v>#REF!</v>
      </c>
      <c r="X154" s="27" t="e">
        <f t="array" ref="X154">INDEX(#REF!,MATCH($C154,#REF!,0),MATCH(X$1,#REF!,0))</f>
        <v>#REF!</v>
      </c>
      <c r="Y154" s="27" t="e">
        <f t="array" ref="Y154">INDEX(#REF!,MATCH($C154,#REF!,0),MATCH(Y$1,#REF!,0))</f>
        <v>#REF!</v>
      </c>
      <c r="Z154" s="27" t="e">
        <f t="array" ref="Z154">INDEX(#REF!,MATCH($C154,#REF!,0),MATCH(Z$1,#REF!,0))</f>
        <v>#REF!</v>
      </c>
      <c r="AA154" s="27" t="e">
        <f t="array" ref="AA154">INDEX(#REF!,MATCH($C154,#REF!,0),MATCH(AA$1,#REF!,0))</f>
        <v>#REF!</v>
      </c>
      <c r="AB154" s="27" t="e">
        <f t="array" ref="AB154">INDEX(#REF!,MATCH($C154,#REF!,0),MATCH(AB$1,#REF!,0))</f>
        <v>#REF!</v>
      </c>
      <c r="AC154" s="27" t="e">
        <f t="array" ref="AC154">INDEX(#REF!,MATCH($C154,#REF!,0),MATCH(AC$1,#REF!,0))</f>
        <v>#REF!</v>
      </c>
      <c r="AD154" s="27" t="e">
        <f t="array" ref="AD154">INDEX(#REF!,MATCH($C154,#REF!,0),MATCH(AD$1,#REF!,0))</f>
        <v>#REF!</v>
      </c>
      <c r="AE154" s="27" t="e">
        <f t="shared" si="147"/>
        <v>#REF!</v>
      </c>
      <c r="AF154" s="28">
        <f t="shared" si="169"/>
        <v>0</v>
      </c>
      <c r="AG154" s="26"/>
      <c r="AH154" s="27" t="e">
        <f t="array" ref="AH154">INDEX(#REF!,MATCH($C154,#REF!,0),MATCH(AH$1,#REF!,0))</f>
        <v>#REF!</v>
      </c>
      <c r="AI154" s="27" t="e">
        <f t="array" ref="AI154">INDEX(#REF!,MATCH($C154,#REF!,0),MATCH(AI$1,#REF!,0))</f>
        <v>#REF!</v>
      </c>
      <c r="AJ154" s="27" t="e">
        <f t="array" ref="AJ154">INDEX(#REF!,MATCH($C154,#REF!,0),MATCH(AJ$1,#REF!,0))</f>
        <v>#REF!</v>
      </c>
      <c r="AK154" s="27" t="e">
        <f t="array" ref="AK154">INDEX(#REF!,MATCH($C154,#REF!,0),MATCH(AK$1,#REF!,0))</f>
        <v>#REF!</v>
      </c>
      <c r="AL154" s="27" t="e">
        <f t="array" ref="AL154">INDEX(#REF!,MATCH($C154,#REF!,0),MATCH(AL$1,#REF!,0))</f>
        <v>#REF!</v>
      </c>
      <c r="AM154" s="27" t="e">
        <f t="array" ref="AM154">INDEX(#REF!,MATCH($C154,#REF!,0),MATCH(AM$1,#REF!,0))</f>
        <v>#REF!</v>
      </c>
      <c r="AN154" s="27" t="e">
        <f t="array" ref="AN154">INDEX(#REF!,MATCH($C154,#REF!,0),MATCH(AN$1,#REF!,0))</f>
        <v>#REF!</v>
      </c>
      <c r="AO154" s="27" t="e">
        <f t="array" ref="AO154">INDEX(#REF!,MATCH($C154,#REF!,0),MATCH(AO$1,#REF!,0))</f>
        <v>#REF!</v>
      </c>
      <c r="AP154" s="27" t="e">
        <f t="array" ref="AP154">INDEX(#REF!,MATCH($C154,#REF!,0),MATCH(AP$1,#REF!,0))</f>
        <v>#REF!</v>
      </c>
      <c r="AQ154" s="27" t="e">
        <f t="array" ref="AQ154">INDEX(#REF!,MATCH($C154,#REF!,0),MATCH(AQ$1,#REF!,0))</f>
        <v>#REF!</v>
      </c>
      <c r="AR154" s="27" t="e">
        <f t="array" ref="AR154">INDEX(#REF!,MATCH($C154,#REF!,0),MATCH(AR$1,#REF!,0))</f>
        <v>#REF!</v>
      </c>
      <c r="AS154" s="27" t="e">
        <f t="array" ref="AS154">INDEX(#REF!,MATCH($C154,#REF!,0),MATCH(AS$1,#REF!,0))</f>
        <v>#REF!</v>
      </c>
      <c r="AT154" s="27" t="e">
        <f t="shared" si="148"/>
        <v>#REF!</v>
      </c>
      <c r="AU154" s="28">
        <f t="shared" si="149"/>
        <v>0</v>
      </c>
      <c r="AV154" s="26"/>
      <c r="AW154" s="29" t="e">
        <f t="shared" si="173"/>
        <v>#REF!</v>
      </c>
      <c r="AX154" s="28" t="e">
        <f t="shared" si="150"/>
        <v>#REF!</v>
      </c>
      <c r="AY154" s="26"/>
      <c r="AZ154" s="26"/>
      <c r="BA154" s="29" t="e">
        <f t="shared" si="174"/>
        <v>#REF!</v>
      </c>
      <c r="BB154" s="28" t="e">
        <f t="shared" si="151"/>
        <v>#REF!</v>
      </c>
      <c r="BC154" s="27" t="e">
        <f t="shared" si="152"/>
        <v>#REF!</v>
      </c>
      <c r="BD154" s="28" t="str">
        <f t="shared" si="171"/>
        <v>-</v>
      </c>
      <c r="BE154" s="26"/>
      <c r="BF154" s="26"/>
      <c r="BG154" s="29" t="e">
        <f t="shared" si="175"/>
        <v>#REF!</v>
      </c>
      <c r="BH154" s="28" t="e">
        <f t="shared" si="154"/>
        <v>#REF!</v>
      </c>
      <c r="BI154" s="27" t="e">
        <f t="shared" si="155"/>
        <v>#REF!</v>
      </c>
      <c r="BJ154" s="28" t="str">
        <f t="shared" si="172"/>
        <v>-</v>
      </c>
      <c r="BK154" s="25"/>
    </row>
    <row r="155" spans="1:63" ht="10.5" hidden="1" customHeight="1" outlineLevel="1" x14ac:dyDescent="0.3">
      <c r="A155" s="14" t="s">
        <v>53</v>
      </c>
      <c r="B155" s="16"/>
      <c r="C155" s="55" t="s">
        <v>168</v>
      </c>
      <c r="D155" s="7"/>
      <c r="E155" s="42" t="e">
        <f t="array" ref="E155">INDEX(#REF!,MATCH($C155,#REF!,0),MATCH(E$1,#REF!,0))</f>
        <v>#REF!</v>
      </c>
      <c r="F155" s="42" t="e">
        <f t="array" ref="F155">INDEX(#REF!,MATCH($C155,#REF!,0),MATCH(F$1,#REF!,0))</f>
        <v>#REF!</v>
      </c>
      <c r="G155" s="42" t="e">
        <f t="array" ref="G155">INDEX(#REF!,MATCH($C155,#REF!,0),MATCH(G$1,#REF!,0))</f>
        <v>#REF!</v>
      </c>
      <c r="H155" s="42" t="e">
        <f t="array" ref="H155">INDEX(#REF!,MATCH($C155,#REF!,0),MATCH(H$1,#REF!,0))</f>
        <v>#REF!</v>
      </c>
      <c r="I155" s="42" t="e">
        <f t="array" ref="I155">INDEX(#REF!,MATCH($C155,#REF!,0),MATCH(I$1,#REF!,0))</f>
        <v>#REF!</v>
      </c>
      <c r="J155" s="42" t="e">
        <f t="array" ref="J155">INDEX(#REF!,MATCH($C155,#REF!,0),MATCH(J$1,#REF!,0))</f>
        <v>#REF!</v>
      </c>
      <c r="K155" s="42" t="e">
        <f t="array" ref="K155">INDEX(#REF!,MATCH($C155,#REF!,0),MATCH(K$1,#REF!,0))</f>
        <v>#REF!</v>
      </c>
      <c r="L155" s="42" t="e">
        <f t="array" ref="L155">INDEX(#REF!,MATCH($C155,#REF!,0),MATCH(L$1,#REF!,0))</f>
        <v>#REF!</v>
      </c>
      <c r="M155" s="42" t="e">
        <f t="array" ref="M155">INDEX(#REF!,MATCH($C155,#REF!,0),MATCH(M$1,#REF!,0))</f>
        <v>#REF!</v>
      </c>
      <c r="N155" s="42" t="e">
        <f t="array" ref="N155">INDEX(#REF!,MATCH($C155,#REF!,0),MATCH(N$1,#REF!,0))</f>
        <v>#REF!</v>
      </c>
      <c r="O155" s="42" t="e">
        <f t="array" ref="O155">INDEX(#REF!,MATCH($C155,#REF!,0),MATCH(O$1,#REF!,0))</f>
        <v>#REF!</v>
      </c>
      <c r="P155" s="42" t="e">
        <f t="array" ref="P155">INDEX(#REF!,MATCH($C155,#REF!,0),MATCH(P$1,#REF!,0))</f>
        <v>#REF!</v>
      </c>
      <c r="Q155" s="56">
        <f t="shared" si="146"/>
        <v>0</v>
      </c>
      <c r="R155" s="7"/>
      <c r="S155" s="42" t="e">
        <f t="array" ref="S155">INDEX(#REF!,MATCH($C155,#REF!,0),MATCH(S$1,#REF!,0))</f>
        <v>#REF!</v>
      </c>
      <c r="T155" s="42" t="e">
        <f t="array" ref="T155">INDEX(#REF!,MATCH($C155,#REF!,0),MATCH(T$1,#REF!,0))</f>
        <v>#REF!</v>
      </c>
      <c r="U155" s="42" t="e">
        <f t="array" ref="U155">INDEX(#REF!,MATCH($C155,#REF!,0),MATCH(U$1,#REF!,0))</f>
        <v>#REF!</v>
      </c>
      <c r="V155" s="42" t="e">
        <f t="array" ref="V155">INDEX(#REF!,MATCH($C155,#REF!,0),MATCH(V$1,#REF!,0))</f>
        <v>#REF!</v>
      </c>
      <c r="W155" s="42" t="e">
        <f t="array" ref="W155">INDEX(#REF!,MATCH($C155,#REF!,0),MATCH(W$1,#REF!,0))</f>
        <v>#REF!</v>
      </c>
      <c r="X155" s="42" t="e">
        <f t="array" ref="X155">INDEX(#REF!,MATCH($C155,#REF!,0),MATCH(X$1,#REF!,0))</f>
        <v>#REF!</v>
      </c>
      <c r="Y155" s="42" t="e">
        <f t="array" ref="Y155">INDEX(#REF!,MATCH($C155,#REF!,0),MATCH(Y$1,#REF!,0))</f>
        <v>#REF!</v>
      </c>
      <c r="Z155" s="42" t="e">
        <f t="array" ref="Z155">INDEX(#REF!,MATCH($C155,#REF!,0),MATCH(Z$1,#REF!,0))</f>
        <v>#REF!</v>
      </c>
      <c r="AA155" s="42" t="e">
        <f t="array" ref="AA155">INDEX(#REF!,MATCH($C155,#REF!,0),MATCH(AA$1,#REF!,0))</f>
        <v>#REF!</v>
      </c>
      <c r="AB155" s="42" t="e">
        <f t="array" ref="AB155">INDEX(#REF!,MATCH($C155,#REF!,0),MATCH(AB$1,#REF!,0))</f>
        <v>#REF!</v>
      </c>
      <c r="AC155" s="42" t="e">
        <f t="array" ref="AC155">INDEX(#REF!,MATCH($C155,#REF!,0),MATCH(AC$1,#REF!,0))</f>
        <v>#REF!</v>
      </c>
      <c r="AD155" s="42" t="e">
        <f t="array" ref="AD155">INDEX(#REF!,MATCH($C155,#REF!,0),MATCH(AD$1,#REF!,0))</f>
        <v>#REF!</v>
      </c>
      <c r="AE155" s="42" t="e">
        <f t="shared" si="147"/>
        <v>#REF!</v>
      </c>
      <c r="AF155" s="56">
        <f t="shared" si="169"/>
        <v>0</v>
      </c>
      <c r="AG155" s="7"/>
      <c r="AH155" s="42" t="e">
        <f t="array" ref="AH155">INDEX(#REF!,MATCH($C155,#REF!,0),MATCH(AH$1,#REF!,0))</f>
        <v>#REF!</v>
      </c>
      <c r="AI155" s="42" t="e">
        <f t="array" ref="AI155">INDEX(#REF!,MATCH($C155,#REF!,0),MATCH(AI$1,#REF!,0))</f>
        <v>#REF!</v>
      </c>
      <c r="AJ155" s="42" t="e">
        <f t="array" ref="AJ155">INDEX(#REF!,MATCH($C155,#REF!,0),MATCH(AJ$1,#REF!,0))</f>
        <v>#REF!</v>
      </c>
      <c r="AK155" s="42" t="e">
        <f t="array" ref="AK155">INDEX(#REF!,MATCH($C155,#REF!,0),MATCH(AK$1,#REF!,0))</f>
        <v>#REF!</v>
      </c>
      <c r="AL155" s="42" t="e">
        <f t="array" ref="AL155">INDEX(#REF!,MATCH($C155,#REF!,0),MATCH(AL$1,#REF!,0))</f>
        <v>#REF!</v>
      </c>
      <c r="AM155" s="42" t="e">
        <f t="array" ref="AM155">INDEX(#REF!,MATCH($C155,#REF!,0),MATCH(AM$1,#REF!,0))</f>
        <v>#REF!</v>
      </c>
      <c r="AN155" s="42" t="e">
        <f t="array" ref="AN155">INDEX(#REF!,MATCH($C155,#REF!,0),MATCH(AN$1,#REF!,0))</f>
        <v>#REF!</v>
      </c>
      <c r="AO155" s="42" t="e">
        <f t="array" ref="AO155">INDEX(#REF!,MATCH($C155,#REF!,0),MATCH(AO$1,#REF!,0))</f>
        <v>#REF!</v>
      </c>
      <c r="AP155" s="42" t="e">
        <f t="array" ref="AP155">INDEX(#REF!,MATCH($C155,#REF!,0),MATCH(AP$1,#REF!,0))</f>
        <v>#REF!</v>
      </c>
      <c r="AQ155" s="42" t="e">
        <f t="array" ref="AQ155">INDEX(#REF!,MATCH($C155,#REF!,0),MATCH(AQ$1,#REF!,0))</f>
        <v>#REF!</v>
      </c>
      <c r="AR155" s="42" t="e">
        <f t="array" ref="AR155">INDEX(#REF!,MATCH($C155,#REF!,0),MATCH(AR$1,#REF!,0))</f>
        <v>#REF!</v>
      </c>
      <c r="AS155" s="42" t="e">
        <f t="array" ref="AS155">INDEX(#REF!,MATCH($C155,#REF!,0),MATCH(AS$1,#REF!,0))</f>
        <v>#REF!</v>
      </c>
      <c r="AT155" s="42" t="e">
        <f t="shared" si="148"/>
        <v>#REF!</v>
      </c>
      <c r="AU155" s="56">
        <f t="shared" si="149"/>
        <v>0</v>
      </c>
      <c r="AV155" s="7"/>
      <c r="AW155" s="21" t="e">
        <f t="shared" si="173"/>
        <v>#REF!</v>
      </c>
      <c r="AX155" s="56" t="e">
        <f t="shared" si="150"/>
        <v>#REF!</v>
      </c>
      <c r="AY155" s="7"/>
      <c r="AZ155" s="7"/>
      <c r="BA155" s="21" t="e">
        <f t="shared" si="174"/>
        <v>#REF!</v>
      </c>
      <c r="BB155" s="56" t="e">
        <f t="shared" si="151"/>
        <v>#REF!</v>
      </c>
      <c r="BC155" s="42" t="e">
        <f t="shared" si="152"/>
        <v>#REF!</v>
      </c>
      <c r="BD155" s="56" t="str">
        <f t="shared" si="171"/>
        <v>-</v>
      </c>
      <c r="BE155" s="7"/>
      <c r="BF155" s="7"/>
      <c r="BG155" s="21" t="e">
        <f t="shared" si="175"/>
        <v>#REF!</v>
      </c>
      <c r="BH155" s="56" t="e">
        <f t="shared" si="154"/>
        <v>#REF!</v>
      </c>
      <c r="BI155" s="42" t="e">
        <f t="shared" si="155"/>
        <v>#REF!</v>
      </c>
      <c r="BJ155" s="56" t="str">
        <f t="shared" si="172"/>
        <v>-</v>
      </c>
      <c r="BK155" s="16"/>
    </row>
    <row r="156" spans="1:63" ht="10.5" hidden="1" customHeight="1" outlineLevel="1" x14ac:dyDescent="0.3">
      <c r="A156" s="14" t="s">
        <v>53</v>
      </c>
      <c r="B156" s="16"/>
      <c r="C156" s="55" t="s">
        <v>169</v>
      </c>
      <c r="D156" s="7"/>
      <c r="E156" s="42" t="e">
        <f t="array" ref="E156">INDEX(#REF!,MATCH($C156,#REF!,0),MATCH(E$1,#REF!,0))</f>
        <v>#REF!</v>
      </c>
      <c r="F156" s="42" t="e">
        <f t="array" ref="F156">INDEX(#REF!,MATCH($C156,#REF!,0),MATCH(F$1,#REF!,0))</f>
        <v>#REF!</v>
      </c>
      <c r="G156" s="42" t="e">
        <f t="array" ref="G156">INDEX(#REF!,MATCH($C156,#REF!,0),MATCH(G$1,#REF!,0))</f>
        <v>#REF!</v>
      </c>
      <c r="H156" s="42" t="e">
        <f t="array" ref="H156">INDEX(#REF!,MATCH($C156,#REF!,0),MATCH(H$1,#REF!,0))</f>
        <v>#REF!</v>
      </c>
      <c r="I156" s="42" t="e">
        <f t="array" ref="I156">INDEX(#REF!,MATCH($C156,#REF!,0),MATCH(I$1,#REF!,0))</f>
        <v>#REF!</v>
      </c>
      <c r="J156" s="42" t="e">
        <f t="array" ref="J156">INDEX(#REF!,MATCH($C156,#REF!,0),MATCH(J$1,#REF!,0))</f>
        <v>#REF!</v>
      </c>
      <c r="K156" s="42" t="e">
        <f t="array" ref="K156">INDEX(#REF!,MATCH($C156,#REF!,0),MATCH(K$1,#REF!,0))</f>
        <v>#REF!</v>
      </c>
      <c r="L156" s="42" t="e">
        <f t="array" ref="L156">INDEX(#REF!,MATCH($C156,#REF!,0),MATCH(L$1,#REF!,0))</f>
        <v>#REF!</v>
      </c>
      <c r="M156" s="42" t="e">
        <f t="array" ref="M156">INDEX(#REF!,MATCH($C156,#REF!,0),MATCH(M$1,#REF!,0))</f>
        <v>#REF!</v>
      </c>
      <c r="N156" s="42" t="e">
        <f t="array" ref="N156">INDEX(#REF!,MATCH($C156,#REF!,0),MATCH(N$1,#REF!,0))</f>
        <v>#REF!</v>
      </c>
      <c r="O156" s="42" t="e">
        <f t="array" ref="O156">INDEX(#REF!,MATCH($C156,#REF!,0),MATCH(O$1,#REF!,0))</f>
        <v>#REF!</v>
      </c>
      <c r="P156" s="42" t="e">
        <f t="array" ref="P156">INDEX(#REF!,MATCH($C156,#REF!,0),MATCH(P$1,#REF!,0))</f>
        <v>#REF!</v>
      </c>
      <c r="Q156" s="56">
        <f t="shared" si="146"/>
        <v>0</v>
      </c>
      <c r="R156" s="7"/>
      <c r="S156" s="42" t="e">
        <f t="array" ref="S156">INDEX(#REF!,MATCH($C156,#REF!,0),MATCH(S$1,#REF!,0))</f>
        <v>#REF!</v>
      </c>
      <c r="T156" s="42" t="e">
        <f t="array" ref="T156">INDEX(#REF!,MATCH($C156,#REF!,0),MATCH(T$1,#REF!,0))</f>
        <v>#REF!</v>
      </c>
      <c r="U156" s="42" t="e">
        <f t="array" ref="U156">INDEX(#REF!,MATCH($C156,#REF!,0),MATCH(U$1,#REF!,0))</f>
        <v>#REF!</v>
      </c>
      <c r="V156" s="42" t="e">
        <f t="array" ref="V156">INDEX(#REF!,MATCH($C156,#REF!,0),MATCH(V$1,#REF!,0))</f>
        <v>#REF!</v>
      </c>
      <c r="W156" s="42" t="e">
        <f t="array" ref="W156">INDEX(#REF!,MATCH($C156,#REF!,0),MATCH(W$1,#REF!,0))</f>
        <v>#REF!</v>
      </c>
      <c r="X156" s="42" t="e">
        <f t="array" ref="X156">INDEX(#REF!,MATCH($C156,#REF!,0),MATCH(X$1,#REF!,0))</f>
        <v>#REF!</v>
      </c>
      <c r="Y156" s="42" t="e">
        <f t="array" ref="Y156">INDEX(#REF!,MATCH($C156,#REF!,0),MATCH(Y$1,#REF!,0))</f>
        <v>#REF!</v>
      </c>
      <c r="Z156" s="42" t="e">
        <f t="array" ref="Z156">INDEX(#REF!,MATCH($C156,#REF!,0),MATCH(Z$1,#REF!,0))</f>
        <v>#REF!</v>
      </c>
      <c r="AA156" s="42" t="e">
        <f t="array" ref="AA156">INDEX(#REF!,MATCH($C156,#REF!,0),MATCH(AA$1,#REF!,0))</f>
        <v>#REF!</v>
      </c>
      <c r="AB156" s="42" t="e">
        <f t="array" ref="AB156">INDEX(#REF!,MATCH($C156,#REF!,0),MATCH(AB$1,#REF!,0))</f>
        <v>#REF!</v>
      </c>
      <c r="AC156" s="42" t="e">
        <f t="array" ref="AC156">INDEX(#REF!,MATCH($C156,#REF!,0),MATCH(AC$1,#REF!,0))</f>
        <v>#REF!</v>
      </c>
      <c r="AD156" s="42" t="e">
        <f t="array" ref="AD156">INDEX(#REF!,MATCH($C156,#REF!,0),MATCH(AD$1,#REF!,0))</f>
        <v>#REF!</v>
      </c>
      <c r="AE156" s="42" t="e">
        <f t="shared" si="147"/>
        <v>#REF!</v>
      </c>
      <c r="AF156" s="56">
        <f t="shared" si="169"/>
        <v>0</v>
      </c>
      <c r="AG156" s="7"/>
      <c r="AH156" s="42" t="e">
        <f t="array" ref="AH156">INDEX(#REF!,MATCH($C156,#REF!,0),MATCH(AH$1,#REF!,0))</f>
        <v>#REF!</v>
      </c>
      <c r="AI156" s="42" t="e">
        <f t="array" ref="AI156">INDEX(#REF!,MATCH($C156,#REF!,0),MATCH(AI$1,#REF!,0))</f>
        <v>#REF!</v>
      </c>
      <c r="AJ156" s="42" t="e">
        <f t="array" ref="AJ156">INDEX(#REF!,MATCH($C156,#REF!,0),MATCH(AJ$1,#REF!,0))</f>
        <v>#REF!</v>
      </c>
      <c r="AK156" s="42" t="e">
        <f t="array" ref="AK156">INDEX(#REF!,MATCH($C156,#REF!,0),MATCH(AK$1,#REF!,0))</f>
        <v>#REF!</v>
      </c>
      <c r="AL156" s="42" t="e">
        <f t="array" ref="AL156">INDEX(#REF!,MATCH($C156,#REF!,0),MATCH(AL$1,#REF!,0))</f>
        <v>#REF!</v>
      </c>
      <c r="AM156" s="42" t="e">
        <f t="array" ref="AM156">INDEX(#REF!,MATCH($C156,#REF!,0),MATCH(AM$1,#REF!,0))</f>
        <v>#REF!</v>
      </c>
      <c r="AN156" s="42" t="e">
        <f t="array" ref="AN156">INDEX(#REF!,MATCH($C156,#REF!,0),MATCH(AN$1,#REF!,0))</f>
        <v>#REF!</v>
      </c>
      <c r="AO156" s="42" t="e">
        <f t="array" ref="AO156">INDEX(#REF!,MATCH($C156,#REF!,0),MATCH(AO$1,#REF!,0))</f>
        <v>#REF!</v>
      </c>
      <c r="AP156" s="42" t="e">
        <f t="array" ref="AP156">INDEX(#REF!,MATCH($C156,#REF!,0),MATCH(AP$1,#REF!,0))</f>
        <v>#REF!</v>
      </c>
      <c r="AQ156" s="42" t="e">
        <f t="array" ref="AQ156">INDEX(#REF!,MATCH($C156,#REF!,0),MATCH(AQ$1,#REF!,0))</f>
        <v>#REF!</v>
      </c>
      <c r="AR156" s="42" t="e">
        <f t="array" ref="AR156">INDEX(#REF!,MATCH($C156,#REF!,0),MATCH(AR$1,#REF!,0))</f>
        <v>#REF!</v>
      </c>
      <c r="AS156" s="42" t="e">
        <f t="array" ref="AS156">INDEX(#REF!,MATCH($C156,#REF!,0),MATCH(AS$1,#REF!,0))</f>
        <v>#REF!</v>
      </c>
      <c r="AT156" s="42" t="e">
        <f t="shared" si="148"/>
        <v>#REF!</v>
      </c>
      <c r="AU156" s="56">
        <f t="shared" si="149"/>
        <v>0</v>
      </c>
      <c r="AV156" s="7"/>
      <c r="AW156" s="21" t="e">
        <f t="shared" si="173"/>
        <v>#REF!</v>
      </c>
      <c r="AX156" s="56" t="e">
        <f t="shared" si="150"/>
        <v>#REF!</v>
      </c>
      <c r="AY156" s="7"/>
      <c r="AZ156" s="7"/>
      <c r="BA156" s="21" t="e">
        <f t="shared" si="174"/>
        <v>#REF!</v>
      </c>
      <c r="BB156" s="56" t="e">
        <f t="shared" si="151"/>
        <v>#REF!</v>
      </c>
      <c r="BC156" s="42" t="e">
        <f t="shared" si="152"/>
        <v>#REF!</v>
      </c>
      <c r="BD156" s="56" t="str">
        <f t="shared" si="171"/>
        <v>-</v>
      </c>
      <c r="BE156" s="7"/>
      <c r="BF156" s="7"/>
      <c r="BG156" s="21" t="e">
        <f t="shared" si="175"/>
        <v>#REF!</v>
      </c>
      <c r="BH156" s="56" t="e">
        <f t="shared" si="154"/>
        <v>#REF!</v>
      </c>
      <c r="BI156" s="42" t="e">
        <f t="shared" si="155"/>
        <v>#REF!</v>
      </c>
      <c r="BJ156" s="56" t="str">
        <f t="shared" si="172"/>
        <v>-</v>
      </c>
      <c r="BK156" s="16"/>
    </row>
    <row r="157" spans="1:63" ht="10.5" hidden="1" customHeight="1" outlineLevel="1" x14ac:dyDescent="0.3">
      <c r="A157" s="14" t="s">
        <v>53</v>
      </c>
      <c r="B157" s="14"/>
      <c r="C157" s="55" t="s">
        <v>170</v>
      </c>
      <c r="D157" s="7"/>
      <c r="E157" s="42" t="e">
        <f t="array" ref="E157">INDEX(#REF!,MATCH($C157,#REF!,0),MATCH(E$1,#REF!,0))</f>
        <v>#REF!</v>
      </c>
      <c r="F157" s="42" t="e">
        <f t="array" ref="F157">INDEX(#REF!,MATCH($C157,#REF!,0),MATCH(F$1,#REF!,0))</f>
        <v>#REF!</v>
      </c>
      <c r="G157" s="42" t="e">
        <f t="array" ref="G157">INDEX(#REF!,MATCH($C157,#REF!,0),MATCH(G$1,#REF!,0))</f>
        <v>#REF!</v>
      </c>
      <c r="H157" s="42" t="e">
        <f t="array" ref="H157">INDEX(#REF!,MATCH($C157,#REF!,0),MATCH(H$1,#REF!,0))</f>
        <v>#REF!</v>
      </c>
      <c r="I157" s="42" t="e">
        <f t="array" ref="I157">INDEX(#REF!,MATCH($C157,#REF!,0),MATCH(I$1,#REF!,0))</f>
        <v>#REF!</v>
      </c>
      <c r="J157" s="42" t="e">
        <f t="array" ref="J157">INDEX(#REF!,MATCH($C157,#REF!,0),MATCH(J$1,#REF!,0))</f>
        <v>#REF!</v>
      </c>
      <c r="K157" s="42" t="e">
        <f t="array" ref="K157">INDEX(#REF!,MATCH($C157,#REF!,0),MATCH(K$1,#REF!,0))</f>
        <v>#REF!</v>
      </c>
      <c r="L157" s="42" t="e">
        <f t="array" ref="L157">INDEX(#REF!,MATCH($C157,#REF!,0),MATCH(L$1,#REF!,0))</f>
        <v>#REF!</v>
      </c>
      <c r="M157" s="42" t="e">
        <f t="array" ref="M157">INDEX(#REF!,MATCH($C157,#REF!,0),MATCH(M$1,#REF!,0))</f>
        <v>#REF!</v>
      </c>
      <c r="N157" s="42" t="e">
        <f t="array" ref="N157">INDEX(#REF!,MATCH($C157,#REF!,0),MATCH(N$1,#REF!,0))</f>
        <v>#REF!</v>
      </c>
      <c r="O157" s="42" t="e">
        <f t="array" ref="O157">INDEX(#REF!,MATCH($C157,#REF!,0),MATCH(O$1,#REF!,0))</f>
        <v>#REF!</v>
      </c>
      <c r="P157" s="42" t="e">
        <f t="array" ref="P157">INDEX(#REF!,MATCH($C157,#REF!,0),MATCH(P$1,#REF!,0))</f>
        <v>#REF!</v>
      </c>
      <c r="Q157" s="56">
        <f t="shared" ref="Q157:Q163" si="176">IFERROR(INDEX($E157:$P157,1,MATCH($C$2,$E$1:$P$1,0))/INDEX($E$38:$P$38,1,MATCH($C$2,$E$1:$P$1,0)),0)</f>
        <v>0</v>
      </c>
      <c r="R157" s="7"/>
      <c r="S157" s="42" t="e">
        <f t="array" ref="S157">INDEX(#REF!,MATCH($C157,#REF!,0),MATCH(S$1,#REF!,0))</f>
        <v>#REF!</v>
      </c>
      <c r="T157" s="42" t="e">
        <f t="array" ref="T157">INDEX(#REF!,MATCH($C157,#REF!,0),MATCH(T$1,#REF!,0))</f>
        <v>#REF!</v>
      </c>
      <c r="U157" s="42" t="e">
        <f t="array" ref="U157">INDEX(#REF!,MATCH($C157,#REF!,0),MATCH(U$1,#REF!,0))</f>
        <v>#REF!</v>
      </c>
      <c r="V157" s="42" t="e">
        <f t="array" ref="V157">INDEX(#REF!,MATCH($C157,#REF!,0),MATCH(V$1,#REF!,0))</f>
        <v>#REF!</v>
      </c>
      <c r="W157" s="42" t="e">
        <f t="array" ref="W157">INDEX(#REF!,MATCH($C157,#REF!,0),MATCH(W$1,#REF!,0))</f>
        <v>#REF!</v>
      </c>
      <c r="X157" s="42" t="e">
        <f t="array" ref="X157">INDEX(#REF!,MATCH($C157,#REF!,0),MATCH(X$1,#REF!,0))</f>
        <v>#REF!</v>
      </c>
      <c r="Y157" s="42" t="e">
        <f t="array" ref="Y157">INDEX(#REF!,MATCH($C157,#REF!,0),MATCH(Y$1,#REF!,0))</f>
        <v>#REF!</v>
      </c>
      <c r="Z157" s="42" t="e">
        <f t="array" ref="Z157">INDEX(#REF!,MATCH($C157,#REF!,0),MATCH(Z$1,#REF!,0))</f>
        <v>#REF!</v>
      </c>
      <c r="AA157" s="42" t="e">
        <f t="array" ref="AA157">INDEX(#REF!,MATCH($C157,#REF!,0),MATCH(AA$1,#REF!,0))</f>
        <v>#REF!</v>
      </c>
      <c r="AB157" s="42" t="e">
        <f t="array" ref="AB157">INDEX(#REF!,MATCH($C157,#REF!,0),MATCH(AB$1,#REF!,0))</f>
        <v>#REF!</v>
      </c>
      <c r="AC157" s="42" t="e">
        <f t="array" ref="AC157">INDEX(#REF!,MATCH($C157,#REF!,0),MATCH(AC$1,#REF!,0))</f>
        <v>#REF!</v>
      </c>
      <c r="AD157" s="42" t="e">
        <f t="array" ref="AD157">INDEX(#REF!,MATCH($C157,#REF!,0),MATCH(AD$1,#REF!,0))</f>
        <v>#REF!</v>
      </c>
      <c r="AE157" s="42" t="e">
        <f t="shared" ref="AE157:AE163" si="177">INDEX($E157:$P157,1,MATCH($C$2,$E$1:$P$1,0))-INDEX(S157:AD157,1,MATCH($C$2,S$1:AD$1,0))</f>
        <v>#REF!</v>
      </c>
      <c r="AF157" s="56">
        <f t="shared" si="169"/>
        <v>0</v>
      </c>
      <c r="AG157" s="7"/>
      <c r="AH157" s="42" t="e">
        <f t="array" ref="AH157">INDEX(#REF!,MATCH($C157,#REF!,0),MATCH(AH$1,#REF!,0))</f>
        <v>#REF!</v>
      </c>
      <c r="AI157" s="42" t="e">
        <f t="array" ref="AI157">INDEX(#REF!,MATCH($C157,#REF!,0),MATCH(AI$1,#REF!,0))</f>
        <v>#REF!</v>
      </c>
      <c r="AJ157" s="42" t="e">
        <f t="array" ref="AJ157">INDEX(#REF!,MATCH($C157,#REF!,0),MATCH(AJ$1,#REF!,0))</f>
        <v>#REF!</v>
      </c>
      <c r="AK157" s="42" t="e">
        <f t="array" ref="AK157">INDEX(#REF!,MATCH($C157,#REF!,0),MATCH(AK$1,#REF!,0))</f>
        <v>#REF!</v>
      </c>
      <c r="AL157" s="42" t="e">
        <f t="array" ref="AL157">INDEX(#REF!,MATCH($C157,#REF!,0),MATCH(AL$1,#REF!,0))</f>
        <v>#REF!</v>
      </c>
      <c r="AM157" s="42" t="e">
        <f t="array" ref="AM157">INDEX(#REF!,MATCH($C157,#REF!,0),MATCH(AM$1,#REF!,0))</f>
        <v>#REF!</v>
      </c>
      <c r="AN157" s="42" t="e">
        <f t="array" ref="AN157">INDEX(#REF!,MATCH($C157,#REF!,0),MATCH(AN$1,#REF!,0))</f>
        <v>#REF!</v>
      </c>
      <c r="AO157" s="42" t="e">
        <f t="array" ref="AO157">INDEX(#REF!,MATCH($C157,#REF!,0),MATCH(AO$1,#REF!,0))</f>
        <v>#REF!</v>
      </c>
      <c r="AP157" s="42" t="e">
        <f t="array" ref="AP157">INDEX(#REF!,MATCH($C157,#REF!,0),MATCH(AP$1,#REF!,0))</f>
        <v>#REF!</v>
      </c>
      <c r="AQ157" s="42" t="e">
        <f t="array" ref="AQ157">INDEX(#REF!,MATCH($C157,#REF!,0),MATCH(AQ$1,#REF!,0))</f>
        <v>#REF!</v>
      </c>
      <c r="AR157" s="42" t="e">
        <f t="array" ref="AR157">INDEX(#REF!,MATCH($C157,#REF!,0),MATCH(AR$1,#REF!,0))</f>
        <v>#REF!</v>
      </c>
      <c r="AS157" s="42" t="e">
        <f t="array" ref="AS157">INDEX(#REF!,MATCH($C157,#REF!,0),MATCH(AS$1,#REF!,0))</f>
        <v>#REF!</v>
      </c>
      <c r="AT157" s="42" t="e">
        <f t="shared" ref="AT157:AT163" si="178">INDEX($E157:$P157,1,MATCH($C$2,$E$1:$P$1,0))-INDEX(AH157:AS157,1,MATCH(EDATE($C$2,-12),AH$1:AS$1,0))</f>
        <v>#REF!</v>
      </c>
      <c r="AU157" s="56">
        <f t="shared" ref="AU157:AU163" si="179">IFERROR(INDEX($E157:$P157,1,MATCH($C$2,$E$1:$P$1,0))/INDEX(AH157:AS157,1,MATCH(EDATE($C$2,-12),AH$1:AS$1,0))-1,0)</f>
        <v>0</v>
      </c>
      <c r="AV157" s="7"/>
      <c r="AW157" s="21" t="e">
        <f t="shared" si="173"/>
        <v>#REF!</v>
      </c>
      <c r="AX157" s="56" t="e">
        <f t="shared" ref="AX157:AX163" si="180">AW157/AW$38</f>
        <v>#REF!</v>
      </c>
      <c r="AY157" s="7"/>
      <c r="AZ157" s="7"/>
      <c r="BA157" s="21" t="e">
        <f t="shared" si="174"/>
        <v>#REF!</v>
      </c>
      <c r="BB157" s="56" t="e">
        <f t="shared" ref="BB157:BB163" si="181">BA157/BA$38</f>
        <v>#REF!</v>
      </c>
      <c r="BC157" s="42" t="e">
        <f t="shared" ref="BC157:BC163" si="182">$AW157-BA157</f>
        <v>#REF!</v>
      </c>
      <c r="BD157" s="56" t="str">
        <f t="shared" si="171"/>
        <v>-</v>
      </c>
      <c r="BE157" s="7"/>
      <c r="BF157" s="7"/>
      <c r="BG157" s="21" t="e">
        <f t="shared" si="175"/>
        <v>#REF!</v>
      </c>
      <c r="BH157" s="56" t="e">
        <f t="shared" ref="BH157:BH163" si="183">BG157/BG$38</f>
        <v>#REF!</v>
      </c>
      <c r="BI157" s="42" t="e">
        <f t="shared" ref="BI157:BI163" si="184">$AW157-BG157</f>
        <v>#REF!</v>
      </c>
      <c r="BJ157" s="56" t="str">
        <f t="shared" si="172"/>
        <v>-</v>
      </c>
      <c r="BK157" s="14"/>
    </row>
    <row r="158" spans="1:63" ht="10.5" hidden="1" customHeight="1" outlineLevel="1" x14ac:dyDescent="0.3">
      <c r="A158" s="14" t="s">
        <v>53</v>
      </c>
      <c r="B158" s="14"/>
      <c r="C158" s="55" t="s">
        <v>171</v>
      </c>
      <c r="D158" s="7"/>
      <c r="E158" s="42" t="e">
        <f t="shared" ref="E158:P158" si="185">SUM(E159:E162)</f>
        <v>#REF!</v>
      </c>
      <c r="F158" s="42" t="e">
        <f t="shared" si="185"/>
        <v>#REF!</v>
      </c>
      <c r="G158" s="42" t="e">
        <f t="shared" si="185"/>
        <v>#REF!</v>
      </c>
      <c r="H158" s="42" t="e">
        <f t="shared" si="185"/>
        <v>#REF!</v>
      </c>
      <c r="I158" s="42" t="e">
        <f t="shared" si="185"/>
        <v>#REF!</v>
      </c>
      <c r="J158" s="42" t="e">
        <f t="shared" si="185"/>
        <v>#REF!</v>
      </c>
      <c r="K158" s="42" t="e">
        <f t="shared" si="185"/>
        <v>#REF!</v>
      </c>
      <c r="L158" s="42" t="e">
        <f t="shared" si="185"/>
        <v>#REF!</v>
      </c>
      <c r="M158" s="42" t="e">
        <f t="shared" si="185"/>
        <v>#REF!</v>
      </c>
      <c r="N158" s="42" t="e">
        <f t="shared" si="185"/>
        <v>#REF!</v>
      </c>
      <c r="O158" s="42" t="e">
        <f t="shared" si="185"/>
        <v>#REF!</v>
      </c>
      <c r="P158" s="42" t="e">
        <f t="shared" si="185"/>
        <v>#REF!</v>
      </c>
      <c r="Q158" s="56">
        <f t="shared" si="176"/>
        <v>0</v>
      </c>
      <c r="R158" s="7"/>
      <c r="S158" s="42" t="e">
        <f t="shared" ref="S158:AD158" si="186">SUM(S159:S162)</f>
        <v>#REF!</v>
      </c>
      <c r="T158" s="42" t="e">
        <f t="shared" si="186"/>
        <v>#REF!</v>
      </c>
      <c r="U158" s="42" t="e">
        <f t="shared" si="186"/>
        <v>#REF!</v>
      </c>
      <c r="V158" s="42" t="e">
        <f t="shared" si="186"/>
        <v>#REF!</v>
      </c>
      <c r="W158" s="42" t="e">
        <f t="shared" si="186"/>
        <v>#REF!</v>
      </c>
      <c r="X158" s="42" t="e">
        <f t="shared" si="186"/>
        <v>#REF!</v>
      </c>
      <c r="Y158" s="42" t="e">
        <f t="shared" si="186"/>
        <v>#REF!</v>
      </c>
      <c r="Z158" s="42" t="e">
        <f t="shared" si="186"/>
        <v>#REF!</v>
      </c>
      <c r="AA158" s="42" t="e">
        <f t="shared" si="186"/>
        <v>#REF!</v>
      </c>
      <c r="AB158" s="42" t="e">
        <f t="shared" si="186"/>
        <v>#REF!</v>
      </c>
      <c r="AC158" s="42" t="e">
        <f t="shared" si="186"/>
        <v>#REF!</v>
      </c>
      <c r="AD158" s="42" t="e">
        <f t="shared" si="186"/>
        <v>#REF!</v>
      </c>
      <c r="AE158" s="42" t="e">
        <f t="shared" si="177"/>
        <v>#REF!</v>
      </c>
      <c r="AF158" s="56">
        <f t="shared" si="169"/>
        <v>0</v>
      </c>
      <c r="AG158" s="7"/>
      <c r="AH158" s="42" t="e">
        <f t="shared" ref="AH158:AS158" si="187">SUM(AH159:AH162)</f>
        <v>#REF!</v>
      </c>
      <c r="AI158" s="42" t="e">
        <f t="shared" si="187"/>
        <v>#REF!</v>
      </c>
      <c r="AJ158" s="42" t="e">
        <f t="shared" si="187"/>
        <v>#REF!</v>
      </c>
      <c r="AK158" s="42" t="e">
        <f t="shared" si="187"/>
        <v>#REF!</v>
      </c>
      <c r="AL158" s="42" t="e">
        <f t="shared" si="187"/>
        <v>#REF!</v>
      </c>
      <c r="AM158" s="42" t="e">
        <f t="shared" si="187"/>
        <v>#REF!</v>
      </c>
      <c r="AN158" s="42" t="e">
        <f t="shared" si="187"/>
        <v>#REF!</v>
      </c>
      <c r="AO158" s="42" t="e">
        <f t="shared" si="187"/>
        <v>#REF!</v>
      </c>
      <c r="AP158" s="42" t="e">
        <f t="shared" si="187"/>
        <v>#REF!</v>
      </c>
      <c r="AQ158" s="42" t="e">
        <f t="shared" si="187"/>
        <v>#REF!</v>
      </c>
      <c r="AR158" s="42" t="e">
        <f t="shared" si="187"/>
        <v>#REF!</v>
      </c>
      <c r="AS158" s="42" t="e">
        <f t="shared" si="187"/>
        <v>#REF!</v>
      </c>
      <c r="AT158" s="42" t="e">
        <f t="shared" si="178"/>
        <v>#REF!</v>
      </c>
      <c r="AU158" s="56">
        <f t="shared" si="179"/>
        <v>0</v>
      </c>
      <c r="AV158" s="7"/>
      <c r="AW158" s="21" t="e">
        <f>SUM(AW159:AW162)</f>
        <v>#REF!</v>
      </c>
      <c r="AX158" s="56" t="e">
        <f t="shared" si="180"/>
        <v>#REF!</v>
      </c>
      <c r="AY158" s="7"/>
      <c r="AZ158" s="7"/>
      <c r="BA158" s="21" t="e">
        <f>SUM(BA159:BA162)</f>
        <v>#REF!</v>
      </c>
      <c r="BB158" s="56" t="e">
        <f t="shared" si="181"/>
        <v>#REF!</v>
      </c>
      <c r="BC158" s="42" t="e">
        <f t="shared" si="182"/>
        <v>#REF!</v>
      </c>
      <c r="BD158" s="56" t="str">
        <f t="shared" si="171"/>
        <v>-</v>
      </c>
      <c r="BE158" s="7"/>
      <c r="BF158" s="7"/>
      <c r="BG158" s="21" t="e">
        <f>SUM(BG159:BG162)</f>
        <v>#REF!</v>
      </c>
      <c r="BH158" s="56" t="e">
        <f t="shared" si="183"/>
        <v>#REF!</v>
      </c>
      <c r="BI158" s="42" t="e">
        <f t="shared" si="184"/>
        <v>#REF!</v>
      </c>
      <c r="BJ158" s="56" t="str">
        <f t="shared" si="172"/>
        <v>-</v>
      </c>
      <c r="BK158" s="14"/>
    </row>
    <row r="159" spans="1:63" ht="10.5" hidden="1" customHeight="1" outlineLevel="2" x14ac:dyDescent="0.3">
      <c r="A159" s="25" t="s">
        <v>53</v>
      </c>
      <c r="B159" s="25"/>
      <c r="C159" s="26" t="s">
        <v>172</v>
      </c>
      <c r="D159" s="26"/>
      <c r="E159" s="27" t="e">
        <f t="array" ref="E159">INDEX(#REF!,MATCH($C159,#REF!,0),MATCH(E$1,#REF!,0))</f>
        <v>#REF!</v>
      </c>
      <c r="F159" s="27" t="e">
        <f t="array" ref="F159">INDEX(#REF!,MATCH($C159,#REF!,0),MATCH(F$1,#REF!,0))</f>
        <v>#REF!</v>
      </c>
      <c r="G159" s="27" t="e">
        <f t="array" ref="G159">INDEX(#REF!,MATCH($C159,#REF!,0),MATCH(G$1,#REF!,0))</f>
        <v>#REF!</v>
      </c>
      <c r="H159" s="27" t="e">
        <f t="array" ref="H159">INDEX(#REF!,MATCH($C159,#REF!,0),MATCH(H$1,#REF!,0))</f>
        <v>#REF!</v>
      </c>
      <c r="I159" s="27" t="e">
        <f t="array" ref="I159">INDEX(#REF!,MATCH($C159,#REF!,0),MATCH(I$1,#REF!,0))</f>
        <v>#REF!</v>
      </c>
      <c r="J159" s="27" t="e">
        <f t="array" ref="J159">INDEX(#REF!,MATCH($C159,#REF!,0),MATCH(J$1,#REF!,0))</f>
        <v>#REF!</v>
      </c>
      <c r="K159" s="27" t="e">
        <f t="array" ref="K159">INDEX(#REF!,MATCH($C159,#REF!,0),MATCH(K$1,#REF!,0))</f>
        <v>#REF!</v>
      </c>
      <c r="L159" s="27" t="e">
        <f t="array" ref="L159">INDEX(#REF!,MATCH($C159,#REF!,0),MATCH(L$1,#REF!,0))</f>
        <v>#REF!</v>
      </c>
      <c r="M159" s="27" t="e">
        <f t="array" ref="M159">INDEX(#REF!,MATCH($C159,#REF!,0),MATCH(M$1,#REF!,0))</f>
        <v>#REF!</v>
      </c>
      <c r="N159" s="27" t="e">
        <f t="array" ref="N159">INDEX(#REF!,MATCH($C159,#REF!,0),MATCH(N$1,#REF!,0))</f>
        <v>#REF!</v>
      </c>
      <c r="O159" s="27" t="e">
        <f t="array" ref="O159">INDEX(#REF!,MATCH($C159,#REF!,0),MATCH(O$1,#REF!,0))</f>
        <v>#REF!</v>
      </c>
      <c r="P159" s="27" t="e">
        <f t="array" ref="P159">INDEX(#REF!,MATCH($C159,#REF!,0),MATCH(P$1,#REF!,0))</f>
        <v>#REF!</v>
      </c>
      <c r="Q159" s="28">
        <f t="shared" si="176"/>
        <v>0</v>
      </c>
      <c r="R159" s="26"/>
      <c r="S159" s="27" t="e">
        <f t="array" ref="S159">INDEX(#REF!,MATCH($C159,#REF!,0),MATCH(S$1,#REF!,0))</f>
        <v>#REF!</v>
      </c>
      <c r="T159" s="27" t="e">
        <f t="array" ref="T159">INDEX(#REF!,MATCH($C159,#REF!,0),MATCH(T$1,#REF!,0))</f>
        <v>#REF!</v>
      </c>
      <c r="U159" s="27" t="e">
        <f t="array" ref="U159">INDEX(#REF!,MATCH($C159,#REF!,0),MATCH(U$1,#REF!,0))</f>
        <v>#REF!</v>
      </c>
      <c r="V159" s="27" t="e">
        <f t="array" ref="V159">INDEX(#REF!,MATCH($C159,#REF!,0),MATCH(V$1,#REF!,0))</f>
        <v>#REF!</v>
      </c>
      <c r="W159" s="27" t="e">
        <f t="array" ref="W159">INDEX(#REF!,MATCH($C159,#REF!,0),MATCH(W$1,#REF!,0))</f>
        <v>#REF!</v>
      </c>
      <c r="X159" s="27" t="e">
        <f t="array" ref="X159">INDEX(#REF!,MATCH($C159,#REF!,0),MATCH(X$1,#REF!,0))</f>
        <v>#REF!</v>
      </c>
      <c r="Y159" s="27" t="e">
        <f t="array" ref="Y159">INDEX(#REF!,MATCH($C159,#REF!,0),MATCH(Y$1,#REF!,0))</f>
        <v>#REF!</v>
      </c>
      <c r="Z159" s="27" t="e">
        <f t="array" ref="Z159">INDEX(#REF!,MATCH($C159,#REF!,0),MATCH(Z$1,#REF!,0))</f>
        <v>#REF!</v>
      </c>
      <c r="AA159" s="27" t="e">
        <f t="array" ref="AA159">INDEX(#REF!,MATCH($C159,#REF!,0),MATCH(AA$1,#REF!,0))</f>
        <v>#REF!</v>
      </c>
      <c r="AB159" s="27" t="e">
        <f t="array" ref="AB159">INDEX(#REF!,MATCH($C159,#REF!,0),MATCH(AB$1,#REF!,0))</f>
        <v>#REF!</v>
      </c>
      <c r="AC159" s="27" t="e">
        <f t="array" ref="AC159">INDEX(#REF!,MATCH($C159,#REF!,0),MATCH(AC$1,#REF!,0))</f>
        <v>#REF!</v>
      </c>
      <c r="AD159" s="27" t="e">
        <f t="array" ref="AD159">INDEX(#REF!,MATCH($C159,#REF!,0),MATCH(AD$1,#REF!,0))</f>
        <v>#REF!</v>
      </c>
      <c r="AE159" s="27" t="e">
        <f t="shared" si="177"/>
        <v>#REF!</v>
      </c>
      <c r="AF159" s="28">
        <f t="shared" si="169"/>
        <v>0</v>
      </c>
      <c r="AG159" s="26"/>
      <c r="AH159" s="27" t="e">
        <f t="array" ref="AH159">INDEX(#REF!,MATCH($C159,#REF!,0),MATCH(AH$1,#REF!,0))</f>
        <v>#REF!</v>
      </c>
      <c r="AI159" s="27" t="e">
        <f t="array" ref="AI159">INDEX(#REF!,MATCH($C159,#REF!,0),MATCH(AI$1,#REF!,0))</f>
        <v>#REF!</v>
      </c>
      <c r="AJ159" s="27" t="e">
        <f t="array" ref="AJ159">INDEX(#REF!,MATCH($C159,#REF!,0),MATCH(AJ$1,#REF!,0))</f>
        <v>#REF!</v>
      </c>
      <c r="AK159" s="27" t="e">
        <f t="array" ref="AK159">INDEX(#REF!,MATCH($C159,#REF!,0),MATCH(AK$1,#REF!,0))</f>
        <v>#REF!</v>
      </c>
      <c r="AL159" s="27" t="e">
        <f t="array" ref="AL159">INDEX(#REF!,MATCH($C159,#REF!,0),MATCH(AL$1,#REF!,0))</f>
        <v>#REF!</v>
      </c>
      <c r="AM159" s="27" t="e">
        <f t="array" ref="AM159">INDEX(#REF!,MATCH($C159,#REF!,0),MATCH(AM$1,#REF!,0))</f>
        <v>#REF!</v>
      </c>
      <c r="AN159" s="27" t="e">
        <f t="array" ref="AN159">INDEX(#REF!,MATCH($C159,#REF!,0),MATCH(AN$1,#REF!,0))</f>
        <v>#REF!</v>
      </c>
      <c r="AO159" s="27" t="e">
        <f t="array" ref="AO159">INDEX(#REF!,MATCH($C159,#REF!,0),MATCH(AO$1,#REF!,0))</f>
        <v>#REF!</v>
      </c>
      <c r="AP159" s="27" t="e">
        <f t="array" ref="AP159">INDEX(#REF!,MATCH($C159,#REF!,0),MATCH(AP$1,#REF!,0))</f>
        <v>#REF!</v>
      </c>
      <c r="AQ159" s="27" t="e">
        <f t="array" ref="AQ159">INDEX(#REF!,MATCH($C159,#REF!,0),MATCH(AQ$1,#REF!,0))</f>
        <v>#REF!</v>
      </c>
      <c r="AR159" s="27" t="e">
        <f t="array" ref="AR159">INDEX(#REF!,MATCH($C159,#REF!,0),MATCH(AR$1,#REF!,0))</f>
        <v>#REF!</v>
      </c>
      <c r="AS159" s="27" t="e">
        <f t="array" ref="AS159">INDEX(#REF!,MATCH($C159,#REF!,0),MATCH(AS$1,#REF!,0))</f>
        <v>#REF!</v>
      </c>
      <c r="AT159" s="27" t="e">
        <f t="shared" si="178"/>
        <v>#REF!</v>
      </c>
      <c r="AU159" s="28">
        <f t="shared" si="179"/>
        <v>0</v>
      </c>
      <c r="AV159" s="26"/>
      <c r="AW159" s="29" t="e">
        <f>SUMIF(E$1:P$1,"&lt;="&amp;AW$2,E159:P159)</f>
        <v>#REF!</v>
      </c>
      <c r="AX159" s="28" t="e">
        <f t="shared" si="180"/>
        <v>#REF!</v>
      </c>
      <c r="AY159" s="26"/>
      <c r="AZ159" s="26"/>
      <c r="BA159" s="29" t="e">
        <f>SUMIF(S$1:AD$1,"&lt;="&amp;BA$2,S159:AD159)</f>
        <v>#REF!</v>
      </c>
      <c r="BB159" s="28" t="e">
        <f t="shared" si="181"/>
        <v>#REF!</v>
      </c>
      <c r="BC159" s="27" t="e">
        <f t="shared" si="182"/>
        <v>#REF!</v>
      </c>
      <c r="BD159" s="28" t="str">
        <f t="shared" si="171"/>
        <v>-</v>
      </c>
      <c r="BE159" s="26"/>
      <c r="BF159" s="26"/>
      <c r="BG159" s="29" t="e">
        <f>SUMIF(AH$1:AS$1,"&lt;="&amp;BG$2,AH159:AS159)</f>
        <v>#REF!</v>
      </c>
      <c r="BH159" s="28" t="e">
        <f t="shared" si="183"/>
        <v>#REF!</v>
      </c>
      <c r="BI159" s="27" t="e">
        <f t="shared" si="184"/>
        <v>#REF!</v>
      </c>
      <c r="BJ159" s="28" t="str">
        <f t="shared" si="172"/>
        <v>-</v>
      </c>
      <c r="BK159" s="25"/>
    </row>
    <row r="160" spans="1:63" ht="10.5" hidden="1" customHeight="1" outlineLevel="2" x14ac:dyDescent="0.3">
      <c r="A160" s="25" t="s">
        <v>53</v>
      </c>
      <c r="B160" s="25"/>
      <c r="C160" s="26" t="s">
        <v>173</v>
      </c>
      <c r="D160" s="26"/>
      <c r="E160" s="27" t="e">
        <f t="array" ref="E160">INDEX(#REF!,MATCH($C160,#REF!,0),MATCH(E$1,#REF!,0))</f>
        <v>#REF!</v>
      </c>
      <c r="F160" s="27" t="e">
        <f t="array" ref="F160">INDEX(#REF!,MATCH($C160,#REF!,0),MATCH(F$1,#REF!,0))</f>
        <v>#REF!</v>
      </c>
      <c r="G160" s="27" t="e">
        <f t="array" ref="G160">INDEX(#REF!,MATCH($C160,#REF!,0),MATCH(G$1,#REF!,0))</f>
        <v>#REF!</v>
      </c>
      <c r="H160" s="27" t="e">
        <f t="array" ref="H160">INDEX(#REF!,MATCH($C160,#REF!,0),MATCH(H$1,#REF!,0))</f>
        <v>#REF!</v>
      </c>
      <c r="I160" s="27" t="e">
        <f t="array" ref="I160">INDEX(#REF!,MATCH($C160,#REF!,0),MATCH(I$1,#REF!,0))</f>
        <v>#REF!</v>
      </c>
      <c r="J160" s="27" t="e">
        <f t="array" ref="J160">INDEX(#REF!,MATCH($C160,#REF!,0),MATCH(J$1,#REF!,0))</f>
        <v>#REF!</v>
      </c>
      <c r="K160" s="27" t="e">
        <f t="array" ref="K160">INDEX(#REF!,MATCH($C160,#REF!,0),MATCH(K$1,#REF!,0))</f>
        <v>#REF!</v>
      </c>
      <c r="L160" s="27" t="e">
        <f t="array" ref="L160">INDEX(#REF!,MATCH($C160,#REF!,0),MATCH(L$1,#REF!,0))</f>
        <v>#REF!</v>
      </c>
      <c r="M160" s="27" t="e">
        <f t="array" ref="M160">INDEX(#REF!,MATCH($C160,#REF!,0),MATCH(M$1,#REF!,0))</f>
        <v>#REF!</v>
      </c>
      <c r="N160" s="27" t="e">
        <f t="array" ref="N160">INDEX(#REF!,MATCH($C160,#REF!,0),MATCH(N$1,#REF!,0))</f>
        <v>#REF!</v>
      </c>
      <c r="O160" s="27" t="e">
        <f t="array" ref="O160">INDEX(#REF!,MATCH($C160,#REF!,0),MATCH(O$1,#REF!,0))</f>
        <v>#REF!</v>
      </c>
      <c r="P160" s="27" t="e">
        <f t="array" ref="P160">INDEX(#REF!,MATCH($C160,#REF!,0),MATCH(P$1,#REF!,0))</f>
        <v>#REF!</v>
      </c>
      <c r="Q160" s="28">
        <f t="shared" si="176"/>
        <v>0</v>
      </c>
      <c r="R160" s="26"/>
      <c r="S160" s="27" t="e">
        <f t="array" ref="S160">INDEX(#REF!,MATCH($C160,#REF!,0),MATCH(S$1,#REF!,0))</f>
        <v>#REF!</v>
      </c>
      <c r="T160" s="27" t="e">
        <f t="array" ref="T160">INDEX(#REF!,MATCH($C160,#REF!,0),MATCH(T$1,#REF!,0))</f>
        <v>#REF!</v>
      </c>
      <c r="U160" s="27" t="e">
        <f t="array" ref="U160">INDEX(#REF!,MATCH($C160,#REF!,0),MATCH(U$1,#REF!,0))</f>
        <v>#REF!</v>
      </c>
      <c r="V160" s="27" t="e">
        <f t="array" ref="V160">INDEX(#REF!,MATCH($C160,#REF!,0),MATCH(V$1,#REF!,0))</f>
        <v>#REF!</v>
      </c>
      <c r="W160" s="27" t="e">
        <f t="array" ref="W160">INDEX(#REF!,MATCH($C160,#REF!,0),MATCH(W$1,#REF!,0))</f>
        <v>#REF!</v>
      </c>
      <c r="X160" s="27" t="e">
        <f t="array" ref="X160">INDEX(#REF!,MATCH($C160,#REF!,0),MATCH(X$1,#REF!,0))</f>
        <v>#REF!</v>
      </c>
      <c r="Y160" s="27" t="e">
        <f t="array" ref="Y160">INDEX(#REF!,MATCH($C160,#REF!,0),MATCH(Y$1,#REF!,0))</f>
        <v>#REF!</v>
      </c>
      <c r="Z160" s="27" t="e">
        <f t="array" ref="Z160">INDEX(#REF!,MATCH($C160,#REF!,0),MATCH(Z$1,#REF!,0))</f>
        <v>#REF!</v>
      </c>
      <c r="AA160" s="27" t="e">
        <f t="array" ref="AA160">INDEX(#REF!,MATCH($C160,#REF!,0),MATCH(AA$1,#REF!,0))</f>
        <v>#REF!</v>
      </c>
      <c r="AB160" s="27" t="e">
        <f t="array" ref="AB160">INDEX(#REF!,MATCH($C160,#REF!,0),MATCH(AB$1,#REF!,0))</f>
        <v>#REF!</v>
      </c>
      <c r="AC160" s="27" t="e">
        <f t="array" ref="AC160">INDEX(#REF!,MATCH($C160,#REF!,0),MATCH(AC$1,#REF!,0))</f>
        <v>#REF!</v>
      </c>
      <c r="AD160" s="27" t="e">
        <f t="array" ref="AD160">INDEX(#REF!,MATCH($C160,#REF!,0),MATCH(AD$1,#REF!,0))</f>
        <v>#REF!</v>
      </c>
      <c r="AE160" s="27" t="e">
        <f t="shared" si="177"/>
        <v>#REF!</v>
      </c>
      <c r="AF160" s="28">
        <f t="shared" si="169"/>
        <v>0</v>
      </c>
      <c r="AG160" s="26"/>
      <c r="AH160" s="27" t="e">
        <f t="array" ref="AH160">INDEX(#REF!,MATCH($C160,#REF!,0),MATCH(AH$1,#REF!,0))</f>
        <v>#REF!</v>
      </c>
      <c r="AI160" s="27" t="e">
        <f t="array" ref="AI160">INDEX(#REF!,MATCH($C160,#REF!,0),MATCH(AI$1,#REF!,0))</f>
        <v>#REF!</v>
      </c>
      <c r="AJ160" s="27" t="e">
        <f t="array" ref="AJ160">INDEX(#REF!,MATCH($C160,#REF!,0),MATCH(AJ$1,#REF!,0))</f>
        <v>#REF!</v>
      </c>
      <c r="AK160" s="27" t="e">
        <f t="array" ref="AK160">INDEX(#REF!,MATCH($C160,#REF!,0),MATCH(AK$1,#REF!,0))</f>
        <v>#REF!</v>
      </c>
      <c r="AL160" s="27" t="e">
        <f t="array" ref="AL160">INDEX(#REF!,MATCH($C160,#REF!,0),MATCH(AL$1,#REF!,0))</f>
        <v>#REF!</v>
      </c>
      <c r="AM160" s="27" t="e">
        <f t="array" ref="AM160">INDEX(#REF!,MATCH($C160,#REF!,0),MATCH(AM$1,#REF!,0))</f>
        <v>#REF!</v>
      </c>
      <c r="AN160" s="27" t="e">
        <f t="array" ref="AN160">INDEX(#REF!,MATCH($C160,#REF!,0),MATCH(AN$1,#REF!,0))</f>
        <v>#REF!</v>
      </c>
      <c r="AO160" s="27" t="e">
        <f t="array" ref="AO160">INDEX(#REF!,MATCH($C160,#REF!,0),MATCH(AO$1,#REF!,0))</f>
        <v>#REF!</v>
      </c>
      <c r="AP160" s="27" t="e">
        <f t="array" ref="AP160">INDEX(#REF!,MATCH($C160,#REF!,0),MATCH(AP$1,#REF!,0))</f>
        <v>#REF!</v>
      </c>
      <c r="AQ160" s="27" t="e">
        <f t="array" ref="AQ160">INDEX(#REF!,MATCH($C160,#REF!,0),MATCH(AQ$1,#REF!,0))</f>
        <v>#REF!</v>
      </c>
      <c r="AR160" s="27" t="e">
        <f t="array" ref="AR160">INDEX(#REF!,MATCH($C160,#REF!,0),MATCH(AR$1,#REF!,0))</f>
        <v>#REF!</v>
      </c>
      <c r="AS160" s="27" t="e">
        <f t="array" ref="AS160">INDEX(#REF!,MATCH($C160,#REF!,0),MATCH(AS$1,#REF!,0))</f>
        <v>#REF!</v>
      </c>
      <c r="AT160" s="27" t="e">
        <f t="shared" si="178"/>
        <v>#REF!</v>
      </c>
      <c r="AU160" s="28">
        <f t="shared" si="179"/>
        <v>0</v>
      </c>
      <c r="AV160" s="26"/>
      <c r="AW160" s="29" t="e">
        <f>SUMIF(E$1:P$1,"&lt;="&amp;AW$2,E160:P160)</f>
        <v>#REF!</v>
      </c>
      <c r="AX160" s="28" t="e">
        <f t="shared" si="180"/>
        <v>#REF!</v>
      </c>
      <c r="AY160" s="26"/>
      <c r="AZ160" s="26"/>
      <c r="BA160" s="29" t="e">
        <f>SUMIF(S$1:AD$1,"&lt;="&amp;BA$2,S160:AD160)</f>
        <v>#REF!</v>
      </c>
      <c r="BB160" s="28" t="e">
        <f t="shared" si="181"/>
        <v>#REF!</v>
      </c>
      <c r="BC160" s="27" t="e">
        <f t="shared" si="182"/>
        <v>#REF!</v>
      </c>
      <c r="BD160" s="28" t="str">
        <f t="shared" si="171"/>
        <v>-</v>
      </c>
      <c r="BE160" s="26"/>
      <c r="BF160" s="26"/>
      <c r="BG160" s="29" t="e">
        <f>SUMIF(AH$1:AS$1,"&lt;="&amp;BG$2,AH160:AS160)</f>
        <v>#REF!</v>
      </c>
      <c r="BH160" s="28" t="e">
        <f t="shared" si="183"/>
        <v>#REF!</v>
      </c>
      <c r="BI160" s="27" t="e">
        <f t="shared" si="184"/>
        <v>#REF!</v>
      </c>
      <c r="BJ160" s="28" t="str">
        <f t="shared" si="172"/>
        <v>-</v>
      </c>
      <c r="BK160" s="25"/>
    </row>
    <row r="161" spans="1:63" ht="10.5" hidden="1" customHeight="1" outlineLevel="2" x14ac:dyDescent="0.3">
      <c r="A161" s="25" t="s">
        <v>53</v>
      </c>
      <c r="B161" s="25"/>
      <c r="C161" s="26" t="s">
        <v>174</v>
      </c>
      <c r="D161" s="26"/>
      <c r="E161" s="27" t="e">
        <f t="array" ref="E161">INDEX(#REF!,MATCH($C161,#REF!,0),MATCH(E$1,#REF!,0))</f>
        <v>#REF!</v>
      </c>
      <c r="F161" s="27" t="e">
        <f t="array" ref="F161">INDEX(#REF!,MATCH($C161,#REF!,0),MATCH(F$1,#REF!,0))</f>
        <v>#REF!</v>
      </c>
      <c r="G161" s="27" t="e">
        <f t="array" ref="G161">INDEX(#REF!,MATCH($C161,#REF!,0),MATCH(G$1,#REF!,0))</f>
        <v>#REF!</v>
      </c>
      <c r="H161" s="27" t="e">
        <f t="array" ref="H161">INDEX(#REF!,MATCH($C161,#REF!,0),MATCH(H$1,#REF!,0))</f>
        <v>#REF!</v>
      </c>
      <c r="I161" s="27" t="e">
        <f t="array" ref="I161">INDEX(#REF!,MATCH($C161,#REF!,0),MATCH(I$1,#REF!,0))</f>
        <v>#REF!</v>
      </c>
      <c r="J161" s="27" t="e">
        <f t="array" ref="J161">INDEX(#REF!,MATCH($C161,#REF!,0),MATCH(J$1,#REF!,0))</f>
        <v>#REF!</v>
      </c>
      <c r="K161" s="27" t="e">
        <f t="array" ref="K161">INDEX(#REF!,MATCH($C161,#REF!,0),MATCH(K$1,#REF!,0))</f>
        <v>#REF!</v>
      </c>
      <c r="L161" s="27" t="e">
        <f t="array" ref="L161">INDEX(#REF!,MATCH($C161,#REF!,0),MATCH(L$1,#REF!,0))</f>
        <v>#REF!</v>
      </c>
      <c r="M161" s="27" t="e">
        <f t="array" ref="M161">INDEX(#REF!,MATCH($C161,#REF!,0),MATCH(M$1,#REF!,0))</f>
        <v>#REF!</v>
      </c>
      <c r="N161" s="27" t="e">
        <f t="array" ref="N161">INDEX(#REF!,MATCH($C161,#REF!,0),MATCH(N$1,#REF!,0))</f>
        <v>#REF!</v>
      </c>
      <c r="O161" s="27" t="e">
        <f t="array" ref="O161">INDEX(#REF!,MATCH($C161,#REF!,0),MATCH(O$1,#REF!,0))</f>
        <v>#REF!</v>
      </c>
      <c r="P161" s="27" t="e">
        <f t="array" ref="P161">INDEX(#REF!,MATCH($C161,#REF!,0),MATCH(P$1,#REF!,0))</f>
        <v>#REF!</v>
      </c>
      <c r="Q161" s="28">
        <f t="shared" si="176"/>
        <v>0</v>
      </c>
      <c r="R161" s="26"/>
      <c r="S161" s="27" t="e">
        <f t="array" ref="S161">INDEX(#REF!,MATCH($C161,#REF!,0),MATCH(S$1,#REF!,0))</f>
        <v>#REF!</v>
      </c>
      <c r="T161" s="27" t="e">
        <f t="array" ref="T161">INDEX(#REF!,MATCH($C161,#REF!,0),MATCH(T$1,#REF!,0))</f>
        <v>#REF!</v>
      </c>
      <c r="U161" s="27" t="e">
        <f t="array" ref="U161">INDEX(#REF!,MATCH($C161,#REF!,0),MATCH(U$1,#REF!,0))</f>
        <v>#REF!</v>
      </c>
      <c r="V161" s="27" t="e">
        <f t="array" ref="V161">INDEX(#REF!,MATCH($C161,#REF!,0),MATCH(V$1,#REF!,0))</f>
        <v>#REF!</v>
      </c>
      <c r="W161" s="27" t="e">
        <f t="array" ref="W161">INDEX(#REF!,MATCH($C161,#REF!,0),MATCH(W$1,#REF!,0))</f>
        <v>#REF!</v>
      </c>
      <c r="X161" s="27" t="e">
        <f t="array" ref="X161">INDEX(#REF!,MATCH($C161,#REF!,0),MATCH(X$1,#REF!,0))</f>
        <v>#REF!</v>
      </c>
      <c r="Y161" s="27" t="e">
        <f t="array" ref="Y161">INDEX(#REF!,MATCH($C161,#REF!,0),MATCH(Y$1,#REF!,0))</f>
        <v>#REF!</v>
      </c>
      <c r="Z161" s="27" t="e">
        <f t="array" ref="Z161">INDEX(#REF!,MATCH($C161,#REF!,0),MATCH(Z$1,#REF!,0))</f>
        <v>#REF!</v>
      </c>
      <c r="AA161" s="27" t="e">
        <f t="array" ref="AA161">INDEX(#REF!,MATCH($C161,#REF!,0),MATCH(AA$1,#REF!,0))</f>
        <v>#REF!</v>
      </c>
      <c r="AB161" s="27" t="e">
        <f t="array" ref="AB161">INDEX(#REF!,MATCH($C161,#REF!,0),MATCH(AB$1,#REF!,0))</f>
        <v>#REF!</v>
      </c>
      <c r="AC161" s="27" t="e">
        <f t="array" ref="AC161">INDEX(#REF!,MATCH($C161,#REF!,0),MATCH(AC$1,#REF!,0))</f>
        <v>#REF!</v>
      </c>
      <c r="AD161" s="27" t="e">
        <f t="array" ref="AD161">INDEX(#REF!,MATCH($C161,#REF!,0),MATCH(AD$1,#REF!,0))</f>
        <v>#REF!</v>
      </c>
      <c r="AE161" s="27" t="e">
        <f t="shared" si="177"/>
        <v>#REF!</v>
      </c>
      <c r="AF161" s="28">
        <f t="shared" si="169"/>
        <v>0</v>
      </c>
      <c r="AG161" s="26"/>
      <c r="AH161" s="27" t="e">
        <f t="array" ref="AH161">INDEX(#REF!,MATCH($C161,#REF!,0),MATCH(AH$1,#REF!,0))</f>
        <v>#REF!</v>
      </c>
      <c r="AI161" s="27" t="e">
        <f t="array" ref="AI161">INDEX(#REF!,MATCH($C161,#REF!,0),MATCH(AI$1,#REF!,0))</f>
        <v>#REF!</v>
      </c>
      <c r="AJ161" s="27" t="e">
        <f t="array" ref="AJ161">INDEX(#REF!,MATCH($C161,#REF!,0),MATCH(AJ$1,#REF!,0))</f>
        <v>#REF!</v>
      </c>
      <c r="AK161" s="27" t="e">
        <f t="array" ref="AK161">INDEX(#REF!,MATCH($C161,#REF!,0),MATCH(AK$1,#REF!,0))</f>
        <v>#REF!</v>
      </c>
      <c r="AL161" s="27" t="e">
        <f t="array" ref="AL161">INDEX(#REF!,MATCH($C161,#REF!,0),MATCH(AL$1,#REF!,0))</f>
        <v>#REF!</v>
      </c>
      <c r="AM161" s="27" t="e">
        <f t="array" ref="AM161">INDEX(#REF!,MATCH($C161,#REF!,0),MATCH(AM$1,#REF!,0))</f>
        <v>#REF!</v>
      </c>
      <c r="AN161" s="27" t="e">
        <f t="array" ref="AN161">INDEX(#REF!,MATCH($C161,#REF!,0),MATCH(AN$1,#REF!,0))</f>
        <v>#REF!</v>
      </c>
      <c r="AO161" s="27" t="e">
        <f t="array" ref="AO161">INDEX(#REF!,MATCH($C161,#REF!,0),MATCH(AO$1,#REF!,0))</f>
        <v>#REF!</v>
      </c>
      <c r="AP161" s="27" t="e">
        <f t="array" ref="AP161">INDEX(#REF!,MATCH($C161,#REF!,0),MATCH(AP$1,#REF!,0))</f>
        <v>#REF!</v>
      </c>
      <c r="AQ161" s="27" t="e">
        <f t="array" ref="AQ161">INDEX(#REF!,MATCH($C161,#REF!,0),MATCH(AQ$1,#REF!,0))</f>
        <v>#REF!</v>
      </c>
      <c r="AR161" s="27" t="e">
        <f t="array" ref="AR161">INDEX(#REF!,MATCH($C161,#REF!,0),MATCH(AR$1,#REF!,0))</f>
        <v>#REF!</v>
      </c>
      <c r="AS161" s="27" t="e">
        <f t="array" ref="AS161">INDEX(#REF!,MATCH($C161,#REF!,0),MATCH(AS$1,#REF!,0))</f>
        <v>#REF!</v>
      </c>
      <c r="AT161" s="27" t="e">
        <f t="shared" si="178"/>
        <v>#REF!</v>
      </c>
      <c r="AU161" s="28">
        <f t="shared" si="179"/>
        <v>0</v>
      </c>
      <c r="AV161" s="26"/>
      <c r="AW161" s="29" t="e">
        <f>SUMIF(E$1:P$1,"&lt;="&amp;AW$2,E161:P161)</f>
        <v>#REF!</v>
      </c>
      <c r="AX161" s="28" t="e">
        <f t="shared" si="180"/>
        <v>#REF!</v>
      </c>
      <c r="AY161" s="26"/>
      <c r="AZ161" s="26"/>
      <c r="BA161" s="29" t="e">
        <f>SUMIF(S$1:AD$1,"&lt;="&amp;BA$2,S161:AD161)</f>
        <v>#REF!</v>
      </c>
      <c r="BB161" s="28" t="e">
        <f t="shared" si="181"/>
        <v>#REF!</v>
      </c>
      <c r="BC161" s="27" t="e">
        <f t="shared" si="182"/>
        <v>#REF!</v>
      </c>
      <c r="BD161" s="28" t="str">
        <f t="shared" si="171"/>
        <v>-</v>
      </c>
      <c r="BE161" s="26"/>
      <c r="BF161" s="26"/>
      <c r="BG161" s="29" t="e">
        <f>SUMIF(AH$1:AS$1,"&lt;="&amp;BG$2,AH161:AS161)</f>
        <v>#REF!</v>
      </c>
      <c r="BH161" s="28" t="e">
        <f t="shared" si="183"/>
        <v>#REF!</v>
      </c>
      <c r="BI161" s="27" t="e">
        <f t="shared" si="184"/>
        <v>#REF!</v>
      </c>
      <c r="BJ161" s="28" t="str">
        <f t="shared" si="172"/>
        <v>-</v>
      </c>
      <c r="BK161" s="25"/>
    </row>
    <row r="162" spans="1:63" ht="10.5" hidden="1" customHeight="1" outlineLevel="2" x14ac:dyDescent="0.3">
      <c r="A162" s="25" t="s">
        <v>53</v>
      </c>
      <c r="B162" s="25"/>
      <c r="C162" s="26" t="s">
        <v>175</v>
      </c>
      <c r="D162" s="26"/>
      <c r="E162" s="27" t="e">
        <f t="array" ref="E162">INDEX(#REF!,MATCH($C162,#REF!,0),MATCH(E$1,#REF!,0))</f>
        <v>#REF!</v>
      </c>
      <c r="F162" s="27" t="e">
        <f t="array" ref="F162">INDEX(#REF!,MATCH($C162,#REF!,0),MATCH(F$1,#REF!,0))</f>
        <v>#REF!</v>
      </c>
      <c r="G162" s="27" t="e">
        <f t="array" ref="G162">INDEX(#REF!,MATCH($C162,#REF!,0),MATCH(G$1,#REF!,0))</f>
        <v>#REF!</v>
      </c>
      <c r="H162" s="27" t="e">
        <f t="array" ref="H162">INDEX(#REF!,MATCH($C162,#REF!,0),MATCH(H$1,#REF!,0))</f>
        <v>#REF!</v>
      </c>
      <c r="I162" s="27" t="e">
        <f t="array" ref="I162">INDEX(#REF!,MATCH($C162,#REF!,0),MATCH(I$1,#REF!,0))</f>
        <v>#REF!</v>
      </c>
      <c r="J162" s="27" t="e">
        <f t="array" ref="J162">INDEX(#REF!,MATCH($C162,#REF!,0),MATCH(J$1,#REF!,0))</f>
        <v>#REF!</v>
      </c>
      <c r="K162" s="27" t="e">
        <f t="array" ref="K162">INDEX(#REF!,MATCH($C162,#REF!,0),MATCH(K$1,#REF!,0))</f>
        <v>#REF!</v>
      </c>
      <c r="L162" s="27" t="e">
        <f t="array" ref="L162">INDEX(#REF!,MATCH($C162,#REF!,0),MATCH(L$1,#REF!,0))</f>
        <v>#REF!</v>
      </c>
      <c r="M162" s="27" t="e">
        <f t="array" ref="M162">INDEX(#REF!,MATCH($C162,#REF!,0),MATCH(M$1,#REF!,0))</f>
        <v>#REF!</v>
      </c>
      <c r="N162" s="27" t="e">
        <f t="array" ref="N162">INDEX(#REF!,MATCH($C162,#REF!,0),MATCH(N$1,#REF!,0))</f>
        <v>#REF!</v>
      </c>
      <c r="O162" s="27" t="e">
        <f t="array" ref="O162">INDEX(#REF!,MATCH($C162,#REF!,0),MATCH(O$1,#REF!,0))</f>
        <v>#REF!</v>
      </c>
      <c r="P162" s="27" t="e">
        <f t="array" ref="P162">INDEX(#REF!,MATCH($C162,#REF!,0),MATCH(P$1,#REF!,0))</f>
        <v>#REF!</v>
      </c>
      <c r="Q162" s="28">
        <f t="shared" si="176"/>
        <v>0</v>
      </c>
      <c r="R162" s="26"/>
      <c r="S162" s="27" t="e">
        <f t="array" ref="S162">INDEX(#REF!,MATCH($C162,#REF!,0),MATCH(S$1,#REF!,0))</f>
        <v>#REF!</v>
      </c>
      <c r="T162" s="27" t="e">
        <f t="array" ref="T162">INDEX(#REF!,MATCH($C162,#REF!,0),MATCH(T$1,#REF!,0))</f>
        <v>#REF!</v>
      </c>
      <c r="U162" s="27" t="e">
        <f t="array" ref="U162">INDEX(#REF!,MATCH($C162,#REF!,0),MATCH(U$1,#REF!,0))</f>
        <v>#REF!</v>
      </c>
      <c r="V162" s="27" t="e">
        <f t="array" ref="V162">INDEX(#REF!,MATCH($C162,#REF!,0),MATCH(V$1,#REF!,0))</f>
        <v>#REF!</v>
      </c>
      <c r="W162" s="27" t="e">
        <f t="array" ref="W162">INDEX(#REF!,MATCH($C162,#REF!,0),MATCH(W$1,#REF!,0))</f>
        <v>#REF!</v>
      </c>
      <c r="X162" s="27" t="e">
        <f t="array" ref="X162">INDEX(#REF!,MATCH($C162,#REF!,0),MATCH(X$1,#REF!,0))</f>
        <v>#REF!</v>
      </c>
      <c r="Y162" s="27" t="e">
        <f t="array" ref="Y162">INDEX(#REF!,MATCH($C162,#REF!,0),MATCH(Y$1,#REF!,0))</f>
        <v>#REF!</v>
      </c>
      <c r="Z162" s="27" t="e">
        <f t="array" ref="Z162">INDEX(#REF!,MATCH($C162,#REF!,0),MATCH(Z$1,#REF!,0))</f>
        <v>#REF!</v>
      </c>
      <c r="AA162" s="27" t="e">
        <f t="array" ref="AA162">INDEX(#REF!,MATCH($C162,#REF!,0),MATCH(AA$1,#REF!,0))</f>
        <v>#REF!</v>
      </c>
      <c r="AB162" s="27" t="e">
        <f t="array" ref="AB162">INDEX(#REF!,MATCH($C162,#REF!,0),MATCH(AB$1,#REF!,0))</f>
        <v>#REF!</v>
      </c>
      <c r="AC162" s="27" t="e">
        <f t="array" ref="AC162">INDEX(#REF!,MATCH($C162,#REF!,0),MATCH(AC$1,#REF!,0))</f>
        <v>#REF!</v>
      </c>
      <c r="AD162" s="27" t="e">
        <f t="array" ref="AD162">INDEX(#REF!,MATCH($C162,#REF!,0),MATCH(AD$1,#REF!,0))</f>
        <v>#REF!</v>
      </c>
      <c r="AE162" s="27" t="e">
        <f t="shared" si="177"/>
        <v>#REF!</v>
      </c>
      <c r="AF162" s="28">
        <f t="shared" si="169"/>
        <v>0</v>
      </c>
      <c r="AG162" s="26"/>
      <c r="AH162" s="27" t="e">
        <f t="array" ref="AH162">INDEX(#REF!,MATCH($C162,#REF!,0),MATCH(AH$1,#REF!,0))</f>
        <v>#REF!</v>
      </c>
      <c r="AI162" s="27" t="e">
        <f t="array" ref="AI162">INDEX(#REF!,MATCH($C162,#REF!,0),MATCH(AI$1,#REF!,0))</f>
        <v>#REF!</v>
      </c>
      <c r="AJ162" s="27" t="e">
        <f t="array" ref="AJ162">INDEX(#REF!,MATCH($C162,#REF!,0),MATCH(AJ$1,#REF!,0))</f>
        <v>#REF!</v>
      </c>
      <c r="AK162" s="27" t="e">
        <f t="array" ref="AK162">INDEX(#REF!,MATCH($C162,#REF!,0),MATCH(AK$1,#REF!,0))</f>
        <v>#REF!</v>
      </c>
      <c r="AL162" s="27" t="e">
        <f t="array" ref="AL162">INDEX(#REF!,MATCH($C162,#REF!,0),MATCH(AL$1,#REF!,0))</f>
        <v>#REF!</v>
      </c>
      <c r="AM162" s="27" t="e">
        <f t="array" ref="AM162">INDEX(#REF!,MATCH($C162,#REF!,0),MATCH(AM$1,#REF!,0))</f>
        <v>#REF!</v>
      </c>
      <c r="AN162" s="27" t="e">
        <f t="array" ref="AN162">INDEX(#REF!,MATCH($C162,#REF!,0),MATCH(AN$1,#REF!,0))</f>
        <v>#REF!</v>
      </c>
      <c r="AO162" s="27" t="e">
        <f t="array" ref="AO162">INDEX(#REF!,MATCH($C162,#REF!,0),MATCH(AO$1,#REF!,0))</f>
        <v>#REF!</v>
      </c>
      <c r="AP162" s="27" t="e">
        <f t="array" ref="AP162">INDEX(#REF!,MATCH($C162,#REF!,0),MATCH(AP$1,#REF!,0))</f>
        <v>#REF!</v>
      </c>
      <c r="AQ162" s="27" t="e">
        <f t="array" ref="AQ162">INDEX(#REF!,MATCH($C162,#REF!,0),MATCH(AQ$1,#REF!,0))</f>
        <v>#REF!</v>
      </c>
      <c r="AR162" s="27" t="e">
        <f t="array" ref="AR162">INDEX(#REF!,MATCH($C162,#REF!,0),MATCH(AR$1,#REF!,0))</f>
        <v>#REF!</v>
      </c>
      <c r="AS162" s="27" t="e">
        <f t="array" ref="AS162">INDEX(#REF!,MATCH($C162,#REF!,0),MATCH(AS$1,#REF!,0))</f>
        <v>#REF!</v>
      </c>
      <c r="AT162" s="27" t="e">
        <f t="shared" si="178"/>
        <v>#REF!</v>
      </c>
      <c r="AU162" s="28">
        <f t="shared" si="179"/>
        <v>0</v>
      </c>
      <c r="AV162" s="26"/>
      <c r="AW162" s="29" t="e">
        <f>SUMIF(E$1:P$1,"&lt;="&amp;AW$2,E162:P162)</f>
        <v>#REF!</v>
      </c>
      <c r="AX162" s="28" t="e">
        <f t="shared" si="180"/>
        <v>#REF!</v>
      </c>
      <c r="AY162" s="26"/>
      <c r="AZ162" s="26"/>
      <c r="BA162" s="29" t="e">
        <f>SUMIF(S$1:AD$1,"&lt;="&amp;BA$2,S162:AD162)</f>
        <v>#REF!</v>
      </c>
      <c r="BB162" s="28" t="e">
        <f t="shared" si="181"/>
        <v>#REF!</v>
      </c>
      <c r="BC162" s="27" t="e">
        <f t="shared" si="182"/>
        <v>#REF!</v>
      </c>
      <c r="BD162" s="28" t="str">
        <f t="shared" si="171"/>
        <v>-</v>
      </c>
      <c r="BE162" s="26"/>
      <c r="BF162" s="26"/>
      <c r="BG162" s="29" t="e">
        <f>SUMIF(AH$1:AS$1,"&lt;="&amp;BG$2,AH162:AS162)</f>
        <v>#REF!</v>
      </c>
      <c r="BH162" s="28" t="e">
        <f t="shared" si="183"/>
        <v>#REF!</v>
      </c>
      <c r="BI162" s="27" t="e">
        <f t="shared" si="184"/>
        <v>#REF!</v>
      </c>
      <c r="BJ162" s="28" t="str">
        <f t="shared" si="172"/>
        <v>-</v>
      </c>
      <c r="BK162" s="25"/>
    </row>
    <row r="163" spans="1:63" ht="10.5" hidden="1" customHeight="1" outlineLevel="1" x14ac:dyDescent="0.3">
      <c r="A163" s="14"/>
      <c r="B163" s="14"/>
      <c r="C163" s="17" t="s">
        <v>176</v>
      </c>
      <c r="D163" s="7"/>
      <c r="E163" s="18" t="e">
        <f t="shared" ref="E163:P163" si="188">E148+E149+SUM(E155:E158)</f>
        <v>#REF!</v>
      </c>
      <c r="F163" s="18" t="e">
        <f t="shared" si="188"/>
        <v>#REF!</v>
      </c>
      <c r="G163" s="18" t="e">
        <f t="shared" si="188"/>
        <v>#REF!</v>
      </c>
      <c r="H163" s="18" t="e">
        <f t="shared" si="188"/>
        <v>#REF!</v>
      </c>
      <c r="I163" s="18" t="e">
        <f t="shared" si="188"/>
        <v>#REF!</v>
      </c>
      <c r="J163" s="18" t="e">
        <f t="shared" si="188"/>
        <v>#REF!</v>
      </c>
      <c r="K163" s="18" t="e">
        <f t="shared" si="188"/>
        <v>#REF!</v>
      </c>
      <c r="L163" s="18" t="e">
        <f t="shared" si="188"/>
        <v>#REF!</v>
      </c>
      <c r="M163" s="18" t="e">
        <f t="shared" si="188"/>
        <v>#REF!</v>
      </c>
      <c r="N163" s="18" t="e">
        <f t="shared" si="188"/>
        <v>#REF!</v>
      </c>
      <c r="O163" s="18" t="e">
        <f t="shared" si="188"/>
        <v>#REF!</v>
      </c>
      <c r="P163" s="18" t="e">
        <f t="shared" si="188"/>
        <v>#REF!</v>
      </c>
      <c r="Q163" s="19">
        <f t="shared" si="176"/>
        <v>0</v>
      </c>
      <c r="R163" s="7"/>
      <c r="S163" s="18" t="e">
        <f t="shared" ref="S163:AD163" si="189">S148+S149+SUM(S155:S158)</f>
        <v>#REF!</v>
      </c>
      <c r="T163" s="18" t="e">
        <f t="shared" si="189"/>
        <v>#REF!</v>
      </c>
      <c r="U163" s="18" t="e">
        <f t="shared" si="189"/>
        <v>#REF!</v>
      </c>
      <c r="V163" s="18" t="e">
        <f t="shared" si="189"/>
        <v>#REF!</v>
      </c>
      <c r="W163" s="18" t="e">
        <f t="shared" si="189"/>
        <v>#REF!</v>
      </c>
      <c r="X163" s="18" t="e">
        <f t="shared" si="189"/>
        <v>#REF!</v>
      </c>
      <c r="Y163" s="18" t="e">
        <f t="shared" si="189"/>
        <v>#REF!</v>
      </c>
      <c r="Z163" s="18" t="e">
        <f t="shared" si="189"/>
        <v>#REF!</v>
      </c>
      <c r="AA163" s="18" t="e">
        <f t="shared" si="189"/>
        <v>#REF!</v>
      </c>
      <c r="AB163" s="18" t="e">
        <f t="shared" si="189"/>
        <v>#REF!</v>
      </c>
      <c r="AC163" s="18" t="e">
        <f t="shared" si="189"/>
        <v>#REF!</v>
      </c>
      <c r="AD163" s="18" t="e">
        <f t="shared" si="189"/>
        <v>#REF!</v>
      </c>
      <c r="AE163" s="18" t="e">
        <f t="shared" si="177"/>
        <v>#REF!</v>
      </c>
      <c r="AF163" s="19">
        <f t="shared" si="169"/>
        <v>0</v>
      </c>
      <c r="AG163" s="7"/>
      <c r="AH163" s="18" t="e">
        <f t="shared" ref="AH163:AS163" si="190">AH148+AH149+SUM(AH155:AH158)</f>
        <v>#REF!</v>
      </c>
      <c r="AI163" s="18" t="e">
        <f t="shared" si="190"/>
        <v>#REF!</v>
      </c>
      <c r="AJ163" s="18" t="e">
        <f t="shared" si="190"/>
        <v>#REF!</v>
      </c>
      <c r="AK163" s="18" t="e">
        <f t="shared" si="190"/>
        <v>#REF!</v>
      </c>
      <c r="AL163" s="18" t="e">
        <f t="shared" si="190"/>
        <v>#REF!</v>
      </c>
      <c r="AM163" s="18" t="e">
        <f t="shared" si="190"/>
        <v>#REF!</v>
      </c>
      <c r="AN163" s="18" t="e">
        <f t="shared" si="190"/>
        <v>#REF!</v>
      </c>
      <c r="AO163" s="18" t="e">
        <f t="shared" si="190"/>
        <v>#REF!</v>
      </c>
      <c r="AP163" s="18" t="e">
        <f t="shared" si="190"/>
        <v>#REF!</v>
      </c>
      <c r="AQ163" s="18" t="e">
        <f t="shared" si="190"/>
        <v>#REF!</v>
      </c>
      <c r="AR163" s="18" t="e">
        <f t="shared" si="190"/>
        <v>#REF!</v>
      </c>
      <c r="AS163" s="18" t="e">
        <f t="shared" si="190"/>
        <v>#REF!</v>
      </c>
      <c r="AT163" s="18" t="e">
        <f t="shared" si="178"/>
        <v>#REF!</v>
      </c>
      <c r="AU163" s="19">
        <f t="shared" si="179"/>
        <v>0</v>
      </c>
      <c r="AV163" s="7"/>
      <c r="AW163" s="18" t="e">
        <f>AW148+AW149+SUM(AW155:AW158)</f>
        <v>#REF!</v>
      </c>
      <c r="AX163" s="19" t="e">
        <f t="shared" si="180"/>
        <v>#REF!</v>
      </c>
      <c r="AY163" s="7"/>
      <c r="AZ163" s="7"/>
      <c r="BA163" s="18" t="e">
        <f>BA148+BA149+SUM(BA155:BA158)</f>
        <v>#REF!</v>
      </c>
      <c r="BB163" s="19" t="e">
        <f t="shared" si="181"/>
        <v>#REF!</v>
      </c>
      <c r="BC163" s="18" t="e">
        <f t="shared" si="182"/>
        <v>#REF!</v>
      </c>
      <c r="BD163" s="19" t="str">
        <f t="shared" si="171"/>
        <v>-</v>
      </c>
      <c r="BE163" s="7"/>
      <c r="BF163" s="7"/>
      <c r="BG163" s="18" t="e">
        <f>BG148+BG149+SUM(BG155:BG158)</f>
        <v>#REF!</v>
      </c>
      <c r="BH163" s="19" t="e">
        <f t="shared" si="183"/>
        <v>#REF!</v>
      </c>
      <c r="BI163" s="18" t="e">
        <f t="shared" si="184"/>
        <v>#REF!</v>
      </c>
      <c r="BJ163" s="19" t="str">
        <f t="shared" si="172"/>
        <v>-</v>
      </c>
      <c r="BK163" s="14"/>
    </row>
    <row r="164" spans="1:63" ht="10.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</row>
    <row r="165" spans="1:63" ht="10.5" customHeight="1" x14ac:dyDescent="0.3">
      <c r="A165" s="7"/>
      <c r="B165" s="7"/>
      <c r="C165" s="7">
        <v>2023</v>
      </c>
      <c r="D165" s="7"/>
      <c r="E165" s="18">
        <f t="shared" ref="E165:Q165" si="191">AH38</f>
        <v>276643.03999999998</v>
      </c>
      <c r="F165" s="18">
        <f t="shared" si="191"/>
        <v>359281.46</v>
      </c>
      <c r="G165" s="18">
        <f t="shared" si="191"/>
        <v>744847.97000000009</v>
      </c>
      <c r="H165" s="18">
        <f t="shared" si="191"/>
        <v>422735.33</v>
      </c>
      <c r="I165" s="18">
        <f t="shared" si="191"/>
        <v>519926.69000000012</v>
      </c>
      <c r="J165" s="18">
        <f t="shared" si="191"/>
        <v>491964.54</v>
      </c>
      <c r="K165" s="18">
        <f t="shared" si="191"/>
        <v>637072.60000000009</v>
      </c>
      <c r="L165" s="18">
        <f t="shared" si="191"/>
        <v>562042.29</v>
      </c>
      <c r="M165" s="18">
        <f t="shared" si="191"/>
        <v>516675.95</v>
      </c>
      <c r="N165" s="18">
        <f t="shared" si="191"/>
        <v>519972.19</v>
      </c>
      <c r="O165" s="18">
        <f t="shared" si="191"/>
        <v>1025370.41</v>
      </c>
      <c r="P165" s="18">
        <f t="shared" si="191"/>
        <v>445579.27</v>
      </c>
      <c r="Q165" s="18" t="e">
        <f t="shared" si="191"/>
        <v>#REF!</v>
      </c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</row>
    <row r="166" spans="1:63" ht="10.5" customHeight="1" x14ac:dyDescent="0.3">
      <c r="A166" s="7"/>
      <c r="B166" s="7"/>
      <c r="C166" s="7">
        <v>2024</v>
      </c>
      <c r="D166" s="7"/>
      <c r="E166" s="18" t="e">
        <f t="shared" ref="E166:Q166" si="192">E38</f>
        <v>#REF!</v>
      </c>
      <c r="F166" s="18" t="e">
        <f t="shared" si="192"/>
        <v>#REF!</v>
      </c>
      <c r="G166" s="18" t="e">
        <f t="shared" si="192"/>
        <v>#REF!</v>
      </c>
      <c r="H166" s="18" t="e">
        <f t="shared" si="192"/>
        <v>#REF!</v>
      </c>
      <c r="I166" s="18" t="e">
        <f t="shared" si="192"/>
        <v>#REF!</v>
      </c>
      <c r="J166" s="18" t="e">
        <f t="shared" si="192"/>
        <v>#REF!</v>
      </c>
      <c r="K166" s="18" t="e">
        <f t="shared" si="192"/>
        <v>#REF!</v>
      </c>
      <c r="L166" s="18" t="e">
        <f t="shared" si="192"/>
        <v>#REF!</v>
      </c>
      <c r="M166" s="18" t="e">
        <f t="shared" si="192"/>
        <v>#REF!</v>
      </c>
      <c r="N166" s="18" t="e">
        <f t="shared" si="192"/>
        <v>#REF!</v>
      </c>
      <c r="O166" s="18" t="e">
        <f t="shared" si="192"/>
        <v>#REF!</v>
      </c>
      <c r="P166" s="18" t="e">
        <f t="shared" si="192"/>
        <v>#REF!</v>
      </c>
      <c r="Q166" s="18">
        <f t="shared" si="192"/>
        <v>0</v>
      </c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</row>
    <row r="167" spans="1:63" ht="10.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</row>
    <row r="168" spans="1:63" ht="10.5" customHeight="1" x14ac:dyDescent="0.3">
      <c r="A168" s="14"/>
      <c r="B168" s="14"/>
      <c r="C168" s="17" t="s">
        <v>177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14"/>
    </row>
    <row r="169" spans="1:63" ht="10.5" customHeight="1" x14ac:dyDescent="0.3">
      <c r="A169" s="14"/>
      <c r="B169" s="14"/>
      <c r="C169" s="20" t="s">
        <v>178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12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14"/>
    </row>
    <row r="170" spans="1:63" ht="10.5" customHeight="1" x14ac:dyDescent="0.3">
      <c r="A170" s="14"/>
      <c r="B170" s="14"/>
      <c r="C170" s="55" t="s">
        <v>179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14"/>
    </row>
    <row r="171" spans="1:63" ht="10.5" customHeight="1" x14ac:dyDescent="0.3">
      <c r="A171" s="14"/>
      <c r="B171" s="14"/>
      <c r="C171" s="55" t="s">
        <v>180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14"/>
    </row>
    <row r="172" spans="1:63" ht="10.5" customHeight="1" x14ac:dyDescent="0.3">
      <c r="A172" s="11"/>
      <c r="B172" s="11"/>
      <c r="C172" s="20" t="s">
        <v>181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12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11"/>
    </row>
    <row r="173" spans="1:63" ht="10.5" customHeight="1" x14ac:dyDescent="0.3">
      <c r="A173" s="11"/>
      <c r="B173" s="11"/>
      <c r="C173" s="20" t="s">
        <v>182</v>
      </c>
      <c r="D173" s="7"/>
      <c r="E173" s="7"/>
      <c r="F173" s="7"/>
      <c r="G173" s="7"/>
      <c r="H173" s="7"/>
      <c r="I173" s="7"/>
      <c r="J173" s="7">
        <v>2023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12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11"/>
    </row>
    <row r="174" spans="1:63" ht="10.5" customHeight="1" x14ac:dyDescent="0.3">
      <c r="A174" s="14"/>
      <c r="B174" s="14"/>
      <c r="C174" s="17" t="s">
        <v>183</v>
      </c>
      <c r="D174" s="7"/>
      <c r="E174" s="7"/>
      <c r="F174" s="7"/>
      <c r="G174" s="7"/>
      <c r="H174" s="7"/>
      <c r="I174" s="7"/>
      <c r="J174" s="7">
        <v>2024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14"/>
    </row>
    <row r="175" spans="1:63" ht="10.5" customHeight="1" x14ac:dyDescent="0.3">
      <c r="A175" s="14"/>
      <c r="B175" s="1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14"/>
    </row>
    <row r="176" spans="1:63" ht="10.5" customHeight="1" x14ac:dyDescent="0.3">
      <c r="A176" s="14"/>
      <c r="B176" s="1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14"/>
    </row>
    <row r="177" spans="1:63" ht="10.5" customHeight="1" x14ac:dyDescent="0.3">
      <c r="A177" s="14"/>
      <c r="B177" s="14"/>
      <c r="C177" s="7" t="s">
        <v>59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14"/>
    </row>
    <row r="178" spans="1:63" ht="10.5" customHeight="1" x14ac:dyDescent="0.3">
      <c r="A178" s="14" t="s">
        <v>184</v>
      </c>
      <c r="B178" s="14"/>
      <c r="C178" s="17" t="s">
        <v>184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 t="s">
        <v>185</v>
      </c>
      <c r="AI178" s="7" t="s">
        <v>185</v>
      </c>
      <c r="AJ178" s="7" t="s">
        <v>185</v>
      </c>
      <c r="AK178" s="7" t="s">
        <v>185</v>
      </c>
      <c r="AL178" s="7" t="s">
        <v>185</v>
      </c>
      <c r="AM178" s="7" t="s">
        <v>185</v>
      </c>
      <c r="AN178" s="7" t="s">
        <v>185</v>
      </c>
      <c r="AO178" s="7" t="s">
        <v>185</v>
      </c>
      <c r="AP178" s="7" t="s">
        <v>185</v>
      </c>
      <c r="AQ178" s="7" t="s">
        <v>185</v>
      </c>
      <c r="AR178" s="7" t="s">
        <v>185</v>
      </c>
      <c r="AS178" s="7" t="s">
        <v>185</v>
      </c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>
        <v>0.4</v>
      </c>
      <c r="BE178" s="7"/>
      <c r="BF178" s="7"/>
      <c r="BG178" s="7"/>
      <c r="BH178" s="7"/>
      <c r="BI178" s="7"/>
      <c r="BJ178" s="7">
        <v>0.4</v>
      </c>
      <c r="BK178" s="14"/>
    </row>
    <row r="179" spans="1:63" ht="10.5" customHeight="1" x14ac:dyDescent="0.3">
      <c r="A179" s="14" t="s">
        <v>184</v>
      </c>
      <c r="B179" s="14"/>
      <c r="C179" s="12" t="s">
        <v>23</v>
      </c>
      <c r="D179" s="7"/>
      <c r="E179" s="7">
        <v>2023</v>
      </c>
      <c r="F179" s="7">
        <v>2023</v>
      </c>
      <c r="G179" s="7">
        <v>2023</v>
      </c>
      <c r="H179" s="7">
        <v>2023</v>
      </c>
      <c r="I179" s="7">
        <v>2023</v>
      </c>
      <c r="J179" s="7">
        <v>2023</v>
      </c>
      <c r="K179" s="7">
        <v>2023</v>
      </c>
      <c r="L179" s="7">
        <v>2023</v>
      </c>
      <c r="M179" s="7">
        <v>2023</v>
      </c>
      <c r="N179" s="7">
        <v>2023</v>
      </c>
      <c r="O179" s="7">
        <v>2023</v>
      </c>
      <c r="P179" s="7">
        <v>2023</v>
      </c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 t="s">
        <v>186</v>
      </c>
      <c r="AI179" s="7" t="s">
        <v>186</v>
      </c>
      <c r="AJ179" s="7" t="s">
        <v>186</v>
      </c>
      <c r="AK179" s="7" t="s">
        <v>186</v>
      </c>
      <c r="AL179" s="7" t="s">
        <v>186</v>
      </c>
      <c r="AM179" s="7" t="s">
        <v>186</v>
      </c>
      <c r="AN179" s="7" t="s">
        <v>186</v>
      </c>
      <c r="AO179" s="7" t="s">
        <v>186</v>
      </c>
      <c r="AP179" s="7" t="s">
        <v>186</v>
      </c>
      <c r="AQ179" s="7" t="s">
        <v>186</v>
      </c>
      <c r="AR179" s="7" t="s">
        <v>186</v>
      </c>
      <c r="AS179" s="7" t="s">
        <v>186</v>
      </c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 t="s">
        <v>187</v>
      </c>
      <c r="BE179" s="7"/>
      <c r="BF179" s="7"/>
      <c r="BG179" s="7"/>
      <c r="BH179" s="7"/>
      <c r="BI179" s="7"/>
      <c r="BJ179" s="7" t="s">
        <v>187</v>
      </c>
      <c r="BK179" s="14"/>
    </row>
    <row r="180" spans="1:63" ht="10.5" customHeight="1" x14ac:dyDescent="0.3">
      <c r="A180" s="14" t="s">
        <v>184</v>
      </c>
      <c r="B180" s="14"/>
      <c r="C180" s="26" t="s">
        <v>24</v>
      </c>
      <c r="D180" s="7"/>
      <c r="E180" s="57">
        <v>18328</v>
      </c>
      <c r="F180" s="57">
        <v>18328</v>
      </c>
      <c r="G180" s="57">
        <v>18328</v>
      </c>
      <c r="H180" s="57">
        <v>18328</v>
      </c>
      <c r="I180" s="57">
        <v>18328</v>
      </c>
      <c r="J180" s="57">
        <v>18328</v>
      </c>
      <c r="K180" s="57">
        <v>18328</v>
      </c>
      <c r="L180" s="57">
        <v>18328</v>
      </c>
      <c r="M180" s="57">
        <v>18328</v>
      </c>
      <c r="N180" s="57">
        <v>18328</v>
      </c>
      <c r="O180" s="57">
        <v>18328</v>
      </c>
      <c r="P180" s="57">
        <v>18328</v>
      </c>
      <c r="Q180" s="57"/>
      <c r="R180" s="7"/>
      <c r="S180" s="58">
        <f t="shared" ref="S180:AD180" si="193">20000*0.06/(E180*0.25)</f>
        <v>0.26189436927106069</v>
      </c>
      <c r="T180" s="58">
        <f t="shared" si="193"/>
        <v>0.26189436927106069</v>
      </c>
      <c r="U180" s="58">
        <f t="shared" si="193"/>
        <v>0.26189436927106069</v>
      </c>
      <c r="V180" s="58">
        <f t="shared" si="193"/>
        <v>0.26189436927106069</v>
      </c>
      <c r="W180" s="58">
        <f t="shared" si="193"/>
        <v>0.26189436927106069</v>
      </c>
      <c r="X180" s="58">
        <f t="shared" si="193"/>
        <v>0.26189436927106069</v>
      </c>
      <c r="Y180" s="58">
        <f t="shared" si="193"/>
        <v>0.26189436927106069</v>
      </c>
      <c r="Z180" s="58">
        <f t="shared" si="193"/>
        <v>0.26189436927106069</v>
      </c>
      <c r="AA180" s="58">
        <f t="shared" si="193"/>
        <v>0.26189436927106069</v>
      </c>
      <c r="AB180" s="58">
        <f t="shared" si="193"/>
        <v>0.26189436927106069</v>
      </c>
      <c r="AC180" s="58">
        <f t="shared" si="193"/>
        <v>0.26189436927106069</v>
      </c>
      <c r="AD180" s="58">
        <f t="shared" si="193"/>
        <v>0.26189436927106069</v>
      </c>
      <c r="AE180" s="58"/>
      <c r="AF180" s="58"/>
      <c r="AG180" s="7"/>
      <c r="AH180" s="58" t="e">
        <f>AVERAGE(#REF!)*12</f>
        <v>#REF!</v>
      </c>
      <c r="AI180" s="58" t="e">
        <f>AVERAGE(#REF!)*12</f>
        <v>#REF!</v>
      </c>
      <c r="AJ180" s="58" t="e">
        <f>AVERAGE(#REF!)*12</f>
        <v>#REF!</v>
      </c>
      <c r="AK180" s="58" t="e">
        <f>AVERAGE(#REF!)*12</f>
        <v>#REF!</v>
      </c>
      <c r="AL180" s="58" t="e">
        <f>AVERAGE(#REF!)*12</f>
        <v>#REF!</v>
      </c>
      <c r="AM180" s="58" t="e">
        <f>AVERAGE(#REF!)*12</f>
        <v>#REF!</v>
      </c>
      <c r="AN180" s="58" t="e">
        <f>AVERAGE(#REF!)*12</f>
        <v>#REF!</v>
      </c>
      <c r="AO180" s="58" t="e">
        <f>AVERAGE(#REF!)*12</f>
        <v>#REF!</v>
      </c>
      <c r="AP180" s="58" t="e">
        <f>AVERAGE(#REF!)*12</f>
        <v>#REF!</v>
      </c>
      <c r="AQ180" s="58" t="e">
        <f>AVERAGE(#REF!)*12</f>
        <v>#REF!</v>
      </c>
      <c r="AR180" s="58" t="e">
        <f>AVERAGE(#REF!)*12</f>
        <v>#REF!</v>
      </c>
      <c r="AS180" s="58" t="e">
        <f>AVERAGE(#REF!)*12</f>
        <v>#REF!</v>
      </c>
      <c r="AT180" s="58"/>
      <c r="AU180" s="58"/>
      <c r="AV180" s="7"/>
      <c r="AW180" s="57"/>
      <c r="AX180" s="57"/>
      <c r="AY180" s="7"/>
      <c r="AZ180" s="7"/>
      <c r="BA180" s="57"/>
      <c r="BB180" s="57"/>
      <c r="BC180" s="58"/>
      <c r="BD180" s="58" t="e">
        <f>ROUND(AM180*(LEFT(RIGHT(#REF!,5),3))/60*BD$178,0)</f>
        <v>#REF!</v>
      </c>
      <c r="BE180" s="7"/>
      <c r="BF180" s="7"/>
      <c r="BG180" s="57"/>
      <c r="BH180" s="57"/>
      <c r="BI180" s="58"/>
      <c r="BJ180" s="58" t="e">
        <f>ROUND(AS180*(LEFT(RIGHT(C180,5),3))/60*BJ$178,0)</f>
        <v>#REF!</v>
      </c>
      <c r="BK180" s="14"/>
    </row>
    <row r="181" spans="1:63" ht="10.5" customHeight="1" x14ac:dyDescent="0.3">
      <c r="A181" s="14" t="s">
        <v>184</v>
      </c>
      <c r="B181" s="7"/>
      <c r="C181" s="26" t="s">
        <v>25</v>
      </c>
      <c r="D181" s="7"/>
      <c r="E181" s="57">
        <v>14244</v>
      </c>
      <c r="F181" s="57">
        <v>14244</v>
      </c>
      <c r="G181" s="57">
        <v>14244</v>
      </c>
      <c r="H181" s="57">
        <v>14244</v>
      </c>
      <c r="I181" s="57">
        <v>14244</v>
      </c>
      <c r="J181" s="57">
        <v>14244</v>
      </c>
      <c r="K181" s="57">
        <v>14244</v>
      </c>
      <c r="L181" s="57">
        <v>14244</v>
      </c>
      <c r="M181" s="57">
        <v>14244</v>
      </c>
      <c r="N181" s="57">
        <v>14244</v>
      </c>
      <c r="O181" s="57">
        <v>14244</v>
      </c>
      <c r="P181" s="57">
        <v>14244</v>
      </c>
      <c r="Q181" s="57"/>
      <c r="R181" s="7"/>
      <c r="S181" s="58">
        <f t="shared" ref="S181:AD181" si="194">20000*0.05/(E181*0.2)</f>
        <v>0.35102499297950013</v>
      </c>
      <c r="T181" s="58">
        <f t="shared" si="194"/>
        <v>0.35102499297950013</v>
      </c>
      <c r="U181" s="58">
        <f t="shared" si="194"/>
        <v>0.35102499297950013</v>
      </c>
      <c r="V181" s="58">
        <f t="shared" si="194"/>
        <v>0.35102499297950013</v>
      </c>
      <c r="W181" s="58">
        <f t="shared" si="194"/>
        <v>0.35102499297950013</v>
      </c>
      <c r="X181" s="58">
        <f t="shared" si="194"/>
        <v>0.35102499297950013</v>
      </c>
      <c r="Y181" s="58">
        <f t="shared" si="194"/>
        <v>0.35102499297950013</v>
      </c>
      <c r="Z181" s="58">
        <f t="shared" si="194"/>
        <v>0.35102499297950013</v>
      </c>
      <c r="AA181" s="58">
        <f t="shared" si="194"/>
        <v>0.35102499297950013</v>
      </c>
      <c r="AB181" s="58">
        <f t="shared" si="194"/>
        <v>0.35102499297950013</v>
      </c>
      <c r="AC181" s="58">
        <f t="shared" si="194"/>
        <v>0.35102499297950013</v>
      </c>
      <c r="AD181" s="58">
        <f t="shared" si="194"/>
        <v>0.35102499297950013</v>
      </c>
      <c r="AE181" s="58"/>
      <c r="AF181" s="58"/>
      <c r="AG181" s="7"/>
      <c r="AH181" s="58" t="e">
        <f>AVERAGE(#REF!)*12</f>
        <v>#REF!</v>
      </c>
      <c r="AI181" s="58" t="e">
        <f>AVERAGE(#REF!)*12</f>
        <v>#REF!</v>
      </c>
      <c r="AJ181" s="58" t="e">
        <f>AVERAGE(#REF!)*12</f>
        <v>#REF!</v>
      </c>
      <c r="AK181" s="58" t="e">
        <f>AVERAGE(#REF!)*12</f>
        <v>#REF!</v>
      </c>
      <c r="AL181" s="58" t="e">
        <f>AVERAGE(#REF!)*12</f>
        <v>#REF!</v>
      </c>
      <c r="AM181" s="58" t="e">
        <f>AVERAGE(#REF!)*12</f>
        <v>#REF!</v>
      </c>
      <c r="AN181" s="58" t="e">
        <f>AVERAGE(#REF!)*12</f>
        <v>#REF!</v>
      </c>
      <c r="AO181" s="58" t="e">
        <f>AVERAGE(#REF!)*12</f>
        <v>#REF!</v>
      </c>
      <c r="AP181" s="58" t="e">
        <f>AVERAGE(#REF!)*12</f>
        <v>#REF!</v>
      </c>
      <c r="AQ181" s="58" t="e">
        <f>AVERAGE(#REF!)*12</f>
        <v>#REF!</v>
      </c>
      <c r="AR181" s="58" t="e">
        <f>AVERAGE(#REF!)*12</f>
        <v>#REF!</v>
      </c>
      <c r="AS181" s="58" t="e">
        <f>AVERAGE(#REF!)*12</f>
        <v>#REF!</v>
      </c>
      <c r="AT181" s="58"/>
      <c r="AU181" s="58"/>
      <c r="AV181" s="7"/>
      <c r="AW181" s="57"/>
      <c r="AX181" s="57"/>
      <c r="AY181" s="7"/>
      <c r="AZ181" s="7"/>
      <c r="BA181" s="57"/>
      <c r="BB181" s="57"/>
      <c r="BC181" s="58"/>
      <c r="BD181" s="58" t="e">
        <f>ROUND(AM181*(LEFT(RIGHT(#REF!,5),3))/50*BD$178,0)</f>
        <v>#REF!</v>
      </c>
      <c r="BE181" s="7"/>
      <c r="BF181" s="7"/>
      <c r="BG181" s="57"/>
      <c r="BH181" s="57"/>
      <c r="BI181" s="58"/>
      <c r="BJ181" s="58" t="e">
        <f>ROUND(AS181*(LEFT(RIGHT(C181,5),3))/50*BJ$178,0)</f>
        <v>#REF!</v>
      </c>
      <c r="BK181" s="7"/>
    </row>
    <row r="182" spans="1:63" ht="10.5" customHeight="1" x14ac:dyDescent="0.3">
      <c r="A182" s="14" t="s">
        <v>184</v>
      </c>
      <c r="B182" s="7"/>
      <c r="C182" s="26" t="s">
        <v>26</v>
      </c>
      <c r="D182" s="7"/>
      <c r="E182" s="57">
        <v>13817</v>
      </c>
      <c r="F182" s="57">
        <v>13817</v>
      </c>
      <c r="G182" s="57">
        <v>13817</v>
      </c>
      <c r="H182" s="57">
        <v>13817</v>
      </c>
      <c r="I182" s="57">
        <v>13817</v>
      </c>
      <c r="J182" s="57">
        <v>13817</v>
      </c>
      <c r="K182" s="57">
        <v>13817</v>
      </c>
      <c r="L182" s="57">
        <v>13817</v>
      </c>
      <c r="M182" s="57">
        <v>13817</v>
      </c>
      <c r="N182" s="57">
        <v>13817</v>
      </c>
      <c r="O182" s="57">
        <v>13817</v>
      </c>
      <c r="P182" s="57">
        <v>13817</v>
      </c>
      <c r="Q182" s="57"/>
      <c r="R182" s="7"/>
      <c r="S182" s="58">
        <f t="shared" ref="S182:AD182" si="195">20000*0.05/(E182*0.15)</f>
        <v>0.48249740657643969</v>
      </c>
      <c r="T182" s="58">
        <f t="shared" si="195"/>
        <v>0.48249740657643969</v>
      </c>
      <c r="U182" s="58">
        <f t="shared" si="195"/>
        <v>0.48249740657643969</v>
      </c>
      <c r="V182" s="58">
        <f t="shared" si="195"/>
        <v>0.48249740657643969</v>
      </c>
      <c r="W182" s="58">
        <f t="shared" si="195"/>
        <v>0.48249740657643969</v>
      </c>
      <c r="X182" s="58">
        <f t="shared" si="195"/>
        <v>0.48249740657643969</v>
      </c>
      <c r="Y182" s="58">
        <f t="shared" si="195"/>
        <v>0.48249740657643969</v>
      </c>
      <c r="Z182" s="58">
        <f t="shared" si="195"/>
        <v>0.48249740657643969</v>
      </c>
      <c r="AA182" s="58">
        <f t="shared" si="195"/>
        <v>0.48249740657643969</v>
      </c>
      <c r="AB182" s="58">
        <f t="shared" si="195"/>
        <v>0.48249740657643969</v>
      </c>
      <c r="AC182" s="58">
        <f t="shared" si="195"/>
        <v>0.48249740657643969</v>
      </c>
      <c r="AD182" s="58">
        <f t="shared" si="195"/>
        <v>0.48249740657643969</v>
      </c>
      <c r="AE182" s="58"/>
      <c r="AF182" s="58"/>
      <c r="AG182" s="7"/>
      <c r="AH182" s="58" t="e">
        <f>AVERAGE(#REF!)*12</f>
        <v>#REF!</v>
      </c>
      <c r="AI182" s="58" t="e">
        <f>AVERAGE(#REF!)*12</f>
        <v>#REF!</v>
      </c>
      <c r="AJ182" s="58" t="e">
        <f>AVERAGE(#REF!)*12</f>
        <v>#REF!</v>
      </c>
      <c r="AK182" s="58" t="e">
        <f>AVERAGE(#REF!)*12</f>
        <v>#REF!</v>
      </c>
      <c r="AL182" s="58" t="e">
        <f>AVERAGE(#REF!)*12</f>
        <v>#REF!</v>
      </c>
      <c r="AM182" s="58" t="e">
        <f>AVERAGE(#REF!)*12</f>
        <v>#REF!</v>
      </c>
      <c r="AN182" s="58" t="e">
        <f>AVERAGE(#REF!)*12</f>
        <v>#REF!</v>
      </c>
      <c r="AO182" s="58" t="e">
        <f>AVERAGE(#REF!)*12</f>
        <v>#REF!</v>
      </c>
      <c r="AP182" s="58" t="e">
        <f>AVERAGE(#REF!)*12</f>
        <v>#REF!</v>
      </c>
      <c r="AQ182" s="58" t="e">
        <f>AVERAGE(#REF!)*12</f>
        <v>#REF!</v>
      </c>
      <c r="AR182" s="58" t="e">
        <f>AVERAGE(#REF!)*12</f>
        <v>#REF!</v>
      </c>
      <c r="AS182" s="58" t="e">
        <f>AVERAGE(#REF!)*12</f>
        <v>#REF!</v>
      </c>
      <c r="AT182" s="58"/>
      <c r="AU182" s="58"/>
      <c r="AV182" s="7"/>
      <c r="AW182" s="57"/>
      <c r="AX182" s="57"/>
      <c r="AY182" s="7"/>
      <c r="AZ182" s="7"/>
      <c r="BA182" s="57"/>
      <c r="BB182" s="57"/>
      <c r="BC182" s="58"/>
      <c r="BD182" s="58" t="e">
        <f>ROUND(AM182*(LEFT(RIGHT(#REF!,5),3))/50*BD$178,0)</f>
        <v>#REF!</v>
      </c>
      <c r="BE182" s="7"/>
      <c r="BF182" s="7"/>
      <c r="BG182" s="57"/>
      <c r="BH182" s="57"/>
      <c r="BI182" s="58"/>
      <c r="BJ182" s="58" t="e">
        <f>ROUND(AS182*(LEFT(RIGHT(C182,5),3))/50*BJ$178,0)</f>
        <v>#REF!</v>
      </c>
      <c r="BK182" s="7"/>
    </row>
    <row r="183" spans="1:63" ht="10.5" customHeight="1" x14ac:dyDescent="0.3">
      <c r="A183" s="14" t="s">
        <v>184</v>
      </c>
      <c r="B183" s="7"/>
      <c r="C183" s="26" t="s">
        <v>27</v>
      </c>
      <c r="D183" s="7"/>
      <c r="E183" s="57">
        <v>4774</v>
      </c>
      <c r="F183" s="57">
        <v>4774</v>
      </c>
      <c r="G183" s="57">
        <v>4774</v>
      </c>
      <c r="H183" s="57">
        <v>4774</v>
      </c>
      <c r="I183" s="57">
        <v>4774</v>
      </c>
      <c r="J183" s="57">
        <v>4774</v>
      </c>
      <c r="K183" s="57">
        <v>4774</v>
      </c>
      <c r="L183" s="57">
        <v>4774</v>
      </c>
      <c r="M183" s="57">
        <v>4774</v>
      </c>
      <c r="N183" s="57">
        <v>4774</v>
      </c>
      <c r="O183" s="57">
        <v>4774</v>
      </c>
      <c r="P183" s="57">
        <v>4774</v>
      </c>
      <c r="Q183" s="5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58" t="e">
        <f>AVERAGE(#REF!)*12</f>
        <v>#REF!</v>
      </c>
      <c r="AI183" s="58" t="e">
        <f>AVERAGE(#REF!)*12</f>
        <v>#REF!</v>
      </c>
      <c r="AJ183" s="58" t="e">
        <f>AVERAGE(#REF!)*12</f>
        <v>#REF!</v>
      </c>
      <c r="AK183" s="58" t="e">
        <f>AVERAGE(#REF!)*12</f>
        <v>#REF!</v>
      </c>
      <c r="AL183" s="58" t="e">
        <f>AVERAGE(#REF!)*12</f>
        <v>#REF!</v>
      </c>
      <c r="AM183" s="58" t="e">
        <f>AVERAGE(#REF!)*12</f>
        <v>#REF!</v>
      </c>
      <c r="AN183" s="58" t="e">
        <f>AVERAGE(#REF!)*12</f>
        <v>#REF!</v>
      </c>
      <c r="AO183" s="58" t="e">
        <f>AVERAGE(#REF!)*12</f>
        <v>#REF!</v>
      </c>
      <c r="AP183" s="58" t="e">
        <f>AVERAGE(#REF!)*12</f>
        <v>#REF!</v>
      </c>
      <c r="AQ183" s="58" t="e">
        <f>AVERAGE(#REF!)*12</f>
        <v>#REF!</v>
      </c>
      <c r="AR183" s="58" t="e">
        <f>AVERAGE(#REF!)*12</f>
        <v>#REF!</v>
      </c>
      <c r="AS183" s="58" t="e">
        <f>AVERAGE(#REF!)*12</f>
        <v>#REF!</v>
      </c>
      <c r="AT183" s="7"/>
      <c r="AU183" s="7"/>
      <c r="AV183" s="7"/>
      <c r="AW183" s="57"/>
      <c r="AX183" s="57"/>
      <c r="AY183" s="7"/>
      <c r="AZ183" s="7"/>
      <c r="BA183" s="57"/>
      <c r="BB183" s="57"/>
      <c r="BC183" s="7"/>
      <c r="BD183" s="7"/>
      <c r="BE183" s="7"/>
      <c r="BF183" s="7"/>
      <c r="BG183" s="57"/>
      <c r="BH183" s="57"/>
      <c r="BI183" s="7"/>
      <c r="BJ183" s="7"/>
      <c r="BK183" s="7"/>
    </row>
    <row r="184" spans="1:63" ht="10.5" customHeight="1" x14ac:dyDescent="0.3">
      <c r="A184" s="14" t="s">
        <v>184</v>
      </c>
      <c r="B184" s="7"/>
      <c r="C184" s="26" t="s">
        <v>28</v>
      </c>
      <c r="D184" s="7"/>
      <c r="E184" s="57">
        <v>10662</v>
      </c>
      <c r="F184" s="57">
        <v>10662</v>
      </c>
      <c r="G184" s="57">
        <v>10662</v>
      </c>
      <c r="H184" s="57">
        <v>10662</v>
      </c>
      <c r="I184" s="57">
        <v>10662</v>
      </c>
      <c r="J184" s="57">
        <v>10662</v>
      </c>
      <c r="K184" s="57">
        <v>10662</v>
      </c>
      <c r="L184" s="57">
        <v>10662</v>
      </c>
      <c r="M184" s="57">
        <v>10662</v>
      </c>
      <c r="N184" s="57">
        <v>10662</v>
      </c>
      <c r="O184" s="57">
        <v>10662</v>
      </c>
      <c r="P184" s="57">
        <v>10662</v>
      </c>
      <c r="Q184" s="5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58" t="e">
        <f>AVERAGE(#REF!)*12</f>
        <v>#REF!</v>
      </c>
      <c r="AI184" s="58" t="e">
        <f>AVERAGE(#REF!)*12</f>
        <v>#REF!</v>
      </c>
      <c r="AJ184" s="58" t="e">
        <f>AVERAGE(#REF!)*12</f>
        <v>#REF!</v>
      </c>
      <c r="AK184" s="58" t="e">
        <f>AVERAGE(#REF!)*12</f>
        <v>#REF!</v>
      </c>
      <c r="AL184" s="58" t="e">
        <f>AVERAGE(#REF!)*12</f>
        <v>#REF!</v>
      </c>
      <c r="AM184" s="58" t="e">
        <f>AVERAGE(#REF!)*12</f>
        <v>#REF!</v>
      </c>
      <c r="AN184" s="58" t="e">
        <f>AVERAGE(#REF!)*12</f>
        <v>#REF!</v>
      </c>
      <c r="AO184" s="58" t="e">
        <f>AVERAGE(#REF!)*12</f>
        <v>#REF!</v>
      </c>
      <c r="AP184" s="58" t="e">
        <f>AVERAGE(#REF!)*12</f>
        <v>#REF!</v>
      </c>
      <c r="AQ184" s="58" t="e">
        <f>AVERAGE(#REF!)*12</f>
        <v>#REF!</v>
      </c>
      <c r="AR184" s="58" t="e">
        <f>AVERAGE(#REF!)*12</f>
        <v>#REF!</v>
      </c>
      <c r="AS184" s="58" t="e">
        <f>AVERAGE(#REF!)*12</f>
        <v>#REF!</v>
      </c>
      <c r="AT184" s="7"/>
      <c r="AU184" s="7"/>
      <c r="AV184" s="7"/>
      <c r="AW184" s="57"/>
      <c r="AX184" s="57"/>
      <c r="AY184" s="7"/>
      <c r="AZ184" s="7"/>
      <c r="BA184" s="57"/>
      <c r="BB184" s="57"/>
      <c r="BC184" s="7"/>
      <c r="BD184" s="7"/>
      <c r="BE184" s="7"/>
      <c r="BF184" s="7"/>
      <c r="BG184" s="57"/>
      <c r="BH184" s="57"/>
      <c r="BI184" s="7"/>
      <c r="BJ184" s="7"/>
      <c r="BK184" s="7"/>
    </row>
    <row r="185" spans="1:63" ht="10.5" customHeight="1" x14ac:dyDescent="0.3">
      <c r="A185" s="14" t="s">
        <v>184</v>
      </c>
      <c r="B185" s="7"/>
      <c r="C185" s="26" t="s">
        <v>29</v>
      </c>
      <c r="D185" s="7"/>
      <c r="E185" s="57">
        <v>9709</v>
      </c>
      <c r="F185" s="57">
        <v>9709</v>
      </c>
      <c r="G185" s="57">
        <v>9709</v>
      </c>
      <c r="H185" s="57">
        <v>9709</v>
      </c>
      <c r="I185" s="57">
        <v>9709</v>
      </c>
      <c r="J185" s="57">
        <v>9709</v>
      </c>
      <c r="K185" s="57">
        <v>9709</v>
      </c>
      <c r="L185" s="57">
        <v>9709</v>
      </c>
      <c r="M185" s="57">
        <v>9709</v>
      </c>
      <c r="N185" s="57">
        <v>9709</v>
      </c>
      <c r="O185" s="57">
        <v>9709</v>
      </c>
      <c r="P185" s="57">
        <v>9709</v>
      </c>
      <c r="Q185" s="5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58" t="e">
        <f>AVERAGE(#REF!)*12</f>
        <v>#REF!</v>
      </c>
      <c r="AI185" s="58" t="e">
        <f>AVERAGE(#REF!)*12</f>
        <v>#REF!</v>
      </c>
      <c r="AJ185" s="58" t="e">
        <f>AVERAGE(#REF!)*12</f>
        <v>#REF!</v>
      </c>
      <c r="AK185" s="58" t="e">
        <f>AVERAGE(#REF!)*12</f>
        <v>#REF!</v>
      </c>
      <c r="AL185" s="58" t="e">
        <f>AVERAGE(#REF!)*12</f>
        <v>#REF!</v>
      </c>
      <c r="AM185" s="58" t="e">
        <f>AVERAGE(#REF!)*12</f>
        <v>#REF!</v>
      </c>
      <c r="AN185" s="58" t="e">
        <f>AVERAGE(#REF!)*12</f>
        <v>#REF!</v>
      </c>
      <c r="AO185" s="58" t="e">
        <f>AVERAGE(#REF!)*12</f>
        <v>#REF!</v>
      </c>
      <c r="AP185" s="58" t="e">
        <f>AVERAGE(#REF!)*12</f>
        <v>#REF!</v>
      </c>
      <c r="AQ185" s="58" t="e">
        <f>AVERAGE(#REF!)*12</f>
        <v>#REF!</v>
      </c>
      <c r="AR185" s="58" t="e">
        <f>AVERAGE(#REF!)*12</f>
        <v>#REF!</v>
      </c>
      <c r="AS185" s="58" t="e">
        <f>AVERAGE(#REF!)*12</f>
        <v>#REF!</v>
      </c>
      <c r="AT185" s="7"/>
      <c r="AU185" s="7"/>
      <c r="AV185" s="7"/>
      <c r="AW185" s="57"/>
      <c r="AX185" s="57"/>
      <c r="AY185" s="7"/>
      <c r="AZ185" s="7"/>
      <c r="BA185" s="57"/>
      <c r="BB185" s="57"/>
      <c r="BC185" s="7"/>
      <c r="BD185" s="7"/>
      <c r="BE185" s="7"/>
      <c r="BF185" s="7"/>
      <c r="BG185" s="57"/>
      <c r="BH185" s="57"/>
      <c r="BI185" s="7"/>
      <c r="BJ185" s="7"/>
      <c r="BK185" s="7"/>
    </row>
    <row r="186" spans="1:63" ht="10.5" customHeight="1" x14ac:dyDescent="0.3">
      <c r="A186" s="14" t="s">
        <v>184</v>
      </c>
      <c r="B186" s="14"/>
      <c r="C186" s="26" t="s">
        <v>30</v>
      </c>
      <c r="D186" s="7"/>
      <c r="E186" s="57">
        <v>10434</v>
      </c>
      <c r="F186" s="57">
        <v>10434</v>
      </c>
      <c r="G186" s="57">
        <v>10434</v>
      </c>
      <c r="H186" s="57">
        <v>10434</v>
      </c>
      <c r="I186" s="57">
        <v>10434</v>
      </c>
      <c r="J186" s="57">
        <v>10434</v>
      </c>
      <c r="K186" s="57">
        <v>10434</v>
      </c>
      <c r="L186" s="57">
        <v>10434</v>
      </c>
      <c r="M186" s="57">
        <v>10434</v>
      </c>
      <c r="N186" s="57">
        <v>10434</v>
      </c>
      <c r="O186" s="57">
        <v>10434</v>
      </c>
      <c r="P186" s="57">
        <v>10434</v>
      </c>
      <c r="Q186" s="5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58" t="e">
        <f>AVERAGE(#REF!)*12</f>
        <v>#REF!</v>
      </c>
      <c r="AI186" s="58" t="e">
        <f>AVERAGE(#REF!)*12</f>
        <v>#REF!</v>
      </c>
      <c r="AJ186" s="58" t="e">
        <f>AVERAGE(#REF!)*12</f>
        <v>#REF!</v>
      </c>
      <c r="AK186" s="58" t="e">
        <f>AVERAGE(#REF!)*12</f>
        <v>#REF!</v>
      </c>
      <c r="AL186" s="58" t="e">
        <f>AVERAGE(#REF!)*12</f>
        <v>#REF!</v>
      </c>
      <c r="AM186" s="58" t="e">
        <f>AVERAGE(#REF!)*12</f>
        <v>#REF!</v>
      </c>
      <c r="AN186" s="58" t="e">
        <f>AVERAGE(#REF!)*12</f>
        <v>#REF!</v>
      </c>
      <c r="AO186" s="58" t="e">
        <f>AVERAGE(#REF!)*12</f>
        <v>#REF!</v>
      </c>
      <c r="AP186" s="58" t="e">
        <f>AVERAGE(#REF!)*12</f>
        <v>#REF!</v>
      </c>
      <c r="AQ186" s="58" t="e">
        <f>AVERAGE(#REF!)*12</f>
        <v>#REF!</v>
      </c>
      <c r="AR186" s="58" t="e">
        <f>AVERAGE(#REF!)*12</f>
        <v>#REF!</v>
      </c>
      <c r="AS186" s="58" t="e">
        <f>AVERAGE(#REF!)*12</f>
        <v>#REF!</v>
      </c>
      <c r="AT186" s="7"/>
      <c r="AU186" s="7"/>
      <c r="AV186" s="7"/>
      <c r="AW186" s="57"/>
      <c r="AX186" s="57"/>
      <c r="AY186" s="7"/>
      <c r="AZ186" s="7"/>
      <c r="BA186" s="57"/>
      <c r="BB186" s="57"/>
      <c r="BC186" s="7"/>
      <c r="BD186" s="7"/>
      <c r="BE186" s="7"/>
      <c r="BF186" s="7"/>
      <c r="BG186" s="57"/>
      <c r="BH186" s="57"/>
      <c r="BI186" s="7"/>
      <c r="BJ186" s="7"/>
      <c r="BK186" s="14"/>
    </row>
    <row r="187" spans="1:63" ht="10.5" customHeight="1" x14ac:dyDescent="0.3">
      <c r="A187" s="14" t="s">
        <v>184</v>
      </c>
      <c r="B187" s="14"/>
      <c r="C187" s="26" t="s">
        <v>31</v>
      </c>
      <c r="D187" s="7"/>
      <c r="E187" s="57">
        <v>4646</v>
      </c>
      <c r="F187" s="57">
        <v>4646</v>
      </c>
      <c r="G187" s="57">
        <v>4646</v>
      </c>
      <c r="H187" s="57">
        <v>4646</v>
      </c>
      <c r="I187" s="57">
        <v>4646</v>
      </c>
      <c r="J187" s="57">
        <v>4646</v>
      </c>
      <c r="K187" s="57">
        <v>4646</v>
      </c>
      <c r="L187" s="57">
        <v>4646</v>
      </c>
      <c r="M187" s="57">
        <v>4646</v>
      </c>
      <c r="N187" s="57">
        <v>4646</v>
      </c>
      <c r="O187" s="57">
        <v>4646</v>
      </c>
      <c r="P187" s="57">
        <v>4646</v>
      </c>
      <c r="Q187" s="5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58" t="e">
        <f>AVERAGE(#REF!)*12</f>
        <v>#REF!</v>
      </c>
      <c r="AI187" s="58" t="e">
        <f>AVERAGE(#REF!)*12</f>
        <v>#REF!</v>
      </c>
      <c r="AJ187" s="58" t="e">
        <f>AVERAGE(#REF!)*12</f>
        <v>#REF!</v>
      </c>
      <c r="AK187" s="58" t="e">
        <f>AVERAGE(#REF!)*12</f>
        <v>#REF!</v>
      </c>
      <c r="AL187" s="58" t="e">
        <f>AVERAGE(#REF!)*12</f>
        <v>#REF!</v>
      </c>
      <c r="AM187" s="58" t="e">
        <f>AVERAGE(#REF!)*12</f>
        <v>#REF!</v>
      </c>
      <c r="AN187" s="58" t="e">
        <f>AVERAGE(#REF!)*12</f>
        <v>#REF!</v>
      </c>
      <c r="AO187" s="58" t="e">
        <f>AVERAGE(#REF!)*12</f>
        <v>#REF!</v>
      </c>
      <c r="AP187" s="58" t="e">
        <f>AVERAGE(#REF!)*12</f>
        <v>#REF!</v>
      </c>
      <c r="AQ187" s="58" t="e">
        <f>AVERAGE(#REF!)*12</f>
        <v>#REF!</v>
      </c>
      <c r="AR187" s="58" t="e">
        <f>AVERAGE(#REF!)*12</f>
        <v>#REF!</v>
      </c>
      <c r="AS187" s="58" t="e">
        <f>AVERAGE(#REF!)*12</f>
        <v>#REF!</v>
      </c>
      <c r="AT187" s="7"/>
      <c r="AU187" s="7"/>
      <c r="AV187" s="7"/>
      <c r="AW187" s="57"/>
      <c r="AX187" s="57"/>
      <c r="AY187" s="7"/>
      <c r="AZ187" s="7"/>
      <c r="BA187" s="57"/>
      <c r="BB187" s="57"/>
      <c r="BC187" s="7"/>
      <c r="BD187" s="7"/>
      <c r="BE187" s="7"/>
      <c r="BF187" s="7"/>
      <c r="BG187" s="57"/>
      <c r="BH187" s="57"/>
      <c r="BI187" s="7"/>
      <c r="BJ187" s="7"/>
      <c r="BK187" s="14"/>
    </row>
    <row r="188" spans="1:63" ht="10.5" customHeight="1" x14ac:dyDescent="0.3">
      <c r="A188" s="14" t="s">
        <v>184</v>
      </c>
      <c r="B188" s="14"/>
      <c r="C188" s="12" t="s">
        <v>35</v>
      </c>
      <c r="D188" s="7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7"/>
      <c r="AU188" s="7"/>
      <c r="AV188" s="7"/>
      <c r="AW188" s="58"/>
      <c r="AX188" s="58"/>
      <c r="AY188" s="7"/>
      <c r="AZ188" s="7"/>
      <c r="BA188" s="58"/>
      <c r="BB188" s="58"/>
      <c r="BC188" s="7"/>
      <c r="BD188" s="7"/>
      <c r="BE188" s="7"/>
      <c r="BF188" s="7"/>
      <c r="BG188" s="58"/>
      <c r="BH188" s="58"/>
      <c r="BI188" s="7"/>
      <c r="BJ188" s="7"/>
      <c r="BK188" s="14"/>
    </row>
    <row r="189" spans="1:63" ht="10.5" customHeight="1" x14ac:dyDescent="0.3">
      <c r="A189" s="14" t="s">
        <v>184</v>
      </c>
      <c r="B189" s="14"/>
      <c r="C189" s="26" t="s">
        <v>188</v>
      </c>
      <c r="D189" s="7"/>
      <c r="E189" s="57">
        <v>242</v>
      </c>
      <c r="F189" s="57">
        <v>242</v>
      </c>
      <c r="G189" s="57">
        <v>242</v>
      </c>
      <c r="H189" s="57">
        <v>242</v>
      </c>
      <c r="I189" s="57">
        <v>242</v>
      </c>
      <c r="J189" s="57">
        <v>242</v>
      </c>
      <c r="K189" s="57">
        <v>242</v>
      </c>
      <c r="L189" s="57">
        <v>242</v>
      </c>
      <c r="M189" s="57">
        <v>242</v>
      </c>
      <c r="N189" s="57">
        <v>242</v>
      </c>
      <c r="O189" s="57">
        <v>242</v>
      </c>
      <c r="P189" s="57">
        <v>242</v>
      </c>
      <c r="Q189" s="5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58" t="e">
        <f>AVERAGE(#REF!)*12</f>
        <v>#REF!</v>
      </c>
      <c r="AI189" s="58" t="e">
        <f>AVERAGE(#REF!)*12</f>
        <v>#REF!</v>
      </c>
      <c r="AJ189" s="58" t="e">
        <f>AVERAGE(#REF!)*12</f>
        <v>#REF!</v>
      </c>
      <c r="AK189" s="58" t="e">
        <f>AVERAGE(#REF!)*12</f>
        <v>#REF!</v>
      </c>
      <c r="AL189" s="58" t="e">
        <f>AVERAGE(#REF!)*12</f>
        <v>#REF!</v>
      </c>
      <c r="AM189" s="58" t="e">
        <f>AVERAGE(#REF!)*12</f>
        <v>#REF!</v>
      </c>
      <c r="AN189" s="58" t="e">
        <f>AVERAGE(#REF!)*12</f>
        <v>#REF!</v>
      </c>
      <c r="AO189" s="58" t="e">
        <f>AVERAGE(#REF!)*12</f>
        <v>#REF!</v>
      </c>
      <c r="AP189" s="58" t="e">
        <f>AVERAGE(#REF!)*12</f>
        <v>#REF!</v>
      </c>
      <c r="AQ189" s="58" t="e">
        <f>AVERAGE(#REF!)*12</f>
        <v>#REF!</v>
      </c>
      <c r="AR189" s="58" t="e">
        <f>AVERAGE(#REF!)*12</f>
        <v>#REF!</v>
      </c>
      <c r="AS189" s="58" t="e">
        <f>AVERAGE(#REF!)*12</f>
        <v>#REF!</v>
      </c>
      <c r="AT189" s="7"/>
      <c r="AU189" s="7"/>
      <c r="AV189" s="7"/>
      <c r="AW189" s="57"/>
      <c r="AX189" s="57"/>
      <c r="AY189" s="7"/>
      <c r="AZ189" s="7"/>
      <c r="BA189" s="57"/>
      <c r="BB189" s="57"/>
      <c r="BC189" s="7"/>
      <c r="BD189" s="7"/>
      <c r="BE189" s="7"/>
      <c r="BF189" s="7"/>
      <c r="BG189" s="57"/>
      <c r="BH189" s="57"/>
      <c r="BI189" s="7"/>
      <c r="BJ189" s="7"/>
      <c r="BK189" s="14"/>
    </row>
    <row r="190" spans="1:63" ht="10.5" customHeight="1" x14ac:dyDescent="0.3">
      <c r="A190" s="14" t="s">
        <v>184</v>
      </c>
      <c r="B190" s="14"/>
      <c r="C190" s="26" t="s">
        <v>189</v>
      </c>
      <c r="D190" s="7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7"/>
      <c r="AU190" s="7"/>
      <c r="AV190" s="7"/>
      <c r="AW190" s="58"/>
      <c r="AX190" s="58"/>
      <c r="AY190" s="7"/>
      <c r="AZ190" s="7"/>
      <c r="BA190" s="58"/>
      <c r="BB190" s="58"/>
      <c r="BC190" s="7"/>
      <c r="BD190" s="7"/>
      <c r="BE190" s="7"/>
      <c r="BF190" s="7"/>
      <c r="BG190" s="58"/>
      <c r="BH190" s="58"/>
      <c r="BI190" s="7"/>
      <c r="BJ190" s="7"/>
      <c r="BK190" s="14"/>
    </row>
    <row r="191" spans="1:63" ht="10.5" customHeight="1" x14ac:dyDescent="0.3">
      <c r="A191" s="14" t="s">
        <v>184</v>
      </c>
      <c r="B191" s="14"/>
      <c r="C191" s="26" t="s">
        <v>36</v>
      </c>
      <c r="D191" s="7"/>
      <c r="E191" s="57">
        <v>3768</v>
      </c>
      <c r="F191" s="57">
        <v>3768</v>
      </c>
      <c r="G191" s="57">
        <v>3768</v>
      </c>
      <c r="H191" s="57">
        <v>3768</v>
      </c>
      <c r="I191" s="57">
        <v>3768</v>
      </c>
      <c r="J191" s="57">
        <v>3768</v>
      </c>
      <c r="K191" s="57">
        <v>3768</v>
      </c>
      <c r="L191" s="57">
        <v>3768</v>
      </c>
      <c r="M191" s="57">
        <v>3768</v>
      </c>
      <c r="N191" s="57">
        <v>3768</v>
      </c>
      <c r="O191" s="57">
        <v>3768</v>
      </c>
      <c r="P191" s="57">
        <v>3768</v>
      </c>
      <c r="Q191" s="5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58" t="e">
        <f>AVERAGE(#REF!)*12</f>
        <v>#REF!</v>
      </c>
      <c r="AI191" s="58" t="e">
        <f>AVERAGE(#REF!)*12</f>
        <v>#REF!</v>
      </c>
      <c r="AJ191" s="58" t="e">
        <f>AVERAGE(#REF!)*12</f>
        <v>#REF!</v>
      </c>
      <c r="AK191" s="58" t="e">
        <f>AVERAGE(#REF!)*12</f>
        <v>#REF!</v>
      </c>
      <c r="AL191" s="58" t="e">
        <f>AVERAGE(#REF!)*12</f>
        <v>#REF!</v>
      </c>
      <c r="AM191" s="58" t="e">
        <f>AVERAGE(#REF!)*12</f>
        <v>#REF!</v>
      </c>
      <c r="AN191" s="58" t="e">
        <f>AVERAGE(#REF!)*12</f>
        <v>#REF!</v>
      </c>
      <c r="AO191" s="58" t="e">
        <f>AVERAGE(#REF!)*12</f>
        <v>#REF!</v>
      </c>
      <c r="AP191" s="58" t="e">
        <f>AVERAGE(#REF!)*12</f>
        <v>#REF!</v>
      </c>
      <c r="AQ191" s="58" t="e">
        <f>AVERAGE(#REF!)*12</f>
        <v>#REF!</v>
      </c>
      <c r="AR191" s="58" t="e">
        <f>AVERAGE(#REF!)*12</f>
        <v>#REF!</v>
      </c>
      <c r="AS191" s="58" t="e">
        <f>AVERAGE(#REF!)*12</f>
        <v>#REF!</v>
      </c>
      <c r="AT191" s="7"/>
      <c r="AU191" s="7"/>
      <c r="AV191" s="7"/>
      <c r="AW191" s="57"/>
      <c r="AX191" s="57"/>
      <c r="AY191" s="7"/>
      <c r="AZ191" s="7"/>
      <c r="BA191" s="57"/>
      <c r="BB191" s="57"/>
      <c r="BC191" s="7"/>
      <c r="BD191" s="7"/>
      <c r="BE191" s="7"/>
      <c r="BF191" s="7"/>
      <c r="BG191" s="57"/>
      <c r="BH191" s="57"/>
      <c r="BI191" s="7"/>
      <c r="BJ191" s="7"/>
      <c r="BK191" s="14"/>
    </row>
    <row r="192" spans="1:63" ht="10.5" customHeight="1" x14ac:dyDescent="0.3">
      <c r="A192" s="14" t="s">
        <v>184</v>
      </c>
      <c r="B192" s="14"/>
      <c r="C192" s="26" t="s">
        <v>38</v>
      </c>
      <c r="D192" s="7"/>
      <c r="E192" s="57">
        <v>1083</v>
      </c>
      <c r="F192" s="57">
        <v>1083</v>
      </c>
      <c r="G192" s="57">
        <v>1083</v>
      </c>
      <c r="H192" s="57">
        <v>1083</v>
      </c>
      <c r="I192" s="57">
        <v>1083</v>
      </c>
      <c r="J192" s="57">
        <v>1083</v>
      </c>
      <c r="K192" s="57">
        <v>1083</v>
      </c>
      <c r="L192" s="57">
        <v>1083</v>
      </c>
      <c r="M192" s="57">
        <v>1083</v>
      </c>
      <c r="N192" s="57">
        <v>1083</v>
      </c>
      <c r="O192" s="57">
        <v>1083</v>
      </c>
      <c r="P192" s="57">
        <v>1083</v>
      </c>
      <c r="Q192" s="5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58" t="e">
        <f>AVERAGE(#REF!)*12</f>
        <v>#REF!</v>
      </c>
      <c r="AI192" s="58" t="e">
        <f>AVERAGE(#REF!)*12</f>
        <v>#REF!</v>
      </c>
      <c r="AJ192" s="58" t="e">
        <f>AVERAGE(#REF!)*12</f>
        <v>#REF!</v>
      </c>
      <c r="AK192" s="58" t="e">
        <f>AVERAGE(#REF!)*12</f>
        <v>#REF!</v>
      </c>
      <c r="AL192" s="58" t="e">
        <f>AVERAGE(#REF!)*12</f>
        <v>#REF!</v>
      </c>
      <c r="AM192" s="58" t="e">
        <f>AVERAGE(#REF!)*12</f>
        <v>#REF!</v>
      </c>
      <c r="AN192" s="58" t="e">
        <f>AVERAGE(#REF!)*12</f>
        <v>#REF!</v>
      </c>
      <c r="AO192" s="58" t="e">
        <f>AVERAGE(#REF!)*12</f>
        <v>#REF!</v>
      </c>
      <c r="AP192" s="58" t="e">
        <f>AVERAGE(#REF!)*12</f>
        <v>#REF!</v>
      </c>
      <c r="AQ192" s="58" t="e">
        <f>AVERAGE(#REF!)*12</f>
        <v>#REF!</v>
      </c>
      <c r="AR192" s="58" t="e">
        <f>AVERAGE(#REF!)*12</f>
        <v>#REF!</v>
      </c>
      <c r="AS192" s="58" t="e">
        <f>AVERAGE(#REF!)*12</f>
        <v>#REF!</v>
      </c>
      <c r="AT192" s="7"/>
      <c r="AU192" s="7"/>
      <c r="AV192" s="7"/>
      <c r="AW192" s="57"/>
      <c r="AX192" s="57"/>
      <c r="AY192" s="7"/>
      <c r="AZ192" s="7"/>
      <c r="BA192" s="57"/>
      <c r="BB192" s="57"/>
      <c r="BC192" s="7"/>
      <c r="BD192" s="7"/>
      <c r="BE192" s="7"/>
      <c r="BF192" s="7"/>
      <c r="BG192" s="57"/>
      <c r="BH192" s="57"/>
      <c r="BI192" s="7"/>
      <c r="BJ192" s="7"/>
      <c r="BK192" s="14"/>
    </row>
    <row r="193" spans="1:63" ht="10.5" customHeight="1" x14ac:dyDescent="0.3">
      <c r="A193" s="14" t="s">
        <v>184</v>
      </c>
      <c r="B193" s="14"/>
      <c r="C193" s="26" t="s">
        <v>39</v>
      </c>
      <c r="D193" s="7"/>
      <c r="E193" s="57">
        <v>1013</v>
      </c>
      <c r="F193" s="57">
        <v>1013</v>
      </c>
      <c r="G193" s="57">
        <v>1013</v>
      </c>
      <c r="H193" s="57">
        <v>1013</v>
      </c>
      <c r="I193" s="57">
        <v>1013</v>
      </c>
      <c r="J193" s="57">
        <v>1013</v>
      </c>
      <c r="K193" s="57">
        <v>1013</v>
      </c>
      <c r="L193" s="57">
        <v>1013</v>
      </c>
      <c r="M193" s="57">
        <v>1013</v>
      </c>
      <c r="N193" s="57">
        <v>1013</v>
      </c>
      <c r="O193" s="57">
        <v>1013</v>
      </c>
      <c r="P193" s="57">
        <v>1013</v>
      </c>
      <c r="Q193" s="5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58" t="e">
        <f>AVERAGE(#REF!)*12</f>
        <v>#REF!</v>
      </c>
      <c r="AI193" s="58" t="e">
        <f>AVERAGE(#REF!)*12</f>
        <v>#REF!</v>
      </c>
      <c r="AJ193" s="58" t="e">
        <f>AVERAGE(#REF!)*12</f>
        <v>#REF!</v>
      </c>
      <c r="AK193" s="58" t="e">
        <f>AVERAGE(#REF!)*12</f>
        <v>#REF!</v>
      </c>
      <c r="AL193" s="58" t="e">
        <f>AVERAGE(#REF!)*12</f>
        <v>#REF!</v>
      </c>
      <c r="AM193" s="58" t="e">
        <f>AVERAGE(#REF!)*12</f>
        <v>#REF!</v>
      </c>
      <c r="AN193" s="58" t="e">
        <f>AVERAGE(#REF!)*12</f>
        <v>#REF!</v>
      </c>
      <c r="AO193" s="58" t="e">
        <f>AVERAGE(#REF!)*12</f>
        <v>#REF!</v>
      </c>
      <c r="AP193" s="58" t="e">
        <f>AVERAGE(#REF!)*12</f>
        <v>#REF!</v>
      </c>
      <c r="AQ193" s="58" t="e">
        <f>AVERAGE(#REF!)*12</f>
        <v>#REF!</v>
      </c>
      <c r="AR193" s="58" t="e">
        <f>AVERAGE(#REF!)*12</f>
        <v>#REF!</v>
      </c>
      <c r="AS193" s="58" t="e">
        <f>AVERAGE(#REF!)*12</f>
        <v>#REF!</v>
      </c>
      <c r="AT193" s="7"/>
      <c r="AU193" s="7"/>
      <c r="AV193" s="7"/>
      <c r="AW193" s="57"/>
      <c r="AX193" s="57"/>
      <c r="AY193" s="7"/>
      <c r="AZ193" s="7"/>
      <c r="BA193" s="57"/>
      <c r="BB193" s="57"/>
      <c r="BC193" s="7"/>
      <c r="BD193" s="7"/>
      <c r="BE193" s="7"/>
      <c r="BF193" s="7"/>
      <c r="BG193" s="57"/>
      <c r="BH193" s="57"/>
      <c r="BI193" s="7"/>
      <c r="BJ193" s="7"/>
      <c r="BK193" s="14"/>
    </row>
    <row r="194" spans="1:63" ht="10.5" customHeight="1" x14ac:dyDescent="0.3">
      <c r="A194" s="14" t="s">
        <v>184</v>
      </c>
      <c r="B194" s="14"/>
      <c r="C194" s="26" t="s">
        <v>37</v>
      </c>
      <c r="D194" s="7"/>
      <c r="E194" s="57">
        <v>5486</v>
      </c>
      <c r="F194" s="57">
        <v>5486</v>
      </c>
      <c r="G194" s="57">
        <v>5486</v>
      </c>
      <c r="H194" s="57">
        <v>5486</v>
      </c>
      <c r="I194" s="57">
        <v>5486</v>
      </c>
      <c r="J194" s="57">
        <v>5486</v>
      </c>
      <c r="K194" s="57">
        <v>5486</v>
      </c>
      <c r="L194" s="57">
        <v>5486</v>
      </c>
      <c r="M194" s="57">
        <v>5486</v>
      </c>
      <c r="N194" s="57">
        <v>5486</v>
      </c>
      <c r="O194" s="57">
        <v>5486</v>
      </c>
      <c r="P194" s="57">
        <v>5486</v>
      </c>
      <c r="Q194" s="5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58" t="e">
        <f>AVERAGE(#REF!)*12</f>
        <v>#REF!</v>
      </c>
      <c r="AI194" s="58" t="e">
        <f>AVERAGE(#REF!)*12</f>
        <v>#REF!</v>
      </c>
      <c r="AJ194" s="58" t="e">
        <f>AVERAGE(#REF!)*12</f>
        <v>#REF!</v>
      </c>
      <c r="AK194" s="58" t="e">
        <f>AVERAGE(#REF!)*12</f>
        <v>#REF!</v>
      </c>
      <c r="AL194" s="58" t="e">
        <f>AVERAGE(#REF!)*12</f>
        <v>#REF!</v>
      </c>
      <c r="AM194" s="58" t="e">
        <f>AVERAGE(#REF!)*12</f>
        <v>#REF!</v>
      </c>
      <c r="AN194" s="58" t="e">
        <f>AVERAGE(#REF!)*12</f>
        <v>#REF!</v>
      </c>
      <c r="AO194" s="58" t="e">
        <f>AVERAGE(#REF!)*12</f>
        <v>#REF!</v>
      </c>
      <c r="AP194" s="58" t="e">
        <f>AVERAGE(#REF!)*12</f>
        <v>#REF!</v>
      </c>
      <c r="AQ194" s="58" t="e">
        <f>AVERAGE(#REF!)*12</f>
        <v>#REF!</v>
      </c>
      <c r="AR194" s="58" t="e">
        <f>AVERAGE(#REF!)*12</f>
        <v>#REF!</v>
      </c>
      <c r="AS194" s="58" t="e">
        <f>AVERAGE(#REF!)*12</f>
        <v>#REF!</v>
      </c>
      <c r="AT194" s="7"/>
      <c r="AU194" s="7"/>
      <c r="AV194" s="7"/>
      <c r="AW194" s="57"/>
      <c r="AX194" s="57"/>
      <c r="AY194" s="7"/>
      <c r="AZ194" s="7"/>
      <c r="BA194" s="57"/>
      <c r="BB194" s="57"/>
      <c r="BC194" s="7"/>
      <c r="BD194" s="7"/>
      <c r="BE194" s="7"/>
      <c r="BF194" s="7"/>
      <c r="BG194" s="57"/>
      <c r="BH194" s="57"/>
      <c r="BI194" s="7"/>
      <c r="BJ194" s="7"/>
      <c r="BK194" s="14"/>
    </row>
    <row r="195" spans="1:63" ht="10.5" customHeight="1" x14ac:dyDescent="0.3">
      <c r="A195" s="14" t="s">
        <v>184</v>
      </c>
      <c r="B195" s="14"/>
      <c r="C195" s="26" t="s">
        <v>190</v>
      </c>
      <c r="D195" s="7"/>
      <c r="E195" s="57">
        <v>1234</v>
      </c>
      <c r="F195" s="57">
        <v>1234</v>
      </c>
      <c r="G195" s="57">
        <v>1234</v>
      </c>
      <c r="H195" s="57">
        <v>1234</v>
      </c>
      <c r="I195" s="57">
        <v>1234</v>
      </c>
      <c r="J195" s="57">
        <v>1234</v>
      </c>
      <c r="K195" s="57">
        <v>1234</v>
      </c>
      <c r="L195" s="57">
        <v>1234</v>
      </c>
      <c r="M195" s="57">
        <v>1234</v>
      </c>
      <c r="N195" s="57">
        <v>1234</v>
      </c>
      <c r="O195" s="57">
        <v>1234</v>
      </c>
      <c r="P195" s="57">
        <v>1234</v>
      </c>
      <c r="Q195" s="5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58" t="e">
        <f>AVERAGE(#REF!)*12</f>
        <v>#REF!</v>
      </c>
      <c r="AI195" s="58" t="e">
        <f>AVERAGE(#REF!)*12</f>
        <v>#REF!</v>
      </c>
      <c r="AJ195" s="58" t="e">
        <f>AVERAGE(#REF!)*12</f>
        <v>#REF!</v>
      </c>
      <c r="AK195" s="58" t="e">
        <f>AVERAGE(#REF!)*12</f>
        <v>#REF!</v>
      </c>
      <c r="AL195" s="58" t="e">
        <f>AVERAGE(#REF!)*12</f>
        <v>#REF!</v>
      </c>
      <c r="AM195" s="58" t="e">
        <f>AVERAGE(#REF!)*12</f>
        <v>#REF!</v>
      </c>
      <c r="AN195" s="58" t="e">
        <f>AVERAGE(#REF!)*12</f>
        <v>#REF!</v>
      </c>
      <c r="AO195" s="58" t="e">
        <f>AVERAGE(#REF!)*12</f>
        <v>#REF!</v>
      </c>
      <c r="AP195" s="58" t="e">
        <f>AVERAGE(#REF!)*12</f>
        <v>#REF!</v>
      </c>
      <c r="AQ195" s="58" t="e">
        <f>AVERAGE(#REF!)*12</f>
        <v>#REF!</v>
      </c>
      <c r="AR195" s="58" t="e">
        <f>AVERAGE(#REF!)*12</f>
        <v>#REF!</v>
      </c>
      <c r="AS195" s="58" t="e">
        <f>AVERAGE(#REF!)*12</f>
        <v>#REF!</v>
      </c>
      <c r="AT195" s="7"/>
      <c r="AU195" s="7"/>
      <c r="AV195" s="7"/>
      <c r="AW195" s="57"/>
      <c r="AX195" s="57"/>
      <c r="AY195" s="7"/>
      <c r="AZ195" s="7"/>
      <c r="BA195" s="57"/>
      <c r="BB195" s="57"/>
      <c r="BC195" s="7"/>
      <c r="BD195" s="7"/>
      <c r="BE195" s="7"/>
      <c r="BF195" s="7"/>
      <c r="BG195" s="57"/>
      <c r="BH195" s="57"/>
      <c r="BI195" s="7"/>
      <c r="BJ195" s="7"/>
      <c r="BK195" s="14"/>
    </row>
    <row r="196" spans="1:63" ht="10.5" customHeight="1" x14ac:dyDescent="0.3">
      <c r="A196" s="14" t="s">
        <v>184</v>
      </c>
      <c r="B196" s="14"/>
      <c r="C196" s="26" t="s">
        <v>191</v>
      </c>
      <c r="D196" s="7"/>
      <c r="E196" s="57">
        <v>1864</v>
      </c>
      <c r="F196" s="57">
        <v>1864</v>
      </c>
      <c r="G196" s="57">
        <v>1864</v>
      </c>
      <c r="H196" s="57">
        <v>1864</v>
      </c>
      <c r="I196" s="57">
        <v>1864</v>
      </c>
      <c r="J196" s="57">
        <v>1864</v>
      </c>
      <c r="K196" s="57">
        <v>1864</v>
      </c>
      <c r="L196" s="57">
        <v>1864</v>
      </c>
      <c r="M196" s="57">
        <v>1864</v>
      </c>
      <c r="N196" s="57">
        <v>1864</v>
      </c>
      <c r="O196" s="57">
        <v>1864</v>
      </c>
      <c r="P196" s="57">
        <v>1864</v>
      </c>
      <c r="Q196" s="5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58" t="e">
        <f>AVERAGE(#REF!)*12</f>
        <v>#REF!</v>
      </c>
      <c r="AI196" s="58" t="e">
        <f>AVERAGE(#REF!)*12</f>
        <v>#REF!</v>
      </c>
      <c r="AJ196" s="58" t="e">
        <f>AVERAGE(#REF!)*12</f>
        <v>#REF!</v>
      </c>
      <c r="AK196" s="58" t="e">
        <f>AVERAGE(#REF!)*12</f>
        <v>#REF!</v>
      </c>
      <c r="AL196" s="58" t="e">
        <f>AVERAGE(#REF!)*12</f>
        <v>#REF!</v>
      </c>
      <c r="AM196" s="58" t="e">
        <f>AVERAGE(#REF!)*12</f>
        <v>#REF!</v>
      </c>
      <c r="AN196" s="58" t="e">
        <f>AVERAGE(#REF!)*12</f>
        <v>#REF!</v>
      </c>
      <c r="AO196" s="58" t="e">
        <f>AVERAGE(#REF!)*12</f>
        <v>#REF!</v>
      </c>
      <c r="AP196" s="58" t="e">
        <f>AVERAGE(#REF!)*12</f>
        <v>#REF!</v>
      </c>
      <c r="AQ196" s="58" t="e">
        <f>AVERAGE(#REF!)*12</f>
        <v>#REF!</v>
      </c>
      <c r="AR196" s="58" t="e">
        <f>AVERAGE(#REF!)*12</f>
        <v>#REF!</v>
      </c>
      <c r="AS196" s="58" t="e">
        <f>AVERAGE(#REF!)*12</f>
        <v>#REF!</v>
      </c>
      <c r="AT196" s="7"/>
      <c r="AU196" s="7"/>
      <c r="AV196" s="7"/>
      <c r="AW196" s="57"/>
      <c r="AX196" s="57"/>
      <c r="AY196" s="7"/>
      <c r="AZ196" s="7"/>
      <c r="BA196" s="57"/>
      <c r="BB196" s="57"/>
      <c r="BC196" s="7"/>
      <c r="BD196" s="7"/>
      <c r="BE196" s="7"/>
      <c r="BF196" s="7"/>
      <c r="BG196" s="57"/>
      <c r="BH196" s="57"/>
      <c r="BI196" s="7"/>
      <c r="BJ196" s="7"/>
      <c r="BK196" s="14"/>
    </row>
    <row r="197" spans="1:63" ht="10.5" customHeight="1" x14ac:dyDescent="0.3">
      <c r="A197" s="14" t="s">
        <v>184</v>
      </c>
      <c r="B197" s="14"/>
      <c r="C197" s="26" t="s">
        <v>192</v>
      </c>
      <c r="D197" s="7"/>
      <c r="E197" s="57">
        <v>1653</v>
      </c>
      <c r="F197" s="57">
        <v>1653</v>
      </c>
      <c r="G197" s="57">
        <v>1653</v>
      </c>
      <c r="H197" s="57">
        <v>1653</v>
      </c>
      <c r="I197" s="57">
        <v>1653</v>
      </c>
      <c r="J197" s="57">
        <v>1653</v>
      </c>
      <c r="K197" s="57">
        <v>1653</v>
      </c>
      <c r="L197" s="57">
        <v>1653</v>
      </c>
      <c r="M197" s="57">
        <v>1653</v>
      </c>
      <c r="N197" s="57">
        <v>1653</v>
      </c>
      <c r="O197" s="57">
        <v>1653</v>
      </c>
      <c r="P197" s="57">
        <v>1653</v>
      </c>
      <c r="Q197" s="5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58" t="e">
        <f>AVERAGE(#REF!)*12</f>
        <v>#REF!</v>
      </c>
      <c r="AI197" s="58" t="e">
        <f>AVERAGE(#REF!)*12</f>
        <v>#REF!</v>
      </c>
      <c r="AJ197" s="58" t="e">
        <f>AVERAGE(#REF!)*12</f>
        <v>#REF!</v>
      </c>
      <c r="AK197" s="58" t="e">
        <f>AVERAGE(#REF!)*12</f>
        <v>#REF!</v>
      </c>
      <c r="AL197" s="58" t="e">
        <f>AVERAGE(#REF!)*12</f>
        <v>#REF!</v>
      </c>
      <c r="AM197" s="58" t="e">
        <f>AVERAGE(#REF!)*12</f>
        <v>#REF!</v>
      </c>
      <c r="AN197" s="58" t="e">
        <f>AVERAGE(#REF!)*12</f>
        <v>#REF!</v>
      </c>
      <c r="AO197" s="58" t="e">
        <f>AVERAGE(#REF!)*12</f>
        <v>#REF!</v>
      </c>
      <c r="AP197" s="58" t="e">
        <f>AVERAGE(#REF!)*12</f>
        <v>#REF!</v>
      </c>
      <c r="AQ197" s="58" t="e">
        <f>AVERAGE(#REF!)*12</f>
        <v>#REF!</v>
      </c>
      <c r="AR197" s="58" t="e">
        <f>AVERAGE(#REF!)*12</f>
        <v>#REF!</v>
      </c>
      <c r="AS197" s="58" t="e">
        <f>AVERAGE(#REF!)*12</f>
        <v>#REF!</v>
      </c>
      <c r="AT197" s="7"/>
      <c r="AU197" s="7"/>
      <c r="AV197" s="7"/>
      <c r="AW197" s="57"/>
      <c r="AX197" s="57"/>
      <c r="AY197" s="7"/>
      <c r="AZ197" s="7"/>
      <c r="BA197" s="57"/>
      <c r="BB197" s="57"/>
      <c r="BC197" s="7"/>
      <c r="BD197" s="7"/>
      <c r="BE197" s="7"/>
      <c r="BF197" s="7"/>
      <c r="BG197" s="57"/>
      <c r="BH197" s="57"/>
      <c r="BI197" s="7"/>
      <c r="BJ197" s="7"/>
      <c r="BK197" s="14"/>
    </row>
    <row r="198" spans="1:63" ht="10.5" customHeight="1" x14ac:dyDescent="0.3">
      <c r="A198" s="14" t="s">
        <v>184</v>
      </c>
      <c r="B198" s="14"/>
      <c r="C198" s="26" t="s">
        <v>45</v>
      </c>
      <c r="D198" s="7"/>
      <c r="E198" s="57">
        <v>217</v>
      </c>
      <c r="F198" s="57">
        <v>217</v>
      </c>
      <c r="G198" s="57">
        <v>217</v>
      </c>
      <c r="H198" s="57">
        <v>217</v>
      </c>
      <c r="I198" s="57">
        <v>217</v>
      </c>
      <c r="J198" s="57">
        <v>217</v>
      </c>
      <c r="K198" s="57">
        <v>217</v>
      </c>
      <c r="L198" s="57">
        <v>217</v>
      </c>
      <c r="M198" s="57">
        <v>217</v>
      </c>
      <c r="N198" s="57">
        <v>217</v>
      </c>
      <c r="O198" s="57">
        <v>217</v>
      </c>
      <c r="P198" s="57">
        <v>217</v>
      </c>
      <c r="Q198" s="5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58" t="e">
        <f>AVERAGE(#REF!)*12</f>
        <v>#REF!</v>
      </c>
      <c r="AI198" s="58" t="e">
        <f>AVERAGE(#REF!)*12</f>
        <v>#REF!</v>
      </c>
      <c r="AJ198" s="58" t="e">
        <f>AVERAGE(#REF!)*12</f>
        <v>#REF!</v>
      </c>
      <c r="AK198" s="58" t="e">
        <f>AVERAGE(#REF!)*12</f>
        <v>#REF!</v>
      </c>
      <c r="AL198" s="58" t="e">
        <f>AVERAGE(#REF!)*12</f>
        <v>#REF!</v>
      </c>
      <c r="AM198" s="58" t="e">
        <f>AVERAGE(#REF!)*12</f>
        <v>#REF!</v>
      </c>
      <c r="AN198" s="58" t="e">
        <f>AVERAGE(#REF!)*12</f>
        <v>#REF!</v>
      </c>
      <c r="AO198" s="58" t="e">
        <f>AVERAGE(#REF!)*12</f>
        <v>#REF!</v>
      </c>
      <c r="AP198" s="58" t="e">
        <f>AVERAGE(#REF!)*12</f>
        <v>#REF!</v>
      </c>
      <c r="AQ198" s="58" t="e">
        <f>AVERAGE(#REF!)*12</f>
        <v>#REF!</v>
      </c>
      <c r="AR198" s="58" t="e">
        <f>AVERAGE(#REF!)*12</f>
        <v>#REF!</v>
      </c>
      <c r="AS198" s="58" t="e">
        <f>AVERAGE(#REF!)*12</f>
        <v>#REF!</v>
      </c>
      <c r="AT198" s="7"/>
      <c r="AU198" s="7"/>
      <c r="AV198" s="7"/>
      <c r="AW198" s="57"/>
      <c r="AX198" s="57"/>
      <c r="AY198" s="7"/>
      <c r="AZ198" s="7"/>
      <c r="BA198" s="57"/>
      <c r="BB198" s="57"/>
      <c r="BC198" s="7"/>
      <c r="BD198" s="7"/>
      <c r="BE198" s="7"/>
      <c r="BF198" s="7"/>
      <c r="BG198" s="57"/>
      <c r="BH198" s="57"/>
      <c r="BI198" s="7"/>
      <c r="BJ198" s="7"/>
      <c r="BK198" s="14"/>
    </row>
    <row r="199" spans="1:63" ht="10.5" customHeight="1" x14ac:dyDescent="0.3">
      <c r="A199" s="14" t="s">
        <v>184</v>
      </c>
      <c r="B199" s="14"/>
      <c r="C199" s="26" t="s">
        <v>193</v>
      </c>
      <c r="D199" s="7"/>
      <c r="E199" s="57" t="e">
        <v>#DIV/0!</v>
      </c>
      <c r="F199" s="57" t="e">
        <v>#DIV/0!</v>
      </c>
      <c r="G199" s="57" t="e">
        <v>#DIV/0!</v>
      </c>
      <c r="H199" s="57" t="e">
        <v>#DIV/0!</v>
      </c>
      <c r="I199" s="57" t="e">
        <v>#DIV/0!</v>
      </c>
      <c r="J199" s="57" t="e">
        <v>#DIV/0!</v>
      </c>
      <c r="K199" s="57" t="e">
        <v>#DIV/0!</v>
      </c>
      <c r="L199" s="57" t="e">
        <v>#DIV/0!</v>
      </c>
      <c r="M199" s="57" t="e">
        <v>#DIV/0!</v>
      </c>
      <c r="N199" s="57" t="e">
        <v>#DIV/0!</v>
      </c>
      <c r="O199" s="57" t="e">
        <v>#DIV/0!</v>
      </c>
      <c r="P199" s="57" t="e">
        <v>#DIV/0!</v>
      </c>
      <c r="Q199" s="5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7"/>
      <c r="AU199" s="7"/>
      <c r="AV199" s="7"/>
      <c r="AW199" s="57"/>
      <c r="AX199" s="57"/>
      <c r="AY199" s="7"/>
      <c r="AZ199" s="7"/>
      <c r="BA199" s="57"/>
      <c r="BB199" s="57"/>
      <c r="BC199" s="7"/>
      <c r="BD199" s="7"/>
      <c r="BE199" s="7"/>
      <c r="BF199" s="7"/>
      <c r="BG199" s="57"/>
      <c r="BH199" s="57"/>
      <c r="BI199" s="7"/>
      <c r="BJ199" s="7"/>
      <c r="BK199" s="14"/>
    </row>
    <row r="200" spans="1:63" ht="10.5" customHeight="1" x14ac:dyDescent="0.3">
      <c r="A200" s="14" t="s">
        <v>184</v>
      </c>
      <c r="B200" s="14"/>
      <c r="C200" s="26" t="s">
        <v>194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14"/>
    </row>
    <row r="201" spans="1:63" ht="10.5" customHeight="1" x14ac:dyDescent="0.3">
      <c r="A201" s="14" t="s">
        <v>184</v>
      </c>
      <c r="B201" s="14"/>
      <c r="C201" s="26" t="s">
        <v>195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14"/>
    </row>
    <row r="202" spans="1:63" ht="10.5" customHeight="1" x14ac:dyDescent="0.3">
      <c r="A202" s="14" t="s">
        <v>184</v>
      </c>
      <c r="B202" s="14"/>
      <c r="C202" s="26" t="s">
        <v>194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14"/>
    </row>
    <row r="203" spans="1:63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</row>
    <row r="204" spans="1:63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</row>
    <row r="205" spans="1:63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</row>
    <row r="206" spans="1:63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</row>
    <row r="207" spans="1:63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</row>
    <row r="208" spans="1:63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</row>
    <row r="209" spans="1:63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</row>
    <row r="210" spans="1:63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</row>
    <row r="211" spans="1:63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</row>
    <row r="212" spans="1:63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</row>
    <row r="213" spans="1:63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</row>
    <row r="214" spans="1:63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</row>
    <row r="215" spans="1:63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</row>
    <row r="216" spans="1:63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</row>
    <row r="217" spans="1:63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</row>
    <row r="218" spans="1:63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</row>
    <row r="219" spans="1:63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</row>
    <row r="220" spans="1:63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</row>
    <row r="221" spans="1:63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</row>
    <row r="222" spans="1:63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</row>
    <row r="223" spans="1:63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</row>
    <row r="224" spans="1:63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</row>
    <row r="225" spans="1:63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</row>
    <row r="226" spans="1:63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</row>
    <row r="227" spans="1:63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</row>
    <row r="228" spans="1:63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</row>
    <row r="229" spans="1:63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</row>
    <row r="230" spans="1:63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</row>
    <row r="231" spans="1:63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</row>
    <row r="232" spans="1:63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</row>
    <row r="233" spans="1:63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</row>
    <row r="234" spans="1:63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</row>
    <row r="235" spans="1:63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</row>
    <row r="236" spans="1:63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</row>
    <row r="237" spans="1:63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</row>
    <row r="238" spans="1:63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</row>
    <row r="239" spans="1:63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</row>
    <row r="240" spans="1:63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</row>
    <row r="241" spans="1:63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</row>
    <row r="242" spans="1:63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</row>
    <row r="243" spans="1:63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</row>
    <row r="244" spans="1:63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</row>
    <row r="245" spans="1:63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</row>
    <row r="246" spans="1:63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</row>
    <row r="247" spans="1:63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</row>
    <row r="248" spans="1:63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</row>
    <row r="249" spans="1:63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</row>
    <row r="250" spans="1:63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</row>
    <row r="251" spans="1:63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</row>
    <row r="252" spans="1:63" ht="15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</row>
    <row r="253" spans="1:63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</row>
    <row r="254" spans="1:63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</row>
    <row r="255" spans="1:63" ht="15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</row>
    <row r="256" spans="1:63" ht="15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</row>
    <row r="257" spans="1:63" ht="15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</row>
    <row r="258" spans="1:63" ht="15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</row>
    <row r="259" spans="1:63" ht="15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</row>
    <row r="260" spans="1:63" ht="15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</row>
    <row r="261" spans="1:63" ht="15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</row>
    <row r="262" spans="1:63" ht="15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</row>
    <row r="263" spans="1:63" ht="15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</row>
    <row r="264" spans="1:63" ht="15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</row>
    <row r="265" spans="1:63" ht="15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</row>
    <row r="266" spans="1:63" ht="15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</row>
    <row r="267" spans="1:63" ht="15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</row>
    <row r="268" spans="1:63" ht="15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</row>
    <row r="269" spans="1:63" ht="15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</row>
    <row r="270" spans="1:63" ht="15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</row>
    <row r="271" spans="1:63" ht="15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</row>
    <row r="272" spans="1:63" ht="15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</row>
    <row r="273" spans="1:63" ht="15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</row>
    <row r="274" spans="1:63" ht="15" customHeight="1" x14ac:dyDescent="0.3">
      <c r="A274" s="7"/>
      <c r="B274" s="7"/>
      <c r="C274" s="7"/>
      <c r="D274" s="9">
        <v>45261</v>
      </c>
      <c r="E274" s="9">
        <v>45292</v>
      </c>
      <c r="F274" s="9">
        <v>45323</v>
      </c>
      <c r="G274" s="9">
        <v>45352</v>
      </c>
      <c r="H274" s="9">
        <v>45383</v>
      </c>
      <c r="I274" s="9">
        <v>45413</v>
      </c>
      <c r="J274" s="9">
        <v>45444</v>
      </c>
      <c r="K274" s="9">
        <v>45474</v>
      </c>
      <c r="L274" s="9">
        <v>45505</v>
      </c>
      <c r="M274" s="9">
        <v>45536</v>
      </c>
      <c r="N274" s="9">
        <v>45566</v>
      </c>
      <c r="O274" s="9">
        <v>45597</v>
      </c>
      <c r="P274" s="9">
        <v>45627</v>
      </c>
      <c r="Q274" s="7"/>
      <c r="R274" s="7"/>
      <c r="S274" s="9">
        <v>45292</v>
      </c>
      <c r="T274" s="9">
        <v>45323</v>
      </c>
      <c r="U274" s="9">
        <v>45352</v>
      </c>
      <c r="V274" s="9">
        <v>45383</v>
      </c>
      <c r="W274" s="9">
        <v>45413</v>
      </c>
      <c r="X274" s="9">
        <v>45444</v>
      </c>
      <c r="Y274" s="9">
        <v>45474</v>
      </c>
      <c r="Z274" s="9">
        <v>45505</v>
      </c>
      <c r="AA274" s="9">
        <v>45536</v>
      </c>
      <c r="AB274" s="9">
        <v>45566</v>
      </c>
      <c r="AC274" s="9">
        <v>45597</v>
      </c>
      <c r="AD274" s="9">
        <v>45627</v>
      </c>
      <c r="AE274" s="7"/>
      <c r="AF274" s="7"/>
      <c r="AG274" s="7"/>
      <c r="AH274" s="9">
        <v>44927</v>
      </c>
      <c r="AI274" s="9">
        <v>44958</v>
      </c>
      <c r="AJ274" s="9">
        <v>44986</v>
      </c>
      <c r="AK274" s="9">
        <v>45017</v>
      </c>
      <c r="AL274" s="9">
        <v>45047</v>
      </c>
      <c r="AM274" s="9">
        <v>45078</v>
      </c>
      <c r="AN274" s="9">
        <v>45108</v>
      </c>
      <c r="AO274" s="9">
        <v>45139</v>
      </c>
      <c r="AP274" s="9">
        <v>45170</v>
      </c>
      <c r="AQ274" s="9">
        <v>45200</v>
      </c>
      <c r="AR274" s="9">
        <v>45231</v>
      </c>
      <c r="AS274" s="9">
        <v>45261</v>
      </c>
      <c r="AT274" s="7"/>
      <c r="AU274" s="7"/>
      <c r="AV274" s="7"/>
      <c r="AW274" s="10" t="s">
        <v>6</v>
      </c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</row>
    <row r="275" spans="1:63" ht="10.5" customHeight="1" x14ac:dyDescent="0.3">
      <c r="A275" s="14"/>
      <c r="B275" s="14"/>
      <c r="C275" s="33" t="s">
        <v>52</v>
      </c>
      <c r="D275" s="7"/>
      <c r="E275" s="18" t="e">
        <f t="shared" ref="E275:AW275" si="196">SUM(E276:E278)</f>
        <v>#REF!</v>
      </c>
      <c r="F275" s="18" t="e">
        <f t="shared" si="196"/>
        <v>#REF!</v>
      </c>
      <c r="G275" s="18" t="e">
        <f t="shared" si="196"/>
        <v>#REF!</v>
      </c>
      <c r="H275" s="18" t="e">
        <f t="shared" si="196"/>
        <v>#REF!</v>
      </c>
      <c r="I275" s="18" t="e">
        <f t="shared" si="196"/>
        <v>#REF!</v>
      </c>
      <c r="J275" s="18" t="e">
        <f t="shared" si="196"/>
        <v>#REF!</v>
      </c>
      <c r="K275" s="18" t="e">
        <f t="shared" si="196"/>
        <v>#REF!</v>
      </c>
      <c r="L275" s="18" t="e">
        <f t="shared" si="196"/>
        <v>#REF!</v>
      </c>
      <c r="M275" s="18" t="e">
        <f t="shared" si="196"/>
        <v>#REF!</v>
      </c>
      <c r="N275" s="18" t="e">
        <f t="shared" si="196"/>
        <v>#REF!</v>
      </c>
      <c r="O275" s="18" t="e">
        <f t="shared" si="196"/>
        <v>#REF!</v>
      </c>
      <c r="P275" s="18" t="e">
        <f t="shared" si="196"/>
        <v>#REF!</v>
      </c>
      <c r="Q275" s="18" t="e">
        <f t="shared" si="196"/>
        <v>#REF!</v>
      </c>
      <c r="R275" s="18" t="e">
        <f t="shared" si="196"/>
        <v>#REF!</v>
      </c>
      <c r="S275" s="18" t="e">
        <f t="shared" si="196"/>
        <v>#REF!</v>
      </c>
      <c r="T275" s="18" t="e">
        <f t="shared" si="196"/>
        <v>#REF!</v>
      </c>
      <c r="U275" s="18" t="e">
        <f t="shared" si="196"/>
        <v>#REF!</v>
      </c>
      <c r="V275" s="18" t="e">
        <f t="shared" si="196"/>
        <v>#REF!</v>
      </c>
      <c r="W275" s="18" t="e">
        <f t="shared" si="196"/>
        <v>#REF!</v>
      </c>
      <c r="X275" s="18" t="e">
        <f t="shared" si="196"/>
        <v>#REF!</v>
      </c>
      <c r="Y275" s="18" t="e">
        <f t="shared" si="196"/>
        <v>#REF!</v>
      </c>
      <c r="Z275" s="18" t="e">
        <f t="shared" si="196"/>
        <v>#REF!</v>
      </c>
      <c r="AA275" s="18" t="e">
        <f t="shared" si="196"/>
        <v>#REF!</v>
      </c>
      <c r="AB275" s="18" t="e">
        <f t="shared" si="196"/>
        <v>#REF!</v>
      </c>
      <c r="AC275" s="18" t="e">
        <f t="shared" si="196"/>
        <v>#REF!</v>
      </c>
      <c r="AD275" s="18" t="e">
        <f t="shared" si="196"/>
        <v>#REF!</v>
      </c>
      <c r="AE275" s="18" t="e">
        <f t="shared" si="196"/>
        <v>#REF!</v>
      </c>
      <c r="AF275" s="18" t="e">
        <f t="shared" si="196"/>
        <v>#REF!</v>
      </c>
      <c r="AG275" s="18" t="e">
        <f t="shared" si="196"/>
        <v>#REF!</v>
      </c>
      <c r="AH275" s="18" t="e">
        <f t="shared" si="196"/>
        <v>#REF!</v>
      </c>
      <c r="AI275" s="18" t="e">
        <f t="shared" si="196"/>
        <v>#REF!</v>
      </c>
      <c r="AJ275" s="18" t="e">
        <f t="shared" si="196"/>
        <v>#REF!</v>
      </c>
      <c r="AK275" s="18" t="e">
        <f t="shared" si="196"/>
        <v>#REF!</v>
      </c>
      <c r="AL275" s="18" t="e">
        <f t="shared" si="196"/>
        <v>#REF!</v>
      </c>
      <c r="AM275" s="18" t="e">
        <f t="shared" si="196"/>
        <v>#REF!</v>
      </c>
      <c r="AN275" s="18" t="e">
        <f t="shared" si="196"/>
        <v>#REF!</v>
      </c>
      <c r="AO275" s="18" t="e">
        <f t="shared" si="196"/>
        <v>#REF!</v>
      </c>
      <c r="AP275" s="18" t="e">
        <f t="shared" si="196"/>
        <v>#REF!</v>
      </c>
      <c r="AQ275" s="18" t="e">
        <f t="shared" si="196"/>
        <v>#REF!</v>
      </c>
      <c r="AR275" s="18" t="e">
        <f t="shared" si="196"/>
        <v>#REF!</v>
      </c>
      <c r="AS275" s="18" t="e">
        <f t="shared" si="196"/>
        <v>#REF!</v>
      </c>
      <c r="AT275" s="18" t="e">
        <f t="shared" si="196"/>
        <v>#REF!</v>
      </c>
      <c r="AU275" s="18" t="e">
        <f t="shared" si="196"/>
        <v>#REF!</v>
      </c>
      <c r="AV275" s="18" t="e">
        <f t="shared" si="196"/>
        <v>#REF!</v>
      </c>
      <c r="AW275" s="18" t="e">
        <f t="shared" si="196"/>
        <v>#REF!</v>
      </c>
      <c r="AX275" s="19"/>
      <c r="AY275" s="7"/>
      <c r="AZ275" s="7"/>
      <c r="BA275" s="18"/>
      <c r="BB275" s="19"/>
      <c r="BC275" s="18"/>
      <c r="BD275" s="19"/>
      <c r="BE275" s="7"/>
      <c r="BF275" s="7"/>
      <c r="BG275" s="18"/>
      <c r="BH275" s="19"/>
      <c r="BI275" s="34"/>
      <c r="BJ275" s="19"/>
      <c r="BK275" s="14"/>
    </row>
    <row r="276" spans="1:63" ht="10.5" customHeight="1" x14ac:dyDescent="0.3">
      <c r="A276" s="14"/>
      <c r="B276" s="14"/>
      <c r="C276" s="30" t="s">
        <v>196</v>
      </c>
      <c r="D276" s="7"/>
      <c r="E276" s="31" t="e">
        <f t="array" ref="E276">(INDEX(#REF!,MATCH($C$275,#REF!,0),MATCH(E$274,#REF!,0)))-35891.05</f>
        <v>#REF!</v>
      </c>
      <c r="F276" s="31" t="e">
        <f t="array" ref="F276">(INDEX(#REF!,MATCH($C275,#REF!,0),MATCH(F$274,#REF!,0)))-0</f>
        <v>#REF!</v>
      </c>
      <c r="G276" s="31" t="e">
        <f t="array" ref="G276">(INDEX(#REF!,MATCH($C275,#REF!,0),MATCH(G$274,#REF!,0)))-3994.18</f>
        <v>#REF!</v>
      </c>
      <c r="H276" s="31" t="e">
        <f t="array" ref="H276">(INDEX(#REF!,MATCH($C275,#REF!,0),MATCH(H$274,#REF!,0)))-0</f>
        <v>#REF!</v>
      </c>
      <c r="I276" s="31" t="e">
        <f t="array" ref="I276">(INDEX(#REF!,MATCH($C275,#REF!,0),MATCH(I$274,#REF!,0)))-20839.81</f>
        <v>#REF!</v>
      </c>
      <c r="J276" s="31" t="e">
        <f t="array" ref="J276">(INDEX(#REF!,MATCH($C275,#REF!,0),MATCH(J$274,#REF!,0)))-5154.17</f>
        <v>#REF!</v>
      </c>
      <c r="K276" s="31" t="e">
        <f t="array" ref="K276">(INDEX(#REF!,MATCH($C275,#REF!,0),MATCH(K$274,#REF!,0)))--19708.16</f>
        <v>#REF!</v>
      </c>
      <c r="L276" s="31" t="e">
        <f t="array" ref="L276">(INDEX(#REF!,MATCH($C275,#REF!,0),MATCH(L$274,#REF!,0)))-5506.86</f>
        <v>#REF!</v>
      </c>
      <c r="M276" s="31" t="e">
        <f t="array" ref="M276">(INDEX(#REF!,MATCH($C275,#REF!,0),MATCH(M$274,#REF!,0)))-3958.11</f>
        <v>#REF!</v>
      </c>
      <c r="N276" s="31" t="e">
        <f t="array" ref="N276">(INDEX(#REF!,MATCH($C275,#REF!,0),MATCH(N$274,#REF!,0)))-2327.39</f>
        <v>#REF!</v>
      </c>
      <c r="O276" s="31" t="e">
        <f t="array" ref="O276">(INDEX(#REF!,MATCH($C275,#REF!,0),MATCH(O$274,#REF!,0)))-21959.49</f>
        <v>#REF!</v>
      </c>
      <c r="P276" s="31" t="e">
        <f t="array" ref="P276">(INDEX(#REF!,MATCH($C275,#REF!,0),MATCH(P$274,#REF!,0)))-5739.58</f>
        <v>#REF!</v>
      </c>
      <c r="Q276" s="32" t="e">
        <f t="array" ref="Q276">INDEX(#REF!,MATCH($C275,#REF!,0),MATCH(Q$274,#REF!,0))</f>
        <v>#REF!</v>
      </c>
      <c r="R276" s="7" t="e">
        <f t="array" ref="R276">INDEX(#REF!,MATCH($C275,#REF!,0),MATCH(R$274,#REF!,0))</f>
        <v>#REF!</v>
      </c>
      <c r="S276" s="31" t="e">
        <f t="array" ref="S276">INDEX(#REF!,MATCH($C275,#REF!,0),MATCH(S$274,#REF!,0))</f>
        <v>#REF!</v>
      </c>
      <c r="T276" s="31" t="e">
        <f t="array" ref="T276">INDEX(#REF!,MATCH($C275,#REF!,0),MATCH(T$274,#REF!,0))</f>
        <v>#REF!</v>
      </c>
      <c r="U276" s="31" t="e">
        <f t="array" ref="U276">INDEX(#REF!,MATCH($C275,#REF!,0),MATCH(U$274,#REF!,0))</f>
        <v>#REF!</v>
      </c>
      <c r="V276" s="31" t="e">
        <f t="array" ref="V276">INDEX(#REF!,MATCH($C275,#REF!,0),MATCH(V$274,#REF!,0))</f>
        <v>#REF!</v>
      </c>
      <c r="W276" s="31" t="e">
        <f t="array" ref="W276">INDEX(#REF!,MATCH($C275,#REF!,0),MATCH(W$274,#REF!,0))</f>
        <v>#REF!</v>
      </c>
      <c r="X276" s="31" t="e">
        <f t="array" ref="X276">INDEX(#REF!,MATCH($C275,#REF!,0),MATCH(X$274,#REF!,0))</f>
        <v>#REF!</v>
      </c>
      <c r="Y276" s="31" t="e">
        <f t="array" ref="Y276">INDEX(#REF!,MATCH($C275,#REF!,0),MATCH(Y$274,#REF!,0))</f>
        <v>#REF!</v>
      </c>
      <c r="Z276" s="31" t="e">
        <f t="array" ref="Z276">INDEX(#REF!,MATCH($C275,#REF!,0),MATCH(Z$274,#REF!,0))</f>
        <v>#REF!</v>
      </c>
      <c r="AA276" s="31" t="e">
        <f t="array" ref="AA276">INDEX(#REF!,MATCH($C275,#REF!,0),MATCH(AA$274,#REF!,0))</f>
        <v>#REF!</v>
      </c>
      <c r="AB276" s="31" t="e">
        <f t="array" ref="AB276">INDEX(#REF!,MATCH($C275,#REF!,0),MATCH(AB$274,#REF!,0))</f>
        <v>#REF!</v>
      </c>
      <c r="AC276" s="31" t="e">
        <f t="array" ref="AC276">INDEX(#REF!,MATCH($C275,#REF!,0),MATCH(AC$274,#REF!,0))</f>
        <v>#REF!</v>
      </c>
      <c r="AD276" s="31" t="e">
        <f t="array" ref="AD276">INDEX(#REF!,MATCH($C275,#REF!,0),MATCH(AD$274,#REF!,0))</f>
        <v>#REF!</v>
      </c>
      <c r="AE276" s="35" t="e">
        <f t="array" ref="AE276">INDEX(#REF!,MATCH($C275,#REF!,0),MATCH(AE$274,#REF!,0))</f>
        <v>#REF!</v>
      </c>
      <c r="AF276" s="32" t="e">
        <f t="array" ref="AF276">INDEX(#REF!,MATCH($C275,#REF!,0),MATCH(AF$274,#REF!,0))</f>
        <v>#REF!</v>
      </c>
      <c r="AG276" s="7" t="e">
        <f t="array" ref="AG276">INDEX(#REF!,MATCH($C275,#REF!,0),MATCH(AG$274,#REF!,0))</f>
        <v>#REF!</v>
      </c>
      <c r="AH276" s="31" t="e">
        <f t="array" ref="AH276">INDEX(#REF!,MATCH($C275,#REF!,0),MATCH(AH$274,#REF!,0))</f>
        <v>#REF!</v>
      </c>
      <c r="AI276" s="31" t="e">
        <f t="array" ref="AI276">INDEX(#REF!,MATCH($C275,#REF!,0),MATCH(AI$274,#REF!,0))</f>
        <v>#REF!</v>
      </c>
      <c r="AJ276" s="31" t="e">
        <f t="array" ref="AJ276">INDEX(#REF!,MATCH($C275,#REF!,0),MATCH(AJ$274,#REF!,0))</f>
        <v>#REF!</v>
      </c>
      <c r="AK276" s="31" t="e">
        <f t="array" ref="AK276">INDEX(#REF!,MATCH($C275,#REF!,0),MATCH(AK$274,#REF!,0))</f>
        <v>#REF!</v>
      </c>
      <c r="AL276" s="31" t="e">
        <f t="array" ref="AL276">INDEX(#REF!,MATCH($C275,#REF!,0),MATCH(AL$274,#REF!,0))</f>
        <v>#REF!</v>
      </c>
      <c r="AM276" s="31" t="e">
        <f t="array" ref="AM276">INDEX(#REF!,MATCH($C275,#REF!,0),MATCH(AM$274,#REF!,0))</f>
        <v>#REF!</v>
      </c>
      <c r="AN276" s="31" t="e">
        <f t="array" ref="AN276">INDEX(#REF!,MATCH($C275,#REF!,0),MATCH(AN$274,#REF!,0))</f>
        <v>#REF!</v>
      </c>
      <c r="AO276" s="31" t="e">
        <f t="array" ref="AO276">INDEX(#REF!,MATCH($C275,#REF!,0),MATCH(AO$274,#REF!,0))</f>
        <v>#REF!</v>
      </c>
      <c r="AP276" s="31" t="e">
        <f t="array" ref="AP276">INDEX(#REF!,MATCH($C275,#REF!,0),MATCH(AP$274,#REF!,0))</f>
        <v>#REF!</v>
      </c>
      <c r="AQ276" s="31" t="e">
        <f t="array" ref="AQ276">INDEX(#REF!,MATCH($C275,#REF!,0),MATCH(AQ$274,#REF!,0))</f>
        <v>#REF!</v>
      </c>
      <c r="AR276" s="31" t="e">
        <f t="array" ref="AR276">INDEX(#REF!,MATCH($C275,#REF!,0),MATCH(AR$274,#REF!,0))</f>
        <v>#REF!</v>
      </c>
      <c r="AS276" s="31" t="e">
        <f t="array" ref="AS276">INDEX(#REF!,MATCH($C275,#REF!,0),MATCH(AS$274,#REF!,0))</f>
        <v>#REF!</v>
      </c>
      <c r="AT276" s="31" t="e">
        <f t="array" ref="AT276">INDEX(#REF!,MATCH($C275,#REF!,0),MATCH(AT$274,#REF!,0))</f>
        <v>#REF!</v>
      </c>
      <c r="AU276" s="32" t="e">
        <f t="array" ref="AU276">INDEX(#REF!,MATCH($C275,#REF!,0),MATCH(AU$274,#REF!,0))</f>
        <v>#REF!</v>
      </c>
      <c r="AV276" s="7" t="e">
        <f t="array" ref="AV276">INDEX(#REF!,MATCH($C275,#REF!,0),MATCH(AV$274,#REF!,0))</f>
        <v>#REF!</v>
      </c>
      <c r="AW276" s="31" t="e">
        <f>SUM(E276:P276)</f>
        <v>#REF!</v>
      </c>
      <c r="AX276" s="32"/>
      <c r="AY276" s="7"/>
      <c r="AZ276" s="7"/>
      <c r="BA276" s="31"/>
      <c r="BB276" s="32"/>
      <c r="BC276" s="31"/>
      <c r="BD276" s="36"/>
      <c r="BE276" s="7"/>
      <c r="BF276" s="7"/>
      <c r="BG276" s="31"/>
      <c r="BH276" s="32"/>
      <c r="BI276" s="35"/>
      <c r="BJ276" s="36"/>
      <c r="BK276" s="14"/>
    </row>
    <row r="277" spans="1:63" ht="10.5" customHeight="1" x14ac:dyDescent="0.3">
      <c r="A277" s="14"/>
      <c r="B277" s="14"/>
      <c r="C277" s="20" t="s">
        <v>197</v>
      </c>
      <c r="D277" s="7"/>
      <c r="E277" s="21">
        <v>35891.050000000003</v>
      </c>
      <c r="F277" s="21">
        <v>0</v>
      </c>
      <c r="G277" s="21">
        <v>3994.18</v>
      </c>
      <c r="H277" s="21">
        <v>0</v>
      </c>
      <c r="I277" s="21">
        <v>4109.75</v>
      </c>
      <c r="J277" s="21">
        <v>5154.17</v>
      </c>
      <c r="K277" s="21">
        <v>0</v>
      </c>
      <c r="L277" s="21">
        <v>6076.7</v>
      </c>
      <c r="M277" s="21">
        <v>3958.11</v>
      </c>
      <c r="N277" s="21">
        <v>2327.39</v>
      </c>
      <c r="O277" s="21">
        <v>21959.49</v>
      </c>
      <c r="P277" s="21">
        <v>7462.0599999999986</v>
      </c>
      <c r="Q277" s="22"/>
      <c r="R277" s="7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42"/>
      <c r="AF277" s="22"/>
      <c r="AG277" s="7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2"/>
      <c r="AV277" s="7"/>
      <c r="AW277" s="21">
        <f>SUM(E277:P277)</f>
        <v>90932.9</v>
      </c>
      <c r="AX277" s="22"/>
      <c r="AY277" s="7"/>
      <c r="AZ277" s="7"/>
      <c r="BA277" s="21"/>
      <c r="BB277" s="22"/>
      <c r="BC277" s="21"/>
      <c r="BD277" s="43"/>
      <c r="BE277" s="7"/>
      <c r="BF277" s="7"/>
      <c r="BG277" s="21"/>
      <c r="BH277" s="22"/>
      <c r="BI277" s="42"/>
      <c r="BJ277" s="43"/>
      <c r="BK277" s="14"/>
    </row>
    <row r="278" spans="1:63" ht="10.5" customHeight="1" x14ac:dyDescent="0.3">
      <c r="A278" s="14"/>
      <c r="B278" s="14"/>
      <c r="C278" s="30" t="s">
        <v>175</v>
      </c>
      <c r="D278" s="7"/>
      <c r="E278" s="31" t="e">
        <f t="array" ref="E278">(INDEX(Lojas!$1:$1048576,MATCH($C$275,Lojas!$D:$D,0),MATCH(E$274,Lojas!$3:$3,0)))-0</f>
        <v>#REF!</v>
      </c>
      <c r="F278" s="31" t="e">
        <f t="array" ref="F278">(INDEX(Lojas!$1:$1048576,MATCH($C$275,Lojas!$D:$D,0),MATCH(F$274,Lojas!$3:$3,0)))-0</f>
        <v>#REF!</v>
      </c>
      <c r="G278" s="31" t="e">
        <f t="array" ref="G278">(INDEX(Lojas!$1:$1048576,MATCH($C$275,Lojas!$D:$D,0),MATCH(G$274,Lojas!$3:$3,0)))-0</f>
        <v>#REF!</v>
      </c>
      <c r="H278" s="31" t="e">
        <f t="array" ref="H278">(INDEX(Lojas!$1:$1048576,MATCH($C$275,Lojas!$D:$D,0),MATCH(H$274,Lojas!$3:$3,0)))-0</f>
        <v>#REF!</v>
      </c>
      <c r="I278" s="31" t="e">
        <f t="array" ref="I278">(INDEX(Lojas!$1:$1048576,MATCH($C$275,Lojas!$D:$D,0),MATCH(I$274,Lojas!$3:$3,0)))-2978.1</f>
        <v>#REF!</v>
      </c>
      <c r="J278" s="31" t="e">
        <f t="array" ref="J278">(INDEX(Lojas!$1:$1048576,MATCH($C$275,Lojas!$D:$D,0),MATCH(J$274,Lojas!$3:$3,0)))-0</f>
        <v>#REF!</v>
      </c>
      <c r="K278" s="31" t="e">
        <f t="array" ref="K278">(INDEX(Lojas!$1:$1048576,MATCH($C$275,Lojas!$D:$D,0),MATCH(K$274,Lojas!$3:$3,0)))-0</f>
        <v>#REF!</v>
      </c>
      <c r="L278" s="31" t="e">
        <f t="array" ref="L278">(INDEX(Lojas!$1:$1048576,MATCH($C$275,Lojas!$D:$D,0),MATCH(L$274,Lojas!$3:$3,0)))-569.84</f>
        <v>#REF!</v>
      </c>
      <c r="M278" s="31" t="e">
        <f t="array" ref="M278">(INDEX(Lojas!$1:$1048576,MATCH($C$275,Lojas!$D:$D,0),MATCH(M$274,Lojas!$3:$3,0)))-0</f>
        <v>#REF!</v>
      </c>
      <c r="N278" s="31" t="e">
        <f t="array" ref="N278">(INDEX(Lojas!$1:$1048576,MATCH($C$275,Lojas!$D:$D,0),MATCH(N$274,Lojas!$3:$3,0)))-0</f>
        <v>#REF!</v>
      </c>
      <c r="O278" s="31" t="e">
        <f t="array" ref="O278">(INDEX(Lojas!$1:$1048576,MATCH($C$275,Lojas!$D:$D,0),MATCH(O$274,Lojas!$3:$3,0)))-0</f>
        <v>#REF!</v>
      </c>
      <c r="P278" s="31" t="e">
        <f t="array" ref="P278">(INDEX(Lojas!$1:$1048576,MATCH($C$275,Lojas!$D:$D,0),MATCH(P$274,Lojas!$3:$3,0)))-1722.48</f>
        <v>#REF!</v>
      </c>
      <c r="Q278" s="31" t="e">
        <f t="array" ref="Q278">INDEX(Lojas!$1:$1048576,MATCH($C$275,Lojas!$D:$D,0),MATCH(Q$274,Lojas!$3:$3,0))</f>
        <v>#N/A</v>
      </c>
      <c r="R278" s="31" t="e">
        <f t="array" ref="R278">INDEX(Lojas!$1:$1048576,MATCH($C$275,Lojas!$D:$D,0),MATCH(R$274,Lojas!$3:$3,0))</f>
        <v>#N/A</v>
      </c>
      <c r="S278" s="31" t="e">
        <f t="array" ref="S278">INDEX(Lojas!$1:$1048576,MATCH($C$275,Lojas!$D:$D,0),MATCH(S$274,Lojas!$3:$3,0))</f>
        <v>#REF!</v>
      </c>
      <c r="T278" s="31" t="e">
        <f t="array" ref="T278">INDEX(Lojas!$1:$1048576,MATCH($C$275,Lojas!$D:$D,0),MATCH(T$274,Lojas!$3:$3,0))</f>
        <v>#REF!</v>
      </c>
      <c r="U278" s="31" t="e">
        <f t="array" ref="U278">INDEX(Lojas!$1:$1048576,MATCH($C$275,Lojas!$D:$D,0),MATCH(U$274,Lojas!$3:$3,0))</f>
        <v>#REF!</v>
      </c>
      <c r="V278" s="31" t="e">
        <f t="array" ref="V278">INDEX(Lojas!$1:$1048576,MATCH($C$275,Lojas!$D:$D,0),MATCH(V$274,Lojas!$3:$3,0))</f>
        <v>#REF!</v>
      </c>
      <c r="W278" s="31" t="e">
        <f t="array" ref="W278">INDEX(Lojas!$1:$1048576,MATCH($C$275,Lojas!$D:$D,0),MATCH(W$274,Lojas!$3:$3,0))</f>
        <v>#REF!</v>
      </c>
      <c r="X278" s="31" t="e">
        <f t="array" ref="X278">INDEX(Lojas!$1:$1048576,MATCH($C$275,Lojas!$D:$D,0),MATCH(X$274,Lojas!$3:$3,0))</f>
        <v>#REF!</v>
      </c>
      <c r="Y278" s="31" t="e">
        <f t="array" ref="Y278">INDEX(Lojas!$1:$1048576,MATCH($C$275,Lojas!$D:$D,0),MATCH(Y$274,Lojas!$3:$3,0))</f>
        <v>#REF!</v>
      </c>
      <c r="Z278" s="31" t="e">
        <f t="array" ref="Z278">INDEX(Lojas!$1:$1048576,MATCH($C$275,Lojas!$D:$D,0),MATCH(Z$274,Lojas!$3:$3,0))</f>
        <v>#REF!</v>
      </c>
      <c r="AA278" s="31" t="e">
        <f t="array" ref="AA278">INDEX(Lojas!$1:$1048576,MATCH($C$275,Lojas!$D:$D,0),MATCH(AA$274,Lojas!$3:$3,0))</f>
        <v>#REF!</v>
      </c>
      <c r="AB278" s="31" t="e">
        <f t="array" ref="AB278">INDEX(Lojas!$1:$1048576,MATCH($C$275,Lojas!$D:$D,0),MATCH(AB$274,Lojas!$3:$3,0))</f>
        <v>#REF!</v>
      </c>
      <c r="AC278" s="31" t="e">
        <f t="array" ref="AC278">INDEX(Lojas!$1:$1048576,MATCH($C$275,Lojas!$D:$D,0),MATCH(AC$274,Lojas!$3:$3,0))</f>
        <v>#REF!</v>
      </c>
      <c r="AD278" s="31" t="e">
        <f t="array" ref="AD278">INDEX(Lojas!$1:$1048576,MATCH($C$275,Lojas!$D:$D,0),MATCH(AD$274,Lojas!$3:$3,0))</f>
        <v>#REF!</v>
      </c>
      <c r="AE278" s="31" t="e">
        <f t="array" ref="AE278">INDEX(Lojas!$1:$1048576,MATCH($C$275,Lojas!$D:$D,0),MATCH(AE$274,Lojas!$3:$3,0))</f>
        <v>#N/A</v>
      </c>
      <c r="AF278" s="31" t="e">
        <f t="array" ref="AF278">INDEX(Lojas!$1:$1048576,MATCH($C$275,Lojas!$D:$D,0),MATCH(AF$274,Lojas!$3:$3,0))</f>
        <v>#N/A</v>
      </c>
      <c r="AG278" s="31" t="e">
        <f t="array" ref="AG278">INDEX(Lojas!$1:$1048576,MATCH($C$275,Lojas!$D:$D,0),MATCH(AG$274,Lojas!$3:$3,0))</f>
        <v>#N/A</v>
      </c>
      <c r="AH278" s="31" t="e">
        <f t="array" ref="AH278">INDEX(Lojas!$1:$1048576,MATCH($C$275,Lojas!$D:$D,0),MATCH(AH$274,Lojas!$3:$3,0))</f>
        <v>#REF!</v>
      </c>
      <c r="AI278" s="31" t="e">
        <f t="array" ref="AI278">INDEX(Lojas!$1:$1048576,MATCH($C$275,Lojas!$D:$D,0),MATCH(AI$274,Lojas!$3:$3,0))</f>
        <v>#REF!</v>
      </c>
      <c r="AJ278" s="31" t="e">
        <f t="array" ref="AJ278">INDEX(Lojas!$1:$1048576,MATCH($C$275,Lojas!$D:$D,0),MATCH(AJ$274,Lojas!$3:$3,0))</f>
        <v>#REF!</v>
      </c>
      <c r="AK278" s="31" t="e">
        <f t="array" ref="AK278">INDEX(Lojas!$1:$1048576,MATCH($C$275,Lojas!$D:$D,0),MATCH(AK$274,Lojas!$3:$3,0))</f>
        <v>#REF!</v>
      </c>
      <c r="AL278" s="31" t="e">
        <f t="array" ref="AL278">INDEX(Lojas!$1:$1048576,MATCH($C$275,Lojas!$D:$D,0),MATCH(AL$274,Lojas!$3:$3,0))</f>
        <v>#REF!</v>
      </c>
      <c r="AM278" s="31" t="e">
        <f t="array" ref="AM278">INDEX(Lojas!$1:$1048576,MATCH($C$275,Lojas!$D:$D,0),MATCH(AM$274,Lojas!$3:$3,0))</f>
        <v>#REF!</v>
      </c>
      <c r="AN278" s="31" t="e">
        <f t="array" ref="AN278">INDEX(Lojas!$1:$1048576,MATCH($C$275,Lojas!$D:$D,0),MATCH(AN$274,Lojas!$3:$3,0))</f>
        <v>#REF!</v>
      </c>
      <c r="AO278" s="31" t="e">
        <f t="array" ref="AO278">INDEX(Lojas!$1:$1048576,MATCH($C$275,Lojas!$D:$D,0),MATCH(AO$274,Lojas!$3:$3,0))</f>
        <v>#REF!</v>
      </c>
      <c r="AP278" s="31" t="e">
        <f t="array" ref="AP278">INDEX(Lojas!$1:$1048576,MATCH($C$275,Lojas!$D:$D,0),MATCH(AP$274,Lojas!$3:$3,0))</f>
        <v>#REF!</v>
      </c>
      <c r="AQ278" s="31" t="e">
        <f t="array" ref="AQ278">INDEX(Lojas!$1:$1048576,MATCH($C$275,Lojas!$D:$D,0),MATCH(AQ$274,Lojas!$3:$3,0))</f>
        <v>#REF!</v>
      </c>
      <c r="AR278" s="31" t="e">
        <f t="array" ref="AR278">INDEX(Lojas!$1:$1048576,MATCH($C$275,Lojas!$D:$D,0),MATCH(AR$274,Lojas!$3:$3,0))</f>
        <v>#REF!</v>
      </c>
      <c r="AS278" s="31" t="e">
        <f t="array" ref="AS278">INDEX(Lojas!$1:$1048576,MATCH($C$275,Lojas!$D:$D,0),MATCH(AS$274,Lojas!$3:$3,0))</f>
        <v>#REF!</v>
      </c>
      <c r="AT278" s="31" t="e">
        <f t="array" ref="AT278">INDEX(Lojas!$1:$1048576,MATCH($C$275,Lojas!$D:$D,0),MATCH(AT$274,Lojas!$3:$3,0))</f>
        <v>#N/A</v>
      </c>
      <c r="AU278" s="31" t="e">
        <f t="array" ref="AU278">INDEX(Lojas!$1:$1048576,MATCH($C$275,Lojas!$D:$D,0),MATCH(AU$274,Lojas!$3:$3,0))</f>
        <v>#N/A</v>
      </c>
      <c r="AV278" s="31" t="e">
        <f t="array" ref="AV278">INDEX(Lojas!$1:$1048576,MATCH($C$275,Lojas!$D:$D,0),MATCH(AV$274,Lojas!$3:$3,0))</f>
        <v>#N/A</v>
      </c>
      <c r="AW278" s="31" t="e">
        <f>SUM(E278:P278)</f>
        <v>#REF!</v>
      </c>
      <c r="AX278" s="32"/>
      <c r="AY278" s="7"/>
      <c r="AZ278" s="7"/>
      <c r="BA278" s="31"/>
      <c r="BB278" s="32"/>
      <c r="BC278" s="31"/>
      <c r="BD278" s="36"/>
      <c r="BE278" s="7"/>
      <c r="BF278" s="7"/>
      <c r="BG278" s="31"/>
      <c r="BH278" s="32"/>
      <c r="BI278" s="35"/>
      <c r="BJ278" s="36"/>
      <c r="BK278" s="14"/>
    </row>
    <row r="279" spans="1:63" ht="10.5" customHeight="1" x14ac:dyDescent="0.3">
      <c r="A279" s="14"/>
      <c r="B279" s="14"/>
      <c r="C279" s="20" t="s">
        <v>198</v>
      </c>
      <c r="D279" s="7"/>
      <c r="E279" s="59" t="e">
        <f t="shared" ref="E279:P279" si="197">E278/E275</f>
        <v>#REF!</v>
      </c>
      <c r="F279" s="59" t="e">
        <f t="shared" si="197"/>
        <v>#REF!</v>
      </c>
      <c r="G279" s="59" t="e">
        <f t="shared" si="197"/>
        <v>#REF!</v>
      </c>
      <c r="H279" s="59" t="e">
        <f t="shared" si="197"/>
        <v>#REF!</v>
      </c>
      <c r="I279" s="59" t="e">
        <f t="shared" si="197"/>
        <v>#REF!</v>
      </c>
      <c r="J279" s="59" t="e">
        <f t="shared" si="197"/>
        <v>#REF!</v>
      </c>
      <c r="K279" s="59" t="e">
        <f t="shared" si="197"/>
        <v>#REF!</v>
      </c>
      <c r="L279" s="59" t="e">
        <f t="shared" si="197"/>
        <v>#REF!</v>
      </c>
      <c r="M279" s="59" t="e">
        <f t="shared" si="197"/>
        <v>#REF!</v>
      </c>
      <c r="N279" s="59" t="e">
        <f t="shared" si="197"/>
        <v>#REF!</v>
      </c>
      <c r="O279" s="59" t="e">
        <f t="shared" si="197"/>
        <v>#REF!</v>
      </c>
      <c r="P279" s="59" t="e">
        <f t="shared" si="197"/>
        <v>#REF!</v>
      </c>
      <c r="Q279" s="22"/>
      <c r="R279" s="7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42"/>
      <c r="AF279" s="22"/>
      <c r="AG279" s="7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2"/>
      <c r="AV279" s="7"/>
      <c r="AW279" s="21"/>
      <c r="AX279" s="22"/>
      <c r="AY279" s="7"/>
      <c r="AZ279" s="7"/>
      <c r="BA279" s="21"/>
      <c r="BB279" s="22"/>
      <c r="BC279" s="21"/>
      <c r="BD279" s="43"/>
      <c r="BE279" s="7"/>
      <c r="BF279" s="7"/>
      <c r="BG279" s="21"/>
      <c r="BH279" s="22"/>
      <c r="BI279" s="42"/>
      <c r="BJ279" s="43"/>
      <c r="BK279" s="14"/>
    </row>
    <row r="280" spans="1:63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</row>
    <row r="281" spans="1:63" ht="15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</row>
    <row r="282" spans="1:63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</row>
    <row r="283" spans="1:63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</row>
    <row r="284" spans="1:63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</row>
    <row r="285" spans="1:63" ht="15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</row>
    <row r="286" spans="1:63" ht="15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</row>
    <row r="287" spans="1:63" ht="15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</row>
    <row r="288" spans="1:63" ht="15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</row>
    <row r="289" spans="1:63" ht="15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</row>
    <row r="290" spans="1:63" ht="15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</row>
    <row r="291" spans="1:63" ht="15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</row>
    <row r="292" spans="1:63" ht="15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</row>
    <row r="293" spans="1:63" ht="15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</row>
    <row r="294" spans="1:63" ht="15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</row>
    <row r="295" spans="1:63" ht="15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</row>
    <row r="296" spans="1:63" ht="15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</row>
    <row r="297" spans="1:63" ht="15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</row>
    <row r="298" spans="1:63" ht="15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</row>
    <row r="299" spans="1:63" ht="15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</row>
    <row r="300" spans="1:63" ht="15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</row>
    <row r="301" spans="1:63" ht="15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</row>
    <row r="302" spans="1:63" ht="15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</row>
    <row r="303" spans="1:63" ht="15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</row>
    <row r="304" spans="1:63" ht="15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</row>
    <row r="305" spans="1:63" ht="15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</row>
    <row r="306" spans="1:63" ht="15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</row>
    <row r="307" spans="1:63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</row>
    <row r="308" spans="1:63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</row>
    <row r="309" spans="1:63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</row>
    <row r="310" spans="1:63" ht="15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</row>
    <row r="311" spans="1:63" ht="15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</row>
    <row r="312" spans="1:63" ht="15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</row>
    <row r="313" spans="1:63" ht="15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</row>
    <row r="314" spans="1:63" ht="15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</row>
    <row r="315" spans="1:63" ht="15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</row>
    <row r="316" spans="1:63" ht="15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</row>
    <row r="317" spans="1:63" ht="15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</row>
    <row r="318" spans="1:63" ht="15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</row>
    <row r="319" spans="1:63" ht="15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</row>
    <row r="320" spans="1:63" ht="15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</row>
    <row r="321" spans="1:63" ht="15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</row>
    <row r="322" spans="1:63" ht="15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</row>
    <row r="323" spans="1:63" ht="15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</row>
    <row r="324" spans="1:63" ht="15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</row>
    <row r="325" spans="1:63" ht="15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</row>
    <row r="326" spans="1:63" ht="15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</row>
    <row r="327" spans="1:63" ht="15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</row>
    <row r="328" spans="1:63" ht="15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</row>
    <row r="329" spans="1:63" ht="15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</row>
    <row r="330" spans="1:63" ht="15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</row>
    <row r="331" spans="1:63" ht="15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</row>
    <row r="332" spans="1:63" ht="15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</row>
    <row r="333" spans="1:63" ht="15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</row>
    <row r="334" spans="1:63" ht="15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</row>
    <row r="335" spans="1:63" ht="15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</row>
    <row r="336" spans="1:63" ht="15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</row>
    <row r="337" spans="1:63" ht="15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</row>
    <row r="338" spans="1:63" ht="15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</row>
    <row r="339" spans="1:63" ht="15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</row>
    <row r="340" spans="1:63" ht="15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</row>
    <row r="341" spans="1:63" ht="15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</row>
    <row r="342" spans="1:63" ht="15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</row>
    <row r="343" spans="1:63" ht="15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</row>
    <row r="344" spans="1:63" ht="15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</row>
    <row r="345" spans="1:63" ht="15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</row>
    <row r="346" spans="1:63" ht="15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</row>
    <row r="347" spans="1:63" ht="15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</row>
    <row r="348" spans="1:63" ht="15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</row>
    <row r="349" spans="1:63" ht="15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</row>
    <row r="350" spans="1:63" ht="15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</row>
    <row r="351" spans="1:63" ht="15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</row>
    <row r="352" spans="1:63" ht="15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</row>
    <row r="353" spans="1:63" ht="15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</row>
    <row r="354" spans="1:63" ht="15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</row>
    <row r="355" spans="1:63" ht="15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</row>
    <row r="356" spans="1:63" ht="15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</row>
    <row r="357" spans="1:63" ht="15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</row>
    <row r="358" spans="1:63" ht="15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</row>
    <row r="359" spans="1:63" ht="15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</row>
    <row r="360" spans="1:63" ht="15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</row>
    <row r="361" spans="1:63" ht="15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</row>
    <row r="362" spans="1:63" ht="15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</row>
    <row r="363" spans="1:63" ht="15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</row>
    <row r="364" spans="1:63" ht="15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</row>
    <row r="365" spans="1:63" ht="15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</row>
    <row r="366" spans="1:63" ht="15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</row>
    <row r="367" spans="1:63" ht="15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</row>
    <row r="368" spans="1:63" ht="15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</row>
    <row r="369" spans="1:63" ht="15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</row>
    <row r="370" spans="1:63" ht="15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</row>
    <row r="371" spans="1:63" ht="15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</row>
    <row r="372" spans="1:63" ht="15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</row>
    <row r="373" spans="1:63" ht="15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</row>
    <row r="374" spans="1:63" ht="15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</row>
    <row r="375" spans="1:63" ht="15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</row>
    <row r="376" spans="1:63" ht="15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</row>
    <row r="377" spans="1:63" ht="15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</row>
    <row r="378" spans="1:63" ht="15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</row>
    <row r="379" spans="1:63" ht="15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</row>
    <row r="380" spans="1:63" ht="15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</row>
    <row r="381" spans="1:63" ht="15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</row>
    <row r="382" spans="1:63" ht="15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</row>
    <row r="383" spans="1:63" ht="15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</row>
    <row r="384" spans="1:63" ht="15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</row>
    <row r="385" spans="1:63" ht="15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</row>
    <row r="386" spans="1:63" ht="15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</row>
    <row r="387" spans="1:63" ht="15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</row>
    <row r="388" spans="1:63" ht="15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</row>
    <row r="389" spans="1:63" ht="15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</row>
    <row r="390" spans="1:63" ht="15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</row>
    <row r="391" spans="1:63" ht="15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</row>
    <row r="392" spans="1:63" ht="15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</row>
    <row r="393" spans="1:63" ht="15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</row>
    <row r="394" spans="1:63" ht="15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</row>
    <row r="395" spans="1:63" ht="15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</row>
    <row r="396" spans="1:63" ht="15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</row>
    <row r="397" spans="1:63" ht="15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</row>
    <row r="398" spans="1:63" ht="15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</row>
    <row r="399" spans="1:63" ht="15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</row>
    <row r="400" spans="1:63" ht="15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</row>
    <row r="401" spans="1:63" ht="15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</row>
    <row r="402" spans="1:63" ht="15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</row>
    <row r="403" spans="1:63" ht="15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</row>
    <row r="404" spans="1:63" ht="15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</row>
    <row r="405" spans="1:63" ht="15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</row>
    <row r="406" spans="1:63" ht="15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</row>
    <row r="407" spans="1:63" ht="15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</row>
    <row r="408" spans="1:63" ht="15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</row>
    <row r="409" spans="1:63" ht="15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</row>
    <row r="410" spans="1:63" ht="15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</row>
    <row r="411" spans="1:63" ht="15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</row>
    <row r="412" spans="1:63" ht="15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</row>
    <row r="413" spans="1:63" ht="15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</row>
    <row r="414" spans="1:63" ht="15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</row>
    <row r="415" spans="1:63" ht="15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</row>
    <row r="416" spans="1:63" ht="15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</row>
    <row r="417" spans="1:63" ht="15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</row>
    <row r="418" spans="1:63" ht="15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</row>
    <row r="419" spans="1:63" ht="15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</row>
    <row r="420" spans="1:63" ht="15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</row>
    <row r="421" spans="1:63" ht="15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</row>
    <row r="422" spans="1:63" ht="15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</row>
    <row r="423" spans="1:63" ht="15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</row>
    <row r="424" spans="1:63" ht="15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</row>
    <row r="425" spans="1:63" ht="15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</row>
    <row r="426" spans="1:63" ht="15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</row>
    <row r="427" spans="1:63" ht="15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</row>
    <row r="428" spans="1:63" ht="15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</row>
    <row r="429" spans="1:63" ht="15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</row>
    <row r="430" spans="1:63" ht="15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</row>
    <row r="431" spans="1:63" ht="15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</row>
    <row r="432" spans="1:63" ht="15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</row>
    <row r="433" spans="1:63" ht="15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</row>
    <row r="434" spans="1:63" ht="15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</row>
    <row r="435" spans="1:63" ht="15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</row>
    <row r="436" spans="1:63" ht="15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</row>
    <row r="437" spans="1:63" ht="15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</row>
    <row r="438" spans="1:63" ht="15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</row>
    <row r="439" spans="1:63" ht="15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</row>
    <row r="440" spans="1:63" ht="15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</row>
    <row r="441" spans="1:63" ht="15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</row>
    <row r="442" spans="1:63" ht="15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</row>
    <row r="443" spans="1:63" ht="15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</row>
    <row r="444" spans="1:63" ht="15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</row>
    <row r="445" spans="1:63" ht="15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</row>
    <row r="446" spans="1:63" ht="15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</row>
    <row r="447" spans="1:63" ht="15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</row>
    <row r="448" spans="1:63" ht="15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</row>
    <row r="449" spans="1:63" ht="15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</row>
    <row r="450" spans="1:63" ht="15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</row>
    <row r="451" spans="1:63" ht="15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</row>
    <row r="452" spans="1:63" ht="15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</row>
    <row r="453" spans="1:63" ht="15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</row>
    <row r="454" spans="1:63" ht="15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</row>
    <row r="455" spans="1:63" ht="15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</row>
    <row r="456" spans="1:63" ht="15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</row>
    <row r="457" spans="1:63" ht="15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</row>
    <row r="458" spans="1:63" ht="15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</row>
    <row r="459" spans="1:63" ht="15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</row>
    <row r="460" spans="1:63" ht="15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</row>
    <row r="461" spans="1:63" ht="15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</row>
    <row r="462" spans="1:63" ht="15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</row>
    <row r="463" spans="1:63" ht="15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</row>
    <row r="464" spans="1:63" ht="15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</row>
    <row r="465" spans="1:63" ht="15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</row>
    <row r="466" spans="1:63" ht="15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</row>
    <row r="467" spans="1:63" ht="15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</row>
    <row r="468" spans="1:63" ht="15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</row>
    <row r="469" spans="1:63" ht="15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</row>
    <row r="470" spans="1:63" ht="15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</row>
    <row r="471" spans="1:63" ht="15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</row>
    <row r="472" spans="1:63" ht="15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</row>
    <row r="473" spans="1:63" ht="15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</row>
    <row r="474" spans="1:63" ht="15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</row>
    <row r="475" spans="1:63" ht="15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</row>
    <row r="476" spans="1:63" ht="15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</row>
    <row r="477" spans="1:63" ht="15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</row>
    <row r="478" spans="1:63" ht="15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</row>
    <row r="479" spans="1:63" ht="15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</row>
  </sheetData>
  <autoFilter ref="C4:AS148" xr:uid="{00000000-0009-0000-0000-000000000000}"/>
  <conditionalFormatting sqref="BD40:BD42 BD45:BD48 BD51 BD59 BD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7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7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04:BI105 BI94 BI109 BI117:BI118 BI137:BI14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40:BJ42 BJ45:BJ48 BJ51 BJ59 BJ8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27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27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allowBlank="1" showErrorMessage="1" sqref="B1:B3 BK1:BK3" xr:uid="{00000000-0002-0000-0000-000000000000}">
      <formula1>0</formula1>
      <formula2>1</formula2>
    </dataValidation>
  </dataValidations>
  <pageMargins left="0.511811024" right="0.511811024" top="0.78740157499999996" bottom="0.78740157499999996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6.875" defaultRowHeight="15" customHeight="1" x14ac:dyDescent="0.25"/>
  <cols>
    <col min="1" max="1" width="8.875" customWidth="1"/>
    <col min="2" max="2" width="10.875" customWidth="1"/>
    <col min="3" max="12" width="10.625" customWidth="1"/>
    <col min="13" max="26" width="8.875" customWidth="1"/>
  </cols>
  <sheetData>
    <row r="1" spans="1:26" ht="10.5" customHeight="1" x14ac:dyDescent="0.25"/>
    <row r="2" spans="1:26" ht="10.5" customHeight="1" x14ac:dyDescent="0.25">
      <c r="B2" s="95">
        <v>45992</v>
      </c>
      <c r="C2" s="68">
        <v>0.15</v>
      </c>
      <c r="D2" s="68">
        <f>C2-$B$13/6000000</f>
        <v>0.149975</v>
      </c>
    </row>
    <row r="3" spans="1:26" ht="10.5" customHeight="1" x14ac:dyDescent="0.25">
      <c r="B3" s="95">
        <v>46174</v>
      </c>
      <c r="C3" s="68">
        <v>0.17499999999999999</v>
      </c>
      <c r="D3" s="68">
        <f>C3-$B$13/6000000</f>
        <v>0.17497499999999999</v>
      </c>
    </row>
    <row r="4" spans="1:26" ht="10.5" customHeight="1" x14ac:dyDescent="0.25">
      <c r="B4" s="95">
        <v>46357</v>
      </c>
      <c r="C4" s="68">
        <v>0.2</v>
      </c>
      <c r="D4" s="68">
        <f>C4-$B$13/6000000</f>
        <v>0.19997500000000001</v>
      </c>
    </row>
    <row r="5" spans="1:26" ht="10.5" customHeight="1" x14ac:dyDescent="0.2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0.5" customHeight="1" x14ac:dyDescent="0.25">
      <c r="A6" s="5">
        <v>3</v>
      </c>
      <c r="C6" s="96">
        <v>46204</v>
      </c>
      <c r="D6" s="96">
        <f t="shared" ref="D6:I6" si="0">EDATE(C6,$A6)</f>
        <v>46296</v>
      </c>
      <c r="E6" s="96">
        <f t="shared" si="0"/>
        <v>46388</v>
      </c>
      <c r="F6" s="96">
        <f t="shared" si="0"/>
        <v>46478</v>
      </c>
      <c r="G6" s="96">
        <f t="shared" si="0"/>
        <v>46569</v>
      </c>
      <c r="H6" s="96">
        <f t="shared" si="0"/>
        <v>46661</v>
      </c>
      <c r="I6" s="96">
        <f t="shared" si="0"/>
        <v>46753</v>
      </c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</row>
    <row r="7" spans="1:26" ht="10.5" customHeight="1" x14ac:dyDescent="0.25">
      <c r="C7" s="97" t="str">
        <f t="shared" ref="C7:I7" si="1">ROUNDUP(MONTH(C6)/12*(12/$A$6),0)&amp;"T"&amp;RIGHT(YEAR(C$6),2)</f>
        <v>3T26</v>
      </c>
      <c r="D7" s="97" t="str">
        <f t="shared" si="1"/>
        <v>4T26</v>
      </c>
      <c r="E7" s="97" t="str">
        <f t="shared" si="1"/>
        <v>1T27</v>
      </c>
      <c r="F7" s="97" t="str">
        <f t="shared" si="1"/>
        <v>2T27</v>
      </c>
      <c r="G7" s="97" t="str">
        <f t="shared" si="1"/>
        <v>3T27</v>
      </c>
      <c r="H7" s="97" t="str">
        <f t="shared" si="1"/>
        <v>4T27</v>
      </c>
      <c r="I7" s="97" t="str">
        <f t="shared" si="1"/>
        <v>1T28</v>
      </c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</row>
    <row r="8" spans="1:26" ht="10.5" customHeight="1" x14ac:dyDescent="0.25">
      <c r="B8" s="69" t="s">
        <v>161</v>
      </c>
      <c r="C8" s="98" t="e">
        <f>SUMIFS(#REF!,#REF!,"&lt;"&amp;Planilha1!C$6,#REF!,"&gt;="&amp;EDATE(Planilha1!C$6,-12))/1000</f>
        <v>#REF!</v>
      </c>
      <c r="D8" s="98" t="e">
        <f>SUMIFS(#REF!,#REF!,"&lt;"&amp;Planilha1!D$6,#REF!,"&gt;="&amp;EDATE(Planilha1!D$6,-12))/1000</f>
        <v>#REF!</v>
      </c>
      <c r="E8" s="98" t="e">
        <f>SUMIFS(#REF!,#REF!,"&lt;"&amp;Planilha1!E$6,#REF!,"&gt;="&amp;EDATE(Planilha1!E$6,-12))/1000</f>
        <v>#REF!</v>
      </c>
      <c r="F8" s="98" t="e">
        <f>SUMIFS(#REF!,#REF!,"&lt;"&amp;Planilha1!F$6,#REF!,"&gt;="&amp;EDATE(Planilha1!F$6,-12))/1000</f>
        <v>#REF!</v>
      </c>
      <c r="G8" s="98" t="e">
        <f>SUMIFS(#REF!,#REF!,"&lt;"&amp;Planilha1!G$6,#REF!,"&gt;="&amp;EDATE(Planilha1!G$6,-12))/1000</f>
        <v>#REF!</v>
      </c>
      <c r="H8" s="98" t="e">
        <f>SUMIFS(#REF!,#REF!,"&lt;"&amp;Planilha1!H$6,#REF!,"&gt;="&amp;EDATE(Planilha1!H$6,-12))/1000</f>
        <v>#REF!</v>
      </c>
      <c r="I8" s="98" t="e">
        <f>SUMIFS(#REF!,#REF!,"&lt;"&amp;Planilha1!I$6,#REF!,"&gt;="&amp;EDATE(Planilha1!I$6,-12))/1000</f>
        <v>#REF!</v>
      </c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</row>
    <row r="9" spans="1:26" ht="10.5" customHeight="1" x14ac:dyDescent="0.25">
      <c r="B9" s="69" t="s">
        <v>199</v>
      </c>
      <c r="C9" s="98" t="e">
        <f>8*C8/1000</f>
        <v>#REF!</v>
      </c>
      <c r="D9" s="98" t="e">
        <f>8*SUMIFS(#REF!,#REF!,"&lt;"&amp;Planilha1!D$6,#REF!,"&gt;="&amp;EDATE(Planilha1!D$6,-12))/1000</f>
        <v>#REF!</v>
      </c>
      <c r="E9" s="98" t="e">
        <f>8*SUMIFS(#REF!,#REF!,"&lt;"&amp;Planilha1!E$6,#REF!,"&gt;="&amp;EDATE(Planilha1!E$6,-12))/1000</f>
        <v>#REF!</v>
      </c>
      <c r="F9" s="98" t="e">
        <f>8*SUMIFS(#REF!,#REF!,"&lt;"&amp;Planilha1!F$6,#REF!,"&gt;="&amp;EDATE(Planilha1!F$6,-12))/1000</f>
        <v>#REF!</v>
      </c>
      <c r="G9" s="98" t="e">
        <f>8*SUMIFS(#REF!,#REF!,"&lt;"&amp;Planilha1!G$6,#REF!,"&gt;="&amp;EDATE(Planilha1!G$6,-12))/1000</f>
        <v>#REF!</v>
      </c>
      <c r="H9" s="98" t="e">
        <f>8*SUMIFS(#REF!,#REF!,"&lt;"&amp;Planilha1!H$6,#REF!,"&gt;="&amp;EDATE(Planilha1!H$6,-12))/1000</f>
        <v>#REF!</v>
      </c>
      <c r="I9" s="98" t="e">
        <f>8*SUMIFS(#REF!,#REF!,"&lt;"&amp;Planilha1!I$6,#REF!,"&gt;="&amp;EDATE(Planilha1!I$6,-12))/1000</f>
        <v>#REF!</v>
      </c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</row>
    <row r="10" spans="1:26" ht="10.5" customHeight="1" x14ac:dyDescent="0.25">
      <c r="B10" s="69"/>
      <c r="C10" s="98"/>
      <c r="D10" s="98"/>
      <c r="E10" s="98"/>
      <c r="F10" s="98"/>
      <c r="G10" s="98"/>
      <c r="H10" s="98"/>
      <c r="I10" s="98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</row>
    <row r="11" spans="1:26" ht="10.5" customHeight="1" x14ac:dyDescent="0.25">
      <c r="B11" s="69" t="s">
        <v>200</v>
      </c>
      <c r="C11" s="98"/>
      <c r="D11" s="98"/>
      <c r="E11" s="98"/>
      <c r="F11" s="98"/>
      <c r="G11" s="98"/>
      <c r="H11" s="98"/>
      <c r="I11" s="98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</row>
    <row r="12" spans="1:26" ht="10.5" customHeight="1" x14ac:dyDescent="0.25">
      <c r="B12" s="69">
        <v>0</v>
      </c>
      <c r="C12" s="98" t="e">
        <f t="array" ref="C12">MAX(0,C$9*(INDEX($C$2:$C$4,COUNTIF($B$2:$B$4,"&lt;"&amp;C$6))+($B12/(6000+$B12)))*0.65-$B12*1.01^COUNTA($C$6:C$6))</f>
        <v>#REF!</v>
      </c>
      <c r="D12" s="98" t="e">
        <f t="array" ref="D12">MAX(0,D$9*(INDEX($C$2:$C$4,COUNTIF($B$2:$B$4,"&lt;"&amp;D$6))+($B12/(6000+$B12)))*0.65-$B12*1.01^COUNTA($C$6:D$6))</f>
        <v>#REF!</v>
      </c>
      <c r="E12" s="98" t="e">
        <f t="array" ref="E12">MAX(0,E$9*(INDEX($C$2:$C$4,COUNTIF($B$2:$B$4,"&lt;"&amp;E$6))+($B12/(6000+$B12)))*0.65-$B12*1.01^COUNTA($C$6:E$6))</f>
        <v>#REF!</v>
      </c>
      <c r="F12" s="98" t="e">
        <f t="array" ref="F12">MAX(0,F$9*(INDEX($C$2:$C$4,COUNTIF($B$2:$B$4,"&lt;"&amp;F$6))+($B12/(6000+$B12)))*0.65-$B12*1.01^COUNTA($C$6:F$6))</f>
        <v>#REF!</v>
      </c>
      <c r="G12" s="98" t="e">
        <f t="array" ref="G12">MAX(0,G$9*(INDEX($C$2:$C$4,COUNTIF($B$2:$B$4,"&lt;"&amp;G$6))+($B12/(6000+$B12)))*0.65-$B12*1.01^COUNTA($C$6:G$6))</f>
        <v>#REF!</v>
      </c>
      <c r="H12" s="98" t="e">
        <f t="array" ref="H12">MAX(0,H$9*(INDEX($C$2:$C$4,COUNTIF($B$2:$B$4,"&lt;"&amp;H$6))+($B12/(6000+$B12)))*0.65-$B12*1.01^COUNTA($C$6:H$6))</f>
        <v>#REF!</v>
      </c>
      <c r="I12" s="98" t="e">
        <f t="array" ref="I12">MAX(0,I$9*(INDEX($C$2:$C$4,COUNTIF($B$2:$B$4,"&lt;"&amp;I$6))+($B12/(6000+$B12)))*0.65-$B12*1.01^COUNTA($C$6:I$6))</f>
        <v>#REF!</v>
      </c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</row>
    <row r="13" spans="1:26" ht="10.5" customHeight="1" x14ac:dyDescent="0.25">
      <c r="B13" s="69">
        <v>150</v>
      </c>
      <c r="C13" s="98" t="e">
        <f t="array" ref="C13">MAX(0,C$9*(INDEX($C$2:$C$4,COUNTIF($B$2:$B$4,"&lt;"&amp;C$6))+($B13/(6000+$B13)))*0.65-$B13*1.01^COUNTA($C$6:C$6))</f>
        <v>#REF!</v>
      </c>
      <c r="D13" s="98" t="e">
        <f t="array" ref="D13">MAX(0,D$9*(INDEX($C$2:$C$4,COUNTIF($B$2:$B$4,"&lt;"&amp;D$6))+($B13/(6000+$B13)))*0.65-$B13*1.01^COUNTA($C$6:D$6))</f>
        <v>#REF!</v>
      </c>
      <c r="E13" s="98" t="e">
        <f t="array" ref="E13">MAX(0,E$9*(INDEX($C$2:$C$4,COUNTIF($B$2:$B$4,"&lt;"&amp;E$6))+($B13/(6000+$B13)))*0.65-$B13*1.01^COUNTA($C$6:E$6))</f>
        <v>#REF!</v>
      </c>
      <c r="F13" s="98" t="e">
        <f t="array" ref="F13">MAX(0,F$9*(INDEX($C$2:$C$4,COUNTIF($B$2:$B$4,"&lt;"&amp;F$6))+($B13/(6000+$B13)))*0.65-$B13*1.01^COUNTA($C$6:F$6))</f>
        <v>#REF!</v>
      </c>
      <c r="G13" s="98" t="e">
        <f t="array" ref="G13">MAX(0,G$9*(INDEX($C$2:$C$4,COUNTIF($B$2:$B$4,"&lt;"&amp;G$6))+($B13/(6000+$B13)))*0.65-$B13*1.01^COUNTA($C$6:G$6))</f>
        <v>#REF!</v>
      </c>
      <c r="H13" s="98" t="e">
        <f t="array" ref="H13">MAX(0,H$9*(INDEX($C$2:$C$4,COUNTIF($B$2:$B$4,"&lt;"&amp;H$6))+($B13/(6000+$B13)))*0.65-$B13*1.01^COUNTA($C$6:H$6))</f>
        <v>#REF!</v>
      </c>
      <c r="I13" s="98" t="e">
        <f t="array" ref="I13">MAX(0,I$9*(INDEX($C$2:$C$4,COUNTIF($B$2:$B$4,"&lt;"&amp;I$6))+($B13/(6000+$B13)))*0.65-$B13*1.01^COUNTA($C$6:I$6))</f>
        <v>#REF!</v>
      </c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</row>
    <row r="14" spans="1:26" ht="10.5" customHeight="1" x14ac:dyDescent="0.25">
      <c r="B14" s="69">
        <v>450</v>
      </c>
      <c r="C14" s="98" t="e">
        <f t="array" ref="C14">MAX(0,C$9*(INDEX($C$2:$C$4,COUNTIF($B$2:$B$4,"&lt;"&amp;C$6))+($B14/(6000+$B14)))*0.65-$B14*1.01^COUNTA($C$6:C$6))</f>
        <v>#REF!</v>
      </c>
      <c r="D14" s="98" t="e">
        <f t="array" ref="D14">MAX(0,D$9*(INDEX($C$2:$C$4,COUNTIF($B$2:$B$4,"&lt;"&amp;D$6))+($B14/(6000+$B14)))*0.65-$B14*1.01^COUNTA($C$6:D$6))</f>
        <v>#REF!</v>
      </c>
      <c r="E14" s="98" t="e">
        <f t="array" ref="E14">MAX(0,E$9*(INDEX($C$2:$C$4,COUNTIF($B$2:$B$4,"&lt;"&amp;E$6))+($B14/(6000+$B14)))*0.65-$B14*1.01^COUNTA($C$6:E$6))</f>
        <v>#REF!</v>
      </c>
      <c r="F14" s="98" t="e">
        <f t="array" ref="F14">MAX(0,F$9*(INDEX($C$2:$C$4,COUNTIF($B$2:$B$4,"&lt;"&amp;F$6))+($B14/(6000+$B14)))*0.65-$B14*1.01^COUNTA($C$6:F$6))</f>
        <v>#REF!</v>
      </c>
      <c r="G14" s="98" t="e">
        <f t="array" ref="G14">MAX(0,G$9*(INDEX($C$2:$C$4,COUNTIF($B$2:$B$4,"&lt;"&amp;G$6))+($B14/(6000+$B14)))*0.65-$B14*1.01^COUNTA($C$6:G$6))</f>
        <v>#REF!</v>
      </c>
      <c r="H14" s="98" t="e">
        <f t="array" ref="H14">MAX(0,H$9*(INDEX($C$2:$C$4,COUNTIF($B$2:$B$4,"&lt;"&amp;H$6))+($B14/(6000+$B14)))*0.65-$B14*1.01^COUNTA($C$6:H$6))</f>
        <v>#REF!</v>
      </c>
      <c r="I14" s="98" t="e">
        <f t="array" ref="I14">MAX(0,I$9*(INDEX($C$2:$C$4,COUNTIF($B$2:$B$4,"&lt;"&amp;I$6))+($B14/(6000+$B14)))*0.65-$B14*1.01^COUNTA($C$6:I$6))</f>
        <v>#REF!</v>
      </c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</row>
    <row r="15" spans="1:26" ht="10.5" customHeight="1" x14ac:dyDescent="0.25">
      <c r="B15" s="69">
        <v>900</v>
      </c>
      <c r="C15" s="98" t="e">
        <f t="array" ref="C15">MAX(0,C$9*(INDEX($C$2:$C$4,COUNTIF($B$2:$B$4,"&lt;"&amp;C$6))+($B15/(6000+$B15)))*0.65-$B15*1.01^COUNTA($C$6:C$6))</f>
        <v>#REF!</v>
      </c>
      <c r="D15" s="98" t="e">
        <f t="array" ref="D15">MAX(0,D$9*(INDEX($C$2:$C$4,COUNTIF($B$2:$B$4,"&lt;"&amp;D$6))+($B15/(6000+$B15)))*0.65-$B15*1.01^COUNTA($C$6:D$6))</f>
        <v>#REF!</v>
      </c>
      <c r="E15" s="98" t="e">
        <f t="array" ref="E15">MAX(0,E$9*(INDEX($C$2:$C$4,COUNTIF($B$2:$B$4,"&lt;"&amp;E$6))+($B15/(6000+$B15)))*0.65-$B15*1.01^COUNTA($C$6:E$6))</f>
        <v>#REF!</v>
      </c>
      <c r="F15" s="98" t="e">
        <f t="array" ref="F15">MAX(0,F$9*(INDEX($C$2:$C$4,COUNTIF($B$2:$B$4,"&lt;"&amp;F$6))+($B15/(6000+$B15)))*0.65-$B15*1.01^COUNTA($C$6:F$6))</f>
        <v>#REF!</v>
      </c>
      <c r="G15" s="98" t="e">
        <f t="array" ref="G15">MAX(0,G$9*(INDEX($C$2:$C$4,COUNTIF($B$2:$B$4,"&lt;"&amp;G$6))+($B15/(6000+$B15)))*0.65-$B15*1.01^COUNTA($C$6:G$6))</f>
        <v>#REF!</v>
      </c>
      <c r="H15" s="98" t="e">
        <f t="array" ref="H15">MAX(0,H$9*(INDEX($C$2:$C$4,COUNTIF($B$2:$B$4,"&lt;"&amp;H$6))+($B15/(6000+$B15)))*0.65-$B15*1.01^COUNTA($C$6:H$6))</f>
        <v>#REF!</v>
      </c>
      <c r="I15" s="98" t="e">
        <f t="array" ref="I15">MAX(0,I$9*(INDEX($C$2:$C$4,COUNTIF($B$2:$B$4,"&lt;"&amp;I$6))+($B15/(6000+$B15)))*0.65-$B15*1.01^COUNTA($C$6:I$6))</f>
        <v>#REF!</v>
      </c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</row>
    <row r="16" spans="1:26" ht="10.5" customHeight="1" x14ac:dyDescent="0.25">
      <c r="B16" s="69"/>
      <c r="C16" s="98"/>
      <c r="D16" s="98"/>
      <c r="E16" s="98"/>
      <c r="F16" s="98"/>
      <c r="G16" s="98"/>
      <c r="H16" s="98"/>
      <c r="I16" s="98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</row>
    <row r="17" spans="1:9" ht="10.5" customHeight="1" x14ac:dyDescent="0.25">
      <c r="A17" s="95">
        <v>45108</v>
      </c>
      <c r="B17" s="69" t="s">
        <v>201</v>
      </c>
      <c r="C17" s="98">
        <v>0</v>
      </c>
      <c r="D17" s="98">
        <v>0</v>
      </c>
      <c r="E17" s="98">
        <v>5000</v>
      </c>
      <c r="F17" s="98">
        <v>10000</v>
      </c>
      <c r="G17" s="98">
        <v>15000</v>
      </c>
      <c r="H17" s="98">
        <v>20000</v>
      </c>
      <c r="I17" s="98">
        <v>25000</v>
      </c>
    </row>
    <row r="18" spans="1:9" ht="10.5" customHeight="1" x14ac:dyDescent="0.25">
      <c r="B18" s="69">
        <f>B12</f>
        <v>0</v>
      </c>
      <c r="C18" s="99">
        <f t="shared" ref="C18:I21" si="2">IFERROR(C12/(ROUND((C$6-$A$17)/30,0)*C$17/1000+$B18),0)</f>
        <v>0</v>
      </c>
      <c r="D18" s="99">
        <f t="shared" si="2"/>
        <v>0</v>
      </c>
      <c r="E18" s="99">
        <f t="shared" si="2"/>
        <v>0</v>
      </c>
      <c r="F18" s="99">
        <f t="shared" si="2"/>
        <v>0</v>
      </c>
      <c r="G18" s="99">
        <f t="shared" si="2"/>
        <v>0</v>
      </c>
      <c r="H18" s="99">
        <f t="shared" si="2"/>
        <v>0</v>
      </c>
      <c r="I18" s="99">
        <f t="shared" si="2"/>
        <v>0</v>
      </c>
    </row>
    <row r="19" spans="1:9" ht="10.5" customHeight="1" x14ac:dyDescent="0.25">
      <c r="B19" s="69">
        <f>B13</f>
        <v>150</v>
      </c>
      <c r="C19" s="99">
        <f t="shared" si="2"/>
        <v>0</v>
      </c>
      <c r="D19" s="99">
        <f t="shared" si="2"/>
        <v>0</v>
      </c>
      <c r="E19" s="99">
        <f t="shared" si="2"/>
        <v>0</v>
      </c>
      <c r="F19" s="99">
        <f t="shared" si="2"/>
        <v>0</v>
      </c>
      <c r="G19" s="99">
        <f t="shared" si="2"/>
        <v>0</v>
      </c>
      <c r="H19" s="99">
        <f t="shared" si="2"/>
        <v>0</v>
      </c>
      <c r="I19" s="99">
        <f t="shared" si="2"/>
        <v>0</v>
      </c>
    </row>
    <row r="20" spans="1:9" ht="10.5" customHeight="1" x14ac:dyDescent="0.25">
      <c r="B20" s="69">
        <f>B14</f>
        <v>450</v>
      </c>
      <c r="C20" s="99">
        <f t="shared" si="2"/>
        <v>0</v>
      </c>
      <c r="D20" s="99">
        <f t="shared" si="2"/>
        <v>0</v>
      </c>
      <c r="E20" s="99">
        <f t="shared" si="2"/>
        <v>0</v>
      </c>
      <c r="F20" s="99">
        <f t="shared" si="2"/>
        <v>0</v>
      </c>
      <c r="G20" s="99">
        <f t="shared" si="2"/>
        <v>0</v>
      </c>
      <c r="H20" s="99">
        <f t="shared" si="2"/>
        <v>0</v>
      </c>
      <c r="I20" s="99">
        <f t="shared" si="2"/>
        <v>0</v>
      </c>
    </row>
    <row r="21" spans="1:9" ht="10.5" customHeight="1" x14ac:dyDescent="0.25">
      <c r="B21" s="69">
        <f>B15</f>
        <v>900</v>
      </c>
      <c r="C21" s="99">
        <f t="shared" si="2"/>
        <v>0</v>
      </c>
      <c r="D21" s="99">
        <f t="shared" si="2"/>
        <v>0</v>
      </c>
      <c r="E21" s="99">
        <f t="shared" si="2"/>
        <v>0</v>
      </c>
      <c r="F21" s="99">
        <f t="shared" si="2"/>
        <v>0</v>
      </c>
      <c r="G21" s="99">
        <f t="shared" si="2"/>
        <v>0</v>
      </c>
      <c r="H21" s="99">
        <f t="shared" si="2"/>
        <v>0</v>
      </c>
      <c r="I21" s="99">
        <f t="shared" si="2"/>
        <v>0</v>
      </c>
    </row>
    <row r="22" spans="1:9" ht="10.5" customHeight="1" x14ac:dyDescent="0.25"/>
    <row r="23" spans="1:9" ht="10.5" customHeight="1" x14ac:dyDescent="0.25"/>
    <row r="24" spans="1:9" ht="10.5" customHeight="1" x14ac:dyDescent="0.25"/>
    <row r="25" spans="1:9" ht="10.5" customHeight="1" x14ac:dyDescent="0.25"/>
    <row r="26" spans="1:9" ht="10.5" customHeight="1" x14ac:dyDescent="0.25"/>
    <row r="27" spans="1:9" ht="10.5" customHeight="1" x14ac:dyDescent="0.25"/>
    <row r="28" spans="1:9" ht="10.5" customHeight="1" x14ac:dyDescent="0.25"/>
    <row r="29" spans="1:9" ht="10.5" customHeight="1" x14ac:dyDescent="0.25"/>
    <row r="30" spans="1:9" ht="10.5" customHeight="1" x14ac:dyDescent="0.25"/>
    <row r="31" spans="1:9" ht="10.5" customHeight="1" x14ac:dyDescent="0.25"/>
    <row r="32" spans="1:9" ht="10.5" customHeight="1" x14ac:dyDescent="0.25"/>
    <row r="33" ht="10.5" customHeight="1" x14ac:dyDescent="0.25"/>
    <row r="34" ht="10.5" customHeight="1" x14ac:dyDescent="0.25"/>
    <row r="35" ht="10.5" customHeight="1" x14ac:dyDescent="0.25"/>
    <row r="36" ht="10.5" customHeight="1" x14ac:dyDescent="0.25"/>
    <row r="37" ht="10.5" customHeight="1" x14ac:dyDescent="0.25"/>
    <row r="38" ht="10.5" customHeight="1" x14ac:dyDescent="0.25"/>
    <row r="39" ht="10.5" customHeight="1" x14ac:dyDescent="0.25"/>
    <row r="40" ht="10.5" customHeight="1" x14ac:dyDescent="0.25"/>
    <row r="41" ht="10.5" customHeight="1" x14ac:dyDescent="0.25"/>
    <row r="42" ht="10.5" customHeight="1" x14ac:dyDescent="0.25"/>
    <row r="43" ht="10.5" customHeight="1" x14ac:dyDescent="0.25"/>
    <row r="44" ht="10.5" customHeight="1" x14ac:dyDescent="0.25"/>
    <row r="45" ht="10.5" customHeight="1" x14ac:dyDescent="0.25"/>
    <row r="46" ht="10.5" customHeight="1" x14ac:dyDescent="0.25"/>
    <row r="47" ht="10.5" customHeight="1" x14ac:dyDescent="0.25"/>
    <row r="48" ht="10.5" customHeight="1" x14ac:dyDescent="0.25"/>
    <row r="49" ht="10.5" customHeight="1" x14ac:dyDescent="0.25"/>
    <row r="50" ht="10.5" customHeight="1" x14ac:dyDescent="0.25"/>
    <row r="51" ht="10.5" customHeight="1" x14ac:dyDescent="0.25"/>
    <row r="52" ht="10.5" customHeight="1" x14ac:dyDescent="0.25"/>
    <row r="53" ht="10.5" customHeight="1" x14ac:dyDescent="0.25"/>
    <row r="54" ht="10.5" customHeight="1" x14ac:dyDescent="0.25"/>
    <row r="55" ht="10.5" customHeight="1" x14ac:dyDescent="0.25"/>
    <row r="56" ht="10.5" customHeight="1" x14ac:dyDescent="0.25"/>
    <row r="57" ht="10.5" customHeight="1" x14ac:dyDescent="0.25"/>
    <row r="58" ht="10.5" customHeight="1" x14ac:dyDescent="0.25"/>
    <row r="59" ht="10.5" customHeight="1" x14ac:dyDescent="0.25"/>
    <row r="60" ht="10.5" customHeight="1" x14ac:dyDescent="0.25"/>
    <row r="61" ht="10.5" customHeight="1" x14ac:dyDescent="0.25"/>
    <row r="62" ht="10.5" customHeight="1" x14ac:dyDescent="0.25"/>
    <row r="63" ht="10.5" customHeight="1" x14ac:dyDescent="0.25"/>
    <row r="64" ht="10.5" customHeight="1" x14ac:dyDescent="0.25"/>
    <row r="65" ht="10.5" customHeight="1" x14ac:dyDescent="0.25"/>
    <row r="66" ht="10.5" customHeight="1" x14ac:dyDescent="0.25"/>
    <row r="67" ht="10.5" customHeight="1" x14ac:dyDescent="0.25"/>
    <row r="68" ht="10.5" customHeight="1" x14ac:dyDescent="0.25"/>
    <row r="69" ht="10.5" customHeight="1" x14ac:dyDescent="0.25"/>
    <row r="70" ht="10.5" customHeight="1" x14ac:dyDescent="0.25"/>
    <row r="71" ht="10.5" customHeight="1" x14ac:dyDescent="0.25"/>
    <row r="72" ht="10.5" customHeight="1" x14ac:dyDescent="0.25"/>
    <row r="73" ht="10.5" customHeight="1" x14ac:dyDescent="0.25"/>
    <row r="74" ht="10.5" customHeight="1" x14ac:dyDescent="0.25"/>
    <row r="75" ht="10.5" customHeight="1" x14ac:dyDescent="0.25"/>
    <row r="76" ht="10.5" customHeight="1" x14ac:dyDescent="0.25"/>
    <row r="77" ht="10.5" customHeight="1" x14ac:dyDescent="0.25"/>
    <row r="78" ht="10.5" customHeight="1" x14ac:dyDescent="0.25"/>
    <row r="79" ht="10.5" customHeight="1" x14ac:dyDescent="0.25"/>
    <row r="80" ht="10.5" customHeight="1" x14ac:dyDescent="0.25"/>
    <row r="81" ht="10.5" customHeight="1" x14ac:dyDescent="0.25"/>
    <row r="82" ht="10.5" customHeight="1" x14ac:dyDescent="0.25"/>
    <row r="83" ht="10.5" customHeight="1" x14ac:dyDescent="0.25"/>
    <row r="84" ht="10.5" customHeight="1" x14ac:dyDescent="0.25"/>
    <row r="85" ht="10.5" customHeight="1" x14ac:dyDescent="0.25"/>
    <row r="86" ht="10.5" customHeight="1" x14ac:dyDescent="0.25"/>
    <row r="87" ht="10.5" customHeight="1" x14ac:dyDescent="0.25"/>
    <row r="88" ht="10.5" customHeight="1" x14ac:dyDescent="0.25"/>
    <row r="89" ht="10.5" customHeight="1" x14ac:dyDescent="0.25"/>
    <row r="90" ht="10.5" customHeight="1" x14ac:dyDescent="0.25"/>
    <row r="91" ht="10.5" customHeight="1" x14ac:dyDescent="0.25"/>
    <row r="92" ht="10.5" customHeight="1" x14ac:dyDescent="0.25"/>
    <row r="93" ht="10.5" customHeight="1" x14ac:dyDescent="0.25"/>
    <row r="94" ht="10.5" customHeight="1" x14ac:dyDescent="0.25"/>
    <row r="95" ht="10.5" customHeight="1" x14ac:dyDescent="0.25"/>
    <row r="96" ht="10.5" customHeight="1" x14ac:dyDescent="0.25"/>
    <row r="97" ht="10.5" customHeight="1" x14ac:dyDescent="0.25"/>
    <row r="98" ht="10.5" customHeight="1" x14ac:dyDescent="0.25"/>
    <row r="99" ht="10.5" customHeight="1" x14ac:dyDescent="0.25"/>
    <row r="100" ht="10.5" customHeight="1" x14ac:dyDescent="0.25"/>
    <row r="101" ht="10.5" customHeight="1" x14ac:dyDescent="0.25"/>
    <row r="102" ht="10.5" customHeight="1" x14ac:dyDescent="0.25"/>
    <row r="103" ht="10.5" customHeight="1" x14ac:dyDescent="0.25"/>
    <row r="104" ht="10.5" customHeight="1" x14ac:dyDescent="0.25"/>
    <row r="105" ht="10.5" customHeight="1" x14ac:dyDescent="0.25"/>
    <row r="106" ht="10.5" customHeight="1" x14ac:dyDescent="0.25"/>
    <row r="107" ht="10.5" customHeight="1" x14ac:dyDescent="0.25"/>
    <row r="108" ht="10.5" customHeight="1" x14ac:dyDescent="0.25"/>
    <row r="109" ht="10.5" customHeight="1" x14ac:dyDescent="0.25"/>
    <row r="110" ht="10.5" customHeight="1" x14ac:dyDescent="0.25"/>
    <row r="111" ht="10.5" customHeight="1" x14ac:dyDescent="0.25"/>
    <row r="112" ht="10.5" customHeight="1" x14ac:dyDescent="0.25"/>
    <row r="113" ht="10.5" customHeight="1" x14ac:dyDescent="0.25"/>
    <row r="114" ht="10.5" customHeight="1" x14ac:dyDescent="0.25"/>
    <row r="115" ht="10.5" customHeight="1" x14ac:dyDescent="0.25"/>
    <row r="116" ht="10.5" customHeight="1" x14ac:dyDescent="0.25"/>
    <row r="117" ht="10.5" customHeight="1" x14ac:dyDescent="0.25"/>
    <row r="118" ht="10.5" customHeight="1" x14ac:dyDescent="0.25"/>
    <row r="119" ht="10.5" customHeight="1" x14ac:dyDescent="0.25"/>
    <row r="120" ht="10.5" customHeight="1" x14ac:dyDescent="0.25"/>
    <row r="121" ht="10.5" customHeight="1" x14ac:dyDescent="0.25"/>
    <row r="122" ht="10.5" customHeight="1" x14ac:dyDescent="0.25"/>
    <row r="123" ht="10.5" customHeight="1" x14ac:dyDescent="0.25"/>
    <row r="124" ht="10.5" customHeight="1" x14ac:dyDescent="0.25"/>
    <row r="125" ht="10.5" customHeight="1" x14ac:dyDescent="0.25"/>
    <row r="126" ht="10.5" customHeight="1" x14ac:dyDescent="0.25"/>
    <row r="127" ht="10.5" customHeight="1" x14ac:dyDescent="0.25"/>
    <row r="128" ht="10.5" customHeight="1" x14ac:dyDescent="0.25"/>
    <row r="129" ht="10.5" customHeight="1" x14ac:dyDescent="0.25"/>
    <row r="130" ht="10.5" customHeight="1" x14ac:dyDescent="0.25"/>
    <row r="131" ht="10.5" customHeight="1" x14ac:dyDescent="0.25"/>
    <row r="132" ht="10.5" customHeight="1" x14ac:dyDescent="0.25"/>
    <row r="133" ht="10.5" customHeight="1" x14ac:dyDescent="0.25"/>
    <row r="134" ht="10.5" customHeight="1" x14ac:dyDescent="0.25"/>
    <row r="135" ht="10.5" customHeight="1" x14ac:dyDescent="0.25"/>
    <row r="136" ht="10.5" customHeight="1" x14ac:dyDescent="0.25"/>
    <row r="137" ht="10.5" customHeight="1" x14ac:dyDescent="0.25"/>
    <row r="138" ht="10.5" customHeight="1" x14ac:dyDescent="0.25"/>
    <row r="139" ht="10.5" customHeight="1" x14ac:dyDescent="0.25"/>
    <row r="140" ht="10.5" customHeight="1" x14ac:dyDescent="0.25"/>
    <row r="141" ht="10.5" customHeight="1" x14ac:dyDescent="0.25"/>
    <row r="142" ht="10.5" customHeight="1" x14ac:dyDescent="0.25"/>
    <row r="143" ht="10.5" customHeight="1" x14ac:dyDescent="0.25"/>
    <row r="144" ht="10.5" customHeight="1" x14ac:dyDescent="0.25"/>
    <row r="145" ht="10.5" customHeight="1" x14ac:dyDescent="0.25"/>
    <row r="146" ht="10.5" customHeight="1" x14ac:dyDescent="0.25"/>
    <row r="147" ht="10.5" customHeight="1" x14ac:dyDescent="0.25"/>
    <row r="148" ht="10.5" customHeight="1" x14ac:dyDescent="0.25"/>
    <row r="149" ht="10.5" customHeight="1" x14ac:dyDescent="0.25"/>
    <row r="150" ht="10.5" customHeight="1" x14ac:dyDescent="0.25"/>
    <row r="151" ht="10.5" customHeight="1" x14ac:dyDescent="0.25"/>
    <row r="152" ht="10.5" customHeight="1" x14ac:dyDescent="0.25"/>
    <row r="153" ht="10.5" customHeight="1" x14ac:dyDescent="0.25"/>
    <row r="154" ht="10.5" customHeight="1" x14ac:dyDescent="0.25"/>
    <row r="155" ht="10.5" customHeight="1" x14ac:dyDescent="0.25"/>
    <row r="156" ht="10.5" customHeight="1" x14ac:dyDescent="0.25"/>
    <row r="157" ht="10.5" customHeight="1" x14ac:dyDescent="0.25"/>
    <row r="158" ht="10.5" customHeight="1" x14ac:dyDescent="0.25"/>
    <row r="159" ht="10.5" customHeight="1" x14ac:dyDescent="0.25"/>
    <row r="160" ht="10.5" customHeight="1" x14ac:dyDescent="0.25"/>
    <row r="161" ht="10.5" customHeight="1" x14ac:dyDescent="0.25"/>
    <row r="162" ht="10.5" customHeight="1" x14ac:dyDescent="0.25"/>
    <row r="163" ht="10.5" customHeight="1" x14ac:dyDescent="0.25"/>
    <row r="164" ht="10.5" customHeight="1" x14ac:dyDescent="0.25"/>
    <row r="165" ht="10.5" customHeight="1" x14ac:dyDescent="0.25"/>
    <row r="166" ht="10.5" customHeight="1" x14ac:dyDescent="0.25"/>
    <row r="167" ht="10.5" customHeight="1" x14ac:dyDescent="0.25"/>
    <row r="168" ht="10.5" customHeight="1" x14ac:dyDescent="0.25"/>
    <row r="169" ht="10.5" customHeight="1" x14ac:dyDescent="0.25"/>
    <row r="170" ht="10.5" customHeight="1" x14ac:dyDescent="0.25"/>
    <row r="171" ht="10.5" customHeight="1" x14ac:dyDescent="0.25"/>
    <row r="172" ht="10.5" customHeight="1" x14ac:dyDescent="0.25"/>
    <row r="173" ht="10.5" customHeight="1" x14ac:dyDescent="0.25"/>
    <row r="174" ht="10.5" customHeight="1" x14ac:dyDescent="0.25"/>
    <row r="175" ht="10.5" customHeight="1" x14ac:dyDescent="0.25"/>
    <row r="176" ht="10.5" customHeight="1" x14ac:dyDescent="0.25"/>
    <row r="177" ht="10.5" customHeight="1" x14ac:dyDescent="0.25"/>
    <row r="178" ht="10.5" customHeight="1" x14ac:dyDescent="0.25"/>
    <row r="179" ht="10.5" customHeight="1" x14ac:dyDescent="0.25"/>
    <row r="180" ht="10.5" customHeight="1" x14ac:dyDescent="0.25"/>
    <row r="181" ht="10.5" customHeight="1" x14ac:dyDescent="0.25"/>
    <row r="182" ht="10.5" customHeight="1" x14ac:dyDescent="0.25"/>
    <row r="183" ht="10.5" customHeight="1" x14ac:dyDescent="0.25"/>
    <row r="184" ht="10.5" customHeight="1" x14ac:dyDescent="0.25"/>
    <row r="185" ht="10.5" customHeight="1" x14ac:dyDescent="0.25"/>
    <row r="186" ht="10.5" customHeight="1" x14ac:dyDescent="0.25"/>
    <row r="187" ht="10.5" customHeight="1" x14ac:dyDescent="0.25"/>
    <row r="188" ht="10.5" customHeight="1" x14ac:dyDescent="0.25"/>
    <row r="189" ht="10.5" customHeight="1" x14ac:dyDescent="0.25"/>
    <row r="190" ht="10.5" customHeight="1" x14ac:dyDescent="0.25"/>
    <row r="191" ht="10.5" customHeight="1" x14ac:dyDescent="0.25"/>
    <row r="192" ht="10.5" customHeight="1" x14ac:dyDescent="0.25"/>
    <row r="193" ht="10.5" customHeight="1" x14ac:dyDescent="0.25"/>
    <row r="194" ht="10.5" customHeight="1" x14ac:dyDescent="0.25"/>
    <row r="195" ht="10.5" customHeight="1" x14ac:dyDescent="0.25"/>
    <row r="196" ht="10.5" customHeight="1" x14ac:dyDescent="0.25"/>
    <row r="197" ht="10.5" customHeight="1" x14ac:dyDescent="0.25"/>
    <row r="198" ht="10.5" customHeight="1" x14ac:dyDescent="0.25"/>
    <row r="199" ht="10.5" customHeight="1" x14ac:dyDescent="0.25"/>
    <row r="200" ht="10.5" customHeight="1" x14ac:dyDescent="0.25"/>
    <row r="201" ht="10.5" customHeight="1" x14ac:dyDescent="0.25"/>
    <row r="202" ht="10.5" customHeight="1" x14ac:dyDescent="0.25"/>
    <row r="203" ht="10.5" customHeight="1" x14ac:dyDescent="0.25"/>
    <row r="204" ht="10.5" customHeight="1" x14ac:dyDescent="0.25"/>
    <row r="205" ht="10.5" customHeight="1" x14ac:dyDescent="0.25"/>
    <row r="206" ht="10.5" customHeight="1" x14ac:dyDescent="0.25"/>
    <row r="207" ht="10.5" customHeight="1" x14ac:dyDescent="0.25"/>
    <row r="208" ht="10.5" customHeight="1" x14ac:dyDescent="0.25"/>
    <row r="209" ht="10.5" customHeight="1" x14ac:dyDescent="0.25"/>
    <row r="210" ht="10.5" customHeight="1" x14ac:dyDescent="0.25"/>
    <row r="211" ht="10.5" customHeight="1" x14ac:dyDescent="0.25"/>
    <row r="212" ht="10.5" customHeight="1" x14ac:dyDescent="0.25"/>
    <row r="213" ht="10.5" customHeight="1" x14ac:dyDescent="0.25"/>
    <row r="214" ht="10.5" customHeight="1" x14ac:dyDescent="0.25"/>
    <row r="215" ht="10.5" customHeight="1" x14ac:dyDescent="0.25"/>
    <row r="216" ht="10.5" customHeight="1" x14ac:dyDescent="0.25"/>
    <row r="217" ht="10.5" customHeight="1" x14ac:dyDescent="0.25"/>
    <row r="218" ht="10.5" customHeight="1" x14ac:dyDescent="0.25"/>
    <row r="219" ht="10.5" customHeight="1" x14ac:dyDescent="0.25"/>
    <row r="220" ht="10.5" customHeight="1" x14ac:dyDescent="0.25"/>
    <row r="221" ht="10.5" customHeight="1" x14ac:dyDescent="0.25"/>
    <row r="222" ht="10.5" customHeight="1" x14ac:dyDescent="0.25"/>
    <row r="223" ht="10.5" customHeight="1" x14ac:dyDescent="0.25"/>
    <row r="224" ht="10.5" customHeight="1" x14ac:dyDescent="0.25"/>
    <row r="225" ht="10.5" customHeight="1" x14ac:dyDescent="0.25"/>
    <row r="226" ht="10.5" customHeight="1" x14ac:dyDescent="0.25"/>
    <row r="227" ht="10.5" customHeight="1" x14ac:dyDescent="0.25"/>
    <row r="228" ht="10.5" customHeight="1" x14ac:dyDescent="0.25"/>
    <row r="229" ht="10.5" customHeight="1" x14ac:dyDescent="0.25"/>
    <row r="230" ht="10.5" customHeight="1" x14ac:dyDescent="0.25"/>
    <row r="231" ht="10.5" customHeight="1" x14ac:dyDescent="0.25"/>
    <row r="232" ht="10.5" customHeight="1" x14ac:dyDescent="0.25"/>
    <row r="233" ht="10.5" customHeight="1" x14ac:dyDescent="0.25"/>
    <row r="234" ht="10.5" customHeight="1" x14ac:dyDescent="0.25"/>
    <row r="235" ht="10.5" customHeight="1" x14ac:dyDescent="0.25"/>
    <row r="236" ht="10.5" customHeight="1" x14ac:dyDescent="0.25"/>
    <row r="237" ht="10.5" customHeight="1" x14ac:dyDescent="0.25"/>
    <row r="238" ht="10.5" customHeight="1" x14ac:dyDescent="0.25"/>
    <row r="239" ht="10.5" customHeight="1" x14ac:dyDescent="0.25"/>
    <row r="240" ht="10.5" customHeight="1" x14ac:dyDescent="0.25"/>
    <row r="241" ht="10.5" customHeight="1" x14ac:dyDescent="0.25"/>
    <row r="242" ht="10.5" customHeight="1" x14ac:dyDescent="0.25"/>
    <row r="243" ht="10.5" customHeight="1" x14ac:dyDescent="0.25"/>
    <row r="244" ht="10.5" customHeight="1" x14ac:dyDescent="0.25"/>
    <row r="245" ht="10.5" customHeight="1" x14ac:dyDescent="0.25"/>
    <row r="246" ht="10.5" customHeight="1" x14ac:dyDescent="0.25"/>
    <row r="247" ht="10.5" customHeight="1" x14ac:dyDescent="0.25"/>
    <row r="248" ht="10.5" customHeight="1" x14ac:dyDescent="0.25"/>
    <row r="249" ht="10.5" customHeight="1" x14ac:dyDescent="0.25"/>
    <row r="250" ht="10.5" customHeight="1" x14ac:dyDescent="0.25"/>
    <row r="251" ht="10.5" customHeight="1" x14ac:dyDescent="0.25"/>
    <row r="252" ht="10.5" customHeight="1" x14ac:dyDescent="0.25"/>
    <row r="253" ht="10.5" customHeight="1" x14ac:dyDescent="0.25"/>
    <row r="254" ht="10.5" customHeight="1" x14ac:dyDescent="0.25"/>
    <row r="255" ht="10.5" customHeight="1" x14ac:dyDescent="0.25"/>
    <row r="256" ht="10.5" customHeight="1" x14ac:dyDescent="0.25"/>
    <row r="257" ht="10.5" customHeight="1" x14ac:dyDescent="0.25"/>
    <row r="258" ht="10.5" customHeight="1" x14ac:dyDescent="0.25"/>
    <row r="259" ht="10.5" customHeight="1" x14ac:dyDescent="0.25"/>
    <row r="260" ht="10.5" customHeight="1" x14ac:dyDescent="0.25"/>
    <row r="261" ht="10.5" customHeight="1" x14ac:dyDescent="0.25"/>
    <row r="262" ht="10.5" customHeight="1" x14ac:dyDescent="0.25"/>
    <row r="263" ht="10.5" customHeight="1" x14ac:dyDescent="0.25"/>
    <row r="264" ht="10.5" customHeight="1" x14ac:dyDescent="0.25"/>
    <row r="265" ht="10.5" customHeight="1" x14ac:dyDescent="0.25"/>
    <row r="266" ht="10.5" customHeight="1" x14ac:dyDescent="0.25"/>
    <row r="267" ht="10.5" customHeight="1" x14ac:dyDescent="0.25"/>
    <row r="268" ht="10.5" customHeight="1" x14ac:dyDescent="0.25"/>
    <row r="269" ht="10.5" customHeight="1" x14ac:dyDescent="0.25"/>
    <row r="270" ht="10.5" customHeight="1" x14ac:dyDescent="0.25"/>
    <row r="271" ht="10.5" customHeight="1" x14ac:dyDescent="0.25"/>
    <row r="272" ht="10.5" customHeight="1" x14ac:dyDescent="0.25"/>
    <row r="273" ht="10.5" customHeight="1" x14ac:dyDescent="0.25"/>
    <row r="274" ht="10.5" customHeight="1" x14ac:dyDescent="0.25"/>
    <row r="275" ht="10.5" customHeight="1" x14ac:dyDescent="0.25"/>
    <row r="276" ht="10.5" customHeight="1" x14ac:dyDescent="0.25"/>
    <row r="277" ht="10.5" customHeight="1" x14ac:dyDescent="0.25"/>
    <row r="278" ht="10.5" customHeight="1" x14ac:dyDescent="0.25"/>
    <row r="279" ht="10.5" customHeight="1" x14ac:dyDescent="0.25"/>
    <row r="280" ht="10.5" customHeight="1" x14ac:dyDescent="0.25"/>
    <row r="281" ht="10.5" customHeight="1" x14ac:dyDescent="0.25"/>
    <row r="282" ht="10.5" customHeight="1" x14ac:dyDescent="0.25"/>
    <row r="283" ht="10.5" customHeight="1" x14ac:dyDescent="0.25"/>
    <row r="284" ht="10.5" customHeight="1" x14ac:dyDescent="0.25"/>
    <row r="285" ht="10.5" customHeight="1" x14ac:dyDescent="0.25"/>
    <row r="286" ht="10.5" customHeight="1" x14ac:dyDescent="0.25"/>
    <row r="287" ht="10.5" customHeight="1" x14ac:dyDescent="0.25"/>
    <row r="288" ht="10.5" customHeight="1" x14ac:dyDescent="0.25"/>
    <row r="289" ht="10.5" customHeight="1" x14ac:dyDescent="0.25"/>
    <row r="290" ht="10.5" customHeight="1" x14ac:dyDescent="0.25"/>
    <row r="291" ht="10.5" customHeight="1" x14ac:dyDescent="0.25"/>
    <row r="292" ht="10.5" customHeight="1" x14ac:dyDescent="0.25"/>
    <row r="293" ht="10.5" customHeight="1" x14ac:dyDescent="0.25"/>
    <row r="294" ht="10.5" customHeight="1" x14ac:dyDescent="0.25"/>
    <row r="295" ht="10.5" customHeight="1" x14ac:dyDescent="0.25"/>
    <row r="296" ht="10.5" customHeight="1" x14ac:dyDescent="0.25"/>
    <row r="297" ht="10.5" customHeight="1" x14ac:dyDescent="0.25"/>
    <row r="298" ht="10.5" customHeight="1" x14ac:dyDescent="0.25"/>
    <row r="299" ht="10.5" customHeight="1" x14ac:dyDescent="0.25"/>
    <row r="300" ht="10.5" customHeight="1" x14ac:dyDescent="0.25"/>
    <row r="301" ht="10.5" customHeight="1" x14ac:dyDescent="0.25"/>
    <row r="302" ht="10.5" customHeight="1" x14ac:dyDescent="0.25"/>
    <row r="303" ht="10.5" customHeight="1" x14ac:dyDescent="0.25"/>
    <row r="304" ht="10.5" customHeight="1" x14ac:dyDescent="0.25"/>
    <row r="305" ht="10.5" customHeight="1" x14ac:dyDescent="0.25"/>
    <row r="306" ht="10.5" customHeight="1" x14ac:dyDescent="0.25"/>
    <row r="307" ht="10.5" customHeight="1" x14ac:dyDescent="0.25"/>
    <row r="308" ht="10.5" customHeight="1" x14ac:dyDescent="0.25"/>
    <row r="309" ht="10.5" customHeight="1" x14ac:dyDescent="0.25"/>
    <row r="310" ht="10.5" customHeight="1" x14ac:dyDescent="0.25"/>
    <row r="311" ht="10.5" customHeight="1" x14ac:dyDescent="0.25"/>
    <row r="312" ht="10.5" customHeight="1" x14ac:dyDescent="0.25"/>
    <row r="313" ht="10.5" customHeight="1" x14ac:dyDescent="0.25"/>
    <row r="314" ht="10.5" customHeight="1" x14ac:dyDescent="0.25"/>
    <row r="315" ht="10.5" customHeight="1" x14ac:dyDescent="0.25"/>
    <row r="316" ht="10.5" customHeight="1" x14ac:dyDescent="0.25"/>
    <row r="317" ht="10.5" customHeight="1" x14ac:dyDescent="0.25"/>
    <row r="318" ht="10.5" customHeight="1" x14ac:dyDescent="0.25"/>
    <row r="319" ht="10.5" customHeight="1" x14ac:dyDescent="0.25"/>
    <row r="320" ht="10.5" customHeight="1" x14ac:dyDescent="0.25"/>
    <row r="321" ht="10.5" customHeight="1" x14ac:dyDescent="0.25"/>
    <row r="322" ht="10.5" customHeight="1" x14ac:dyDescent="0.25"/>
    <row r="323" ht="10.5" customHeight="1" x14ac:dyDescent="0.25"/>
    <row r="324" ht="10.5" customHeight="1" x14ac:dyDescent="0.25"/>
    <row r="325" ht="10.5" customHeight="1" x14ac:dyDescent="0.25"/>
    <row r="326" ht="10.5" customHeight="1" x14ac:dyDescent="0.25"/>
    <row r="327" ht="10.5" customHeight="1" x14ac:dyDescent="0.25"/>
    <row r="328" ht="10.5" customHeight="1" x14ac:dyDescent="0.25"/>
    <row r="329" ht="10.5" customHeight="1" x14ac:dyDescent="0.25"/>
    <row r="330" ht="10.5" customHeight="1" x14ac:dyDescent="0.25"/>
    <row r="331" ht="10.5" customHeight="1" x14ac:dyDescent="0.25"/>
    <row r="332" ht="10.5" customHeight="1" x14ac:dyDescent="0.25"/>
    <row r="333" ht="10.5" customHeight="1" x14ac:dyDescent="0.25"/>
    <row r="334" ht="10.5" customHeight="1" x14ac:dyDescent="0.25"/>
    <row r="335" ht="10.5" customHeight="1" x14ac:dyDescent="0.25"/>
    <row r="336" ht="10.5" customHeight="1" x14ac:dyDescent="0.25"/>
    <row r="337" ht="10.5" customHeight="1" x14ac:dyDescent="0.25"/>
    <row r="338" ht="10.5" customHeight="1" x14ac:dyDescent="0.25"/>
    <row r="339" ht="10.5" customHeight="1" x14ac:dyDescent="0.25"/>
    <row r="340" ht="10.5" customHeight="1" x14ac:dyDescent="0.25"/>
    <row r="341" ht="10.5" customHeight="1" x14ac:dyDescent="0.25"/>
    <row r="342" ht="10.5" customHeight="1" x14ac:dyDescent="0.25"/>
    <row r="343" ht="10.5" customHeight="1" x14ac:dyDescent="0.25"/>
    <row r="344" ht="10.5" customHeight="1" x14ac:dyDescent="0.25"/>
    <row r="345" ht="10.5" customHeight="1" x14ac:dyDescent="0.25"/>
    <row r="346" ht="10.5" customHeight="1" x14ac:dyDescent="0.25"/>
    <row r="347" ht="10.5" customHeight="1" x14ac:dyDescent="0.25"/>
    <row r="348" ht="10.5" customHeight="1" x14ac:dyDescent="0.25"/>
    <row r="349" ht="10.5" customHeight="1" x14ac:dyDescent="0.25"/>
    <row r="350" ht="10.5" customHeight="1" x14ac:dyDescent="0.25"/>
    <row r="351" ht="10.5" customHeight="1" x14ac:dyDescent="0.25"/>
    <row r="352" ht="10.5" customHeight="1" x14ac:dyDescent="0.25"/>
    <row r="353" ht="10.5" customHeight="1" x14ac:dyDescent="0.25"/>
    <row r="354" ht="10.5" customHeight="1" x14ac:dyDescent="0.25"/>
    <row r="355" ht="10.5" customHeight="1" x14ac:dyDescent="0.25"/>
    <row r="356" ht="10.5" customHeight="1" x14ac:dyDescent="0.25"/>
    <row r="357" ht="10.5" customHeight="1" x14ac:dyDescent="0.25"/>
    <row r="358" ht="10.5" customHeight="1" x14ac:dyDescent="0.25"/>
    <row r="359" ht="10.5" customHeight="1" x14ac:dyDescent="0.25"/>
    <row r="360" ht="10.5" customHeight="1" x14ac:dyDescent="0.25"/>
    <row r="361" ht="10.5" customHeight="1" x14ac:dyDescent="0.25"/>
    <row r="362" ht="10.5" customHeight="1" x14ac:dyDescent="0.25"/>
    <row r="363" ht="10.5" customHeight="1" x14ac:dyDescent="0.25"/>
    <row r="364" ht="10.5" customHeight="1" x14ac:dyDescent="0.25"/>
    <row r="365" ht="10.5" customHeight="1" x14ac:dyDescent="0.25"/>
    <row r="366" ht="10.5" customHeight="1" x14ac:dyDescent="0.25"/>
    <row r="367" ht="10.5" customHeight="1" x14ac:dyDescent="0.25"/>
    <row r="368" ht="10.5" customHeight="1" x14ac:dyDescent="0.25"/>
    <row r="369" ht="10.5" customHeight="1" x14ac:dyDescent="0.25"/>
    <row r="370" ht="10.5" customHeight="1" x14ac:dyDescent="0.25"/>
    <row r="371" ht="10.5" customHeight="1" x14ac:dyDescent="0.25"/>
    <row r="372" ht="10.5" customHeight="1" x14ac:dyDescent="0.25"/>
    <row r="373" ht="10.5" customHeight="1" x14ac:dyDescent="0.25"/>
    <row r="374" ht="10.5" customHeight="1" x14ac:dyDescent="0.25"/>
    <row r="375" ht="10.5" customHeight="1" x14ac:dyDescent="0.25"/>
    <row r="376" ht="10.5" customHeight="1" x14ac:dyDescent="0.25"/>
    <row r="377" ht="10.5" customHeight="1" x14ac:dyDescent="0.25"/>
    <row r="378" ht="10.5" customHeight="1" x14ac:dyDescent="0.25"/>
    <row r="379" ht="10.5" customHeight="1" x14ac:dyDescent="0.25"/>
    <row r="380" ht="10.5" customHeight="1" x14ac:dyDescent="0.25"/>
    <row r="381" ht="10.5" customHeight="1" x14ac:dyDescent="0.25"/>
    <row r="382" ht="10.5" customHeight="1" x14ac:dyDescent="0.25"/>
    <row r="383" ht="10.5" customHeight="1" x14ac:dyDescent="0.25"/>
    <row r="384" ht="10.5" customHeight="1" x14ac:dyDescent="0.25"/>
    <row r="385" ht="10.5" customHeight="1" x14ac:dyDescent="0.25"/>
    <row r="386" ht="10.5" customHeight="1" x14ac:dyDescent="0.25"/>
    <row r="387" ht="10.5" customHeight="1" x14ac:dyDescent="0.25"/>
    <row r="388" ht="10.5" customHeight="1" x14ac:dyDescent="0.25"/>
    <row r="389" ht="10.5" customHeight="1" x14ac:dyDescent="0.25"/>
    <row r="390" ht="10.5" customHeight="1" x14ac:dyDescent="0.25"/>
    <row r="391" ht="10.5" customHeight="1" x14ac:dyDescent="0.25"/>
    <row r="392" ht="10.5" customHeight="1" x14ac:dyDescent="0.25"/>
    <row r="393" ht="10.5" customHeight="1" x14ac:dyDescent="0.25"/>
    <row r="394" ht="10.5" customHeight="1" x14ac:dyDescent="0.25"/>
    <row r="395" ht="10.5" customHeight="1" x14ac:dyDescent="0.25"/>
    <row r="396" ht="10.5" customHeight="1" x14ac:dyDescent="0.25"/>
    <row r="397" ht="10.5" customHeight="1" x14ac:dyDescent="0.25"/>
    <row r="398" ht="10.5" customHeight="1" x14ac:dyDescent="0.25"/>
    <row r="399" ht="10.5" customHeight="1" x14ac:dyDescent="0.25"/>
    <row r="400" ht="10.5" customHeight="1" x14ac:dyDescent="0.25"/>
    <row r="401" ht="10.5" customHeight="1" x14ac:dyDescent="0.25"/>
    <row r="402" ht="10.5" customHeight="1" x14ac:dyDescent="0.25"/>
    <row r="403" ht="10.5" customHeight="1" x14ac:dyDescent="0.25"/>
    <row r="404" ht="10.5" customHeight="1" x14ac:dyDescent="0.25"/>
    <row r="405" ht="10.5" customHeight="1" x14ac:dyDescent="0.25"/>
    <row r="406" ht="10.5" customHeight="1" x14ac:dyDescent="0.25"/>
    <row r="407" ht="10.5" customHeight="1" x14ac:dyDescent="0.25"/>
    <row r="408" ht="10.5" customHeight="1" x14ac:dyDescent="0.25"/>
    <row r="409" ht="10.5" customHeight="1" x14ac:dyDescent="0.25"/>
    <row r="410" ht="10.5" customHeight="1" x14ac:dyDescent="0.25"/>
    <row r="411" ht="10.5" customHeight="1" x14ac:dyDescent="0.25"/>
    <row r="412" ht="10.5" customHeight="1" x14ac:dyDescent="0.25"/>
    <row r="413" ht="10.5" customHeight="1" x14ac:dyDescent="0.25"/>
    <row r="414" ht="10.5" customHeight="1" x14ac:dyDescent="0.25"/>
    <row r="415" ht="10.5" customHeight="1" x14ac:dyDescent="0.25"/>
    <row r="416" ht="10.5" customHeight="1" x14ac:dyDescent="0.25"/>
    <row r="417" ht="10.5" customHeight="1" x14ac:dyDescent="0.25"/>
    <row r="418" ht="10.5" customHeight="1" x14ac:dyDescent="0.25"/>
    <row r="419" ht="10.5" customHeight="1" x14ac:dyDescent="0.25"/>
    <row r="420" ht="10.5" customHeight="1" x14ac:dyDescent="0.25"/>
    <row r="421" ht="10.5" customHeight="1" x14ac:dyDescent="0.25"/>
    <row r="422" ht="10.5" customHeight="1" x14ac:dyDescent="0.25"/>
    <row r="423" ht="10.5" customHeight="1" x14ac:dyDescent="0.25"/>
    <row r="424" ht="10.5" customHeight="1" x14ac:dyDescent="0.25"/>
    <row r="425" ht="10.5" customHeight="1" x14ac:dyDescent="0.25"/>
    <row r="426" ht="10.5" customHeight="1" x14ac:dyDescent="0.25"/>
    <row r="427" ht="10.5" customHeight="1" x14ac:dyDescent="0.25"/>
    <row r="428" ht="10.5" customHeight="1" x14ac:dyDescent="0.25"/>
    <row r="429" ht="10.5" customHeight="1" x14ac:dyDescent="0.25"/>
    <row r="430" ht="10.5" customHeight="1" x14ac:dyDescent="0.25"/>
    <row r="431" ht="10.5" customHeight="1" x14ac:dyDescent="0.25"/>
    <row r="432" ht="10.5" customHeight="1" x14ac:dyDescent="0.25"/>
    <row r="433" ht="10.5" customHeight="1" x14ac:dyDescent="0.25"/>
    <row r="434" ht="10.5" customHeight="1" x14ac:dyDescent="0.25"/>
    <row r="435" ht="10.5" customHeight="1" x14ac:dyDescent="0.25"/>
    <row r="436" ht="10.5" customHeight="1" x14ac:dyDescent="0.25"/>
    <row r="437" ht="10.5" customHeight="1" x14ac:dyDescent="0.25"/>
    <row r="438" ht="10.5" customHeight="1" x14ac:dyDescent="0.25"/>
    <row r="439" ht="10.5" customHeight="1" x14ac:dyDescent="0.25"/>
    <row r="440" ht="10.5" customHeight="1" x14ac:dyDescent="0.25"/>
    <row r="441" ht="10.5" customHeight="1" x14ac:dyDescent="0.25"/>
    <row r="442" ht="10.5" customHeight="1" x14ac:dyDescent="0.25"/>
    <row r="443" ht="10.5" customHeight="1" x14ac:dyDescent="0.25"/>
    <row r="444" ht="10.5" customHeight="1" x14ac:dyDescent="0.25"/>
    <row r="445" ht="10.5" customHeight="1" x14ac:dyDescent="0.25"/>
    <row r="446" ht="10.5" customHeight="1" x14ac:dyDescent="0.25"/>
    <row r="447" ht="10.5" customHeight="1" x14ac:dyDescent="0.25"/>
    <row r="448" ht="10.5" customHeight="1" x14ac:dyDescent="0.25"/>
    <row r="449" ht="10.5" customHeight="1" x14ac:dyDescent="0.25"/>
    <row r="450" ht="10.5" customHeight="1" x14ac:dyDescent="0.25"/>
    <row r="451" ht="10.5" customHeight="1" x14ac:dyDescent="0.25"/>
    <row r="452" ht="10.5" customHeight="1" x14ac:dyDescent="0.25"/>
    <row r="453" ht="10.5" customHeight="1" x14ac:dyDescent="0.25"/>
    <row r="454" ht="10.5" customHeight="1" x14ac:dyDescent="0.25"/>
    <row r="455" ht="10.5" customHeight="1" x14ac:dyDescent="0.25"/>
    <row r="456" ht="10.5" customHeight="1" x14ac:dyDescent="0.25"/>
    <row r="457" ht="10.5" customHeight="1" x14ac:dyDescent="0.25"/>
    <row r="458" ht="10.5" customHeight="1" x14ac:dyDescent="0.25"/>
    <row r="459" ht="10.5" customHeight="1" x14ac:dyDescent="0.25"/>
    <row r="460" ht="10.5" customHeight="1" x14ac:dyDescent="0.25"/>
    <row r="461" ht="10.5" customHeight="1" x14ac:dyDescent="0.25"/>
    <row r="462" ht="10.5" customHeight="1" x14ac:dyDescent="0.25"/>
    <row r="463" ht="10.5" customHeight="1" x14ac:dyDescent="0.25"/>
    <row r="464" ht="10.5" customHeight="1" x14ac:dyDescent="0.25"/>
    <row r="465" ht="10.5" customHeight="1" x14ac:dyDescent="0.25"/>
    <row r="466" ht="10.5" customHeight="1" x14ac:dyDescent="0.25"/>
    <row r="467" ht="10.5" customHeight="1" x14ac:dyDescent="0.25"/>
    <row r="468" ht="10.5" customHeight="1" x14ac:dyDescent="0.25"/>
    <row r="469" ht="10.5" customHeight="1" x14ac:dyDescent="0.25"/>
    <row r="470" ht="10.5" customHeight="1" x14ac:dyDescent="0.25"/>
    <row r="471" ht="10.5" customHeight="1" x14ac:dyDescent="0.25"/>
    <row r="472" ht="10.5" customHeight="1" x14ac:dyDescent="0.25"/>
    <row r="473" ht="10.5" customHeight="1" x14ac:dyDescent="0.25"/>
    <row r="474" ht="10.5" customHeight="1" x14ac:dyDescent="0.25"/>
    <row r="475" ht="10.5" customHeight="1" x14ac:dyDescent="0.25"/>
    <row r="476" ht="10.5" customHeight="1" x14ac:dyDescent="0.25"/>
    <row r="477" ht="10.5" customHeight="1" x14ac:dyDescent="0.25"/>
    <row r="478" ht="10.5" customHeight="1" x14ac:dyDescent="0.25"/>
    <row r="479" ht="10.5" customHeight="1" x14ac:dyDescent="0.25"/>
    <row r="480" ht="10.5" customHeight="1" x14ac:dyDescent="0.25"/>
    <row r="481" ht="10.5" customHeight="1" x14ac:dyDescent="0.25"/>
    <row r="482" ht="10.5" customHeight="1" x14ac:dyDescent="0.25"/>
    <row r="483" ht="10.5" customHeight="1" x14ac:dyDescent="0.25"/>
    <row r="484" ht="10.5" customHeight="1" x14ac:dyDescent="0.25"/>
    <row r="485" ht="10.5" customHeight="1" x14ac:dyDescent="0.25"/>
    <row r="486" ht="10.5" customHeight="1" x14ac:dyDescent="0.25"/>
    <row r="487" ht="10.5" customHeight="1" x14ac:dyDescent="0.25"/>
    <row r="488" ht="10.5" customHeight="1" x14ac:dyDescent="0.25"/>
    <row r="489" ht="10.5" customHeight="1" x14ac:dyDescent="0.25"/>
    <row r="490" ht="10.5" customHeight="1" x14ac:dyDescent="0.25"/>
    <row r="491" ht="10.5" customHeight="1" x14ac:dyDescent="0.25"/>
    <row r="492" ht="10.5" customHeight="1" x14ac:dyDescent="0.25"/>
    <row r="493" ht="10.5" customHeight="1" x14ac:dyDescent="0.25"/>
    <row r="494" ht="10.5" customHeight="1" x14ac:dyDescent="0.25"/>
    <row r="495" ht="10.5" customHeight="1" x14ac:dyDescent="0.25"/>
    <row r="496" ht="10.5" customHeight="1" x14ac:dyDescent="0.25"/>
    <row r="497" ht="10.5" customHeight="1" x14ac:dyDescent="0.25"/>
    <row r="498" ht="10.5" customHeight="1" x14ac:dyDescent="0.25"/>
    <row r="499" ht="10.5" customHeight="1" x14ac:dyDescent="0.25"/>
    <row r="500" ht="10.5" customHeight="1" x14ac:dyDescent="0.25"/>
    <row r="501" ht="10.5" customHeight="1" x14ac:dyDescent="0.25"/>
    <row r="502" ht="10.5" customHeight="1" x14ac:dyDescent="0.25"/>
    <row r="503" ht="10.5" customHeight="1" x14ac:dyDescent="0.25"/>
    <row r="504" ht="10.5" customHeight="1" x14ac:dyDescent="0.25"/>
    <row r="505" ht="10.5" customHeight="1" x14ac:dyDescent="0.25"/>
    <row r="506" ht="10.5" customHeight="1" x14ac:dyDescent="0.25"/>
    <row r="507" ht="10.5" customHeight="1" x14ac:dyDescent="0.25"/>
    <row r="508" ht="10.5" customHeight="1" x14ac:dyDescent="0.25"/>
    <row r="509" ht="10.5" customHeight="1" x14ac:dyDescent="0.25"/>
    <row r="510" ht="10.5" customHeight="1" x14ac:dyDescent="0.25"/>
    <row r="511" ht="10.5" customHeight="1" x14ac:dyDescent="0.25"/>
    <row r="512" ht="10.5" customHeight="1" x14ac:dyDescent="0.25"/>
    <row r="513" ht="10.5" customHeight="1" x14ac:dyDescent="0.25"/>
    <row r="514" ht="10.5" customHeight="1" x14ac:dyDescent="0.25"/>
    <row r="515" ht="10.5" customHeight="1" x14ac:dyDescent="0.25"/>
    <row r="516" ht="10.5" customHeight="1" x14ac:dyDescent="0.25"/>
    <row r="517" ht="10.5" customHeight="1" x14ac:dyDescent="0.25"/>
    <row r="518" ht="10.5" customHeight="1" x14ac:dyDescent="0.25"/>
    <row r="519" ht="10.5" customHeight="1" x14ac:dyDescent="0.25"/>
    <row r="520" ht="10.5" customHeight="1" x14ac:dyDescent="0.25"/>
    <row r="521" ht="10.5" customHeight="1" x14ac:dyDescent="0.25"/>
    <row r="522" ht="10.5" customHeight="1" x14ac:dyDescent="0.25"/>
    <row r="523" ht="10.5" customHeight="1" x14ac:dyDescent="0.25"/>
    <row r="524" ht="10.5" customHeight="1" x14ac:dyDescent="0.25"/>
    <row r="525" ht="10.5" customHeight="1" x14ac:dyDescent="0.25"/>
    <row r="526" ht="10.5" customHeight="1" x14ac:dyDescent="0.25"/>
    <row r="527" ht="10.5" customHeight="1" x14ac:dyDescent="0.25"/>
    <row r="528" ht="10.5" customHeight="1" x14ac:dyDescent="0.25"/>
    <row r="529" ht="10.5" customHeight="1" x14ac:dyDescent="0.25"/>
    <row r="530" ht="10.5" customHeight="1" x14ac:dyDescent="0.25"/>
    <row r="531" ht="10.5" customHeight="1" x14ac:dyDescent="0.25"/>
    <row r="532" ht="10.5" customHeight="1" x14ac:dyDescent="0.25"/>
    <row r="533" ht="10.5" customHeight="1" x14ac:dyDescent="0.25"/>
    <row r="534" ht="10.5" customHeight="1" x14ac:dyDescent="0.25"/>
    <row r="535" ht="10.5" customHeight="1" x14ac:dyDescent="0.25"/>
    <row r="536" ht="10.5" customHeight="1" x14ac:dyDescent="0.25"/>
    <row r="537" ht="10.5" customHeight="1" x14ac:dyDescent="0.25"/>
    <row r="538" ht="10.5" customHeight="1" x14ac:dyDescent="0.25"/>
    <row r="539" ht="10.5" customHeight="1" x14ac:dyDescent="0.25"/>
    <row r="540" ht="10.5" customHeight="1" x14ac:dyDescent="0.25"/>
    <row r="541" ht="10.5" customHeight="1" x14ac:dyDescent="0.25"/>
    <row r="542" ht="10.5" customHeight="1" x14ac:dyDescent="0.25"/>
    <row r="543" ht="10.5" customHeight="1" x14ac:dyDescent="0.25"/>
    <row r="544" ht="10.5" customHeight="1" x14ac:dyDescent="0.25"/>
    <row r="545" ht="10.5" customHeight="1" x14ac:dyDescent="0.25"/>
    <row r="546" ht="10.5" customHeight="1" x14ac:dyDescent="0.25"/>
    <row r="547" ht="10.5" customHeight="1" x14ac:dyDescent="0.25"/>
    <row r="548" ht="10.5" customHeight="1" x14ac:dyDescent="0.25"/>
    <row r="549" ht="10.5" customHeight="1" x14ac:dyDescent="0.25"/>
    <row r="550" ht="10.5" customHeight="1" x14ac:dyDescent="0.25"/>
    <row r="551" ht="10.5" customHeight="1" x14ac:dyDescent="0.25"/>
    <row r="552" ht="10.5" customHeight="1" x14ac:dyDescent="0.25"/>
    <row r="553" ht="10.5" customHeight="1" x14ac:dyDescent="0.25"/>
    <row r="554" ht="10.5" customHeight="1" x14ac:dyDescent="0.25"/>
    <row r="555" ht="10.5" customHeight="1" x14ac:dyDescent="0.25"/>
    <row r="556" ht="10.5" customHeight="1" x14ac:dyDescent="0.25"/>
    <row r="557" ht="10.5" customHeight="1" x14ac:dyDescent="0.25"/>
    <row r="558" ht="10.5" customHeight="1" x14ac:dyDescent="0.25"/>
    <row r="559" ht="10.5" customHeight="1" x14ac:dyDescent="0.25"/>
    <row r="560" ht="10.5" customHeight="1" x14ac:dyDescent="0.25"/>
    <row r="561" ht="10.5" customHeight="1" x14ac:dyDescent="0.25"/>
    <row r="562" ht="10.5" customHeight="1" x14ac:dyDescent="0.25"/>
    <row r="563" ht="10.5" customHeight="1" x14ac:dyDescent="0.25"/>
    <row r="564" ht="10.5" customHeight="1" x14ac:dyDescent="0.25"/>
    <row r="565" ht="10.5" customHeight="1" x14ac:dyDescent="0.25"/>
    <row r="566" ht="10.5" customHeight="1" x14ac:dyDescent="0.25"/>
    <row r="567" ht="10.5" customHeight="1" x14ac:dyDescent="0.25"/>
    <row r="568" ht="10.5" customHeight="1" x14ac:dyDescent="0.25"/>
    <row r="569" ht="10.5" customHeight="1" x14ac:dyDescent="0.25"/>
    <row r="570" ht="10.5" customHeight="1" x14ac:dyDescent="0.25"/>
    <row r="571" ht="10.5" customHeight="1" x14ac:dyDescent="0.25"/>
    <row r="572" ht="10.5" customHeight="1" x14ac:dyDescent="0.25"/>
    <row r="573" ht="10.5" customHeight="1" x14ac:dyDescent="0.25"/>
    <row r="574" ht="10.5" customHeight="1" x14ac:dyDescent="0.25"/>
    <row r="575" ht="10.5" customHeight="1" x14ac:dyDescent="0.25"/>
    <row r="576" ht="10.5" customHeight="1" x14ac:dyDescent="0.25"/>
    <row r="577" ht="10.5" customHeight="1" x14ac:dyDescent="0.25"/>
    <row r="578" ht="10.5" customHeight="1" x14ac:dyDescent="0.25"/>
    <row r="579" ht="10.5" customHeight="1" x14ac:dyDescent="0.25"/>
    <row r="580" ht="10.5" customHeight="1" x14ac:dyDescent="0.25"/>
    <row r="581" ht="10.5" customHeight="1" x14ac:dyDescent="0.25"/>
    <row r="582" ht="10.5" customHeight="1" x14ac:dyDescent="0.25"/>
    <row r="583" ht="10.5" customHeight="1" x14ac:dyDescent="0.25"/>
    <row r="584" ht="10.5" customHeight="1" x14ac:dyDescent="0.25"/>
    <row r="585" ht="10.5" customHeight="1" x14ac:dyDescent="0.25"/>
    <row r="586" ht="10.5" customHeight="1" x14ac:dyDescent="0.25"/>
    <row r="587" ht="10.5" customHeight="1" x14ac:dyDescent="0.25"/>
    <row r="588" ht="10.5" customHeight="1" x14ac:dyDescent="0.25"/>
    <row r="589" ht="10.5" customHeight="1" x14ac:dyDescent="0.25"/>
    <row r="590" ht="10.5" customHeight="1" x14ac:dyDescent="0.25"/>
    <row r="591" ht="10.5" customHeight="1" x14ac:dyDescent="0.25"/>
    <row r="592" ht="10.5" customHeight="1" x14ac:dyDescent="0.25"/>
    <row r="593" ht="10.5" customHeight="1" x14ac:dyDescent="0.25"/>
    <row r="594" ht="10.5" customHeight="1" x14ac:dyDescent="0.25"/>
    <row r="595" ht="10.5" customHeight="1" x14ac:dyDescent="0.25"/>
    <row r="596" ht="10.5" customHeight="1" x14ac:dyDescent="0.25"/>
    <row r="597" ht="10.5" customHeight="1" x14ac:dyDescent="0.25"/>
    <row r="598" ht="10.5" customHeight="1" x14ac:dyDescent="0.25"/>
    <row r="599" ht="10.5" customHeight="1" x14ac:dyDescent="0.25"/>
    <row r="600" ht="10.5" customHeight="1" x14ac:dyDescent="0.25"/>
    <row r="601" ht="10.5" customHeight="1" x14ac:dyDescent="0.25"/>
    <row r="602" ht="10.5" customHeight="1" x14ac:dyDescent="0.25"/>
    <row r="603" ht="10.5" customHeight="1" x14ac:dyDescent="0.25"/>
    <row r="604" ht="10.5" customHeight="1" x14ac:dyDescent="0.25"/>
    <row r="605" ht="10.5" customHeight="1" x14ac:dyDescent="0.25"/>
    <row r="606" ht="10.5" customHeight="1" x14ac:dyDescent="0.25"/>
    <row r="607" ht="10.5" customHeight="1" x14ac:dyDescent="0.25"/>
    <row r="608" ht="10.5" customHeight="1" x14ac:dyDescent="0.25"/>
    <row r="609" ht="10.5" customHeight="1" x14ac:dyDescent="0.25"/>
    <row r="610" ht="10.5" customHeight="1" x14ac:dyDescent="0.25"/>
    <row r="611" ht="10.5" customHeight="1" x14ac:dyDescent="0.25"/>
    <row r="612" ht="10.5" customHeight="1" x14ac:dyDescent="0.25"/>
    <row r="613" ht="10.5" customHeight="1" x14ac:dyDescent="0.25"/>
    <row r="614" ht="10.5" customHeight="1" x14ac:dyDescent="0.25"/>
    <row r="615" ht="10.5" customHeight="1" x14ac:dyDescent="0.25"/>
    <row r="616" ht="10.5" customHeight="1" x14ac:dyDescent="0.25"/>
    <row r="617" ht="10.5" customHeight="1" x14ac:dyDescent="0.25"/>
    <row r="618" ht="10.5" customHeight="1" x14ac:dyDescent="0.25"/>
    <row r="619" ht="10.5" customHeight="1" x14ac:dyDescent="0.25"/>
    <row r="620" ht="10.5" customHeight="1" x14ac:dyDescent="0.25"/>
    <row r="621" ht="10.5" customHeight="1" x14ac:dyDescent="0.25"/>
    <row r="622" ht="10.5" customHeight="1" x14ac:dyDescent="0.25"/>
    <row r="623" ht="10.5" customHeight="1" x14ac:dyDescent="0.25"/>
    <row r="624" ht="10.5" customHeight="1" x14ac:dyDescent="0.25"/>
    <row r="625" ht="10.5" customHeight="1" x14ac:dyDescent="0.25"/>
    <row r="626" ht="10.5" customHeight="1" x14ac:dyDescent="0.25"/>
    <row r="627" ht="10.5" customHeight="1" x14ac:dyDescent="0.25"/>
    <row r="628" ht="10.5" customHeight="1" x14ac:dyDescent="0.25"/>
    <row r="629" ht="10.5" customHeight="1" x14ac:dyDescent="0.25"/>
    <row r="630" ht="10.5" customHeight="1" x14ac:dyDescent="0.25"/>
    <row r="631" ht="10.5" customHeight="1" x14ac:dyDescent="0.25"/>
    <row r="632" ht="10.5" customHeight="1" x14ac:dyDescent="0.25"/>
    <row r="633" ht="10.5" customHeight="1" x14ac:dyDescent="0.25"/>
    <row r="634" ht="10.5" customHeight="1" x14ac:dyDescent="0.25"/>
    <row r="635" ht="10.5" customHeight="1" x14ac:dyDescent="0.25"/>
    <row r="636" ht="10.5" customHeight="1" x14ac:dyDescent="0.25"/>
    <row r="637" ht="10.5" customHeight="1" x14ac:dyDescent="0.25"/>
    <row r="638" ht="10.5" customHeight="1" x14ac:dyDescent="0.25"/>
    <row r="639" ht="10.5" customHeight="1" x14ac:dyDescent="0.25"/>
    <row r="640" ht="10.5" customHeight="1" x14ac:dyDescent="0.25"/>
    <row r="641" ht="10.5" customHeight="1" x14ac:dyDescent="0.25"/>
    <row r="642" ht="10.5" customHeight="1" x14ac:dyDescent="0.25"/>
    <row r="643" ht="10.5" customHeight="1" x14ac:dyDescent="0.25"/>
    <row r="644" ht="10.5" customHeight="1" x14ac:dyDescent="0.25"/>
    <row r="645" ht="10.5" customHeight="1" x14ac:dyDescent="0.25"/>
    <row r="646" ht="10.5" customHeight="1" x14ac:dyDescent="0.25"/>
    <row r="647" ht="10.5" customHeight="1" x14ac:dyDescent="0.25"/>
    <row r="648" ht="10.5" customHeight="1" x14ac:dyDescent="0.25"/>
    <row r="649" ht="10.5" customHeight="1" x14ac:dyDescent="0.25"/>
    <row r="650" ht="10.5" customHeight="1" x14ac:dyDescent="0.25"/>
    <row r="651" ht="10.5" customHeight="1" x14ac:dyDescent="0.25"/>
    <row r="652" ht="10.5" customHeight="1" x14ac:dyDescent="0.25"/>
    <row r="653" ht="10.5" customHeight="1" x14ac:dyDescent="0.25"/>
    <row r="654" ht="10.5" customHeight="1" x14ac:dyDescent="0.25"/>
    <row r="655" ht="10.5" customHeight="1" x14ac:dyDescent="0.25"/>
    <row r="656" ht="10.5" customHeight="1" x14ac:dyDescent="0.25"/>
    <row r="657" ht="10.5" customHeight="1" x14ac:dyDescent="0.25"/>
    <row r="658" ht="10.5" customHeight="1" x14ac:dyDescent="0.25"/>
    <row r="659" ht="10.5" customHeight="1" x14ac:dyDescent="0.25"/>
    <row r="660" ht="10.5" customHeight="1" x14ac:dyDescent="0.25"/>
    <row r="661" ht="10.5" customHeight="1" x14ac:dyDescent="0.25"/>
    <row r="662" ht="10.5" customHeight="1" x14ac:dyDescent="0.25"/>
    <row r="663" ht="10.5" customHeight="1" x14ac:dyDescent="0.25"/>
    <row r="664" ht="10.5" customHeight="1" x14ac:dyDescent="0.25"/>
    <row r="665" ht="10.5" customHeight="1" x14ac:dyDescent="0.25"/>
    <row r="666" ht="10.5" customHeight="1" x14ac:dyDescent="0.25"/>
    <row r="667" ht="10.5" customHeight="1" x14ac:dyDescent="0.25"/>
    <row r="668" ht="10.5" customHeight="1" x14ac:dyDescent="0.25"/>
    <row r="669" ht="10.5" customHeight="1" x14ac:dyDescent="0.25"/>
    <row r="670" ht="10.5" customHeight="1" x14ac:dyDescent="0.25"/>
    <row r="671" ht="10.5" customHeight="1" x14ac:dyDescent="0.25"/>
    <row r="672" ht="10.5" customHeight="1" x14ac:dyDescent="0.25"/>
    <row r="673" ht="10.5" customHeight="1" x14ac:dyDescent="0.25"/>
    <row r="674" ht="10.5" customHeight="1" x14ac:dyDescent="0.25"/>
    <row r="675" ht="10.5" customHeight="1" x14ac:dyDescent="0.25"/>
    <row r="676" ht="10.5" customHeight="1" x14ac:dyDescent="0.25"/>
    <row r="677" ht="10.5" customHeight="1" x14ac:dyDescent="0.25"/>
    <row r="678" ht="10.5" customHeight="1" x14ac:dyDescent="0.25"/>
    <row r="679" ht="10.5" customHeight="1" x14ac:dyDescent="0.25"/>
    <row r="680" ht="10.5" customHeight="1" x14ac:dyDescent="0.25"/>
    <row r="681" ht="10.5" customHeight="1" x14ac:dyDescent="0.25"/>
    <row r="682" ht="10.5" customHeight="1" x14ac:dyDescent="0.25"/>
    <row r="683" ht="10.5" customHeight="1" x14ac:dyDescent="0.25"/>
    <row r="684" ht="10.5" customHeight="1" x14ac:dyDescent="0.25"/>
    <row r="685" ht="10.5" customHeight="1" x14ac:dyDescent="0.25"/>
    <row r="686" ht="10.5" customHeight="1" x14ac:dyDescent="0.25"/>
    <row r="687" ht="10.5" customHeight="1" x14ac:dyDescent="0.25"/>
    <row r="688" ht="10.5" customHeight="1" x14ac:dyDescent="0.25"/>
    <row r="689" ht="10.5" customHeight="1" x14ac:dyDescent="0.25"/>
    <row r="690" ht="10.5" customHeight="1" x14ac:dyDescent="0.25"/>
    <row r="691" ht="10.5" customHeight="1" x14ac:dyDescent="0.25"/>
    <row r="692" ht="10.5" customHeight="1" x14ac:dyDescent="0.25"/>
    <row r="693" ht="10.5" customHeight="1" x14ac:dyDescent="0.25"/>
    <row r="694" ht="10.5" customHeight="1" x14ac:dyDescent="0.25"/>
    <row r="695" ht="10.5" customHeight="1" x14ac:dyDescent="0.25"/>
    <row r="696" ht="10.5" customHeight="1" x14ac:dyDescent="0.25"/>
    <row r="697" ht="10.5" customHeight="1" x14ac:dyDescent="0.25"/>
    <row r="698" ht="10.5" customHeight="1" x14ac:dyDescent="0.25"/>
    <row r="699" ht="10.5" customHeight="1" x14ac:dyDescent="0.25"/>
    <row r="700" ht="10.5" customHeight="1" x14ac:dyDescent="0.25"/>
    <row r="701" ht="10.5" customHeight="1" x14ac:dyDescent="0.25"/>
    <row r="702" ht="10.5" customHeight="1" x14ac:dyDescent="0.25"/>
    <row r="703" ht="10.5" customHeight="1" x14ac:dyDescent="0.25"/>
    <row r="704" ht="10.5" customHeight="1" x14ac:dyDescent="0.25"/>
    <row r="705" ht="10.5" customHeight="1" x14ac:dyDescent="0.25"/>
    <row r="706" ht="10.5" customHeight="1" x14ac:dyDescent="0.25"/>
    <row r="707" ht="10.5" customHeight="1" x14ac:dyDescent="0.25"/>
    <row r="708" ht="10.5" customHeight="1" x14ac:dyDescent="0.25"/>
    <row r="709" ht="10.5" customHeight="1" x14ac:dyDescent="0.25"/>
    <row r="710" ht="10.5" customHeight="1" x14ac:dyDescent="0.25"/>
    <row r="711" ht="10.5" customHeight="1" x14ac:dyDescent="0.25"/>
    <row r="712" ht="10.5" customHeight="1" x14ac:dyDescent="0.25"/>
    <row r="713" ht="10.5" customHeight="1" x14ac:dyDescent="0.25"/>
    <row r="714" ht="10.5" customHeight="1" x14ac:dyDescent="0.25"/>
    <row r="715" ht="10.5" customHeight="1" x14ac:dyDescent="0.25"/>
    <row r="716" ht="10.5" customHeight="1" x14ac:dyDescent="0.25"/>
    <row r="717" ht="10.5" customHeight="1" x14ac:dyDescent="0.25"/>
    <row r="718" ht="10.5" customHeight="1" x14ac:dyDescent="0.25"/>
    <row r="719" ht="10.5" customHeight="1" x14ac:dyDescent="0.25"/>
    <row r="720" ht="10.5" customHeight="1" x14ac:dyDescent="0.25"/>
    <row r="721" ht="10.5" customHeight="1" x14ac:dyDescent="0.25"/>
    <row r="722" ht="10.5" customHeight="1" x14ac:dyDescent="0.25"/>
    <row r="723" ht="10.5" customHeight="1" x14ac:dyDescent="0.25"/>
    <row r="724" ht="10.5" customHeight="1" x14ac:dyDescent="0.25"/>
    <row r="725" ht="10.5" customHeight="1" x14ac:dyDescent="0.25"/>
    <row r="726" ht="10.5" customHeight="1" x14ac:dyDescent="0.25"/>
    <row r="727" ht="10.5" customHeight="1" x14ac:dyDescent="0.25"/>
    <row r="728" ht="10.5" customHeight="1" x14ac:dyDescent="0.25"/>
    <row r="729" ht="10.5" customHeight="1" x14ac:dyDescent="0.25"/>
    <row r="730" ht="10.5" customHeight="1" x14ac:dyDescent="0.25"/>
    <row r="731" ht="10.5" customHeight="1" x14ac:dyDescent="0.25"/>
    <row r="732" ht="10.5" customHeight="1" x14ac:dyDescent="0.25"/>
    <row r="733" ht="10.5" customHeight="1" x14ac:dyDescent="0.25"/>
    <row r="734" ht="10.5" customHeight="1" x14ac:dyDescent="0.25"/>
    <row r="735" ht="10.5" customHeight="1" x14ac:dyDescent="0.25"/>
    <row r="736" ht="10.5" customHeight="1" x14ac:dyDescent="0.25"/>
    <row r="737" ht="10.5" customHeight="1" x14ac:dyDescent="0.25"/>
    <row r="738" ht="10.5" customHeight="1" x14ac:dyDescent="0.25"/>
    <row r="739" ht="10.5" customHeight="1" x14ac:dyDescent="0.25"/>
    <row r="740" ht="10.5" customHeight="1" x14ac:dyDescent="0.25"/>
    <row r="741" ht="10.5" customHeight="1" x14ac:dyDescent="0.25"/>
    <row r="742" ht="10.5" customHeight="1" x14ac:dyDescent="0.25"/>
    <row r="743" ht="10.5" customHeight="1" x14ac:dyDescent="0.25"/>
    <row r="744" ht="10.5" customHeight="1" x14ac:dyDescent="0.25"/>
    <row r="745" ht="10.5" customHeight="1" x14ac:dyDescent="0.25"/>
    <row r="746" ht="10.5" customHeight="1" x14ac:dyDescent="0.25"/>
    <row r="747" ht="10.5" customHeight="1" x14ac:dyDescent="0.25"/>
    <row r="748" ht="10.5" customHeight="1" x14ac:dyDescent="0.25"/>
    <row r="749" ht="10.5" customHeight="1" x14ac:dyDescent="0.25"/>
    <row r="750" ht="10.5" customHeight="1" x14ac:dyDescent="0.25"/>
    <row r="751" ht="10.5" customHeight="1" x14ac:dyDescent="0.25"/>
    <row r="752" ht="10.5" customHeight="1" x14ac:dyDescent="0.25"/>
    <row r="753" ht="10.5" customHeight="1" x14ac:dyDescent="0.25"/>
    <row r="754" ht="10.5" customHeight="1" x14ac:dyDescent="0.25"/>
    <row r="755" ht="10.5" customHeight="1" x14ac:dyDescent="0.25"/>
    <row r="756" ht="10.5" customHeight="1" x14ac:dyDescent="0.25"/>
    <row r="757" ht="10.5" customHeight="1" x14ac:dyDescent="0.25"/>
    <row r="758" ht="10.5" customHeight="1" x14ac:dyDescent="0.25"/>
    <row r="759" ht="10.5" customHeight="1" x14ac:dyDescent="0.25"/>
    <row r="760" ht="10.5" customHeight="1" x14ac:dyDescent="0.25"/>
    <row r="761" ht="10.5" customHeight="1" x14ac:dyDescent="0.25"/>
    <row r="762" ht="10.5" customHeight="1" x14ac:dyDescent="0.25"/>
    <row r="763" ht="10.5" customHeight="1" x14ac:dyDescent="0.25"/>
    <row r="764" ht="10.5" customHeight="1" x14ac:dyDescent="0.25"/>
    <row r="765" ht="10.5" customHeight="1" x14ac:dyDescent="0.25"/>
    <row r="766" ht="10.5" customHeight="1" x14ac:dyDescent="0.25"/>
    <row r="767" ht="10.5" customHeight="1" x14ac:dyDescent="0.25"/>
    <row r="768" ht="10.5" customHeight="1" x14ac:dyDescent="0.25"/>
    <row r="769" ht="10.5" customHeight="1" x14ac:dyDescent="0.25"/>
    <row r="770" ht="10.5" customHeight="1" x14ac:dyDescent="0.25"/>
    <row r="771" ht="10.5" customHeight="1" x14ac:dyDescent="0.25"/>
    <row r="772" ht="10.5" customHeight="1" x14ac:dyDescent="0.25"/>
    <row r="773" ht="10.5" customHeight="1" x14ac:dyDescent="0.25"/>
    <row r="774" ht="10.5" customHeight="1" x14ac:dyDescent="0.25"/>
    <row r="775" ht="10.5" customHeight="1" x14ac:dyDescent="0.25"/>
    <row r="776" ht="10.5" customHeight="1" x14ac:dyDescent="0.25"/>
    <row r="777" ht="10.5" customHeight="1" x14ac:dyDescent="0.25"/>
    <row r="778" ht="10.5" customHeight="1" x14ac:dyDescent="0.25"/>
    <row r="779" ht="10.5" customHeight="1" x14ac:dyDescent="0.25"/>
    <row r="780" ht="10.5" customHeight="1" x14ac:dyDescent="0.25"/>
    <row r="781" ht="10.5" customHeight="1" x14ac:dyDescent="0.25"/>
    <row r="782" ht="10.5" customHeight="1" x14ac:dyDescent="0.25"/>
    <row r="783" ht="10.5" customHeight="1" x14ac:dyDescent="0.25"/>
    <row r="784" ht="10.5" customHeight="1" x14ac:dyDescent="0.25"/>
    <row r="785" ht="10.5" customHeight="1" x14ac:dyDescent="0.25"/>
    <row r="786" ht="10.5" customHeight="1" x14ac:dyDescent="0.25"/>
    <row r="787" ht="10.5" customHeight="1" x14ac:dyDescent="0.25"/>
    <row r="788" ht="10.5" customHeight="1" x14ac:dyDescent="0.25"/>
    <row r="789" ht="10.5" customHeight="1" x14ac:dyDescent="0.25"/>
    <row r="790" ht="10.5" customHeight="1" x14ac:dyDescent="0.25"/>
    <row r="791" ht="10.5" customHeight="1" x14ac:dyDescent="0.25"/>
    <row r="792" ht="10.5" customHeight="1" x14ac:dyDescent="0.25"/>
    <row r="793" ht="10.5" customHeight="1" x14ac:dyDescent="0.25"/>
    <row r="794" ht="10.5" customHeight="1" x14ac:dyDescent="0.25"/>
    <row r="795" ht="10.5" customHeight="1" x14ac:dyDescent="0.25"/>
    <row r="796" ht="10.5" customHeight="1" x14ac:dyDescent="0.25"/>
    <row r="797" ht="10.5" customHeight="1" x14ac:dyDescent="0.25"/>
    <row r="798" ht="10.5" customHeight="1" x14ac:dyDescent="0.25"/>
    <row r="799" ht="10.5" customHeight="1" x14ac:dyDescent="0.25"/>
    <row r="800" ht="10.5" customHeight="1" x14ac:dyDescent="0.25"/>
    <row r="801" ht="10.5" customHeight="1" x14ac:dyDescent="0.25"/>
    <row r="802" ht="10.5" customHeight="1" x14ac:dyDescent="0.25"/>
    <row r="803" ht="10.5" customHeight="1" x14ac:dyDescent="0.25"/>
    <row r="804" ht="10.5" customHeight="1" x14ac:dyDescent="0.25"/>
    <row r="805" ht="10.5" customHeight="1" x14ac:dyDescent="0.25"/>
    <row r="806" ht="10.5" customHeight="1" x14ac:dyDescent="0.25"/>
    <row r="807" ht="10.5" customHeight="1" x14ac:dyDescent="0.25"/>
    <row r="808" ht="10.5" customHeight="1" x14ac:dyDescent="0.25"/>
    <row r="809" ht="10.5" customHeight="1" x14ac:dyDescent="0.25"/>
    <row r="810" ht="10.5" customHeight="1" x14ac:dyDescent="0.25"/>
    <row r="811" ht="10.5" customHeight="1" x14ac:dyDescent="0.25"/>
    <row r="812" ht="10.5" customHeight="1" x14ac:dyDescent="0.25"/>
    <row r="813" ht="10.5" customHeight="1" x14ac:dyDescent="0.25"/>
    <row r="814" ht="10.5" customHeight="1" x14ac:dyDescent="0.25"/>
    <row r="815" ht="10.5" customHeight="1" x14ac:dyDescent="0.25"/>
    <row r="816" ht="10.5" customHeight="1" x14ac:dyDescent="0.25"/>
    <row r="817" ht="10.5" customHeight="1" x14ac:dyDescent="0.25"/>
    <row r="818" ht="10.5" customHeight="1" x14ac:dyDescent="0.25"/>
    <row r="819" ht="10.5" customHeight="1" x14ac:dyDescent="0.25"/>
    <row r="820" ht="10.5" customHeight="1" x14ac:dyDescent="0.25"/>
    <row r="821" ht="10.5" customHeight="1" x14ac:dyDescent="0.25"/>
    <row r="822" ht="10.5" customHeight="1" x14ac:dyDescent="0.25"/>
    <row r="823" ht="10.5" customHeight="1" x14ac:dyDescent="0.25"/>
    <row r="824" ht="10.5" customHeight="1" x14ac:dyDescent="0.25"/>
    <row r="825" ht="10.5" customHeight="1" x14ac:dyDescent="0.25"/>
    <row r="826" ht="10.5" customHeight="1" x14ac:dyDescent="0.25"/>
    <row r="827" ht="10.5" customHeight="1" x14ac:dyDescent="0.25"/>
    <row r="828" ht="10.5" customHeight="1" x14ac:dyDescent="0.25"/>
    <row r="829" ht="10.5" customHeight="1" x14ac:dyDescent="0.25"/>
    <row r="830" ht="10.5" customHeight="1" x14ac:dyDescent="0.25"/>
    <row r="831" ht="10.5" customHeight="1" x14ac:dyDescent="0.25"/>
    <row r="832" ht="10.5" customHeight="1" x14ac:dyDescent="0.25"/>
    <row r="833" ht="10.5" customHeight="1" x14ac:dyDescent="0.25"/>
    <row r="834" ht="10.5" customHeight="1" x14ac:dyDescent="0.25"/>
    <row r="835" ht="10.5" customHeight="1" x14ac:dyDescent="0.25"/>
    <row r="836" ht="10.5" customHeight="1" x14ac:dyDescent="0.25"/>
    <row r="837" ht="10.5" customHeight="1" x14ac:dyDescent="0.25"/>
    <row r="838" ht="10.5" customHeight="1" x14ac:dyDescent="0.25"/>
    <row r="839" ht="10.5" customHeight="1" x14ac:dyDescent="0.25"/>
    <row r="840" ht="10.5" customHeight="1" x14ac:dyDescent="0.25"/>
    <row r="841" ht="10.5" customHeight="1" x14ac:dyDescent="0.25"/>
    <row r="842" ht="10.5" customHeight="1" x14ac:dyDescent="0.25"/>
    <row r="843" ht="10.5" customHeight="1" x14ac:dyDescent="0.25"/>
    <row r="844" ht="10.5" customHeight="1" x14ac:dyDescent="0.25"/>
    <row r="845" ht="10.5" customHeight="1" x14ac:dyDescent="0.25"/>
    <row r="846" ht="10.5" customHeight="1" x14ac:dyDescent="0.25"/>
    <row r="847" ht="10.5" customHeight="1" x14ac:dyDescent="0.25"/>
    <row r="848" ht="10.5" customHeight="1" x14ac:dyDescent="0.25"/>
    <row r="849" ht="10.5" customHeight="1" x14ac:dyDescent="0.25"/>
    <row r="850" ht="10.5" customHeight="1" x14ac:dyDescent="0.25"/>
    <row r="851" ht="10.5" customHeight="1" x14ac:dyDescent="0.25"/>
    <row r="852" ht="10.5" customHeight="1" x14ac:dyDescent="0.25"/>
    <row r="853" ht="10.5" customHeight="1" x14ac:dyDescent="0.25"/>
    <row r="854" ht="10.5" customHeight="1" x14ac:dyDescent="0.25"/>
    <row r="855" ht="10.5" customHeight="1" x14ac:dyDescent="0.25"/>
    <row r="856" ht="10.5" customHeight="1" x14ac:dyDescent="0.25"/>
    <row r="857" ht="10.5" customHeight="1" x14ac:dyDescent="0.25"/>
    <row r="858" ht="10.5" customHeight="1" x14ac:dyDescent="0.25"/>
    <row r="859" ht="10.5" customHeight="1" x14ac:dyDescent="0.25"/>
    <row r="860" ht="10.5" customHeight="1" x14ac:dyDescent="0.25"/>
    <row r="861" ht="10.5" customHeight="1" x14ac:dyDescent="0.25"/>
    <row r="862" ht="10.5" customHeight="1" x14ac:dyDescent="0.25"/>
    <row r="863" ht="10.5" customHeight="1" x14ac:dyDescent="0.25"/>
    <row r="864" ht="10.5" customHeight="1" x14ac:dyDescent="0.25"/>
    <row r="865" ht="10.5" customHeight="1" x14ac:dyDescent="0.25"/>
    <row r="866" ht="10.5" customHeight="1" x14ac:dyDescent="0.25"/>
    <row r="867" ht="10.5" customHeight="1" x14ac:dyDescent="0.25"/>
    <row r="868" ht="10.5" customHeight="1" x14ac:dyDescent="0.25"/>
    <row r="869" ht="10.5" customHeight="1" x14ac:dyDescent="0.25"/>
    <row r="870" ht="10.5" customHeight="1" x14ac:dyDescent="0.25"/>
    <row r="871" ht="10.5" customHeight="1" x14ac:dyDescent="0.25"/>
    <row r="872" ht="10.5" customHeight="1" x14ac:dyDescent="0.25"/>
    <row r="873" ht="10.5" customHeight="1" x14ac:dyDescent="0.25"/>
    <row r="874" ht="10.5" customHeight="1" x14ac:dyDescent="0.25"/>
    <row r="875" ht="10.5" customHeight="1" x14ac:dyDescent="0.25"/>
    <row r="876" ht="10.5" customHeight="1" x14ac:dyDescent="0.25"/>
    <row r="877" ht="10.5" customHeight="1" x14ac:dyDescent="0.25"/>
    <row r="878" ht="10.5" customHeight="1" x14ac:dyDescent="0.25"/>
    <row r="879" ht="10.5" customHeight="1" x14ac:dyDescent="0.25"/>
    <row r="880" ht="10.5" customHeight="1" x14ac:dyDescent="0.25"/>
    <row r="881" ht="10.5" customHeight="1" x14ac:dyDescent="0.25"/>
    <row r="882" ht="10.5" customHeight="1" x14ac:dyDescent="0.25"/>
    <row r="883" ht="10.5" customHeight="1" x14ac:dyDescent="0.25"/>
    <row r="884" ht="10.5" customHeight="1" x14ac:dyDescent="0.25"/>
    <row r="885" ht="10.5" customHeight="1" x14ac:dyDescent="0.25"/>
    <row r="886" ht="10.5" customHeight="1" x14ac:dyDescent="0.25"/>
    <row r="887" ht="10.5" customHeight="1" x14ac:dyDescent="0.25"/>
    <row r="888" ht="10.5" customHeight="1" x14ac:dyDescent="0.25"/>
    <row r="889" ht="10.5" customHeight="1" x14ac:dyDescent="0.25"/>
    <row r="890" ht="10.5" customHeight="1" x14ac:dyDescent="0.25"/>
    <row r="891" ht="10.5" customHeight="1" x14ac:dyDescent="0.25"/>
    <row r="892" ht="10.5" customHeight="1" x14ac:dyDescent="0.25"/>
    <row r="893" ht="10.5" customHeight="1" x14ac:dyDescent="0.25"/>
    <row r="894" ht="10.5" customHeight="1" x14ac:dyDescent="0.25"/>
    <row r="895" ht="10.5" customHeight="1" x14ac:dyDescent="0.25"/>
    <row r="896" ht="10.5" customHeight="1" x14ac:dyDescent="0.25"/>
    <row r="897" ht="10.5" customHeight="1" x14ac:dyDescent="0.25"/>
    <row r="898" ht="10.5" customHeight="1" x14ac:dyDescent="0.25"/>
    <row r="899" ht="10.5" customHeight="1" x14ac:dyDescent="0.25"/>
    <row r="900" ht="10.5" customHeight="1" x14ac:dyDescent="0.25"/>
    <row r="901" ht="10.5" customHeight="1" x14ac:dyDescent="0.25"/>
    <row r="902" ht="10.5" customHeight="1" x14ac:dyDescent="0.25"/>
    <row r="903" ht="10.5" customHeight="1" x14ac:dyDescent="0.25"/>
    <row r="904" ht="10.5" customHeight="1" x14ac:dyDescent="0.25"/>
    <row r="905" ht="10.5" customHeight="1" x14ac:dyDescent="0.25"/>
    <row r="906" ht="10.5" customHeight="1" x14ac:dyDescent="0.25"/>
    <row r="907" ht="10.5" customHeight="1" x14ac:dyDescent="0.25"/>
    <row r="908" ht="10.5" customHeight="1" x14ac:dyDescent="0.25"/>
    <row r="909" ht="10.5" customHeight="1" x14ac:dyDescent="0.25"/>
    <row r="910" ht="10.5" customHeight="1" x14ac:dyDescent="0.25"/>
    <row r="911" ht="10.5" customHeight="1" x14ac:dyDescent="0.25"/>
    <row r="912" ht="10.5" customHeight="1" x14ac:dyDescent="0.25"/>
    <row r="913" ht="10.5" customHeight="1" x14ac:dyDescent="0.25"/>
    <row r="914" ht="10.5" customHeight="1" x14ac:dyDescent="0.25"/>
    <row r="915" ht="10.5" customHeight="1" x14ac:dyDescent="0.25"/>
    <row r="916" ht="10.5" customHeight="1" x14ac:dyDescent="0.25"/>
    <row r="917" ht="10.5" customHeight="1" x14ac:dyDescent="0.25"/>
    <row r="918" ht="10.5" customHeight="1" x14ac:dyDescent="0.25"/>
    <row r="919" ht="10.5" customHeight="1" x14ac:dyDescent="0.25"/>
    <row r="920" ht="10.5" customHeight="1" x14ac:dyDescent="0.25"/>
    <row r="921" ht="10.5" customHeight="1" x14ac:dyDescent="0.25"/>
    <row r="922" ht="10.5" customHeight="1" x14ac:dyDescent="0.25"/>
    <row r="923" ht="10.5" customHeight="1" x14ac:dyDescent="0.25"/>
    <row r="924" ht="10.5" customHeight="1" x14ac:dyDescent="0.25"/>
    <row r="925" ht="10.5" customHeight="1" x14ac:dyDescent="0.25"/>
    <row r="926" ht="10.5" customHeight="1" x14ac:dyDescent="0.25"/>
    <row r="927" ht="10.5" customHeight="1" x14ac:dyDescent="0.25"/>
    <row r="928" ht="10.5" customHeight="1" x14ac:dyDescent="0.25"/>
    <row r="929" ht="10.5" customHeight="1" x14ac:dyDescent="0.25"/>
    <row r="930" ht="10.5" customHeight="1" x14ac:dyDescent="0.25"/>
    <row r="931" ht="10.5" customHeight="1" x14ac:dyDescent="0.25"/>
    <row r="932" ht="10.5" customHeight="1" x14ac:dyDescent="0.25"/>
    <row r="933" ht="10.5" customHeight="1" x14ac:dyDescent="0.25"/>
    <row r="934" ht="10.5" customHeight="1" x14ac:dyDescent="0.25"/>
    <row r="935" ht="10.5" customHeight="1" x14ac:dyDescent="0.25"/>
    <row r="936" ht="10.5" customHeight="1" x14ac:dyDescent="0.25"/>
    <row r="937" ht="10.5" customHeight="1" x14ac:dyDescent="0.25"/>
    <row r="938" ht="10.5" customHeight="1" x14ac:dyDescent="0.25"/>
    <row r="939" ht="10.5" customHeight="1" x14ac:dyDescent="0.25"/>
    <row r="940" ht="10.5" customHeight="1" x14ac:dyDescent="0.25"/>
    <row r="941" ht="10.5" customHeight="1" x14ac:dyDescent="0.25"/>
    <row r="942" ht="10.5" customHeight="1" x14ac:dyDescent="0.25"/>
    <row r="943" ht="10.5" customHeight="1" x14ac:dyDescent="0.25"/>
    <row r="944" ht="10.5" customHeight="1" x14ac:dyDescent="0.25"/>
    <row r="945" ht="10.5" customHeight="1" x14ac:dyDescent="0.25"/>
    <row r="946" ht="10.5" customHeight="1" x14ac:dyDescent="0.25"/>
    <row r="947" ht="10.5" customHeight="1" x14ac:dyDescent="0.25"/>
    <row r="948" ht="10.5" customHeight="1" x14ac:dyDescent="0.25"/>
    <row r="949" ht="10.5" customHeight="1" x14ac:dyDescent="0.25"/>
    <row r="950" ht="10.5" customHeight="1" x14ac:dyDescent="0.25"/>
    <row r="951" ht="10.5" customHeight="1" x14ac:dyDescent="0.25"/>
    <row r="952" ht="10.5" customHeight="1" x14ac:dyDescent="0.25"/>
    <row r="953" ht="10.5" customHeight="1" x14ac:dyDescent="0.25"/>
    <row r="954" ht="10.5" customHeight="1" x14ac:dyDescent="0.25"/>
    <row r="955" ht="10.5" customHeight="1" x14ac:dyDescent="0.25"/>
    <row r="956" ht="10.5" customHeight="1" x14ac:dyDescent="0.25"/>
    <row r="957" ht="10.5" customHeight="1" x14ac:dyDescent="0.25"/>
    <row r="958" ht="10.5" customHeight="1" x14ac:dyDescent="0.25"/>
    <row r="959" ht="10.5" customHeight="1" x14ac:dyDescent="0.25"/>
    <row r="960" ht="10.5" customHeight="1" x14ac:dyDescent="0.25"/>
    <row r="961" ht="10.5" customHeight="1" x14ac:dyDescent="0.25"/>
    <row r="962" ht="10.5" customHeight="1" x14ac:dyDescent="0.25"/>
    <row r="963" ht="10.5" customHeight="1" x14ac:dyDescent="0.25"/>
    <row r="964" ht="10.5" customHeight="1" x14ac:dyDescent="0.25"/>
    <row r="965" ht="10.5" customHeight="1" x14ac:dyDescent="0.25"/>
    <row r="966" ht="10.5" customHeight="1" x14ac:dyDescent="0.25"/>
    <row r="967" ht="10.5" customHeight="1" x14ac:dyDescent="0.25"/>
    <row r="968" ht="10.5" customHeight="1" x14ac:dyDescent="0.25"/>
    <row r="969" ht="10.5" customHeight="1" x14ac:dyDescent="0.25"/>
    <row r="970" ht="10.5" customHeight="1" x14ac:dyDescent="0.25"/>
    <row r="971" ht="10.5" customHeight="1" x14ac:dyDescent="0.25"/>
    <row r="972" ht="10.5" customHeight="1" x14ac:dyDescent="0.25"/>
    <row r="973" ht="10.5" customHeight="1" x14ac:dyDescent="0.25"/>
    <row r="974" ht="10.5" customHeight="1" x14ac:dyDescent="0.25"/>
    <row r="975" ht="10.5" customHeight="1" x14ac:dyDescent="0.25"/>
    <row r="976" ht="10.5" customHeight="1" x14ac:dyDescent="0.25"/>
    <row r="977" ht="10.5" customHeight="1" x14ac:dyDescent="0.25"/>
    <row r="978" ht="10.5" customHeight="1" x14ac:dyDescent="0.25"/>
    <row r="979" ht="10.5" customHeight="1" x14ac:dyDescent="0.25"/>
    <row r="980" ht="10.5" customHeight="1" x14ac:dyDescent="0.25"/>
    <row r="981" ht="10.5" customHeight="1" x14ac:dyDescent="0.25"/>
    <row r="982" ht="10.5" customHeight="1" x14ac:dyDescent="0.25"/>
    <row r="983" ht="10.5" customHeight="1" x14ac:dyDescent="0.25"/>
    <row r="984" ht="10.5" customHeight="1" x14ac:dyDescent="0.25"/>
    <row r="985" ht="10.5" customHeight="1" x14ac:dyDescent="0.25"/>
    <row r="986" ht="10.5" customHeight="1" x14ac:dyDescent="0.25"/>
    <row r="987" ht="10.5" customHeight="1" x14ac:dyDescent="0.25"/>
    <row r="988" ht="10.5" customHeight="1" x14ac:dyDescent="0.25"/>
    <row r="989" ht="10.5" customHeight="1" x14ac:dyDescent="0.25"/>
    <row r="990" ht="10.5" customHeight="1" x14ac:dyDescent="0.25"/>
    <row r="991" ht="10.5" customHeight="1" x14ac:dyDescent="0.25"/>
    <row r="992" ht="10.5" customHeight="1" x14ac:dyDescent="0.25"/>
    <row r="993" ht="10.5" customHeight="1" x14ac:dyDescent="0.25"/>
    <row r="994" ht="10.5" customHeight="1" x14ac:dyDescent="0.25"/>
    <row r="995" ht="10.5" customHeight="1" x14ac:dyDescent="0.25"/>
    <row r="996" ht="10.5" customHeight="1" x14ac:dyDescent="0.25"/>
    <row r="997" ht="10.5" customHeight="1" x14ac:dyDescent="0.25"/>
    <row r="998" ht="10.5" customHeight="1" x14ac:dyDescent="0.25"/>
    <row r="999" ht="10.5" customHeight="1" x14ac:dyDescent="0.25"/>
    <row r="1000" ht="10.5" customHeight="1" x14ac:dyDescent="0.25"/>
  </sheetData>
  <conditionalFormatting sqref="C12:C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I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D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E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:E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8:F2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:G1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G2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:H1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8:H2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:I1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8:I2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  <pageSetUpPr fitToPage="1"/>
  </sheetPr>
  <dimension ref="A1:CQ1114"/>
  <sheetViews>
    <sheetView showGridLines="0" zoomScale="115" zoomScaleNormal="115" workbookViewId="0">
      <pane xSplit="5" ySplit="4" topLeftCell="F171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16.875" defaultRowHeight="15" customHeight="1" outlineLevelRow="2" outlineLevelCol="1" x14ac:dyDescent="0.25"/>
  <cols>
    <col min="1" max="3" width="3.625" customWidth="1"/>
    <col min="4" max="4" width="28.125" customWidth="1"/>
    <col min="5" max="5" width="13.625" customWidth="1"/>
    <col min="6" max="6" width="3.625" customWidth="1"/>
    <col min="7" max="7" width="8" customWidth="1"/>
    <col min="8" max="8" width="3.625" customWidth="1"/>
    <col min="9" max="20" width="12.875" hidden="1" customWidth="1" outlineLevel="1"/>
    <col min="21" max="21" width="1.125" hidden="1" customWidth="1" outlineLevel="1"/>
    <col min="22" max="22" width="12.875" customWidth="1" collapsed="1"/>
    <col min="23" max="23" width="8" customWidth="1"/>
    <col min="24" max="24" width="3.625" customWidth="1"/>
    <col min="25" max="36" width="12.875" hidden="1" customWidth="1" outlineLevel="1"/>
    <col min="37" max="37" width="1.125" customWidth="1" collapsed="1"/>
    <col min="38" max="38" width="12.875" customWidth="1"/>
    <col min="39" max="39" width="8" customWidth="1"/>
    <col min="40" max="40" width="3.625" customWidth="1"/>
    <col min="41" max="52" width="12.875" hidden="1" customWidth="1" outlineLevel="1"/>
    <col min="53" max="53" width="1.125" customWidth="1" collapsed="1"/>
    <col min="54" max="54" width="12.875" customWidth="1"/>
    <col min="55" max="55" width="8" customWidth="1"/>
    <col min="56" max="56" width="3.625" customWidth="1"/>
    <col min="57" max="57" width="27.625" hidden="1" customWidth="1" outlineLevel="1"/>
    <col min="58" max="63" width="12.875" hidden="1" customWidth="1" outlineLevel="1"/>
    <col min="64" max="64" width="3.625" customWidth="1" collapsed="1"/>
    <col min="65" max="76" width="12.875" customWidth="1"/>
    <col min="77" max="77" width="1.125" customWidth="1"/>
    <col min="78" max="78" width="12.875" customWidth="1"/>
    <col min="79" max="79" width="8" customWidth="1"/>
    <col min="80" max="80" width="3.625" customWidth="1"/>
    <col min="81" max="92" width="12.875" customWidth="1"/>
    <col min="93" max="93" width="1.125" customWidth="1"/>
    <col min="94" max="94" width="12.875" customWidth="1"/>
    <col min="95" max="95" width="8" customWidth="1"/>
  </cols>
  <sheetData>
    <row r="1" spans="1:95" ht="15" customHeight="1" x14ac:dyDescent="0.25">
      <c r="Y1" s="60" t="e">
        <f t="shared" ref="Y1:AK1" si="0">ROUND(Y4+Y40,2)=ROUND(Y41,2)</f>
        <v>#REF!</v>
      </c>
      <c r="Z1" s="60" t="e">
        <f t="shared" si="0"/>
        <v>#REF!</v>
      </c>
      <c r="AA1" s="60" t="e">
        <f t="shared" si="0"/>
        <v>#REF!</v>
      </c>
      <c r="AB1" s="60" t="e">
        <f t="shared" si="0"/>
        <v>#REF!</v>
      </c>
      <c r="AC1" s="60" t="e">
        <f t="shared" si="0"/>
        <v>#REF!</v>
      </c>
      <c r="AD1" s="60" t="e">
        <f t="shared" si="0"/>
        <v>#REF!</v>
      </c>
      <c r="AE1" s="60" t="e">
        <f t="shared" si="0"/>
        <v>#REF!</v>
      </c>
      <c r="AF1" s="60" t="e">
        <f t="shared" si="0"/>
        <v>#REF!</v>
      </c>
      <c r="AG1" s="60" t="e">
        <f t="shared" si="0"/>
        <v>#REF!</v>
      </c>
      <c r="AH1" s="60" t="e">
        <f t="shared" si="0"/>
        <v>#REF!</v>
      </c>
      <c r="AI1" s="60" t="e">
        <f t="shared" si="0"/>
        <v>#REF!</v>
      </c>
      <c r="AJ1" s="60" t="e">
        <f t="shared" si="0"/>
        <v>#REF!</v>
      </c>
      <c r="AK1" s="60" t="b">
        <f t="shared" si="0"/>
        <v>1</v>
      </c>
      <c r="BF1" s="69"/>
      <c r="BG1" s="69"/>
      <c r="BH1" s="69"/>
      <c r="BI1" s="69"/>
      <c r="BJ1" s="69"/>
      <c r="BK1" s="69"/>
    </row>
    <row r="2" spans="1:95" ht="10.5" customHeight="1" x14ac:dyDescent="0.25">
      <c r="A2" s="70"/>
      <c r="B2" s="70"/>
      <c r="C2" s="70"/>
      <c r="D2" s="60"/>
      <c r="E2" s="60"/>
      <c r="F2" s="60"/>
      <c r="G2" s="1"/>
      <c r="H2" s="60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0"/>
      <c r="V2" s="1"/>
      <c r="W2" s="1"/>
      <c r="X2" s="60"/>
      <c r="Y2" s="61">
        <f>COUNTIFS($Y4:Y4,"&gt;0")</f>
        <v>0</v>
      </c>
      <c r="Z2" s="61">
        <f>COUNTIFS($Y4:Z4,"&gt;0")</f>
        <v>0</v>
      </c>
      <c r="AA2" s="61">
        <f>COUNTIFS($Y4:AA4,"&gt;0")</f>
        <v>0</v>
      </c>
      <c r="AB2" s="61">
        <f>COUNTIFS($Y4:AB4,"&gt;0")</f>
        <v>0</v>
      </c>
      <c r="AC2" s="61">
        <f>COUNTIFS($Y4:AC4,"&gt;0")</f>
        <v>0</v>
      </c>
      <c r="AD2" s="61">
        <f>COUNTIFS($Y4:AD4,"&gt;0")</f>
        <v>0</v>
      </c>
      <c r="AE2" s="61">
        <f>COUNTIFS($Y4:AE4,"&gt;0")</f>
        <v>0</v>
      </c>
      <c r="AF2" s="61">
        <f>COUNTIFS($Y4:AF4,"&gt;0")</f>
        <v>0</v>
      </c>
      <c r="AG2" s="61">
        <f>COUNTIFS($Y4:AG4,"&gt;0")</f>
        <v>0</v>
      </c>
      <c r="AH2" s="62">
        <v>-0.35</v>
      </c>
      <c r="AI2" s="62">
        <v>0</v>
      </c>
      <c r="AJ2" s="62">
        <v>0</v>
      </c>
      <c r="AK2" s="60"/>
      <c r="AL2" s="1"/>
      <c r="AM2" s="1"/>
      <c r="AN2" s="60"/>
      <c r="AO2" s="62" t="e">
        <f t="array" ref="AO2">INDEX(#REF!,1,MATCH(EDATE(AO3,-1),#REF!,0))</f>
        <v>#REF!</v>
      </c>
      <c r="AP2" s="62" t="e">
        <f t="array" ref="AP2">INDEX(#REF!,1,MATCH(EDATE(AP3,-1),#REF!,0))</f>
        <v>#REF!</v>
      </c>
      <c r="AQ2" s="62" t="e">
        <f t="array" ref="AQ2">INDEX(#REF!,1,MATCH(EDATE(AQ3,-1),#REF!,0))</f>
        <v>#REF!</v>
      </c>
      <c r="AR2" s="62">
        <v>-0.2</v>
      </c>
      <c r="AS2" s="62">
        <v>-0.2</v>
      </c>
      <c r="AT2" s="62">
        <v>-0.1</v>
      </c>
      <c r="AU2" s="62">
        <v>-0.1</v>
      </c>
      <c r="AV2" s="62">
        <v>-0.05</v>
      </c>
      <c r="AW2" s="62">
        <v>0</v>
      </c>
      <c r="AX2" s="62">
        <v>0</v>
      </c>
      <c r="AY2" s="62">
        <v>0</v>
      </c>
      <c r="AZ2" s="62">
        <v>0</v>
      </c>
      <c r="BA2" s="60"/>
      <c r="BB2" s="1"/>
      <c r="BC2" s="1"/>
      <c r="BD2" s="60"/>
      <c r="BE2" s="1"/>
      <c r="BF2" s="101"/>
      <c r="BG2" s="101"/>
      <c r="BH2" s="100"/>
      <c r="BI2" s="100"/>
      <c r="BJ2" s="100"/>
      <c r="BK2" s="69"/>
      <c r="BL2" s="60"/>
      <c r="BM2" s="62">
        <v>0</v>
      </c>
      <c r="BN2" s="62">
        <v>0</v>
      </c>
      <c r="BO2" s="62">
        <v>0</v>
      </c>
      <c r="BP2" s="62">
        <v>0</v>
      </c>
      <c r="BQ2" s="62">
        <v>0.1</v>
      </c>
      <c r="BR2" s="62">
        <v>0.1</v>
      </c>
      <c r="BS2" s="62">
        <v>0.1</v>
      </c>
      <c r="BT2" s="62">
        <v>0.1</v>
      </c>
      <c r="BU2" s="62">
        <v>0.1</v>
      </c>
      <c r="BV2" s="62">
        <v>0.1</v>
      </c>
      <c r="BW2" s="62">
        <v>0.1</v>
      </c>
      <c r="BX2" s="62">
        <v>0.1</v>
      </c>
      <c r="BY2" s="60"/>
      <c r="BZ2" s="1"/>
      <c r="CA2" s="1"/>
      <c r="CB2" s="60"/>
      <c r="CC2" s="62" t="e">
        <f t="array" ref="CC2">INDEX(#REF!,1,MATCH(EDATE(CC3,-1),#REF!,0))</f>
        <v>#REF!</v>
      </c>
      <c r="CD2" s="62" t="e">
        <f t="array" ref="CD2">INDEX(#REF!,1,MATCH(EDATE(CD3,-1),#REF!,0))</f>
        <v>#REF!</v>
      </c>
      <c r="CE2" s="62" t="e">
        <f t="array" ref="CE2">INDEX(#REF!,1,MATCH(EDATE(CE3,-1),#REF!,0))</f>
        <v>#REF!</v>
      </c>
      <c r="CF2" s="62" t="e">
        <f t="array" ref="CF2">INDEX(#REF!,1,MATCH(EDATE(CF3,-1),#REF!,0))</f>
        <v>#REF!</v>
      </c>
      <c r="CG2" s="62" t="e">
        <f t="array" ref="CG2">INDEX(#REF!,1,MATCH(EDATE(CG3,-1),#REF!,0))</f>
        <v>#REF!</v>
      </c>
      <c r="CH2" s="62" t="e">
        <f t="array" ref="CH2">INDEX(#REF!,1,MATCH(EDATE(CH3,-1),#REF!,0))</f>
        <v>#REF!</v>
      </c>
      <c r="CI2" s="62" t="e">
        <f t="array" ref="CI2">INDEX(#REF!,1,MATCH(EDATE(CI3,-1),#REF!,0))</f>
        <v>#REF!</v>
      </c>
      <c r="CJ2" s="62" t="e">
        <f t="array" ref="CJ2">INDEX(#REF!,1,MATCH(EDATE(CJ3,-1),#REF!,0))</f>
        <v>#REF!</v>
      </c>
      <c r="CK2" s="62" t="e">
        <f t="array" ref="CK2">INDEX(#REF!,1,MATCH(EDATE(CK3,-1),#REF!,0))</f>
        <v>#REF!</v>
      </c>
      <c r="CL2" s="62" t="e">
        <f t="array" ref="CL2">INDEX(#REF!,1,MATCH(EDATE(CL3,-1),#REF!,0))</f>
        <v>#REF!</v>
      </c>
      <c r="CM2" s="62" t="e">
        <f t="array" ref="CM2">INDEX(#REF!,1,MATCH(EDATE(CM3,-1),#REF!,0))</f>
        <v>#REF!</v>
      </c>
      <c r="CN2" s="62" t="e">
        <f t="array" ref="CN2">INDEX(#REF!,1,MATCH(EDATE(CN3,-1),#REF!,0))</f>
        <v>#REF!</v>
      </c>
      <c r="CO2" s="60"/>
      <c r="CP2" s="1"/>
      <c r="CQ2" s="1"/>
    </row>
    <row r="3" spans="1:95" ht="10.5" customHeight="1" x14ac:dyDescent="0.25">
      <c r="A3" s="70" t="s">
        <v>175</v>
      </c>
      <c r="B3" s="70"/>
      <c r="C3" s="70"/>
      <c r="D3" s="60" t="s">
        <v>202</v>
      </c>
      <c r="E3" s="60"/>
      <c r="F3" s="60"/>
      <c r="G3" s="61" t="s">
        <v>203</v>
      </c>
      <c r="H3" s="60"/>
      <c r="I3" s="1">
        <v>44927</v>
      </c>
      <c r="J3" s="1">
        <v>44958</v>
      </c>
      <c r="K3" s="1">
        <v>44986</v>
      </c>
      <c r="L3" s="1">
        <v>45017</v>
      </c>
      <c r="M3" s="1">
        <v>45047</v>
      </c>
      <c r="N3" s="1">
        <v>45078</v>
      </c>
      <c r="O3" s="1">
        <v>45108</v>
      </c>
      <c r="P3" s="1">
        <v>45139</v>
      </c>
      <c r="Q3" s="1">
        <v>45170</v>
      </c>
      <c r="R3" s="1">
        <v>45200</v>
      </c>
      <c r="S3" s="1">
        <v>45231</v>
      </c>
      <c r="T3" s="1">
        <v>45261</v>
      </c>
      <c r="U3" s="1"/>
      <c r="V3" s="61">
        <v>2023</v>
      </c>
      <c r="W3" s="61" t="s">
        <v>204</v>
      </c>
      <c r="X3" s="60"/>
      <c r="Y3" s="1">
        <v>45292</v>
      </c>
      <c r="Z3" s="1">
        <v>45323</v>
      </c>
      <c r="AA3" s="1">
        <v>45352</v>
      </c>
      <c r="AB3" s="1">
        <v>45383</v>
      </c>
      <c r="AC3" s="1">
        <v>45413</v>
      </c>
      <c r="AD3" s="1">
        <v>45444</v>
      </c>
      <c r="AE3" s="1">
        <v>45474</v>
      </c>
      <c r="AF3" s="1">
        <v>45505</v>
      </c>
      <c r="AG3" s="1">
        <v>45536</v>
      </c>
      <c r="AH3" s="1">
        <v>45566</v>
      </c>
      <c r="AI3" s="1">
        <v>45597</v>
      </c>
      <c r="AJ3" s="1">
        <v>45627</v>
      </c>
      <c r="AK3" s="60"/>
      <c r="AL3" s="61">
        <v>2024</v>
      </c>
      <c r="AM3" s="61" t="s">
        <v>204</v>
      </c>
      <c r="AN3" s="60"/>
      <c r="AO3" s="1">
        <v>45658</v>
      </c>
      <c r="AP3" s="1">
        <v>45689</v>
      </c>
      <c r="AQ3" s="1">
        <v>45717</v>
      </c>
      <c r="AR3" s="1">
        <v>45748</v>
      </c>
      <c r="AS3" s="1">
        <v>45778</v>
      </c>
      <c r="AT3" s="1">
        <v>45809</v>
      </c>
      <c r="AU3" s="1">
        <v>45839</v>
      </c>
      <c r="AV3" s="1">
        <v>45870</v>
      </c>
      <c r="AW3" s="1">
        <v>45901</v>
      </c>
      <c r="AX3" s="1">
        <v>45931</v>
      </c>
      <c r="AY3" s="1">
        <v>45962</v>
      </c>
      <c r="AZ3" s="1">
        <v>45992</v>
      </c>
      <c r="BA3" s="60"/>
      <c r="BB3" s="61">
        <v>2025</v>
      </c>
      <c r="BC3" s="61" t="s">
        <v>204</v>
      </c>
      <c r="BD3" s="60"/>
      <c r="BE3" s="1"/>
      <c r="BF3" s="101"/>
      <c r="BG3" s="74" t="s">
        <v>203</v>
      </c>
      <c r="BH3" s="100"/>
      <c r="BI3" s="100"/>
      <c r="BJ3" s="100"/>
      <c r="BK3" s="100"/>
      <c r="BL3" s="60"/>
      <c r="BM3" s="1">
        <v>46023</v>
      </c>
      <c r="BN3" s="1">
        <v>46054</v>
      </c>
      <c r="BO3" s="1">
        <v>46082</v>
      </c>
      <c r="BP3" s="1">
        <v>46113</v>
      </c>
      <c r="BQ3" s="1">
        <v>46143</v>
      </c>
      <c r="BR3" s="1">
        <v>46174</v>
      </c>
      <c r="BS3" s="1">
        <v>46204</v>
      </c>
      <c r="BT3" s="1">
        <v>46235</v>
      </c>
      <c r="BU3" s="1">
        <v>46266</v>
      </c>
      <c r="BV3" s="1">
        <v>46296</v>
      </c>
      <c r="BW3" s="1">
        <v>46327</v>
      </c>
      <c r="BX3" s="1">
        <v>46357</v>
      </c>
      <c r="BY3" s="60"/>
      <c r="BZ3" s="61">
        <v>2026</v>
      </c>
      <c r="CA3" s="61" t="s">
        <v>204</v>
      </c>
      <c r="CB3" s="60"/>
      <c r="CC3" s="1">
        <v>46388</v>
      </c>
      <c r="CD3" s="1">
        <v>46419</v>
      </c>
      <c r="CE3" s="1">
        <v>46447</v>
      </c>
      <c r="CF3" s="1">
        <v>46478</v>
      </c>
      <c r="CG3" s="1">
        <v>46508</v>
      </c>
      <c r="CH3" s="1">
        <v>46539</v>
      </c>
      <c r="CI3" s="1">
        <v>46569</v>
      </c>
      <c r="CJ3" s="1">
        <v>46600</v>
      </c>
      <c r="CK3" s="1">
        <v>46631</v>
      </c>
      <c r="CL3" s="1">
        <v>46661</v>
      </c>
      <c r="CM3" s="1">
        <v>46692</v>
      </c>
      <c r="CN3" s="1">
        <v>46722</v>
      </c>
      <c r="CO3" s="60"/>
      <c r="CP3" s="61">
        <v>2027</v>
      </c>
      <c r="CQ3" s="61" t="s">
        <v>204</v>
      </c>
    </row>
    <row r="4" spans="1:95" ht="10.5" customHeight="1" x14ac:dyDescent="0.25">
      <c r="A4" s="75" t="s">
        <v>205</v>
      </c>
      <c r="B4" s="75"/>
      <c r="C4" s="75"/>
      <c r="D4" s="3" t="s">
        <v>21</v>
      </c>
      <c r="E4" s="3"/>
      <c r="F4" s="60"/>
      <c r="G4" s="76"/>
      <c r="H4" s="60"/>
      <c r="I4" s="4">
        <f t="shared" ref="I4:T4" si="1">I5+I39</f>
        <v>116225.63</v>
      </c>
      <c r="J4" s="4">
        <f t="shared" si="1"/>
        <v>122968.54</v>
      </c>
      <c r="K4" s="4">
        <f t="shared" si="1"/>
        <v>171142.14</v>
      </c>
      <c r="L4" s="4">
        <f t="shared" si="1"/>
        <v>151696.93</v>
      </c>
      <c r="M4" s="4">
        <f t="shared" si="1"/>
        <v>154485.26</v>
      </c>
      <c r="N4" s="4">
        <f t="shared" si="1"/>
        <v>157283.47</v>
      </c>
      <c r="O4" s="4">
        <f t="shared" si="1"/>
        <v>165500.88</v>
      </c>
      <c r="P4" s="4">
        <f t="shared" si="1"/>
        <v>216614.51</v>
      </c>
      <c r="Q4" s="4">
        <f t="shared" si="1"/>
        <v>167375.6</v>
      </c>
      <c r="R4" s="4">
        <f t="shared" si="1"/>
        <v>155867.5</v>
      </c>
      <c r="S4" s="4">
        <f t="shared" si="1"/>
        <v>180811.12</v>
      </c>
      <c r="T4" s="4">
        <f t="shared" si="1"/>
        <v>190636.88</v>
      </c>
      <c r="U4" s="60"/>
      <c r="V4" s="4">
        <f t="shared" ref="V4:V35" si="2">SUM(I4:T4)</f>
        <v>1950608.46</v>
      </c>
      <c r="W4" s="76" t="e">
        <f t="shared" ref="W4:W35" si="3">V4/V$41</f>
        <v>#REF!</v>
      </c>
      <c r="X4" s="60"/>
      <c r="Y4" s="4" t="e">
        <f t="shared" ref="Y4:AJ4" si="4">Y5+Y39</f>
        <v>#REF!</v>
      </c>
      <c r="Z4" s="4" t="e">
        <f t="shared" si="4"/>
        <v>#REF!</v>
      </c>
      <c r="AA4" s="4" t="e">
        <f t="shared" si="4"/>
        <v>#REF!</v>
      </c>
      <c r="AB4" s="4" t="e">
        <f t="shared" si="4"/>
        <v>#REF!</v>
      </c>
      <c r="AC4" s="4" t="e">
        <f t="shared" si="4"/>
        <v>#REF!</v>
      </c>
      <c r="AD4" s="4" t="e">
        <f t="shared" si="4"/>
        <v>#REF!</v>
      </c>
      <c r="AE4" s="4" t="e">
        <f t="shared" si="4"/>
        <v>#REF!</v>
      </c>
      <c r="AF4" s="4" t="e">
        <f t="shared" si="4"/>
        <v>#REF!</v>
      </c>
      <c r="AG4" s="4" t="e">
        <f t="shared" si="4"/>
        <v>#REF!</v>
      </c>
      <c r="AH4" s="4" t="e">
        <f t="shared" si="4"/>
        <v>#REF!</v>
      </c>
      <c r="AI4" s="4" t="e">
        <f t="shared" si="4"/>
        <v>#REF!</v>
      </c>
      <c r="AJ4" s="4" t="e">
        <f t="shared" si="4"/>
        <v>#REF!</v>
      </c>
      <c r="AK4" s="60"/>
      <c r="AL4" s="4" t="e">
        <f t="shared" ref="AL4:AL35" si="5">SUM(Y4:AJ4)</f>
        <v>#REF!</v>
      </c>
      <c r="AM4" s="76" t="e">
        <f t="shared" ref="AM4:AM35" si="6">AL4/AL$41</f>
        <v>#REF!</v>
      </c>
      <c r="AN4" s="60"/>
      <c r="AO4" s="4" t="e">
        <f t="shared" ref="AO4:AZ4" si="7">AO5+AO39</f>
        <v>#REF!</v>
      </c>
      <c r="AP4" s="4" t="e">
        <f t="shared" si="7"/>
        <v>#REF!</v>
      </c>
      <c r="AQ4" s="4" t="e">
        <f t="shared" si="7"/>
        <v>#REF!</v>
      </c>
      <c r="AR4" s="4" t="e">
        <f t="shared" si="7"/>
        <v>#REF!</v>
      </c>
      <c r="AS4" s="4" t="e">
        <f t="shared" si="7"/>
        <v>#REF!</v>
      </c>
      <c r="AT4" s="4" t="e">
        <f t="shared" si="7"/>
        <v>#REF!</v>
      </c>
      <c r="AU4" s="4" t="e">
        <f t="shared" si="7"/>
        <v>#REF!</v>
      </c>
      <c r="AV4" s="4" t="e">
        <f t="shared" si="7"/>
        <v>#REF!</v>
      </c>
      <c r="AW4" s="4" t="e">
        <f t="shared" si="7"/>
        <v>#REF!</v>
      </c>
      <c r="AX4" s="4" t="e">
        <f t="shared" si="7"/>
        <v>#REF!</v>
      </c>
      <c r="AY4" s="4" t="e">
        <f t="shared" si="7"/>
        <v>#REF!</v>
      </c>
      <c r="AZ4" s="4" t="e">
        <f t="shared" si="7"/>
        <v>#REF!</v>
      </c>
      <c r="BA4" s="60"/>
      <c r="BB4" s="4" t="e">
        <f t="shared" ref="BB4:BB35" si="8">SUM(AO4:AZ4)</f>
        <v>#REF!</v>
      </c>
      <c r="BC4" s="76" t="e">
        <f t="shared" ref="BC4:BC35" si="9">BB4/BB$41</f>
        <v>#REF!</v>
      </c>
      <c r="BD4" s="60"/>
      <c r="BE4" s="4" t="s">
        <v>206</v>
      </c>
      <c r="BF4" s="102" t="s">
        <v>207</v>
      </c>
      <c r="BG4" s="102" t="s">
        <v>208</v>
      </c>
      <c r="BH4" s="103" t="s">
        <v>209</v>
      </c>
      <c r="BI4" s="102" t="s">
        <v>210</v>
      </c>
      <c r="BJ4" s="102" t="s">
        <v>211</v>
      </c>
      <c r="BK4" s="103" t="s">
        <v>212</v>
      </c>
      <c r="BL4" s="60"/>
      <c r="BM4" s="4" t="e">
        <f t="shared" ref="BM4:BX4" si="10">BM5+BM39</f>
        <v>#REF!</v>
      </c>
      <c r="BN4" s="4" t="e">
        <f t="shared" si="10"/>
        <v>#REF!</v>
      </c>
      <c r="BO4" s="4" t="e">
        <f t="shared" si="10"/>
        <v>#REF!</v>
      </c>
      <c r="BP4" s="4" t="e">
        <f t="shared" si="10"/>
        <v>#REF!</v>
      </c>
      <c r="BQ4" s="4" t="e">
        <f t="shared" si="10"/>
        <v>#REF!</v>
      </c>
      <c r="BR4" s="4" t="e">
        <f t="shared" si="10"/>
        <v>#REF!</v>
      </c>
      <c r="BS4" s="4" t="e">
        <f t="shared" si="10"/>
        <v>#REF!</v>
      </c>
      <c r="BT4" s="4" t="e">
        <f t="shared" si="10"/>
        <v>#REF!</v>
      </c>
      <c r="BU4" s="4" t="e">
        <f t="shared" si="10"/>
        <v>#REF!</v>
      </c>
      <c r="BV4" s="4" t="e">
        <f t="shared" si="10"/>
        <v>#REF!</v>
      </c>
      <c r="BW4" s="4" t="e">
        <f t="shared" si="10"/>
        <v>#REF!</v>
      </c>
      <c r="BX4" s="4" t="e">
        <f t="shared" si="10"/>
        <v>#REF!</v>
      </c>
      <c r="BY4" s="60"/>
      <c r="BZ4" s="4" t="e">
        <f t="shared" ref="BZ4:BZ35" si="11">SUM(BM4:BX4)</f>
        <v>#REF!</v>
      </c>
      <c r="CA4" s="76" t="e">
        <f t="shared" ref="CA4:CA35" si="12">BZ4/BZ$41</f>
        <v>#REF!</v>
      </c>
      <c r="CB4" s="60"/>
      <c r="CC4" s="4" t="e">
        <f t="shared" ref="CC4:CN4" si="13">CC5+CC39</f>
        <v>#REF!</v>
      </c>
      <c r="CD4" s="4" t="e">
        <f t="shared" si="13"/>
        <v>#REF!</v>
      </c>
      <c r="CE4" s="4" t="e">
        <f t="shared" si="13"/>
        <v>#REF!</v>
      </c>
      <c r="CF4" s="4" t="e">
        <f t="shared" si="13"/>
        <v>#REF!</v>
      </c>
      <c r="CG4" s="4" t="e">
        <f t="shared" si="13"/>
        <v>#REF!</v>
      </c>
      <c r="CH4" s="4" t="e">
        <f t="shared" si="13"/>
        <v>#REF!</v>
      </c>
      <c r="CI4" s="4" t="e">
        <f t="shared" si="13"/>
        <v>#REF!</v>
      </c>
      <c r="CJ4" s="4" t="e">
        <f t="shared" si="13"/>
        <v>#REF!</v>
      </c>
      <c r="CK4" s="4" t="e">
        <f t="shared" si="13"/>
        <v>#REF!</v>
      </c>
      <c r="CL4" s="4" t="e">
        <f t="shared" si="13"/>
        <v>#REF!</v>
      </c>
      <c r="CM4" s="4" t="e">
        <f t="shared" si="13"/>
        <v>#REF!</v>
      </c>
      <c r="CN4" s="4" t="e">
        <f t="shared" si="13"/>
        <v>#REF!</v>
      </c>
      <c r="CO4" s="60"/>
      <c r="CP4" s="4" t="e">
        <f t="shared" ref="CP4:CP35" si="14">SUM(CC4:CN4)</f>
        <v>#REF!</v>
      </c>
      <c r="CQ4" s="76" t="e">
        <f t="shared" ref="CQ4:CQ35" si="15">CP4/CP$41</f>
        <v>#REF!</v>
      </c>
    </row>
    <row r="5" spans="1:95" ht="10.5" customHeight="1" x14ac:dyDescent="0.25">
      <c r="A5" s="70" t="str">
        <f t="shared" ref="A5:A36" si="16">B5&amp;D5</f>
        <v>ReceitaProdutos</v>
      </c>
      <c r="B5" s="70" t="s">
        <v>20</v>
      </c>
      <c r="C5" s="70"/>
      <c r="D5" s="2" t="s">
        <v>22</v>
      </c>
      <c r="E5" s="2"/>
      <c r="F5" s="60"/>
      <c r="H5" s="60"/>
      <c r="I5" s="65">
        <v>116225.63</v>
      </c>
      <c r="J5" s="65">
        <v>122968.54</v>
      </c>
      <c r="K5" s="65">
        <v>171142.14</v>
      </c>
      <c r="L5" s="65">
        <v>151696.93</v>
      </c>
      <c r="M5" s="65">
        <v>154485.26</v>
      </c>
      <c r="N5" s="65">
        <v>157283.47</v>
      </c>
      <c r="O5" s="65">
        <v>165500.88</v>
      </c>
      <c r="P5" s="65">
        <v>216614.51</v>
      </c>
      <c r="Q5" s="65">
        <v>167375.6</v>
      </c>
      <c r="R5" s="65">
        <v>155867.5</v>
      </c>
      <c r="S5" s="65">
        <v>180811.12</v>
      </c>
      <c r="T5" s="65">
        <v>190636.88</v>
      </c>
      <c r="U5" s="60"/>
      <c r="V5" s="65">
        <f t="shared" si="2"/>
        <v>1950608.46</v>
      </c>
      <c r="W5" s="66" t="e">
        <f t="shared" si="3"/>
        <v>#REF!</v>
      </c>
      <c r="X5" s="60"/>
      <c r="Y5" s="65">
        <f t="shared" ref="Y5:AJ5" si="17">Y6+Y28</f>
        <v>0</v>
      </c>
      <c r="Z5" s="65">
        <f t="shared" si="17"/>
        <v>0</v>
      </c>
      <c r="AA5" s="65">
        <f t="shared" si="17"/>
        <v>0</v>
      </c>
      <c r="AB5" s="65">
        <f t="shared" si="17"/>
        <v>0</v>
      </c>
      <c r="AC5" s="65">
        <f t="shared" si="17"/>
        <v>0</v>
      </c>
      <c r="AD5" s="65">
        <f t="shared" si="17"/>
        <v>0</v>
      </c>
      <c r="AE5" s="65">
        <f t="shared" si="17"/>
        <v>0</v>
      </c>
      <c r="AF5" s="65">
        <f t="shared" si="17"/>
        <v>0</v>
      </c>
      <c r="AG5" s="65">
        <f t="shared" si="17"/>
        <v>0</v>
      </c>
      <c r="AH5" s="65">
        <f t="shared" si="17"/>
        <v>0</v>
      </c>
      <c r="AI5" s="65">
        <f t="shared" si="17"/>
        <v>0</v>
      </c>
      <c r="AJ5" s="65">
        <f t="shared" si="17"/>
        <v>0</v>
      </c>
      <c r="AK5" s="60"/>
      <c r="AL5" s="65">
        <f t="shared" si="5"/>
        <v>0</v>
      </c>
      <c r="AM5" s="66" t="e">
        <f t="shared" si="6"/>
        <v>#REF!</v>
      </c>
      <c r="AN5" s="60"/>
      <c r="AO5" s="65">
        <f t="shared" ref="AO5:AZ5" si="18">AO6+AO28</f>
        <v>0</v>
      </c>
      <c r="AP5" s="65">
        <f t="shared" si="18"/>
        <v>0</v>
      </c>
      <c r="AQ5" s="65">
        <f t="shared" si="18"/>
        <v>0</v>
      </c>
      <c r="AR5" s="65">
        <f t="shared" si="18"/>
        <v>0</v>
      </c>
      <c r="AS5" s="65">
        <f t="shared" si="18"/>
        <v>0</v>
      </c>
      <c r="AT5" s="65">
        <f t="shared" si="18"/>
        <v>0</v>
      </c>
      <c r="AU5" s="65">
        <f t="shared" si="18"/>
        <v>0</v>
      </c>
      <c r="AV5" s="65">
        <f t="shared" si="18"/>
        <v>0</v>
      </c>
      <c r="AW5" s="65">
        <f t="shared" si="18"/>
        <v>0</v>
      </c>
      <c r="AX5" s="65">
        <f t="shared" si="18"/>
        <v>0</v>
      </c>
      <c r="AY5" s="65">
        <f t="shared" si="18"/>
        <v>0</v>
      </c>
      <c r="AZ5" s="65">
        <f t="shared" si="18"/>
        <v>0</v>
      </c>
      <c r="BA5" s="60"/>
      <c r="BB5" s="65">
        <f t="shared" si="8"/>
        <v>0</v>
      </c>
      <c r="BC5" s="66" t="e">
        <f t="shared" si="9"/>
        <v>#REF!</v>
      </c>
      <c r="BD5" s="60"/>
      <c r="BE5" s="65"/>
      <c r="BF5" s="105"/>
      <c r="BG5" s="106"/>
      <c r="BH5" s="107"/>
      <c r="BI5" s="107"/>
      <c r="BJ5" s="107"/>
      <c r="BK5" s="107"/>
      <c r="BL5" s="60"/>
      <c r="BM5" s="65">
        <f>BM6+BM28</f>
        <v>0</v>
      </c>
      <c r="BN5" s="65">
        <f>BN6+BN28</f>
        <v>0</v>
      </c>
      <c r="BO5" s="65">
        <f>BO6+BO28</f>
        <v>0</v>
      </c>
      <c r="BP5" s="65">
        <f>BP6+BP28</f>
        <v>0</v>
      </c>
      <c r="BQ5" s="65" t="e">
        <f t="shared" ref="BQ5:BX5" si="19">BQ41-BQ40-BQ39</f>
        <v>#REF!</v>
      </c>
      <c r="BR5" s="65" t="e">
        <f t="shared" si="19"/>
        <v>#REF!</v>
      </c>
      <c r="BS5" s="65" t="e">
        <f t="shared" si="19"/>
        <v>#REF!</v>
      </c>
      <c r="BT5" s="65" t="e">
        <f t="shared" si="19"/>
        <v>#REF!</v>
      </c>
      <c r="BU5" s="65" t="e">
        <f t="shared" si="19"/>
        <v>#REF!</v>
      </c>
      <c r="BV5" s="65" t="e">
        <f t="shared" si="19"/>
        <v>#REF!</v>
      </c>
      <c r="BW5" s="65" t="e">
        <f t="shared" si="19"/>
        <v>#REF!</v>
      </c>
      <c r="BX5" s="65" t="e">
        <f t="shared" si="19"/>
        <v>#REF!</v>
      </c>
      <c r="BY5" s="60"/>
      <c r="BZ5" s="65" t="e">
        <f t="shared" si="11"/>
        <v>#REF!</v>
      </c>
      <c r="CA5" s="66" t="e">
        <f t="shared" si="12"/>
        <v>#REF!</v>
      </c>
      <c r="CB5" s="60"/>
      <c r="CC5" s="65" t="e">
        <f t="shared" ref="CC5:CN5" si="20">CC41-CC40-CC39</f>
        <v>#REF!</v>
      </c>
      <c r="CD5" s="65" t="e">
        <f t="shared" si="20"/>
        <v>#REF!</v>
      </c>
      <c r="CE5" s="65" t="e">
        <f t="shared" si="20"/>
        <v>#REF!</v>
      </c>
      <c r="CF5" s="65" t="e">
        <f t="shared" si="20"/>
        <v>#REF!</v>
      </c>
      <c r="CG5" s="65" t="e">
        <f t="shared" si="20"/>
        <v>#REF!</v>
      </c>
      <c r="CH5" s="65" t="e">
        <f t="shared" si="20"/>
        <v>#REF!</v>
      </c>
      <c r="CI5" s="65" t="e">
        <f t="shared" si="20"/>
        <v>#REF!</v>
      </c>
      <c r="CJ5" s="65" t="e">
        <f t="shared" si="20"/>
        <v>#REF!</v>
      </c>
      <c r="CK5" s="65" t="e">
        <f t="shared" si="20"/>
        <v>#REF!</v>
      </c>
      <c r="CL5" s="65" t="e">
        <f t="shared" si="20"/>
        <v>#REF!</v>
      </c>
      <c r="CM5" s="65" t="e">
        <f t="shared" si="20"/>
        <v>#REF!</v>
      </c>
      <c r="CN5" s="65" t="e">
        <f t="shared" si="20"/>
        <v>#REF!</v>
      </c>
      <c r="CO5" s="60"/>
      <c r="CP5" s="65" t="e">
        <f t="shared" si="14"/>
        <v>#REF!</v>
      </c>
      <c r="CQ5" s="66" t="e">
        <f t="shared" si="15"/>
        <v>#REF!</v>
      </c>
    </row>
    <row r="6" spans="1:95" ht="10.5" customHeight="1" outlineLevel="1" x14ac:dyDescent="0.25">
      <c r="A6" s="70" t="str">
        <f t="shared" si="16"/>
        <v>ReceitaFórmulas</v>
      </c>
      <c r="B6" s="70" t="s">
        <v>20</v>
      </c>
      <c r="C6" s="70"/>
      <c r="D6" s="61" t="s">
        <v>23</v>
      </c>
      <c r="E6" s="61"/>
      <c r="F6" s="60"/>
      <c r="H6" s="60"/>
      <c r="I6" s="65">
        <v>113736.49</v>
      </c>
      <c r="J6" s="65">
        <v>120964.74</v>
      </c>
      <c r="K6" s="65">
        <v>160252.01999999999</v>
      </c>
      <c r="L6" s="65">
        <v>142896.23000000001</v>
      </c>
      <c r="M6" s="65">
        <v>148400.9654256895</v>
      </c>
      <c r="N6" s="65">
        <v>152258.29</v>
      </c>
      <c r="O6" s="65">
        <v>162504.71</v>
      </c>
      <c r="P6" s="65">
        <v>213767.36772888931</v>
      </c>
      <c r="Q6" s="65">
        <v>156611.0540235173</v>
      </c>
      <c r="R6" s="65">
        <v>146984.87</v>
      </c>
      <c r="S6" s="65">
        <v>176506.66</v>
      </c>
      <c r="T6" s="65">
        <v>181222.23420806369</v>
      </c>
      <c r="U6" s="60"/>
      <c r="V6" s="65">
        <f t="shared" si="2"/>
        <v>1876105.6313861597</v>
      </c>
      <c r="W6" s="66" t="e">
        <f t="shared" si="3"/>
        <v>#REF!</v>
      </c>
      <c r="X6" s="60"/>
      <c r="Y6" s="65">
        <f t="shared" ref="Y6:AJ6" si="21">SUM(Y7:Y14)</f>
        <v>0</v>
      </c>
      <c r="Z6" s="65">
        <f t="shared" si="21"/>
        <v>0</v>
      </c>
      <c r="AA6" s="65">
        <f t="shared" si="21"/>
        <v>0</v>
      </c>
      <c r="AB6" s="65">
        <f t="shared" si="21"/>
        <v>0</v>
      </c>
      <c r="AC6" s="65">
        <f t="shared" si="21"/>
        <v>0</v>
      </c>
      <c r="AD6" s="65">
        <f t="shared" si="21"/>
        <v>0</v>
      </c>
      <c r="AE6" s="65">
        <f t="shared" si="21"/>
        <v>0</v>
      </c>
      <c r="AF6" s="65">
        <f t="shared" si="21"/>
        <v>0</v>
      </c>
      <c r="AG6" s="65">
        <f t="shared" si="21"/>
        <v>0</v>
      </c>
      <c r="AH6" s="65">
        <f t="shared" si="21"/>
        <v>0</v>
      </c>
      <c r="AI6" s="65">
        <f t="shared" si="21"/>
        <v>0</v>
      </c>
      <c r="AJ6" s="65">
        <f t="shared" si="21"/>
        <v>0</v>
      </c>
      <c r="AK6" s="60"/>
      <c r="AL6" s="65">
        <f t="shared" si="5"/>
        <v>0</v>
      </c>
      <c r="AM6" s="66" t="e">
        <f t="shared" si="6"/>
        <v>#REF!</v>
      </c>
      <c r="AN6" s="60"/>
      <c r="AO6" s="65">
        <f t="shared" ref="AO6:AZ6" si="22">SUM(AO7:AO27)</f>
        <v>0</v>
      </c>
      <c r="AP6" s="65">
        <f t="shared" si="22"/>
        <v>0</v>
      </c>
      <c r="AQ6" s="65">
        <f t="shared" si="22"/>
        <v>0</v>
      </c>
      <c r="AR6" s="65">
        <f t="shared" si="22"/>
        <v>0</v>
      </c>
      <c r="AS6" s="65">
        <f t="shared" si="22"/>
        <v>0</v>
      </c>
      <c r="AT6" s="65">
        <f t="shared" si="22"/>
        <v>0</v>
      </c>
      <c r="AU6" s="65">
        <f t="shared" si="22"/>
        <v>0</v>
      </c>
      <c r="AV6" s="65">
        <f t="shared" si="22"/>
        <v>0</v>
      </c>
      <c r="AW6" s="65">
        <f t="shared" si="22"/>
        <v>0</v>
      </c>
      <c r="AX6" s="65">
        <f t="shared" si="22"/>
        <v>0</v>
      </c>
      <c r="AY6" s="65">
        <f t="shared" si="22"/>
        <v>0</v>
      </c>
      <c r="AZ6" s="65">
        <f t="shared" si="22"/>
        <v>0</v>
      </c>
      <c r="BA6" s="60"/>
      <c r="BB6" s="65">
        <f t="shared" si="8"/>
        <v>0</v>
      </c>
      <c r="BC6" s="66" t="e">
        <f t="shared" si="9"/>
        <v>#REF!</v>
      </c>
      <c r="BD6" s="60"/>
      <c r="BE6" s="87"/>
      <c r="BF6" s="109"/>
      <c r="BG6" s="106"/>
      <c r="BH6" s="100"/>
      <c r="BI6" s="100"/>
      <c r="BJ6" s="100"/>
      <c r="BK6" s="100"/>
      <c r="BL6" s="60"/>
      <c r="BM6" s="65">
        <f>SUM(BM7:BM27)</f>
        <v>0</v>
      </c>
      <c r="BN6" s="65">
        <f>SUM(BN7:BN27)</f>
        <v>0</v>
      </c>
      <c r="BO6" s="65">
        <f>SUM(BO7:BO27)</f>
        <v>0</v>
      </c>
      <c r="BP6" s="65">
        <f>SUM(BP7:BP27)</f>
        <v>0</v>
      </c>
      <c r="BQ6" s="65">
        <f t="shared" ref="BQ6:BX6" si="23">SUM(BQ7:BQ14)</f>
        <v>0</v>
      </c>
      <c r="BR6" s="65">
        <f t="shared" si="23"/>
        <v>0</v>
      </c>
      <c r="BS6" s="65">
        <f t="shared" si="23"/>
        <v>0</v>
      </c>
      <c r="BT6" s="65">
        <f t="shared" si="23"/>
        <v>0</v>
      </c>
      <c r="BU6" s="65">
        <f t="shared" si="23"/>
        <v>0</v>
      </c>
      <c r="BV6" s="65">
        <f t="shared" si="23"/>
        <v>0</v>
      </c>
      <c r="BW6" s="65">
        <f t="shared" si="23"/>
        <v>0</v>
      </c>
      <c r="BX6" s="65">
        <f t="shared" si="23"/>
        <v>0</v>
      </c>
      <c r="BY6" s="60"/>
      <c r="BZ6" s="65">
        <f t="shared" si="11"/>
        <v>0</v>
      </c>
      <c r="CA6" s="66" t="e">
        <f t="shared" si="12"/>
        <v>#REF!</v>
      </c>
      <c r="CB6" s="60"/>
      <c r="CC6" s="65">
        <f t="shared" ref="CC6:CN6" si="24">SUM(CC7:CC14)</f>
        <v>0</v>
      </c>
      <c r="CD6" s="65">
        <f t="shared" si="24"/>
        <v>0</v>
      </c>
      <c r="CE6" s="65">
        <f t="shared" si="24"/>
        <v>0</v>
      </c>
      <c r="CF6" s="65">
        <f t="shared" si="24"/>
        <v>0</v>
      </c>
      <c r="CG6" s="65">
        <f t="shared" si="24"/>
        <v>0</v>
      </c>
      <c r="CH6" s="65">
        <f t="shared" si="24"/>
        <v>0</v>
      </c>
      <c r="CI6" s="65">
        <f t="shared" si="24"/>
        <v>0</v>
      </c>
      <c r="CJ6" s="65">
        <f t="shared" si="24"/>
        <v>0</v>
      </c>
      <c r="CK6" s="65">
        <f t="shared" si="24"/>
        <v>0</v>
      </c>
      <c r="CL6" s="65">
        <f t="shared" si="24"/>
        <v>0</v>
      </c>
      <c r="CM6" s="65">
        <f t="shared" si="24"/>
        <v>0</v>
      </c>
      <c r="CN6" s="65">
        <f t="shared" si="24"/>
        <v>0</v>
      </c>
      <c r="CO6" s="60"/>
      <c r="CP6" s="65">
        <f t="shared" si="14"/>
        <v>0</v>
      </c>
      <c r="CQ6" s="66" t="e">
        <f t="shared" si="15"/>
        <v>#REF!</v>
      </c>
    </row>
    <row r="7" spans="1:95" ht="10.5" customHeight="1" outlineLevel="2" x14ac:dyDescent="0.25">
      <c r="A7" s="70" t="str">
        <f t="shared" si="16"/>
        <v>ReceitaShampoo 250ml</v>
      </c>
      <c r="B7" s="114" t="s">
        <v>20</v>
      </c>
      <c r="C7" s="78" t="s">
        <v>213</v>
      </c>
      <c r="D7" s="79" t="s">
        <v>24</v>
      </c>
      <c r="E7" s="79"/>
      <c r="F7" s="79"/>
      <c r="H7" s="79"/>
      <c r="I7" s="94">
        <v>25114.75</v>
      </c>
      <c r="J7" s="94">
        <v>24789.7</v>
      </c>
      <c r="K7" s="94">
        <v>37773.870000000003</v>
      </c>
      <c r="L7" s="94">
        <v>32672.18</v>
      </c>
      <c r="M7" s="94">
        <v>37400.955578376772</v>
      </c>
      <c r="N7" s="94">
        <v>36618.53</v>
      </c>
      <c r="O7" s="94">
        <v>38586.720000000001</v>
      </c>
      <c r="P7" s="94">
        <v>43967.375419827637</v>
      </c>
      <c r="Q7" s="94">
        <v>32180.61243216772</v>
      </c>
      <c r="R7" s="94">
        <v>31344.880000000001</v>
      </c>
      <c r="S7" s="94">
        <v>38242.629999999997</v>
      </c>
      <c r="T7" s="94">
        <v>36795.174748519363</v>
      </c>
      <c r="U7" s="79"/>
      <c r="V7" s="80">
        <f t="shared" si="2"/>
        <v>415487.37817889155</v>
      </c>
      <c r="W7" s="85" t="e">
        <f t="shared" si="3"/>
        <v>#REF!</v>
      </c>
      <c r="X7" s="79"/>
      <c r="Y7" s="94">
        <f t="array" ref="Y7">IFERROR(INDEX(#REF!,MATCH($A$3&amp;$A$4&amp;$C7,#REF!,0),MATCH(Y$3,#REF!,0)),0)</f>
        <v>0</v>
      </c>
      <c r="Z7" s="94">
        <f t="array" ref="Z7">IFERROR(INDEX(#REF!,MATCH($A$3&amp;$A$4&amp;$C7,#REF!,0),MATCH(Z$3,#REF!,0)),0)</f>
        <v>0</v>
      </c>
      <c r="AA7" s="94">
        <f t="array" ref="AA7">IFERROR(INDEX(#REF!,MATCH($A$3&amp;$A$4&amp;$C7,#REF!,0),MATCH(AA$3,#REF!,0)),0)</f>
        <v>0</v>
      </c>
      <c r="AB7" s="94">
        <f t="array" ref="AB7">(IFERROR(INDEX(#REF!,MATCH($A$3&amp;$A$4&amp;$C7,#REF!,0),MATCH(AB$3,#REF!,0)),0))*1.44821948942455</f>
        <v>0</v>
      </c>
      <c r="AC7" s="94">
        <f t="array" ref="AC7">IFERROR(INDEX(#REF!,MATCH($A$3&amp;$A$4&amp;$C7,#REF!,0),MATCH(AC$3,#REF!,0)),0)</f>
        <v>0</v>
      </c>
      <c r="AD7" s="94">
        <f t="array" ref="AD7">IFERROR(INDEX(#REF!,MATCH($A$3&amp;$A$4&amp;$C7,#REF!,0),MATCH(AD$3,#REF!,0)),0)</f>
        <v>0</v>
      </c>
      <c r="AE7" s="94">
        <f t="array" ref="AE7">IFERROR(INDEX(#REF!,MATCH($A$3&amp;$A$4&amp;$C7,#REF!,0),MATCH(AE$3,#REF!,0)),0)</f>
        <v>0</v>
      </c>
      <c r="AF7" s="94">
        <f t="array" ref="AF7">IFERROR(INDEX(#REF!,MATCH($A$3&amp;$A$4&amp;$C7,#REF!,0),MATCH(AF$3,#REF!,0)),0)</f>
        <v>0</v>
      </c>
      <c r="AG7" s="94">
        <f t="array" ref="AG7">IFERROR(INDEX(#REF!,MATCH($A$3&amp;$A$4&amp;$C7,#REF!,0),MATCH(AG$3,#REF!,0)),0)</f>
        <v>0</v>
      </c>
      <c r="AH7" s="94">
        <f t="array" ref="AH7">IFERROR(INDEX(#REF!,MATCH($A$3&amp;$A$4&amp;$C7,#REF!,0),MATCH(AH$3,#REF!,0)),0)</f>
        <v>0</v>
      </c>
      <c r="AI7" s="94">
        <f t="array" ref="AI7">IFERROR(INDEX(#REF!,MATCH($A$3&amp;$A$4&amp;$C7,#REF!,0),MATCH(AI$3,#REF!,0)),0)</f>
        <v>0</v>
      </c>
      <c r="AJ7" s="94">
        <f t="array" ref="AJ7">IFERROR(INDEX(#REF!,MATCH($A$3&amp;$A$4&amp;$C7,#REF!,0),MATCH(AJ$3,#REF!,0)),0)</f>
        <v>0</v>
      </c>
      <c r="AK7" s="79"/>
      <c r="AL7" s="80">
        <f t="shared" si="5"/>
        <v>0</v>
      </c>
      <c r="AM7" s="85" t="e">
        <f t="shared" si="6"/>
        <v>#REF!</v>
      </c>
      <c r="AN7" s="79"/>
      <c r="AO7" s="94">
        <f>IFERROR(INDEX(#REF!,MATCH($A$3&amp;$A$4&amp;$C7,#REF!,0),MATCH(AO$3,#REF!,0)),0)</f>
        <v>0</v>
      </c>
      <c r="AP7" s="94">
        <f>IFERROR(INDEX(#REF!,MATCH($A$3&amp;$A$4&amp;$C7,#REF!,0),MATCH(AP$3,#REF!,0)),0)</f>
        <v>0</v>
      </c>
      <c r="AQ7" s="94">
        <f>IFERROR(INDEX(#REF!,MATCH($A$3&amp;$A$4&amp;$C7,#REF!,0),MATCH(AQ$3,#REF!,0)),0)</f>
        <v>0</v>
      </c>
      <c r="AR7" s="94">
        <f>IFERROR(INDEX(#REF!,MATCH($A$3&amp;$A$4&amp;$C7,#REF!,0),MATCH(AR$3,#REF!,0)),0)</f>
        <v>0</v>
      </c>
      <c r="AS7" s="94">
        <f>IFERROR(INDEX(#REF!,MATCH($A$3&amp;$A$4&amp;$C7,#REF!,0),MATCH(AS$3,#REF!,0)),0)</f>
        <v>0</v>
      </c>
      <c r="AT7" s="94">
        <f>IFERROR(INDEX(#REF!,MATCH($A$3&amp;$A$4&amp;$C7,#REF!,0),MATCH(AT$3,#REF!,0)),0)</f>
        <v>0</v>
      </c>
      <c r="AU7" s="94">
        <f>IFERROR(INDEX(#REF!,MATCH($A$3&amp;$A$4&amp;$C7,#REF!,0),MATCH(AU$3,#REF!,0)),0)</f>
        <v>0</v>
      </c>
      <c r="AV7" s="94">
        <f>IFERROR(INDEX(#REF!,MATCH($A$3&amp;$A$4&amp;$C7,#REF!,0),MATCH(AV$3,#REF!,0)),0)</f>
        <v>0</v>
      </c>
      <c r="AW7" s="94">
        <f>IFERROR(INDEX(#REF!,MATCH($A$3&amp;$A$4&amp;$C7,#REF!,0),MATCH(AW$3,#REF!,0)),0)</f>
        <v>0</v>
      </c>
      <c r="AX7" s="94">
        <f>IFERROR(INDEX(#REF!,MATCH($A$3&amp;$A$4&amp;$C7,#REF!,0),MATCH(AX$3,#REF!,0)),0)</f>
        <v>0</v>
      </c>
      <c r="AY7" s="94">
        <f>IFERROR(INDEX(#REF!,MATCH($A$3&amp;$A$4&amp;$C7,#REF!,0),MATCH(AY$3,#REF!,0)),0)</f>
        <v>0</v>
      </c>
      <c r="AZ7" s="94">
        <f>IFERROR(INDEX(#REF!,MATCH($A$3&amp;$A$4&amp;$C7,#REF!,0),MATCH(AZ$3,#REF!,0)),0)</f>
        <v>0</v>
      </c>
      <c r="BA7" s="79"/>
      <c r="BB7" s="80">
        <f t="shared" si="8"/>
        <v>0</v>
      </c>
      <c r="BC7" s="85" t="e">
        <f t="shared" si="9"/>
        <v>#REF!</v>
      </c>
      <c r="BD7" s="79"/>
      <c r="BE7" s="94"/>
      <c r="BF7" s="115"/>
      <c r="BG7" s="130"/>
      <c r="BH7" s="111"/>
      <c r="BI7" s="111"/>
      <c r="BJ7" s="111"/>
      <c r="BK7" s="111"/>
      <c r="BL7" s="79"/>
      <c r="BM7" s="94">
        <f>IFERROR(INDEX(#REF!,MATCH($A$3&amp;$A$4&amp;$C7,#REF!,0),MATCH(BM$3,#REF!,0)),0)</f>
        <v>0</v>
      </c>
      <c r="BN7" s="94">
        <f>IFERROR(INDEX(#REF!,MATCH($A$3&amp;$A$4&amp;$C7,#REF!,0),MATCH(BN$3,#REF!,0)),0)</f>
        <v>0</v>
      </c>
      <c r="BO7" s="94">
        <f>IFERROR(INDEX(#REF!,MATCH($A$3&amp;$A$4&amp;$C7,#REF!,0),MATCH(BO$3,#REF!,0)),0)</f>
        <v>0</v>
      </c>
      <c r="BP7" s="94">
        <f>IFERROR(INDEX(#REF!,MATCH($A$3&amp;$A$4&amp;$C7,#REF!,0),MATCH(BP$3,#REF!,0)),0)</f>
        <v>0</v>
      </c>
      <c r="BQ7" s="94">
        <f t="array" ref="BQ7">IFERROR(BQ$5*INDEX(#REF!,MATCH($D7,#REF!,0),MATCH(BQ$3,#REF!,0)),0)</f>
        <v>0</v>
      </c>
      <c r="BR7" s="94">
        <f t="array" ref="BR7">IFERROR(BR$5*INDEX(#REF!,MATCH($D7,#REF!,0),MATCH(BR$3,#REF!,0)),0)</f>
        <v>0</v>
      </c>
      <c r="BS7" s="94">
        <f t="array" ref="BS7">IFERROR(BS$5*INDEX(#REF!,MATCH($D7,#REF!,0),MATCH(BS$3,#REF!,0)),0)</f>
        <v>0</v>
      </c>
      <c r="BT7" s="94">
        <f t="array" ref="BT7">IFERROR(BT$5*INDEX(#REF!,MATCH($D7,#REF!,0),MATCH(BT$3,#REF!,0)),0)</f>
        <v>0</v>
      </c>
      <c r="BU7" s="94">
        <f t="array" ref="BU7">IFERROR(BU$5*INDEX(#REF!,MATCH($D7,#REF!,0),MATCH(BU$3,#REF!,0)),0)</f>
        <v>0</v>
      </c>
      <c r="BV7" s="94">
        <f t="array" ref="BV7">IFERROR(BV$5*INDEX(#REF!,MATCH($D7,#REF!,0),MATCH(BV$3,#REF!,0)),0)</f>
        <v>0</v>
      </c>
      <c r="BW7" s="94">
        <f t="array" ref="BW7">IFERROR(BW$5*INDEX(#REF!,MATCH($D7,#REF!,0),MATCH(BW$3,#REF!,0)),0)</f>
        <v>0</v>
      </c>
      <c r="BX7" s="94">
        <f t="array" ref="BX7">IFERROR(BX$5*INDEX(#REF!,MATCH($D7,#REF!,0),MATCH(BX$3,#REF!,0)),0)</f>
        <v>0</v>
      </c>
      <c r="BY7" s="79"/>
      <c r="BZ7" s="80">
        <f t="shared" si="11"/>
        <v>0</v>
      </c>
      <c r="CA7" s="85" t="e">
        <f t="shared" si="12"/>
        <v>#REF!</v>
      </c>
      <c r="CB7" s="79"/>
      <c r="CC7" s="94">
        <f t="array" ref="CC7">IFERROR(CC$5*INDEX(#REF!,MATCH($D7,#REF!,0),MATCH(CC$3,#REF!,0)),0)</f>
        <v>0</v>
      </c>
      <c r="CD7" s="94">
        <f t="array" ref="CD7">IFERROR(CD$5*INDEX(#REF!,MATCH($D7,#REF!,0),MATCH(CD$3,#REF!,0)),0)</f>
        <v>0</v>
      </c>
      <c r="CE7" s="94">
        <f t="array" ref="CE7">IFERROR(CE$5*INDEX(#REF!,MATCH($D7,#REF!,0),MATCH(CE$3,#REF!,0)),0)</f>
        <v>0</v>
      </c>
      <c r="CF7" s="94">
        <f t="array" ref="CF7">IFERROR(CF$5*INDEX(#REF!,MATCH($D7,#REF!,0),MATCH(CF$3,#REF!,0)),0)</f>
        <v>0</v>
      </c>
      <c r="CG7" s="94">
        <f t="array" ref="CG7">IFERROR(CG$5*INDEX(#REF!,MATCH($D7,#REF!,0),MATCH(CG$3,#REF!,0)),0)</f>
        <v>0</v>
      </c>
      <c r="CH7" s="94">
        <f t="array" ref="CH7">IFERROR(CH$5*INDEX(#REF!,MATCH($D7,#REF!,0),MATCH(CH$3,#REF!,0)),0)</f>
        <v>0</v>
      </c>
      <c r="CI7" s="94">
        <f t="array" ref="CI7">IFERROR(CI$5*INDEX(#REF!,MATCH($D7,#REF!,0),MATCH(CI$3,#REF!,0)),0)</f>
        <v>0</v>
      </c>
      <c r="CJ7" s="94">
        <f t="array" ref="CJ7">IFERROR(CJ$5*INDEX(#REF!,MATCH($D7,#REF!,0),MATCH(CJ$3,#REF!,0)),0)</f>
        <v>0</v>
      </c>
      <c r="CK7" s="94">
        <f t="array" ref="CK7">IFERROR(CK$5*INDEX(#REF!,MATCH($D7,#REF!,0),MATCH(CK$3,#REF!,0)),0)</f>
        <v>0</v>
      </c>
      <c r="CL7" s="94">
        <f t="array" ref="CL7">IFERROR(CL$5*INDEX(#REF!,MATCH($D7,#REF!,0),MATCH(CL$3,#REF!,0)),0)</f>
        <v>0</v>
      </c>
      <c r="CM7" s="94">
        <f t="array" ref="CM7">IFERROR(CM$5*INDEX(#REF!,MATCH($D7,#REF!,0),MATCH(CM$3,#REF!,0)),0)</f>
        <v>0</v>
      </c>
      <c r="CN7" s="94">
        <f t="array" ref="CN7">IFERROR(CN$5*INDEX(#REF!,MATCH($D7,#REF!,0),MATCH(CN$3,#REF!,0)),0)</f>
        <v>0</v>
      </c>
      <c r="CO7" s="79"/>
      <c r="CP7" s="80">
        <f t="shared" si="14"/>
        <v>0</v>
      </c>
      <c r="CQ7" s="85" t="e">
        <f t="shared" si="15"/>
        <v>#REF!</v>
      </c>
    </row>
    <row r="8" spans="1:95" ht="10.5" customHeight="1" outlineLevel="2" x14ac:dyDescent="0.25">
      <c r="A8" s="70" t="str">
        <f t="shared" si="16"/>
        <v>ReceitaMáscara 200ml</v>
      </c>
      <c r="B8" s="114" t="s">
        <v>20</v>
      </c>
      <c r="C8" s="78" t="s">
        <v>214</v>
      </c>
      <c r="D8" s="79" t="s">
        <v>25</v>
      </c>
      <c r="E8" s="79"/>
      <c r="F8" s="79"/>
      <c r="H8" s="79"/>
      <c r="I8" s="94">
        <v>22862.75</v>
      </c>
      <c r="J8" s="94">
        <v>22819.23</v>
      </c>
      <c r="K8" s="94">
        <v>32525.279999999999</v>
      </c>
      <c r="L8" s="94">
        <v>27867.88</v>
      </c>
      <c r="M8" s="94">
        <v>28729.964431694982</v>
      </c>
      <c r="N8" s="94">
        <v>31725.48</v>
      </c>
      <c r="O8" s="94">
        <v>31780.83</v>
      </c>
      <c r="P8" s="94">
        <v>33499.516596310103</v>
      </c>
      <c r="Q8" s="94">
        <v>14763.97545312243</v>
      </c>
      <c r="R8" s="94">
        <v>30298.79</v>
      </c>
      <c r="S8" s="94">
        <v>31820.74</v>
      </c>
      <c r="T8" s="94">
        <v>33089.90148011157</v>
      </c>
      <c r="U8" s="79"/>
      <c r="V8" s="80">
        <f t="shared" si="2"/>
        <v>341784.3379612391</v>
      </c>
      <c r="W8" s="85" t="e">
        <f t="shared" si="3"/>
        <v>#REF!</v>
      </c>
      <c r="X8" s="79"/>
      <c r="Y8" s="94">
        <f t="array" ref="Y8">IFERROR(INDEX(#REF!,MATCH($A$3&amp;$A$4&amp;$C8,#REF!,0),MATCH(Y$3,#REF!,0)),0)</f>
        <v>0</v>
      </c>
      <c r="Z8" s="94">
        <f t="array" ref="Z8">IFERROR(INDEX(#REF!,MATCH($A$3&amp;$A$4&amp;$C8,#REF!,0),MATCH(Z$3,#REF!,0)),0)</f>
        <v>0</v>
      </c>
      <c r="AA8" s="94">
        <f t="array" ref="AA8">IFERROR(INDEX(#REF!,MATCH($A$3&amp;$A$4&amp;$C8,#REF!,0),MATCH(AA$3,#REF!,0)),0)</f>
        <v>0</v>
      </c>
      <c r="AB8" s="94">
        <f t="array" ref="AB8">(IFERROR(INDEX(#REF!,MATCH($A$3&amp;$A$4&amp;$C8,#REF!,0),MATCH(AB$3,#REF!,0)),0))*1.44821948942455</f>
        <v>0</v>
      </c>
      <c r="AC8" s="94">
        <f t="array" ref="AC8">IFERROR(INDEX(#REF!,MATCH($A$3&amp;$A$4&amp;$C8,#REF!,0),MATCH(AC$3,#REF!,0)),0)</f>
        <v>0</v>
      </c>
      <c r="AD8" s="94">
        <f t="array" ref="AD8">IFERROR(INDEX(#REF!,MATCH($A$3&amp;$A$4&amp;$C8,#REF!,0),MATCH(AD$3,#REF!,0)),0)</f>
        <v>0</v>
      </c>
      <c r="AE8" s="94">
        <f t="array" ref="AE8">IFERROR(INDEX(#REF!,MATCH($A$3&amp;$A$4&amp;$C8,#REF!,0),MATCH(AE$3,#REF!,0)),0)</f>
        <v>0</v>
      </c>
      <c r="AF8" s="94">
        <f t="array" ref="AF8">IFERROR(INDEX(#REF!,MATCH($A$3&amp;$A$4&amp;$C8,#REF!,0),MATCH(AF$3,#REF!,0)),0)</f>
        <v>0</v>
      </c>
      <c r="AG8" s="94">
        <f t="array" ref="AG8">IFERROR(INDEX(#REF!,MATCH($A$3&amp;$A$4&amp;$C8,#REF!,0),MATCH(AG$3,#REF!,0)),0)</f>
        <v>0</v>
      </c>
      <c r="AH8" s="94">
        <f t="array" ref="AH8">IFERROR(INDEX(#REF!,MATCH($A$3&amp;$A$4&amp;$C8,#REF!,0),MATCH(AH$3,#REF!,0)),0)</f>
        <v>0</v>
      </c>
      <c r="AI8" s="94">
        <f t="array" ref="AI8">IFERROR(INDEX(#REF!,MATCH($A$3&amp;$A$4&amp;$C8,#REF!,0),MATCH(AI$3,#REF!,0)),0)</f>
        <v>0</v>
      </c>
      <c r="AJ8" s="94">
        <f t="array" ref="AJ8">IFERROR(INDEX(#REF!,MATCH($A$3&amp;$A$4&amp;$C8,#REF!,0),MATCH(AJ$3,#REF!,0)),0)</f>
        <v>0</v>
      </c>
      <c r="AK8" s="79"/>
      <c r="AL8" s="80">
        <f t="shared" si="5"/>
        <v>0</v>
      </c>
      <c r="AM8" s="85" t="e">
        <f t="shared" si="6"/>
        <v>#REF!</v>
      </c>
      <c r="AN8" s="79"/>
      <c r="AO8" s="94">
        <f>IFERROR(INDEX(#REF!,MATCH($A$3&amp;$A$4&amp;$C8,#REF!,0),MATCH(AO$3,#REF!,0)),0)</f>
        <v>0</v>
      </c>
      <c r="AP8" s="94">
        <f>IFERROR(INDEX(#REF!,MATCH($A$3&amp;$A$4&amp;$C8,#REF!,0),MATCH(AP$3,#REF!,0)),0)</f>
        <v>0</v>
      </c>
      <c r="AQ8" s="94">
        <f>IFERROR(INDEX(#REF!,MATCH($A$3&amp;$A$4&amp;$C8,#REF!,0),MATCH(AQ$3,#REF!,0)),0)</f>
        <v>0</v>
      </c>
      <c r="AR8" s="94">
        <f>IFERROR(INDEX(#REF!,MATCH($A$3&amp;$A$4&amp;$C8,#REF!,0),MATCH(AR$3,#REF!,0)),0)</f>
        <v>0</v>
      </c>
      <c r="AS8" s="94">
        <f>IFERROR(INDEX(#REF!,MATCH($A$3&amp;$A$4&amp;$C8,#REF!,0),MATCH(AS$3,#REF!,0)),0)</f>
        <v>0</v>
      </c>
      <c r="AT8" s="94">
        <f>IFERROR(INDEX(#REF!,MATCH($A$3&amp;$A$4&amp;$C8,#REF!,0),MATCH(AT$3,#REF!,0)),0)</f>
        <v>0</v>
      </c>
      <c r="AU8" s="94">
        <f>IFERROR(INDEX(#REF!,MATCH($A$3&amp;$A$4&amp;$C8,#REF!,0),MATCH(AU$3,#REF!,0)),0)</f>
        <v>0</v>
      </c>
      <c r="AV8" s="94">
        <f>IFERROR(INDEX(#REF!,MATCH($A$3&amp;$A$4&amp;$C8,#REF!,0),MATCH(AV$3,#REF!,0)),0)</f>
        <v>0</v>
      </c>
      <c r="AW8" s="94">
        <f>IFERROR(INDEX(#REF!,MATCH($A$3&amp;$A$4&amp;$C8,#REF!,0),MATCH(AW$3,#REF!,0)),0)</f>
        <v>0</v>
      </c>
      <c r="AX8" s="94">
        <f>IFERROR(INDEX(#REF!,MATCH($A$3&amp;$A$4&amp;$C8,#REF!,0),MATCH(AX$3,#REF!,0)),0)</f>
        <v>0</v>
      </c>
      <c r="AY8" s="94">
        <f>IFERROR(INDEX(#REF!,MATCH($A$3&amp;$A$4&amp;$C8,#REF!,0),MATCH(AY$3,#REF!,0)),0)</f>
        <v>0</v>
      </c>
      <c r="AZ8" s="94">
        <f>IFERROR(INDEX(#REF!,MATCH($A$3&amp;$A$4&amp;$C8,#REF!,0),MATCH(AZ$3,#REF!,0)),0)</f>
        <v>0</v>
      </c>
      <c r="BA8" s="79"/>
      <c r="BB8" s="80">
        <f t="shared" si="8"/>
        <v>0</v>
      </c>
      <c r="BC8" s="85" t="e">
        <f t="shared" si="9"/>
        <v>#REF!</v>
      </c>
      <c r="BD8" s="79"/>
      <c r="BE8" s="94"/>
      <c r="BF8" s="115"/>
      <c r="BG8" s="130"/>
      <c r="BH8" s="111"/>
      <c r="BI8" s="111"/>
      <c r="BJ8" s="111"/>
      <c r="BK8" s="111"/>
      <c r="BL8" s="79"/>
      <c r="BM8" s="94">
        <f>IFERROR(INDEX(#REF!,MATCH($A$3&amp;$A$4&amp;$C8,#REF!,0),MATCH(BM$3,#REF!,0)),0)</f>
        <v>0</v>
      </c>
      <c r="BN8" s="94">
        <f>IFERROR(INDEX(#REF!,MATCH($A$3&amp;$A$4&amp;$C8,#REF!,0),MATCH(BN$3,#REF!,0)),0)</f>
        <v>0</v>
      </c>
      <c r="BO8" s="94">
        <f>IFERROR(INDEX(#REF!,MATCH($A$3&amp;$A$4&amp;$C8,#REF!,0),MATCH(BO$3,#REF!,0)),0)</f>
        <v>0</v>
      </c>
      <c r="BP8" s="94">
        <f>IFERROR(INDEX(#REF!,MATCH($A$3&amp;$A$4&amp;$C8,#REF!,0),MATCH(BP$3,#REF!,0)),0)</f>
        <v>0</v>
      </c>
      <c r="BQ8" s="94">
        <f t="array" ref="BQ8">IFERROR(BQ$5*INDEX(#REF!,MATCH($D8,#REF!,0),MATCH(BQ$3,#REF!,0)),0)</f>
        <v>0</v>
      </c>
      <c r="BR8" s="94">
        <f t="array" ref="BR8">IFERROR(BR$5*INDEX(#REF!,MATCH($D8,#REF!,0),MATCH(BR$3,#REF!,0)),0)</f>
        <v>0</v>
      </c>
      <c r="BS8" s="94">
        <f t="array" ref="BS8">IFERROR(BS$5*INDEX(#REF!,MATCH($D8,#REF!,0),MATCH(BS$3,#REF!,0)),0)</f>
        <v>0</v>
      </c>
      <c r="BT8" s="94">
        <f t="array" ref="BT8">IFERROR(BT$5*INDEX(#REF!,MATCH($D8,#REF!,0),MATCH(BT$3,#REF!,0)),0)</f>
        <v>0</v>
      </c>
      <c r="BU8" s="94">
        <f t="array" ref="BU8">IFERROR(BU$5*INDEX(#REF!,MATCH($D8,#REF!,0),MATCH(BU$3,#REF!,0)),0)</f>
        <v>0</v>
      </c>
      <c r="BV8" s="94">
        <f t="array" ref="BV8">IFERROR(BV$5*INDEX(#REF!,MATCH($D8,#REF!,0),MATCH(BV$3,#REF!,0)),0)</f>
        <v>0</v>
      </c>
      <c r="BW8" s="94">
        <f t="array" ref="BW8">IFERROR(BW$5*INDEX(#REF!,MATCH($D8,#REF!,0),MATCH(BW$3,#REF!,0)),0)</f>
        <v>0</v>
      </c>
      <c r="BX8" s="94">
        <f t="array" ref="BX8">IFERROR(BX$5*INDEX(#REF!,MATCH($D8,#REF!,0),MATCH(BX$3,#REF!,0)),0)</f>
        <v>0</v>
      </c>
      <c r="BY8" s="79"/>
      <c r="BZ8" s="80">
        <f t="shared" si="11"/>
        <v>0</v>
      </c>
      <c r="CA8" s="85" t="e">
        <f t="shared" si="12"/>
        <v>#REF!</v>
      </c>
      <c r="CB8" s="79"/>
      <c r="CC8" s="94">
        <f t="array" ref="CC8">IFERROR(CC$5*INDEX(#REF!,MATCH($D8,#REF!,0),MATCH(CC$3,#REF!,0)),0)</f>
        <v>0</v>
      </c>
      <c r="CD8" s="94">
        <f t="array" ref="CD8">IFERROR(CD$5*INDEX(#REF!,MATCH($D8,#REF!,0),MATCH(CD$3,#REF!,0)),0)</f>
        <v>0</v>
      </c>
      <c r="CE8" s="94">
        <f t="array" ref="CE8">IFERROR(CE$5*INDEX(#REF!,MATCH($D8,#REF!,0),MATCH(CE$3,#REF!,0)),0)</f>
        <v>0</v>
      </c>
      <c r="CF8" s="94">
        <f t="array" ref="CF8">IFERROR(CF$5*INDEX(#REF!,MATCH($D8,#REF!,0),MATCH(CF$3,#REF!,0)),0)</f>
        <v>0</v>
      </c>
      <c r="CG8" s="94">
        <f t="array" ref="CG8">IFERROR(CG$5*INDEX(#REF!,MATCH($D8,#REF!,0),MATCH(CG$3,#REF!,0)),0)</f>
        <v>0</v>
      </c>
      <c r="CH8" s="94">
        <f t="array" ref="CH8">IFERROR(CH$5*INDEX(#REF!,MATCH($D8,#REF!,0),MATCH(CH$3,#REF!,0)),0)</f>
        <v>0</v>
      </c>
      <c r="CI8" s="94">
        <f t="array" ref="CI8">IFERROR(CI$5*INDEX(#REF!,MATCH($D8,#REF!,0),MATCH(CI$3,#REF!,0)),0)</f>
        <v>0</v>
      </c>
      <c r="CJ8" s="94">
        <f t="array" ref="CJ8">IFERROR(CJ$5*INDEX(#REF!,MATCH($D8,#REF!,0),MATCH(CJ$3,#REF!,0)),0)</f>
        <v>0</v>
      </c>
      <c r="CK8" s="94">
        <f t="array" ref="CK8">IFERROR(CK$5*INDEX(#REF!,MATCH($D8,#REF!,0),MATCH(CK$3,#REF!,0)),0)</f>
        <v>0</v>
      </c>
      <c r="CL8" s="94">
        <f t="array" ref="CL8">IFERROR(CL$5*INDEX(#REF!,MATCH($D8,#REF!,0),MATCH(CL$3,#REF!,0)),0)</f>
        <v>0</v>
      </c>
      <c r="CM8" s="94">
        <f t="array" ref="CM8">IFERROR(CM$5*INDEX(#REF!,MATCH($D8,#REF!,0),MATCH(CM$3,#REF!,0)),0)</f>
        <v>0</v>
      </c>
      <c r="CN8" s="94">
        <f t="array" ref="CN8">IFERROR(CN$5*INDEX(#REF!,MATCH($D8,#REF!,0),MATCH(CN$3,#REF!,0)),0)</f>
        <v>0</v>
      </c>
      <c r="CO8" s="79"/>
      <c r="CP8" s="80">
        <f t="shared" si="14"/>
        <v>0</v>
      </c>
      <c r="CQ8" s="85" t="e">
        <f t="shared" si="15"/>
        <v>#REF!</v>
      </c>
    </row>
    <row r="9" spans="1:95" ht="10.5" customHeight="1" outlineLevel="2" x14ac:dyDescent="0.25">
      <c r="A9" s="70" t="str">
        <f t="shared" si="16"/>
        <v>ReceitaLeave-in 150ml</v>
      </c>
      <c r="B9" s="114" t="s">
        <v>20</v>
      </c>
      <c r="C9" s="78" t="s">
        <v>215</v>
      </c>
      <c r="D9" s="79" t="s">
        <v>26</v>
      </c>
      <c r="E9" s="79"/>
      <c r="F9" s="79"/>
      <c r="H9" s="79"/>
      <c r="I9" s="94">
        <v>30326.89</v>
      </c>
      <c r="J9" s="94">
        <v>35462.39</v>
      </c>
      <c r="K9" s="94">
        <v>37520.78</v>
      </c>
      <c r="L9" s="94">
        <v>33239.82</v>
      </c>
      <c r="M9" s="94">
        <v>33335.00002521625</v>
      </c>
      <c r="N9" s="94">
        <v>31463.43</v>
      </c>
      <c r="O9" s="94">
        <v>34885.25</v>
      </c>
      <c r="P9" s="94">
        <v>33720.322699427546</v>
      </c>
      <c r="Q9" s="94">
        <v>30063.917893832069</v>
      </c>
      <c r="R9" s="94">
        <v>26855.54</v>
      </c>
      <c r="S9" s="94">
        <v>37547.870000000003</v>
      </c>
      <c r="T9" s="94">
        <v>41895.327731039382</v>
      </c>
      <c r="U9" s="79"/>
      <c r="V9" s="80">
        <f t="shared" si="2"/>
        <v>406316.53834951523</v>
      </c>
      <c r="W9" s="85" t="e">
        <f t="shared" si="3"/>
        <v>#REF!</v>
      </c>
      <c r="X9" s="79"/>
      <c r="Y9" s="94">
        <f t="array" ref="Y9">IFERROR(INDEX(#REF!,MATCH($A$3&amp;$A$4&amp;$C9,#REF!,0),MATCH(Y$3,#REF!,0)),0)</f>
        <v>0</v>
      </c>
      <c r="Z9" s="94">
        <f t="array" ref="Z9">IFERROR(INDEX(#REF!,MATCH($A$3&amp;$A$4&amp;$C9,#REF!,0),MATCH(Z$3,#REF!,0)),0)</f>
        <v>0</v>
      </c>
      <c r="AA9" s="94">
        <f t="array" ref="AA9">IFERROR(INDEX(#REF!,MATCH($A$3&amp;$A$4&amp;$C9,#REF!,0),MATCH(AA$3,#REF!,0)),0)</f>
        <v>0</v>
      </c>
      <c r="AB9" s="94">
        <f t="array" ref="AB9">(IFERROR(INDEX(#REF!,MATCH($A$3&amp;$A$4&amp;$C9,#REF!,0),MATCH(AB$3,#REF!,0)),0))*1.44821948942455</f>
        <v>0</v>
      </c>
      <c r="AC9" s="94">
        <f t="array" ref="AC9">IFERROR(INDEX(#REF!,MATCH($A$3&amp;$A$4&amp;$C9,#REF!,0),MATCH(AC$3,#REF!,0)),0)</f>
        <v>0</v>
      </c>
      <c r="AD9" s="94">
        <f t="array" ref="AD9">IFERROR(INDEX(#REF!,MATCH($A$3&amp;$A$4&amp;$C9,#REF!,0),MATCH(AD$3,#REF!,0)),0)</f>
        <v>0</v>
      </c>
      <c r="AE9" s="94">
        <f t="array" ref="AE9">IFERROR(INDEX(#REF!,MATCH($A$3&amp;$A$4&amp;$C9,#REF!,0),MATCH(AE$3,#REF!,0)),0)</f>
        <v>0</v>
      </c>
      <c r="AF9" s="94">
        <f t="array" ref="AF9">IFERROR(INDEX(#REF!,MATCH($A$3&amp;$A$4&amp;$C9,#REF!,0),MATCH(AF$3,#REF!,0)),0)</f>
        <v>0</v>
      </c>
      <c r="AG9" s="94">
        <f t="array" ref="AG9">IFERROR(INDEX(#REF!,MATCH($A$3&amp;$A$4&amp;$C9,#REF!,0),MATCH(AG$3,#REF!,0)),0)</f>
        <v>0</v>
      </c>
      <c r="AH9" s="94">
        <f t="array" ref="AH9">IFERROR(INDEX(#REF!,MATCH($A$3&amp;$A$4&amp;$C9,#REF!,0),MATCH(AH$3,#REF!,0)),0)</f>
        <v>0</v>
      </c>
      <c r="AI9" s="94">
        <f t="array" ref="AI9">IFERROR(INDEX(#REF!,MATCH($A$3&amp;$A$4&amp;$C9,#REF!,0),MATCH(AI$3,#REF!,0)),0)</f>
        <v>0</v>
      </c>
      <c r="AJ9" s="94">
        <f t="array" ref="AJ9">IFERROR(INDEX(#REF!,MATCH($A$3&amp;$A$4&amp;$C9,#REF!,0),MATCH(AJ$3,#REF!,0)),0)</f>
        <v>0</v>
      </c>
      <c r="AK9" s="79"/>
      <c r="AL9" s="80">
        <f t="shared" si="5"/>
        <v>0</v>
      </c>
      <c r="AM9" s="85" t="e">
        <f t="shared" si="6"/>
        <v>#REF!</v>
      </c>
      <c r="AN9" s="79"/>
      <c r="AO9" s="94">
        <f t="array" ref="AO9">IFERROR(INDEX(#REF!,MATCH($A$3&amp;$A$4&amp;$C9,#REF!,0),MATCH(AO$3,#REF!,0)),0)</f>
        <v>0</v>
      </c>
      <c r="AP9" s="94">
        <f t="array" ref="AP9">IFERROR(INDEX(#REF!,MATCH($A$3&amp;$A$4&amp;$C9,#REF!,0),MATCH(AP$3,#REF!,0)),0)</f>
        <v>0</v>
      </c>
      <c r="AQ9" s="94">
        <f t="array" ref="AQ9">IFERROR(INDEX(#REF!,MATCH($A$3&amp;$A$4&amp;$C9,#REF!,0),MATCH(AQ$3,#REF!,0)),0)</f>
        <v>0</v>
      </c>
      <c r="AR9" s="94">
        <f t="array" ref="AR9">IFERROR(INDEX(#REF!,MATCH($A$3&amp;$A$4&amp;$C9,#REF!,0),MATCH(AR$3,#REF!,0)),0)</f>
        <v>0</v>
      </c>
      <c r="AS9" s="94">
        <f t="array" ref="AS9">IFERROR(INDEX(#REF!,MATCH($A$3&amp;$A$4&amp;$C9,#REF!,0),MATCH(AS$3,#REF!,0)),0)</f>
        <v>0</v>
      </c>
      <c r="AT9" s="94">
        <f t="array" ref="AT9">IFERROR(INDEX(#REF!,MATCH($A$3&amp;$A$4&amp;$C9,#REF!,0),MATCH(AT$3,#REF!,0)),0)</f>
        <v>0</v>
      </c>
      <c r="AU9" s="94">
        <f t="array" ref="AU9">IFERROR(INDEX(#REF!,MATCH($A$3&amp;$A$4&amp;$C9,#REF!,0),MATCH(AU$3,#REF!,0)),0)</f>
        <v>0</v>
      </c>
      <c r="AV9" s="94">
        <f t="array" ref="AV9">IFERROR(INDEX(#REF!,MATCH($A$3&amp;$A$4&amp;$C9,#REF!,0),MATCH(AV$3,#REF!,0)),0)</f>
        <v>0</v>
      </c>
      <c r="AW9" s="94">
        <f t="array" ref="AW9">IFERROR(INDEX(#REF!,MATCH($A$3&amp;$A$4&amp;$C9,#REF!,0),MATCH(AW$3,#REF!,0)),0)</f>
        <v>0</v>
      </c>
      <c r="AX9" s="94">
        <f t="array" ref="AX9">IFERROR(INDEX(#REF!,MATCH($A$3&amp;$A$4&amp;$C9,#REF!,0),MATCH(AX$3,#REF!,0)),0)</f>
        <v>0</v>
      </c>
      <c r="AY9" s="94">
        <f t="array" ref="AY9">IFERROR(INDEX(#REF!,MATCH($A$3&amp;$A$4&amp;$C9,#REF!,0),MATCH(AY$3,#REF!,0)),0)</f>
        <v>0</v>
      </c>
      <c r="AZ9" s="94">
        <f t="array" ref="AZ9">IFERROR(INDEX(#REF!,MATCH($A$3&amp;$A$4&amp;$C9,#REF!,0),MATCH(AZ$3,#REF!,0)),0)</f>
        <v>0</v>
      </c>
      <c r="BA9" s="79"/>
      <c r="BB9" s="80">
        <f t="shared" si="8"/>
        <v>0</v>
      </c>
      <c r="BC9" s="85" t="e">
        <f t="shared" si="9"/>
        <v>#REF!</v>
      </c>
      <c r="BD9" s="79"/>
      <c r="BE9" s="94"/>
      <c r="BF9" s="115"/>
      <c r="BG9" s="130"/>
      <c r="BH9" s="111"/>
      <c r="BI9" s="111"/>
      <c r="BJ9" s="111"/>
      <c r="BK9" s="111"/>
      <c r="BL9" s="79"/>
      <c r="BM9" s="94">
        <f t="array" ref="BM9">IFERROR(INDEX(#REF!,MATCH($A$3&amp;$A$4&amp;$C9,#REF!,0),MATCH(BM$3,#REF!,0)),0)</f>
        <v>0</v>
      </c>
      <c r="BN9" s="94">
        <f t="array" ref="BN9">IFERROR(INDEX(#REF!,MATCH($A$3&amp;$A$4&amp;$C9,#REF!,0),MATCH(BN$3,#REF!,0)),0)</f>
        <v>0</v>
      </c>
      <c r="BO9" s="94">
        <f t="array" ref="BO9">IFERROR(INDEX(#REF!,MATCH($A$3&amp;$A$4&amp;$C9,#REF!,0),MATCH(BO$3,#REF!,0)),0)</f>
        <v>0</v>
      </c>
      <c r="BP9" s="94">
        <f t="array" ref="BP9">IFERROR(INDEX(#REF!,MATCH($A$3&amp;$A$4&amp;$C9,#REF!,0),MATCH(BP$3,#REF!,0)),0)</f>
        <v>0</v>
      </c>
      <c r="BQ9" s="94">
        <f t="array" ref="BQ9">IFERROR(BQ$5*INDEX(#REF!,MATCH($D9,#REF!,0),MATCH(BQ$3,#REF!,0)),0)</f>
        <v>0</v>
      </c>
      <c r="BR9" s="94">
        <f t="array" ref="BR9">IFERROR(BR$5*INDEX(#REF!,MATCH($D9,#REF!,0),MATCH(BR$3,#REF!,0)),0)</f>
        <v>0</v>
      </c>
      <c r="BS9" s="94">
        <f t="array" ref="BS9">IFERROR(BS$5*INDEX(#REF!,MATCH($D9,#REF!,0),MATCH(BS$3,#REF!,0)),0)</f>
        <v>0</v>
      </c>
      <c r="BT9" s="94">
        <f t="array" ref="BT9">IFERROR(BT$5*INDEX(#REF!,MATCH($D9,#REF!,0),MATCH(BT$3,#REF!,0)),0)</f>
        <v>0</v>
      </c>
      <c r="BU9" s="94">
        <f t="array" ref="BU9">IFERROR(BU$5*INDEX(#REF!,MATCH($D9,#REF!,0),MATCH(BU$3,#REF!,0)),0)</f>
        <v>0</v>
      </c>
      <c r="BV9" s="94">
        <f t="array" ref="BV9">IFERROR(BV$5*INDEX(#REF!,MATCH($D9,#REF!,0),MATCH(BV$3,#REF!,0)),0)</f>
        <v>0</v>
      </c>
      <c r="BW9" s="94">
        <f t="array" ref="BW9">IFERROR(BW$5*INDEX(#REF!,MATCH($D9,#REF!,0),MATCH(BW$3,#REF!,0)),0)</f>
        <v>0</v>
      </c>
      <c r="BX9" s="94">
        <f t="array" ref="BX9">IFERROR(BX$5*INDEX(#REF!,MATCH($D9,#REF!,0),MATCH(BX$3,#REF!,0)),0)</f>
        <v>0</v>
      </c>
      <c r="BY9" s="79"/>
      <c r="BZ9" s="80">
        <f t="shared" si="11"/>
        <v>0</v>
      </c>
      <c r="CA9" s="85" t="e">
        <f t="shared" si="12"/>
        <v>#REF!</v>
      </c>
      <c r="CB9" s="79"/>
      <c r="CC9" s="94">
        <f t="array" ref="CC9">IFERROR(CC$5*INDEX(#REF!,MATCH($D9,#REF!,0),MATCH(CC$3,#REF!,0)),0)</f>
        <v>0</v>
      </c>
      <c r="CD9" s="94">
        <f t="array" ref="CD9">IFERROR(CD$5*INDEX(#REF!,MATCH($D9,#REF!,0),MATCH(CD$3,#REF!,0)),0)</f>
        <v>0</v>
      </c>
      <c r="CE9" s="94">
        <f t="array" ref="CE9">IFERROR(CE$5*INDEX(#REF!,MATCH($D9,#REF!,0),MATCH(CE$3,#REF!,0)),0)</f>
        <v>0</v>
      </c>
      <c r="CF9" s="94">
        <f t="array" ref="CF9">IFERROR(CF$5*INDEX(#REF!,MATCH($D9,#REF!,0),MATCH(CF$3,#REF!,0)),0)</f>
        <v>0</v>
      </c>
      <c r="CG9" s="94">
        <f t="array" ref="CG9">IFERROR(CG$5*INDEX(#REF!,MATCH($D9,#REF!,0),MATCH(CG$3,#REF!,0)),0)</f>
        <v>0</v>
      </c>
      <c r="CH9" s="94">
        <f t="array" ref="CH9">IFERROR(CH$5*INDEX(#REF!,MATCH($D9,#REF!,0),MATCH(CH$3,#REF!,0)),0)</f>
        <v>0</v>
      </c>
      <c r="CI9" s="94">
        <f t="array" ref="CI9">IFERROR(CI$5*INDEX(#REF!,MATCH($D9,#REF!,0),MATCH(CI$3,#REF!,0)),0)</f>
        <v>0</v>
      </c>
      <c r="CJ9" s="94">
        <f t="array" ref="CJ9">IFERROR(CJ$5*INDEX(#REF!,MATCH($D9,#REF!,0),MATCH(CJ$3,#REF!,0)),0)</f>
        <v>0</v>
      </c>
      <c r="CK9" s="94">
        <f t="array" ref="CK9">IFERROR(CK$5*INDEX(#REF!,MATCH($D9,#REF!,0),MATCH(CK$3,#REF!,0)),0)</f>
        <v>0</v>
      </c>
      <c r="CL9" s="94">
        <f t="array" ref="CL9">IFERROR(CL$5*INDEX(#REF!,MATCH($D9,#REF!,0),MATCH(CL$3,#REF!,0)),0)</f>
        <v>0</v>
      </c>
      <c r="CM9" s="94">
        <f t="array" ref="CM9">IFERROR(CM$5*INDEX(#REF!,MATCH($D9,#REF!,0),MATCH(CM$3,#REF!,0)),0)</f>
        <v>0</v>
      </c>
      <c r="CN9" s="94">
        <f t="array" ref="CN9">IFERROR(CN$5*INDEX(#REF!,MATCH($D9,#REF!,0),MATCH(CN$3,#REF!,0)),0)</f>
        <v>0</v>
      </c>
      <c r="CO9" s="79"/>
      <c r="CP9" s="80">
        <f t="shared" si="14"/>
        <v>0</v>
      </c>
      <c r="CQ9" s="85" t="e">
        <f t="shared" si="15"/>
        <v>#REF!</v>
      </c>
    </row>
    <row r="10" spans="1:95" ht="10.5" customHeight="1" outlineLevel="2" x14ac:dyDescent="0.25">
      <c r="A10" s="70" t="str">
        <f t="shared" si="16"/>
        <v>ReceitaBooster antioxidante</v>
      </c>
      <c r="B10" s="114" t="s">
        <v>20</v>
      </c>
      <c r="C10" s="78" t="s">
        <v>216</v>
      </c>
      <c r="D10" s="79" t="s">
        <v>27</v>
      </c>
      <c r="E10" s="79"/>
      <c r="F10" s="79"/>
      <c r="H10" s="79"/>
      <c r="I10" s="94">
        <v>3994.4</v>
      </c>
      <c r="J10" s="94">
        <v>3506.48</v>
      </c>
      <c r="K10" s="94">
        <v>3816.07</v>
      </c>
      <c r="L10" s="94">
        <v>5013.28</v>
      </c>
      <c r="M10" s="94">
        <v>5058.8120225186267</v>
      </c>
      <c r="N10" s="94">
        <v>3776.11</v>
      </c>
      <c r="O10" s="94">
        <v>5808.68</v>
      </c>
      <c r="P10" s="94">
        <v>5832.7821777715963</v>
      </c>
      <c r="Q10" s="94">
        <v>6251.603593114939</v>
      </c>
      <c r="R10" s="94">
        <v>4414.7299999999996</v>
      </c>
      <c r="S10" s="94">
        <v>5544.15</v>
      </c>
      <c r="T10" s="94">
        <v>7061.9740670287138</v>
      </c>
      <c r="U10" s="79"/>
      <c r="V10" s="80">
        <f t="shared" si="2"/>
        <v>60079.071860433869</v>
      </c>
      <c r="W10" s="85" t="e">
        <f t="shared" si="3"/>
        <v>#REF!</v>
      </c>
      <c r="X10" s="79"/>
      <c r="Y10" s="94">
        <f t="array" ref="Y10">IFERROR(INDEX(#REF!,MATCH($A$3&amp;$A$4&amp;$C10,#REF!,0),MATCH(Y$3,#REF!,0)),0)</f>
        <v>0</v>
      </c>
      <c r="Z10" s="94">
        <f t="array" ref="Z10">IFERROR(INDEX(#REF!,MATCH($A$3&amp;$A$4&amp;$C10,#REF!,0),MATCH(Z$3,#REF!,0)),0)</f>
        <v>0</v>
      </c>
      <c r="AA10" s="94">
        <f t="array" ref="AA10">IFERROR(INDEX(#REF!,MATCH($A$3&amp;$A$4&amp;$C10,#REF!,0),MATCH(AA$3,#REF!,0)),0)</f>
        <v>0</v>
      </c>
      <c r="AB10" s="94">
        <f t="array" ref="AB10">(IFERROR(INDEX(#REF!,MATCH($A$3&amp;$A$4&amp;$C10,#REF!,0),MATCH(AB$3,#REF!,0)),0))*1.44821948942455</f>
        <v>0</v>
      </c>
      <c r="AC10" s="94">
        <f t="array" ref="AC10">IFERROR(INDEX(#REF!,MATCH($A$3&amp;$A$4&amp;$C10,#REF!,0),MATCH(AC$3,#REF!,0)),0)</f>
        <v>0</v>
      </c>
      <c r="AD10" s="94">
        <f t="array" ref="AD10">IFERROR(INDEX(#REF!,MATCH($A$3&amp;$A$4&amp;$C10,#REF!,0),MATCH(AD$3,#REF!,0)),0)</f>
        <v>0</v>
      </c>
      <c r="AE10" s="94">
        <f t="array" ref="AE10">IFERROR(INDEX(#REF!,MATCH($A$3&amp;$A$4&amp;$C10,#REF!,0),MATCH(AE$3,#REF!,0)),0)</f>
        <v>0</v>
      </c>
      <c r="AF10" s="94">
        <f t="array" ref="AF10">IFERROR(INDEX(#REF!,MATCH($A$3&amp;$A$4&amp;$C10,#REF!,0),MATCH(AF$3,#REF!,0)),0)</f>
        <v>0</v>
      </c>
      <c r="AG10" s="94">
        <f t="array" ref="AG10">IFERROR(INDEX(#REF!,MATCH($A$3&amp;$A$4&amp;$C10,#REF!,0),MATCH(AG$3,#REF!,0)),0)</f>
        <v>0</v>
      </c>
      <c r="AH10" s="94">
        <f t="array" ref="AH10">IFERROR(INDEX(#REF!,MATCH($A$3&amp;$A$4&amp;$C10,#REF!,0),MATCH(AH$3,#REF!,0)),0)</f>
        <v>0</v>
      </c>
      <c r="AI10" s="94">
        <f t="array" ref="AI10">IFERROR(INDEX(#REF!,MATCH($A$3&amp;$A$4&amp;$C10,#REF!,0),MATCH(AI$3,#REF!,0)),0)</f>
        <v>0</v>
      </c>
      <c r="AJ10" s="94">
        <f t="array" ref="AJ10">IFERROR(INDEX(#REF!,MATCH($A$3&amp;$A$4&amp;$C10,#REF!,0),MATCH(AJ$3,#REF!,0)),0)</f>
        <v>0</v>
      </c>
      <c r="AK10" s="79"/>
      <c r="AL10" s="80">
        <f t="shared" si="5"/>
        <v>0</v>
      </c>
      <c r="AM10" s="85" t="e">
        <f t="shared" si="6"/>
        <v>#REF!</v>
      </c>
      <c r="AN10" s="79"/>
      <c r="AO10" s="94">
        <f t="array" ref="AO10">IFERROR(INDEX(#REF!,MATCH($A$3&amp;$A$4&amp;$C10,#REF!,0),MATCH(AO$3,#REF!,0)),0)</f>
        <v>0</v>
      </c>
      <c r="AP10" s="94">
        <f t="array" ref="AP10">IFERROR(INDEX(#REF!,MATCH($A$3&amp;$A$4&amp;$C10,#REF!,0),MATCH(AP$3,#REF!,0)),0)</f>
        <v>0</v>
      </c>
      <c r="AQ10" s="94">
        <f t="array" ref="AQ10">IFERROR(INDEX(#REF!,MATCH($A$3&amp;$A$4&amp;$C10,#REF!,0),MATCH(AQ$3,#REF!,0)),0)</f>
        <v>0</v>
      </c>
      <c r="AR10" s="94">
        <f t="array" ref="AR10">IFERROR(INDEX(#REF!,MATCH($A$3&amp;$A$4&amp;$C10,#REF!,0),MATCH(AR$3,#REF!,0)),0)</f>
        <v>0</v>
      </c>
      <c r="AS10" s="94">
        <f t="array" ref="AS10">IFERROR(INDEX(#REF!,MATCH($A$3&amp;$A$4&amp;$C10,#REF!,0),MATCH(AS$3,#REF!,0)),0)</f>
        <v>0</v>
      </c>
      <c r="AT10" s="94">
        <f t="array" ref="AT10">IFERROR(INDEX(#REF!,MATCH($A$3&amp;$A$4&amp;$C10,#REF!,0),MATCH(AT$3,#REF!,0)),0)</f>
        <v>0</v>
      </c>
      <c r="AU10" s="94">
        <f t="array" ref="AU10">IFERROR(INDEX(#REF!,MATCH($A$3&amp;$A$4&amp;$C10,#REF!,0),MATCH(AU$3,#REF!,0)),0)</f>
        <v>0</v>
      </c>
      <c r="AV10" s="94">
        <f t="array" ref="AV10">IFERROR(INDEX(#REF!,MATCH($A$3&amp;$A$4&amp;$C10,#REF!,0),MATCH(AV$3,#REF!,0)),0)</f>
        <v>0</v>
      </c>
      <c r="AW10" s="94">
        <f t="array" ref="AW10">IFERROR(INDEX(#REF!,MATCH($A$3&amp;$A$4&amp;$C10,#REF!,0),MATCH(AW$3,#REF!,0)),0)</f>
        <v>0</v>
      </c>
      <c r="AX10" s="94">
        <f t="array" ref="AX10">IFERROR(INDEX(#REF!,MATCH($A$3&amp;$A$4&amp;$C10,#REF!,0),MATCH(AX$3,#REF!,0)),0)</f>
        <v>0</v>
      </c>
      <c r="AY10" s="94">
        <f t="array" ref="AY10">IFERROR(INDEX(#REF!,MATCH($A$3&amp;$A$4&amp;$C10,#REF!,0),MATCH(AY$3,#REF!,0)),0)</f>
        <v>0</v>
      </c>
      <c r="AZ10" s="94">
        <f t="array" ref="AZ10">IFERROR(INDEX(#REF!,MATCH($A$3&amp;$A$4&amp;$C10,#REF!,0),MATCH(AZ$3,#REF!,0)),0)</f>
        <v>0</v>
      </c>
      <c r="BA10" s="79"/>
      <c r="BB10" s="80">
        <f t="shared" si="8"/>
        <v>0</v>
      </c>
      <c r="BC10" s="85" t="e">
        <f t="shared" si="9"/>
        <v>#REF!</v>
      </c>
      <c r="BD10" s="79"/>
      <c r="BE10" s="94"/>
      <c r="BF10" s="115"/>
      <c r="BG10" s="130"/>
      <c r="BH10" s="111"/>
      <c r="BI10" s="111"/>
      <c r="BJ10" s="111"/>
      <c r="BK10" s="111"/>
      <c r="BL10" s="79"/>
      <c r="BM10" s="94">
        <f t="array" ref="BM10">IFERROR(INDEX(#REF!,MATCH($A$3&amp;$A$4&amp;$C10,#REF!,0),MATCH(BM$3,#REF!,0)),0)</f>
        <v>0</v>
      </c>
      <c r="BN10" s="94">
        <f t="array" ref="BN10">IFERROR(INDEX(#REF!,MATCH($A$3&amp;$A$4&amp;$C10,#REF!,0),MATCH(BN$3,#REF!,0)),0)</f>
        <v>0</v>
      </c>
      <c r="BO10" s="94">
        <f t="array" ref="BO10">IFERROR(INDEX(#REF!,MATCH($A$3&amp;$A$4&amp;$C10,#REF!,0),MATCH(BO$3,#REF!,0)),0)</f>
        <v>0</v>
      </c>
      <c r="BP10" s="94">
        <f t="array" ref="BP10">IFERROR(INDEX(#REF!,MATCH($A$3&amp;$A$4&amp;$C10,#REF!,0),MATCH(BP$3,#REF!,0)),0)</f>
        <v>0</v>
      </c>
      <c r="BQ10" s="94">
        <f t="array" ref="BQ10">IFERROR(BQ$5*INDEX(#REF!,MATCH($D10,#REF!,0),MATCH(BQ$3,#REF!,0)),0)</f>
        <v>0</v>
      </c>
      <c r="BR10" s="94">
        <f t="array" ref="BR10">IFERROR(BR$5*INDEX(#REF!,MATCH($D10,#REF!,0),MATCH(BR$3,#REF!,0)),0)</f>
        <v>0</v>
      </c>
      <c r="BS10" s="94">
        <f t="array" ref="BS10">IFERROR(BS$5*INDEX(#REF!,MATCH($D10,#REF!,0),MATCH(BS$3,#REF!,0)),0)</f>
        <v>0</v>
      </c>
      <c r="BT10" s="94">
        <f t="array" ref="BT10">IFERROR(BT$5*INDEX(#REF!,MATCH($D10,#REF!,0),MATCH(BT$3,#REF!,0)),0)</f>
        <v>0</v>
      </c>
      <c r="BU10" s="94">
        <f t="array" ref="BU10">IFERROR(BU$5*INDEX(#REF!,MATCH($D10,#REF!,0),MATCH(BU$3,#REF!,0)),0)</f>
        <v>0</v>
      </c>
      <c r="BV10" s="94">
        <f t="array" ref="BV10">IFERROR(BV$5*INDEX(#REF!,MATCH($D10,#REF!,0),MATCH(BV$3,#REF!,0)),0)</f>
        <v>0</v>
      </c>
      <c r="BW10" s="94">
        <f t="array" ref="BW10">IFERROR(BW$5*INDEX(#REF!,MATCH($D10,#REF!,0),MATCH(BW$3,#REF!,0)),0)</f>
        <v>0</v>
      </c>
      <c r="BX10" s="94">
        <f t="array" ref="BX10">IFERROR(BX$5*INDEX(#REF!,MATCH($D10,#REF!,0),MATCH(BX$3,#REF!,0)),0)</f>
        <v>0</v>
      </c>
      <c r="BY10" s="79"/>
      <c r="BZ10" s="80">
        <f t="shared" si="11"/>
        <v>0</v>
      </c>
      <c r="CA10" s="85" t="e">
        <f t="shared" si="12"/>
        <v>#REF!</v>
      </c>
      <c r="CB10" s="79"/>
      <c r="CC10" s="94">
        <f t="array" ref="CC10">IFERROR(CC$5*INDEX(#REF!,MATCH($D10,#REF!,0),MATCH(CC$3,#REF!,0)),0)</f>
        <v>0</v>
      </c>
      <c r="CD10" s="94">
        <f t="array" ref="CD10">IFERROR(CD$5*INDEX(#REF!,MATCH($D10,#REF!,0),MATCH(CD$3,#REF!,0)),0)</f>
        <v>0</v>
      </c>
      <c r="CE10" s="94">
        <f t="array" ref="CE10">IFERROR(CE$5*INDEX(#REF!,MATCH($D10,#REF!,0),MATCH(CE$3,#REF!,0)),0)</f>
        <v>0</v>
      </c>
      <c r="CF10" s="94">
        <f t="array" ref="CF10">IFERROR(CF$5*INDEX(#REF!,MATCH($D10,#REF!,0),MATCH(CF$3,#REF!,0)),0)</f>
        <v>0</v>
      </c>
      <c r="CG10" s="94">
        <f t="array" ref="CG10">IFERROR(CG$5*INDEX(#REF!,MATCH($D10,#REF!,0),MATCH(CG$3,#REF!,0)),0)</f>
        <v>0</v>
      </c>
      <c r="CH10" s="94">
        <f t="array" ref="CH10">IFERROR(CH$5*INDEX(#REF!,MATCH($D10,#REF!,0),MATCH(CH$3,#REF!,0)),0)</f>
        <v>0</v>
      </c>
      <c r="CI10" s="94">
        <f t="array" ref="CI10">IFERROR(CI$5*INDEX(#REF!,MATCH($D10,#REF!,0),MATCH(CI$3,#REF!,0)),0)</f>
        <v>0</v>
      </c>
      <c r="CJ10" s="94">
        <f t="array" ref="CJ10">IFERROR(CJ$5*INDEX(#REF!,MATCH($D10,#REF!,0),MATCH(CJ$3,#REF!,0)),0)</f>
        <v>0</v>
      </c>
      <c r="CK10" s="94">
        <f t="array" ref="CK10">IFERROR(CK$5*INDEX(#REF!,MATCH($D10,#REF!,0),MATCH(CK$3,#REF!,0)),0)</f>
        <v>0</v>
      </c>
      <c r="CL10" s="94">
        <f t="array" ref="CL10">IFERROR(CL$5*INDEX(#REF!,MATCH($D10,#REF!,0),MATCH(CL$3,#REF!,0)),0)</f>
        <v>0</v>
      </c>
      <c r="CM10" s="94">
        <f t="array" ref="CM10">IFERROR(CM$5*INDEX(#REF!,MATCH($D10,#REF!,0),MATCH(CM$3,#REF!,0)),0)</f>
        <v>0</v>
      </c>
      <c r="CN10" s="94">
        <f t="array" ref="CN10">IFERROR(CN$5*INDEX(#REF!,MATCH($D10,#REF!,0),MATCH(CN$3,#REF!,0)),0)</f>
        <v>0</v>
      </c>
      <c r="CO10" s="79"/>
      <c r="CP10" s="80">
        <f t="shared" si="14"/>
        <v>0</v>
      </c>
      <c r="CQ10" s="85" t="e">
        <f t="shared" si="15"/>
        <v>#REF!</v>
      </c>
    </row>
    <row r="11" spans="1:95" ht="10.5" customHeight="1" outlineLevel="2" x14ac:dyDescent="0.25">
      <c r="A11" s="70" t="str">
        <f t="shared" si="16"/>
        <v>ReceitaBooster definição</v>
      </c>
      <c r="B11" s="114" t="s">
        <v>20</v>
      </c>
      <c r="C11" s="78" t="s">
        <v>217</v>
      </c>
      <c r="D11" s="79" t="s">
        <v>28</v>
      </c>
      <c r="E11" s="79"/>
      <c r="F11" s="79"/>
      <c r="H11" s="79"/>
      <c r="I11" s="94">
        <v>13706.31</v>
      </c>
      <c r="J11" s="94">
        <v>15217.19</v>
      </c>
      <c r="K11" s="94">
        <v>15946.03</v>
      </c>
      <c r="L11" s="94">
        <v>17683.09</v>
      </c>
      <c r="M11" s="94">
        <v>13757.69127275137</v>
      </c>
      <c r="N11" s="94">
        <v>14640.2</v>
      </c>
      <c r="O11" s="94">
        <v>16017.01</v>
      </c>
      <c r="P11" s="94">
        <v>13985.46905923518</v>
      </c>
      <c r="Q11" s="94">
        <v>13359.48263081633</v>
      </c>
      <c r="R11" s="94">
        <v>11759.71</v>
      </c>
      <c r="S11" s="94">
        <v>15413.47</v>
      </c>
      <c r="T11" s="94">
        <v>18199.197883432091</v>
      </c>
      <c r="U11" s="79"/>
      <c r="V11" s="80">
        <f t="shared" si="2"/>
        <v>179684.85084623494</v>
      </c>
      <c r="W11" s="85" t="e">
        <f t="shared" si="3"/>
        <v>#REF!</v>
      </c>
      <c r="X11" s="79"/>
      <c r="Y11" s="94">
        <f t="array" ref="Y11">IFERROR(INDEX(#REF!,MATCH($A$3&amp;$A$4&amp;$C11,#REF!,0),MATCH(Y$3,#REF!,0)),0)</f>
        <v>0</v>
      </c>
      <c r="Z11" s="94">
        <f t="array" ref="Z11">IFERROR(INDEX(#REF!,MATCH($A$3&amp;$A$4&amp;$C11,#REF!,0),MATCH(Z$3,#REF!,0)),0)</f>
        <v>0</v>
      </c>
      <c r="AA11" s="94">
        <f t="array" ref="AA11">IFERROR(INDEX(#REF!,MATCH($A$3&amp;$A$4&amp;$C11,#REF!,0),MATCH(AA$3,#REF!,0)),0)</f>
        <v>0</v>
      </c>
      <c r="AB11" s="94">
        <f t="array" ref="AB11">(IFERROR(INDEX(#REF!,MATCH($A$3&amp;$A$4&amp;$C11,#REF!,0),MATCH(AB$3,#REF!,0)),0))*1.44821948942455</f>
        <v>0</v>
      </c>
      <c r="AC11" s="94">
        <f t="array" ref="AC11">IFERROR(INDEX(#REF!,MATCH($A$3&amp;$A$4&amp;$C11,#REF!,0),MATCH(AC$3,#REF!,0)),0)</f>
        <v>0</v>
      </c>
      <c r="AD11" s="94">
        <f t="array" ref="AD11">IFERROR(INDEX(#REF!,MATCH($A$3&amp;$A$4&amp;$C11,#REF!,0),MATCH(AD$3,#REF!,0)),0)</f>
        <v>0</v>
      </c>
      <c r="AE11" s="94">
        <f t="array" ref="AE11">IFERROR(INDEX(#REF!,MATCH($A$3&amp;$A$4&amp;$C11,#REF!,0),MATCH(AE$3,#REF!,0)),0)</f>
        <v>0</v>
      </c>
      <c r="AF11" s="94">
        <f t="array" ref="AF11">IFERROR(INDEX(#REF!,MATCH($A$3&amp;$A$4&amp;$C11,#REF!,0),MATCH(AF$3,#REF!,0)),0)</f>
        <v>0</v>
      </c>
      <c r="AG11" s="94">
        <f t="array" ref="AG11">IFERROR(INDEX(#REF!,MATCH($A$3&amp;$A$4&amp;$C11,#REF!,0),MATCH(AG$3,#REF!,0)),0)</f>
        <v>0</v>
      </c>
      <c r="AH11" s="94">
        <f t="array" ref="AH11">IFERROR(INDEX(#REF!,MATCH($A$3&amp;$A$4&amp;$C11,#REF!,0),MATCH(AH$3,#REF!,0)),0)</f>
        <v>0</v>
      </c>
      <c r="AI11" s="94">
        <f t="array" ref="AI11">IFERROR(INDEX(#REF!,MATCH($A$3&amp;$A$4&amp;$C11,#REF!,0),MATCH(AI$3,#REF!,0)),0)</f>
        <v>0</v>
      </c>
      <c r="AJ11" s="94">
        <f t="array" ref="AJ11">IFERROR(INDEX(#REF!,MATCH($A$3&amp;$A$4&amp;$C11,#REF!,0),MATCH(AJ$3,#REF!,0)),0)</f>
        <v>0</v>
      </c>
      <c r="AK11" s="79"/>
      <c r="AL11" s="80">
        <f t="shared" si="5"/>
        <v>0</v>
      </c>
      <c r="AM11" s="85" t="e">
        <f t="shared" si="6"/>
        <v>#REF!</v>
      </c>
      <c r="AN11" s="79"/>
      <c r="AO11" s="94">
        <f t="array" ref="AO11">IFERROR(INDEX(#REF!,MATCH($A$3&amp;$A$4&amp;$C11,#REF!,0),MATCH(AO$3,#REF!,0)),0)</f>
        <v>0</v>
      </c>
      <c r="AP11" s="94">
        <f t="array" ref="AP11">IFERROR(INDEX(#REF!,MATCH($A$3&amp;$A$4&amp;$C11,#REF!,0),MATCH(AP$3,#REF!,0)),0)</f>
        <v>0</v>
      </c>
      <c r="AQ11" s="94">
        <f t="array" ref="AQ11">IFERROR(INDEX(#REF!,MATCH($A$3&amp;$A$4&amp;$C11,#REF!,0),MATCH(AQ$3,#REF!,0)),0)</f>
        <v>0</v>
      </c>
      <c r="AR11" s="94">
        <f t="array" ref="AR11">IFERROR(INDEX(#REF!,MATCH($A$3&amp;$A$4&amp;$C11,#REF!,0),MATCH(AR$3,#REF!,0)),0)</f>
        <v>0</v>
      </c>
      <c r="AS11" s="94">
        <f t="array" ref="AS11">IFERROR(INDEX(#REF!,MATCH($A$3&amp;$A$4&amp;$C11,#REF!,0),MATCH(AS$3,#REF!,0)),0)</f>
        <v>0</v>
      </c>
      <c r="AT11" s="94">
        <f t="array" ref="AT11">IFERROR(INDEX(#REF!,MATCH($A$3&amp;$A$4&amp;$C11,#REF!,0),MATCH(AT$3,#REF!,0)),0)</f>
        <v>0</v>
      </c>
      <c r="AU11" s="94">
        <f t="array" ref="AU11">IFERROR(INDEX(#REF!,MATCH($A$3&amp;$A$4&amp;$C11,#REF!,0),MATCH(AU$3,#REF!,0)),0)</f>
        <v>0</v>
      </c>
      <c r="AV11" s="94">
        <f t="array" ref="AV11">IFERROR(INDEX(#REF!,MATCH($A$3&amp;$A$4&amp;$C11,#REF!,0),MATCH(AV$3,#REF!,0)),0)</f>
        <v>0</v>
      </c>
      <c r="AW11" s="94">
        <f t="array" ref="AW11">IFERROR(INDEX(#REF!,MATCH($A$3&amp;$A$4&amp;$C11,#REF!,0),MATCH(AW$3,#REF!,0)),0)</f>
        <v>0</v>
      </c>
      <c r="AX11" s="94">
        <f t="array" ref="AX11">IFERROR(INDEX(#REF!,MATCH($A$3&amp;$A$4&amp;$C11,#REF!,0),MATCH(AX$3,#REF!,0)),0)</f>
        <v>0</v>
      </c>
      <c r="AY11" s="94">
        <f t="array" ref="AY11">IFERROR(INDEX(#REF!,MATCH($A$3&amp;$A$4&amp;$C11,#REF!,0),MATCH(AY$3,#REF!,0)),0)</f>
        <v>0</v>
      </c>
      <c r="AZ11" s="94">
        <f t="array" ref="AZ11">IFERROR(INDEX(#REF!,MATCH($A$3&amp;$A$4&amp;$C11,#REF!,0),MATCH(AZ$3,#REF!,0)),0)</f>
        <v>0</v>
      </c>
      <c r="BA11" s="79"/>
      <c r="BB11" s="80">
        <f t="shared" si="8"/>
        <v>0</v>
      </c>
      <c r="BC11" s="85" t="e">
        <f t="shared" si="9"/>
        <v>#REF!</v>
      </c>
      <c r="BD11" s="79"/>
      <c r="BE11" s="94"/>
      <c r="BF11" s="115"/>
      <c r="BG11" s="130"/>
      <c r="BH11" s="111"/>
      <c r="BI11" s="111"/>
      <c r="BJ11" s="111"/>
      <c r="BK11" s="111"/>
      <c r="BL11" s="79"/>
      <c r="BM11" s="94">
        <f t="array" ref="BM11">IFERROR(INDEX(#REF!,MATCH($A$3&amp;$A$4&amp;$C11,#REF!,0),MATCH(BM$3,#REF!,0)),0)</f>
        <v>0</v>
      </c>
      <c r="BN11" s="94">
        <f t="array" ref="BN11">IFERROR(INDEX(#REF!,MATCH($A$3&amp;$A$4&amp;$C11,#REF!,0),MATCH(BN$3,#REF!,0)),0)</f>
        <v>0</v>
      </c>
      <c r="BO11" s="94">
        <f t="array" ref="BO11">IFERROR(INDEX(#REF!,MATCH($A$3&amp;$A$4&amp;$C11,#REF!,0),MATCH(BO$3,#REF!,0)),0)</f>
        <v>0</v>
      </c>
      <c r="BP11" s="94">
        <f t="array" ref="BP11">IFERROR(INDEX(#REF!,MATCH($A$3&amp;$A$4&amp;$C11,#REF!,0),MATCH(BP$3,#REF!,0)),0)</f>
        <v>0</v>
      </c>
      <c r="BQ11" s="94">
        <f t="array" ref="BQ11">IFERROR(BQ$5*INDEX(#REF!,MATCH($D11,#REF!,0),MATCH(BQ$3,#REF!,0)),0)</f>
        <v>0</v>
      </c>
      <c r="BR11" s="94">
        <f t="array" ref="BR11">IFERROR(BR$5*INDEX(#REF!,MATCH($D11,#REF!,0),MATCH(BR$3,#REF!,0)),0)</f>
        <v>0</v>
      </c>
      <c r="BS11" s="94">
        <f t="array" ref="BS11">IFERROR(BS$5*INDEX(#REF!,MATCH($D11,#REF!,0),MATCH(BS$3,#REF!,0)),0)</f>
        <v>0</v>
      </c>
      <c r="BT11" s="94">
        <f t="array" ref="BT11">IFERROR(BT$5*INDEX(#REF!,MATCH($D11,#REF!,0),MATCH(BT$3,#REF!,0)),0)</f>
        <v>0</v>
      </c>
      <c r="BU11" s="94">
        <f t="array" ref="BU11">IFERROR(BU$5*INDEX(#REF!,MATCH($D11,#REF!,0),MATCH(BU$3,#REF!,0)),0)</f>
        <v>0</v>
      </c>
      <c r="BV11" s="94">
        <f t="array" ref="BV11">IFERROR(BV$5*INDEX(#REF!,MATCH($D11,#REF!,0),MATCH(BV$3,#REF!,0)),0)</f>
        <v>0</v>
      </c>
      <c r="BW11" s="94">
        <f t="array" ref="BW11">IFERROR(BW$5*INDEX(#REF!,MATCH($D11,#REF!,0),MATCH(BW$3,#REF!,0)),0)</f>
        <v>0</v>
      </c>
      <c r="BX11" s="94">
        <f t="array" ref="BX11">IFERROR(BX$5*INDEX(#REF!,MATCH($D11,#REF!,0),MATCH(BX$3,#REF!,0)),0)</f>
        <v>0</v>
      </c>
      <c r="BY11" s="79"/>
      <c r="BZ11" s="80">
        <f t="shared" si="11"/>
        <v>0</v>
      </c>
      <c r="CA11" s="85" t="e">
        <f t="shared" si="12"/>
        <v>#REF!</v>
      </c>
      <c r="CB11" s="79"/>
      <c r="CC11" s="94">
        <f t="array" ref="CC11">IFERROR(CC$5*INDEX(#REF!,MATCH($D11,#REF!,0),MATCH(CC$3,#REF!,0)),0)</f>
        <v>0</v>
      </c>
      <c r="CD11" s="94">
        <f t="array" ref="CD11">IFERROR(CD$5*INDEX(#REF!,MATCH($D11,#REF!,0),MATCH(CD$3,#REF!,0)),0)</f>
        <v>0</v>
      </c>
      <c r="CE11" s="94">
        <f t="array" ref="CE11">IFERROR(CE$5*INDEX(#REF!,MATCH($D11,#REF!,0),MATCH(CE$3,#REF!,0)),0)</f>
        <v>0</v>
      </c>
      <c r="CF11" s="94">
        <f t="array" ref="CF11">IFERROR(CF$5*INDEX(#REF!,MATCH($D11,#REF!,0),MATCH(CF$3,#REF!,0)),0)</f>
        <v>0</v>
      </c>
      <c r="CG11" s="94">
        <f t="array" ref="CG11">IFERROR(CG$5*INDEX(#REF!,MATCH($D11,#REF!,0),MATCH(CG$3,#REF!,0)),0)</f>
        <v>0</v>
      </c>
      <c r="CH11" s="94">
        <f t="array" ref="CH11">IFERROR(CH$5*INDEX(#REF!,MATCH($D11,#REF!,0),MATCH(CH$3,#REF!,0)),0)</f>
        <v>0</v>
      </c>
      <c r="CI11" s="94">
        <f t="array" ref="CI11">IFERROR(CI$5*INDEX(#REF!,MATCH($D11,#REF!,0),MATCH(CI$3,#REF!,0)),0)</f>
        <v>0</v>
      </c>
      <c r="CJ11" s="94">
        <f t="array" ref="CJ11">IFERROR(CJ$5*INDEX(#REF!,MATCH($D11,#REF!,0),MATCH(CJ$3,#REF!,0)),0)</f>
        <v>0</v>
      </c>
      <c r="CK11" s="94">
        <f t="array" ref="CK11">IFERROR(CK$5*INDEX(#REF!,MATCH($D11,#REF!,0),MATCH(CK$3,#REF!,0)),0)</f>
        <v>0</v>
      </c>
      <c r="CL11" s="94">
        <f t="array" ref="CL11">IFERROR(CL$5*INDEX(#REF!,MATCH($D11,#REF!,0),MATCH(CL$3,#REF!,0)),0)</f>
        <v>0</v>
      </c>
      <c r="CM11" s="94">
        <f t="array" ref="CM11">IFERROR(CM$5*INDEX(#REF!,MATCH($D11,#REF!,0),MATCH(CM$3,#REF!,0)),0)</f>
        <v>0</v>
      </c>
      <c r="CN11" s="94">
        <f t="array" ref="CN11">IFERROR(CN$5*INDEX(#REF!,MATCH($D11,#REF!,0),MATCH(CN$3,#REF!,0)),0)</f>
        <v>0</v>
      </c>
      <c r="CO11" s="79"/>
      <c r="CP11" s="80">
        <f t="shared" si="14"/>
        <v>0</v>
      </c>
      <c r="CQ11" s="85" t="e">
        <f t="shared" si="15"/>
        <v>#REF!</v>
      </c>
    </row>
    <row r="12" spans="1:95" ht="10.5" customHeight="1" outlineLevel="2" x14ac:dyDescent="0.25">
      <c r="A12" s="70" t="str">
        <f t="shared" si="16"/>
        <v>ReceitaBooster hidratante</v>
      </c>
      <c r="B12" s="114" t="s">
        <v>20</v>
      </c>
      <c r="C12" s="78" t="s">
        <v>218</v>
      </c>
      <c r="D12" s="79" t="s">
        <v>29</v>
      </c>
      <c r="E12" s="79"/>
      <c r="F12" s="79"/>
      <c r="H12" s="79"/>
      <c r="I12" s="94">
        <v>10811.91</v>
      </c>
      <c r="J12" s="94">
        <v>11326.93</v>
      </c>
      <c r="K12" s="94">
        <v>14533.27</v>
      </c>
      <c r="L12" s="94">
        <v>15488</v>
      </c>
      <c r="M12" s="94">
        <v>12446.88043570427</v>
      </c>
      <c r="N12" s="94">
        <v>16791.02</v>
      </c>
      <c r="O12" s="94">
        <v>15919.42</v>
      </c>
      <c r="P12" s="94">
        <v>20821.299669023971</v>
      </c>
      <c r="Q12" s="94">
        <v>16038.84066791996</v>
      </c>
      <c r="R12" s="94">
        <v>12046.02</v>
      </c>
      <c r="S12" s="94">
        <v>14837.35</v>
      </c>
      <c r="T12" s="94">
        <v>15077.09144555395</v>
      </c>
      <c r="U12" s="79"/>
      <c r="V12" s="80">
        <f t="shared" si="2"/>
        <v>176138.03221820216</v>
      </c>
      <c r="W12" s="85" t="e">
        <f t="shared" si="3"/>
        <v>#REF!</v>
      </c>
      <c r="X12" s="79"/>
      <c r="Y12" s="94">
        <f t="array" ref="Y12">IFERROR(INDEX(#REF!,MATCH($A$3&amp;$A$4&amp;$C12,#REF!,0),MATCH(Y$3,#REF!,0)),0)</f>
        <v>0</v>
      </c>
      <c r="Z12" s="94">
        <f t="array" ref="Z12">IFERROR(INDEX(#REF!,MATCH($A$3&amp;$A$4&amp;$C12,#REF!,0),MATCH(Z$3,#REF!,0)),0)</f>
        <v>0</v>
      </c>
      <c r="AA12" s="94">
        <f t="array" ref="AA12">IFERROR(INDEX(#REF!,MATCH($A$3&amp;$A$4&amp;$C12,#REF!,0),MATCH(AA$3,#REF!,0)),0)</f>
        <v>0</v>
      </c>
      <c r="AB12" s="94">
        <f t="array" ref="AB12">(IFERROR(INDEX(#REF!,MATCH($A$3&amp;$A$4&amp;$C12,#REF!,0),MATCH(AB$3,#REF!,0)),0))*1.44821948942455</f>
        <v>0</v>
      </c>
      <c r="AC12" s="94">
        <f t="array" ref="AC12">IFERROR(INDEX(#REF!,MATCH($A$3&amp;$A$4&amp;$C12,#REF!,0),MATCH(AC$3,#REF!,0)),0)</f>
        <v>0</v>
      </c>
      <c r="AD12" s="94">
        <f t="array" ref="AD12">IFERROR(INDEX(#REF!,MATCH($A$3&amp;$A$4&amp;$C12,#REF!,0),MATCH(AD$3,#REF!,0)),0)</f>
        <v>0</v>
      </c>
      <c r="AE12" s="94">
        <f t="array" ref="AE12">IFERROR(INDEX(#REF!,MATCH($A$3&amp;$A$4&amp;$C12,#REF!,0),MATCH(AE$3,#REF!,0)),0)</f>
        <v>0</v>
      </c>
      <c r="AF12" s="94">
        <f t="array" ref="AF12">IFERROR(INDEX(#REF!,MATCH($A$3&amp;$A$4&amp;$C12,#REF!,0),MATCH(AF$3,#REF!,0)),0)</f>
        <v>0</v>
      </c>
      <c r="AG12" s="94">
        <f t="array" ref="AG12">IFERROR(INDEX(#REF!,MATCH($A$3&amp;$A$4&amp;$C12,#REF!,0),MATCH(AG$3,#REF!,0)),0)</f>
        <v>0</v>
      </c>
      <c r="AH12" s="94">
        <f t="array" ref="AH12">IFERROR(INDEX(#REF!,MATCH($A$3&amp;$A$4&amp;$C12,#REF!,0),MATCH(AH$3,#REF!,0)),0)</f>
        <v>0</v>
      </c>
      <c r="AI12" s="94">
        <f t="array" ref="AI12">IFERROR(INDEX(#REF!,MATCH($A$3&amp;$A$4&amp;$C12,#REF!,0),MATCH(AI$3,#REF!,0)),0)</f>
        <v>0</v>
      </c>
      <c r="AJ12" s="94">
        <f t="array" ref="AJ12">IFERROR(INDEX(#REF!,MATCH($A$3&amp;$A$4&amp;$C12,#REF!,0),MATCH(AJ$3,#REF!,0)),0)</f>
        <v>0</v>
      </c>
      <c r="AK12" s="79"/>
      <c r="AL12" s="80">
        <f t="shared" si="5"/>
        <v>0</v>
      </c>
      <c r="AM12" s="85" t="e">
        <f t="shared" si="6"/>
        <v>#REF!</v>
      </c>
      <c r="AN12" s="79"/>
      <c r="AO12" s="94">
        <f t="array" ref="AO12">IFERROR(INDEX(#REF!,MATCH($A$3&amp;$A$4&amp;$C12,#REF!,0),MATCH(AO$3,#REF!,0)),0)</f>
        <v>0</v>
      </c>
      <c r="AP12" s="94">
        <f t="array" ref="AP12">IFERROR(INDEX(#REF!,MATCH($A$3&amp;$A$4&amp;$C12,#REF!,0),MATCH(AP$3,#REF!,0)),0)</f>
        <v>0</v>
      </c>
      <c r="AQ12" s="94">
        <f t="array" ref="AQ12">IFERROR(INDEX(#REF!,MATCH($A$3&amp;$A$4&amp;$C12,#REF!,0),MATCH(AQ$3,#REF!,0)),0)</f>
        <v>0</v>
      </c>
      <c r="AR12" s="94">
        <f t="array" ref="AR12">IFERROR(INDEX(#REF!,MATCH($A$3&amp;$A$4&amp;$C12,#REF!,0),MATCH(AR$3,#REF!,0)),0)</f>
        <v>0</v>
      </c>
      <c r="AS12" s="94">
        <f t="array" ref="AS12">IFERROR(INDEX(#REF!,MATCH($A$3&amp;$A$4&amp;$C12,#REF!,0),MATCH(AS$3,#REF!,0)),0)</f>
        <v>0</v>
      </c>
      <c r="AT12" s="94">
        <f t="array" ref="AT12">IFERROR(INDEX(#REF!,MATCH($A$3&amp;$A$4&amp;$C12,#REF!,0),MATCH(AT$3,#REF!,0)),0)</f>
        <v>0</v>
      </c>
      <c r="AU12" s="94">
        <f t="array" ref="AU12">IFERROR(INDEX(#REF!,MATCH($A$3&amp;$A$4&amp;$C12,#REF!,0),MATCH(AU$3,#REF!,0)),0)</f>
        <v>0</v>
      </c>
      <c r="AV12" s="94">
        <f t="array" ref="AV12">IFERROR(INDEX(#REF!,MATCH($A$3&amp;$A$4&amp;$C12,#REF!,0),MATCH(AV$3,#REF!,0)),0)</f>
        <v>0</v>
      </c>
      <c r="AW12" s="94">
        <f t="array" ref="AW12">IFERROR(INDEX(#REF!,MATCH($A$3&amp;$A$4&amp;$C12,#REF!,0),MATCH(AW$3,#REF!,0)),0)</f>
        <v>0</v>
      </c>
      <c r="AX12" s="94">
        <f t="array" ref="AX12">IFERROR(INDEX(#REF!,MATCH($A$3&amp;$A$4&amp;$C12,#REF!,0),MATCH(AX$3,#REF!,0)),0)</f>
        <v>0</v>
      </c>
      <c r="AY12" s="94">
        <f t="array" ref="AY12">IFERROR(INDEX(#REF!,MATCH($A$3&amp;$A$4&amp;$C12,#REF!,0),MATCH(AY$3,#REF!,0)),0)</f>
        <v>0</v>
      </c>
      <c r="AZ12" s="94">
        <f t="array" ref="AZ12">IFERROR(INDEX(#REF!,MATCH($A$3&amp;$A$4&amp;$C12,#REF!,0),MATCH(AZ$3,#REF!,0)),0)</f>
        <v>0</v>
      </c>
      <c r="BA12" s="79"/>
      <c r="BB12" s="80">
        <f t="shared" si="8"/>
        <v>0</v>
      </c>
      <c r="BC12" s="85" t="e">
        <f t="shared" si="9"/>
        <v>#REF!</v>
      </c>
      <c r="BD12" s="79"/>
      <c r="BE12" s="94"/>
      <c r="BF12" s="115"/>
      <c r="BG12" s="130"/>
      <c r="BH12" s="111"/>
      <c r="BI12" s="111"/>
      <c r="BJ12" s="111"/>
      <c r="BK12" s="111"/>
      <c r="BL12" s="79"/>
      <c r="BM12" s="94">
        <f t="array" ref="BM12">IFERROR(INDEX(#REF!,MATCH($A$3&amp;$A$4&amp;$C12,#REF!,0),MATCH(BM$3,#REF!,0)),0)</f>
        <v>0</v>
      </c>
      <c r="BN12" s="94">
        <f t="array" ref="BN12">IFERROR(INDEX(#REF!,MATCH($A$3&amp;$A$4&amp;$C12,#REF!,0),MATCH(BN$3,#REF!,0)),0)</f>
        <v>0</v>
      </c>
      <c r="BO12" s="94">
        <f t="array" ref="BO12">IFERROR(INDEX(#REF!,MATCH($A$3&amp;$A$4&amp;$C12,#REF!,0),MATCH(BO$3,#REF!,0)),0)</f>
        <v>0</v>
      </c>
      <c r="BP12" s="94">
        <f t="array" ref="BP12">IFERROR(INDEX(#REF!,MATCH($A$3&amp;$A$4&amp;$C12,#REF!,0),MATCH(BP$3,#REF!,0)),0)</f>
        <v>0</v>
      </c>
      <c r="BQ12" s="94">
        <f t="array" ref="BQ12">IFERROR(BQ$5*INDEX(#REF!,MATCH($D12,#REF!,0),MATCH(BQ$3,#REF!,0)),0)</f>
        <v>0</v>
      </c>
      <c r="BR12" s="94">
        <f t="array" ref="BR12">IFERROR(BR$5*INDEX(#REF!,MATCH($D12,#REF!,0),MATCH(BR$3,#REF!,0)),0)</f>
        <v>0</v>
      </c>
      <c r="BS12" s="94">
        <f t="array" ref="BS12">IFERROR(BS$5*INDEX(#REF!,MATCH($D12,#REF!,0),MATCH(BS$3,#REF!,0)),0)</f>
        <v>0</v>
      </c>
      <c r="BT12" s="94">
        <f t="array" ref="BT12">IFERROR(BT$5*INDEX(#REF!,MATCH($D12,#REF!,0),MATCH(BT$3,#REF!,0)),0)</f>
        <v>0</v>
      </c>
      <c r="BU12" s="94">
        <f t="array" ref="BU12">IFERROR(BU$5*INDEX(#REF!,MATCH($D12,#REF!,0),MATCH(BU$3,#REF!,0)),0)</f>
        <v>0</v>
      </c>
      <c r="BV12" s="94">
        <f t="array" ref="BV12">IFERROR(BV$5*INDEX(#REF!,MATCH($D12,#REF!,0),MATCH(BV$3,#REF!,0)),0)</f>
        <v>0</v>
      </c>
      <c r="BW12" s="94">
        <f t="array" ref="BW12">IFERROR(BW$5*INDEX(#REF!,MATCH($D12,#REF!,0),MATCH(BW$3,#REF!,0)),0)</f>
        <v>0</v>
      </c>
      <c r="BX12" s="94">
        <f t="array" ref="BX12">IFERROR(BX$5*INDEX(#REF!,MATCH($D12,#REF!,0),MATCH(BX$3,#REF!,0)),0)</f>
        <v>0</v>
      </c>
      <c r="BY12" s="79"/>
      <c r="BZ12" s="80">
        <f t="shared" si="11"/>
        <v>0</v>
      </c>
      <c r="CA12" s="85" t="e">
        <f t="shared" si="12"/>
        <v>#REF!</v>
      </c>
      <c r="CB12" s="79"/>
      <c r="CC12" s="94">
        <f t="array" ref="CC12">IFERROR(CC$5*INDEX(#REF!,MATCH($D12,#REF!,0),MATCH(CC$3,#REF!,0)),0)</f>
        <v>0</v>
      </c>
      <c r="CD12" s="94">
        <f t="array" ref="CD12">IFERROR(CD$5*INDEX(#REF!,MATCH($D12,#REF!,0),MATCH(CD$3,#REF!,0)),0)</f>
        <v>0</v>
      </c>
      <c r="CE12" s="94">
        <f t="array" ref="CE12">IFERROR(CE$5*INDEX(#REF!,MATCH($D12,#REF!,0),MATCH(CE$3,#REF!,0)),0)</f>
        <v>0</v>
      </c>
      <c r="CF12" s="94">
        <f t="array" ref="CF12">IFERROR(CF$5*INDEX(#REF!,MATCH($D12,#REF!,0),MATCH(CF$3,#REF!,0)),0)</f>
        <v>0</v>
      </c>
      <c r="CG12" s="94">
        <f t="array" ref="CG12">IFERROR(CG$5*INDEX(#REF!,MATCH($D12,#REF!,0),MATCH(CG$3,#REF!,0)),0)</f>
        <v>0</v>
      </c>
      <c r="CH12" s="94">
        <f t="array" ref="CH12">IFERROR(CH$5*INDEX(#REF!,MATCH($D12,#REF!,0),MATCH(CH$3,#REF!,0)),0)</f>
        <v>0</v>
      </c>
      <c r="CI12" s="94">
        <f t="array" ref="CI12">IFERROR(CI$5*INDEX(#REF!,MATCH($D12,#REF!,0),MATCH(CI$3,#REF!,0)),0)</f>
        <v>0</v>
      </c>
      <c r="CJ12" s="94">
        <f t="array" ref="CJ12">IFERROR(CJ$5*INDEX(#REF!,MATCH($D12,#REF!,0),MATCH(CJ$3,#REF!,0)),0)</f>
        <v>0</v>
      </c>
      <c r="CK12" s="94">
        <f t="array" ref="CK12">IFERROR(CK$5*INDEX(#REF!,MATCH($D12,#REF!,0),MATCH(CK$3,#REF!,0)),0)</f>
        <v>0</v>
      </c>
      <c r="CL12" s="94">
        <f t="array" ref="CL12">IFERROR(CL$5*INDEX(#REF!,MATCH($D12,#REF!,0),MATCH(CL$3,#REF!,0)),0)</f>
        <v>0</v>
      </c>
      <c r="CM12" s="94">
        <f t="array" ref="CM12">IFERROR(CM$5*INDEX(#REF!,MATCH($D12,#REF!,0),MATCH(CM$3,#REF!,0)),0)</f>
        <v>0</v>
      </c>
      <c r="CN12" s="94">
        <f t="array" ref="CN12">IFERROR(CN$5*INDEX(#REF!,MATCH($D12,#REF!,0),MATCH(CN$3,#REF!,0)),0)</f>
        <v>0</v>
      </c>
      <c r="CO12" s="79"/>
      <c r="CP12" s="80">
        <f t="shared" si="14"/>
        <v>0</v>
      </c>
      <c r="CQ12" s="85" t="e">
        <f t="shared" si="15"/>
        <v>#REF!</v>
      </c>
    </row>
    <row r="13" spans="1:95" ht="10.5" customHeight="1" outlineLevel="2" x14ac:dyDescent="0.25">
      <c r="A13" s="70" t="str">
        <f t="shared" si="16"/>
        <v>ReceitaBooster fortificante</v>
      </c>
      <c r="B13" s="114" t="s">
        <v>20</v>
      </c>
      <c r="C13" s="78" t="s">
        <v>219</v>
      </c>
      <c r="D13" s="79" t="s">
        <v>30</v>
      </c>
      <c r="E13" s="79"/>
      <c r="F13" s="79"/>
      <c r="H13" s="79"/>
      <c r="I13" s="94">
        <v>6919.48</v>
      </c>
      <c r="J13" s="94">
        <v>7842.8200000000006</v>
      </c>
      <c r="K13" s="94">
        <v>18136.72</v>
      </c>
      <c r="L13" s="94">
        <v>10931.98</v>
      </c>
      <c r="M13" s="94">
        <v>17658.077454149159</v>
      </c>
      <c r="N13" s="94">
        <v>17243.52</v>
      </c>
      <c r="O13" s="94">
        <v>19506.8</v>
      </c>
      <c r="P13" s="94">
        <v>20249.318691893292</v>
      </c>
      <c r="Q13" s="94">
        <v>15095.600369457319</v>
      </c>
      <c r="R13" s="94">
        <v>12941.78</v>
      </c>
      <c r="S13" s="94">
        <v>13828.85</v>
      </c>
      <c r="T13" s="94">
        <v>11458.44393934833</v>
      </c>
      <c r="U13" s="79"/>
      <c r="V13" s="80">
        <f t="shared" si="2"/>
        <v>171813.39045484812</v>
      </c>
      <c r="W13" s="85" t="e">
        <f t="shared" si="3"/>
        <v>#REF!</v>
      </c>
      <c r="X13" s="79"/>
      <c r="Y13" s="94">
        <f t="array" ref="Y13">IFERROR(INDEX(#REF!,MATCH($A$3&amp;$A$4&amp;$C13,#REF!,0),MATCH(Y$3,#REF!,0)),0)</f>
        <v>0</v>
      </c>
      <c r="Z13" s="94">
        <f t="array" ref="Z13">IFERROR(INDEX(#REF!,MATCH($A$3&amp;$A$4&amp;$C13,#REF!,0),MATCH(Z$3,#REF!,0)),0)</f>
        <v>0</v>
      </c>
      <c r="AA13" s="94">
        <f t="array" ref="AA13">IFERROR(INDEX(#REF!,MATCH($A$3&amp;$A$4&amp;$C13,#REF!,0),MATCH(AA$3,#REF!,0)),0)</f>
        <v>0</v>
      </c>
      <c r="AB13" s="94">
        <f t="array" ref="AB13">(IFERROR(INDEX(#REF!,MATCH($A$3&amp;$A$4&amp;$C13,#REF!,0),MATCH(AB$3,#REF!,0)),0))*1.44821948942455</f>
        <v>0</v>
      </c>
      <c r="AC13" s="94">
        <f t="array" ref="AC13">IFERROR(INDEX(#REF!,MATCH($A$3&amp;$A$4&amp;$C13,#REF!,0),MATCH(AC$3,#REF!,0)),0)</f>
        <v>0</v>
      </c>
      <c r="AD13" s="94">
        <f t="array" ref="AD13">IFERROR(INDEX(#REF!,MATCH($A$3&amp;$A$4&amp;$C13,#REF!,0),MATCH(AD$3,#REF!,0)),0)</f>
        <v>0</v>
      </c>
      <c r="AE13" s="94">
        <f t="array" ref="AE13">IFERROR(INDEX(#REF!,MATCH($A$3&amp;$A$4&amp;$C13,#REF!,0),MATCH(AE$3,#REF!,0)),0)</f>
        <v>0</v>
      </c>
      <c r="AF13" s="94">
        <f t="array" ref="AF13">IFERROR(INDEX(#REF!,MATCH($A$3&amp;$A$4&amp;$C13,#REF!,0),MATCH(AF$3,#REF!,0)),0)</f>
        <v>0</v>
      </c>
      <c r="AG13" s="94">
        <f t="array" ref="AG13">IFERROR(INDEX(#REF!,MATCH($A$3&amp;$A$4&amp;$C13,#REF!,0),MATCH(AG$3,#REF!,0)),0)</f>
        <v>0</v>
      </c>
      <c r="AH13" s="94">
        <f t="array" ref="AH13">IFERROR(INDEX(#REF!,MATCH($A$3&amp;$A$4&amp;$C13,#REF!,0),MATCH(AH$3,#REF!,0)),0)</f>
        <v>0</v>
      </c>
      <c r="AI13" s="94">
        <f t="array" ref="AI13">IFERROR(INDEX(#REF!,MATCH($A$3&amp;$A$4&amp;$C13,#REF!,0),MATCH(AI$3,#REF!,0)),0)</f>
        <v>0</v>
      </c>
      <c r="AJ13" s="94">
        <f t="array" ref="AJ13">IFERROR(INDEX(#REF!,MATCH($A$3&amp;$A$4&amp;$C13,#REF!,0),MATCH(AJ$3,#REF!,0)),0)</f>
        <v>0</v>
      </c>
      <c r="AK13" s="79"/>
      <c r="AL13" s="80">
        <f t="shared" si="5"/>
        <v>0</v>
      </c>
      <c r="AM13" s="85" t="e">
        <f t="shared" si="6"/>
        <v>#REF!</v>
      </c>
      <c r="AN13" s="79"/>
      <c r="AO13" s="94">
        <f t="array" ref="AO13">IFERROR(INDEX(#REF!,MATCH($A$3&amp;$A$4&amp;$C13,#REF!,0),MATCH(AO$3,#REF!,0)),0)</f>
        <v>0</v>
      </c>
      <c r="AP13" s="94">
        <f t="array" ref="AP13">IFERROR(INDEX(#REF!,MATCH($A$3&amp;$A$4&amp;$C13,#REF!,0),MATCH(AP$3,#REF!,0)),0)</f>
        <v>0</v>
      </c>
      <c r="AQ13" s="94">
        <f t="array" ref="AQ13">IFERROR(INDEX(#REF!,MATCH($A$3&amp;$A$4&amp;$C13,#REF!,0),MATCH(AQ$3,#REF!,0)),0)</f>
        <v>0</v>
      </c>
      <c r="AR13" s="94">
        <f t="array" ref="AR13">IFERROR(INDEX(#REF!,MATCH($A$3&amp;$A$4&amp;$C13,#REF!,0),MATCH(AR$3,#REF!,0)),0)</f>
        <v>0</v>
      </c>
      <c r="AS13" s="94">
        <f t="array" ref="AS13">IFERROR(INDEX(#REF!,MATCH($A$3&amp;$A$4&amp;$C13,#REF!,0),MATCH(AS$3,#REF!,0)),0)</f>
        <v>0</v>
      </c>
      <c r="AT13" s="94">
        <f t="array" ref="AT13">IFERROR(INDEX(#REF!,MATCH($A$3&amp;$A$4&amp;$C13,#REF!,0),MATCH(AT$3,#REF!,0)),0)</f>
        <v>0</v>
      </c>
      <c r="AU13" s="94">
        <f t="array" ref="AU13">IFERROR(INDEX(#REF!,MATCH($A$3&amp;$A$4&amp;$C13,#REF!,0),MATCH(AU$3,#REF!,0)),0)</f>
        <v>0</v>
      </c>
      <c r="AV13" s="94">
        <f t="array" ref="AV13">IFERROR(INDEX(#REF!,MATCH($A$3&amp;$A$4&amp;$C13,#REF!,0),MATCH(AV$3,#REF!,0)),0)</f>
        <v>0</v>
      </c>
      <c r="AW13" s="94">
        <f t="array" ref="AW13">IFERROR(INDEX(#REF!,MATCH($A$3&amp;$A$4&amp;$C13,#REF!,0),MATCH(AW$3,#REF!,0)),0)</f>
        <v>0</v>
      </c>
      <c r="AX13" s="94">
        <f t="array" ref="AX13">IFERROR(INDEX(#REF!,MATCH($A$3&amp;$A$4&amp;$C13,#REF!,0),MATCH(AX$3,#REF!,0)),0)</f>
        <v>0</v>
      </c>
      <c r="AY13" s="94">
        <f t="array" ref="AY13">IFERROR(INDEX(#REF!,MATCH($A$3&amp;$A$4&amp;$C13,#REF!,0),MATCH(AY$3,#REF!,0)),0)</f>
        <v>0</v>
      </c>
      <c r="AZ13" s="94">
        <f t="array" ref="AZ13">IFERROR(INDEX(#REF!,MATCH($A$3&amp;$A$4&amp;$C13,#REF!,0),MATCH(AZ$3,#REF!,0)),0)</f>
        <v>0</v>
      </c>
      <c r="BA13" s="79"/>
      <c r="BB13" s="80">
        <f t="shared" si="8"/>
        <v>0</v>
      </c>
      <c r="BC13" s="85" t="e">
        <f t="shared" si="9"/>
        <v>#REF!</v>
      </c>
      <c r="BD13" s="79"/>
      <c r="BE13" s="94"/>
      <c r="BF13" s="115"/>
      <c r="BG13" s="130"/>
      <c r="BH13" s="111"/>
      <c r="BI13" s="111"/>
      <c r="BJ13" s="111"/>
      <c r="BK13" s="111"/>
      <c r="BL13" s="79"/>
      <c r="BM13" s="94">
        <f t="array" ref="BM13">IFERROR(INDEX(#REF!,MATCH($A$3&amp;$A$4&amp;$C13,#REF!,0),MATCH(BM$3,#REF!,0)),0)</f>
        <v>0</v>
      </c>
      <c r="BN13" s="94">
        <f t="array" ref="BN13">IFERROR(INDEX(#REF!,MATCH($A$3&amp;$A$4&amp;$C13,#REF!,0),MATCH(BN$3,#REF!,0)),0)</f>
        <v>0</v>
      </c>
      <c r="BO13" s="94">
        <f t="array" ref="BO13">IFERROR(INDEX(#REF!,MATCH($A$3&amp;$A$4&amp;$C13,#REF!,0),MATCH(BO$3,#REF!,0)),0)</f>
        <v>0</v>
      </c>
      <c r="BP13" s="94">
        <f t="array" ref="BP13">IFERROR(INDEX(#REF!,MATCH($A$3&amp;$A$4&amp;$C13,#REF!,0),MATCH(BP$3,#REF!,0)),0)</f>
        <v>0</v>
      </c>
      <c r="BQ13" s="94">
        <f t="array" ref="BQ13">IFERROR(BQ$5*INDEX(#REF!,MATCH($D13,#REF!,0),MATCH(BQ$3,#REF!,0)),0)</f>
        <v>0</v>
      </c>
      <c r="BR13" s="94">
        <f t="array" ref="BR13">IFERROR(BR$5*INDEX(#REF!,MATCH($D13,#REF!,0),MATCH(BR$3,#REF!,0)),0)</f>
        <v>0</v>
      </c>
      <c r="BS13" s="94">
        <f t="array" ref="BS13">IFERROR(BS$5*INDEX(#REF!,MATCH($D13,#REF!,0),MATCH(BS$3,#REF!,0)),0)</f>
        <v>0</v>
      </c>
      <c r="BT13" s="94">
        <f t="array" ref="BT13">IFERROR(BT$5*INDEX(#REF!,MATCH($D13,#REF!,0),MATCH(BT$3,#REF!,0)),0)</f>
        <v>0</v>
      </c>
      <c r="BU13" s="94">
        <f t="array" ref="BU13">IFERROR(BU$5*INDEX(#REF!,MATCH($D13,#REF!,0),MATCH(BU$3,#REF!,0)),0)</f>
        <v>0</v>
      </c>
      <c r="BV13" s="94">
        <f t="array" ref="BV13">IFERROR(BV$5*INDEX(#REF!,MATCH($D13,#REF!,0),MATCH(BV$3,#REF!,0)),0)</f>
        <v>0</v>
      </c>
      <c r="BW13" s="94">
        <f t="array" ref="BW13">IFERROR(BW$5*INDEX(#REF!,MATCH($D13,#REF!,0),MATCH(BW$3,#REF!,0)),0)</f>
        <v>0</v>
      </c>
      <c r="BX13" s="94">
        <f t="array" ref="BX13">IFERROR(BX$5*INDEX(#REF!,MATCH($D13,#REF!,0),MATCH(BX$3,#REF!,0)),0)</f>
        <v>0</v>
      </c>
      <c r="BY13" s="79"/>
      <c r="BZ13" s="80">
        <f t="shared" si="11"/>
        <v>0</v>
      </c>
      <c r="CA13" s="85" t="e">
        <f t="shared" si="12"/>
        <v>#REF!</v>
      </c>
      <c r="CB13" s="79"/>
      <c r="CC13" s="94">
        <f t="array" ref="CC13">IFERROR(CC$5*INDEX(#REF!,MATCH($D13,#REF!,0),MATCH(CC$3,#REF!,0)),0)</f>
        <v>0</v>
      </c>
      <c r="CD13" s="94">
        <f t="array" ref="CD13">IFERROR(CD$5*INDEX(#REF!,MATCH($D13,#REF!,0),MATCH(CD$3,#REF!,0)),0)</f>
        <v>0</v>
      </c>
      <c r="CE13" s="94">
        <f t="array" ref="CE13">IFERROR(CE$5*INDEX(#REF!,MATCH($D13,#REF!,0),MATCH(CE$3,#REF!,0)),0)</f>
        <v>0</v>
      </c>
      <c r="CF13" s="94">
        <f t="array" ref="CF13">IFERROR(CF$5*INDEX(#REF!,MATCH($D13,#REF!,0),MATCH(CF$3,#REF!,0)),0)</f>
        <v>0</v>
      </c>
      <c r="CG13" s="94">
        <f t="array" ref="CG13">IFERROR(CG$5*INDEX(#REF!,MATCH($D13,#REF!,0),MATCH(CG$3,#REF!,0)),0)</f>
        <v>0</v>
      </c>
      <c r="CH13" s="94">
        <f t="array" ref="CH13">IFERROR(CH$5*INDEX(#REF!,MATCH($D13,#REF!,0),MATCH(CH$3,#REF!,0)),0)</f>
        <v>0</v>
      </c>
      <c r="CI13" s="94">
        <f t="array" ref="CI13">IFERROR(CI$5*INDEX(#REF!,MATCH($D13,#REF!,0),MATCH(CI$3,#REF!,0)),0)</f>
        <v>0</v>
      </c>
      <c r="CJ13" s="94">
        <f t="array" ref="CJ13">IFERROR(CJ$5*INDEX(#REF!,MATCH($D13,#REF!,0),MATCH(CJ$3,#REF!,0)),0)</f>
        <v>0</v>
      </c>
      <c r="CK13" s="94">
        <f t="array" ref="CK13">IFERROR(CK$5*INDEX(#REF!,MATCH($D13,#REF!,0),MATCH(CK$3,#REF!,0)),0)</f>
        <v>0</v>
      </c>
      <c r="CL13" s="94">
        <f t="array" ref="CL13">IFERROR(CL$5*INDEX(#REF!,MATCH($D13,#REF!,0),MATCH(CL$3,#REF!,0)),0)</f>
        <v>0</v>
      </c>
      <c r="CM13" s="94">
        <f t="array" ref="CM13">IFERROR(CM$5*INDEX(#REF!,MATCH($D13,#REF!,0),MATCH(CM$3,#REF!,0)),0)</f>
        <v>0</v>
      </c>
      <c r="CN13" s="94">
        <f t="array" ref="CN13">IFERROR(CN$5*INDEX(#REF!,MATCH($D13,#REF!,0),MATCH(CN$3,#REF!,0)),0)</f>
        <v>0</v>
      </c>
      <c r="CO13" s="79"/>
      <c r="CP13" s="80">
        <f t="shared" si="14"/>
        <v>0</v>
      </c>
      <c r="CQ13" s="85" t="e">
        <f t="shared" si="15"/>
        <v>#REF!</v>
      </c>
    </row>
    <row r="14" spans="1:95" ht="10.5" customHeight="1" outlineLevel="2" x14ac:dyDescent="0.25">
      <c r="A14" s="70" t="str">
        <f t="shared" si="16"/>
        <v>ReceitaShampoo a seco 150ml</v>
      </c>
      <c r="B14" s="114" t="s">
        <v>20</v>
      </c>
      <c r="C14" s="78" t="s">
        <v>220</v>
      </c>
      <c r="D14" s="79" t="s">
        <v>31</v>
      </c>
      <c r="E14" s="79"/>
      <c r="F14" s="79"/>
      <c r="H14" s="79"/>
      <c r="I14" s="94">
        <v>0</v>
      </c>
      <c r="J14" s="94">
        <v>0</v>
      </c>
      <c r="K14" s="94">
        <v>0</v>
      </c>
      <c r="L14" s="94">
        <v>0</v>
      </c>
      <c r="M14" s="94">
        <v>13.58420527804515</v>
      </c>
      <c r="N14" s="94">
        <v>0</v>
      </c>
      <c r="O14" s="94">
        <v>0</v>
      </c>
      <c r="P14" s="94">
        <v>41691.283415400023</v>
      </c>
      <c r="Q14" s="94">
        <v>28857.020983086521</v>
      </c>
      <c r="R14" s="94">
        <v>17323.419999999998</v>
      </c>
      <c r="S14" s="94">
        <v>19271.599999999999</v>
      </c>
      <c r="T14" s="94">
        <v>17645.122913030362</v>
      </c>
      <c r="U14" s="79"/>
      <c r="V14" s="80">
        <f t="shared" si="2"/>
        <v>124802.03151679493</v>
      </c>
      <c r="W14" s="85" t="e">
        <f t="shared" si="3"/>
        <v>#REF!</v>
      </c>
      <c r="X14" s="79"/>
      <c r="Y14" s="94">
        <f t="array" ref="Y14">IFERROR(INDEX(#REF!,MATCH($A$3&amp;$A$4&amp;$C14,#REF!,0),MATCH(Y$3,#REF!,0)),0)</f>
        <v>0</v>
      </c>
      <c r="Z14" s="94">
        <f t="array" ref="Z14">IFERROR(INDEX(#REF!,MATCH($A$3&amp;$A$4&amp;$C14,#REF!,0),MATCH(Z$3,#REF!,0)),0)</f>
        <v>0</v>
      </c>
      <c r="AA14" s="94">
        <f t="array" ref="AA14">IFERROR(INDEX(#REF!,MATCH($A$3&amp;$A$4&amp;$C14,#REF!,0),MATCH(AA$3,#REF!,0)),0)</f>
        <v>0</v>
      </c>
      <c r="AB14" s="94">
        <f t="array" ref="AB14">(IFERROR(INDEX(#REF!,MATCH($A$3&amp;$A$4&amp;$C14,#REF!,0),MATCH(AB$3,#REF!,0)),0))*1.44821948942455</f>
        <v>0</v>
      </c>
      <c r="AC14" s="94">
        <f t="array" ref="AC14">IFERROR(INDEX(#REF!,MATCH($A$3&amp;$A$4&amp;$C14,#REF!,0),MATCH(AC$3,#REF!,0)),0)</f>
        <v>0</v>
      </c>
      <c r="AD14" s="94">
        <f t="array" ref="AD14">IFERROR(INDEX(#REF!,MATCH($A$3&amp;$A$4&amp;$C14,#REF!,0),MATCH(AD$3,#REF!,0)),0)</f>
        <v>0</v>
      </c>
      <c r="AE14" s="94">
        <f t="array" ref="AE14">IFERROR(INDEX(#REF!,MATCH($A$3&amp;$A$4&amp;$C14,#REF!,0),MATCH(AE$3,#REF!,0)),0)</f>
        <v>0</v>
      </c>
      <c r="AF14" s="94">
        <f t="array" ref="AF14">IFERROR(INDEX(#REF!,MATCH($A$3&amp;$A$4&amp;$C14,#REF!,0),MATCH(AF$3,#REF!,0)),0)</f>
        <v>0</v>
      </c>
      <c r="AG14" s="94">
        <f t="array" ref="AG14">IFERROR(INDEX(#REF!,MATCH($A$3&amp;$A$4&amp;$C14,#REF!,0),MATCH(AG$3,#REF!,0)),0)</f>
        <v>0</v>
      </c>
      <c r="AH14" s="94">
        <f t="array" ref="AH14">IFERROR(INDEX(#REF!,MATCH($A$3&amp;$A$4&amp;$C14,#REF!,0),MATCH(AH$3,#REF!,0)),0)</f>
        <v>0</v>
      </c>
      <c r="AI14" s="94">
        <f t="array" ref="AI14">IFERROR(INDEX(#REF!,MATCH($A$3&amp;$A$4&amp;$C14,#REF!,0),MATCH(AI$3,#REF!,0)),0)</f>
        <v>0</v>
      </c>
      <c r="AJ14" s="94">
        <f t="array" ref="AJ14">IFERROR(INDEX(#REF!,MATCH($A$3&amp;$A$4&amp;$C14,#REF!,0),MATCH(AJ$3,#REF!,0)),0)</f>
        <v>0</v>
      </c>
      <c r="AK14" s="79"/>
      <c r="AL14" s="80">
        <f t="shared" si="5"/>
        <v>0</v>
      </c>
      <c r="AM14" s="85" t="e">
        <f t="shared" si="6"/>
        <v>#REF!</v>
      </c>
      <c r="AN14" s="79"/>
      <c r="AO14" s="94">
        <f t="array" ref="AO14">IFERROR(INDEX(#REF!,MATCH($A$3&amp;$A$4&amp;$C14,#REF!,0),MATCH(AO$3,#REF!,0)),0)</f>
        <v>0</v>
      </c>
      <c r="AP14" s="94">
        <f t="array" ref="AP14">IFERROR(INDEX(#REF!,MATCH($A$3&amp;$A$4&amp;$C14,#REF!,0),MATCH(AP$3,#REF!,0)),0)</f>
        <v>0</v>
      </c>
      <c r="AQ14" s="94">
        <f t="array" ref="AQ14">IFERROR(INDEX(#REF!,MATCH($A$3&amp;$A$4&amp;$C14,#REF!,0),MATCH(AQ$3,#REF!,0)),0)</f>
        <v>0</v>
      </c>
      <c r="AR14" s="94">
        <f t="array" ref="AR14">IFERROR(INDEX(#REF!,MATCH($A$3&amp;$A$4&amp;$C14,#REF!,0),MATCH(AR$3,#REF!,0)),0)</f>
        <v>0</v>
      </c>
      <c r="AS14" s="94">
        <f t="array" ref="AS14">IFERROR(INDEX(#REF!,MATCH($A$3&amp;$A$4&amp;$C14,#REF!,0),MATCH(AS$3,#REF!,0)),0)</f>
        <v>0</v>
      </c>
      <c r="AT14" s="94">
        <f t="array" ref="AT14">IFERROR(INDEX(#REF!,MATCH($A$3&amp;$A$4&amp;$C14,#REF!,0),MATCH(AT$3,#REF!,0)),0)</f>
        <v>0</v>
      </c>
      <c r="AU14" s="94">
        <f t="array" ref="AU14">IFERROR(INDEX(#REF!,MATCH($A$3&amp;$A$4&amp;$C14,#REF!,0),MATCH(AU$3,#REF!,0)),0)</f>
        <v>0</v>
      </c>
      <c r="AV14" s="94">
        <f t="array" ref="AV14">IFERROR(INDEX(#REF!,MATCH($A$3&amp;$A$4&amp;$C14,#REF!,0),MATCH(AV$3,#REF!,0)),0)</f>
        <v>0</v>
      </c>
      <c r="AW14" s="94">
        <f t="array" ref="AW14">IFERROR(INDEX(#REF!,MATCH($A$3&amp;$A$4&amp;$C14,#REF!,0),MATCH(AW$3,#REF!,0)),0)</f>
        <v>0</v>
      </c>
      <c r="AX14" s="94">
        <f t="array" ref="AX14">IFERROR(INDEX(#REF!,MATCH($A$3&amp;$A$4&amp;$C14,#REF!,0),MATCH(AX$3,#REF!,0)),0)</f>
        <v>0</v>
      </c>
      <c r="AY14" s="94">
        <f t="array" ref="AY14">IFERROR(INDEX(#REF!,MATCH($A$3&amp;$A$4&amp;$C14,#REF!,0),MATCH(AY$3,#REF!,0)),0)</f>
        <v>0</v>
      </c>
      <c r="AZ14" s="94">
        <f t="array" ref="AZ14">IFERROR(INDEX(#REF!,MATCH($A$3&amp;$A$4&amp;$C14,#REF!,0),MATCH(AZ$3,#REF!,0)),0)</f>
        <v>0</v>
      </c>
      <c r="BA14" s="79"/>
      <c r="BB14" s="80">
        <f t="shared" si="8"/>
        <v>0</v>
      </c>
      <c r="BC14" s="85" t="e">
        <f t="shared" si="9"/>
        <v>#REF!</v>
      </c>
      <c r="BD14" s="79"/>
      <c r="BE14" s="94"/>
      <c r="BF14" s="115"/>
      <c r="BG14" s="130"/>
      <c r="BH14" s="111"/>
      <c r="BI14" s="111"/>
      <c r="BJ14" s="111"/>
      <c r="BK14" s="111"/>
      <c r="BL14" s="79"/>
      <c r="BM14" s="94">
        <f t="array" ref="BM14">IFERROR(INDEX(#REF!,MATCH($A$3&amp;$A$4&amp;$C14,#REF!,0),MATCH(BM$3,#REF!,0)),0)</f>
        <v>0</v>
      </c>
      <c r="BN14" s="94">
        <f t="array" ref="BN14">IFERROR(INDEX(#REF!,MATCH($A$3&amp;$A$4&amp;$C14,#REF!,0),MATCH(BN$3,#REF!,0)),0)</f>
        <v>0</v>
      </c>
      <c r="BO14" s="94">
        <f t="array" ref="BO14">IFERROR(INDEX(#REF!,MATCH($A$3&amp;$A$4&amp;$C14,#REF!,0),MATCH(BO$3,#REF!,0)),0)</f>
        <v>0</v>
      </c>
      <c r="BP14" s="94">
        <f t="array" ref="BP14">IFERROR(INDEX(#REF!,MATCH($A$3&amp;$A$4&amp;$C14,#REF!,0),MATCH(BP$3,#REF!,0)),0)</f>
        <v>0</v>
      </c>
      <c r="BQ14" s="94">
        <f t="array" ref="BQ14">IFERROR(BQ$5*INDEX(#REF!,MATCH($D14,#REF!,0),MATCH(BQ$3,#REF!,0)),0)</f>
        <v>0</v>
      </c>
      <c r="BR14" s="94">
        <f t="array" ref="BR14">IFERROR(BR$5*INDEX(#REF!,MATCH($D14,#REF!,0),MATCH(BR$3,#REF!,0)),0)</f>
        <v>0</v>
      </c>
      <c r="BS14" s="94">
        <f t="array" ref="BS14">IFERROR(BS$5*INDEX(#REF!,MATCH($D14,#REF!,0),MATCH(BS$3,#REF!,0)),0)</f>
        <v>0</v>
      </c>
      <c r="BT14" s="94">
        <f t="array" ref="BT14">IFERROR(BT$5*INDEX(#REF!,MATCH($D14,#REF!,0),MATCH(BT$3,#REF!,0)),0)</f>
        <v>0</v>
      </c>
      <c r="BU14" s="94">
        <f t="array" ref="BU14">IFERROR(BU$5*INDEX(#REF!,MATCH($D14,#REF!,0),MATCH(BU$3,#REF!,0)),0)</f>
        <v>0</v>
      </c>
      <c r="BV14" s="94">
        <f t="array" ref="BV14">IFERROR(BV$5*INDEX(#REF!,MATCH($D14,#REF!,0),MATCH(BV$3,#REF!,0)),0)</f>
        <v>0</v>
      </c>
      <c r="BW14" s="94">
        <f t="array" ref="BW14">IFERROR(BW$5*INDEX(#REF!,MATCH($D14,#REF!,0),MATCH(BW$3,#REF!,0)),0)</f>
        <v>0</v>
      </c>
      <c r="BX14" s="94">
        <f t="array" ref="BX14">IFERROR(BX$5*INDEX(#REF!,MATCH($D14,#REF!,0),MATCH(BX$3,#REF!,0)),0)</f>
        <v>0</v>
      </c>
      <c r="BY14" s="79"/>
      <c r="BZ14" s="80">
        <f t="shared" si="11"/>
        <v>0</v>
      </c>
      <c r="CA14" s="85" t="e">
        <f t="shared" si="12"/>
        <v>#REF!</v>
      </c>
      <c r="CB14" s="79"/>
      <c r="CC14" s="94">
        <f t="array" ref="CC14">IFERROR(CC$5*INDEX(#REF!,MATCH($D14,#REF!,0),MATCH(CC$3,#REF!,0)),0)</f>
        <v>0</v>
      </c>
      <c r="CD14" s="94">
        <f t="array" ref="CD14">IFERROR(CD$5*INDEX(#REF!,MATCH($D14,#REF!,0),MATCH(CD$3,#REF!,0)),0)</f>
        <v>0</v>
      </c>
      <c r="CE14" s="94">
        <f t="array" ref="CE14">IFERROR(CE$5*INDEX(#REF!,MATCH($D14,#REF!,0),MATCH(CE$3,#REF!,0)),0)</f>
        <v>0</v>
      </c>
      <c r="CF14" s="94">
        <f t="array" ref="CF14">IFERROR(CF$5*INDEX(#REF!,MATCH($D14,#REF!,0),MATCH(CF$3,#REF!,0)),0)</f>
        <v>0</v>
      </c>
      <c r="CG14" s="94">
        <f t="array" ref="CG14">IFERROR(CG$5*INDEX(#REF!,MATCH($D14,#REF!,0),MATCH(CG$3,#REF!,0)),0)</f>
        <v>0</v>
      </c>
      <c r="CH14" s="94">
        <f t="array" ref="CH14">IFERROR(CH$5*INDEX(#REF!,MATCH($D14,#REF!,0),MATCH(CH$3,#REF!,0)),0)</f>
        <v>0</v>
      </c>
      <c r="CI14" s="94">
        <f t="array" ref="CI14">IFERROR(CI$5*INDEX(#REF!,MATCH($D14,#REF!,0),MATCH(CI$3,#REF!,0)),0)</f>
        <v>0</v>
      </c>
      <c r="CJ14" s="94">
        <f t="array" ref="CJ14">IFERROR(CJ$5*INDEX(#REF!,MATCH($D14,#REF!,0),MATCH(CJ$3,#REF!,0)),0)</f>
        <v>0</v>
      </c>
      <c r="CK14" s="94">
        <f t="array" ref="CK14">IFERROR(CK$5*INDEX(#REF!,MATCH($D14,#REF!,0),MATCH(CK$3,#REF!,0)),0)</f>
        <v>0</v>
      </c>
      <c r="CL14" s="94">
        <f t="array" ref="CL14">IFERROR(CL$5*INDEX(#REF!,MATCH($D14,#REF!,0),MATCH(CL$3,#REF!,0)),0)</f>
        <v>0</v>
      </c>
      <c r="CM14" s="94">
        <f t="array" ref="CM14">IFERROR(CM$5*INDEX(#REF!,MATCH($D14,#REF!,0),MATCH(CM$3,#REF!,0)),0)</f>
        <v>0</v>
      </c>
      <c r="CN14" s="94">
        <f t="array" ref="CN14">IFERROR(CN$5*INDEX(#REF!,MATCH($D14,#REF!,0),MATCH(CN$3,#REF!,0)),0)</f>
        <v>0</v>
      </c>
      <c r="CO14" s="79"/>
      <c r="CP14" s="80">
        <f t="shared" si="14"/>
        <v>0</v>
      </c>
      <c r="CQ14" s="85" t="e">
        <f t="shared" si="15"/>
        <v>#REF!</v>
      </c>
    </row>
    <row r="15" spans="1:95" ht="10.5" customHeight="1" outlineLevel="2" x14ac:dyDescent="0.25">
      <c r="A15" s="70" t="str">
        <f t="shared" si="16"/>
        <v>ReceitaShampoo 60ml</v>
      </c>
      <c r="B15" s="114" t="s">
        <v>20</v>
      </c>
      <c r="C15" s="78" t="s">
        <v>221</v>
      </c>
      <c r="D15" s="79" t="s">
        <v>222</v>
      </c>
      <c r="E15" s="79"/>
      <c r="F15" s="79"/>
      <c r="H15" s="79"/>
      <c r="I15" s="94">
        <v>0</v>
      </c>
      <c r="J15" s="94">
        <v>0</v>
      </c>
      <c r="K15" s="94">
        <v>0</v>
      </c>
      <c r="L15" s="94">
        <v>0</v>
      </c>
      <c r="M15" s="94">
        <v>0</v>
      </c>
      <c r="N15" s="94">
        <v>0</v>
      </c>
      <c r="O15" s="94">
        <v>0</v>
      </c>
      <c r="P15" s="94">
        <v>0</v>
      </c>
      <c r="Q15" s="94">
        <v>0</v>
      </c>
      <c r="R15" s="94">
        <v>0</v>
      </c>
      <c r="S15" s="94">
        <v>0</v>
      </c>
      <c r="T15" s="94">
        <v>0</v>
      </c>
      <c r="U15" s="79"/>
      <c r="V15" s="80">
        <f t="shared" si="2"/>
        <v>0</v>
      </c>
      <c r="W15" s="85" t="e">
        <f t="shared" si="3"/>
        <v>#REF!</v>
      </c>
      <c r="X15" s="79"/>
      <c r="Y15" s="94">
        <f t="array" ref="Y15">IFERROR(INDEX(#REF!,MATCH($A$3&amp;$A$4&amp;$C15,#REF!,0),MATCH(Y$3,#REF!,0)),0)</f>
        <v>0</v>
      </c>
      <c r="Z15" s="94">
        <f t="array" ref="Z15">IFERROR(INDEX(#REF!,MATCH($A$3&amp;$A$4&amp;$C15,#REF!,0),MATCH(Z$3,#REF!,0)),0)</f>
        <v>0</v>
      </c>
      <c r="AA15" s="94">
        <f t="array" ref="AA15">IFERROR(INDEX(#REF!,MATCH($A$3&amp;$A$4&amp;$C15,#REF!,0),MATCH(AA$3,#REF!,0)),0)</f>
        <v>0</v>
      </c>
      <c r="AB15" s="94">
        <f t="array" ref="AB15">(IFERROR(INDEX(#REF!,MATCH($A$3&amp;$A$4&amp;$C15,#REF!,0),MATCH(AB$3,#REF!,0)),0))*1.44821948942455</f>
        <v>0</v>
      </c>
      <c r="AC15" s="94">
        <f t="array" ref="AC15">IFERROR(INDEX(#REF!,MATCH($A$3&amp;$A$4&amp;$C15,#REF!,0),MATCH(AC$3,#REF!,0)),0)</f>
        <v>0</v>
      </c>
      <c r="AD15" s="94">
        <f t="array" ref="AD15">IFERROR(INDEX(#REF!,MATCH($A$3&amp;$A$4&amp;$C15,#REF!,0),MATCH(AD$3,#REF!,0)),0)</f>
        <v>0</v>
      </c>
      <c r="AE15" s="94">
        <f t="array" ref="AE15">IFERROR(INDEX(#REF!,MATCH($A$3&amp;$A$4&amp;$C15,#REF!,0),MATCH(AE$3,#REF!,0)),0)</f>
        <v>0</v>
      </c>
      <c r="AF15" s="94">
        <f t="array" ref="AF15">IFERROR(INDEX(#REF!,MATCH($A$3&amp;$A$4&amp;$C15,#REF!,0),MATCH(AF$3,#REF!,0)),0)</f>
        <v>0</v>
      </c>
      <c r="AG15" s="94">
        <f t="array" ref="AG15">IFERROR(INDEX(#REF!,MATCH($A$3&amp;$A$4&amp;$C15,#REF!,0),MATCH(AG$3,#REF!,0)),0)</f>
        <v>0</v>
      </c>
      <c r="AH15" s="94">
        <f t="array" ref="AH15">IFERROR(INDEX(#REF!,MATCH($A$3&amp;$A$4&amp;$C15,#REF!,0),MATCH(AH$3,#REF!,0)),0)</f>
        <v>0</v>
      </c>
      <c r="AI15" s="94">
        <f t="array" ref="AI15">IFERROR(INDEX(#REF!,MATCH($A$3&amp;$A$4&amp;$C15,#REF!,0),MATCH(AI$3,#REF!,0)),0)</f>
        <v>0</v>
      </c>
      <c r="AJ15" s="94">
        <f t="array" ref="AJ15">IFERROR(INDEX(#REF!,MATCH($A$3&amp;$A$4&amp;$C15,#REF!,0),MATCH(AJ$3,#REF!,0)),0)</f>
        <v>0</v>
      </c>
      <c r="AK15" s="79"/>
      <c r="AL15" s="80">
        <f t="shared" si="5"/>
        <v>0</v>
      </c>
      <c r="AM15" s="85" t="e">
        <f t="shared" si="6"/>
        <v>#REF!</v>
      </c>
      <c r="AN15" s="79"/>
      <c r="AO15" s="94">
        <f t="array" ref="AO15">IFERROR(INDEX(#REF!,MATCH($A$3&amp;$A$4&amp;$C15,#REF!,0),MATCH(AO$3,#REF!,0)),0)</f>
        <v>0</v>
      </c>
      <c r="AP15" s="94">
        <f t="array" ref="AP15">IFERROR(INDEX(#REF!,MATCH($A$3&amp;$A$4&amp;$C15,#REF!,0),MATCH(AP$3,#REF!,0)),0)</f>
        <v>0</v>
      </c>
      <c r="AQ15" s="94">
        <f t="array" ref="AQ15">IFERROR(INDEX(#REF!,MATCH($A$3&amp;$A$4&amp;$C15,#REF!,0),MATCH(AQ$3,#REF!,0)),0)</f>
        <v>0</v>
      </c>
      <c r="AR15" s="94">
        <f t="array" ref="AR15">IFERROR(INDEX(#REF!,MATCH($A$3&amp;$A$4&amp;$C15,#REF!,0),MATCH(AR$3,#REF!,0)),0)</f>
        <v>0</v>
      </c>
      <c r="AS15" s="94">
        <f t="array" ref="AS15">IFERROR(INDEX(#REF!,MATCH($A$3&amp;$A$4&amp;$C15,#REF!,0),MATCH(AS$3,#REF!,0)),0)</f>
        <v>0</v>
      </c>
      <c r="AT15" s="94">
        <f t="array" ref="AT15">IFERROR(INDEX(#REF!,MATCH($A$3&amp;$A$4&amp;$C15,#REF!,0),MATCH(AT$3,#REF!,0)),0)</f>
        <v>0</v>
      </c>
      <c r="AU15" s="94">
        <f t="array" ref="AU15">IFERROR(INDEX(#REF!,MATCH($A$3&amp;$A$4&amp;$C15,#REF!,0),MATCH(AU$3,#REF!,0)),0)</f>
        <v>0</v>
      </c>
      <c r="AV15" s="94">
        <f t="array" ref="AV15">IFERROR(INDEX(#REF!,MATCH($A$3&amp;$A$4&amp;$C15,#REF!,0),MATCH(AV$3,#REF!,0)),0)</f>
        <v>0</v>
      </c>
      <c r="AW15" s="94">
        <f t="array" ref="AW15">IFERROR(INDEX(#REF!,MATCH($A$3&amp;$A$4&amp;$C15,#REF!,0),MATCH(AW$3,#REF!,0)),0)</f>
        <v>0</v>
      </c>
      <c r="AX15" s="94">
        <f t="array" ref="AX15">IFERROR(INDEX(#REF!,MATCH($A$3&amp;$A$4&amp;$C15,#REF!,0),MATCH(AX$3,#REF!,0)),0)</f>
        <v>0</v>
      </c>
      <c r="AY15" s="94">
        <f t="array" ref="AY15">IFERROR(INDEX(#REF!,MATCH($A$3&amp;$A$4&amp;$C15,#REF!,0),MATCH(AY$3,#REF!,0)),0)</f>
        <v>0</v>
      </c>
      <c r="AZ15" s="94">
        <f t="array" ref="AZ15">IFERROR(INDEX(#REF!,MATCH($A$3&amp;$A$4&amp;$C15,#REF!,0),MATCH(AZ$3,#REF!,0)),0)</f>
        <v>0</v>
      </c>
      <c r="BA15" s="79"/>
      <c r="BB15" s="80">
        <f t="shared" si="8"/>
        <v>0</v>
      </c>
      <c r="BC15" s="85" t="e">
        <f t="shared" si="9"/>
        <v>#REF!</v>
      </c>
      <c r="BD15" s="79"/>
      <c r="BE15" s="94"/>
      <c r="BF15" s="115"/>
      <c r="BG15" s="130"/>
      <c r="BH15" s="111"/>
      <c r="BI15" s="111"/>
      <c r="BJ15" s="111"/>
      <c r="BK15" s="111"/>
      <c r="BL15" s="79"/>
      <c r="BM15" s="94">
        <f t="array" ref="BM15">IFERROR(INDEX(#REF!,MATCH($A$3&amp;$A$4&amp;$C15,#REF!,0),MATCH(BM$3,#REF!,0)),0)</f>
        <v>0</v>
      </c>
      <c r="BN15" s="94">
        <f t="array" ref="BN15">IFERROR(INDEX(#REF!,MATCH($A$3&amp;$A$4&amp;$C15,#REF!,0),MATCH(BN$3,#REF!,0)),0)</f>
        <v>0</v>
      </c>
      <c r="BO15" s="94">
        <f t="array" ref="BO15">IFERROR(INDEX(#REF!,MATCH($A$3&amp;$A$4&amp;$C15,#REF!,0),MATCH(BO$3,#REF!,0)),0)</f>
        <v>0</v>
      </c>
      <c r="BP15" s="94">
        <f t="array" ref="BP15">IFERROR(INDEX(#REF!,MATCH($A$3&amp;$A$4&amp;$C15,#REF!,0),MATCH(BP$3,#REF!,0)),0)</f>
        <v>0</v>
      </c>
      <c r="BQ15" s="94">
        <f t="array" ref="BQ15">IFERROR(BQ$5*INDEX(#REF!,MATCH($D15,#REF!,0),MATCH(BQ$3,#REF!,0)),0)</f>
        <v>0</v>
      </c>
      <c r="BR15" s="94">
        <f t="array" ref="BR15">IFERROR(BR$5*INDEX(#REF!,MATCH($D15,#REF!,0),MATCH(BR$3,#REF!,0)),0)</f>
        <v>0</v>
      </c>
      <c r="BS15" s="94">
        <f t="array" ref="BS15">IFERROR(BS$5*INDEX(#REF!,MATCH($D15,#REF!,0),MATCH(BS$3,#REF!,0)),0)</f>
        <v>0</v>
      </c>
      <c r="BT15" s="94">
        <f t="array" ref="BT15">IFERROR(BT$5*INDEX(#REF!,MATCH($D15,#REF!,0),MATCH(BT$3,#REF!,0)),0)</f>
        <v>0</v>
      </c>
      <c r="BU15" s="94">
        <f t="array" ref="BU15">IFERROR(BU$5*INDEX(#REF!,MATCH($D15,#REF!,0),MATCH(BU$3,#REF!,0)),0)</f>
        <v>0</v>
      </c>
      <c r="BV15" s="94">
        <f t="array" ref="BV15">IFERROR(BV$5*INDEX(#REF!,MATCH($D15,#REF!,0),MATCH(BV$3,#REF!,0)),0)</f>
        <v>0</v>
      </c>
      <c r="BW15" s="94">
        <f t="array" ref="BW15">IFERROR(BW$5*INDEX(#REF!,MATCH($D15,#REF!,0),MATCH(BW$3,#REF!,0)),0)</f>
        <v>0</v>
      </c>
      <c r="BX15" s="94">
        <f t="array" ref="BX15">IFERROR(BX$5*INDEX(#REF!,MATCH($D15,#REF!,0),MATCH(BX$3,#REF!,0)),0)</f>
        <v>0</v>
      </c>
      <c r="BY15" s="79"/>
      <c r="BZ15" s="80">
        <f t="shared" si="11"/>
        <v>0</v>
      </c>
      <c r="CA15" s="85" t="e">
        <f t="shared" si="12"/>
        <v>#REF!</v>
      </c>
      <c r="CB15" s="79"/>
      <c r="CC15" s="94">
        <f t="array" ref="CC15">IFERROR(CC$5*INDEX(#REF!,MATCH($D15,#REF!,0),MATCH(CC$3,#REF!,0)),0)</f>
        <v>0</v>
      </c>
      <c r="CD15" s="94">
        <f t="array" ref="CD15">IFERROR(CD$5*INDEX(#REF!,MATCH($D15,#REF!,0),MATCH(CD$3,#REF!,0)),0)</f>
        <v>0</v>
      </c>
      <c r="CE15" s="94">
        <f t="array" ref="CE15">IFERROR(CE$5*INDEX(#REF!,MATCH($D15,#REF!,0),MATCH(CE$3,#REF!,0)),0)</f>
        <v>0</v>
      </c>
      <c r="CF15" s="94">
        <f t="array" ref="CF15">IFERROR(CF$5*INDEX(#REF!,MATCH($D15,#REF!,0),MATCH(CF$3,#REF!,0)),0)</f>
        <v>0</v>
      </c>
      <c r="CG15" s="94">
        <f t="array" ref="CG15">IFERROR(CG$5*INDEX(#REF!,MATCH($D15,#REF!,0),MATCH(CG$3,#REF!,0)),0)</f>
        <v>0</v>
      </c>
      <c r="CH15" s="94">
        <f t="array" ref="CH15">IFERROR(CH$5*INDEX(#REF!,MATCH($D15,#REF!,0),MATCH(CH$3,#REF!,0)),0)</f>
        <v>0</v>
      </c>
      <c r="CI15" s="94">
        <f t="array" ref="CI15">IFERROR(CI$5*INDEX(#REF!,MATCH($D15,#REF!,0),MATCH(CI$3,#REF!,0)),0)</f>
        <v>0</v>
      </c>
      <c r="CJ15" s="94">
        <f t="array" ref="CJ15">IFERROR(CJ$5*INDEX(#REF!,MATCH($D15,#REF!,0),MATCH(CJ$3,#REF!,0)),0)</f>
        <v>0</v>
      </c>
      <c r="CK15" s="94">
        <f t="array" ref="CK15">IFERROR(CK$5*INDEX(#REF!,MATCH($D15,#REF!,0),MATCH(CK$3,#REF!,0)),0)</f>
        <v>0</v>
      </c>
      <c r="CL15" s="94">
        <f t="array" ref="CL15">IFERROR(CL$5*INDEX(#REF!,MATCH($D15,#REF!,0),MATCH(CL$3,#REF!,0)),0)</f>
        <v>0</v>
      </c>
      <c r="CM15" s="94">
        <f t="array" ref="CM15">IFERROR(CM$5*INDEX(#REF!,MATCH($D15,#REF!,0),MATCH(CM$3,#REF!,0)),0)</f>
        <v>0</v>
      </c>
      <c r="CN15" s="94">
        <f t="array" ref="CN15">IFERROR(CN$5*INDEX(#REF!,MATCH($D15,#REF!,0),MATCH(CN$3,#REF!,0)),0)</f>
        <v>0</v>
      </c>
      <c r="CO15" s="79"/>
      <c r="CP15" s="80">
        <f t="shared" si="14"/>
        <v>0</v>
      </c>
      <c r="CQ15" s="85" t="e">
        <f t="shared" si="15"/>
        <v>#REF!</v>
      </c>
    </row>
    <row r="16" spans="1:95" ht="10.5" customHeight="1" outlineLevel="2" x14ac:dyDescent="0.25">
      <c r="A16" s="70" t="str">
        <f t="shared" si="16"/>
        <v>ReceitaMáscara 50ml</v>
      </c>
      <c r="B16" s="114" t="s">
        <v>20</v>
      </c>
      <c r="C16" s="78" t="s">
        <v>223</v>
      </c>
      <c r="D16" s="79" t="s">
        <v>224</v>
      </c>
      <c r="E16" s="79"/>
      <c r="F16" s="79"/>
      <c r="H16" s="79"/>
      <c r="I16" s="94">
        <v>0</v>
      </c>
      <c r="J16" s="94">
        <v>0</v>
      </c>
      <c r="K16" s="94">
        <v>0</v>
      </c>
      <c r="L16" s="94">
        <v>0</v>
      </c>
      <c r="M16" s="94">
        <v>0</v>
      </c>
      <c r="N16" s="94">
        <v>0</v>
      </c>
      <c r="O16" s="94">
        <v>0</v>
      </c>
      <c r="P16" s="94">
        <v>0</v>
      </c>
      <c r="Q16" s="94">
        <v>0</v>
      </c>
      <c r="R16" s="94">
        <v>0</v>
      </c>
      <c r="S16" s="94">
        <v>0</v>
      </c>
      <c r="T16" s="94">
        <v>0</v>
      </c>
      <c r="U16" s="79"/>
      <c r="V16" s="80">
        <f t="shared" si="2"/>
        <v>0</v>
      </c>
      <c r="W16" s="85" t="e">
        <f t="shared" si="3"/>
        <v>#REF!</v>
      </c>
      <c r="X16" s="79"/>
      <c r="Y16" s="94">
        <f t="array" ref="Y16">IFERROR(INDEX(#REF!,MATCH($A$3&amp;$A$4&amp;$C16,#REF!,0),MATCH(Y$3,#REF!,0)),0)</f>
        <v>0</v>
      </c>
      <c r="Z16" s="94">
        <f t="array" ref="Z16">IFERROR(INDEX(#REF!,MATCH($A$3&amp;$A$4&amp;$C16,#REF!,0),MATCH(Z$3,#REF!,0)),0)</f>
        <v>0</v>
      </c>
      <c r="AA16" s="94">
        <f t="array" ref="AA16">IFERROR(INDEX(#REF!,MATCH($A$3&amp;$A$4&amp;$C16,#REF!,0),MATCH(AA$3,#REF!,0)),0)</f>
        <v>0</v>
      </c>
      <c r="AB16" s="94">
        <f t="array" ref="AB16">(IFERROR(INDEX(#REF!,MATCH($A$3&amp;$A$4&amp;$C16,#REF!,0),MATCH(AB$3,#REF!,0)),0))*1.44821948942455</f>
        <v>0</v>
      </c>
      <c r="AC16" s="94">
        <f t="array" ref="AC16">IFERROR(INDEX(#REF!,MATCH($A$3&amp;$A$4&amp;$C16,#REF!,0),MATCH(AC$3,#REF!,0)),0)</f>
        <v>0</v>
      </c>
      <c r="AD16" s="94">
        <f t="array" ref="AD16">IFERROR(INDEX(#REF!,MATCH($A$3&amp;$A$4&amp;$C16,#REF!,0),MATCH(AD$3,#REF!,0)),0)</f>
        <v>0</v>
      </c>
      <c r="AE16" s="94">
        <f t="array" ref="AE16">IFERROR(INDEX(#REF!,MATCH($A$3&amp;$A$4&amp;$C16,#REF!,0),MATCH(AE$3,#REF!,0)),0)</f>
        <v>0</v>
      </c>
      <c r="AF16" s="94">
        <f t="array" ref="AF16">IFERROR(INDEX(#REF!,MATCH($A$3&amp;$A$4&amp;$C16,#REF!,0),MATCH(AF$3,#REF!,0)),0)</f>
        <v>0</v>
      </c>
      <c r="AG16" s="94">
        <f t="array" ref="AG16">IFERROR(INDEX(#REF!,MATCH($A$3&amp;$A$4&amp;$C16,#REF!,0),MATCH(AG$3,#REF!,0)),0)</f>
        <v>0</v>
      </c>
      <c r="AH16" s="94">
        <f t="array" ref="AH16">IFERROR(INDEX(#REF!,MATCH($A$3&amp;$A$4&amp;$C16,#REF!,0),MATCH(AH$3,#REF!,0)),0)</f>
        <v>0</v>
      </c>
      <c r="AI16" s="94">
        <f t="array" ref="AI16">IFERROR(INDEX(#REF!,MATCH($A$3&amp;$A$4&amp;$C16,#REF!,0),MATCH(AI$3,#REF!,0)),0)</f>
        <v>0</v>
      </c>
      <c r="AJ16" s="94">
        <f t="array" ref="AJ16">IFERROR(INDEX(#REF!,MATCH($A$3&amp;$A$4&amp;$C16,#REF!,0),MATCH(AJ$3,#REF!,0)),0)</f>
        <v>0</v>
      </c>
      <c r="AK16" s="79"/>
      <c r="AL16" s="80">
        <f t="shared" si="5"/>
        <v>0</v>
      </c>
      <c r="AM16" s="85" t="e">
        <f t="shared" si="6"/>
        <v>#REF!</v>
      </c>
      <c r="AN16" s="79"/>
      <c r="AO16" s="94">
        <f t="array" ref="AO16">IFERROR(INDEX(#REF!,MATCH($A$3&amp;$A$4&amp;$C16,#REF!,0),MATCH(AO$3,#REF!,0)),0)</f>
        <v>0</v>
      </c>
      <c r="AP16" s="94">
        <f t="array" ref="AP16">IFERROR(INDEX(#REF!,MATCH($A$3&amp;$A$4&amp;$C16,#REF!,0),MATCH(AP$3,#REF!,0)),0)</f>
        <v>0</v>
      </c>
      <c r="AQ16" s="94">
        <f t="array" ref="AQ16">IFERROR(INDEX(#REF!,MATCH($A$3&amp;$A$4&amp;$C16,#REF!,0),MATCH(AQ$3,#REF!,0)),0)</f>
        <v>0</v>
      </c>
      <c r="AR16" s="94">
        <f t="array" ref="AR16">IFERROR(INDEX(#REF!,MATCH($A$3&amp;$A$4&amp;$C16,#REF!,0),MATCH(AR$3,#REF!,0)),0)</f>
        <v>0</v>
      </c>
      <c r="AS16" s="94">
        <f t="array" ref="AS16">IFERROR(INDEX(#REF!,MATCH($A$3&amp;$A$4&amp;$C16,#REF!,0),MATCH(AS$3,#REF!,0)),0)</f>
        <v>0</v>
      </c>
      <c r="AT16" s="94">
        <f t="array" ref="AT16">IFERROR(INDEX(#REF!,MATCH($A$3&amp;$A$4&amp;$C16,#REF!,0),MATCH(AT$3,#REF!,0)),0)</f>
        <v>0</v>
      </c>
      <c r="AU16" s="94">
        <f t="array" ref="AU16">IFERROR(INDEX(#REF!,MATCH($A$3&amp;$A$4&amp;$C16,#REF!,0),MATCH(AU$3,#REF!,0)),0)</f>
        <v>0</v>
      </c>
      <c r="AV16" s="94">
        <f t="array" ref="AV16">IFERROR(INDEX(#REF!,MATCH($A$3&amp;$A$4&amp;$C16,#REF!,0),MATCH(AV$3,#REF!,0)),0)</f>
        <v>0</v>
      </c>
      <c r="AW16" s="94">
        <f t="array" ref="AW16">IFERROR(INDEX(#REF!,MATCH($A$3&amp;$A$4&amp;$C16,#REF!,0),MATCH(AW$3,#REF!,0)),0)</f>
        <v>0</v>
      </c>
      <c r="AX16" s="94">
        <f t="array" ref="AX16">IFERROR(INDEX(#REF!,MATCH($A$3&amp;$A$4&amp;$C16,#REF!,0),MATCH(AX$3,#REF!,0)),0)</f>
        <v>0</v>
      </c>
      <c r="AY16" s="94">
        <f t="array" ref="AY16">IFERROR(INDEX(#REF!,MATCH($A$3&amp;$A$4&amp;$C16,#REF!,0),MATCH(AY$3,#REF!,0)),0)</f>
        <v>0</v>
      </c>
      <c r="AZ16" s="94">
        <f t="array" ref="AZ16">IFERROR(INDEX(#REF!,MATCH($A$3&amp;$A$4&amp;$C16,#REF!,0),MATCH(AZ$3,#REF!,0)),0)</f>
        <v>0</v>
      </c>
      <c r="BA16" s="79"/>
      <c r="BB16" s="80">
        <f t="shared" si="8"/>
        <v>0</v>
      </c>
      <c r="BC16" s="85" t="e">
        <f t="shared" si="9"/>
        <v>#REF!</v>
      </c>
      <c r="BD16" s="79"/>
      <c r="BE16" s="94"/>
      <c r="BF16" s="115"/>
      <c r="BG16" s="130"/>
      <c r="BH16" s="111"/>
      <c r="BI16" s="111"/>
      <c r="BJ16" s="111"/>
      <c r="BK16" s="111"/>
      <c r="BL16" s="79"/>
      <c r="BM16" s="94">
        <f t="array" ref="BM16">IFERROR(INDEX(#REF!,MATCH($A$3&amp;$A$4&amp;$C16,#REF!,0),MATCH(BM$3,#REF!,0)),0)</f>
        <v>0</v>
      </c>
      <c r="BN16" s="94">
        <f t="array" ref="BN16">IFERROR(INDEX(#REF!,MATCH($A$3&amp;$A$4&amp;$C16,#REF!,0),MATCH(BN$3,#REF!,0)),0)</f>
        <v>0</v>
      </c>
      <c r="BO16" s="94">
        <f t="array" ref="BO16">IFERROR(INDEX(#REF!,MATCH($A$3&amp;$A$4&amp;$C16,#REF!,0),MATCH(BO$3,#REF!,0)),0)</f>
        <v>0</v>
      </c>
      <c r="BP16" s="94">
        <f t="array" ref="BP16">IFERROR(INDEX(#REF!,MATCH($A$3&amp;$A$4&amp;$C16,#REF!,0),MATCH(BP$3,#REF!,0)),0)</f>
        <v>0</v>
      </c>
      <c r="BQ16" s="94">
        <f t="array" ref="BQ16">IFERROR(BQ$5*INDEX(#REF!,MATCH($D16,#REF!,0),MATCH(BQ$3,#REF!,0)),0)</f>
        <v>0</v>
      </c>
      <c r="BR16" s="94">
        <f t="array" ref="BR16">IFERROR(BR$5*INDEX(#REF!,MATCH($D16,#REF!,0),MATCH(BR$3,#REF!,0)),0)</f>
        <v>0</v>
      </c>
      <c r="BS16" s="94">
        <f t="array" ref="BS16">IFERROR(BS$5*INDEX(#REF!,MATCH($D16,#REF!,0),MATCH(BS$3,#REF!,0)),0)</f>
        <v>0</v>
      </c>
      <c r="BT16" s="94">
        <f t="array" ref="BT16">IFERROR(BT$5*INDEX(#REF!,MATCH($D16,#REF!,0),MATCH(BT$3,#REF!,0)),0)</f>
        <v>0</v>
      </c>
      <c r="BU16" s="94">
        <f t="array" ref="BU16">IFERROR(BU$5*INDEX(#REF!,MATCH($D16,#REF!,0),MATCH(BU$3,#REF!,0)),0)</f>
        <v>0</v>
      </c>
      <c r="BV16" s="94">
        <f t="array" ref="BV16">IFERROR(BV$5*INDEX(#REF!,MATCH($D16,#REF!,0),MATCH(BV$3,#REF!,0)),0)</f>
        <v>0</v>
      </c>
      <c r="BW16" s="94">
        <f t="array" ref="BW16">IFERROR(BW$5*INDEX(#REF!,MATCH($D16,#REF!,0),MATCH(BW$3,#REF!,0)),0)</f>
        <v>0</v>
      </c>
      <c r="BX16" s="94">
        <f t="array" ref="BX16">IFERROR(BX$5*INDEX(#REF!,MATCH($D16,#REF!,0),MATCH(BX$3,#REF!,0)),0)</f>
        <v>0</v>
      </c>
      <c r="BY16" s="79"/>
      <c r="BZ16" s="80">
        <f t="shared" si="11"/>
        <v>0</v>
      </c>
      <c r="CA16" s="85" t="e">
        <f t="shared" si="12"/>
        <v>#REF!</v>
      </c>
      <c r="CB16" s="79"/>
      <c r="CC16" s="94">
        <f t="array" ref="CC16">IFERROR(CC$5*INDEX(#REF!,MATCH($D16,#REF!,0),MATCH(CC$3,#REF!,0)),0)</f>
        <v>0</v>
      </c>
      <c r="CD16" s="94">
        <f t="array" ref="CD16">IFERROR(CD$5*INDEX(#REF!,MATCH($D16,#REF!,0),MATCH(CD$3,#REF!,0)),0)</f>
        <v>0</v>
      </c>
      <c r="CE16" s="94">
        <f t="array" ref="CE16">IFERROR(CE$5*INDEX(#REF!,MATCH($D16,#REF!,0),MATCH(CE$3,#REF!,0)),0)</f>
        <v>0</v>
      </c>
      <c r="CF16" s="94">
        <f t="array" ref="CF16">IFERROR(CF$5*INDEX(#REF!,MATCH($D16,#REF!,0),MATCH(CF$3,#REF!,0)),0)</f>
        <v>0</v>
      </c>
      <c r="CG16" s="94">
        <f t="array" ref="CG16">IFERROR(CG$5*INDEX(#REF!,MATCH($D16,#REF!,0),MATCH(CG$3,#REF!,0)),0)</f>
        <v>0</v>
      </c>
      <c r="CH16" s="94">
        <f t="array" ref="CH16">IFERROR(CH$5*INDEX(#REF!,MATCH($D16,#REF!,0),MATCH(CH$3,#REF!,0)),0)</f>
        <v>0</v>
      </c>
      <c r="CI16" s="94">
        <f t="array" ref="CI16">IFERROR(CI$5*INDEX(#REF!,MATCH($D16,#REF!,0),MATCH(CI$3,#REF!,0)),0)</f>
        <v>0</v>
      </c>
      <c r="CJ16" s="94">
        <f t="array" ref="CJ16">IFERROR(CJ$5*INDEX(#REF!,MATCH($D16,#REF!,0),MATCH(CJ$3,#REF!,0)),0)</f>
        <v>0</v>
      </c>
      <c r="CK16" s="94">
        <f t="array" ref="CK16">IFERROR(CK$5*INDEX(#REF!,MATCH($D16,#REF!,0),MATCH(CK$3,#REF!,0)),0)</f>
        <v>0</v>
      </c>
      <c r="CL16" s="94">
        <f t="array" ref="CL16">IFERROR(CL$5*INDEX(#REF!,MATCH($D16,#REF!,0),MATCH(CL$3,#REF!,0)),0)</f>
        <v>0</v>
      </c>
      <c r="CM16" s="94">
        <f t="array" ref="CM16">IFERROR(CM$5*INDEX(#REF!,MATCH($D16,#REF!,0),MATCH(CM$3,#REF!,0)),0)</f>
        <v>0</v>
      </c>
      <c r="CN16" s="94">
        <f t="array" ref="CN16">IFERROR(CN$5*INDEX(#REF!,MATCH($D16,#REF!,0),MATCH(CN$3,#REF!,0)),0)</f>
        <v>0</v>
      </c>
      <c r="CO16" s="79"/>
      <c r="CP16" s="80">
        <f t="shared" si="14"/>
        <v>0</v>
      </c>
      <c r="CQ16" s="85" t="e">
        <f t="shared" si="15"/>
        <v>#REF!</v>
      </c>
    </row>
    <row r="17" spans="1:95" ht="10.5" customHeight="1" outlineLevel="2" x14ac:dyDescent="0.25">
      <c r="A17" s="70" t="str">
        <f t="shared" si="16"/>
        <v>ReceitaLeave-in 50ml</v>
      </c>
      <c r="B17" s="114" t="s">
        <v>20</v>
      </c>
      <c r="C17" s="78" t="s">
        <v>225</v>
      </c>
      <c r="D17" s="79" t="s">
        <v>226</v>
      </c>
      <c r="E17" s="79"/>
      <c r="F17" s="79"/>
      <c r="H17" s="79"/>
      <c r="I17" s="94">
        <v>0</v>
      </c>
      <c r="J17" s="94">
        <v>0</v>
      </c>
      <c r="K17" s="94">
        <v>0</v>
      </c>
      <c r="L17" s="94">
        <v>0</v>
      </c>
      <c r="M17" s="94">
        <v>0</v>
      </c>
      <c r="N17" s="94">
        <v>0</v>
      </c>
      <c r="O17" s="94">
        <v>0</v>
      </c>
      <c r="P17" s="94">
        <v>0</v>
      </c>
      <c r="Q17" s="94">
        <v>0</v>
      </c>
      <c r="R17" s="94">
        <v>0</v>
      </c>
      <c r="S17" s="94">
        <v>0</v>
      </c>
      <c r="T17" s="94">
        <v>0</v>
      </c>
      <c r="U17" s="79"/>
      <c r="V17" s="80">
        <f t="shared" si="2"/>
        <v>0</v>
      </c>
      <c r="W17" s="85" t="e">
        <f t="shared" si="3"/>
        <v>#REF!</v>
      </c>
      <c r="X17" s="79"/>
      <c r="Y17" s="94">
        <f t="array" ref="Y17">IFERROR(INDEX(#REF!,MATCH($A$3&amp;$A$4&amp;$C17,#REF!,0),MATCH(Y$3,#REF!,0)),0)</f>
        <v>0</v>
      </c>
      <c r="Z17" s="94">
        <f t="array" ref="Z17">IFERROR(INDEX(#REF!,MATCH($A$3&amp;$A$4&amp;$C17,#REF!,0),MATCH(Z$3,#REF!,0)),0)</f>
        <v>0</v>
      </c>
      <c r="AA17" s="94">
        <f t="array" ref="AA17">IFERROR(INDEX(#REF!,MATCH($A$3&amp;$A$4&amp;$C17,#REF!,0),MATCH(AA$3,#REF!,0)),0)</f>
        <v>0</v>
      </c>
      <c r="AB17" s="94">
        <f t="array" ref="AB17">(IFERROR(INDEX(#REF!,MATCH($A$3&amp;$A$4&amp;$C17,#REF!,0),MATCH(AB$3,#REF!,0)),0))*1.44821948942455</f>
        <v>0</v>
      </c>
      <c r="AC17" s="94">
        <f t="array" ref="AC17">IFERROR(INDEX(#REF!,MATCH($A$3&amp;$A$4&amp;$C17,#REF!,0),MATCH(AC$3,#REF!,0)),0)</f>
        <v>0</v>
      </c>
      <c r="AD17" s="94">
        <f t="array" ref="AD17">IFERROR(INDEX(#REF!,MATCH($A$3&amp;$A$4&amp;$C17,#REF!,0),MATCH(AD$3,#REF!,0)),0)</f>
        <v>0</v>
      </c>
      <c r="AE17" s="94">
        <f t="array" ref="AE17">IFERROR(INDEX(#REF!,MATCH($A$3&amp;$A$4&amp;$C17,#REF!,0),MATCH(AE$3,#REF!,0)),0)</f>
        <v>0</v>
      </c>
      <c r="AF17" s="94">
        <f t="array" ref="AF17">IFERROR(INDEX(#REF!,MATCH($A$3&amp;$A$4&amp;$C17,#REF!,0),MATCH(AF$3,#REF!,0)),0)</f>
        <v>0</v>
      </c>
      <c r="AG17" s="94">
        <f t="array" ref="AG17">IFERROR(INDEX(#REF!,MATCH($A$3&amp;$A$4&amp;$C17,#REF!,0),MATCH(AG$3,#REF!,0)),0)</f>
        <v>0</v>
      </c>
      <c r="AH17" s="94">
        <f t="array" ref="AH17">IFERROR(INDEX(#REF!,MATCH($A$3&amp;$A$4&amp;$C17,#REF!,0),MATCH(AH$3,#REF!,0)),0)</f>
        <v>0</v>
      </c>
      <c r="AI17" s="94">
        <f t="array" ref="AI17">IFERROR(INDEX(#REF!,MATCH($A$3&amp;$A$4&amp;$C17,#REF!,0),MATCH(AI$3,#REF!,0)),0)</f>
        <v>0</v>
      </c>
      <c r="AJ17" s="94">
        <f t="array" ref="AJ17">IFERROR(INDEX(#REF!,MATCH($A$3&amp;$A$4&amp;$C17,#REF!,0),MATCH(AJ$3,#REF!,0)),0)</f>
        <v>0</v>
      </c>
      <c r="AK17" s="79"/>
      <c r="AL17" s="80">
        <f t="shared" si="5"/>
        <v>0</v>
      </c>
      <c r="AM17" s="85" t="e">
        <f t="shared" si="6"/>
        <v>#REF!</v>
      </c>
      <c r="AN17" s="79"/>
      <c r="AO17" s="94">
        <f t="array" ref="AO17">IFERROR(INDEX(#REF!,MATCH($A$3&amp;$A$4&amp;$C17,#REF!,0),MATCH(AO$3,#REF!,0)),0)</f>
        <v>0</v>
      </c>
      <c r="AP17" s="94">
        <f t="array" ref="AP17">IFERROR(INDEX(#REF!,MATCH($A$3&amp;$A$4&amp;$C17,#REF!,0),MATCH(AP$3,#REF!,0)),0)</f>
        <v>0</v>
      </c>
      <c r="AQ17" s="94">
        <f t="array" ref="AQ17">IFERROR(INDEX(#REF!,MATCH($A$3&amp;$A$4&amp;$C17,#REF!,0),MATCH(AQ$3,#REF!,0)),0)</f>
        <v>0</v>
      </c>
      <c r="AR17" s="94">
        <f t="array" ref="AR17">IFERROR(INDEX(#REF!,MATCH($A$3&amp;$A$4&amp;$C17,#REF!,0),MATCH(AR$3,#REF!,0)),0)</f>
        <v>0</v>
      </c>
      <c r="AS17" s="94">
        <f t="array" ref="AS17">IFERROR(INDEX(#REF!,MATCH($A$3&amp;$A$4&amp;$C17,#REF!,0),MATCH(AS$3,#REF!,0)),0)</f>
        <v>0</v>
      </c>
      <c r="AT17" s="94">
        <f t="array" ref="AT17">IFERROR(INDEX(#REF!,MATCH($A$3&amp;$A$4&amp;$C17,#REF!,0),MATCH(AT$3,#REF!,0)),0)</f>
        <v>0</v>
      </c>
      <c r="AU17" s="94">
        <f t="array" ref="AU17">IFERROR(INDEX(#REF!,MATCH($A$3&amp;$A$4&amp;$C17,#REF!,0),MATCH(AU$3,#REF!,0)),0)</f>
        <v>0</v>
      </c>
      <c r="AV17" s="94">
        <f t="array" ref="AV17">IFERROR(INDEX(#REF!,MATCH($A$3&amp;$A$4&amp;$C17,#REF!,0),MATCH(AV$3,#REF!,0)),0)</f>
        <v>0</v>
      </c>
      <c r="AW17" s="94">
        <f t="array" ref="AW17">IFERROR(INDEX(#REF!,MATCH($A$3&amp;$A$4&amp;$C17,#REF!,0),MATCH(AW$3,#REF!,0)),0)</f>
        <v>0</v>
      </c>
      <c r="AX17" s="94">
        <f t="array" ref="AX17">IFERROR(INDEX(#REF!,MATCH($A$3&amp;$A$4&amp;$C17,#REF!,0),MATCH(AX$3,#REF!,0)),0)</f>
        <v>0</v>
      </c>
      <c r="AY17" s="94">
        <f t="array" ref="AY17">IFERROR(INDEX(#REF!,MATCH($A$3&amp;$A$4&amp;$C17,#REF!,0),MATCH(AY$3,#REF!,0)),0)</f>
        <v>0</v>
      </c>
      <c r="AZ17" s="94">
        <f t="array" ref="AZ17">IFERROR(INDEX(#REF!,MATCH($A$3&amp;$A$4&amp;$C17,#REF!,0),MATCH(AZ$3,#REF!,0)),0)</f>
        <v>0</v>
      </c>
      <c r="BA17" s="79"/>
      <c r="BB17" s="80">
        <f t="shared" si="8"/>
        <v>0</v>
      </c>
      <c r="BC17" s="85" t="e">
        <f t="shared" si="9"/>
        <v>#REF!</v>
      </c>
      <c r="BD17" s="79"/>
      <c r="BE17" s="94"/>
      <c r="BF17" s="115"/>
      <c r="BG17" s="130"/>
      <c r="BH17" s="111"/>
      <c r="BI17" s="111"/>
      <c r="BJ17" s="111"/>
      <c r="BK17" s="111"/>
      <c r="BL17" s="79"/>
      <c r="BM17" s="94">
        <f t="array" ref="BM17">IFERROR(INDEX(#REF!,MATCH($A$3&amp;$A$4&amp;$C17,#REF!,0),MATCH(BM$3,#REF!,0)),0)</f>
        <v>0</v>
      </c>
      <c r="BN17" s="94">
        <f t="array" ref="BN17">IFERROR(INDEX(#REF!,MATCH($A$3&amp;$A$4&amp;$C17,#REF!,0),MATCH(BN$3,#REF!,0)),0)</f>
        <v>0</v>
      </c>
      <c r="BO17" s="94">
        <f t="array" ref="BO17">IFERROR(INDEX(#REF!,MATCH($A$3&amp;$A$4&amp;$C17,#REF!,0),MATCH(BO$3,#REF!,0)),0)</f>
        <v>0</v>
      </c>
      <c r="BP17" s="94">
        <f t="array" ref="BP17">IFERROR(INDEX(#REF!,MATCH($A$3&amp;$A$4&amp;$C17,#REF!,0),MATCH(BP$3,#REF!,0)),0)</f>
        <v>0</v>
      </c>
      <c r="BQ17" s="94">
        <f t="array" ref="BQ17">IFERROR(BQ$5*INDEX(#REF!,MATCH($D17,#REF!,0),MATCH(BQ$3,#REF!,0)),0)</f>
        <v>0</v>
      </c>
      <c r="BR17" s="94">
        <f t="array" ref="BR17">IFERROR(BR$5*INDEX(#REF!,MATCH($D17,#REF!,0),MATCH(BR$3,#REF!,0)),0)</f>
        <v>0</v>
      </c>
      <c r="BS17" s="94">
        <f t="array" ref="BS17">IFERROR(BS$5*INDEX(#REF!,MATCH($D17,#REF!,0),MATCH(BS$3,#REF!,0)),0)</f>
        <v>0</v>
      </c>
      <c r="BT17" s="94">
        <f t="array" ref="BT17">IFERROR(BT$5*INDEX(#REF!,MATCH($D17,#REF!,0),MATCH(BT$3,#REF!,0)),0)</f>
        <v>0</v>
      </c>
      <c r="BU17" s="94">
        <f t="array" ref="BU17">IFERROR(BU$5*INDEX(#REF!,MATCH($D17,#REF!,0),MATCH(BU$3,#REF!,0)),0)</f>
        <v>0</v>
      </c>
      <c r="BV17" s="94">
        <f t="array" ref="BV17">IFERROR(BV$5*INDEX(#REF!,MATCH($D17,#REF!,0),MATCH(BV$3,#REF!,0)),0)</f>
        <v>0</v>
      </c>
      <c r="BW17" s="94">
        <f t="array" ref="BW17">IFERROR(BW$5*INDEX(#REF!,MATCH($D17,#REF!,0),MATCH(BW$3,#REF!,0)),0)</f>
        <v>0</v>
      </c>
      <c r="BX17" s="94">
        <f t="array" ref="BX17">IFERROR(BX$5*INDEX(#REF!,MATCH($D17,#REF!,0),MATCH(BX$3,#REF!,0)),0)</f>
        <v>0</v>
      </c>
      <c r="BY17" s="79"/>
      <c r="BZ17" s="80">
        <f t="shared" si="11"/>
        <v>0</v>
      </c>
      <c r="CA17" s="85" t="e">
        <f t="shared" si="12"/>
        <v>#REF!</v>
      </c>
      <c r="CB17" s="79"/>
      <c r="CC17" s="94">
        <f t="array" ref="CC17">IFERROR(CC$5*INDEX(#REF!,MATCH($D17,#REF!,0),MATCH(CC$3,#REF!,0)),0)</f>
        <v>0</v>
      </c>
      <c r="CD17" s="94">
        <f t="array" ref="CD17">IFERROR(CD$5*INDEX(#REF!,MATCH($D17,#REF!,0),MATCH(CD$3,#REF!,0)),0)</f>
        <v>0</v>
      </c>
      <c r="CE17" s="94">
        <f t="array" ref="CE17">IFERROR(CE$5*INDEX(#REF!,MATCH($D17,#REF!,0),MATCH(CE$3,#REF!,0)),0)</f>
        <v>0</v>
      </c>
      <c r="CF17" s="94">
        <f t="array" ref="CF17">IFERROR(CF$5*INDEX(#REF!,MATCH($D17,#REF!,0),MATCH(CF$3,#REF!,0)),0)</f>
        <v>0</v>
      </c>
      <c r="CG17" s="94">
        <f t="array" ref="CG17">IFERROR(CG$5*INDEX(#REF!,MATCH($D17,#REF!,0),MATCH(CG$3,#REF!,0)),0)</f>
        <v>0</v>
      </c>
      <c r="CH17" s="94">
        <f t="array" ref="CH17">IFERROR(CH$5*INDEX(#REF!,MATCH($D17,#REF!,0),MATCH(CH$3,#REF!,0)),0)</f>
        <v>0</v>
      </c>
      <c r="CI17" s="94">
        <f t="array" ref="CI17">IFERROR(CI$5*INDEX(#REF!,MATCH($D17,#REF!,0),MATCH(CI$3,#REF!,0)),0)</f>
        <v>0</v>
      </c>
      <c r="CJ17" s="94">
        <f t="array" ref="CJ17">IFERROR(CJ$5*INDEX(#REF!,MATCH($D17,#REF!,0),MATCH(CJ$3,#REF!,0)),0)</f>
        <v>0</v>
      </c>
      <c r="CK17" s="94">
        <f t="array" ref="CK17">IFERROR(CK$5*INDEX(#REF!,MATCH($D17,#REF!,0),MATCH(CK$3,#REF!,0)),0)</f>
        <v>0</v>
      </c>
      <c r="CL17" s="94">
        <f t="array" ref="CL17">IFERROR(CL$5*INDEX(#REF!,MATCH($D17,#REF!,0),MATCH(CL$3,#REF!,0)),0)</f>
        <v>0</v>
      </c>
      <c r="CM17" s="94">
        <f t="array" ref="CM17">IFERROR(CM$5*INDEX(#REF!,MATCH($D17,#REF!,0),MATCH(CM$3,#REF!,0)),0)</f>
        <v>0</v>
      </c>
      <c r="CN17" s="94">
        <f t="array" ref="CN17">IFERROR(CN$5*INDEX(#REF!,MATCH($D17,#REF!,0),MATCH(CN$3,#REF!,0)),0)</f>
        <v>0</v>
      </c>
      <c r="CO17" s="79"/>
      <c r="CP17" s="80">
        <f t="shared" si="14"/>
        <v>0</v>
      </c>
      <c r="CQ17" s="85" t="e">
        <f t="shared" si="15"/>
        <v>#REF!</v>
      </c>
    </row>
    <row r="18" spans="1:95" ht="10.5" customHeight="1" outlineLevel="2" x14ac:dyDescent="0.25">
      <c r="A18" s="70" t="str">
        <f t="shared" si="16"/>
        <v>ReceitaPrimer cachos definidos 250ml</v>
      </c>
      <c r="B18" s="114" t="s">
        <v>20</v>
      </c>
      <c r="C18" s="78" t="s">
        <v>227</v>
      </c>
      <c r="D18" s="79" t="s">
        <v>33</v>
      </c>
      <c r="E18" s="79"/>
      <c r="F18" s="79"/>
      <c r="H18" s="79"/>
      <c r="I18" s="94">
        <v>0</v>
      </c>
      <c r="J18" s="94">
        <v>0</v>
      </c>
      <c r="K18" s="94">
        <v>0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4">
        <v>0</v>
      </c>
      <c r="R18" s="94">
        <v>0</v>
      </c>
      <c r="S18" s="94">
        <v>0</v>
      </c>
      <c r="T18" s="94">
        <v>0</v>
      </c>
      <c r="U18" s="79"/>
      <c r="V18" s="80">
        <f t="shared" si="2"/>
        <v>0</v>
      </c>
      <c r="W18" s="85" t="e">
        <f t="shared" si="3"/>
        <v>#REF!</v>
      </c>
      <c r="X18" s="79"/>
      <c r="Y18" s="94">
        <f t="array" ref="Y18">IFERROR(INDEX(#REF!,MATCH($A$3&amp;$A$4&amp;$C18,#REF!,0),MATCH(Y$3,#REF!,0)),0)</f>
        <v>0</v>
      </c>
      <c r="Z18" s="94">
        <f t="array" ref="Z18">IFERROR(INDEX(#REF!,MATCH($A$3&amp;$A$4&amp;$C18,#REF!,0),MATCH(Z$3,#REF!,0)),0)</f>
        <v>0</v>
      </c>
      <c r="AA18" s="94">
        <f t="array" ref="AA18">IFERROR(INDEX(#REF!,MATCH($A$3&amp;$A$4&amp;$C18,#REF!,0),MATCH(AA$3,#REF!,0)),0)</f>
        <v>0</v>
      </c>
      <c r="AB18" s="94">
        <f t="array" ref="AB18">(IFERROR(INDEX(#REF!,MATCH($A$3&amp;$A$4&amp;$C18,#REF!,0),MATCH(AB$3,#REF!,0)),0))*1.44821948942455</f>
        <v>0</v>
      </c>
      <c r="AC18" s="94">
        <f t="array" ref="AC18">IFERROR(INDEX(#REF!,MATCH($A$3&amp;$A$4&amp;$C18,#REF!,0),MATCH(AC$3,#REF!,0)),0)</f>
        <v>0</v>
      </c>
      <c r="AD18" s="94">
        <f t="array" ref="AD18">IFERROR(INDEX(#REF!,MATCH($A$3&amp;$A$4&amp;$C18,#REF!,0),MATCH(AD$3,#REF!,0)),0)</f>
        <v>0</v>
      </c>
      <c r="AE18" s="94">
        <f t="array" ref="AE18">IFERROR(INDEX(#REF!,MATCH($A$3&amp;$A$4&amp;$C18,#REF!,0),MATCH(AE$3,#REF!,0)),0)</f>
        <v>0</v>
      </c>
      <c r="AF18" s="94">
        <f t="array" ref="AF18">IFERROR(INDEX(#REF!,MATCH($A$3&amp;$A$4&amp;$C18,#REF!,0),MATCH(AF$3,#REF!,0)),0)</f>
        <v>0</v>
      </c>
      <c r="AG18" s="94">
        <f t="array" ref="AG18">IFERROR(INDEX(#REF!,MATCH($A$3&amp;$A$4&amp;$C18,#REF!,0),MATCH(AG$3,#REF!,0)),0)</f>
        <v>0</v>
      </c>
      <c r="AH18" s="94">
        <f t="array" ref="AH18">IFERROR(INDEX(#REF!,MATCH($A$3&amp;$A$4&amp;$C18,#REF!,0),MATCH(AH$3,#REF!,0)),0)</f>
        <v>0</v>
      </c>
      <c r="AI18" s="94">
        <f t="array" ref="AI18">IFERROR(INDEX(#REF!,MATCH($A$3&amp;$A$4&amp;$C18,#REF!,0),MATCH(AI$3,#REF!,0)),0)</f>
        <v>0</v>
      </c>
      <c r="AJ18" s="94">
        <f t="array" ref="AJ18">IFERROR(INDEX(#REF!,MATCH($A$3&amp;$A$4&amp;$C18,#REF!,0),MATCH(AJ$3,#REF!,0)),0)</f>
        <v>0</v>
      </c>
      <c r="AK18" s="79"/>
      <c r="AL18" s="80">
        <f t="shared" si="5"/>
        <v>0</v>
      </c>
      <c r="AM18" s="85" t="e">
        <f t="shared" si="6"/>
        <v>#REF!</v>
      </c>
      <c r="AN18" s="79"/>
      <c r="AO18" s="94">
        <f t="array" ref="AO18">IFERROR(INDEX(#REF!,MATCH($A$3&amp;$A$4&amp;$C18,#REF!,0),MATCH(AO$3,#REF!,0)),0)</f>
        <v>0</v>
      </c>
      <c r="AP18" s="94">
        <f t="array" ref="AP18">IFERROR(INDEX(#REF!,MATCH($A$3&amp;$A$4&amp;$C18,#REF!,0),MATCH(AP$3,#REF!,0)),0)</f>
        <v>0</v>
      </c>
      <c r="AQ18" s="94">
        <f t="array" ref="AQ18">IFERROR(INDEX(#REF!,MATCH($A$3&amp;$A$4&amp;$C18,#REF!,0),MATCH(AQ$3,#REF!,0)),0)</f>
        <v>0</v>
      </c>
      <c r="AR18" s="94">
        <f t="array" ref="AR18">IFERROR(INDEX(#REF!,MATCH($A$3&amp;$A$4&amp;$C18,#REF!,0),MATCH(AR$3,#REF!,0)),0)</f>
        <v>0</v>
      </c>
      <c r="AS18" s="94">
        <f t="array" ref="AS18">IFERROR(INDEX(#REF!,MATCH($A$3&amp;$A$4&amp;$C18,#REF!,0),MATCH(AS$3,#REF!,0)),0)</f>
        <v>0</v>
      </c>
      <c r="AT18" s="94">
        <f t="array" ref="AT18">IFERROR(INDEX(#REF!,MATCH($A$3&amp;$A$4&amp;$C18,#REF!,0),MATCH(AT$3,#REF!,0)),0)</f>
        <v>0</v>
      </c>
      <c r="AU18" s="94">
        <f t="array" ref="AU18">IFERROR(INDEX(#REF!,MATCH($A$3&amp;$A$4&amp;$C18,#REF!,0),MATCH(AU$3,#REF!,0)),0)</f>
        <v>0</v>
      </c>
      <c r="AV18" s="94">
        <f t="array" ref="AV18">IFERROR(INDEX(#REF!,MATCH($A$3&amp;$A$4&amp;$C18,#REF!,0),MATCH(AV$3,#REF!,0)),0)</f>
        <v>0</v>
      </c>
      <c r="AW18" s="94">
        <f t="array" ref="AW18">IFERROR(INDEX(#REF!,MATCH($A$3&amp;$A$4&amp;$C18,#REF!,0),MATCH(AW$3,#REF!,0)),0)</f>
        <v>0</v>
      </c>
      <c r="AX18" s="94">
        <f t="array" ref="AX18">IFERROR(INDEX(#REF!,MATCH($A$3&amp;$A$4&amp;$C18,#REF!,0),MATCH(AX$3,#REF!,0)),0)</f>
        <v>0</v>
      </c>
      <c r="AY18" s="94">
        <f t="array" ref="AY18">IFERROR(INDEX(#REF!,MATCH($A$3&amp;$A$4&amp;$C18,#REF!,0),MATCH(AY$3,#REF!,0)),0)</f>
        <v>0</v>
      </c>
      <c r="AZ18" s="94">
        <f t="array" ref="AZ18">IFERROR(INDEX(#REF!,MATCH($A$3&amp;$A$4&amp;$C18,#REF!,0),MATCH(AZ$3,#REF!,0)),0)</f>
        <v>0</v>
      </c>
      <c r="BA18" s="79"/>
      <c r="BB18" s="80">
        <f t="shared" si="8"/>
        <v>0</v>
      </c>
      <c r="BC18" s="85" t="e">
        <f t="shared" si="9"/>
        <v>#REF!</v>
      </c>
      <c r="BD18" s="79"/>
      <c r="BE18" s="94"/>
      <c r="BF18" s="115"/>
      <c r="BG18" s="130"/>
      <c r="BH18" s="111"/>
      <c r="BI18" s="111"/>
      <c r="BJ18" s="111"/>
      <c r="BK18" s="111"/>
      <c r="BL18" s="79"/>
      <c r="BM18" s="94">
        <f t="array" ref="BM18">IFERROR(INDEX(#REF!,MATCH($A$3&amp;$A$4&amp;$C18,#REF!,0),MATCH(BM$3,#REF!,0)),0)</f>
        <v>0</v>
      </c>
      <c r="BN18" s="94">
        <f t="array" ref="BN18">IFERROR(INDEX(#REF!,MATCH($A$3&amp;$A$4&amp;$C18,#REF!,0),MATCH(BN$3,#REF!,0)),0)</f>
        <v>0</v>
      </c>
      <c r="BO18" s="94">
        <f t="array" ref="BO18">IFERROR(INDEX(#REF!,MATCH($A$3&amp;$A$4&amp;$C18,#REF!,0),MATCH(BO$3,#REF!,0)),0)</f>
        <v>0</v>
      </c>
      <c r="BP18" s="94">
        <f t="array" ref="BP18">IFERROR(INDEX(#REF!,MATCH($A$3&amp;$A$4&amp;$C18,#REF!,0),MATCH(BP$3,#REF!,0)),0)</f>
        <v>0</v>
      </c>
      <c r="BQ18" s="94">
        <f t="array" ref="BQ18">IFERROR(BQ$5*INDEX(#REF!,MATCH($D18,#REF!,0),MATCH(BQ$3,#REF!,0)),0)</f>
        <v>0</v>
      </c>
      <c r="BR18" s="94">
        <f t="array" ref="BR18">IFERROR(BR$5*INDEX(#REF!,MATCH($D18,#REF!,0),MATCH(BR$3,#REF!,0)),0)</f>
        <v>0</v>
      </c>
      <c r="BS18" s="94">
        <f t="array" ref="BS18">IFERROR(BS$5*INDEX(#REF!,MATCH($D18,#REF!,0),MATCH(BS$3,#REF!,0)),0)</f>
        <v>0</v>
      </c>
      <c r="BT18" s="94">
        <f t="array" ref="BT18">IFERROR(BT$5*INDEX(#REF!,MATCH($D18,#REF!,0),MATCH(BT$3,#REF!,0)),0)</f>
        <v>0</v>
      </c>
      <c r="BU18" s="94">
        <f t="array" ref="BU18">IFERROR(BU$5*INDEX(#REF!,MATCH($D18,#REF!,0),MATCH(BU$3,#REF!,0)),0)</f>
        <v>0</v>
      </c>
      <c r="BV18" s="94">
        <f t="array" ref="BV18">IFERROR(BV$5*INDEX(#REF!,MATCH($D18,#REF!,0),MATCH(BV$3,#REF!,0)),0)</f>
        <v>0</v>
      </c>
      <c r="BW18" s="94">
        <f t="array" ref="BW18">IFERROR(BW$5*INDEX(#REF!,MATCH($D18,#REF!,0),MATCH(BW$3,#REF!,0)),0)</f>
        <v>0</v>
      </c>
      <c r="BX18" s="94">
        <f t="array" ref="BX18">IFERROR(BX$5*INDEX(#REF!,MATCH($D18,#REF!,0),MATCH(BX$3,#REF!,0)),0)</f>
        <v>0</v>
      </c>
      <c r="BY18" s="79"/>
      <c r="BZ18" s="80">
        <f t="shared" si="11"/>
        <v>0</v>
      </c>
      <c r="CA18" s="85" t="e">
        <f t="shared" si="12"/>
        <v>#REF!</v>
      </c>
      <c r="CB18" s="79"/>
      <c r="CC18" s="94">
        <f t="array" ref="CC18">IFERROR(CC$5*INDEX(#REF!,MATCH($D18,#REF!,0),MATCH(CC$3,#REF!,0)),0)</f>
        <v>0</v>
      </c>
      <c r="CD18" s="94">
        <f t="array" ref="CD18">IFERROR(CD$5*INDEX(#REF!,MATCH($D18,#REF!,0),MATCH(CD$3,#REF!,0)),0)</f>
        <v>0</v>
      </c>
      <c r="CE18" s="94">
        <f t="array" ref="CE18">IFERROR(CE$5*INDEX(#REF!,MATCH($D18,#REF!,0),MATCH(CE$3,#REF!,0)),0)</f>
        <v>0</v>
      </c>
      <c r="CF18" s="94">
        <f t="array" ref="CF18">IFERROR(CF$5*INDEX(#REF!,MATCH($D18,#REF!,0),MATCH(CF$3,#REF!,0)),0)</f>
        <v>0</v>
      </c>
      <c r="CG18" s="94">
        <f t="array" ref="CG18">IFERROR(CG$5*INDEX(#REF!,MATCH($D18,#REF!,0),MATCH(CG$3,#REF!,0)),0)</f>
        <v>0</v>
      </c>
      <c r="CH18" s="94">
        <f t="array" ref="CH18">IFERROR(CH$5*INDEX(#REF!,MATCH($D18,#REF!,0),MATCH(CH$3,#REF!,0)),0)</f>
        <v>0</v>
      </c>
      <c r="CI18" s="94">
        <f t="array" ref="CI18">IFERROR(CI$5*INDEX(#REF!,MATCH($D18,#REF!,0),MATCH(CI$3,#REF!,0)),0)</f>
        <v>0</v>
      </c>
      <c r="CJ18" s="94">
        <f t="array" ref="CJ18">IFERROR(CJ$5*INDEX(#REF!,MATCH($D18,#REF!,0),MATCH(CJ$3,#REF!,0)),0)</f>
        <v>0</v>
      </c>
      <c r="CK18" s="94">
        <f t="array" ref="CK18">IFERROR(CK$5*INDEX(#REF!,MATCH($D18,#REF!,0),MATCH(CK$3,#REF!,0)),0)</f>
        <v>0</v>
      </c>
      <c r="CL18" s="94">
        <f t="array" ref="CL18">IFERROR(CL$5*INDEX(#REF!,MATCH($D18,#REF!,0),MATCH(CL$3,#REF!,0)),0)</f>
        <v>0</v>
      </c>
      <c r="CM18" s="94">
        <f t="array" ref="CM18">IFERROR(CM$5*INDEX(#REF!,MATCH($D18,#REF!,0),MATCH(CM$3,#REF!,0)),0)</f>
        <v>0</v>
      </c>
      <c r="CN18" s="94">
        <f t="array" ref="CN18">IFERROR(CN$5*INDEX(#REF!,MATCH($D18,#REF!,0),MATCH(CN$3,#REF!,0)),0)</f>
        <v>0</v>
      </c>
      <c r="CO18" s="79"/>
      <c r="CP18" s="80">
        <f t="shared" si="14"/>
        <v>0</v>
      </c>
      <c r="CQ18" s="85" t="e">
        <f t="shared" si="15"/>
        <v>#REF!</v>
      </c>
    </row>
    <row r="19" spans="1:95" ht="10.5" customHeight="1" outlineLevel="2" x14ac:dyDescent="0.25">
      <c r="A19" s="70" t="str">
        <f t="shared" si="16"/>
        <v>ReceitaPrimer liso intacto 150ml</v>
      </c>
      <c r="B19" s="114" t="s">
        <v>20</v>
      </c>
      <c r="C19" s="78" t="s">
        <v>228</v>
      </c>
      <c r="D19" s="79" t="s">
        <v>34</v>
      </c>
      <c r="E19" s="79"/>
      <c r="F19" s="79"/>
      <c r="H19" s="79"/>
      <c r="I19" s="94">
        <v>0</v>
      </c>
      <c r="J19" s="94">
        <v>0</v>
      </c>
      <c r="K19" s="94">
        <v>0</v>
      </c>
      <c r="L19" s="94">
        <v>0</v>
      </c>
      <c r="M19" s="94">
        <v>0</v>
      </c>
      <c r="N19" s="94">
        <v>0</v>
      </c>
      <c r="O19" s="94">
        <v>0</v>
      </c>
      <c r="P19" s="94">
        <v>0</v>
      </c>
      <c r="Q19" s="94">
        <v>0</v>
      </c>
      <c r="R19" s="94">
        <v>0</v>
      </c>
      <c r="S19" s="94">
        <v>0</v>
      </c>
      <c r="T19" s="94">
        <v>0</v>
      </c>
      <c r="U19" s="79"/>
      <c r="V19" s="80">
        <f t="shared" si="2"/>
        <v>0</v>
      </c>
      <c r="W19" s="85" t="e">
        <f t="shared" si="3"/>
        <v>#REF!</v>
      </c>
      <c r="X19" s="79"/>
      <c r="Y19" s="94">
        <f t="array" ref="Y19">IFERROR(INDEX(#REF!,MATCH($A$3&amp;$A$4&amp;$C19,#REF!,0),MATCH(Y$3,#REF!,0)),0)</f>
        <v>0</v>
      </c>
      <c r="Z19" s="94">
        <f t="array" ref="Z19">IFERROR(INDEX(#REF!,MATCH($A$3&amp;$A$4&amp;$C19,#REF!,0),MATCH(Z$3,#REF!,0)),0)</f>
        <v>0</v>
      </c>
      <c r="AA19" s="94">
        <f t="array" ref="AA19">IFERROR(INDEX(#REF!,MATCH($A$3&amp;$A$4&amp;$C19,#REF!,0),MATCH(AA$3,#REF!,0)),0)</f>
        <v>0</v>
      </c>
      <c r="AB19" s="94">
        <f t="array" ref="AB19">(IFERROR(INDEX(#REF!,MATCH($A$3&amp;$A$4&amp;$C19,#REF!,0),MATCH(AB$3,#REF!,0)),0))*1.44821948942455</f>
        <v>0</v>
      </c>
      <c r="AC19" s="94">
        <f t="array" ref="AC19">IFERROR(INDEX(#REF!,MATCH($A$3&amp;$A$4&amp;$C19,#REF!,0),MATCH(AC$3,#REF!,0)),0)</f>
        <v>0</v>
      </c>
      <c r="AD19" s="94">
        <f t="array" ref="AD19">IFERROR(INDEX(#REF!,MATCH($A$3&amp;$A$4&amp;$C19,#REF!,0),MATCH(AD$3,#REF!,0)),0)</f>
        <v>0</v>
      </c>
      <c r="AE19" s="94">
        <f t="array" ref="AE19">IFERROR(INDEX(#REF!,MATCH($A$3&amp;$A$4&amp;$C19,#REF!,0),MATCH(AE$3,#REF!,0)),0)</f>
        <v>0</v>
      </c>
      <c r="AF19" s="94">
        <f t="array" ref="AF19">IFERROR(INDEX(#REF!,MATCH($A$3&amp;$A$4&amp;$C19,#REF!,0),MATCH(AF$3,#REF!,0)),0)</f>
        <v>0</v>
      </c>
      <c r="AG19" s="94">
        <f t="array" ref="AG19">IFERROR(INDEX(#REF!,MATCH($A$3&amp;$A$4&amp;$C19,#REF!,0),MATCH(AG$3,#REF!,0)),0)</f>
        <v>0</v>
      </c>
      <c r="AH19" s="94">
        <f t="array" ref="AH19">IFERROR(INDEX(#REF!,MATCH($A$3&amp;$A$4&amp;$C19,#REF!,0),MATCH(AH$3,#REF!,0)),0)</f>
        <v>0</v>
      </c>
      <c r="AI19" s="94">
        <f t="array" ref="AI19">IFERROR(INDEX(#REF!,MATCH($A$3&amp;$A$4&amp;$C19,#REF!,0),MATCH(AI$3,#REF!,0)),0)</f>
        <v>0</v>
      </c>
      <c r="AJ19" s="94">
        <f t="array" ref="AJ19">IFERROR(INDEX(#REF!,MATCH($A$3&amp;$A$4&amp;$C19,#REF!,0),MATCH(AJ$3,#REF!,0)),0)</f>
        <v>0</v>
      </c>
      <c r="AK19" s="79"/>
      <c r="AL19" s="80">
        <f t="shared" si="5"/>
        <v>0</v>
      </c>
      <c r="AM19" s="85" t="e">
        <f t="shared" si="6"/>
        <v>#REF!</v>
      </c>
      <c r="AN19" s="79"/>
      <c r="AO19" s="94">
        <f t="array" ref="AO19">IFERROR(INDEX(#REF!,MATCH($A$3&amp;$A$4&amp;$C19,#REF!,0),MATCH(AO$3,#REF!,0)),0)</f>
        <v>0</v>
      </c>
      <c r="AP19" s="94">
        <f t="array" ref="AP19">IFERROR(INDEX(#REF!,MATCH($A$3&amp;$A$4&amp;$C19,#REF!,0),MATCH(AP$3,#REF!,0)),0)</f>
        <v>0</v>
      </c>
      <c r="AQ19" s="94">
        <f t="array" ref="AQ19">IFERROR(INDEX(#REF!,MATCH($A$3&amp;$A$4&amp;$C19,#REF!,0),MATCH(AQ$3,#REF!,0)),0)</f>
        <v>0</v>
      </c>
      <c r="AR19" s="94">
        <f t="array" ref="AR19">IFERROR(INDEX(#REF!,MATCH($A$3&amp;$A$4&amp;$C19,#REF!,0),MATCH(AR$3,#REF!,0)),0)</f>
        <v>0</v>
      </c>
      <c r="AS19" s="94">
        <f t="array" ref="AS19">IFERROR(INDEX(#REF!,MATCH($A$3&amp;$A$4&amp;$C19,#REF!,0),MATCH(AS$3,#REF!,0)),0)</f>
        <v>0</v>
      </c>
      <c r="AT19" s="94">
        <f t="array" ref="AT19">IFERROR(INDEX(#REF!,MATCH($A$3&amp;$A$4&amp;$C19,#REF!,0),MATCH(AT$3,#REF!,0)),0)</f>
        <v>0</v>
      </c>
      <c r="AU19" s="94">
        <f t="array" ref="AU19">IFERROR(INDEX(#REF!,MATCH($A$3&amp;$A$4&amp;$C19,#REF!,0),MATCH(AU$3,#REF!,0)),0)</f>
        <v>0</v>
      </c>
      <c r="AV19" s="94">
        <f t="array" ref="AV19">IFERROR(INDEX(#REF!,MATCH($A$3&amp;$A$4&amp;$C19,#REF!,0),MATCH(AV$3,#REF!,0)),0)</f>
        <v>0</v>
      </c>
      <c r="AW19" s="94">
        <f t="array" ref="AW19">IFERROR(INDEX(#REF!,MATCH($A$3&amp;$A$4&amp;$C19,#REF!,0),MATCH(AW$3,#REF!,0)),0)</f>
        <v>0</v>
      </c>
      <c r="AX19" s="94">
        <f t="array" ref="AX19">IFERROR(INDEX(#REF!,MATCH($A$3&amp;$A$4&amp;$C19,#REF!,0),MATCH(AX$3,#REF!,0)),0)</f>
        <v>0</v>
      </c>
      <c r="AY19" s="94">
        <f t="array" ref="AY19">IFERROR(INDEX(#REF!,MATCH($A$3&amp;$A$4&amp;$C19,#REF!,0),MATCH(AY$3,#REF!,0)),0)</f>
        <v>0</v>
      </c>
      <c r="AZ19" s="94">
        <f t="array" ref="AZ19">IFERROR(INDEX(#REF!,MATCH($A$3&amp;$A$4&amp;$C19,#REF!,0),MATCH(AZ$3,#REF!,0)),0)</f>
        <v>0</v>
      </c>
      <c r="BA19" s="79"/>
      <c r="BB19" s="80">
        <f t="shared" si="8"/>
        <v>0</v>
      </c>
      <c r="BC19" s="85" t="e">
        <f t="shared" si="9"/>
        <v>#REF!</v>
      </c>
      <c r="BD19" s="79"/>
      <c r="BE19" s="94"/>
      <c r="BF19" s="115"/>
      <c r="BG19" s="130"/>
      <c r="BH19" s="111"/>
      <c r="BI19" s="111"/>
      <c r="BJ19" s="111"/>
      <c r="BK19" s="111"/>
      <c r="BL19" s="79"/>
      <c r="BM19" s="94">
        <f t="array" ref="BM19">IFERROR(INDEX(#REF!,MATCH($A$3&amp;$A$4&amp;$C19,#REF!,0),MATCH(BM$3,#REF!,0)),0)</f>
        <v>0</v>
      </c>
      <c r="BN19" s="94">
        <f t="array" ref="BN19">IFERROR(INDEX(#REF!,MATCH($A$3&amp;$A$4&amp;$C19,#REF!,0),MATCH(BN$3,#REF!,0)),0)</f>
        <v>0</v>
      </c>
      <c r="BO19" s="94">
        <f t="array" ref="BO19">IFERROR(INDEX(#REF!,MATCH($A$3&amp;$A$4&amp;$C19,#REF!,0),MATCH(BO$3,#REF!,0)),0)</f>
        <v>0</v>
      </c>
      <c r="BP19" s="94">
        <f t="array" ref="BP19">IFERROR(INDEX(#REF!,MATCH($A$3&amp;$A$4&amp;$C19,#REF!,0),MATCH(BP$3,#REF!,0)),0)</f>
        <v>0</v>
      </c>
      <c r="BQ19" s="94">
        <f t="array" ref="BQ19">IFERROR(BQ$5*INDEX(#REF!,MATCH($D19,#REF!,0),MATCH(BQ$3,#REF!,0)),0)</f>
        <v>0</v>
      </c>
      <c r="BR19" s="94">
        <f t="array" ref="BR19">IFERROR(BR$5*INDEX(#REF!,MATCH($D19,#REF!,0),MATCH(BR$3,#REF!,0)),0)</f>
        <v>0</v>
      </c>
      <c r="BS19" s="94">
        <f t="array" ref="BS19">IFERROR(BS$5*INDEX(#REF!,MATCH($D19,#REF!,0),MATCH(BS$3,#REF!,0)),0)</f>
        <v>0</v>
      </c>
      <c r="BT19" s="94">
        <f t="array" ref="BT19">IFERROR(BT$5*INDEX(#REF!,MATCH($D19,#REF!,0),MATCH(BT$3,#REF!,0)),0)</f>
        <v>0</v>
      </c>
      <c r="BU19" s="94">
        <f t="array" ref="BU19">IFERROR(BU$5*INDEX(#REF!,MATCH($D19,#REF!,0),MATCH(BU$3,#REF!,0)),0)</f>
        <v>0</v>
      </c>
      <c r="BV19" s="94">
        <f t="array" ref="BV19">IFERROR(BV$5*INDEX(#REF!,MATCH($D19,#REF!,0),MATCH(BV$3,#REF!,0)),0)</f>
        <v>0</v>
      </c>
      <c r="BW19" s="94">
        <f t="array" ref="BW19">IFERROR(BW$5*INDEX(#REF!,MATCH($D19,#REF!,0),MATCH(BW$3,#REF!,0)),0)</f>
        <v>0</v>
      </c>
      <c r="BX19" s="94">
        <f t="array" ref="BX19">IFERROR(BX$5*INDEX(#REF!,MATCH($D19,#REF!,0),MATCH(BX$3,#REF!,0)),0)</f>
        <v>0</v>
      </c>
      <c r="BY19" s="79"/>
      <c r="BZ19" s="80">
        <f t="shared" si="11"/>
        <v>0</v>
      </c>
      <c r="CA19" s="85" t="e">
        <f t="shared" si="12"/>
        <v>#REF!</v>
      </c>
      <c r="CB19" s="79"/>
      <c r="CC19" s="94">
        <f t="array" ref="CC19">IFERROR(CC$5*INDEX(#REF!,MATCH($D19,#REF!,0),MATCH(CC$3,#REF!,0)),0)</f>
        <v>0</v>
      </c>
      <c r="CD19" s="94">
        <f t="array" ref="CD19">IFERROR(CD$5*INDEX(#REF!,MATCH($D19,#REF!,0),MATCH(CD$3,#REF!,0)),0)</f>
        <v>0</v>
      </c>
      <c r="CE19" s="94">
        <f t="array" ref="CE19">IFERROR(CE$5*INDEX(#REF!,MATCH($D19,#REF!,0),MATCH(CE$3,#REF!,0)),0)</f>
        <v>0</v>
      </c>
      <c r="CF19" s="94">
        <f t="array" ref="CF19">IFERROR(CF$5*INDEX(#REF!,MATCH($D19,#REF!,0),MATCH(CF$3,#REF!,0)),0)</f>
        <v>0</v>
      </c>
      <c r="CG19" s="94">
        <f t="array" ref="CG19">IFERROR(CG$5*INDEX(#REF!,MATCH($D19,#REF!,0),MATCH(CG$3,#REF!,0)),0)</f>
        <v>0</v>
      </c>
      <c r="CH19" s="94">
        <f t="array" ref="CH19">IFERROR(CH$5*INDEX(#REF!,MATCH($D19,#REF!,0),MATCH(CH$3,#REF!,0)),0)</f>
        <v>0</v>
      </c>
      <c r="CI19" s="94">
        <f t="array" ref="CI19">IFERROR(CI$5*INDEX(#REF!,MATCH($D19,#REF!,0),MATCH(CI$3,#REF!,0)),0)</f>
        <v>0</v>
      </c>
      <c r="CJ19" s="94">
        <f t="array" ref="CJ19">IFERROR(CJ$5*INDEX(#REF!,MATCH($D19,#REF!,0),MATCH(CJ$3,#REF!,0)),0)</f>
        <v>0</v>
      </c>
      <c r="CK19" s="94">
        <f t="array" ref="CK19">IFERROR(CK$5*INDEX(#REF!,MATCH($D19,#REF!,0),MATCH(CK$3,#REF!,0)),0)</f>
        <v>0</v>
      </c>
      <c r="CL19" s="94">
        <f t="array" ref="CL19">IFERROR(CL$5*INDEX(#REF!,MATCH($D19,#REF!,0),MATCH(CL$3,#REF!,0)),0)</f>
        <v>0</v>
      </c>
      <c r="CM19" s="94">
        <f t="array" ref="CM19">IFERROR(CM$5*INDEX(#REF!,MATCH($D19,#REF!,0),MATCH(CM$3,#REF!,0)),0)</f>
        <v>0</v>
      </c>
      <c r="CN19" s="94">
        <f t="array" ref="CN19">IFERROR(CN$5*INDEX(#REF!,MATCH($D19,#REF!,0),MATCH(CN$3,#REF!,0)),0)</f>
        <v>0</v>
      </c>
      <c r="CO19" s="79"/>
      <c r="CP19" s="80">
        <f t="shared" si="14"/>
        <v>0</v>
      </c>
      <c r="CQ19" s="85" t="e">
        <f t="shared" si="15"/>
        <v>#REF!</v>
      </c>
    </row>
    <row r="20" spans="1:95" ht="10.5" customHeight="1" outlineLevel="2" x14ac:dyDescent="0.25">
      <c r="A20" s="70" t="str">
        <f t="shared" si="16"/>
        <v>ReceitaBooster antifrizz</v>
      </c>
      <c r="B20" s="114" t="s">
        <v>20</v>
      </c>
      <c r="C20" s="78" t="s">
        <v>229</v>
      </c>
      <c r="D20" s="79" t="s">
        <v>230</v>
      </c>
      <c r="E20" s="79"/>
      <c r="F20" s="79"/>
      <c r="H20" s="79"/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  <c r="Q20" s="94">
        <v>0</v>
      </c>
      <c r="R20" s="94">
        <v>0</v>
      </c>
      <c r="S20" s="94">
        <v>0</v>
      </c>
      <c r="T20" s="94">
        <v>0</v>
      </c>
      <c r="U20" s="79"/>
      <c r="V20" s="80">
        <f t="shared" si="2"/>
        <v>0</v>
      </c>
      <c r="W20" s="85" t="e">
        <f t="shared" si="3"/>
        <v>#REF!</v>
      </c>
      <c r="X20" s="79"/>
      <c r="Y20" s="94">
        <f t="array" ref="Y20">IFERROR(INDEX(#REF!,MATCH($A$3&amp;$A$4&amp;$C20,#REF!,0),MATCH(Y$3,#REF!,0)),0)</f>
        <v>0</v>
      </c>
      <c r="Z20" s="94">
        <f t="array" ref="Z20">IFERROR(INDEX(#REF!,MATCH($A$3&amp;$A$4&amp;$C20,#REF!,0),MATCH(Z$3,#REF!,0)),0)</f>
        <v>0</v>
      </c>
      <c r="AA20" s="94">
        <f t="array" ref="AA20">IFERROR(INDEX(#REF!,MATCH($A$3&amp;$A$4&amp;$C20,#REF!,0),MATCH(AA$3,#REF!,0)),0)</f>
        <v>0</v>
      </c>
      <c r="AB20" s="94">
        <f t="array" ref="AB20">(IFERROR(INDEX(#REF!,MATCH($A$3&amp;$A$4&amp;$C20,#REF!,0),MATCH(AB$3,#REF!,0)),0))*1.44821948942455</f>
        <v>0</v>
      </c>
      <c r="AC20" s="94">
        <f t="array" ref="AC20">IFERROR(INDEX(#REF!,MATCH($A$3&amp;$A$4&amp;$C20,#REF!,0),MATCH(AC$3,#REF!,0)),0)</f>
        <v>0</v>
      </c>
      <c r="AD20" s="94">
        <f t="array" ref="AD20">IFERROR(INDEX(#REF!,MATCH($A$3&amp;$A$4&amp;$C20,#REF!,0),MATCH(AD$3,#REF!,0)),0)</f>
        <v>0</v>
      </c>
      <c r="AE20" s="94">
        <f t="array" ref="AE20">IFERROR(INDEX(#REF!,MATCH($A$3&amp;$A$4&amp;$C20,#REF!,0),MATCH(AE$3,#REF!,0)),0)</f>
        <v>0</v>
      </c>
      <c r="AF20" s="94">
        <f t="array" ref="AF20">IFERROR(INDEX(#REF!,MATCH($A$3&amp;$A$4&amp;$C20,#REF!,0),MATCH(AF$3,#REF!,0)),0)</f>
        <v>0</v>
      </c>
      <c r="AG20" s="94">
        <f t="array" ref="AG20">IFERROR(INDEX(#REF!,MATCH($A$3&amp;$A$4&amp;$C20,#REF!,0),MATCH(AG$3,#REF!,0)),0)</f>
        <v>0</v>
      </c>
      <c r="AH20" s="94">
        <f t="array" ref="AH20">IFERROR(INDEX(#REF!,MATCH($A$3&amp;$A$4&amp;$C20,#REF!,0),MATCH(AH$3,#REF!,0)),0)</f>
        <v>0</v>
      </c>
      <c r="AI20" s="94">
        <f t="array" ref="AI20">IFERROR(INDEX(#REF!,MATCH($A$3&amp;$A$4&amp;$C20,#REF!,0),MATCH(AI$3,#REF!,0)),0)</f>
        <v>0</v>
      </c>
      <c r="AJ20" s="94">
        <f t="array" ref="AJ20">IFERROR(INDEX(#REF!,MATCH($A$3&amp;$A$4&amp;$C20,#REF!,0),MATCH(AJ$3,#REF!,0)),0)</f>
        <v>0</v>
      </c>
      <c r="AK20" s="79"/>
      <c r="AL20" s="80">
        <f t="shared" si="5"/>
        <v>0</v>
      </c>
      <c r="AM20" s="85" t="e">
        <f t="shared" si="6"/>
        <v>#REF!</v>
      </c>
      <c r="AN20" s="79"/>
      <c r="AO20" s="94">
        <f t="array" ref="AO20">IFERROR(INDEX(#REF!,MATCH($A$3&amp;$A$4&amp;$C20,#REF!,0),MATCH(AO$3,#REF!,0)),0)</f>
        <v>0</v>
      </c>
      <c r="AP20" s="94">
        <f t="array" ref="AP20">IFERROR(INDEX(#REF!,MATCH($A$3&amp;$A$4&amp;$C20,#REF!,0),MATCH(AP$3,#REF!,0)),0)</f>
        <v>0</v>
      </c>
      <c r="AQ20" s="94">
        <f t="array" ref="AQ20">IFERROR(INDEX(#REF!,MATCH($A$3&amp;$A$4&amp;$C20,#REF!,0),MATCH(AQ$3,#REF!,0)),0)</f>
        <v>0</v>
      </c>
      <c r="AR20" s="94">
        <f t="array" ref="AR20">IFERROR(INDEX(#REF!,MATCH($A$3&amp;$A$4&amp;$C20,#REF!,0),MATCH(AR$3,#REF!,0)),0)</f>
        <v>0</v>
      </c>
      <c r="AS20" s="94">
        <f t="array" ref="AS20">IFERROR(INDEX(#REF!,MATCH($A$3&amp;$A$4&amp;$C20,#REF!,0),MATCH(AS$3,#REF!,0)),0)</f>
        <v>0</v>
      </c>
      <c r="AT20" s="94">
        <f t="array" ref="AT20">IFERROR(INDEX(#REF!,MATCH($A$3&amp;$A$4&amp;$C20,#REF!,0),MATCH(AT$3,#REF!,0)),0)</f>
        <v>0</v>
      </c>
      <c r="AU20" s="94">
        <f t="array" ref="AU20">IFERROR(INDEX(#REF!,MATCH($A$3&amp;$A$4&amp;$C20,#REF!,0),MATCH(AU$3,#REF!,0)),0)</f>
        <v>0</v>
      </c>
      <c r="AV20" s="94">
        <f t="array" ref="AV20">IFERROR(INDEX(#REF!,MATCH($A$3&amp;$A$4&amp;$C20,#REF!,0),MATCH(AV$3,#REF!,0)),0)</f>
        <v>0</v>
      </c>
      <c r="AW20" s="94">
        <f t="array" ref="AW20">IFERROR(INDEX(#REF!,MATCH($A$3&amp;$A$4&amp;$C20,#REF!,0),MATCH(AW$3,#REF!,0)),0)</f>
        <v>0</v>
      </c>
      <c r="AX20" s="94">
        <f t="array" ref="AX20">IFERROR(INDEX(#REF!,MATCH($A$3&amp;$A$4&amp;$C20,#REF!,0),MATCH(AX$3,#REF!,0)),0)</f>
        <v>0</v>
      </c>
      <c r="AY20" s="94">
        <f t="array" ref="AY20">IFERROR(INDEX(#REF!,MATCH($A$3&amp;$A$4&amp;$C20,#REF!,0),MATCH(AY$3,#REF!,0)),0)</f>
        <v>0</v>
      </c>
      <c r="AZ20" s="94">
        <f t="array" ref="AZ20">IFERROR(INDEX(#REF!,MATCH($A$3&amp;$A$4&amp;$C20,#REF!,0),MATCH(AZ$3,#REF!,0)),0)</f>
        <v>0</v>
      </c>
      <c r="BA20" s="79"/>
      <c r="BB20" s="80">
        <f t="shared" si="8"/>
        <v>0</v>
      </c>
      <c r="BC20" s="85" t="e">
        <f t="shared" si="9"/>
        <v>#REF!</v>
      </c>
      <c r="BD20" s="79"/>
      <c r="BE20" s="94"/>
      <c r="BF20" s="115"/>
      <c r="BG20" s="130"/>
      <c r="BH20" s="111"/>
      <c r="BI20" s="111"/>
      <c r="BJ20" s="111"/>
      <c r="BK20" s="111"/>
      <c r="BL20" s="79"/>
      <c r="BM20" s="94">
        <f t="array" ref="BM20">IFERROR(INDEX(#REF!,MATCH($A$3&amp;$A$4&amp;$C20,#REF!,0),MATCH(BM$3,#REF!,0)),0)</f>
        <v>0</v>
      </c>
      <c r="BN20" s="94">
        <f t="array" ref="BN20">IFERROR(INDEX(#REF!,MATCH($A$3&amp;$A$4&amp;$C20,#REF!,0),MATCH(BN$3,#REF!,0)),0)</f>
        <v>0</v>
      </c>
      <c r="BO20" s="94">
        <f t="array" ref="BO20">IFERROR(INDEX(#REF!,MATCH($A$3&amp;$A$4&amp;$C20,#REF!,0),MATCH(BO$3,#REF!,0)),0)</f>
        <v>0</v>
      </c>
      <c r="BP20" s="94">
        <f t="array" ref="BP20">IFERROR(INDEX(#REF!,MATCH($A$3&amp;$A$4&amp;$C20,#REF!,0),MATCH(BP$3,#REF!,0)),0)</f>
        <v>0</v>
      </c>
      <c r="BQ20" s="94">
        <f t="array" ref="BQ20">IFERROR(BQ$5*INDEX(#REF!,MATCH($D20,#REF!,0),MATCH(BQ$3,#REF!,0)),0)</f>
        <v>0</v>
      </c>
      <c r="BR20" s="94">
        <f t="array" ref="BR20">IFERROR(BR$5*INDEX(#REF!,MATCH($D20,#REF!,0),MATCH(BR$3,#REF!,0)),0)</f>
        <v>0</v>
      </c>
      <c r="BS20" s="94">
        <f t="array" ref="BS20">IFERROR(BS$5*INDEX(#REF!,MATCH($D20,#REF!,0),MATCH(BS$3,#REF!,0)),0)</f>
        <v>0</v>
      </c>
      <c r="BT20" s="94">
        <f t="array" ref="BT20">IFERROR(BT$5*INDEX(#REF!,MATCH($D20,#REF!,0),MATCH(BT$3,#REF!,0)),0)</f>
        <v>0</v>
      </c>
      <c r="BU20" s="94">
        <f t="array" ref="BU20">IFERROR(BU$5*INDEX(#REF!,MATCH($D20,#REF!,0),MATCH(BU$3,#REF!,0)),0)</f>
        <v>0</v>
      </c>
      <c r="BV20" s="94">
        <f t="array" ref="BV20">IFERROR(BV$5*INDEX(#REF!,MATCH($D20,#REF!,0),MATCH(BV$3,#REF!,0)),0)</f>
        <v>0</v>
      </c>
      <c r="BW20" s="94">
        <f t="array" ref="BW20">IFERROR(BW$5*INDEX(#REF!,MATCH($D20,#REF!,0),MATCH(BW$3,#REF!,0)),0)</f>
        <v>0</v>
      </c>
      <c r="BX20" s="94">
        <f t="array" ref="BX20">IFERROR(BX$5*INDEX(#REF!,MATCH($D20,#REF!,0),MATCH(BX$3,#REF!,0)),0)</f>
        <v>0</v>
      </c>
      <c r="BY20" s="79"/>
      <c r="BZ20" s="80">
        <f t="shared" si="11"/>
        <v>0</v>
      </c>
      <c r="CA20" s="85" t="e">
        <f t="shared" si="12"/>
        <v>#REF!</v>
      </c>
      <c r="CB20" s="79"/>
      <c r="CC20" s="94">
        <f t="array" ref="CC20">IFERROR(CC$5*INDEX(#REF!,MATCH($D20,#REF!,0),MATCH(CC$3,#REF!,0)),0)</f>
        <v>0</v>
      </c>
      <c r="CD20" s="94">
        <f t="array" ref="CD20">IFERROR(CD$5*INDEX(#REF!,MATCH($D20,#REF!,0),MATCH(CD$3,#REF!,0)),0)</f>
        <v>0</v>
      </c>
      <c r="CE20" s="94">
        <f t="array" ref="CE20">IFERROR(CE$5*INDEX(#REF!,MATCH($D20,#REF!,0),MATCH(CE$3,#REF!,0)),0)</f>
        <v>0</v>
      </c>
      <c r="CF20" s="94">
        <f t="array" ref="CF20">IFERROR(CF$5*INDEX(#REF!,MATCH($D20,#REF!,0),MATCH(CF$3,#REF!,0)),0)</f>
        <v>0</v>
      </c>
      <c r="CG20" s="94">
        <f t="array" ref="CG20">IFERROR(CG$5*INDEX(#REF!,MATCH($D20,#REF!,0),MATCH(CG$3,#REF!,0)),0)</f>
        <v>0</v>
      </c>
      <c r="CH20" s="94">
        <f t="array" ref="CH20">IFERROR(CH$5*INDEX(#REF!,MATCH($D20,#REF!,0),MATCH(CH$3,#REF!,0)),0)</f>
        <v>0</v>
      </c>
      <c r="CI20" s="94">
        <f t="array" ref="CI20">IFERROR(CI$5*INDEX(#REF!,MATCH($D20,#REF!,0),MATCH(CI$3,#REF!,0)),0)</f>
        <v>0</v>
      </c>
      <c r="CJ20" s="94">
        <f t="array" ref="CJ20">IFERROR(CJ$5*INDEX(#REF!,MATCH($D20,#REF!,0),MATCH(CJ$3,#REF!,0)),0)</f>
        <v>0</v>
      </c>
      <c r="CK20" s="94">
        <f t="array" ref="CK20">IFERROR(CK$5*INDEX(#REF!,MATCH($D20,#REF!,0),MATCH(CK$3,#REF!,0)),0)</f>
        <v>0</v>
      </c>
      <c r="CL20" s="94">
        <f t="array" ref="CL20">IFERROR(CL$5*INDEX(#REF!,MATCH($D20,#REF!,0),MATCH(CL$3,#REF!,0)),0)</f>
        <v>0</v>
      </c>
      <c r="CM20" s="94">
        <f t="array" ref="CM20">IFERROR(CM$5*INDEX(#REF!,MATCH($D20,#REF!,0),MATCH(CM$3,#REF!,0)),0)</f>
        <v>0</v>
      </c>
      <c r="CN20" s="94">
        <f t="array" ref="CN20">IFERROR(CN$5*INDEX(#REF!,MATCH($D20,#REF!,0),MATCH(CN$3,#REF!,0)),0)</f>
        <v>0</v>
      </c>
      <c r="CO20" s="79"/>
      <c r="CP20" s="80">
        <f t="shared" si="14"/>
        <v>0</v>
      </c>
      <c r="CQ20" s="85" t="e">
        <f t="shared" si="15"/>
        <v>#REF!</v>
      </c>
    </row>
    <row r="21" spans="1:95" ht="10.5" customHeight="1" outlineLevel="2" x14ac:dyDescent="0.25">
      <c r="A21" s="70" t="str">
        <f t="shared" si="16"/>
        <v>ReceitaLeave-in pluma</v>
      </c>
      <c r="B21" s="114" t="s">
        <v>20</v>
      </c>
      <c r="C21" s="78" t="s">
        <v>231</v>
      </c>
      <c r="D21" s="79" t="s">
        <v>232</v>
      </c>
      <c r="E21" s="79"/>
      <c r="F21" s="79"/>
      <c r="H21" s="79"/>
      <c r="I21" s="94">
        <v>0</v>
      </c>
      <c r="J21" s="94">
        <v>0</v>
      </c>
      <c r="K21" s="94">
        <v>0</v>
      </c>
      <c r="L21" s="94">
        <v>0</v>
      </c>
      <c r="M21" s="94">
        <v>0</v>
      </c>
      <c r="N21" s="94">
        <v>0</v>
      </c>
      <c r="O21" s="94">
        <v>0</v>
      </c>
      <c r="P21" s="94">
        <v>0</v>
      </c>
      <c r="Q21" s="94">
        <v>0</v>
      </c>
      <c r="R21" s="94">
        <v>0</v>
      </c>
      <c r="S21" s="94">
        <v>0</v>
      </c>
      <c r="T21" s="94">
        <v>0</v>
      </c>
      <c r="U21" s="79"/>
      <c r="V21" s="80">
        <f t="shared" si="2"/>
        <v>0</v>
      </c>
      <c r="W21" s="85" t="e">
        <f t="shared" si="3"/>
        <v>#REF!</v>
      </c>
      <c r="X21" s="79"/>
      <c r="Y21" s="94">
        <f t="array" ref="Y21">IFERROR(INDEX(#REF!,MATCH($A$3&amp;$A$4&amp;$C21,#REF!,0),MATCH(Y$3,#REF!,0)),0)</f>
        <v>0</v>
      </c>
      <c r="Z21" s="94">
        <f t="array" ref="Z21">IFERROR(INDEX(#REF!,MATCH($A$3&amp;$A$4&amp;$C21,#REF!,0),MATCH(Z$3,#REF!,0)),0)</f>
        <v>0</v>
      </c>
      <c r="AA21" s="94">
        <f t="array" ref="AA21">IFERROR(INDEX(#REF!,MATCH($A$3&amp;$A$4&amp;$C21,#REF!,0),MATCH(AA$3,#REF!,0)),0)</f>
        <v>0</v>
      </c>
      <c r="AB21" s="94">
        <f t="array" ref="AB21">(IFERROR(INDEX(#REF!,MATCH($A$3&amp;$A$4&amp;$C21,#REF!,0),MATCH(AB$3,#REF!,0)),0))*1.44821948942455</f>
        <v>0</v>
      </c>
      <c r="AC21" s="94">
        <f t="array" ref="AC21">IFERROR(INDEX(#REF!,MATCH($A$3&amp;$A$4&amp;$C21,#REF!,0),MATCH(AC$3,#REF!,0)),0)</f>
        <v>0</v>
      </c>
      <c r="AD21" s="94">
        <f t="array" ref="AD21">IFERROR(INDEX(#REF!,MATCH($A$3&amp;$A$4&amp;$C21,#REF!,0),MATCH(AD$3,#REF!,0)),0)</f>
        <v>0</v>
      </c>
      <c r="AE21" s="94">
        <f t="array" ref="AE21">IFERROR(INDEX(#REF!,MATCH($A$3&amp;$A$4&amp;$C21,#REF!,0),MATCH(AE$3,#REF!,0)),0)</f>
        <v>0</v>
      </c>
      <c r="AF21" s="94">
        <f t="array" ref="AF21">IFERROR(INDEX(#REF!,MATCH($A$3&amp;$A$4&amp;$C21,#REF!,0),MATCH(AF$3,#REF!,0)),0)</f>
        <v>0</v>
      </c>
      <c r="AG21" s="94">
        <f t="array" ref="AG21">IFERROR(INDEX(#REF!,MATCH($A$3&amp;$A$4&amp;$C21,#REF!,0),MATCH(AG$3,#REF!,0)),0)</f>
        <v>0</v>
      </c>
      <c r="AH21" s="94">
        <f t="array" ref="AH21">IFERROR(INDEX(#REF!,MATCH($A$3&amp;$A$4&amp;$C21,#REF!,0),MATCH(AH$3,#REF!,0)),0)</f>
        <v>0</v>
      </c>
      <c r="AI21" s="94">
        <f t="array" ref="AI21">IFERROR(INDEX(#REF!,MATCH($A$3&amp;$A$4&amp;$C21,#REF!,0),MATCH(AI$3,#REF!,0)),0)</f>
        <v>0</v>
      </c>
      <c r="AJ21" s="94">
        <f t="array" ref="AJ21">IFERROR(INDEX(#REF!,MATCH($A$3&amp;$A$4&amp;$C21,#REF!,0),MATCH(AJ$3,#REF!,0)),0)</f>
        <v>0</v>
      </c>
      <c r="AK21" s="79"/>
      <c r="AL21" s="80">
        <f t="shared" si="5"/>
        <v>0</v>
      </c>
      <c r="AM21" s="85" t="e">
        <f t="shared" si="6"/>
        <v>#REF!</v>
      </c>
      <c r="AN21" s="79"/>
      <c r="AO21" s="94">
        <f t="array" ref="AO21">IFERROR(INDEX(#REF!,MATCH($A$3&amp;$A$4&amp;$C21,#REF!,0),MATCH(AO$3,#REF!,0)),0)</f>
        <v>0</v>
      </c>
      <c r="AP21" s="94">
        <f t="array" ref="AP21">IFERROR(INDEX(#REF!,MATCH($A$3&amp;$A$4&amp;$C21,#REF!,0),MATCH(AP$3,#REF!,0)),0)</f>
        <v>0</v>
      </c>
      <c r="AQ21" s="94">
        <f t="array" ref="AQ21">IFERROR(INDEX(#REF!,MATCH($A$3&amp;$A$4&amp;$C21,#REF!,0),MATCH(AQ$3,#REF!,0)),0)</f>
        <v>0</v>
      </c>
      <c r="AR21" s="94">
        <f t="array" ref="AR21">IFERROR(INDEX(#REF!,MATCH($A$3&amp;$A$4&amp;$C21,#REF!,0),MATCH(AR$3,#REF!,0)),0)</f>
        <v>0</v>
      </c>
      <c r="AS21" s="94">
        <f t="array" ref="AS21">IFERROR(INDEX(#REF!,MATCH($A$3&amp;$A$4&amp;$C21,#REF!,0),MATCH(AS$3,#REF!,0)),0)</f>
        <v>0</v>
      </c>
      <c r="AT21" s="94">
        <f t="array" ref="AT21">IFERROR(INDEX(#REF!,MATCH($A$3&amp;$A$4&amp;$C21,#REF!,0),MATCH(AT$3,#REF!,0)),0)</f>
        <v>0</v>
      </c>
      <c r="AU21" s="94">
        <f t="array" ref="AU21">IFERROR(INDEX(#REF!,MATCH($A$3&amp;$A$4&amp;$C21,#REF!,0),MATCH(AU$3,#REF!,0)),0)</f>
        <v>0</v>
      </c>
      <c r="AV21" s="94">
        <f t="array" ref="AV21">IFERROR(INDEX(#REF!,MATCH($A$3&amp;$A$4&amp;$C21,#REF!,0),MATCH(AV$3,#REF!,0)),0)</f>
        <v>0</v>
      </c>
      <c r="AW21" s="94">
        <f t="array" ref="AW21">IFERROR(INDEX(#REF!,MATCH($A$3&amp;$A$4&amp;$C21,#REF!,0),MATCH(AW$3,#REF!,0)),0)</f>
        <v>0</v>
      </c>
      <c r="AX21" s="94">
        <f t="array" ref="AX21">IFERROR(INDEX(#REF!,MATCH($A$3&amp;$A$4&amp;$C21,#REF!,0),MATCH(AX$3,#REF!,0)),0)</f>
        <v>0</v>
      </c>
      <c r="AY21" s="94">
        <f t="array" ref="AY21">IFERROR(INDEX(#REF!,MATCH($A$3&amp;$A$4&amp;$C21,#REF!,0),MATCH(AY$3,#REF!,0)),0)</f>
        <v>0</v>
      </c>
      <c r="AZ21" s="94">
        <f t="array" ref="AZ21">IFERROR(INDEX(#REF!,MATCH($A$3&amp;$A$4&amp;$C21,#REF!,0),MATCH(AZ$3,#REF!,0)),0)</f>
        <v>0</v>
      </c>
      <c r="BA21" s="79"/>
      <c r="BB21" s="80">
        <f t="shared" si="8"/>
        <v>0</v>
      </c>
      <c r="BC21" s="85" t="e">
        <f t="shared" si="9"/>
        <v>#REF!</v>
      </c>
      <c r="BD21" s="79"/>
      <c r="BE21" s="94"/>
      <c r="BF21" s="115"/>
      <c r="BG21" s="130"/>
      <c r="BH21" s="111"/>
      <c r="BI21" s="111"/>
      <c r="BJ21" s="111"/>
      <c r="BK21" s="111"/>
      <c r="BL21" s="79"/>
      <c r="BM21" s="94">
        <f t="array" ref="BM21">IFERROR(INDEX(#REF!,MATCH($A$3&amp;$A$4&amp;$C21,#REF!,0),MATCH(BM$3,#REF!,0)),0)</f>
        <v>0</v>
      </c>
      <c r="BN21" s="94">
        <f t="array" ref="BN21">IFERROR(INDEX(#REF!,MATCH($A$3&amp;$A$4&amp;$C21,#REF!,0),MATCH(BN$3,#REF!,0)),0)</f>
        <v>0</v>
      </c>
      <c r="BO21" s="94">
        <f t="array" ref="BO21">IFERROR(INDEX(#REF!,MATCH($A$3&amp;$A$4&amp;$C21,#REF!,0),MATCH(BO$3,#REF!,0)),0)</f>
        <v>0</v>
      </c>
      <c r="BP21" s="94">
        <f t="array" ref="BP21">IFERROR(INDEX(#REF!,MATCH($A$3&amp;$A$4&amp;$C21,#REF!,0),MATCH(BP$3,#REF!,0)),0)</f>
        <v>0</v>
      </c>
      <c r="BQ21" s="94">
        <f t="array" ref="BQ21">IFERROR(BQ$5*INDEX(#REF!,MATCH($D21,#REF!,0),MATCH(BQ$3,#REF!,0)),0)</f>
        <v>0</v>
      </c>
      <c r="BR21" s="94">
        <f t="array" ref="BR21">IFERROR(BR$5*INDEX(#REF!,MATCH($D21,#REF!,0),MATCH(BR$3,#REF!,0)),0)</f>
        <v>0</v>
      </c>
      <c r="BS21" s="94">
        <f t="array" ref="BS21">IFERROR(BS$5*INDEX(#REF!,MATCH($D21,#REF!,0),MATCH(BS$3,#REF!,0)),0)</f>
        <v>0</v>
      </c>
      <c r="BT21" s="94">
        <f t="array" ref="BT21">IFERROR(BT$5*INDEX(#REF!,MATCH($D21,#REF!,0),MATCH(BT$3,#REF!,0)),0)</f>
        <v>0</v>
      </c>
      <c r="BU21" s="94">
        <f t="array" ref="BU21">IFERROR(BU$5*INDEX(#REF!,MATCH($D21,#REF!,0),MATCH(BU$3,#REF!,0)),0)</f>
        <v>0</v>
      </c>
      <c r="BV21" s="94">
        <f t="array" ref="BV21">IFERROR(BV$5*INDEX(#REF!,MATCH($D21,#REF!,0),MATCH(BV$3,#REF!,0)),0)</f>
        <v>0</v>
      </c>
      <c r="BW21" s="94">
        <f t="array" ref="BW21">IFERROR(BW$5*INDEX(#REF!,MATCH($D21,#REF!,0),MATCH(BW$3,#REF!,0)),0)</f>
        <v>0</v>
      </c>
      <c r="BX21" s="94">
        <f t="array" ref="BX21">IFERROR(BX$5*INDEX(#REF!,MATCH($D21,#REF!,0),MATCH(BX$3,#REF!,0)),0)</f>
        <v>0</v>
      </c>
      <c r="BY21" s="79"/>
      <c r="BZ21" s="80">
        <f t="shared" si="11"/>
        <v>0</v>
      </c>
      <c r="CA21" s="85" t="e">
        <f t="shared" si="12"/>
        <v>#REF!</v>
      </c>
      <c r="CB21" s="79"/>
      <c r="CC21" s="94">
        <f t="array" ref="CC21">IFERROR(CC$5*INDEX(#REF!,MATCH($D21,#REF!,0),MATCH(CC$3,#REF!,0)),0)</f>
        <v>0</v>
      </c>
      <c r="CD21" s="94">
        <f t="array" ref="CD21">IFERROR(CD$5*INDEX(#REF!,MATCH($D21,#REF!,0),MATCH(CD$3,#REF!,0)),0)</f>
        <v>0</v>
      </c>
      <c r="CE21" s="94">
        <f t="array" ref="CE21">IFERROR(CE$5*INDEX(#REF!,MATCH($D21,#REF!,0),MATCH(CE$3,#REF!,0)),0)</f>
        <v>0</v>
      </c>
      <c r="CF21" s="94">
        <f t="array" ref="CF21">IFERROR(CF$5*INDEX(#REF!,MATCH($D21,#REF!,0),MATCH(CF$3,#REF!,0)),0)</f>
        <v>0</v>
      </c>
      <c r="CG21" s="94">
        <f t="array" ref="CG21">IFERROR(CG$5*INDEX(#REF!,MATCH($D21,#REF!,0),MATCH(CG$3,#REF!,0)),0)</f>
        <v>0</v>
      </c>
      <c r="CH21" s="94">
        <f t="array" ref="CH21">IFERROR(CH$5*INDEX(#REF!,MATCH($D21,#REF!,0),MATCH(CH$3,#REF!,0)),0)</f>
        <v>0</v>
      </c>
      <c r="CI21" s="94">
        <f t="array" ref="CI21">IFERROR(CI$5*INDEX(#REF!,MATCH($D21,#REF!,0),MATCH(CI$3,#REF!,0)),0)</f>
        <v>0</v>
      </c>
      <c r="CJ21" s="94">
        <f t="array" ref="CJ21">IFERROR(CJ$5*INDEX(#REF!,MATCH($D21,#REF!,0),MATCH(CJ$3,#REF!,0)),0)</f>
        <v>0</v>
      </c>
      <c r="CK21" s="94">
        <f t="array" ref="CK21">IFERROR(CK$5*INDEX(#REF!,MATCH($D21,#REF!,0),MATCH(CK$3,#REF!,0)),0)</f>
        <v>0</v>
      </c>
      <c r="CL21" s="94">
        <f t="array" ref="CL21">IFERROR(CL$5*INDEX(#REF!,MATCH($D21,#REF!,0),MATCH(CL$3,#REF!,0)),0)</f>
        <v>0</v>
      </c>
      <c r="CM21" s="94">
        <f t="array" ref="CM21">IFERROR(CM$5*INDEX(#REF!,MATCH($D21,#REF!,0),MATCH(CM$3,#REF!,0)),0)</f>
        <v>0</v>
      </c>
      <c r="CN21" s="94">
        <f t="array" ref="CN21">IFERROR(CN$5*INDEX(#REF!,MATCH($D21,#REF!,0),MATCH(CN$3,#REF!,0)),0)</f>
        <v>0</v>
      </c>
      <c r="CO21" s="79"/>
      <c r="CP21" s="80">
        <f t="shared" si="14"/>
        <v>0</v>
      </c>
      <c r="CQ21" s="85" t="e">
        <f t="shared" si="15"/>
        <v>#REF!</v>
      </c>
    </row>
    <row r="22" spans="1:95" ht="10.5" customHeight="1" outlineLevel="2" x14ac:dyDescent="0.25">
      <c r="A22" s="70" t="str">
        <f t="shared" si="16"/>
        <v>ReceitaMelon Mood 200ml</v>
      </c>
      <c r="B22" s="114" t="s">
        <v>20</v>
      </c>
      <c r="C22" s="78" t="s">
        <v>233</v>
      </c>
      <c r="D22" s="79" t="s">
        <v>234</v>
      </c>
      <c r="E22" s="79"/>
      <c r="F22" s="79"/>
      <c r="H22" s="79"/>
      <c r="I22" s="94">
        <v>0</v>
      </c>
      <c r="J22" s="94">
        <v>0</v>
      </c>
      <c r="K22" s="94">
        <v>0</v>
      </c>
      <c r="L22" s="94">
        <v>0</v>
      </c>
      <c r="M22" s="94">
        <v>0</v>
      </c>
      <c r="N22" s="94">
        <v>0</v>
      </c>
      <c r="O22" s="94">
        <v>0</v>
      </c>
      <c r="P22" s="94">
        <v>0</v>
      </c>
      <c r="Q22" s="94">
        <v>0</v>
      </c>
      <c r="R22" s="94">
        <v>0</v>
      </c>
      <c r="S22" s="94">
        <v>0</v>
      </c>
      <c r="T22" s="94">
        <v>0</v>
      </c>
      <c r="U22" s="79"/>
      <c r="V22" s="80">
        <f t="shared" si="2"/>
        <v>0</v>
      </c>
      <c r="W22" s="85" t="e">
        <f t="shared" si="3"/>
        <v>#REF!</v>
      </c>
      <c r="X22" s="79"/>
      <c r="Y22" s="94">
        <f t="array" ref="Y22">IFERROR(INDEX(#REF!,MATCH($A$3&amp;$A$4&amp;$C22,#REF!,0),MATCH(Y$3,#REF!,0)),0)</f>
        <v>0</v>
      </c>
      <c r="Z22" s="94">
        <f t="array" ref="Z22">IFERROR(INDEX(#REF!,MATCH($A$3&amp;$A$4&amp;$C22,#REF!,0),MATCH(Z$3,#REF!,0)),0)</f>
        <v>0</v>
      </c>
      <c r="AA22" s="94">
        <f t="array" ref="AA22">IFERROR(INDEX(#REF!,MATCH($A$3&amp;$A$4&amp;$C22,#REF!,0),MATCH(AA$3,#REF!,0)),0)</f>
        <v>0</v>
      </c>
      <c r="AB22" s="94">
        <f t="array" ref="AB22">(IFERROR(INDEX(#REF!,MATCH($A$3&amp;$A$4&amp;$C22,#REF!,0),MATCH(AB$3,#REF!,0)),0))*1.44821948942455</f>
        <v>0</v>
      </c>
      <c r="AC22" s="94">
        <f t="array" ref="AC22">IFERROR(INDEX(#REF!,MATCH($A$3&amp;$A$4&amp;$C22,#REF!,0),MATCH(AC$3,#REF!,0)),0)</f>
        <v>0</v>
      </c>
      <c r="AD22" s="94">
        <f t="array" ref="AD22">IFERROR(INDEX(#REF!,MATCH($A$3&amp;$A$4&amp;$C22,#REF!,0),MATCH(AD$3,#REF!,0)),0)</f>
        <v>0</v>
      </c>
      <c r="AE22" s="94">
        <f t="array" ref="AE22">IFERROR(INDEX(#REF!,MATCH($A$3&amp;$A$4&amp;$C22,#REF!,0),MATCH(AE$3,#REF!,0)),0)</f>
        <v>0</v>
      </c>
      <c r="AF22" s="94">
        <f t="array" ref="AF22">IFERROR(INDEX(#REF!,MATCH($A$3&amp;$A$4&amp;$C22,#REF!,0),MATCH(AF$3,#REF!,0)),0)</f>
        <v>0</v>
      </c>
      <c r="AG22" s="94">
        <f t="array" ref="AG22">IFERROR(INDEX(#REF!,MATCH($A$3&amp;$A$4&amp;$C22,#REF!,0),MATCH(AG$3,#REF!,0)),0)</f>
        <v>0</v>
      </c>
      <c r="AH22" s="94">
        <f t="array" ref="AH22">IFERROR(INDEX(#REF!,MATCH($A$3&amp;$A$4&amp;$C22,#REF!,0),MATCH(AH$3,#REF!,0)),0)</f>
        <v>0</v>
      </c>
      <c r="AI22" s="94">
        <f t="array" ref="AI22">IFERROR(INDEX(#REF!,MATCH($A$3&amp;$A$4&amp;$C22,#REF!,0),MATCH(AI$3,#REF!,0)),0)</f>
        <v>0</v>
      </c>
      <c r="AJ22" s="94">
        <f t="array" ref="AJ22">IFERROR(INDEX(#REF!,MATCH($A$3&amp;$A$4&amp;$C22,#REF!,0),MATCH(AJ$3,#REF!,0)),0)</f>
        <v>0</v>
      </c>
      <c r="AK22" s="79"/>
      <c r="AL22" s="80">
        <f t="shared" si="5"/>
        <v>0</v>
      </c>
      <c r="AM22" s="85" t="e">
        <f t="shared" si="6"/>
        <v>#REF!</v>
      </c>
      <c r="AN22" s="79"/>
      <c r="AO22" s="94">
        <f t="array" ref="AO22">IFERROR(INDEX(#REF!,MATCH($A$3&amp;$A$4&amp;$C22,#REF!,0),MATCH(AO$3,#REF!,0)),0)</f>
        <v>0</v>
      </c>
      <c r="AP22" s="94">
        <f t="array" ref="AP22">IFERROR(INDEX(#REF!,MATCH($A$3&amp;$A$4&amp;$C22,#REF!,0),MATCH(AP$3,#REF!,0)),0)</f>
        <v>0</v>
      </c>
      <c r="AQ22" s="94">
        <f t="array" ref="AQ22">IFERROR(INDEX(#REF!,MATCH($A$3&amp;$A$4&amp;$C22,#REF!,0),MATCH(AQ$3,#REF!,0)),0)</f>
        <v>0</v>
      </c>
      <c r="AR22" s="94">
        <f t="array" ref="AR22">IFERROR(INDEX(#REF!,MATCH($A$3&amp;$A$4&amp;$C22,#REF!,0),MATCH(AR$3,#REF!,0)),0)</f>
        <v>0</v>
      </c>
      <c r="AS22" s="94">
        <f t="array" ref="AS22">IFERROR(INDEX(#REF!,MATCH($A$3&amp;$A$4&amp;$C22,#REF!,0),MATCH(AS$3,#REF!,0)),0)</f>
        <v>0</v>
      </c>
      <c r="AT22" s="94">
        <f t="array" ref="AT22">IFERROR(INDEX(#REF!,MATCH($A$3&amp;$A$4&amp;$C22,#REF!,0),MATCH(AT$3,#REF!,0)),0)</f>
        <v>0</v>
      </c>
      <c r="AU22" s="94">
        <f t="array" ref="AU22">IFERROR(INDEX(#REF!,MATCH($A$3&amp;$A$4&amp;$C22,#REF!,0),MATCH(AU$3,#REF!,0)),0)</f>
        <v>0</v>
      </c>
      <c r="AV22" s="94">
        <f t="array" ref="AV22">IFERROR(INDEX(#REF!,MATCH($A$3&amp;$A$4&amp;$C22,#REF!,0),MATCH(AV$3,#REF!,0)),0)</f>
        <v>0</v>
      </c>
      <c r="AW22" s="94">
        <f t="array" ref="AW22">IFERROR(INDEX(#REF!,MATCH($A$3&amp;$A$4&amp;$C22,#REF!,0),MATCH(AW$3,#REF!,0)),0)</f>
        <v>0</v>
      </c>
      <c r="AX22" s="94">
        <f t="array" ref="AX22">IFERROR(INDEX(#REF!,MATCH($A$3&amp;$A$4&amp;$C22,#REF!,0),MATCH(AX$3,#REF!,0)),0)</f>
        <v>0</v>
      </c>
      <c r="AY22" s="94">
        <f t="array" ref="AY22">IFERROR(INDEX(#REF!,MATCH($A$3&amp;$A$4&amp;$C22,#REF!,0),MATCH(AY$3,#REF!,0)),0)</f>
        <v>0</v>
      </c>
      <c r="AZ22" s="94">
        <f t="array" ref="AZ22">IFERROR(INDEX(#REF!,MATCH($A$3&amp;$A$4&amp;$C22,#REF!,0),MATCH(AZ$3,#REF!,0)),0)</f>
        <v>0</v>
      </c>
      <c r="BA22" s="79"/>
      <c r="BB22" s="80">
        <f t="shared" si="8"/>
        <v>0</v>
      </c>
      <c r="BC22" s="85" t="e">
        <f t="shared" si="9"/>
        <v>#REF!</v>
      </c>
      <c r="BD22" s="79"/>
      <c r="BE22" s="94"/>
      <c r="BF22" s="115"/>
      <c r="BG22" s="130"/>
      <c r="BH22" s="111"/>
      <c r="BI22" s="111"/>
      <c r="BJ22" s="111"/>
      <c r="BK22" s="111"/>
      <c r="BL22" s="79"/>
      <c r="BM22" s="94">
        <f t="array" ref="BM22">IFERROR(INDEX(#REF!,MATCH($A$3&amp;$A$4&amp;$C22,#REF!,0),MATCH(BM$3,#REF!,0)),0)</f>
        <v>0</v>
      </c>
      <c r="BN22" s="94">
        <f t="array" ref="BN22">IFERROR(INDEX(#REF!,MATCH($A$3&amp;$A$4&amp;$C22,#REF!,0),MATCH(BN$3,#REF!,0)),0)</f>
        <v>0</v>
      </c>
      <c r="BO22" s="94">
        <f t="array" ref="BO22">IFERROR(INDEX(#REF!,MATCH($A$3&amp;$A$4&amp;$C22,#REF!,0),MATCH(BO$3,#REF!,0)),0)</f>
        <v>0</v>
      </c>
      <c r="BP22" s="94">
        <f t="array" ref="BP22">IFERROR(INDEX(#REF!,MATCH($A$3&amp;$A$4&amp;$C22,#REF!,0),MATCH(BP$3,#REF!,0)),0)</f>
        <v>0</v>
      </c>
      <c r="BQ22" s="94">
        <f t="array" ref="BQ22">IFERROR(BQ$5*INDEX(#REF!,MATCH($D22,#REF!,0),MATCH(BQ$3,#REF!,0)),0)</f>
        <v>0</v>
      </c>
      <c r="BR22" s="94">
        <f t="array" ref="BR22">IFERROR(BR$5*INDEX(#REF!,MATCH($D22,#REF!,0),MATCH(BR$3,#REF!,0)),0)</f>
        <v>0</v>
      </c>
      <c r="BS22" s="94">
        <f t="array" ref="BS22">IFERROR(BS$5*INDEX(#REF!,MATCH($D22,#REF!,0),MATCH(BS$3,#REF!,0)),0)</f>
        <v>0</v>
      </c>
      <c r="BT22" s="94">
        <f t="array" ref="BT22">IFERROR(BT$5*INDEX(#REF!,MATCH($D22,#REF!,0),MATCH(BT$3,#REF!,0)),0)</f>
        <v>0</v>
      </c>
      <c r="BU22" s="94">
        <f t="array" ref="BU22">IFERROR(BU$5*INDEX(#REF!,MATCH($D22,#REF!,0),MATCH(BU$3,#REF!,0)),0)</f>
        <v>0</v>
      </c>
      <c r="BV22" s="94">
        <f t="array" ref="BV22">IFERROR(BV$5*INDEX(#REF!,MATCH($D22,#REF!,0),MATCH(BV$3,#REF!,0)),0)</f>
        <v>0</v>
      </c>
      <c r="BW22" s="94">
        <f t="array" ref="BW22">IFERROR(BW$5*INDEX(#REF!,MATCH($D22,#REF!,0),MATCH(BW$3,#REF!,0)),0)</f>
        <v>0</v>
      </c>
      <c r="BX22" s="94">
        <f t="array" ref="BX22">IFERROR(BX$5*INDEX(#REF!,MATCH($D22,#REF!,0),MATCH(BX$3,#REF!,0)),0)</f>
        <v>0</v>
      </c>
      <c r="BY22" s="79"/>
      <c r="BZ22" s="80">
        <f t="shared" si="11"/>
        <v>0</v>
      </c>
      <c r="CA22" s="85" t="e">
        <f t="shared" si="12"/>
        <v>#REF!</v>
      </c>
      <c r="CB22" s="79"/>
      <c r="CC22" s="94">
        <f t="array" ref="CC22">IFERROR(CC$5*INDEX(#REF!,MATCH($D22,#REF!,0),MATCH(CC$3,#REF!,0)),0)</f>
        <v>0</v>
      </c>
      <c r="CD22" s="94">
        <f t="array" ref="CD22">IFERROR(CD$5*INDEX(#REF!,MATCH($D22,#REF!,0),MATCH(CD$3,#REF!,0)),0)</f>
        <v>0</v>
      </c>
      <c r="CE22" s="94">
        <f t="array" ref="CE22">IFERROR(CE$5*INDEX(#REF!,MATCH($D22,#REF!,0),MATCH(CE$3,#REF!,0)),0)</f>
        <v>0</v>
      </c>
      <c r="CF22" s="94">
        <f t="array" ref="CF22">IFERROR(CF$5*INDEX(#REF!,MATCH($D22,#REF!,0),MATCH(CF$3,#REF!,0)),0)</f>
        <v>0</v>
      </c>
      <c r="CG22" s="94">
        <f t="array" ref="CG22">IFERROR(CG$5*INDEX(#REF!,MATCH($D22,#REF!,0),MATCH(CG$3,#REF!,0)),0)</f>
        <v>0</v>
      </c>
      <c r="CH22" s="94">
        <f t="array" ref="CH22">IFERROR(CH$5*INDEX(#REF!,MATCH($D22,#REF!,0),MATCH(CH$3,#REF!,0)),0)</f>
        <v>0</v>
      </c>
      <c r="CI22" s="94">
        <f t="array" ref="CI22">IFERROR(CI$5*INDEX(#REF!,MATCH($D22,#REF!,0),MATCH(CI$3,#REF!,0)),0)</f>
        <v>0</v>
      </c>
      <c r="CJ22" s="94">
        <f t="array" ref="CJ22">IFERROR(CJ$5*INDEX(#REF!,MATCH($D22,#REF!,0),MATCH(CJ$3,#REF!,0)),0)</f>
        <v>0</v>
      </c>
      <c r="CK22" s="94">
        <f t="array" ref="CK22">IFERROR(CK$5*INDEX(#REF!,MATCH($D22,#REF!,0),MATCH(CK$3,#REF!,0)),0)</f>
        <v>0</v>
      </c>
      <c r="CL22" s="94">
        <f t="array" ref="CL22">IFERROR(CL$5*INDEX(#REF!,MATCH($D22,#REF!,0),MATCH(CL$3,#REF!,0)),0)</f>
        <v>0</v>
      </c>
      <c r="CM22" s="94">
        <f t="array" ref="CM22">IFERROR(CM$5*INDEX(#REF!,MATCH($D22,#REF!,0),MATCH(CM$3,#REF!,0)),0)</f>
        <v>0</v>
      </c>
      <c r="CN22" s="94">
        <f t="array" ref="CN22">IFERROR(CN$5*INDEX(#REF!,MATCH($D22,#REF!,0),MATCH(CN$3,#REF!,0)),0)</f>
        <v>0</v>
      </c>
      <c r="CO22" s="79"/>
      <c r="CP22" s="80">
        <f t="shared" si="14"/>
        <v>0</v>
      </c>
      <c r="CQ22" s="85" t="e">
        <f t="shared" si="15"/>
        <v>#REF!</v>
      </c>
    </row>
    <row r="23" spans="1:95" ht="10.5" customHeight="1" outlineLevel="2" x14ac:dyDescent="0.25">
      <c r="A23" s="70" t="str">
        <f t="shared" si="16"/>
        <v>ReceitaMáscara Mayday</v>
      </c>
      <c r="B23" s="114" t="s">
        <v>20</v>
      </c>
      <c r="C23" s="78" t="s">
        <v>235</v>
      </c>
      <c r="D23" s="79" t="s">
        <v>236</v>
      </c>
      <c r="E23" s="79"/>
      <c r="F23" s="79"/>
      <c r="H23" s="79"/>
      <c r="I23" s="94">
        <v>0</v>
      </c>
      <c r="J23" s="94">
        <v>0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94">
        <v>0</v>
      </c>
      <c r="R23" s="94">
        <v>0</v>
      </c>
      <c r="S23" s="94">
        <v>0</v>
      </c>
      <c r="T23" s="94">
        <v>0</v>
      </c>
      <c r="U23" s="79"/>
      <c r="V23" s="80">
        <f t="shared" si="2"/>
        <v>0</v>
      </c>
      <c r="W23" s="85" t="e">
        <f t="shared" si="3"/>
        <v>#REF!</v>
      </c>
      <c r="X23" s="79"/>
      <c r="Y23" s="94">
        <f t="array" ref="Y23">IFERROR(INDEX(#REF!,MATCH($A$3&amp;$A$4&amp;$C23,#REF!,0),MATCH(Y$3,#REF!,0)),0)</f>
        <v>0</v>
      </c>
      <c r="Z23" s="94">
        <f t="array" ref="Z23">IFERROR(INDEX(#REF!,MATCH($A$3&amp;$A$4&amp;$C23,#REF!,0),MATCH(Z$3,#REF!,0)),0)</f>
        <v>0</v>
      </c>
      <c r="AA23" s="94">
        <f t="array" ref="AA23">IFERROR(INDEX(#REF!,MATCH($A$3&amp;$A$4&amp;$C23,#REF!,0),MATCH(AA$3,#REF!,0)),0)</f>
        <v>0</v>
      </c>
      <c r="AB23" s="94">
        <f t="array" ref="AB23">(IFERROR(INDEX(#REF!,MATCH($A$3&amp;$A$4&amp;$C23,#REF!,0),MATCH(AB$3,#REF!,0)),0))*1.44821948942455</f>
        <v>0</v>
      </c>
      <c r="AC23" s="94">
        <f t="array" ref="AC23">IFERROR(INDEX(#REF!,MATCH($A$3&amp;$A$4&amp;$C23,#REF!,0),MATCH(AC$3,#REF!,0)),0)</f>
        <v>0</v>
      </c>
      <c r="AD23" s="94">
        <f t="array" ref="AD23">IFERROR(INDEX(#REF!,MATCH($A$3&amp;$A$4&amp;$C23,#REF!,0),MATCH(AD$3,#REF!,0)),0)</f>
        <v>0</v>
      </c>
      <c r="AE23" s="94">
        <f t="array" ref="AE23">IFERROR(INDEX(#REF!,MATCH($A$3&amp;$A$4&amp;$C23,#REF!,0),MATCH(AE$3,#REF!,0)),0)</f>
        <v>0</v>
      </c>
      <c r="AF23" s="94">
        <f t="array" ref="AF23">IFERROR(INDEX(#REF!,MATCH($A$3&amp;$A$4&amp;$C23,#REF!,0),MATCH(AF$3,#REF!,0)),0)</f>
        <v>0</v>
      </c>
      <c r="AG23" s="94">
        <f t="array" ref="AG23">IFERROR(INDEX(#REF!,MATCH($A$3&amp;$A$4&amp;$C23,#REF!,0),MATCH(AG$3,#REF!,0)),0)</f>
        <v>0</v>
      </c>
      <c r="AH23" s="94">
        <f t="array" ref="AH23">IFERROR(INDEX(#REF!,MATCH($A$3&amp;$A$4&amp;$C23,#REF!,0),MATCH(AH$3,#REF!,0)),0)</f>
        <v>0</v>
      </c>
      <c r="AI23" s="94">
        <f t="array" ref="AI23">IFERROR(INDEX(#REF!,MATCH($A$3&amp;$A$4&amp;$C23,#REF!,0),MATCH(AI$3,#REF!,0)),0)</f>
        <v>0</v>
      </c>
      <c r="AJ23" s="94">
        <f t="array" ref="AJ23">IFERROR(INDEX(#REF!,MATCH($A$3&amp;$A$4&amp;$C23,#REF!,0),MATCH(AJ$3,#REF!,0)),0)</f>
        <v>0</v>
      </c>
      <c r="AK23" s="79"/>
      <c r="AL23" s="80">
        <f t="shared" si="5"/>
        <v>0</v>
      </c>
      <c r="AM23" s="85" t="e">
        <f t="shared" si="6"/>
        <v>#REF!</v>
      </c>
      <c r="AN23" s="79"/>
      <c r="AO23" s="94">
        <f t="array" ref="AO23">IFERROR(INDEX(#REF!,MATCH($A$3&amp;$A$4&amp;$C23,#REF!,0),MATCH(AO$3,#REF!,0)),0)</f>
        <v>0</v>
      </c>
      <c r="AP23" s="94">
        <f t="array" ref="AP23">IFERROR(INDEX(#REF!,MATCH($A$3&amp;$A$4&amp;$C23,#REF!,0),MATCH(AP$3,#REF!,0)),0)</f>
        <v>0</v>
      </c>
      <c r="AQ23" s="94">
        <f t="array" ref="AQ23">IFERROR(INDEX(#REF!,MATCH($A$3&amp;$A$4&amp;$C23,#REF!,0),MATCH(AQ$3,#REF!,0)),0)</f>
        <v>0</v>
      </c>
      <c r="AR23" s="94">
        <f t="array" ref="AR23">IFERROR(INDEX(#REF!,MATCH($A$3&amp;$A$4&amp;$C23,#REF!,0),MATCH(AR$3,#REF!,0)),0)</f>
        <v>0</v>
      </c>
      <c r="AS23" s="94">
        <f t="array" ref="AS23">IFERROR(INDEX(#REF!,MATCH($A$3&amp;$A$4&amp;$C23,#REF!,0),MATCH(AS$3,#REF!,0)),0)</f>
        <v>0</v>
      </c>
      <c r="AT23" s="94">
        <f t="array" ref="AT23">IFERROR(INDEX(#REF!,MATCH($A$3&amp;$A$4&amp;$C23,#REF!,0),MATCH(AT$3,#REF!,0)),0)</f>
        <v>0</v>
      </c>
      <c r="AU23" s="94">
        <f t="array" ref="AU23">IFERROR(INDEX(#REF!,MATCH($A$3&amp;$A$4&amp;$C23,#REF!,0),MATCH(AU$3,#REF!,0)),0)</f>
        <v>0</v>
      </c>
      <c r="AV23" s="94">
        <f t="array" ref="AV23">IFERROR(INDEX(#REF!,MATCH($A$3&amp;$A$4&amp;$C23,#REF!,0),MATCH(AV$3,#REF!,0)),0)</f>
        <v>0</v>
      </c>
      <c r="AW23" s="94">
        <f t="array" ref="AW23">IFERROR(INDEX(#REF!,MATCH($A$3&amp;$A$4&amp;$C23,#REF!,0),MATCH(AW$3,#REF!,0)),0)</f>
        <v>0</v>
      </c>
      <c r="AX23" s="94">
        <f t="array" ref="AX23">IFERROR(INDEX(#REF!,MATCH($A$3&amp;$A$4&amp;$C23,#REF!,0),MATCH(AX$3,#REF!,0)),0)</f>
        <v>0</v>
      </c>
      <c r="AY23" s="94">
        <f t="array" ref="AY23">IFERROR(INDEX(#REF!,MATCH($A$3&amp;$A$4&amp;$C23,#REF!,0),MATCH(AY$3,#REF!,0)),0)</f>
        <v>0</v>
      </c>
      <c r="AZ23" s="94">
        <f t="array" ref="AZ23">IFERROR(INDEX(#REF!,MATCH($A$3&amp;$A$4&amp;$C23,#REF!,0),MATCH(AZ$3,#REF!,0)),0)</f>
        <v>0</v>
      </c>
      <c r="BA23" s="79"/>
      <c r="BB23" s="80">
        <f t="shared" si="8"/>
        <v>0</v>
      </c>
      <c r="BC23" s="85" t="e">
        <f t="shared" si="9"/>
        <v>#REF!</v>
      </c>
      <c r="BD23" s="79"/>
      <c r="BE23" s="94"/>
      <c r="BF23" s="115"/>
      <c r="BG23" s="130"/>
      <c r="BH23" s="111"/>
      <c r="BI23" s="111"/>
      <c r="BJ23" s="111"/>
      <c r="BK23" s="111"/>
      <c r="BL23" s="79"/>
      <c r="BM23" s="94">
        <f t="array" ref="BM23">IFERROR(INDEX(#REF!,MATCH($A$3&amp;$A$4&amp;$C23,#REF!,0),MATCH(BM$3,#REF!,0)),0)</f>
        <v>0</v>
      </c>
      <c r="BN23" s="94">
        <f t="array" ref="BN23">IFERROR(INDEX(#REF!,MATCH($A$3&amp;$A$4&amp;$C23,#REF!,0),MATCH(BN$3,#REF!,0)),0)</f>
        <v>0</v>
      </c>
      <c r="BO23" s="94">
        <f t="array" ref="BO23">IFERROR(INDEX(#REF!,MATCH($A$3&amp;$A$4&amp;$C23,#REF!,0),MATCH(BO$3,#REF!,0)),0)</f>
        <v>0</v>
      </c>
      <c r="BP23" s="94">
        <f t="array" ref="BP23">IFERROR(INDEX(#REF!,MATCH($A$3&amp;$A$4&amp;$C23,#REF!,0),MATCH(BP$3,#REF!,0)),0)</f>
        <v>0</v>
      </c>
      <c r="BQ23" s="94">
        <f t="array" ref="BQ23">IFERROR(BQ$5*INDEX(#REF!,MATCH($D23,#REF!,0),MATCH(BQ$3,#REF!,0)),0)</f>
        <v>0</v>
      </c>
      <c r="BR23" s="94">
        <f t="array" ref="BR23">IFERROR(BR$5*INDEX(#REF!,MATCH($D23,#REF!,0),MATCH(BR$3,#REF!,0)),0)</f>
        <v>0</v>
      </c>
      <c r="BS23" s="94">
        <f t="array" ref="BS23">IFERROR(BS$5*INDEX(#REF!,MATCH($D23,#REF!,0),MATCH(BS$3,#REF!,0)),0)</f>
        <v>0</v>
      </c>
      <c r="BT23" s="94">
        <f t="array" ref="BT23">IFERROR(BT$5*INDEX(#REF!,MATCH($D23,#REF!,0),MATCH(BT$3,#REF!,0)),0)</f>
        <v>0</v>
      </c>
      <c r="BU23" s="94">
        <f t="array" ref="BU23">IFERROR(BU$5*INDEX(#REF!,MATCH($D23,#REF!,0),MATCH(BU$3,#REF!,0)),0)</f>
        <v>0</v>
      </c>
      <c r="BV23" s="94">
        <f t="array" ref="BV23">IFERROR(BV$5*INDEX(#REF!,MATCH($D23,#REF!,0),MATCH(BV$3,#REF!,0)),0)</f>
        <v>0</v>
      </c>
      <c r="BW23" s="94">
        <f t="array" ref="BW23">IFERROR(BW$5*INDEX(#REF!,MATCH($D23,#REF!,0),MATCH(BW$3,#REF!,0)),0)</f>
        <v>0</v>
      </c>
      <c r="BX23" s="94">
        <f t="array" ref="BX23">IFERROR(BX$5*INDEX(#REF!,MATCH($D23,#REF!,0),MATCH(BX$3,#REF!,0)),0)</f>
        <v>0</v>
      </c>
      <c r="BY23" s="79"/>
      <c r="BZ23" s="80">
        <f t="shared" si="11"/>
        <v>0</v>
      </c>
      <c r="CA23" s="85" t="e">
        <f t="shared" si="12"/>
        <v>#REF!</v>
      </c>
      <c r="CB23" s="79"/>
      <c r="CC23" s="94">
        <f t="array" ref="CC23">IFERROR(CC$5*INDEX(#REF!,MATCH($D23,#REF!,0),MATCH(CC$3,#REF!,0)),0)</f>
        <v>0</v>
      </c>
      <c r="CD23" s="94">
        <f t="array" ref="CD23">IFERROR(CD$5*INDEX(#REF!,MATCH($D23,#REF!,0),MATCH(CD$3,#REF!,0)),0)</f>
        <v>0</v>
      </c>
      <c r="CE23" s="94">
        <f t="array" ref="CE23">IFERROR(CE$5*INDEX(#REF!,MATCH($D23,#REF!,0),MATCH(CE$3,#REF!,0)),0)</f>
        <v>0</v>
      </c>
      <c r="CF23" s="94">
        <f t="array" ref="CF23">IFERROR(CF$5*INDEX(#REF!,MATCH($D23,#REF!,0),MATCH(CF$3,#REF!,0)),0)</f>
        <v>0</v>
      </c>
      <c r="CG23" s="94">
        <f t="array" ref="CG23">IFERROR(CG$5*INDEX(#REF!,MATCH($D23,#REF!,0),MATCH(CG$3,#REF!,0)),0)</f>
        <v>0</v>
      </c>
      <c r="CH23" s="94">
        <f t="array" ref="CH23">IFERROR(CH$5*INDEX(#REF!,MATCH($D23,#REF!,0),MATCH(CH$3,#REF!,0)),0)</f>
        <v>0</v>
      </c>
      <c r="CI23" s="94">
        <f t="array" ref="CI23">IFERROR(CI$5*INDEX(#REF!,MATCH($D23,#REF!,0),MATCH(CI$3,#REF!,0)),0)</f>
        <v>0</v>
      </c>
      <c r="CJ23" s="94">
        <f t="array" ref="CJ23">IFERROR(CJ$5*INDEX(#REF!,MATCH($D23,#REF!,0),MATCH(CJ$3,#REF!,0)),0)</f>
        <v>0</v>
      </c>
      <c r="CK23" s="94">
        <f t="array" ref="CK23">IFERROR(CK$5*INDEX(#REF!,MATCH($D23,#REF!,0),MATCH(CK$3,#REF!,0)),0)</f>
        <v>0</v>
      </c>
      <c r="CL23" s="94">
        <f t="array" ref="CL23">IFERROR(CL$5*INDEX(#REF!,MATCH($D23,#REF!,0),MATCH(CL$3,#REF!,0)),0)</f>
        <v>0</v>
      </c>
      <c r="CM23" s="94">
        <f t="array" ref="CM23">IFERROR(CM$5*INDEX(#REF!,MATCH($D23,#REF!,0),MATCH(CM$3,#REF!,0)),0)</f>
        <v>0</v>
      </c>
      <c r="CN23" s="94">
        <f t="array" ref="CN23">IFERROR(CN$5*INDEX(#REF!,MATCH($D23,#REF!,0),MATCH(CN$3,#REF!,0)),0)</f>
        <v>0</v>
      </c>
      <c r="CO23" s="79"/>
      <c r="CP23" s="80">
        <f t="shared" si="14"/>
        <v>0</v>
      </c>
      <c r="CQ23" s="85" t="e">
        <f t="shared" si="15"/>
        <v>#REF!</v>
      </c>
    </row>
    <row r="24" spans="1:95" ht="10.5" customHeight="1" outlineLevel="2" x14ac:dyDescent="0.25">
      <c r="A24" s="70" t="str">
        <f t="shared" si="16"/>
        <v>ReceitaMelon Mood 100ml</v>
      </c>
      <c r="B24" s="114" t="s">
        <v>20</v>
      </c>
      <c r="C24" s="78" t="s">
        <v>237</v>
      </c>
      <c r="D24" s="79" t="s">
        <v>238</v>
      </c>
      <c r="E24" s="79"/>
      <c r="F24" s="79"/>
      <c r="H24" s="79"/>
      <c r="I24" s="94">
        <v>0</v>
      </c>
      <c r="J24" s="94">
        <v>0</v>
      </c>
      <c r="K24" s="94">
        <v>0</v>
      </c>
      <c r="L24" s="94">
        <v>0</v>
      </c>
      <c r="M24" s="94">
        <v>0</v>
      </c>
      <c r="N24" s="94">
        <v>0</v>
      </c>
      <c r="O24" s="94">
        <v>0</v>
      </c>
      <c r="P24" s="94">
        <v>0</v>
      </c>
      <c r="Q24" s="94">
        <v>0</v>
      </c>
      <c r="R24" s="94">
        <v>0</v>
      </c>
      <c r="S24" s="94">
        <v>0</v>
      </c>
      <c r="T24" s="94">
        <v>0</v>
      </c>
      <c r="U24" s="79"/>
      <c r="V24" s="80">
        <f t="shared" si="2"/>
        <v>0</v>
      </c>
      <c r="W24" s="85" t="e">
        <f t="shared" si="3"/>
        <v>#REF!</v>
      </c>
      <c r="X24" s="79"/>
      <c r="Y24" s="94">
        <f t="array" ref="Y24">IFERROR(INDEX(#REF!,MATCH($A$3&amp;$A$4&amp;$C24,#REF!,0),MATCH(Y$3,#REF!,0)),0)</f>
        <v>0</v>
      </c>
      <c r="Z24" s="94">
        <f t="array" ref="Z24">IFERROR(INDEX(#REF!,MATCH($A$3&amp;$A$4&amp;$C24,#REF!,0),MATCH(Z$3,#REF!,0)),0)</f>
        <v>0</v>
      </c>
      <c r="AA24" s="94">
        <f t="array" ref="AA24">IFERROR(INDEX(#REF!,MATCH($A$3&amp;$A$4&amp;$C24,#REF!,0),MATCH(AA$3,#REF!,0)),0)</f>
        <v>0</v>
      </c>
      <c r="AB24" s="94">
        <f t="array" ref="AB24">(IFERROR(INDEX(#REF!,MATCH($A$3&amp;$A$4&amp;$C24,#REF!,0),MATCH(AB$3,#REF!,0)),0))*1.44821948942455</f>
        <v>0</v>
      </c>
      <c r="AC24" s="94">
        <f t="array" ref="AC24">IFERROR(INDEX(#REF!,MATCH($A$3&amp;$A$4&amp;$C24,#REF!,0),MATCH(AC$3,#REF!,0)),0)</f>
        <v>0</v>
      </c>
      <c r="AD24" s="94">
        <f t="array" ref="AD24">IFERROR(INDEX(#REF!,MATCH($A$3&amp;$A$4&amp;$C24,#REF!,0),MATCH(AD$3,#REF!,0)),0)</f>
        <v>0</v>
      </c>
      <c r="AE24" s="94">
        <f t="array" ref="AE24">IFERROR(INDEX(#REF!,MATCH($A$3&amp;$A$4&amp;$C24,#REF!,0),MATCH(AE$3,#REF!,0)),0)</f>
        <v>0</v>
      </c>
      <c r="AF24" s="94">
        <f t="array" ref="AF24">IFERROR(INDEX(#REF!,MATCH($A$3&amp;$A$4&amp;$C24,#REF!,0),MATCH(AF$3,#REF!,0)),0)</f>
        <v>0</v>
      </c>
      <c r="AG24" s="94">
        <f t="array" ref="AG24">IFERROR(INDEX(#REF!,MATCH($A$3&amp;$A$4&amp;$C24,#REF!,0),MATCH(AG$3,#REF!,0)),0)</f>
        <v>0</v>
      </c>
      <c r="AH24" s="94">
        <f t="array" ref="AH24">IFERROR(INDEX(#REF!,MATCH($A$3&amp;$A$4&amp;$C24,#REF!,0),MATCH(AH$3,#REF!,0)),0)</f>
        <v>0</v>
      </c>
      <c r="AI24" s="94">
        <f t="array" ref="AI24">IFERROR(INDEX(#REF!,MATCH($A$3&amp;$A$4&amp;$C24,#REF!,0),MATCH(AI$3,#REF!,0)),0)</f>
        <v>0</v>
      </c>
      <c r="AJ24" s="94">
        <f t="array" ref="AJ24">IFERROR(INDEX(#REF!,MATCH($A$3&amp;$A$4&amp;$C24,#REF!,0),MATCH(AJ$3,#REF!,0)),0)</f>
        <v>0</v>
      </c>
      <c r="AK24" s="79"/>
      <c r="AL24" s="80">
        <f t="shared" si="5"/>
        <v>0</v>
      </c>
      <c r="AM24" s="85" t="e">
        <f t="shared" si="6"/>
        <v>#REF!</v>
      </c>
      <c r="AN24" s="79"/>
      <c r="AO24" s="94">
        <f t="array" ref="AO24">IFERROR(INDEX(#REF!,MATCH($A$3&amp;$A$4&amp;$C24,#REF!,0),MATCH(AO$3,#REF!,0)),0)</f>
        <v>0</v>
      </c>
      <c r="AP24" s="94">
        <f t="array" ref="AP24">IFERROR(INDEX(#REF!,MATCH($A$3&amp;$A$4&amp;$C24,#REF!,0),MATCH(AP$3,#REF!,0)),0)</f>
        <v>0</v>
      </c>
      <c r="AQ24" s="94">
        <f t="array" ref="AQ24">IFERROR(INDEX(#REF!,MATCH($A$3&amp;$A$4&amp;$C24,#REF!,0),MATCH(AQ$3,#REF!,0)),0)</f>
        <v>0</v>
      </c>
      <c r="AR24" s="94">
        <f t="array" ref="AR24">IFERROR(INDEX(#REF!,MATCH($A$3&amp;$A$4&amp;$C24,#REF!,0),MATCH(AR$3,#REF!,0)),0)</f>
        <v>0</v>
      </c>
      <c r="AS24" s="94">
        <f t="array" ref="AS24">IFERROR(INDEX(#REF!,MATCH($A$3&amp;$A$4&amp;$C24,#REF!,0),MATCH(AS$3,#REF!,0)),0)</f>
        <v>0</v>
      </c>
      <c r="AT24" s="94">
        <f t="array" ref="AT24">IFERROR(INDEX(#REF!,MATCH($A$3&amp;$A$4&amp;$C24,#REF!,0),MATCH(AT$3,#REF!,0)),0)</f>
        <v>0</v>
      </c>
      <c r="AU24" s="94">
        <f t="array" ref="AU24">IFERROR(INDEX(#REF!,MATCH($A$3&amp;$A$4&amp;$C24,#REF!,0),MATCH(AU$3,#REF!,0)),0)</f>
        <v>0</v>
      </c>
      <c r="AV24" s="94">
        <f t="array" ref="AV24">IFERROR(INDEX(#REF!,MATCH($A$3&amp;$A$4&amp;$C24,#REF!,0),MATCH(AV$3,#REF!,0)),0)</f>
        <v>0</v>
      </c>
      <c r="AW24" s="94">
        <f t="array" ref="AW24">IFERROR(INDEX(#REF!,MATCH($A$3&amp;$A$4&amp;$C24,#REF!,0),MATCH(AW$3,#REF!,0)),0)</f>
        <v>0</v>
      </c>
      <c r="AX24" s="94">
        <f t="array" ref="AX24">IFERROR(INDEX(#REF!,MATCH($A$3&amp;$A$4&amp;$C24,#REF!,0),MATCH(AX$3,#REF!,0)),0)</f>
        <v>0</v>
      </c>
      <c r="AY24" s="94">
        <f t="array" ref="AY24">IFERROR(INDEX(#REF!,MATCH($A$3&amp;$A$4&amp;$C24,#REF!,0),MATCH(AY$3,#REF!,0)),0)</f>
        <v>0</v>
      </c>
      <c r="AZ24" s="94">
        <f t="array" ref="AZ24">IFERROR(INDEX(#REF!,MATCH($A$3&amp;$A$4&amp;$C24,#REF!,0),MATCH(AZ$3,#REF!,0)),0)</f>
        <v>0</v>
      </c>
      <c r="BA24" s="79"/>
      <c r="BB24" s="80">
        <f t="shared" si="8"/>
        <v>0</v>
      </c>
      <c r="BC24" s="85" t="e">
        <f t="shared" si="9"/>
        <v>#REF!</v>
      </c>
      <c r="BD24" s="79"/>
      <c r="BE24" s="94"/>
      <c r="BF24" s="115"/>
      <c r="BG24" s="130"/>
      <c r="BH24" s="111"/>
      <c r="BI24" s="111"/>
      <c r="BJ24" s="111"/>
      <c r="BK24" s="111"/>
      <c r="BL24" s="79"/>
      <c r="BM24" s="94">
        <f t="array" ref="BM24">IFERROR(INDEX(#REF!,MATCH($A$3&amp;$A$4&amp;$C24,#REF!,0),MATCH(BM$3,#REF!,0)),0)</f>
        <v>0</v>
      </c>
      <c r="BN24" s="94">
        <f t="array" ref="BN24">IFERROR(INDEX(#REF!,MATCH($A$3&amp;$A$4&amp;$C24,#REF!,0),MATCH(BN$3,#REF!,0)),0)</f>
        <v>0</v>
      </c>
      <c r="BO24" s="94">
        <f t="array" ref="BO24">IFERROR(INDEX(#REF!,MATCH($A$3&amp;$A$4&amp;$C24,#REF!,0),MATCH(BO$3,#REF!,0)),0)</f>
        <v>0</v>
      </c>
      <c r="BP24" s="94">
        <f t="array" ref="BP24">IFERROR(INDEX(#REF!,MATCH($A$3&amp;$A$4&amp;$C24,#REF!,0),MATCH(BP$3,#REF!,0)),0)</f>
        <v>0</v>
      </c>
      <c r="BQ24" s="94">
        <f t="array" ref="BQ24">IFERROR(BQ$5*INDEX(#REF!,MATCH($D24,#REF!,0),MATCH(BQ$3,#REF!,0)),0)</f>
        <v>0</v>
      </c>
      <c r="BR24" s="94">
        <f t="array" ref="BR24">IFERROR(BR$5*INDEX(#REF!,MATCH($D24,#REF!,0),MATCH(BR$3,#REF!,0)),0)</f>
        <v>0</v>
      </c>
      <c r="BS24" s="94">
        <f t="array" ref="BS24">IFERROR(BS$5*INDEX(#REF!,MATCH($D24,#REF!,0),MATCH(BS$3,#REF!,0)),0)</f>
        <v>0</v>
      </c>
      <c r="BT24" s="94">
        <f t="array" ref="BT24">IFERROR(BT$5*INDEX(#REF!,MATCH($D24,#REF!,0),MATCH(BT$3,#REF!,0)),0)</f>
        <v>0</v>
      </c>
      <c r="BU24" s="94">
        <f t="array" ref="BU24">IFERROR(BU$5*INDEX(#REF!,MATCH($D24,#REF!,0),MATCH(BU$3,#REF!,0)),0)</f>
        <v>0</v>
      </c>
      <c r="BV24" s="94">
        <f t="array" ref="BV24">IFERROR(BV$5*INDEX(#REF!,MATCH($D24,#REF!,0),MATCH(BV$3,#REF!,0)),0)</f>
        <v>0</v>
      </c>
      <c r="BW24" s="94">
        <f t="array" ref="BW24">IFERROR(BW$5*INDEX(#REF!,MATCH($D24,#REF!,0),MATCH(BW$3,#REF!,0)),0)</f>
        <v>0</v>
      </c>
      <c r="BX24" s="94">
        <f t="array" ref="BX24">IFERROR(BX$5*INDEX(#REF!,MATCH($D24,#REF!,0),MATCH(BX$3,#REF!,0)),0)</f>
        <v>0</v>
      </c>
      <c r="BY24" s="79"/>
      <c r="BZ24" s="80">
        <f t="shared" si="11"/>
        <v>0</v>
      </c>
      <c r="CA24" s="85" t="e">
        <f t="shared" si="12"/>
        <v>#REF!</v>
      </c>
      <c r="CB24" s="79"/>
      <c r="CC24" s="94">
        <f t="array" ref="CC24">IFERROR(CC$5*INDEX(#REF!,MATCH($D24,#REF!,0),MATCH(CC$3,#REF!,0)),0)</f>
        <v>0</v>
      </c>
      <c r="CD24" s="94">
        <f t="array" ref="CD24">IFERROR(CD$5*INDEX(#REF!,MATCH($D24,#REF!,0),MATCH(CD$3,#REF!,0)),0)</f>
        <v>0</v>
      </c>
      <c r="CE24" s="94">
        <f t="array" ref="CE24">IFERROR(CE$5*INDEX(#REF!,MATCH($D24,#REF!,0),MATCH(CE$3,#REF!,0)),0)</f>
        <v>0</v>
      </c>
      <c r="CF24" s="94">
        <f t="array" ref="CF24">IFERROR(CF$5*INDEX(#REF!,MATCH($D24,#REF!,0),MATCH(CF$3,#REF!,0)),0)</f>
        <v>0</v>
      </c>
      <c r="CG24" s="94">
        <f t="array" ref="CG24">IFERROR(CG$5*INDEX(#REF!,MATCH($D24,#REF!,0),MATCH(CG$3,#REF!,0)),0)</f>
        <v>0</v>
      </c>
      <c r="CH24" s="94">
        <f t="array" ref="CH24">IFERROR(CH$5*INDEX(#REF!,MATCH($D24,#REF!,0),MATCH(CH$3,#REF!,0)),0)</f>
        <v>0</v>
      </c>
      <c r="CI24" s="94">
        <f t="array" ref="CI24">IFERROR(CI$5*INDEX(#REF!,MATCH($D24,#REF!,0),MATCH(CI$3,#REF!,0)),0)</f>
        <v>0</v>
      </c>
      <c r="CJ24" s="94">
        <f t="array" ref="CJ24">IFERROR(CJ$5*INDEX(#REF!,MATCH($D24,#REF!,0),MATCH(CJ$3,#REF!,0)),0)</f>
        <v>0</v>
      </c>
      <c r="CK24" s="94">
        <f t="array" ref="CK24">IFERROR(CK$5*INDEX(#REF!,MATCH($D24,#REF!,0),MATCH(CK$3,#REF!,0)),0)</f>
        <v>0</v>
      </c>
      <c r="CL24" s="94">
        <f t="array" ref="CL24">IFERROR(CL$5*INDEX(#REF!,MATCH($D24,#REF!,0),MATCH(CL$3,#REF!,0)),0)</f>
        <v>0</v>
      </c>
      <c r="CM24" s="94">
        <f t="array" ref="CM24">IFERROR(CM$5*INDEX(#REF!,MATCH($D24,#REF!,0),MATCH(CM$3,#REF!,0)),0)</f>
        <v>0</v>
      </c>
      <c r="CN24" s="94">
        <f t="array" ref="CN24">IFERROR(CN$5*INDEX(#REF!,MATCH($D24,#REF!,0),MATCH(CN$3,#REF!,0)),0)</f>
        <v>0</v>
      </c>
      <c r="CO24" s="79"/>
      <c r="CP24" s="80">
        <f t="shared" si="14"/>
        <v>0</v>
      </c>
      <c r="CQ24" s="85" t="e">
        <f t="shared" si="15"/>
        <v>#REF!</v>
      </c>
    </row>
    <row r="25" spans="1:95" ht="10.5" customHeight="1" outlineLevel="2" x14ac:dyDescent="0.25">
      <c r="A25" s="70" t="e">
        <f t="shared" si="16"/>
        <v>#REF!</v>
      </c>
      <c r="B25" s="114" t="s">
        <v>20</v>
      </c>
      <c r="C25" s="78">
        <v>2</v>
      </c>
      <c r="D25" s="79" t="e">
        <f>INDEX(#REF!,MATCH("Lançamentos"&amp;$C25,#REF!,0),MATCH("Lançamentos",#REF!,0))</f>
        <v>#REF!</v>
      </c>
      <c r="E25" s="79"/>
      <c r="F25" s="79"/>
      <c r="H25" s="79"/>
      <c r="I25" s="94">
        <v>0</v>
      </c>
      <c r="J25" s="94">
        <v>0</v>
      </c>
      <c r="K25" s="94">
        <v>0</v>
      </c>
      <c r="L25" s="94">
        <v>0</v>
      </c>
      <c r="M25" s="94">
        <v>0</v>
      </c>
      <c r="N25" s="94">
        <v>0</v>
      </c>
      <c r="O25" s="94">
        <v>0</v>
      </c>
      <c r="P25" s="94">
        <v>0</v>
      </c>
      <c r="Q25" s="94">
        <v>0</v>
      </c>
      <c r="R25" s="94">
        <v>0</v>
      </c>
      <c r="S25" s="94">
        <v>0</v>
      </c>
      <c r="T25" s="94">
        <v>0</v>
      </c>
      <c r="U25" s="79"/>
      <c r="V25" s="80">
        <f t="shared" si="2"/>
        <v>0</v>
      </c>
      <c r="W25" s="85" t="e">
        <f t="shared" si="3"/>
        <v>#REF!</v>
      </c>
      <c r="X25" s="79"/>
      <c r="Y25" s="94">
        <f t="array" ref="Y25">IFERROR(INDEX(#REF!,MATCH($A$3&amp;$A$4&amp;$C25,#REF!,0),MATCH(Y$3,#REF!,0)),0)</f>
        <v>0</v>
      </c>
      <c r="Z25" s="94">
        <f t="array" ref="Z25">IFERROR(INDEX(#REF!,MATCH($A$3&amp;$A$4&amp;$C25,#REF!,0),MATCH(Z$3,#REF!,0)),0)</f>
        <v>0</v>
      </c>
      <c r="AA25" s="94">
        <f t="array" ref="AA25">IFERROR(INDEX(#REF!,MATCH($A$3&amp;$A$4&amp;$C25,#REF!,0),MATCH(AA$3,#REF!,0)),0)</f>
        <v>0</v>
      </c>
      <c r="AB25" s="94">
        <f t="array" ref="AB25">(IFERROR(INDEX(#REF!,MATCH($A$3&amp;$A$4&amp;$C25,#REF!,0),MATCH(AB$3,#REF!,0)),0))*1.44821948942455</f>
        <v>0</v>
      </c>
      <c r="AC25" s="94">
        <f t="array" ref="AC25">IFERROR(INDEX(#REF!,MATCH($A$3&amp;$A$4&amp;$C25,#REF!,0),MATCH(AC$3,#REF!,0)),0)</f>
        <v>0</v>
      </c>
      <c r="AD25" s="94">
        <f t="array" ref="AD25">IFERROR(INDEX(#REF!,MATCH($A$3&amp;$A$4&amp;$C25,#REF!,0),MATCH(AD$3,#REF!,0)),0)</f>
        <v>0</v>
      </c>
      <c r="AE25" s="94">
        <f t="array" ref="AE25">IFERROR(INDEX(#REF!,MATCH($A$3&amp;$A$4&amp;$C25,#REF!,0),MATCH(AE$3,#REF!,0)),0)</f>
        <v>0</v>
      </c>
      <c r="AF25" s="94">
        <f t="array" ref="AF25">IFERROR(INDEX(#REF!,MATCH($A$3&amp;$A$4&amp;$C25,#REF!,0),MATCH(AF$3,#REF!,0)),0)</f>
        <v>0</v>
      </c>
      <c r="AG25" s="94">
        <f t="array" ref="AG25">IFERROR(INDEX(#REF!,MATCH($A$3&amp;$A$4&amp;$C25,#REF!,0),MATCH(AG$3,#REF!,0)),0)</f>
        <v>0</v>
      </c>
      <c r="AH25" s="94">
        <f t="array" ref="AH25">IFERROR(INDEX(#REF!,MATCH($A$3&amp;$A$4&amp;$C25,#REF!,0),MATCH(AH$3,#REF!,0)),0)</f>
        <v>0</v>
      </c>
      <c r="AI25" s="94">
        <f t="array" ref="AI25">IFERROR(INDEX(#REF!,MATCH($A$3&amp;$A$4&amp;$C25,#REF!,0),MATCH(AI$3,#REF!,0)),0)</f>
        <v>0</v>
      </c>
      <c r="AJ25" s="94">
        <f t="array" ref="AJ25">IFERROR(INDEX(#REF!,MATCH($A$3&amp;$A$4&amp;$C25,#REF!,0),MATCH(AJ$3,#REF!,0)),0)</f>
        <v>0</v>
      </c>
      <c r="AK25" s="79"/>
      <c r="AL25" s="80">
        <f t="shared" si="5"/>
        <v>0</v>
      </c>
      <c r="AM25" s="85" t="e">
        <f t="shared" si="6"/>
        <v>#REF!</v>
      </c>
      <c r="AN25" s="79"/>
      <c r="AO25" s="94">
        <f t="array" ref="AO25">IFERROR(INDEX(#REF!,MATCH($A$3&amp;$A$4&amp;$C25,#REF!,0),MATCH(AO$3,#REF!,0)),0)</f>
        <v>0</v>
      </c>
      <c r="AP25" s="94">
        <f t="array" ref="AP25">IFERROR(INDEX(#REF!,MATCH($A$3&amp;$A$4&amp;$C25,#REF!,0),MATCH(AP$3,#REF!,0)),0)</f>
        <v>0</v>
      </c>
      <c r="AQ25" s="94">
        <f t="array" ref="AQ25">IFERROR(INDEX(#REF!,MATCH($A$3&amp;$A$4&amp;$C25,#REF!,0),MATCH(AQ$3,#REF!,0)),0)</f>
        <v>0</v>
      </c>
      <c r="AR25" s="94">
        <f t="array" ref="AR25">IFERROR(INDEX(#REF!,MATCH($A$3&amp;$A$4&amp;$C25,#REF!,0),MATCH(AR$3,#REF!,0)),0)</f>
        <v>0</v>
      </c>
      <c r="AS25" s="94">
        <f t="array" ref="AS25">IFERROR(INDEX(#REF!,MATCH($A$3&amp;$A$4&amp;$C25,#REF!,0),MATCH(AS$3,#REF!,0)),0)</f>
        <v>0</v>
      </c>
      <c r="AT25" s="94">
        <f t="array" ref="AT25">IFERROR(INDEX(#REF!,MATCH($A$3&amp;$A$4&amp;$C25,#REF!,0),MATCH(AT$3,#REF!,0)),0)</f>
        <v>0</v>
      </c>
      <c r="AU25" s="94">
        <f t="array" ref="AU25">IFERROR(INDEX(#REF!,MATCH($A$3&amp;$A$4&amp;$C25,#REF!,0),MATCH(AU$3,#REF!,0)),0)</f>
        <v>0</v>
      </c>
      <c r="AV25" s="94">
        <f t="array" ref="AV25">IFERROR(INDEX(#REF!,MATCH($A$3&amp;$A$4&amp;$C25,#REF!,0),MATCH(AV$3,#REF!,0)),0)</f>
        <v>0</v>
      </c>
      <c r="AW25" s="94">
        <f t="array" ref="AW25">IFERROR(INDEX(#REF!,MATCH($A$3&amp;$A$4&amp;$C25,#REF!,0),MATCH(AW$3,#REF!,0)),0)</f>
        <v>0</v>
      </c>
      <c r="AX25" s="94">
        <f t="array" ref="AX25">IFERROR(INDEX(#REF!,MATCH($A$3&amp;$A$4&amp;$C25,#REF!,0),MATCH(AX$3,#REF!,0)),0)</f>
        <v>0</v>
      </c>
      <c r="AY25" s="94">
        <f t="array" ref="AY25">IFERROR(INDEX(#REF!,MATCH($A$3&amp;$A$4&amp;$C25,#REF!,0),MATCH(AY$3,#REF!,0)),0)</f>
        <v>0</v>
      </c>
      <c r="AZ25" s="94">
        <f t="array" ref="AZ25">IFERROR(INDEX(#REF!,MATCH($A$3&amp;$A$4&amp;$C25,#REF!,0),MATCH(AZ$3,#REF!,0)),0)</f>
        <v>0</v>
      </c>
      <c r="BA25" s="79"/>
      <c r="BB25" s="80">
        <f t="shared" si="8"/>
        <v>0</v>
      </c>
      <c r="BC25" s="85" t="e">
        <f t="shared" si="9"/>
        <v>#REF!</v>
      </c>
      <c r="BD25" s="79"/>
      <c r="BE25" s="94"/>
      <c r="BF25" s="115"/>
      <c r="BG25" s="130"/>
      <c r="BH25" s="111"/>
      <c r="BI25" s="111"/>
      <c r="BJ25" s="111"/>
      <c r="BK25" s="111"/>
      <c r="BL25" s="79"/>
      <c r="BM25" s="94">
        <f t="array" ref="BM25">IFERROR(INDEX(#REF!,MATCH($A$3&amp;$A$4&amp;$C25,#REF!,0),MATCH(BM$3,#REF!,0)),0)</f>
        <v>0</v>
      </c>
      <c r="BN25" s="94">
        <f t="array" ref="BN25">IFERROR(INDEX(#REF!,MATCH($A$3&amp;$A$4&amp;$C25,#REF!,0),MATCH(BN$3,#REF!,0)),0)</f>
        <v>0</v>
      </c>
      <c r="BO25" s="94">
        <f t="array" ref="BO25">IFERROR(INDEX(#REF!,MATCH($A$3&amp;$A$4&amp;$C25,#REF!,0),MATCH(BO$3,#REF!,0)),0)</f>
        <v>0</v>
      </c>
      <c r="BP25" s="94">
        <f t="array" ref="BP25">IFERROR(INDEX(#REF!,MATCH($A$3&amp;$A$4&amp;$C25,#REF!,0),MATCH(BP$3,#REF!,0)),0)</f>
        <v>0</v>
      </c>
      <c r="BQ25" s="94">
        <f t="array" ref="BQ25">IFERROR(BQ$5*INDEX(#REF!,MATCH($D25,#REF!,0),MATCH(BQ$3,#REF!,0)),0)</f>
        <v>0</v>
      </c>
      <c r="BR25" s="94">
        <f t="array" ref="BR25">IFERROR(BR$5*INDEX(#REF!,MATCH($D25,#REF!,0),MATCH(BR$3,#REF!,0)),0)</f>
        <v>0</v>
      </c>
      <c r="BS25" s="94">
        <f t="array" ref="BS25">IFERROR(BS$5*INDEX(#REF!,MATCH($D25,#REF!,0),MATCH(BS$3,#REF!,0)),0)</f>
        <v>0</v>
      </c>
      <c r="BT25" s="94">
        <f t="array" ref="BT25">IFERROR(BT$5*INDEX(#REF!,MATCH($D25,#REF!,0),MATCH(BT$3,#REF!,0)),0)</f>
        <v>0</v>
      </c>
      <c r="BU25" s="94">
        <f t="array" ref="BU25">IFERROR(BU$5*INDEX(#REF!,MATCH($D25,#REF!,0),MATCH(BU$3,#REF!,0)),0)</f>
        <v>0</v>
      </c>
      <c r="BV25" s="94">
        <f t="array" ref="BV25">IFERROR(BV$5*INDEX(#REF!,MATCH($D25,#REF!,0),MATCH(BV$3,#REF!,0)),0)</f>
        <v>0</v>
      </c>
      <c r="BW25" s="94">
        <f t="array" ref="BW25">IFERROR(BW$5*INDEX(#REF!,MATCH($D25,#REF!,0),MATCH(BW$3,#REF!,0)),0)</f>
        <v>0</v>
      </c>
      <c r="BX25" s="94">
        <f t="array" ref="BX25">IFERROR(BX$5*INDEX(#REF!,MATCH($D25,#REF!,0),MATCH(BX$3,#REF!,0)),0)</f>
        <v>0</v>
      </c>
      <c r="BY25" s="79"/>
      <c r="BZ25" s="80">
        <f t="shared" si="11"/>
        <v>0</v>
      </c>
      <c r="CA25" s="85" t="e">
        <f t="shared" si="12"/>
        <v>#REF!</v>
      </c>
      <c r="CB25" s="79"/>
      <c r="CC25" s="94">
        <f t="array" ref="CC25">IFERROR(CC$5*INDEX(#REF!,MATCH($D25,#REF!,0),MATCH(CC$3,#REF!,0)),0)</f>
        <v>0</v>
      </c>
      <c r="CD25" s="94">
        <f t="array" ref="CD25">IFERROR(CD$5*INDEX(#REF!,MATCH($D25,#REF!,0),MATCH(CD$3,#REF!,0)),0)</f>
        <v>0</v>
      </c>
      <c r="CE25" s="94">
        <f t="array" ref="CE25">IFERROR(CE$5*INDEX(#REF!,MATCH($D25,#REF!,0),MATCH(CE$3,#REF!,0)),0)</f>
        <v>0</v>
      </c>
      <c r="CF25" s="94">
        <f t="array" ref="CF25">IFERROR(CF$5*INDEX(#REF!,MATCH($D25,#REF!,0),MATCH(CF$3,#REF!,0)),0)</f>
        <v>0</v>
      </c>
      <c r="CG25" s="94">
        <f t="array" ref="CG25">IFERROR(CG$5*INDEX(#REF!,MATCH($D25,#REF!,0),MATCH(CG$3,#REF!,0)),0)</f>
        <v>0</v>
      </c>
      <c r="CH25" s="94">
        <f t="array" ref="CH25">IFERROR(CH$5*INDEX(#REF!,MATCH($D25,#REF!,0),MATCH(CH$3,#REF!,0)),0)</f>
        <v>0</v>
      </c>
      <c r="CI25" s="94">
        <f t="array" ref="CI25">IFERROR(CI$5*INDEX(#REF!,MATCH($D25,#REF!,0),MATCH(CI$3,#REF!,0)),0)</f>
        <v>0</v>
      </c>
      <c r="CJ25" s="94">
        <f t="array" ref="CJ25">IFERROR(CJ$5*INDEX(#REF!,MATCH($D25,#REF!,0),MATCH(CJ$3,#REF!,0)),0)</f>
        <v>0</v>
      </c>
      <c r="CK25" s="94">
        <f t="array" ref="CK25">IFERROR(CK$5*INDEX(#REF!,MATCH($D25,#REF!,0),MATCH(CK$3,#REF!,0)),0)</f>
        <v>0</v>
      </c>
      <c r="CL25" s="94">
        <f t="array" ref="CL25">IFERROR(CL$5*INDEX(#REF!,MATCH($D25,#REF!,0),MATCH(CL$3,#REF!,0)),0)</f>
        <v>0</v>
      </c>
      <c r="CM25" s="94">
        <f t="array" ref="CM25">IFERROR(CM$5*INDEX(#REF!,MATCH($D25,#REF!,0),MATCH(CM$3,#REF!,0)),0)</f>
        <v>0</v>
      </c>
      <c r="CN25" s="94">
        <f t="array" ref="CN25">IFERROR(CN$5*INDEX(#REF!,MATCH($D25,#REF!,0),MATCH(CN$3,#REF!,0)),0)</f>
        <v>0</v>
      </c>
      <c r="CO25" s="79"/>
      <c r="CP25" s="80">
        <f t="shared" si="14"/>
        <v>0</v>
      </c>
      <c r="CQ25" s="85" t="e">
        <f t="shared" si="15"/>
        <v>#REF!</v>
      </c>
    </row>
    <row r="26" spans="1:95" ht="10.5" customHeight="1" outlineLevel="2" x14ac:dyDescent="0.25">
      <c r="A26" s="70" t="e">
        <f t="shared" si="16"/>
        <v>#REF!</v>
      </c>
      <c r="B26" s="114" t="s">
        <v>20</v>
      </c>
      <c r="C26" s="78">
        <v>3</v>
      </c>
      <c r="D26" s="79" t="e">
        <f>INDEX(#REF!,MATCH("Lançamentos"&amp;$C26,#REF!,0),MATCH("Lançamentos",#REF!,0))</f>
        <v>#REF!</v>
      </c>
      <c r="E26" s="79"/>
      <c r="F26" s="79"/>
      <c r="H26" s="79"/>
      <c r="I26" s="94">
        <v>0</v>
      </c>
      <c r="J26" s="94">
        <v>0</v>
      </c>
      <c r="K26" s="94">
        <v>0</v>
      </c>
      <c r="L26" s="94">
        <v>0</v>
      </c>
      <c r="M26" s="94">
        <v>0</v>
      </c>
      <c r="N26" s="94">
        <v>0</v>
      </c>
      <c r="O26" s="94">
        <v>0</v>
      </c>
      <c r="P26" s="94">
        <v>0</v>
      </c>
      <c r="Q26" s="94">
        <v>0</v>
      </c>
      <c r="R26" s="94">
        <v>0</v>
      </c>
      <c r="S26" s="94">
        <v>0</v>
      </c>
      <c r="T26" s="94">
        <v>0</v>
      </c>
      <c r="U26" s="79"/>
      <c r="V26" s="80">
        <f t="shared" si="2"/>
        <v>0</v>
      </c>
      <c r="W26" s="85" t="e">
        <f t="shared" si="3"/>
        <v>#REF!</v>
      </c>
      <c r="X26" s="79"/>
      <c r="Y26" s="94">
        <f t="array" ref="Y26">IFERROR(INDEX(#REF!,MATCH($A$3&amp;$A$4&amp;$C26,#REF!,0),MATCH(Y$3,#REF!,0)),0)</f>
        <v>0</v>
      </c>
      <c r="Z26" s="94">
        <f t="array" ref="Z26">IFERROR(INDEX(#REF!,MATCH($A$3&amp;$A$4&amp;$C26,#REF!,0),MATCH(Z$3,#REF!,0)),0)</f>
        <v>0</v>
      </c>
      <c r="AA26" s="94">
        <f t="array" ref="AA26">IFERROR(INDEX(#REF!,MATCH($A$3&amp;$A$4&amp;$C26,#REF!,0),MATCH(AA$3,#REF!,0)),0)</f>
        <v>0</v>
      </c>
      <c r="AB26" s="94">
        <f t="array" ref="AB26">(IFERROR(INDEX(#REF!,MATCH($A$3&amp;$A$4&amp;$C26,#REF!,0),MATCH(AB$3,#REF!,0)),0))*1.44821948942455</f>
        <v>0</v>
      </c>
      <c r="AC26" s="94">
        <f t="array" ref="AC26">IFERROR(INDEX(#REF!,MATCH($A$3&amp;$A$4&amp;$C26,#REF!,0),MATCH(AC$3,#REF!,0)),0)</f>
        <v>0</v>
      </c>
      <c r="AD26" s="94">
        <f t="array" ref="AD26">IFERROR(INDEX(#REF!,MATCH($A$3&amp;$A$4&amp;$C26,#REF!,0),MATCH(AD$3,#REF!,0)),0)</f>
        <v>0</v>
      </c>
      <c r="AE26" s="94">
        <f t="array" ref="AE26">IFERROR(INDEX(#REF!,MATCH($A$3&amp;$A$4&amp;$C26,#REF!,0),MATCH(AE$3,#REF!,0)),0)</f>
        <v>0</v>
      </c>
      <c r="AF26" s="94">
        <f t="array" ref="AF26">IFERROR(INDEX(#REF!,MATCH($A$3&amp;$A$4&amp;$C26,#REF!,0),MATCH(AF$3,#REF!,0)),0)</f>
        <v>0</v>
      </c>
      <c r="AG26" s="94">
        <f t="array" ref="AG26">IFERROR(INDEX(#REF!,MATCH($A$3&amp;$A$4&amp;$C26,#REF!,0),MATCH(AG$3,#REF!,0)),0)</f>
        <v>0</v>
      </c>
      <c r="AH26" s="94">
        <f t="array" ref="AH26">IFERROR(INDEX(#REF!,MATCH($A$3&amp;$A$4&amp;$C26,#REF!,0),MATCH(AH$3,#REF!,0)),0)</f>
        <v>0</v>
      </c>
      <c r="AI26" s="94">
        <f t="array" ref="AI26">IFERROR(INDEX(#REF!,MATCH($A$3&amp;$A$4&amp;$C26,#REF!,0),MATCH(AI$3,#REF!,0)),0)</f>
        <v>0</v>
      </c>
      <c r="AJ26" s="94">
        <f t="array" ref="AJ26">IFERROR(INDEX(#REF!,MATCH($A$3&amp;$A$4&amp;$C26,#REF!,0),MATCH(AJ$3,#REF!,0)),0)</f>
        <v>0</v>
      </c>
      <c r="AK26" s="79"/>
      <c r="AL26" s="80">
        <f t="shared" si="5"/>
        <v>0</v>
      </c>
      <c r="AM26" s="85" t="e">
        <f t="shared" si="6"/>
        <v>#REF!</v>
      </c>
      <c r="AN26" s="79"/>
      <c r="AO26" s="94">
        <f>IFERROR(INDEX(#REF!,MATCH($A$3&amp;$A$4&amp;$C26,#REF!,0),MATCH(AO$3,#REF!,0)),0)</f>
        <v>0</v>
      </c>
      <c r="AP26" s="94">
        <f>IFERROR(INDEX(#REF!,MATCH($A$3&amp;$A$4&amp;$C26,#REF!,0),MATCH(AP$3,#REF!,0)),0)</f>
        <v>0</v>
      </c>
      <c r="AQ26" s="94">
        <f>IFERROR(INDEX(#REF!,MATCH($A$3&amp;$A$4&amp;$C26,#REF!,0),MATCH(AQ$3,#REF!,0)),0)</f>
        <v>0</v>
      </c>
      <c r="AR26" s="94">
        <f>IFERROR(INDEX(#REF!,MATCH($A$3&amp;$A$4&amp;$C26,#REF!,0),MATCH(AR$3,#REF!,0)),0)</f>
        <v>0</v>
      </c>
      <c r="AS26" s="94">
        <f>IFERROR(INDEX(#REF!,MATCH($A$3&amp;$A$4&amp;$C26,#REF!,0),MATCH(AS$3,#REF!,0)),0)</f>
        <v>0</v>
      </c>
      <c r="AT26" s="94">
        <f>IFERROR(INDEX(#REF!,MATCH($A$3&amp;$A$4&amp;$C26,#REF!,0),MATCH(AT$3,#REF!,0)),0)</f>
        <v>0</v>
      </c>
      <c r="AU26" s="94">
        <f>IFERROR(INDEX(#REF!,MATCH($A$3&amp;$A$4&amp;$C26,#REF!,0),MATCH(AU$3,#REF!,0)),0)</f>
        <v>0</v>
      </c>
      <c r="AV26" s="94">
        <f>IFERROR(INDEX(#REF!,MATCH($A$3&amp;$A$4&amp;$C26,#REF!,0),MATCH(AV$3,#REF!,0)),0)</f>
        <v>0</v>
      </c>
      <c r="AW26" s="94">
        <f>IFERROR(INDEX(#REF!,MATCH($A$3&amp;$A$4&amp;$C26,#REF!,0),MATCH(AW$3,#REF!,0)),0)</f>
        <v>0</v>
      </c>
      <c r="AX26" s="94">
        <f>IFERROR(INDEX(#REF!,MATCH($A$3&amp;$A$4&amp;$C26,#REF!,0),MATCH(AX$3,#REF!,0)),0)</f>
        <v>0</v>
      </c>
      <c r="AY26" s="94">
        <f>IFERROR(INDEX(#REF!,MATCH($A$3&amp;$A$4&amp;$C26,#REF!,0),MATCH(AY$3,#REF!,0)),0)</f>
        <v>0</v>
      </c>
      <c r="AZ26" s="94">
        <f>IFERROR(INDEX(#REF!,MATCH($A$3&amp;$A$4&amp;$C26,#REF!,0),MATCH(AZ$3,#REF!,0)),0)</f>
        <v>0</v>
      </c>
      <c r="BA26" s="79"/>
      <c r="BB26" s="80">
        <f t="shared" si="8"/>
        <v>0</v>
      </c>
      <c r="BC26" s="85" t="e">
        <f t="shared" si="9"/>
        <v>#REF!</v>
      </c>
      <c r="BD26" s="79"/>
      <c r="BE26" s="94"/>
      <c r="BF26" s="115"/>
      <c r="BG26" s="130"/>
      <c r="BH26" s="111"/>
      <c r="BI26" s="111"/>
      <c r="BJ26" s="111"/>
      <c r="BK26" s="111"/>
      <c r="BL26" s="79"/>
      <c r="BM26" s="94">
        <f>IFERROR(INDEX(#REF!,MATCH($A$3&amp;$A$4&amp;$C26,#REF!,0),MATCH(BM$3,#REF!,0)),0)</f>
        <v>0</v>
      </c>
      <c r="BN26" s="94">
        <f>IFERROR(INDEX(#REF!,MATCH($A$3&amp;$A$4&amp;$C26,#REF!,0),MATCH(BN$3,#REF!,0)),0)</f>
        <v>0</v>
      </c>
      <c r="BO26" s="94">
        <f>IFERROR(INDEX(#REF!,MATCH($A$3&amp;$A$4&amp;$C26,#REF!,0),MATCH(BO$3,#REF!,0)),0)</f>
        <v>0</v>
      </c>
      <c r="BP26" s="94">
        <f>IFERROR(INDEX(#REF!,MATCH($A$3&amp;$A$4&amp;$C26,#REF!,0),MATCH(BP$3,#REF!,0)),0)</f>
        <v>0</v>
      </c>
      <c r="BQ26" s="94">
        <f t="array" ref="BQ26">IFERROR(BQ$5*INDEX(#REF!,MATCH($D26,#REF!,0),MATCH(BQ$3,#REF!,0)),0)</f>
        <v>0</v>
      </c>
      <c r="BR26" s="94">
        <f t="array" ref="BR26">IFERROR(BR$5*INDEX(#REF!,MATCH($D26,#REF!,0),MATCH(BR$3,#REF!,0)),0)</f>
        <v>0</v>
      </c>
      <c r="BS26" s="94">
        <f t="array" ref="BS26">IFERROR(BS$5*INDEX(#REF!,MATCH($D26,#REF!,0),MATCH(BS$3,#REF!,0)),0)</f>
        <v>0</v>
      </c>
      <c r="BT26" s="94">
        <f t="array" ref="BT26">IFERROR(BT$5*INDEX(#REF!,MATCH($D26,#REF!,0),MATCH(BT$3,#REF!,0)),0)</f>
        <v>0</v>
      </c>
      <c r="BU26" s="94">
        <f t="array" ref="BU26">IFERROR(BU$5*INDEX(#REF!,MATCH($D26,#REF!,0),MATCH(BU$3,#REF!,0)),0)</f>
        <v>0</v>
      </c>
      <c r="BV26" s="94">
        <f t="array" ref="BV26">IFERROR(BV$5*INDEX(#REF!,MATCH($D26,#REF!,0),MATCH(BV$3,#REF!,0)),0)</f>
        <v>0</v>
      </c>
      <c r="BW26" s="94">
        <f t="array" ref="BW26">IFERROR(BW$5*INDEX(#REF!,MATCH($D26,#REF!,0),MATCH(BW$3,#REF!,0)),0)</f>
        <v>0</v>
      </c>
      <c r="BX26" s="94">
        <f t="array" ref="BX26">IFERROR(BX$5*INDEX(#REF!,MATCH($D26,#REF!,0),MATCH(BX$3,#REF!,0)),0)</f>
        <v>0</v>
      </c>
      <c r="BY26" s="79"/>
      <c r="BZ26" s="80">
        <f t="shared" si="11"/>
        <v>0</v>
      </c>
      <c r="CA26" s="85" t="e">
        <f t="shared" si="12"/>
        <v>#REF!</v>
      </c>
      <c r="CB26" s="79"/>
      <c r="CC26" s="94">
        <f t="array" ref="CC26">IFERROR(CC$5*INDEX(#REF!,MATCH($D26,#REF!,0),MATCH(CC$3,#REF!,0)),0)</f>
        <v>0</v>
      </c>
      <c r="CD26" s="94">
        <f t="array" ref="CD26">IFERROR(CD$5*INDEX(#REF!,MATCH($D26,#REF!,0),MATCH(CD$3,#REF!,0)),0)</f>
        <v>0</v>
      </c>
      <c r="CE26" s="94">
        <f t="array" ref="CE26">IFERROR(CE$5*INDEX(#REF!,MATCH($D26,#REF!,0),MATCH(CE$3,#REF!,0)),0)</f>
        <v>0</v>
      </c>
      <c r="CF26" s="94">
        <f t="array" ref="CF26">IFERROR(CF$5*INDEX(#REF!,MATCH($D26,#REF!,0),MATCH(CF$3,#REF!,0)),0)</f>
        <v>0</v>
      </c>
      <c r="CG26" s="94">
        <f t="array" ref="CG26">IFERROR(CG$5*INDEX(#REF!,MATCH($D26,#REF!,0),MATCH(CG$3,#REF!,0)),0)</f>
        <v>0</v>
      </c>
      <c r="CH26" s="94">
        <f t="array" ref="CH26">IFERROR(CH$5*INDEX(#REF!,MATCH($D26,#REF!,0),MATCH(CH$3,#REF!,0)),0)</f>
        <v>0</v>
      </c>
      <c r="CI26" s="94">
        <f t="array" ref="CI26">IFERROR(CI$5*INDEX(#REF!,MATCH($D26,#REF!,0),MATCH(CI$3,#REF!,0)),0)</f>
        <v>0</v>
      </c>
      <c r="CJ26" s="94">
        <f t="array" ref="CJ26">IFERROR(CJ$5*INDEX(#REF!,MATCH($D26,#REF!,0),MATCH(CJ$3,#REF!,0)),0)</f>
        <v>0</v>
      </c>
      <c r="CK26" s="94">
        <f t="array" ref="CK26">IFERROR(CK$5*INDEX(#REF!,MATCH($D26,#REF!,0),MATCH(CK$3,#REF!,0)),0)</f>
        <v>0</v>
      </c>
      <c r="CL26" s="94">
        <f t="array" ref="CL26">IFERROR(CL$5*INDEX(#REF!,MATCH($D26,#REF!,0),MATCH(CL$3,#REF!,0)),0)</f>
        <v>0</v>
      </c>
      <c r="CM26" s="94">
        <f t="array" ref="CM26">IFERROR(CM$5*INDEX(#REF!,MATCH($D26,#REF!,0),MATCH(CM$3,#REF!,0)),0)</f>
        <v>0</v>
      </c>
      <c r="CN26" s="94">
        <f t="array" ref="CN26">IFERROR(CN$5*INDEX(#REF!,MATCH($D26,#REF!,0),MATCH(CN$3,#REF!,0)),0)</f>
        <v>0</v>
      </c>
      <c r="CO26" s="79"/>
      <c r="CP26" s="80">
        <f t="shared" si="14"/>
        <v>0</v>
      </c>
      <c r="CQ26" s="85" t="e">
        <f t="shared" si="15"/>
        <v>#REF!</v>
      </c>
    </row>
    <row r="27" spans="1:95" ht="10.5" customHeight="1" outlineLevel="2" x14ac:dyDescent="0.25">
      <c r="A27" s="70" t="e">
        <f t="shared" si="16"/>
        <v>#REF!</v>
      </c>
      <c r="B27" s="114" t="s">
        <v>20</v>
      </c>
      <c r="C27" s="78">
        <v>4</v>
      </c>
      <c r="D27" s="79" t="e">
        <f>INDEX(#REF!,MATCH("Lançamentos"&amp;$C27,#REF!,0),MATCH("Lançamentos",#REF!,0))</f>
        <v>#REF!</v>
      </c>
      <c r="E27" s="79"/>
      <c r="F27" s="79"/>
      <c r="H27" s="79"/>
      <c r="I27" s="94">
        <v>0</v>
      </c>
      <c r="J27" s="94">
        <v>0</v>
      </c>
      <c r="K27" s="94">
        <v>0</v>
      </c>
      <c r="L27" s="94">
        <v>0</v>
      </c>
      <c r="M27" s="94">
        <v>0</v>
      </c>
      <c r="N27" s="94">
        <v>0</v>
      </c>
      <c r="O27" s="94">
        <v>0</v>
      </c>
      <c r="P27" s="94">
        <v>0</v>
      </c>
      <c r="Q27" s="94">
        <v>0</v>
      </c>
      <c r="R27" s="94">
        <v>0</v>
      </c>
      <c r="S27" s="94">
        <v>0</v>
      </c>
      <c r="T27" s="94">
        <v>0</v>
      </c>
      <c r="U27" s="79"/>
      <c r="V27" s="80">
        <f t="shared" si="2"/>
        <v>0</v>
      </c>
      <c r="W27" s="85" t="e">
        <f t="shared" si="3"/>
        <v>#REF!</v>
      </c>
      <c r="X27" s="79"/>
      <c r="Y27" s="94">
        <f t="array" ref="Y27">IFERROR(INDEX(#REF!,MATCH($A$3&amp;$A$4&amp;$C27,#REF!,0),MATCH(Y$3,#REF!,0)),0)</f>
        <v>0</v>
      </c>
      <c r="Z27" s="94">
        <f t="array" ref="Z27">IFERROR(INDEX(#REF!,MATCH($A$3&amp;$A$4&amp;$C27,#REF!,0),MATCH(Z$3,#REF!,0)),0)</f>
        <v>0</v>
      </c>
      <c r="AA27" s="94">
        <f t="array" ref="AA27">IFERROR(INDEX(#REF!,MATCH($A$3&amp;$A$4&amp;$C27,#REF!,0),MATCH(AA$3,#REF!,0)),0)</f>
        <v>0</v>
      </c>
      <c r="AB27" s="94">
        <f t="array" ref="AB27">(IFERROR(INDEX(#REF!,MATCH($A$3&amp;$A$4&amp;$C27,#REF!,0),MATCH(AB$3,#REF!,0)),0))*1.44821948942455</f>
        <v>0</v>
      </c>
      <c r="AC27" s="94">
        <f t="array" ref="AC27">IFERROR(INDEX(#REF!,MATCH($A$3&amp;$A$4&amp;$C27,#REF!,0),MATCH(AC$3,#REF!,0)),0)</f>
        <v>0</v>
      </c>
      <c r="AD27" s="94">
        <f t="array" ref="AD27">IFERROR(INDEX(#REF!,MATCH($A$3&amp;$A$4&amp;$C27,#REF!,0),MATCH(AD$3,#REF!,0)),0)</f>
        <v>0</v>
      </c>
      <c r="AE27" s="94">
        <f t="array" ref="AE27">IFERROR(INDEX(#REF!,MATCH($A$3&amp;$A$4&amp;$C27,#REF!,0),MATCH(AE$3,#REF!,0)),0)</f>
        <v>0</v>
      </c>
      <c r="AF27" s="94">
        <f t="array" ref="AF27">IFERROR(INDEX(#REF!,MATCH($A$3&amp;$A$4&amp;$C27,#REF!,0),MATCH(AF$3,#REF!,0)),0)</f>
        <v>0</v>
      </c>
      <c r="AG27" s="94">
        <f t="array" ref="AG27">IFERROR(INDEX(#REF!,MATCH($A$3&amp;$A$4&amp;$C27,#REF!,0),MATCH(AG$3,#REF!,0)),0)</f>
        <v>0</v>
      </c>
      <c r="AH27" s="94">
        <f t="array" ref="AH27">IFERROR(INDEX(#REF!,MATCH($A$3&amp;$A$4&amp;$C27,#REF!,0),MATCH(AH$3,#REF!,0)),0)</f>
        <v>0</v>
      </c>
      <c r="AI27" s="94">
        <f t="array" ref="AI27">IFERROR(INDEX(#REF!,MATCH($A$3&amp;$A$4&amp;$C27,#REF!,0),MATCH(AI$3,#REF!,0)),0)</f>
        <v>0</v>
      </c>
      <c r="AJ27" s="94">
        <f t="array" ref="AJ27">IFERROR(INDEX(#REF!,MATCH($A$3&amp;$A$4&amp;$C27,#REF!,0),MATCH(AJ$3,#REF!,0)),0)</f>
        <v>0</v>
      </c>
      <c r="AK27" s="79"/>
      <c r="AL27" s="80">
        <f t="shared" si="5"/>
        <v>0</v>
      </c>
      <c r="AM27" s="85" t="e">
        <f t="shared" si="6"/>
        <v>#REF!</v>
      </c>
      <c r="AN27" s="79"/>
      <c r="AO27" s="94">
        <f t="array" ref="AO27">IFERROR(INDEX(#REF!,MATCH($A$3&amp;$A$4&amp;$C27,#REF!,0),MATCH(AO$3,#REF!,0)),0)</f>
        <v>0</v>
      </c>
      <c r="AP27" s="94">
        <f t="array" ref="AP27">IFERROR(INDEX(#REF!,MATCH($A$3&amp;$A$4&amp;$C27,#REF!,0),MATCH(AP$3,#REF!,0)),0)</f>
        <v>0</v>
      </c>
      <c r="AQ27" s="94">
        <f t="array" ref="AQ27">IFERROR(INDEX(#REF!,MATCH($A$3&amp;$A$4&amp;$C27,#REF!,0),MATCH(AQ$3,#REF!,0)),0)</f>
        <v>0</v>
      </c>
      <c r="AR27" s="94">
        <f t="array" ref="AR27">IFERROR(INDEX(#REF!,MATCH($A$3&amp;$A$4&amp;$C27,#REF!,0),MATCH(AR$3,#REF!,0)),0)</f>
        <v>0</v>
      </c>
      <c r="AS27" s="94">
        <f t="array" ref="AS27">IFERROR(INDEX(#REF!,MATCH($A$3&amp;$A$4&amp;$C27,#REF!,0),MATCH(AS$3,#REF!,0)),0)</f>
        <v>0</v>
      </c>
      <c r="AT27" s="94">
        <f t="array" ref="AT27">IFERROR(INDEX(#REF!,MATCH($A$3&amp;$A$4&amp;$C27,#REF!,0),MATCH(AT$3,#REF!,0)),0)</f>
        <v>0</v>
      </c>
      <c r="AU27" s="94">
        <f t="array" ref="AU27">IFERROR(INDEX(#REF!,MATCH($A$3&amp;$A$4&amp;$C27,#REF!,0),MATCH(AU$3,#REF!,0)),0)</f>
        <v>0</v>
      </c>
      <c r="AV27" s="94">
        <f t="array" ref="AV27">IFERROR(INDEX(#REF!,MATCH($A$3&amp;$A$4&amp;$C27,#REF!,0),MATCH(AV$3,#REF!,0)),0)</f>
        <v>0</v>
      </c>
      <c r="AW27" s="94">
        <f t="array" ref="AW27">IFERROR(INDEX(#REF!,MATCH($A$3&amp;$A$4&amp;$C27,#REF!,0),MATCH(AW$3,#REF!,0)),0)</f>
        <v>0</v>
      </c>
      <c r="AX27" s="94">
        <f t="array" ref="AX27">IFERROR(INDEX(#REF!,MATCH($A$3&amp;$A$4&amp;$C27,#REF!,0),MATCH(AX$3,#REF!,0)),0)</f>
        <v>0</v>
      </c>
      <c r="AY27" s="94">
        <f t="array" ref="AY27">IFERROR(INDEX(#REF!,MATCH($A$3&amp;$A$4&amp;$C27,#REF!,0),MATCH(AY$3,#REF!,0)),0)</f>
        <v>0</v>
      </c>
      <c r="AZ27" s="94">
        <f t="array" ref="AZ27">IFERROR(INDEX(#REF!,MATCH($A$3&amp;$A$4&amp;$C27,#REF!,0),MATCH(AZ$3,#REF!,0)),0)</f>
        <v>0</v>
      </c>
      <c r="BA27" s="79"/>
      <c r="BB27" s="80">
        <f t="shared" si="8"/>
        <v>0</v>
      </c>
      <c r="BC27" s="85" t="e">
        <f t="shared" si="9"/>
        <v>#REF!</v>
      </c>
      <c r="BD27" s="79"/>
      <c r="BE27" s="94"/>
      <c r="BF27" s="115"/>
      <c r="BG27" s="130"/>
      <c r="BH27" s="111"/>
      <c r="BI27" s="111"/>
      <c r="BJ27" s="111"/>
      <c r="BK27" s="111"/>
      <c r="BL27" s="79"/>
      <c r="BM27" s="94">
        <f t="array" ref="BM27">IFERROR(INDEX(#REF!,MATCH($A$3&amp;$A$4&amp;$C27,#REF!,0),MATCH(BM$3,#REF!,0)),0)</f>
        <v>0</v>
      </c>
      <c r="BN27" s="94">
        <f t="array" ref="BN27">IFERROR(INDEX(#REF!,MATCH($A$3&amp;$A$4&amp;$C27,#REF!,0),MATCH(BN$3,#REF!,0)),0)</f>
        <v>0</v>
      </c>
      <c r="BO27" s="94">
        <f t="array" ref="BO27">IFERROR(INDEX(#REF!,MATCH($A$3&amp;$A$4&amp;$C27,#REF!,0),MATCH(BO$3,#REF!,0)),0)</f>
        <v>0</v>
      </c>
      <c r="BP27" s="94">
        <f t="array" ref="BP27">IFERROR(INDEX(#REF!,MATCH($A$3&amp;$A$4&amp;$C27,#REF!,0),MATCH(BP$3,#REF!,0)),0)</f>
        <v>0</v>
      </c>
      <c r="BQ27" s="94">
        <f t="array" ref="BQ27">IFERROR(BQ$5*INDEX(#REF!,MATCH($D27,#REF!,0),MATCH(BQ$3,#REF!,0)),0)</f>
        <v>0</v>
      </c>
      <c r="BR27" s="94">
        <f t="array" ref="BR27">IFERROR(BR$5*INDEX(#REF!,MATCH($D27,#REF!,0),MATCH(BR$3,#REF!,0)),0)</f>
        <v>0</v>
      </c>
      <c r="BS27" s="94">
        <f t="array" ref="BS27">IFERROR(BS$5*INDEX(#REF!,MATCH($D27,#REF!,0),MATCH(BS$3,#REF!,0)),0)</f>
        <v>0</v>
      </c>
      <c r="BT27" s="94">
        <f t="array" ref="BT27">IFERROR(BT$5*INDEX(#REF!,MATCH($D27,#REF!,0),MATCH(BT$3,#REF!,0)),0)</f>
        <v>0</v>
      </c>
      <c r="BU27" s="94">
        <f t="array" ref="BU27">IFERROR(BU$5*INDEX(#REF!,MATCH($D27,#REF!,0),MATCH(BU$3,#REF!,0)),0)</f>
        <v>0</v>
      </c>
      <c r="BV27" s="94">
        <f t="array" ref="BV27">IFERROR(BV$5*INDEX(#REF!,MATCH($D27,#REF!,0),MATCH(BV$3,#REF!,0)),0)</f>
        <v>0</v>
      </c>
      <c r="BW27" s="94">
        <f t="array" ref="BW27">IFERROR(BW$5*INDEX(#REF!,MATCH($D27,#REF!,0),MATCH(BW$3,#REF!,0)),0)</f>
        <v>0</v>
      </c>
      <c r="BX27" s="94">
        <f t="array" ref="BX27">IFERROR(BX$5*INDEX(#REF!,MATCH($D27,#REF!,0),MATCH(BX$3,#REF!,0)),0)</f>
        <v>0</v>
      </c>
      <c r="BY27" s="79"/>
      <c r="BZ27" s="80">
        <f t="shared" si="11"/>
        <v>0</v>
      </c>
      <c r="CA27" s="85" t="e">
        <f t="shared" si="12"/>
        <v>#REF!</v>
      </c>
      <c r="CB27" s="79"/>
      <c r="CC27" s="94">
        <f t="array" ref="CC27">IFERROR(CC$5*INDEX(#REF!,MATCH($D27,#REF!,0),MATCH(CC$3,#REF!,0)),0)</f>
        <v>0</v>
      </c>
      <c r="CD27" s="94">
        <f t="array" ref="CD27">IFERROR(CD$5*INDEX(#REF!,MATCH($D27,#REF!,0),MATCH(CD$3,#REF!,0)),0)</f>
        <v>0</v>
      </c>
      <c r="CE27" s="94">
        <f t="array" ref="CE27">IFERROR(CE$5*INDEX(#REF!,MATCH($D27,#REF!,0),MATCH(CE$3,#REF!,0)),0)</f>
        <v>0</v>
      </c>
      <c r="CF27" s="94">
        <f t="array" ref="CF27">IFERROR(CF$5*INDEX(#REF!,MATCH($D27,#REF!,0),MATCH(CF$3,#REF!,0)),0)</f>
        <v>0</v>
      </c>
      <c r="CG27" s="94">
        <f t="array" ref="CG27">IFERROR(CG$5*INDEX(#REF!,MATCH($D27,#REF!,0),MATCH(CG$3,#REF!,0)),0)</f>
        <v>0</v>
      </c>
      <c r="CH27" s="94">
        <f t="array" ref="CH27">IFERROR(CH$5*INDEX(#REF!,MATCH($D27,#REF!,0),MATCH(CH$3,#REF!,0)),0)</f>
        <v>0</v>
      </c>
      <c r="CI27" s="94">
        <f t="array" ref="CI27">IFERROR(CI$5*INDEX(#REF!,MATCH($D27,#REF!,0),MATCH(CI$3,#REF!,0)),0)</f>
        <v>0</v>
      </c>
      <c r="CJ27" s="94">
        <f t="array" ref="CJ27">IFERROR(CJ$5*INDEX(#REF!,MATCH($D27,#REF!,0),MATCH(CJ$3,#REF!,0)),0)</f>
        <v>0</v>
      </c>
      <c r="CK27" s="94">
        <f t="array" ref="CK27">IFERROR(CK$5*INDEX(#REF!,MATCH($D27,#REF!,0),MATCH(CK$3,#REF!,0)),0)</f>
        <v>0</v>
      </c>
      <c r="CL27" s="94">
        <f t="array" ref="CL27">IFERROR(CL$5*INDEX(#REF!,MATCH($D27,#REF!,0),MATCH(CL$3,#REF!,0)),0)</f>
        <v>0</v>
      </c>
      <c r="CM27" s="94">
        <f t="array" ref="CM27">IFERROR(CM$5*INDEX(#REF!,MATCH($D27,#REF!,0),MATCH(CM$3,#REF!,0)),0)</f>
        <v>0</v>
      </c>
      <c r="CN27" s="94">
        <f t="array" ref="CN27">IFERROR(CN$5*INDEX(#REF!,MATCH($D27,#REF!,0),MATCH(CN$3,#REF!,0)),0)</f>
        <v>0</v>
      </c>
      <c r="CO27" s="79"/>
      <c r="CP27" s="80">
        <f t="shared" si="14"/>
        <v>0</v>
      </c>
      <c r="CQ27" s="85" t="e">
        <f t="shared" si="15"/>
        <v>#REF!</v>
      </c>
    </row>
    <row r="28" spans="1:95" ht="10.5" customHeight="1" outlineLevel="1" x14ac:dyDescent="0.25">
      <c r="A28" s="70" t="str">
        <f t="shared" si="16"/>
        <v>ReceitaAcessórios</v>
      </c>
      <c r="B28" s="70" t="s">
        <v>20</v>
      </c>
      <c r="C28" s="70"/>
      <c r="D28" s="61" t="s">
        <v>35</v>
      </c>
      <c r="E28" s="61"/>
      <c r="F28" s="60"/>
      <c r="H28" s="60"/>
      <c r="I28" s="65">
        <v>2489.14</v>
      </c>
      <c r="J28" s="65">
        <v>2003.8</v>
      </c>
      <c r="K28" s="65">
        <v>10890.12</v>
      </c>
      <c r="L28" s="65">
        <v>8800.7000000000007</v>
      </c>
      <c r="M28" s="65">
        <v>6084.2945743105383</v>
      </c>
      <c r="N28" s="65">
        <v>5025.18</v>
      </c>
      <c r="O28" s="65">
        <v>2996.17</v>
      </c>
      <c r="P28" s="65">
        <v>2847.1422711106588</v>
      </c>
      <c r="Q28" s="65">
        <v>10764.54597648271</v>
      </c>
      <c r="R28" s="65">
        <v>8882.630000000001</v>
      </c>
      <c r="S28" s="65">
        <v>4304.46</v>
      </c>
      <c r="T28" s="65">
        <v>9414.645791936262</v>
      </c>
      <c r="U28" s="60"/>
      <c r="V28" s="65">
        <f t="shared" si="2"/>
        <v>74502.828613840175</v>
      </c>
      <c r="W28" s="66" t="e">
        <f t="shared" si="3"/>
        <v>#REF!</v>
      </c>
      <c r="X28" s="60"/>
      <c r="Y28" s="65">
        <f t="shared" ref="Y28:AJ28" si="25">SUM(Y29:Y38)</f>
        <v>0</v>
      </c>
      <c r="Z28" s="65">
        <f t="shared" si="25"/>
        <v>0</v>
      </c>
      <c r="AA28" s="65">
        <f t="shared" si="25"/>
        <v>0</v>
      </c>
      <c r="AB28" s="65">
        <f t="shared" si="25"/>
        <v>0</v>
      </c>
      <c r="AC28" s="65">
        <f t="shared" si="25"/>
        <v>0</v>
      </c>
      <c r="AD28" s="65">
        <f t="shared" si="25"/>
        <v>0</v>
      </c>
      <c r="AE28" s="65">
        <f t="shared" si="25"/>
        <v>0</v>
      </c>
      <c r="AF28" s="65">
        <f t="shared" si="25"/>
        <v>0</v>
      </c>
      <c r="AG28" s="65">
        <f t="shared" si="25"/>
        <v>0</v>
      </c>
      <c r="AH28" s="65">
        <f t="shared" si="25"/>
        <v>0</v>
      </c>
      <c r="AI28" s="65">
        <f t="shared" si="25"/>
        <v>0</v>
      </c>
      <c r="AJ28" s="65">
        <f t="shared" si="25"/>
        <v>0</v>
      </c>
      <c r="AK28" s="60"/>
      <c r="AL28" s="65">
        <f t="shared" si="5"/>
        <v>0</v>
      </c>
      <c r="AM28" s="66" t="e">
        <f t="shared" si="6"/>
        <v>#REF!</v>
      </c>
      <c r="AN28" s="60"/>
      <c r="AO28" s="65">
        <f t="shared" ref="AO28:AZ28" si="26">SUM(AO29:AO38)</f>
        <v>0</v>
      </c>
      <c r="AP28" s="65">
        <f t="shared" si="26"/>
        <v>0</v>
      </c>
      <c r="AQ28" s="65">
        <f t="shared" si="26"/>
        <v>0</v>
      </c>
      <c r="AR28" s="65">
        <f t="shared" si="26"/>
        <v>0</v>
      </c>
      <c r="AS28" s="65">
        <f t="shared" si="26"/>
        <v>0</v>
      </c>
      <c r="AT28" s="65">
        <f t="shared" si="26"/>
        <v>0</v>
      </c>
      <c r="AU28" s="65">
        <f t="shared" si="26"/>
        <v>0</v>
      </c>
      <c r="AV28" s="65">
        <f t="shared" si="26"/>
        <v>0</v>
      </c>
      <c r="AW28" s="65">
        <f t="shared" si="26"/>
        <v>0</v>
      </c>
      <c r="AX28" s="65">
        <f t="shared" si="26"/>
        <v>0</v>
      </c>
      <c r="AY28" s="65">
        <f t="shared" si="26"/>
        <v>0</v>
      </c>
      <c r="AZ28" s="65">
        <f t="shared" si="26"/>
        <v>0</v>
      </c>
      <c r="BA28" s="60"/>
      <c r="BB28" s="65">
        <f t="shared" si="8"/>
        <v>0</v>
      </c>
      <c r="BC28" s="66" t="e">
        <f t="shared" si="9"/>
        <v>#REF!</v>
      </c>
      <c r="BD28" s="60"/>
      <c r="BE28" s="87"/>
      <c r="BF28" s="109"/>
      <c r="BG28" s="106"/>
      <c r="BH28" s="100"/>
      <c r="BI28" s="100"/>
      <c r="BJ28" s="100"/>
      <c r="BK28" s="100"/>
      <c r="BL28" s="60"/>
      <c r="BM28" s="65">
        <f t="shared" ref="BM28:BX28" si="27">SUM(BM29:BM38)</f>
        <v>0</v>
      </c>
      <c r="BN28" s="65">
        <f t="shared" si="27"/>
        <v>0</v>
      </c>
      <c r="BO28" s="65">
        <f t="shared" si="27"/>
        <v>0</v>
      </c>
      <c r="BP28" s="65">
        <f t="shared" si="27"/>
        <v>0</v>
      </c>
      <c r="BQ28" s="65">
        <f t="shared" si="27"/>
        <v>0</v>
      </c>
      <c r="BR28" s="65">
        <f t="shared" si="27"/>
        <v>0</v>
      </c>
      <c r="BS28" s="65">
        <f t="shared" si="27"/>
        <v>0</v>
      </c>
      <c r="BT28" s="65">
        <f t="shared" si="27"/>
        <v>0</v>
      </c>
      <c r="BU28" s="65">
        <f t="shared" si="27"/>
        <v>0</v>
      </c>
      <c r="BV28" s="65">
        <f t="shared" si="27"/>
        <v>0</v>
      </c>
      <c r="BW28" s="65">
        <f t="shared" si="27"/>
        <v>0</v>
      </c>
      <c r="BX28" s="65">
        <f t="shared" si="27"/>
        <v>0</v>
      </c>
      <c r="BY28" s="60"/>
      <c r="BZ28" s="65">
        <f t="shared" si="11"/>
        <v>0</v>
      </c>
      <c r="CA28" s="66" t="e">
        <f t="shared" si="12"/>
        <v>#REF!</v>
      </c>
      <c r="CB28" s="60"/>
      <c r="CC28" s="65">
        <f t="shared" ref="CC28:CN28" si="28">SUM(CC29:CC38)</f>
        <v>0</v>
      </c>
      <c r="CD28" s="65">
        <f t="shared" si="28"/>
        <v>0</v>
      </c>
      <c r="CE28" s="65">
        <f t="shared" si="28"/>
        <v>0</v>
      </c>
      <c r="CF28" s="65">
        <f t="shared" si="28"/>
        <v>0</v>
      </c>
      <c r="CG28" s="65">
        <f t="shared" si="28"/>
        <v>0</v>
      </c>
      <c r="CH28" s="65">
        <f t="shared" si="28"/>
        <v>0</v>
      </c>
      <c r="CI28" s="65">
        <f t="shared" si="28"/>
        <v>0</v>
      </c>
      <c r="CJ28" s="65">
        <f t="shared" si="28"/>
        <v>0</v>
      </c>
      <c r="CK28" s="65">
        <f t="shared" si="28"/>
        <v>0</v>
      </c>
      <c r="CL28" s="65">
        <f t="shared" si="28"/>
        <v>0</v>
      </c>
      <c r="CM28" s="65">
        <f t="shared" si="28"/>
        <v>0</v>
      </c>
      <c r="CN28" s="65">
        <f t="shared" si="28"/>
        <v>0</v>
      </c>
      <c r="CO28" s="60"/>
      <c r="CP28" s="65">
        <f t="shared" si="14"/>
        <v>0</v>
      </c>
      <c r="CQ28" s="66" t="e">
        <f t="shared" si="15"/>
        <v>#REF!</v>
      </c>
    </row>
    <row r="29" spans="1:95" ht="10.5" customHeight="1" outlineLevel="2" x14ac:dyDescent="0.25">
      <c r="A29" s="70" t="str">
        <f t="shared" si="16"/>
        <v>ReceitaCubeta pequena</v>
      </c>
      <c r="B29" s="114" t="s">
        <v>20</v>
      </c>
      <c r="C29" s="78" t="s">
        <v>239</v>
      </c>
      <c r="D29" s="79" t="s">
        <v>36</v>
      </c>
      <c r="E29" s="79"/>
      <c r="F29" s="79"/>
      <c r="H29" s="79"/>
      <c r="I29" s="94">
        <v>0</v>
      </c>
      <c r="J29" s="94">
        <v>0</v>
      </c>
      <c r="K29" s="94">
        <v>0</v>
      </c>
      <c r="L29" s="94">
        <v>0</v>
      </c>
      <c r="M29" s="94">
        <v>28.57780933769763</v>
      </c>
      <c r="N29" s="94">
        <v>0</v>
      </c>
      <c r="O29" s="94">
        <v>0</v>
      </c>
      <c r="P29" s="94">
        <v>14.8517624624977</v>
      </c>
      <c r="Q29" s="94">
        <v>0</v>
      </c>
      <c r="R29" s="94">
        <v>0</v>
      </c>
      <c r="S29" s="94">
        <v>0</v>
      </c>
      <c r="T29" s="94">
        <v>26.882478310633861</v>
      </c>
      <c r="U29" s="79"/>
      <c r="V29" s="80">
        <f t="shared" si="2"/>
        <v>70.31205011082919</v>
      </c>
      <c r="W29" s="85" t="e">
        <f t="shared" si="3"/>
        <v>#REF!</v>
      </c>
      <c r="X29" s="79"/>
      <c r="Y29" s="94">
        <f t="array" ref="Y29">IFERROR(INDEX(#REF!,MATCH($A$3&amp;$A$4&amp;$C29,#REF!,0),MATCH(Y$3,#REF!,0)),0)</f>
        <v>0</v>
      </c>
      <c r="Z29" s="94">
        <f t="array" ref="Z29">IFERROR(INDEX(#REF!,MATCH($A$3&amp;$A$4&amp;$C29,#REF!,0),MATCH(Z$3,#REF!,0)),0)</f>
        <v>0</v>
      </c>
      <c r="AA29" s="94">
        <f t="array" ref="AA29">IFERROR(INDEX(#REF!,MATCH($A$3&amp;$A$4&amp;$C29,#REF!,0),MATCH(AA$3,#REF!,0)),0)</f>
        <v>0</v>
      </c>
      <c r="AB29" s="94">
        <f t="array" ref="AB29">(IFERROR(INDEX(#REF!,MATCH($A$3&amp;$A$4&amp;$C29,#REF!,0),MATCH(AB$3,#REF!,0)),0))*1.44821948942455</f>
        <v>0</v>
      </c>
      <c r="AC29" s="94">
        <f t="array" ref="AC29">IFERROR(INDEX(#REF!,MATCH($A$3&amp;$A$4&amp;$C29,#REF!,0),MATCH(AC$3,#REF!,0)),0)</f>
        <v>0</v>
      </c>
      <c r="AD29" s="94">
        <f t="array" ref="AD29">IFERROR(INDEX(#REF!,MATCH($A$3&amp;$A$4&amp;$C29,#REF!,0),MATCH(AD$3,#REF!,0)),0)</f>
        <v>0</v>
      </c>
      <c r="AE29" s="94">
        <f t="array" ref="AE29">IFERROR(INDEX(#REF!,MATCH($A$3&amp;$A$4&amp;$C29,#REF!,0),MATCH(AE$3,#REF!,0)),0)</f>
        <v>0</v>
      </c>
      <c r="AF29" s="94">
        <f t="array" ref="AF29">IFERROR(INDEX(#REF!,MATCH($A$3&amp;$A$4&amp;$C29,#REF!,0),MATCH(AF$3,#REF!,0)),0)</f>
        <v>0</v>
      </c>
      <c r="AG29" s="94">
        <f t="array" ref="AG29">IFERROR(INDEX(#REF!,MATCH($A$3&amp;$A$4&amp;$C29,#REF!,0),MATCH(AG$3,#REF!,0)),0)</f>
        <v>0</v>
      </c>
      <c r="AH29" s="94">
        <f t="array" ref="AH29">IFERROR(INDEX(#REF!,MATCH($A$3&amp;$A$4&amp;$C29,#REF!,0),MATCH(AH$3,#REF!,0)),0)</f>
        <v>0</v>
      </c>
      <c r="AI29" s="94">
        <f t="array" ref="AI29">IFERROR(INDEX(#REF!,MATCH($A$3&amp;$A$4&amp;$C29,#REF!,0),MATCH(AI$3,#REF!,0)),0)</f>
        <v>0</v>
      </c>
      <c r="AJ29" s="94">
        <f t="array" ref="AJ29">IFERROR(INDEX(#REF!,MATCH($A$3&amp;$A$4&amp;$C29,#REF!,0),MATCH(AJ$3,#REF!,0)),0)</f>
        <v>0</v>
      </c>
      <c r="AK29" s="79"/>
      <c r="AL29" s="80">
        <f t="shared" si="5"/>
        <v>0</v>
      </c>
      <c r="AM29" s="85" t="e">
        <f t="shared" si="6"/>
        <v>#REF!</v>
      </c>
      <c r="AN29" s="79"/>
      <c r="AO29" s="94">
        <f t="array" ref="AO29">IFERROR(INDEX(#REF!,MATCH($A$3&amp;$A$4&amp;$C29,#REF!,0),MATCH(AO$3,#REF!,0)),0)</f>
        <v>0</v>
      </c>
      <c r="AP29" s="94">
        <f t="array" ref="AP29">IFERROR(INDEX(#REF!,MATCH($A$3&amp;$A$4&amp;$C29,#REF!,0),MATCH(AP$3,#REF!,0)),0)</f>
        <v>0</v>
      </c>
      <c r="AQ29" s="94">
        <f t="array" ref="AQ29">IFERROR(INDEX(#REF!,MATCH($A$3&amp;$A$4&amp;$C29,#REF!,0),MATCH(AQ$3,#REF!,0)),0)</f>
        <v>0</v>
      </c>
      <c r="AR29" s="94">
        <f t="array" ref="AR29">IFERROR(INDEX(#REF!,MATCH($A$3&amp;$A$4&amp;$C29,#REF!,0),MATCH(AR$3,#REF!,0)),0)</f>
        <v>0</v>
      </c>
      <c r="AS29" s="94">
        <f t="array" ref="AS29">IFERROR(INDEX(#REF!,MATCH($A$3&amp;$A$4&amp;$C29,#REF!,0),MATCH(AS$3,#REF!,0)),0)</f>
        <v>0</v>
      </c>
      <c r="AT29" s="94">
        <f t="array" ref="AT29">IFERROR(INDEX(#REF!,MATCH($A$3&amp;$A$4&amp;$C29,#REF!,0),MATCH(AT$3,#REF!,0)),0)</f>
        <v>0</v>
      </c>
      <c r="AU29" s="94">
        <f t="array" ref="AU29">IFERROR(INDEX(#REF!,MATCH($A$3&amp;$A$4&amp;$C29,#REF!,0),MATCH(AU$3,#REF!,0)),0)</f>
        <v>0</v>
      </c>
      <c r="AV29" s="94">
        <f t="array" ref="AV29">IFERROR(INDEX(#REF!,MATCH($A$3&amp;$A$4&amp;$C29,#REF!,0),MATCH(AV$3,#REF!,0)),0)</f>
        <v>0</v>
      </c>
      <c r="AW29" s="94">
        <f t="array" ref="AW29">IFERROR(INDEX(#REF!,MATCH($A$3&amp;$A$4&amp;$C29,#REF!,0),MATCH(AW$3,#REF!,0)),0)</f>
        <v>0</v>
      </c>
      <c r="AX29" s="94">
        <f t="array" ref="AX29">IFERROR(INDEX(#REF!,MATCH($A$3&amp;$A$4&amp;$C29,#REF!,0),MATCH(AX$3,#REF!,0)),0)</f>
        <v>0</v>
      </c>
      <c r="AY29" s="94">
        <f t="array" ref="AY29">IFERROR(INDEX(#REF!,MATCH($A$3&amp;$A$4&amp;$C29,#REF!,0),MATCH(AY$3,#REF!,0)),0)</f>
        <v>0</v>
      </c>
      <c r="AZ29" s="94">
        <f t="array" ref="AZ29">IFERROR(INDEX(#REF!,MATCH($A$3&amp;$A$4&amp;$C29,#REF!,0),MATCH(AZ$3,#REF!,0)),0)</f>
        <v>0</v>
      </c>
      <c r="BA29" s="79"/>
      <c r="BB29" s="80">
        <f t="shared" si="8"/>
        <v>0</v>
      </c>
      <c r="BC29" s="85" t="e">
        <f t="shared" si="9"/>
        <v>#REF!</v>
      </c>
      <c r="BD29" s="79"/>
      <c r="BE29" s="94"/>
      <c r="BF29" s="115"/>
      <c r="BG29" s="130"/>
      <c r="BH29" s="111"/>
      <c r="BI29" s="111"/>
      <c r="BJ29" s="111"/>
      <c r="BK29" s="111"/>
      <c r="BL29" s="79"/>
      <c r="BM29" s="94">
        <f t="array" ref="BM29">IFERROR(INDEX(#REF!,MATCH($A$3&amp;$A$4&amp;$C29,#REF!,0),MATCH(BM$3,#REF!,0)),0)</f>
        <v>0</v>
      </c>
      <c r="BN29" s="94">
        <f t="array" ref="BN29">IFERROR(INDEX(#REF!,MATCH($A$3&amp;$A$4&amp;$C29,#REF!,0),MATCH(BN$3,#REF!,0)),0)</f>
        <v>0</v>
      </c>
      <c r="BO29" s="94">
        <f t="array" ref="BO29">IFERROR(INDEX(#REF!,MATCH($A$3&amp;$A$4&amp;$C29,#REF!,0),MATCH(BO$3,#REF!,0)),0)</f>
        <v>0</v>
      </c>
      <c r="BP29" s="94">
        <f t="array" ref="BP29">IFERROR(INDEX(#REF!,MATCH($A$3&amp;$A$4&amp;$C29,#REF!,0),MATCH(BP$3,#REF!,0)),0)</f>
        <v>0</v>
      </c>
      <c r="BQ29" s="94">
        <f t="array" ref="BQ29">IFERROR(BQ$5*INDEX(#REF!,MATCH($D29,#REF!,0),MATCH(BQ$3,#REF!,0)),0)</f>
        <v>0</v>
      </c>
      <c r="BR29" s="94">
        <f t="array" ref="BR29">IFERROR(BR$5*INDEX(#REF!,MATCH($D29,#REF!,0),MATCH(BR$3,#REF!,0)),0)</f>
        <v>0</v>
      </c>
      <c r="BS29" s="94">
        <f t="array" ref="BS29">IFERROR(BS$5*INDEX(#REF!,MATCH($D29,#REF!,0),MATCH(BS$3,#REF!,0)),0)</f>
        <v>0</v>
      </c>
      <c r="BT29" s="94">
        <f t="array" ref="BT29">IFERROR(BT$5*INDEX(#REF!,MATCH($D29,#REF!,0),MATCH(BT$3,#REF!,0)),0)</f>
        <v>0</v>
      </c>
      <c r="BU29" s="94">
        <f t="array" ref="BU29">IFERROR(BU$5*INDEX(#REF!,MATCH($D29,#REF!,0),MATCH(BU$3,#REF!,0)),0)</f>
        <v>0</v>
      </c>
      <c r="BV29" s="94">
        <f t="array" ref="BV29">IFERROR(BV$5*INDEX(#REF!,MATCH($D29,#REF!,0),MATCH(BV$3,#REF!,0)),0)</f>
        <v>0</v>
      </c>
      <c r="BW29" s="94">
        <f t="array" ref="BW29">IFERROR(BW$5*INDEX(#REF!,MATCH($D29,#REF!,0),MATCH(BW$3,#REF!,0)),0)</f>
        <v>0</v>
      </c>
      <c r="BX29" s="94">
        <f t="array" ref="BX29">IFERROR(BX$5*INDEX(#REF!,MATCH($D29,#REF!,0),MATCH(BX$3,#REF!,0)),0)</f>
        <v>0</v>
      </c>
      <c r="BY29" s="79"/>
      <c r="BZ29" s="80">
        <f t="shared" si="11"/>
        <v>0</v>
      </c>
      <c r="CA29" s="85" t="e">
        <f t="shared" si="12"/>
        <v>#REF!</v>
      </c>
      <c r="CB29" s="79"/>
      <c r="CC29" s="94">
        <f t="array" ref="CC29">IFERROR(CC$5*INDEX(#REF!,MATCH($D29,#REF!,0),MATCH(CC$3,#REF!,0)),0)</f>
        <v>0</v>
      </c>
      <c r="CD29" s="94">
        <f t="array" ref="CD29">IFERROR(CD$5*INDEX(#REF!,MATCH($D29,#REF!,0),MATCH(CD$3,#REF!,0)),0)</f>
        <v>0</v>
      </c>
      <c r="CE29" s="94">
        <f t="array" ref="CE29">IFERROR(CE$5*INDEX(#REF!,MATCH($D29,#REF!,0),MATCH(CE$3,#REF!,0)),0)</f>
        <v>0</v>
      </c>
      <c r="CF29" s="94">
        <f t="array" ref="CF29">IFERROR(CF$5*INDEX(#REF!,MATCH($D29,#REF!,0),MATCH(CF$3,#REF!,0)),0)</f>
        <v>0</v>
      </c>
      <c r="CG29" s="94">
        <f t="array" ref="CG29">IFERROR(CG$5*INDEX(#REF!,MATCH($D29,#REF!,0),MATCH(CG$3,#REF!,0)),0)</f>
        <v>0</v>
      </c>
      <c r="CH29" s="94">
        <f t="array" ref="CH29">IFERROR(CH$5*INDEX(#REF!,MATCH($D29,#REF!,0),MATCH(CH$3,#REF!,0)),0)</f>
        <v>0</v>
      </c>
      <c r="CI29" s="94">
        <f t="array" ref="CI29">IFERROR(CI$5*INDEX(#REF!,MATCH($D29,#REF!,0),MATCH(CI$3,#REF!,0)),0)</f>
        <v>0</v>
      </c>
      <c r="CJ29" s="94">
        <f t="array" ref="CJ29">IFERROR(CJ$5*INDEX(#REF!,MATCH($D29,#REF!,0),MATCH(CJ$3,#REF!,0)),0)</f>
        <v>0</v>
      </c>
      <c r="CK29" s="94">
        <f t="array" ref="CK29">IFERROR(CK$5*INDEX(#REF!,MATCH($D29,#REF!,0),MATCH(CK$3,#REF!,0)),0)</f>
        <v>0</v>
      </c>
      <c r="CL29" s="94">
        <f t="array" ref="CL29">IFERROR(CL$5*INDEX(#REF!,MATCH($D29,#REF!,0),MATCH(CL$3,#REF!,0)),0)</f>
        <v>0</v>
      </c>
      <c r="CM29" s="94">
        <f t="array" ref="CM29">IFERROR(CM$5*INDEX(#REF!,MATCH($D29,#REF!,0),MATCH(CM$3,#REF!,0)),0)</f>
        <v>0</v>
      </c>
      <c r="CN29" s="94">
        <f t="array" ref="CN29">IFERROR(CN$5*INDEX(#REF!,MATCH($D29,#REF!,0),MATCH(CN$3,#REF!,0)),0)</f>
        <v>0</v>
      </c>
      <c r="CO29" s="79"/>
      <c r="CP29" s="80">
        <f t="shared" si="14"/>
        <v>0</v>
      </c>
      <c r="CQ29" s="85" t="e">
        <f t="shared" si="15"/>
        <v>#REF!</v>
      </c>
    </row>
    <row r="30" spans="1:95" ht="10.5" customHeight="1" outlineLevel="2" x14ac:dyDescent="0.25">
      <c r="A30" s="70" t="str">
        <f t="shared" si="16"/>
        <v>ReceitaEspátula</v>
      </c>
      <c r="B30" s="114" t="s">
        <v>20</v>
      </c>
      <c r="C30" s="78" t="s">
        <v>240</v>
      </c>
      <c r="D30" s="79" t="s">
        <v>37</v>
      </c>
      <c r="E30" s="79"/>
      <c r="F30" s="79"/>
      <c r="H30" s="79"/>
      <c r="I30" s="94">
        <v>0</v>
      </c>
      <c r="J30" s="94">
        <v>0</v>
      </c>
      <c r="K30" s="94">
        <v>0</v>
      </c>
      <c r="L30" s="94">
        <v>362.3</v>
      </c>
      <c r="M30" s="94">
        <v>361.22590900514763</v>
      </c>
      <c r="N30" s="94">
        <v>377.58</v>
      </c>
      <c r="O30" s="94">
        <v>474.37</v>
      </c>
      <c r="P30" s="94">
        <v>266.73765382645871</v>
      </c>
      <c r="Q30" s="94">
        <v>284.68992607885519</v>
      </c>
      <c r="R30" s="94">
        <v>0</v>
      </c>
      <c r="S30" s="94">
        <v>0</v>
      </c>
      <c r="T30" s="94">
        <v>0</v>
      </c>
      <c r="U30" s="79"/>
      <c r="V30" s="80">
        <f t="shared" si="2"/>
        <v>2126.9034889104614</v>
      </c>
      <c r="W30" s="85" t="e">
        <f t="shared" si="3"/>
        <v>#REF!</v>
      </c>
      <c r="X30" s="79"/>
      <c r="Y30" s="94">
        <f t="array" ref="Y30">IFERROR(INDEX(#REF!,MATCH($A$3&amp;$A$4&amp;$C30,#REF!,0),MATCH(Y$3,#REF!,0)),0)</f>
        <v>0</v>
      </c>
      <c r="Z30" s="94">
        <f t="array" ref="Z30">IFERROR(INDEX(#REF!,MATCH($A$3&amp;$A$4&amp;$C30,#REF!,0),MATCH(Z$3,#REF!,0)),0)</f>
        <v>0</v>
      </c>
      <c r="AA30" s="94">
        <f t="array" ref="AA30">IFERROR(INDEX(#REF!,MATCH($A$3&amp;$A$4&amp;$C30,#REF!,0),MATCH(AA$3,#REF!,0)),0)</f>
        <v>0</v>
      </c>
      <c r="AB30" s="94">
        <f t="array" ref="AB30">(IFERROR(INDEX(#REF!,MATCH($A$3&amp;$A$4&amp;$C30,#REF!,0),MATCH(AB$3,#REF!,0)),0))*1.44821948942455</f>
        <v>0</v>
      </c>
      <c r="AC30" s="94">
        <f t="array" ref="AC30">IFERROR(INDEX(#REF!,MATCH($A$3&amp;$A$4&amp;$C30,#REF!,0),MATCH(AC$3,#REF!,0)),0)</f>
        <v>0</v>
      </c>
      <c r="AD30" s="94">
        <f t="array" ref="AD30">IFERROR(INDEX(#REF!,MATCH($A$3&amp;$A$4&amp;$C30,#REF!,0),MATCH(AD$3,#REF!,0)),0)</f>
        <v>0</v>
      </c>
      <c r="AE30" s="94">
        <f t="array" ref="AE30">IFERROR(INDEX(#REF!,MATCH($A$3&amp;$A$4&amp;$C30,#REF!,0),MATCH(AE$3,#REF!,0)),0)</f>
        <v>0</v>
      </c>
      <c r="AF30" s="94">
        <f t="array" ref="AF30">IFERROR(INDEX(#REF!,MATCH($A$3&amp;$A$4&amp;$C30,#REF!,0),MATCH(AF$3,#REF!,0)),0)</f>
        <v>0</v>
      </c>
      <c r="AG30" s="94">
        <f t="array" ref="AG30">IFERROR(INDEX(#REF!,MATCH($A$3&amp;$A$4&amp;$C30,#REF!,0),MATCH(AG$3,#REF!,0)),0)</f>
        <v>0</v>
      </c>
      <c r="AH30" s="94">
        <f t="array" ref="AH30">IFERROR(INDEX(#REF!,MATCH($A$3&amp;$A$4&amp;$C30,#REF!,0),MATCH(AH$3,#REF!,0)),0)</f>
        <v>0</v>
      </c>
      <c r="AI30" s="94">
        <f t="array" ref="AI30">IFERROR(INDEX(#REF!,MATCH($A$3&amp;$A$4&amp;$C30,#REF!,0),MATCH(AI$3,#REF!,0)),0)</f>
        <v>0</v>
      </c>
      <c r="AJ30" s="94">
        <f t="array" ref="AJ30">IFERROR(INDEX(#REF!,MATCH($A$3&amp;$A$4&amp;$C30,#REF!,0),MATCH(AJ$3,#REF!,0)),0)</f>
        <v>0</v>
      </c>
      <c r="AK30" s="79"/>
      <c r="AL30" s="80">
        <f t="shared" si="5"/>
        <v>0</v>
      </c>
      <c r="AM30" s="85" t="e">
        <f t="shared" si="6"/>
        <v>#REF!</v>
      </c>
      <c r="AN30" s="79"/>
      <c r="AO30" s="94">
        <f t="array" ref="AO30">IFERROR(INDEX(#REF!,MATCH($A$3&amp;$A$4&amp;$C30,#REF!,0),MATCH(AO$3,#REF!,0)),0)</f>
        <v>0</v>
      </c>
      <c r="AP30" s="94">
        <f t="array" ref="AP30">IFERROR(INDEX(#REF!,MATCH($A$3&amp;$A$4&amp;$C30,#REF!,0),MATCH(AP$3,#REF!,0)),0)</f>
        <v>0</v>
      </c>
      <c r="AQ30" s="94">
        <f t="array" ref="AQ30">IFERROR(INDEX(#REF!,MATCH($A$3&amp;$A$4&amp;$C30,#REF!,0),MATCH(AQ$3,#REF!,0)),0)</f>
        <v>0</v>
      </c>
      <c r="AR30" s="94">
        <f t="array" ref="AR30">IFERROR(INDEX(#REF!,MATCH($A$3&amp;$A$4&amp;$C30,#REF!,0),MATCH(AR$3,#REF!,0)),0)</f>
        <v>0</v>
      </c>
      <c r="AS30" s="94">
        <f t="array" ref="AS30">IFERROR(INDEX(#REF!,MATCH($A$3&amp;$A$4&amp;$C30,#REF!,0),MATCH(AS$3,#REF!,0)),0)</f>
        <v>0</v>
      </c>
      <c r="AT30" s="94">
        <f t="array" ref="AT30">IFERROR(INDEX(#REF!,MATCH($A$3&amp;$A$4&amp;$C30,#REF!,0),MATCH(AT$3,#REF!,0)),0)</f>
        <v>0</v>
      </c>
      <c r="AU30" s="94">
        <f t="array" ref="AU30">IFERROR(INDEX(#REF!,MATCH($A$3&amp;$A$4&amp;$C30,#REF!,0),MATCH(AU$3,#REF!,0)),0)</f>
        <v>0</v>
      </c>
      <c r="AV30" s="94">
        <f t="array" ref="AV30">IFERROR(INDEX(#REF!,MATCH($A$3&amp;$A$4&amp;$C30,#REF!,0),MATCH(AV$3,#REF!,0)),0)</f>
        <v>0</v>
      </c>
      <c r="AW30" s="94">
        <f t="array" ref="AW30">IFERROR(INDEX(#REF!,MATCH($A$3&amp;$A$4&amp;$C30,#REF!,0),MATCH(AW$3,#REF!,0)),0)</f>
        <v>0</v>
      </c>
      <c r="AX30" s="94">
        <f t="array" ref="AX30">IFERROR(INDEX(#REF!,MATCH($A$3&amp;$A$4&amp;$C30,#REF!,0),MATCH(AX$3,#REF!,0)),0)</f>
        <v>0</v>
      </c>
      <c r="AY30" s="94">
        <f t="array" ref="AY30">IFERROR(INDEX(#REF!,MATCH($A$3&amp;$A$4&amp;$C30,#REF!,0),MATCH(AY$3,#REF!,0)),0)</f>
        <v>0</v>
      </c>
      <c r="AZ30" s="94">
        <f t="array" ref="AZ30">IFERROR(INDEX(#REF!,MATCH($A$3&amp;$A$4&amp;$C30,#REF!,0),MATCH(AZ$3,#REF!,0)),0)</f>
        <v>0</v>
      </c>
      <c r="BA30" s="79"/>
      <c r="BB30" s="80">
        <f t="shared" si="8"/>
        <v>0</v>
      </c>
      <c r="BC30" s="85" t="e">
        <f t="shared" si="9"/>
        <v>#REF!</v>
      </c>
      <c r="BD30" s="79"/>
      <c r="BE30" s="94"/>
      <c r="BF30" s="115"/>
      <c r="BG30" s="130"/>
      <c r="BH30" s="111"/>
      <c r="BI30" s="111"/>
      <c r="BJ30" s="111"/>
      <c r="BK30" s="111"/>
      <c r="BL30" s="79"/>
      <c r="BM30" s="94">
        <f t="array" ref="BM30">IFERROR(INDEX(#REF!,MATCH($A$3&amp;$A$4&amp;$C30,#REF!,0),MATCH(BM$3,#REF!,0)),0)</f>
        <v>0</v>
      </c>
      <c r="BN30" s="94">
        <f t="array" ref="BN30">IFERROR(INDEX(#REF!,MATCH($A$3&amp;$A$4&amp;$C30,#REF!,0),MATCH(BN$3,#REF!,0)),0)</f>
        <v>0</v>
      </c>
      <c r="BO30" s="94">
        <f t="array" ref="BO30">IFERROR(INDEX(#REF!,MATCH($A$3&amp;$A$4&amp;$C30,#REF!,0),MATCH(BO$3,#REF!,0)),0)</f>
        <v>0</v>
      </c>
      <c r="BP30" s="94">
        <f t="array" ref="BP30">IFERROR(INDEX(#REF!,MATCH($A$3&amp;$A$4&amp;$C30,#REF!,0),MATCH(BP$3,#REF!,0)),0)</f>
        <v>0</v>
      </c>
      <c r="BQ30" s="94">
        <f t="array" ref="BQ30">IFERROR(BQ$5*INDEX(#REF!,MATCH($D30,#REF!,0),MATCH(BQ$3,#REF!,0)),0)</f>
        <v>0</v>
      </c>
      <c r="BR30" s="94">
        <f t="array" ref="BR30">IFERROR(BR$5*INDEX(#REF!,MATCH($D30,#REF!,0),MATCH(BR$3,#REF!,0)),0)</f>
        <v>0</v>
      </c>
      <c r="BS30" s="94">
        <f t="array" ref="BS30">IFERROR(BS$5*INDEX(#REF!,MATCH($D30,#REF!,0),MATCH(BS$3,#REF!,0)),0)</f>
        <v>0</v>
      </c>
      <c r="BT30" s="94">
        <f t="array" ref="BT30">IFERROR(BT$5*INDEX(#REF!,MATCH($D30,#REF!,0),MATCH(BT$3,#REF!,0)),0)</f>
        <v>0</v>
      </c>
      <c r="BU30" s="94">
        <f t="array" ref="BU30">IFERROR(BU$5*INDEX(#REF!,MATCH($D30,#REF!,0),MATCH(BU$3,#REF!,0)),0)</f>
        <v>0</v>
      </c>
      <c r="BV30" s="94">
        <f t="array" ref="BV30">IFERROR(BV$5*INDEX(#REF!,MATCH($D30,#REF!,0),MATCH(BV$3,#REF!,0)),0)</f>
        <v>0</v>
      </c>
      <c r="BW30" s="94">
        <f t="array" ref="BW30">IFERROR(BW$5*INDEX(#REF!,MATCH($D30,#REF!,0),MATCH(BW$3,#REF!,0)),0)</f>
        <v>0</v>
      </c>
      <c r="BX30" s="94">
        <f t="array" ref="BX30">IFERROR(BX$5*INDEX(#REF!,MATCH($D30,#REF!,0),MATCH(BX$3,#REF!,0)),0)</f>
        <v>0</v>
      </c>
      <c r="BY30" s="79"/>
      <c r="BZ30" s="80">
        <f t="shared" si="11"/>
        <v>0</v>
      </c>
      <c r="CA30" s="85" t="e">
        <f t="shared" si="12"/>
        <v>#REF!</v>
      </c>
      <c r="CB30" s="79"/>
      <c r="CC30" s="94">
        <f t="array" ref="CC30">IFERROR(CC$5*INDEX(#REF!,MATCH($D30,#REF!,0),MATCH(CC$3,#REF!,0)),0)</f>
        <v>0</v>
      </c>
      <c r="CD30" s="94">
        <f t="array" ref="CD30">IFERROR(CD$5*INDEX(#REF!,MATCH($D30,#REF!,0),MATCH(CD$3,#REF!,0)),0)</f>
        <v>0</v>
      </c>
      <c r="CE30" s="94">
        <f t="array" ref="CE30">IFERROR(CE$5*INDEX(#REF!,MATCH($D30,#REF!,0),MATCH(CE$3,#REF!,0)),0)</f>
        <v>0</v>
      </c>
      <c r="CF30" s="94">
        <f t="array" ref="CF30">IFERROR(CF$5*INDEX(#REF!,MATCH($D30,#REF!,0),MATCH(CF$3,#REF!,0)),0)</f>
        <v>0</v>
      </c>
      <c r="CG30" s="94">
        <f t="array" ref="CG30">IFERROR(CG$5*INDEX(#REF!,MATCH($D30,#REF!,0),MATCH(CG$3,#REF!,0)),0)</f>
        <v>0</v>
      </c>
      <c r="CH30" s="94">
        <f t="array" ref="CH30">IFERROR(CH$5*INDEX(#REF!,MATCH($D30,#REF!,0),MATCH(CH$3,#REF!,0)),0)</f>
        <v>0</v>
      </c>
      <c r="CI30" s="94">
        <f t="array" ref="CI30">IFERROR(CI$5*INDEX(#REF!,MATCH($D30,#REF!,0),MATCH(CI$3,#REF!,0)),0)</f>
        <v>0</v>
      </c>
      <c r="CJ30" s="94">
        <f t="array" ref="CJ30">IFERROR(CJ$5*INDEX(#REF!,MATCH($D30,#REF!,0),MATCH(CJ$3,#REF!,0)),0)</f>
        <v>0</v>
      </c>
      <c r="CK30" s="94">
        <f t="array" ref="CK30">IFERROR(CK$5*INDEX(#REF!,MATCH($D30,#REF!,0),MATCH(CK$3,#REF!,0)),0)</f>
        <v>0</v>
      </c>
      <c r="CL30" s="94">
        <f t="array" ref="CL30">IFERROR(CL$5*INDEX(#REF!,MATCH($D30,#REF!,0),MATCH(CL$3,#REF!,0)),0)</f>
        <v>0</v>
      </c>
      <c r="CM30" s="94">
        <f t="array" ref="CM30">IFERROR(CM$5*INDEX(#REF!,MATCH($D30,#REF!,0),MATCH(CM$3,#REF!,0)),0)</f>
        <v>0</v>
      </c>
      <c r="CN30" s="94">
        <f t="array" ref="CN30">IFERROR(CN$5*INDEX(#REF!,MATCH($D30,#REF!,0),MATCH(CN$3,#REF!,0)),0)</f>
        <v>0</v>
      </c>
      <c r="CO30" s="79"/>
      <c r="CP30" s="80">
        <f t="shared" si="14"/>
        <v>0</v>
      </c>
      <c r="CQ30" s="85" t="e">
        <f t="shared" si="15"/>
        <v>#REF!</v>
      </c>
    </row>
    <row r="31" spans="1:95" ht="10.5" customHeight="1" outlineLevel="2" x14ac:dyDescent="0.25">
      <c r="A31" s="70" t="str">
        <f t="shared" si="16"/>
        <v>ReceitaEscova oval</v>
      </c>
      <c r="B31" s="114" t="s">
        <v>20</v>
      </c>
      <c r="C31" s="78" t="s">
        <v>241</v>
      </c>
      <c r="D31" s="79" t="s">
        <v>38</v>
      </c>
      <c r="E31" s="79"/>
      <c r="F31" s="79"/>
      <c r="H31" s="79"/>
      <c r="I31" s="94">
        <v>404.11</v>
      </c>
      <c r="J31" s="94">
        <v>325.32</v>
      </c>
      <c r="K31" s="94">
        <v>1768.02</v>
      </c>
      <c r="L31" s="94">
        <v>223.99</v>
      </c>
      <c r="M31" s="94">
        <v>725.34058572578817</v>
      </c>
      <c r="N31" s="94">
        <v>667.59</v>
      </c>
      <c r="O31" s="94">
        <v>625.68000000000006</v>
      </c>
      <c r="P31" s="94">
        <v>377.49219709679147</v>
      </c>
      <c r="Q31" s="94">
        <v>196.42353034755939</v>
      </c>
      <c r="R31" s="94">
        <v>468.07</v>
      </c>
      <c r="S31" s="94">
        <v>1006.47</v>
      </c>
      <c r="T31" s="94">
        <v>352.0814879672381</v>
      </c>
      <c r="U31" s="79"/>
      <c r="V31" s="80">
        <f t="shared" si="2"/>
        <v>7140.587801137377</v>
      </c>
      <c r="W31" s="85" t="e">
        <f t="shared" si="3"/>
        <v>#REF!</v>
      </c>
      <c r="X31" s="79"/>
      <c r="Y31" s="94">
        <f t="array" ref="Y31">IFERROR(INDEX(#REF!,MATCH($A$3&amp;$A$4&amp;$C31,#REF!,0),MATCH(Y$3,#REF!,0)),0)</f>
        <v>0</v>
      </c>
      <c r="Z31" s="94">
        <f t="array" ref="Z31">IFERROR(INDEX(#REF!,MATCH($A$3&amp;$A$4&amp;$C31,#REF!,0),MATCH(Z$3,#REF!,0)),0)</f>
        <v>0</v>
      </c>
      <c r="AA31" s="94">
        <f t="array" ref="AA31">IFERROR(INDEX(#REF!,MATCH($A$3&amp;$A$4&amp;$C31,#REF!,0),MATCH(AA$3,#REF!,0)),0)</f>
        <v>0</v>
      </c>
      <c r="AB31" s="94">
        <f t="array" ref="AB31">(IFERROR(INDEX(#REF!,MATCH($A$3&amp;$A$4&amp;$C31,#REF!,0),MATCH(AB$3,#REF!,0)),0))*1.44821948942455</f>
        <v>0</v>
      </c>
      <c r="AC31" s="94">
        <f t="array" ref="AC31">IFERROR(INDEX(#REF!,MATCH($A$3&amp;$A$4&amp;$C31,#REF!,0),MATCH(AC$3,#REF!,0)),0)</f>
        <v>0</v>
      </c>
      <c r="AD31" s="94">
        <f t="array" ref="AD31">IFERROR(INDEX(#REF!,MATCH($A$3&amp;$A$4&amp;$C31,#REF!,0),MATCH(AD$3,#REF!,0)),0)</f>
        <v>0</v>
      </c>
      <c r="AE31" s="94">
        <f t="array" ref="AE31">IFERROR(INDEX(#REF!,MATCH($A$3&amp;$A$4&amp;$C31,#REF!,0),MATCH(AE$3,#REF!,0)),0)</f>
        <v>0</v>
      </c>
      <c r="AF31" s="94">
        <f t="array" ref="AF31">IFERROR(INDEX(#REF!,MATCH($A$3&amp;$A$4&amp;$C31,#REF!,0),MATCH(AF$3,#REF!,0)),0)</f>
        <v>0</v>
      </c>
      <c r="AG31" s="94">
        <f t="array" ref="AG31">IFERROR(INDEX(#REF!,MATCH($A$3&amp;$A$4&amp;$C31,#REF!,0),MATCH(AG$3,#REF!,0)),0)</f>
        <v>0</v>
      </c>
      <c r="AH31" s="94">
        <f t="array" ref="AH31">IFERROR(INDEX(#REF!,MATCH($A$3&amp;$A$4&amp;$C31,#REF!,0),MATCH(AH$3,#REF!,0)),0)</f>
        <v>0</v>
      </c>
      <c r="AI31" s="94">
        <f t="array" ref="AI31">IFERROR(INDEX(#REF!,MATCH($A$3&amp;$A$4&amp;$C31,#REF!,0),MATCH(AI$3,#REF!,0)),0)</f>
        <v>0</v>
      </c>
      <c r="AJ31" s="94">
        <f t="array" ref="AJ31">IFERROR(INDEX(#REF!,MATCH($A$3&amp;$A$4&amp;$C31,#REF!,0),MATCH(AJ$3,#REF!,0)),0)</f>
        <v>0</v>
      </c>
      <c r="AK31" s="79"/>
      <c r="AL31" s="80">
        <f t="shared" si="5"/>
        <v>0</v>
      </c>
      <c r="AM31" s="85" t="e">
        <f t="shared" si="6"/>
        <v>#REF!</v>
      </c>
      <c r="AN31" s="79"/>
      <c r="AO31" s="94">
        <f t="array" ref="AO31">IFERROR(INDEX(#REF!,MATCH($A$3&amp;$A$4&amp;$C31,#REF!,0),MATCH(AO$3,#REF!,0)),0)</f>
        <v>0</v>
      </c>
      <c r="AP31" s="94">
        <f t="array" ref="AP31">IFERROR(INDEX(#REF!,MATCH($A$3&amp;$A$4&amp;$C31,#REF!,0),MATCH(AP$3,#REF!,0)),0)</f>
        <v>0</v>
      </c>
      <c r="AQ31" s="94">
        <f t="array" ref="AQ31">IFERROR(INDEX(#REF!,MATCH($A$3&amp;$A$4&amp;$C31,#REF!,0),MATCH(AQ$3,#REF!,0)),0)</f>
        <v>0</v>
      </c>
      <c r="AR31" s="94">
        <f t="array" ref="AR31">IFERROR(INDEX(#REF!,MATCH($A$3&amp;$A$4&amp;$C31,#REF!,0),MATCH(AR$3,#REF!,0)),0)</f>
        <v>0</v>
      </c>
      <c r="AS31" s="94">
        <f t="array" ref="AS31">IFERROR(INDEX(#REF!,MATCH($A$3&amp;$A$4&amp;$C31,#REF!,0),MATCH(AS$3,#REF!,0)),0)</f>
        <v>0</v>
      </c>
      <c r="AT31" s="94">
        <f t="array" ref="AT31">IFERROR(INDEX(#REF!,MATCH($A$3&amp;$A$4&amp;$C31,#REF!,0),MATCH(AT$3,#REF!,0)),0)</f>
        <v>0</v>
      </c>
      <c r="AU31" s="94">
        <f t="array" ref="AU31">IFERROR(INDEX(#REF!,MATCH($A$3&amp;$A$4&amp;$C31,#REF!,0),MATCH(AU$3,#REF!,0)),0)</f>
        <v>0</v>
      </c>
      <c r="AV31" s="94">
        <f t="array" ref="AV31">IFERROR(INDEX(#REF!,MATCH($A$3&amp;$A$4&amp;$C31,#REF!,0),MATCH(AV$3,#REF!,0)),0)</f>
        <v>0</v>
      </c>
      <c r="AW31" s="94">
        <f t="array" ref="AW31">IFERROR(INDEX(#REF!,MATCH($A$3&amp;$A$4&amp;$C31,#REF!,0),MATCH(AW$3,#REF!,0)),0)</f>
        <v>0</v>
      </c>
      <c r="AX31" s="94">
        <f t="array" ref="AX31">IFERROR(INDEX(#REF!,MATCH($A$3&amp;$A$4&amp;$C31,#REF!,0),MATCH(AX$3,#REF!,0)),0)</f>
        <v>0</v>
      </c>
      <c r="AY31" s="94">
        <f t="array" ref="AY31">IFERROR(INDEX(#REF!,MATCH($A$3&amp;$A$4&amp;$C31,#REF!,0),MATCH(AY$3,#REF!,0)),0)</f>
        <v>0</v>
      </c>
      <c r="AZ31" s="94">
        <f t="array" ref="AZ31">IFERROR(INDEX(#REF!,MATCH($A$3&amp;$A$4&amp;$C31,#REF!,0),MATCH(AZ$3,#REF!,0)),0)</f>
        <v>0</v>
      </c>
      <c r="BA31" s="79"/>
      <c r="BB31" s="80">
        <f t="shared" si="8"/>
        <v>0</v>
      </c>
      <c r="BC31" s="85" t="e">
        <f t="shared" si="9"/>
        <v>#REF!</v>
      </c>
      <c r="BD31" s="79"/>
      <c r="BE31" s="94"/>
      <c r="BF31" s="115"/>
      <c r="BG31" s="130"/>
      <c r="BH31" s="111"/>
      <c r="BI31" s="111"/>
      <c r="BJ31" s="111"/>
      <c r="BK31" s="111"/>
      <c r="BL31" s="79"/>
      <c r="BM31" s="94">
        <f t="array" ref="BM31">IFERROR(INDEX(#REF!,MATCH($A$3&amp;$A$4&amp;$C31,#REF!,0),MATCH(BM$3,#REF!,0)),0)</f>
        <v>0</v>
      </c>
      <c r="BN31" s="94">
        <f t="array" ref="BN31">IFERROR(INDEX(#REF!,MATCH($A$3&amp;$A$4&amp;$C31,#REF!,0),MATCH(BN$3,#REF!,0)),0)</f>
        <v>0</v>
      </c>
      <c r="BO31" s="94">
        <f t="array" ref="BO31">IFERROR(INDEX(#REF!,MATCH($A$3&amp;$A$4&amp;$C31,#REF!,0),MATCH(BO$3,#REF!,0)),0)</f>
        <v>0</v>
      </c>
      <c r="BP31" s="94">
        <f t="array" ref="BP31">IFERROR(INDEX(#REF!,MATCH($A$3&amp;$A$4&amp;$C31,#REF!,0),MATCH(BP$3,#REF!,0)),0)</f>
        <v>0</v>
      </c>
      <c r="BQ31" s="94">
        <f t="array" ref="BQ31">IFERROR(BQ$5*INDEX(#REF!,MATCH($D31,#REF!,0),MATCH(BQ$3,#REF!,0)),0)</f>
        <v>0</v>
      </c>
      <c r="BR31" s="94">
        <f t="array" ref="BR31">IFERROR(BR$5*INDEX(#REF!,MATCH($D31,#REF!,0),MATCH(BR$3,#REF!,0)),0)</f>
        <v>0</v>
      </c>
      <c r="BS31" s="94">
        <f t="array" ref="BS31">IFERROR(BS$5*INDEX(#REF!,MATCH($D31,#REF!,0),MATCH(BS$3,#REF!,0)),0)</f>
        <v>0</v>
      </c>
      <c r="BT31" s="94">
        <f t="array" ref="BT31">IFERROR(BT$5*INDEX(#REF!,MATCH($D31,#REF!,0),MATCH(BT$3,#REF!,0)),0)</f>
        <v>0</v>
      </c>
      <c r="BU31" s="94">
        <f t="array" ref="BU31">IFERROR(BU$5*INDEX(#REF!,MATCH($D31,#REF!,0),MATCH(BU$3,#REF!,0)),0)</f>
        <v>0</v>
      </c>
      <c r="BV31" s="94">
        <f t="array" ref="BV31">IFERROR(BV$5*INDEX(#REF!,MATCH($D31,#REF!,0),MATCH(BV$3,#REF!,0)),0)</f>
        <v>0</v>
      </c>
      <c r="BW31" s="94">
        <f t="array" ref="BW31">IFERROR(BW$5*INDEX(#REF!,MATCH($D31,#REF!,0),MATCH(BW$3,#REF!,0)),0)</f>
        <v>0</v>
      </c>
      <c r="BX31" s="94">
        <f t="array" ref="BX31">IFERROR(BX$5*INDEX(#REF!,MATCH($D31,#REF!,0),MATCH(BX$3,#REF!,0)),0)</f>
        <v>0</v>
      </c>
      <c r="BY31" s="79"/>
      <c r="BZ31" s="80">
        <f t="shared" si="11"/>
        <v>0</v>
      </c>
      <c r="CA31" s="85" t="e">
        <f t="shared" si="12"/>
        <v>#REF!</v>
      </c>
      <c r="CB31" s="79"/>
      <c r="CC31" s="94">
        <f t="array" ref="CC31">IFERROR(CC$5*INDEX(#REF!,MATCH($D31,#REF!,0),MATCH(CC$3,#REF!,0)),0)</f>
        <v>0</v>
      </c>
      <c r="CD31" s="94">
        <f t="array" ref="CD31">IFERROR(CD$5*INDEX(#REF!,MATCH($D31,#REF!,0),MATCH(CD$3,#REF!,0)),0)</f>
        <v>0</v>
      </c>
      <c r="CE31" s="94">
        <f t="array" ref="CE31">IFERROR(CE$5*INDEX(#REF!,MATCH($D31,#REF!,0),MATCH(CE$3,#REF!,0)),0)</f>
        <v>0</v>
      </c>
      <c r="CF31" s="94">
        <f t="array" ref="CF31">IFERROR(CF$5*INDEX(#REF!,MATCH($D31,#REF!,0),MATCH(CF$3,#REF!,0)),0)</f>
        <v>0</v>
      </c>
      <c r="CG31" s="94">
        <f t="array" ref="CG31">IFERROR(CG$5*INDEX(#REF!,MATCH($D31,#REF!,0),MATCH(CG$3,#REF!,0)),0)</f>
        <v>0</v>
      </c>
      <c r="CH31" s="94">
        <f t="array" ref="CH31">IFERROR(CH$5*INDEX(#REF!,MATCH($D31,#REF!,0),MATCH(CH$3,#REF!,0)),0)</f>
        <v>0</v>
      </c>
      <c r="CI31" s="94">
        <f t="array" ref="CI31">IFERROR(CI$5*INDEX(#REF!,MATCH($D31,#REF!,0),MATCH(CI$3,#REF!,0)),0)</f>
        <v>0</v>
      </c>
      <c r="CJ31" s="94">
        <f t="array" ref="CJ31">IFERROR(CJ$5*INDEX(#REF!,MATCH($D31,#REF!,0),MATCH(CJ$3,#REF!,0)),0)</f>
        <v>0</v>
      </c>
      <c r="CK31" s="94">
        <f t="array" ref="CK31">IFERROR(CK$5*INDEX(#REF!,MATCH($D31,#REF!,0),MATCH(CK$3,#REF!,0)),0)</f>
        <v>0</v>
      </c>
      <c r="CL31" s="94">
        <f t="array" ref="CL31">IFERROR(CL$5*INDEX(#REF!,MATCH($D31,#REF!,0),MATCH(CL$3,#REF!,0)),0)</f>
        <v>0</v>
      </c>
      <c r="CM31" s="94">
        <f t="array" ref="CM31">IFERROR(CM$5*INDEX(#REF!,MATCH($D31,#REF!,0),MATCH(CM$3,#REF!,0)),0)</f>
        <v>0</v>
      </c>
      <c r="CN31" s="94">
        <f t="array" ref="CN31">IFERROR(CN$5*INDEX(#REF!,MATCH($D31,#REF!,0),MATCH(CN$3,#REF!,0)),0)</f>
        <v>0</v>
      </c>
      <c r="CO31" s="79"/>
      <c r="CP31" s="80">
        <f t="shared" si="14"/>
        <v>0</v>
      </c>
      <c r="CQ31" s="85" t="e">
        <f t="shared" si="15"/>
        <v>#REF!</v>
      </c>
    </row>
    <row r="32" spans="1:95" ht="10.5" customHeight="1" outlineLevel="2" x14ac:dyDescent="0.25">
      <c r="A32" s="70" t="str">
        <f t="shared" si="16"/>
        <v>ReceitaEscova polvo</v>
      </c>
      <c r="B32" s="114" t="s">
        <v>20</v>
      </c>
      <c r="C32" s="78" t="s">
        <v>242</v>
      </c>
      <c r="D32" s="79" t="s">
        <v>39</v>
      </c>
      <c r="E32" s="79"/>
      <c r="F32" s="79"/>
      <c r="H32" s="79"/>
      <c r="I32" s="94">
        <v>393.89</v>
      </c>
      <c r="J32" s="94">
        <v>317.08</v>
      </c>
      <c r="K32" s="94">
        <v>1723.27</v>
      </c>
      <c r="L32" s="94">
        <v>860.59</v>
      </c>
      <c r="M32" s="94">
        <v>821.53954937251854</v>
      </c>
      <c r="N32" s="94">
        <v>1653.6</v>
      </c>
      <c r="O32" s="94">
        <v>472.96</v>
      </c>
      <c r="P32" s="94">
        <v>1086.3470170818571</v>
      </c>
      <c r="Q32" s="94">
        <v>801.85907252202696</v>
      </c>
      <c r="R32" s="94">
        <v>516.23</v>
      </c>
      <c r="S32" s="94">
        <v>1087.8599999999999</v>
      </c>
      <c r="T32" s="94">
        <v>2146.0695319854372</v>
      </c>
      <c r="U32" s="79"/>
      <c r="V32" s="80">
        <f t="shared" si="2"/>
        <v>11881.295170961839</v>
      </c>
      <c r="W32" s="85" t="e">
        <f t="shared" si="3"/>
        <v>#REF!</v>
      </c>
      <c r="X32" s="79"/>
      <c r="Y32" s="94">
        <f t="array" ref="Y32">IFERROR(INDEX(#REF!,MATCH($A$3&amp;$A$4&amp;$C32,#REF!,0),MATCH(Y$3,#REF!,0)),0)</f>
        <v>0</v>
      </c>
      <c r="Z32" s="94">
        <f t="array" ref="Z32">IFERROR(INDEX(#REF!,MATCH($A$3&amp;$A$4&amp;$C32,#REF!,0),MATCH(Z$3,#REF!,0)),0)</f>
        <v>0</v>
      </c>
      <c r="AA32" s="94">
        <f t="array" ref="AA32">IFERROR(INDEX(#REF!,MATCH($A$3&amp;$A$4&amp;$C32,#REF!,0),MATCH(AA$3,#REF!,0)),0)</f>
        <v>0</v>
      </c>
      <c r="AB32" s="94">
        <f t="array" ref="AB32">(IFERROR(INDEX(#REF!,MATCH($A$3&amp;$A$4&amp;$C32,#REF!,0),MATCH(AB$3,#REF!,0)),0))*1.44821948942455</f>
        <v>0</v>
      </c>
      <c r="AC32" s="94">
        <f t="array" ref="AC32">IFERROR(INDEX(#REF!,MATCH($A$3&amp;$A$4&amp;$C32,#REF!,0),MATCH(AC$3,#REF!,0)),0)</f>
        <v>0</v>
      </c>
      <c r="AD32" s="94">
        <f t="array" ref="AD32">IFERROR(INDEX(#REF!,MATCH($A$3&amp;$A$4&amp;$C32,#REF!,0),MATCH(AD$3,#REF!,0)),0)</f>
        <v>0</v>
      </c>
      <c r="AE32" s="94">
        <f t="array" ref="AE32">IFERROR(INDEX(#REF!,MATCH($A$3&amp;$A$4&amp;$C32,#REF!,0),MATCH(AE$3,#REF!,0)),0)</f>
        <v>0</v>
      </c>
      <c r="AF32" s="94">
        <f t="array" ref="AF32">IFERROR(INDEX(#REF!,MATCH($A$3&amp;$A$4&amp;$C32,#REF!,0),MATCH(AF$3,#REF!,0)),0)</f>
        <v>0</v>
      </c>
      <c r="AG32" s="94">
        <f t="array" ref="AG32">IFERROR(INDEX(#REF!,MATCH($A$3&amp;$A$4&amp;$C32,#REF!,0),MATCH(AG$3,#REF!,0)),0)</f>
        <v>0</v>
      </c>
      <c r="AH32" s="94">
        <f t="array" ref="AH32">IFERROR(INDEX(#REF!,MATCH($A$3&amp;$A$4&amp;$C32,#REF!,0),MATCH(AH$3,#REF!,0)),0)</f>
        <v>0</v>
      </c>
      <c r="AI32" s="94">
        <f t="array" ref="AI32">IFERROR(INDEX(#REF!,MATCH($A$3&amp;$A$4&amp;$C32,#REF!,0),MATCH(AI$3,#REF!,0)),0)</f>
        <v>0</v>
      </c>
      <c r="AJ32" s="94">
        <f t="array" ref="AJ32">IFERROR(INDEX(#REF!,MATCH($A$3&amp;$A$4&amp;$C32,#REF!,0),MATCH(AJ$3,#REF!,0)),0)</f>
        <v>0</v>
      </c>
      <c r="AK32" s="79"/>
      <c r="AL32" s="80">
        <f t="shared" si="5"/>
        <v>0</v>
      </c>
      <c r="AM32" s="85" t="e">
        <f t="shared" si="6"/>
        <v>#REF!</v>
      </c>
      <c r="AN32" s="79"/>
      <c r="AO32" s="94">
        <f t="array" ref="AO32">IFERROR(INDEX(#REF!,MATCH($A$3&amp;$A$4&amp;$C32,#REF!,0),MATCH(AO$3,#REF!,0)),0)</f>
        <v>0</v>
      </c>
      <c r="AP32" s="94">
        <f t="array" ref="AP32">IFERROR(INDEX(#REF!,MATCH($A$3&amp;$A$4&amp;$C32,#REF!,0),MATCH(AP$3,#REF!,0)),0)</f>
        <v>0</v>
      </c>
      <c r="AQ32" s="94">
        <f t="array" ref="AQ32">IFERROR(INDEX(#REF!,MATCH($A$3&amp;$A$4&amp;$C32,#REF!,0),MATCH(AQ$3,#REF!,0)),0)</f>
        <v>0</v>
      </c>
      <c r="AR32" s="94">
        <f t="array" ref="AR32">IFERROR(INDEX(#REF!,MATCH($A$3&amp;$A$4&amp;$C32,#REF!,0),MATCH(AR$3,#REF!,0)),0)</f>
        <v>0</v>
      </c>
      <c r="AS32" s="94">
        <f t="array" ref="AS32">IFERROR(INDEX(#REF!,MATCH($A$3&amp;$A$4&amp;$C32,#REF!,0),MATCH(AS$3,#REF!,0)),0)</f>
        <v>0</v>
      </c>
      <c r="AT32" s="94">
        <f t="array" ref="AT32">IFERROR(INDEX(#REF!,MATCH($A$3&amp;$A$4&amp;$C32,#REF!,0),MATCH(AT$3,#REF!,0)),0)</f>
        <v>0</v>
      </c>
      <c r="AU32" s="94">
        <f t="array" ref="AU32">IFERROR(INDEX(#REF!,MATCH($A$3&amp;$A$4&amp;$C32,#REF!,0),MATCH(AU$3,#REF!,0)),0)</f>
        <v>0</v>
      </c>
      <c r="AV32" s="94">
        <f t="array" ref="AV32">IFERROR(INDEX(#REF!,MATCH($A$3&amp;$A$4&amp;$C32,#REF!,0),MATCH(AV$3,#REF!,0)),0)</f>
        <v>0</v>
      </c>
      <c r="AW32" s="94">
        <f t="array" ref="AW32">IFERROR(INDEX(#REF!,MATCH($A$3&amp;$A$4&amp;$C32,#REF!,0),MATCH(AW$3,#REF!,0)),0)</f>
        <v>0</v>
      </c>
      <c r="AX32" s="94">
        <f t="array" ref="AX32">IFERROR(INDEX(#REF!,MATCH($A$3&amp;$A$4&amp;$C32,#REF!,0),MATCH(AX$3,#REF!,0)),0)</f>
        <v>0</v>
      </c>
      <c r="AY32" s="94">
        <f t="array" ref="AY32">IFERROR(INDEX(#REF!,MATCH($A$3&amp;$A$4&amp;$C32,#REF!,0),MATCH(AY$3,#REF!,0)),0)</f>
        <v>0</v>
      </c>
      <c r="AZ32" s="94">
        <f t="array" ref="AZ32">IFERROR(INDEX(#REF!,MATCH($A$3&amp;$A$4&amp;$C32,#REF!,0),MATCH(AZ$3,#REF!,0)),0)</f>
        <v>0</v>
      </c>
      <c r="BA32" s="79"/>
      <c r="BB32" s="80">
        <f t="shared" si="8"/>
        <v>0</v>
      </c>
      <c r="BC32" s="85" t="e">
        <f t="shared" si="9"/>
        <v>#REF!</v>
      </c>
      <c r="BD32" s="79"/>
      <c r="BE32" s="94"/>
      <c r="BF32" s="115"/>
      <c r="BG32" s="130"/>
      <c r="BH32" s="111"/>
      <c r="BI32" s="111"/>
      <c r="BJ32" s="111"/>
      <c r="BK32" s="111"/>
      <c r="BL32" s="79"/>
      <c r="BM32" s="94">
        <f t="array" ref="BM32">IFERROR(INDEX(#REF!,MATCH($A$3&amp;$A$4&amp;$C32,#REF!,0),MATCH(BM$3,#REF!,0)),0)</f>
        <v>0</v>
      </c>
      <c r="BN32" s="94">
        <f t="array" ref="BN32">IFERROR(INDEX(#REF!,MATCH($A$3&amp;$A$4&amp;$C32,#REF!,0),MATCH(BN$3,#REF!,0)),0)</f>
        <v>0</v>
      </c>
      <c r="BO32" s="94">
        <f t="array" ref="BO32">IFERROR(INDEX(#REF!,MATCH($A$3&amp;$A$4&amp;$C32,#REF!,0),MATCH(BO$3,#REF!,0)),0)</f>
        <v>0</v>
      </c>
      <c r="BP32" s="94">
        <f t="array" ref="BP32">IFERROR(INDEX(#REF!,MATCH($A$3&amp;$A$4&amp;$C32,#REF!,0),MATCH(BP$3,#REF!,0)),0)</f>
        <v>0</v>
      </c>
      <c r="BQ32" s="94">
        <f t="array" ref="BQ32">IFERROR(BQ$5*INDEX(#REF!,MATCH($D32,#REF!,0),MATCH(BQ$3,#REF!,0)),0)</f>
        <v>0</v>
      </c>
      <c r="BR32" s="94">
        <f t="array" ref="BR32">IFERROR(BR$5*INDEX(#REF!,MATCH($D32,#REF!,0),MATCH(BR$3,#REF!,0)),0)</f>
        <v>0</v>
      </c>
      <c r="BS32" s="94">
        <f t="array" ref="BS32">IFERROR(BS$5*INDEX(#REF!,MATCH($D32,#REF!,0),MATCH(BS$3,#REF!,0)),0)</f>
        <v>0</v>
      </c>
      <c r="BT32" s="94">
        <f t="array" ref="BT32">IFERROR(BT$5*INDEX(#REF!,MATCH($D32,#REF!,0),MATCH(BT$3,#REF!,0)),0)</f>
        <v>0</v>
      </c>
      <c r="BU32" s="94">
        <f t="array" ref="BU32">IFERROR(BU$5*INDEX(#REF!,MATCH($D32,#REF!,0),MATCH(BU$3,#REF!,0)),0)</f>
        <v>0</v>
      </c>
      <c r="BV32" s="94">
        <f t="array" ref="BV32">IFERROR(BV$5*INDEX(#REF!,MATCH($D32,#REF!,0),MATCH(BV$3,#REF!,0)),0)</f>
        <v>0</v>
      </c>
      <c r="BW32" s="94">
        <f t="array" ref="BW32">IFERROR(BW$5*INDEX(#REF!,MATCH($D32,#REF!,0),MATCH(BW$3,#REF!,0)),0)</f>
        <v>0</v>
      </c>
      <c r="BX32" s="94">
        <f t="array" ref="BX32">IFERROR(BX$5*INDEX(#REF!,MATCH($D32,#REF!,0),MATCH(BX$3,#REF!,0)),0)</f>
        <v>0</v>
      </c>
      <c r="BY32" s="79"/>
      <c r="BZ32" s="80">
        <f t="shared" si="11"/>
        <v>0</v>
      </c>
      <c r="CA32" s="85" t="e">
        <f t="shared" si="12"/>
        <v>#REF!</v>
      </c>
      <c r="CB32" s="79"/>
      <c r="CC32" s="94">
        <f t="array" ref="CC32">IFERROR(CC$5*INDEX(#REF!,MATCH($D32,#REF!,0),MATCH(CC$3,#REF!,0)),0)</f>
        <v>0</v>
      </c>
      <c r="CD32" s="94">
        <f t="array" ref="CD32">IFERROR(CD$5*INDEX(#REF!,MATCH($D32,#REF!,0),MATCH(CD$3,#REF!,0)),0)</f>
        <v>0</v>
      </c>
      <c r="CE32" s="94">
        <f t="array" ref="CE32">IFERROR(CE$5*INDEX(#REF!,MATCH($D32,#REF!,0),MATCH(CE$3,#REF!,0)),0)</f>
        <v>0</v>
      </c>
      <c r="CF32" s="94">
        <f t="array" ref="CF32">IFERROR(CF$5*INDEX(#REF!,MATCH($D32,#REF!,0),MATCH(CF$3,#REF!,0)),0)</f>
        <v>0</v>
      </c>
      <c r="CG32" s="94">
        <f t="array" ref="CG32">IFERROR(CG$5*INDEX(#REF!,MATCH($D32,#REF!,0),MATCH(CG$3,#REF!,0)),0)</f>
        <v>0</v>
      </c>
      <c r="CH32" s="94">
        <f t="array" ref="CH32">IFERROR(CH$5*INDEX(#REF!,MATCH($D32,#REF!,0),MATCH(CH$3,#REF!,0)),0)</f>
        <v>0</v>
      </c>
      <c r="CI32" s="94">
        <f t="array" ref="CI32">IFERROR(CI$5*INDEX(#REF!,MATCH($D32,#REF!,0),MATCH(CI$3,#REF!,0)),0)</f>
        <v>0</v>
      </c>
      <c r="CJ32" s="94">
        <f t="array" ref="CJ32">IFERROR(CJ$5*INDEX(#REF!,MATCH($D32,#REF!,0),MATCH(CJ$3,#REF!,0)),0)</f>
        <v>0</v>
      </c>
      <c r="CK32" s="94">
        <f t="array" ref="CK32">IFERROR(CK$5*INDEX(#REF!,MATCH($D32,#REF!,0),MATCH(CK$3,#REF!,0)),0)</f>
        <v>0</v>
      </c>
      <c r="CL32" s="94">
        <f t="array" ref="CL32">IFERROR(CL$5*INDEX(#REF!,MATCH($D32,#REF!,0),MATCH(CL$3,#REF!,0)),0)</f>
        <v>0</v>
      </c>
      <c r="CM32" s="94">
        <f t="array" ref="CM32">IFERROR(CM$5*INDEX(#REF!,MATCH($D32,#REF!,0),MATCH(CM$3,#REF!,0)),0)</f>
        <v>0</v>
      </c>
      <c r="CN32" s="94">
        <f t="array" ref="CN32">IFERROR(CN$5*INDEX(#REF!,MATCH($D32,#REF!,0),MATCH(CN$3,#REF!,0)),0)</f>
        <v>0</v>
      </c>
      <c r="CO32" s="79"/>
      <c r="CP32" s="80">
        <f t="shared" si="14"/>
        <v>0</v>
      </c>
      <c r="CQ32" s="85" t="e">
        <f t="shared" si="15"/>
        <v>#REF!</v>
      </c>
    </row>
    <row r="33" spans="1:95" ht="10.5" customHeight="1" outlineLevel="2" x14ac:dyDescent="0.25">
      <c r="A33" s="70" t="str">
        <f t="shared" si="16"/>
        <v>ReceitaNecessaire GE Beauty 2024</v>
      </c>
      <c r="B33" s="114" t="s">
        <v>20</v>
      </c>
      <c r="C33" s="78">
        <v>100667</v>
      </c>
      <c r="D33" s="79" t="s">
        <v>41</v>
      </c>
      <c r="E33" s="79"/>
      <c r="F33" s="79"/>
      <c r="H33" s="79"/>
      <c r="I33" s="94">
        <v>134.44999999999999</v>
      </c>
      <c r="J33" s="94">
        <v>108.23</v>
      </c>
      <c r="K33" s="94">
        <v>588.23</v>
      </c>
      <c r="L33" s="94">
        <v>182.38</v>
      </c>
      <c r="M33" s="94">
        <v>279.33084363132582</v>
      </c>
      <c r="N33" s="94">
        <v>265.8</v>
      </c>
      <c r="O33" s="94">
        <v>279.55</v>
      </c>
      <c r="P33" s="94">
        <v>165.53774440699931</v>
      </c>
      <c r="Q33" s="94">
        <v>119.64249633006121</v>
      </c>
      <c r="R33" s="94">
        <v>130.96</v>
      </c>
      <c r="S33" s="94">
        <v>266.48</v>
      </c>
      <c r="T33" s="94">
        <v>132.79284470068779</v>
      </c>
      <c r="U33" s="79"/>
      <c r="V33" s="80">
        <f t="shared" si="2"/>
        <v>2653.3839290690744</v>
      </c>
      <c r="W33" s="85" t="e">
        <f t="shared" si="3"/>
        <v>#REF!</v>
      </c>
      <c r="X33" s="79"/>
      <c r="Y33" s="94">
        <f t="array" ref="Y33">IFERROR(INDEX(#REF!,MATCH($A$3&amp;$A$4&amp;$C33,#REF!,0),MATCH(Y$3,#REF!,0)),0)</f>
        <v>0</v>
      </c>
      <c r="Z33" s="94">
        <f t="array" ref="Z33">IFERROR(INDEX(#REF!,MATCH($A$3&amp;$A$4&amp;$C33,#REF!,0),MATCH(Z$3,#REF!,0)),0)</f>
        <v>0</v>
      </c>
      <c r="AA33" s="94">
        <f t="array" ref="AA33">IFERROR(INDEX(#REF!,MATCH($A$3&amp;$A$4&amp;$C33,#REF!,0),MATCH(AA$3,#REF!,0)),0)</f>
        <v>0</v>
      </c>
      <c r="AB33" s="94">
        <f t="array" ref="AB33">(IFERROR(INDEX(#REF!,MATCH($A$3&amp;$A$4&amp;$C33,#REF!,0),MATCH(AB$3,#REF!,0)),0))*1.44821948942455</f>
        <v>0</v>
      </c>
      <c r="AC33" s="94">
        <f t="array" ref="AC33">IFERROR(INDEX(#REF!,MATCH($A$3&amp;$A$4&amp;$C33,#REF!,0),MATCH(AC$3,#REF!,0)),0)</f>
        <v>0</v>
      </c>
      <c r="AD33" s="94">
        <f t="array" ref="AD33">IFERROR(INDEX(#REF!,MATCH($A$3&amp;$A$4&amp;$C33,#REF!,0),MATCH(AD$3,#REF!,0)),0)</f>
        <v>0</v>
      </c>
      <c r="AE33" s="94">
        <f t="array" ref="AE33">IFERROR(INDEX(#REF!,MATCH($A$3&amp;$A$4&amp;$C33,#REF!,0),MATCH(AE$3,#REF!,0)),0)</f>
        <v>0</v>
      </c>
      <c r="AF33" s="94">
        <f t="array" ref="AF33">IFERROR(INDEX(#REF!,MATCH($A$3&amp;$A$4&amp;$C33,#REF!,0),MATCH(AF$3,#REF!,0)),0)</f>
        <v>0</v>
      </c>
      <c r="AG33" s="94">
        <f t="array" ref="AG33">IFERROR(INDEX(#REF!,MATCH($A$3&amp;$A$4&amp;$C33,#REF!,0),MATCH(AG$3,#REF!,0)),0)</f>
        <v>0</v>
      </c>
      <c r="AH33" s="94">
        <f t="array" ref="AH33">IFERROR(INDEX(#REF!,MATCH($A$3&amp;$A$4&amp;$C33,#REF!,0),MATCH(AH$3,#REF!,0)),0)</f>
        <v>0</v>
      </c>
      <c r="AI33" s="94">
        <f t="array" ref="AI33">IFERROR(INDEX(#REF!,MATCH($A$3&amp;$A$4&amp;$C33,#REF!,0),MATCH(AI$3,#REF!,0)),0)</f>
        <v>0</v>
      </c>
      <c r="AJ33" s="94">
        <f t="array" ref="AJ33">IFERROR(INDEX(#REF!,MATCH($A$3&amp;$A$4&amp;$C33,#REF!,0),MATCH(AJ$3,#REF!,0)),0)</f>
        <v>0</v>
      </c>
      <c r="AK33" s="79"/>
      <c r="AL33" s="80">
        <f t="shared" si="5"/>
        <v>0</v>
      </c>
      <c r="AM33" s="85" t="e">
        <f t="shared" si="6"/>
        <v>#REF!</v>
      </c>
      <c r="AN33" s="79"/>
      <c r="AO33" s="94">
        <f t="array" ref="AO33">IFERROR(INDEX(#REF!,MATCH($A$3&amp;$A$4&amp;$C33,#REF!,0),MATCH(AO$3,#REF!,0)),0)</f>
        <v>0</v>
      </c>
      <c r="AP33" s="94">
        <f t="array" ref="AP33">IFERROR(INDEX(#REF!,MATCH($A$3&amp;$A$4&amp;$C33,#REF!,0),MATCH(AP$3,#REF!,0)),0)</f>
        <v>0</v>
      </c>
      <c r="AQ33" s="94">
        <f t="array" ref="AQ33">IFERROR(INDEX(#REF!,MATCH($A$3&amp;$A$4&amp;$C33,#REF!,0),MATCH(AQ$3,#REF!,0)),0)</f>
        <v>0</v>
      </c>
      <c r="AR33" s="94">
        <f t="array" ref="AR33">IFERROR(INDEX(#REF!,MATCH($A$3&amp;$A$4&amp;$C33,#REF!,0),MATCH(AR$3,#REF!,0)),0)</f>
        <v>0</v>
      </c>
      <c r="AS33" s="94">
        <f t="array" ref="AS33">IFERROR(INDEX(#REF!,MATCH($A$3&amp;$A$4&amp;$C33,#REF!,0),MATCH(AS$3,#REF!,0)),0)</f>
        <v>0</v>
      </c>
      <c r="AT33" s="94">
        <f t="array" ref="AT33">IFERROR(INDEX(#REF!,MATCH($A$3&amp;$A$4&amp;$C33,#REF!,0),MATCH(AT$3,#REF!,0)),0)</f>
        <v>0</v>
      </c>
      <c r="AU33" s="94">
        <f t="array" ref="AU33">IFERROR(INDEX(#REF!,MATCH($A$3&amp;$A$4&amp;$C33,#REF!,0),MATCH(AU$3,#REF!,0)),0)</f>
        <v>0</v>
      </c>
      <c r="AV33" s="94">
        <f t="array" ref="AV33">IFERROR(INDEX(#REF!,MATCH($A$3&amp;$A$4&amp;$C33,#REF!,0),MATCH(AV$3,#REF!,0)),0)</f>
        <v>0</v>
      </c>
      <c r="AW33" s="94">
        <f t="array" ref="AW33">IFERROR(INDEX(#REF!,MATCH($A$3&amp;$A$4&amp;$C33,#REF!,0),MATCH(AW$3,#REF!,0)),0)</f>
        <v>0</v>
      </c>
      <c r="AX33" s="94">
        <f t="array" ref="AX33">IFERROR(INDEX(#REF!,MATCH($A$3&amp;$A$4&amp;$C33,#REF!,0),MATCH(AX$3,#REF!,0)),0)</f>
        <v>0</v>
      </c>
      <c r="AY33" s="94">
        <f t="array" ref="AY33">IFERROR(INDEX(#REF!,MATCH($A$3&amp;$A$4&amp;$C33,#REF!,0),MATCH(AY$3,#REF!,0)),0)</f>
        <v>0</v>
      </c>
      <c r="AZ33" s="94">
        <f t="array" ref="AZ33">IFERROR(INDEX(#REF!,MATCH($A$3&amp;$A$4&amp;$C33,#REF!,0),MATCH(AZ$3,#REF!,0)),0)</f>
        <v>0</v>
      </c>
      <c r="BA33" s="79"/>
      <c r="BB33" s="80">
        <f t="shared" si="8"/>
        <v>0</v>
      </c>
      <c r="BC33" s="85" t="e">
        <f t="shared" si="9"/>
        <v>#REF!</v>
      </c>
      <c r="BD33" s="79"/>
      <c r="BE33" s="94"/>
      <c r="BF33" s="115"/>
      <c r="BG33" s="130"/>
      <c r="BH33" s="111"/>
      <c r="BI33" s="111"/>
      <c r="BJ33" s="111"/>
      <c r="BK33" s="111"/>
      <c r="BL33" s="79"/>
      <c r="BM33" s="94">
        <f t="array" ref="BM33">IFERROR(INDEX(#REF!,MATCH($A$3&amp;$A$4&amp;$C33,#REF!,0),MATCH(BM$3,#REF!,0)),0)</f>
        <v>0</v>
      </c>
      <c r="BN33" s="94">
        <f t="array" ref="BN33">IFERROR(INDEX(#REF!,MATCH($A$3&amp;$A$4&amp;$C33,#REF!,0),MATCH(BN$3,#REF!,0)),0)</f>
        <v>0</v>
      </c>
      <c r="BO33" s="94">
        <f t="array" ref="BO33">IFERROR(INDEX(#REF!,MATCH($A$3&amp;$A$4&amp;$C33,#REF!,0),MATCH(BO$3,#REF!,0)),0)</f>
        <v>0</v>
      </c>
      <c r="BP33" s="94">
        <f t="array" ref="BP33">IFERROR(INDEX(#REF!,MATCH($A$3&amp;$A$4&amp;$C33,#REF!,0),MATCH(BP$3,#REF!,0)),0)</f>
        <v>0</v>
      </c>
      <c r="BQ33" s="94">
        <f t="array" ref="BQ33">IFERROR(BQ$5*INDEX(#REF!,MATCH($D33,#REF!,0),MATCH(BQ$3,#REF!,0)),0)</f>
        <v>0</v>
      </c>
      <c r="BR33" s="94">
        <f t="array" ref="BR33">IFERROR(BR$5*INDEX(#REF!,MATCH($D33,#REF!,0),MATCH(BR$3,#REF!,0)),0)</f>
        <v>0</v>
      </c>
      <c r="BS33" s="94">
        <f t="array" ref="BS33">IFERROR(BS$5*INDEX(#REF!,MATCH($D33,#REF!,0),MATCH(BS$3,#REF!,0)),0)</f>
        <v>0</v>
      </c>
      <c r="BT33" s="94">
        <f t="array" ref="BT33">IFERROR(BT$5*INDEX(#REF!,MATCH($D33,#REF!,0),MATCH(BT$3,#REF!,0)),0)</f>
        <v>0</v>
      </c>
      <c r="BU33" s="94">
        <f t="array" ref="BU33">IFERROR(BU$5*INDEX(#REF!,MATCH($D33,#REF!,0),MATCH(BU$3,#REF!,0)),0)</f>
        <v>0</v>
      </c>
      <c r="BV33" s="94">
        <f t="array" ref="BV33">IFERROR(BV$5*INDEX(#REF!,MATCH($D33,#REF!,0),MATCH(BV$3,#REF!,0)),0)</f>
        <v>0</v>
      </c>
      <c r="BW33" s="94">
        <f t="array" ref="BW33">IFERROR(BW$5*INDEX(#REF!,MATCH($D33,#REF!,0),MATCH(BW$3,#REF!,0)),0)</f>
        <v>0</v>
      </c>
      <c r="BX33" s="94">
        <f t="array" ref="BX33">IFERROR(BX$5*INDEX(#REF!,MATCH($D33,#REF!,0),MATCH(BX$3,#REF!,0)),0)</f>
        <v>0</v>
      </c>
      <c r="BY33" s="79"/>
      <c r="BZ33" s="80">
        <f t="shared" si="11"/>
        <v>0</v>
      </c>
      <c r="CA33" s="85" t="e">
        <f t="shared" si="12"/>
        <v>#REF!</v>
      </c>
      <c r="CB33" s="79"/>
      <c r="CC33" s="94">
        <f t="array" ref="CC33">IFERROR(CC$5*INDEX(#REF!,MATCH($D33,#REF!,0),MATCH(CC$3,#REF!,0)),0)</f>
        <v>0</v>
      </c>
      <c r="CD33" s="94">
        <f t="array" ref="CD33">IFERROR(CD$5*INDEX(#REF!,MATCH($D33,#REF!,0),MATCH(CD$3,#REF!,0)),0)</f>
        <v>0</v>
      </c>
      <c r="CE33" s="94">
        <f t="array" ref="CE33">IFERROR(CE$5*INDEX(#REF!,MATCH($D33,#REF!,0),MATCH(CE$3,#REF!,0)),0)</f>
        <v>0</v>
      </c>
      <c r="CF33" s="94">
        <f t="array" ref="CF33">IFERROR(CF$5*INDEX(#REF!,MATCH($D33,#REF!,0),MATCH(CF$3,#REF!,0)),0)</f>
        <v>0</v>
      </c>
      <c r="CG33" s="94">
        <f t="array" ref="CG33">IFERROR(CG$5*INDEX(#REF!,MATCH($D33,#REF!,0),MATCH(CG$3,#REF!,0)),0)</f>
        <v>0</v>
      </c>
      <c r="CH33" s="94">
        <f t="array" ref="CH33">IFERROR(CH$5*INDEX(#REF!,MATCH($D33,#REF!,0),MATCH(CH$3,#REF!,0)),0)</f>
        <v>0</v>
      </c>
      <c r="CI33" s="94">
        <f t="array" ref="CI33">IFERROR(CI$5*INDEX(#REF!,MATCH($D33,#REF!,0),MATCH(CI$3,#REF!,0)),0)</f>
        <v>0</v>
      </c>
      <c r="CJ33" s="94">
        <f t="array" ref="CJ33">IFERROR(CJ$5*INDEX(#REF!,MATCH($D33,#REF!,0),MATCH(CJ$3,#REF!,0)),0)</f>
        <v>0</v>
      </c>
      <c r="CK33" s="94">
        <f t="array" ref="CK33">IFERROR(CK$5*INDEX(#REF!,MATCH($D33,#REF!,0),MATCH(CK$3,#REF!,0)),0)</f>
        <v>0</v>
      </c>
      <c r="CL33" s="94">
        <f t="array" ref="CL33">IFERROR(CL$5*INDEX(#REF!,MATCH($D33,#REF!,0),MATCH(CL$3,#REF!,0)),0)</f>
        <v>0</v>
      </c>
      <c r="CM33" s="94">
        <f t="array" ref="CM33">IFERROR(CM$5*INDEX(#REF!,MATCH($D33,#REF!,0),MATCH(CM$3,#REF!,0)),0)</f>
        <v>0</v>
      </c>
      <c r="CN33" s="94">
        <f t="array" ref="CN33">IFERROR(CN$5*INDEX(#REF!,MATCH($D33,#REF!,0),MATCH(CN$3,#REF!,0)),0)</f>
        <v>0</v>
      </c>
      <c r="CO33" s="79"/>
      <c r="CP33" s="80">
        <f t="shared" si="14"/>
        <v>0</v>
      </c>
      <c r="CQ33" s="85" t="e">
        <f t="shared" si="15"/>
        <v>#REF!</v>
      </c>
    </row>
    <row r="34" spans="1:95" ht="10.5" customHeight="1" outlineLevel="2" x14ac:dyDescent="0.25">
      <c r="A34" s="70" t="str">
        <f t="shared" si="16"/>
        <v>ReceitaNecessaire Clutch G Vermelha</v>
      </c>
      <c r="B34" s="114" t="s">
        <v>20</v>
      </c>
      <c r="C34" s="78" t="s">
        <v>243</v>
      </c>
      <c r="D34" s="79" t="s">
        <v>42</v>
      </c>
      <c r="E34" s="79"/>
      <c r="F34" s="79"/>
      <c r="H34" s="79"/>
      <c r="I34" s="94">
        <v>934.36</v>
      </c>
      <c r="J34" s="94">
        <v>752.19</v>
      </c>
      <c r="K34" s="94">
        <v>4087.9</v>
      </c>
      <c r="L34" s="94">
        <v>4426.04</v>
      </c>
      <c r="M34" s="94">
        <v>2624.3305185609729</v>
      </c>
      <c r="N34" s="94">
        <v>119.9</v>
      </c>
      <c r="O34" s="94">
        <v>0</v>
      </c>
      <c r="P34" s="94">
        <v>0</v>
      </c>
      <c r="Q34" s="94">
        <v>8016.1565438881944</v>
      </c>
      <c r="R34" s="94">
        <v>6637.08</v>
      </c>
      <c r="S34" s="94">
        <v>505.36</v>
      </c>
      <c r="T34" s="94">
        <v>245.10142087832301</v>
      </c>
      <c r="U34" s="79"/>
      <c r="V34" s="80">
        <f t="shared" si="2"/>
        <v>28348.418483327492</v>
      </c>
      <c r="W34" s="85" t="e">
        <f t="shared" si="3"/>
        <v>#REF!</v>
      </c>
      <c r="X34" s="79"/>
      <c r="Y34" s="94">
        <f t="array" ref="Y34">IFERROR(INDEX(#REF!,MATCH($A$3&amp;$A$4&amp;$C34,#REF!,0),MATCH(Y$3,#REF!,0)),0)</f>
        <v>0</v>
      </c>
      <c r="Z34" s="94">
        <f t="array" ref="Z34">IFERROR(INDEX(#REF!,MATCH($A$3&amp;$A$4&amp;$C34,#REF!,0),MATCH(Z$3,#REF!,0)),0)</f>
        <v>0</v>
      </c>
      <c r="AA34" s="94">
        <f t="array" ref="AA34">IFERROR(INDEX(#REF!,MATCH($A$3&amp;$A$4&amp;$C34,#REF!,0),MATCH(AA$3,#REF!,0)),0)</f>
        <v>0</v>
      </c>
      <c r="AB34" s="94">
        <f t="array" ref="AB34">(IFERROR(INDEX(#REF!,MATCH($A$3&amp;$A$4&amp;$C34,#REF!,0),MATCH(AB$3,#REF!,0)),0))*1.44821948942455</f>
        <v>0</v>
      </c>
      <c r="AC34" s="94">
        <f t="array" ref="AC34">IFERROR(INDEX(#REF!,MATCH($A$3&amp;$A$4&amp;$C34,#REF!,0),MATCH(AC$3,#REF!,0)),0)</f>
        <v>0</v>
      </c>
      <c r="AD34" s="94">
        <f t="array" ref="AD34">IFERROR(INDEX(#REF!,MATCH($A$3&amp;$A$4&amp;$C34,#REF!,0),MATCH(AD$3,#REF!,0)),0)</f>
        <v>0</v>
      </c>
      <c r="AE34" s="94">
        <f t="array" ref="AE34">IFERROR(INDEX(#REF!,MATCH($A$3&amp;$A$4&amp;$C34,#REF!,0),MATCH(AE$3,#REF!,0)),0)</f>
        <v>0</v>
      </c>
      <c r="AF34" s="94">
        <f t="array" ref="AF34">IFERROR(INDEX(#REF!,MATCH($A$3&amp;$A$4&amp;$C34,#REF!,0),MATCH(AF$3,#REF!,0)),0)</f>
        <v>0</v>
      </c>
      <c r="AG34" s="94">
        <f t="array" ref="AG34">IFERROR(INDEX(#REF!,MATCH($A$3&amp;$A$4&amp;$C34,#REF!,0),MATCH(AG$3,#REF!,0)),0)</f>
        <v>0</v>
      </c>
      <c r="AH34" s="94">
        <f t="array" ref="AH34">IFERROR(INDEX(#REF!,MATCH($A$3&amp;$A$4&amp;$C34,#REF!,0),MATCH(AH$3,#REF!,0)),0)</f>
        <v>0</v>
      </c>
      <c r="AI34" s="94">
        <f t="array" ref="AI34">IFERROR(INDEX(#REF!,MATCH($A$3&amp;$A$4&amp;$C34,#REF!,0),MATCH(AI$3,#REF!,0)),0)</f>
        <v>0</v>
      </c>
      <c r="AJ34" s="94">
        <f t="array" ref="AJ34">IFERROR(INDEX(#REF!,MATCH($A$3&amp;$A$4&amp;$C34,#REF!,0),MATCH(AJ$3,#REF!,0)),0)</f>
        <v>0</v>
      </c>
      <c r="AK34" s="79"/>
      <c r="AL34" s="80">
        <f t="shared" si="5"/>
        <v>0</v>
      </c>
      <c r="AM34" s="85" t="e">
        <f t="shared" si="6"/>
        <v>#REF!</v>
      </c>
      <c r="AN34" s="79"/>
      <c r="AO34" s="94">
        <f t="array" ref="AO34">IFERROR(INDEX(#REF!,MATCH($A$3&amp;$A$4&amp;$C34,#REF!,0),MATCH(AO$3,#REF!,0)),0)</f>
        <v>0</v>
      </c>
      <c r="AP34" s="94">
        <f>IFERROR(INDEX(#REF!,MATCH($A$3&amp;$A$4&amp;$C34,#REF!,0),MATCH(AP$3,#REF!,0)),0)</f>
        <v>0</v>
      </c>
      <c r="AQ34" s="94">
        <f>IFERROR(INDEX(#REF!,MATCH($A$3&amp;$A$4&amp;$C34,#REF!,0),MATCH(AQ$3,#REF!,0)),0)</f>
        <v>0</v>
      </c>
      <c r="AR34" s="94">
        <f>IFERROR(INDEX(#REF!,MATCH($A$3&amp;$A$4&amp;$C34,#REF!,0),MATCH(AR$3,#REF!,0)),0)</f>
        <v>0</v>
      </c>
      <c r="AS34" s="94">
        <f>IFERROR(INDEX(#REF!,MATCH($A$3&amp;$A$4&amp;$C34,#REF!,0),MATCH(AS$3,#REF!,0)),0)</f>
        <v>0</v>
      </c>
      <c r="AT34" s="94">
        <f>IFERROR(INDEX(#REF!,MATCH($A$3&amp;$A$4&amp;$C34,#REF!,0),MATCH(AT$3,#REF!,0)),0)</f>
        <v>0</v>
      </c>
      <c r="AU34" s="94">
        <f>IFERROR(INDEX(#REF!,MATCH($A$3&amp;$A$4&amp;$C34,#REF!,0),MATCH(AU$3,#REF!,0)),0)</f>
        <v>0</v>
      </c>
      <c r="AV34" s="94">
        <f>IFERROR(INDEX(#REF!,MATCH($A$3&amp;$A$4&amp;$C34,#REF!,0),MATCH(AV$3,#REF!,0)),0)</f>
        <v>0</v>
      </c>
      <c r="AW34" s="94">
        <f>IFERROR(INDEX(#REF!,MATCH($A$3&amp;$A$4&amp;$C34,#REF!,0),MATCH(AW$3,#REF!,0)),0)</f>
        <v>0</v>
      </c>
      <c r="AX34" s="94">
        <f>IFERROR(INDEX(#REF!,MATCH($A$3&amp;$A$4&amp;$C34,#REF!,0),MATCH(AX$3,#REF!,0)),0)</f>
        <v>0</v>
      </c>
      <c r="AY34" s="94">
        <f>IFERROR(INDEX(#REF!,MATCH($A$3&amp;$A$4&amp;$C34,#REF!,0),MATCH(AY$3,#REF!,0)),0)</f>
        <v>0</v>
      </c>
      <c r="AZ34" s="94">
        <f>IFERROR(INDEX(#REF!,MATCH($A$3&amp;$A$4&amp;$C34,#REF!,0),MATCH(AZ$3,#REF!,0)),0)</f>
        <v>0</v>
      </c>
      <c r="BA34" s="79"/>
      <c r="BB34" s="80">
        <f t="shared" si="8"/>
        <v>0</v>
      </c>
      <c r="BC34" s="85" t="e">
        <f t="shared" si="9"/>
        <v>#REF!</v>
      </c>
      <c r="BD34" s="79"/>
      <c r="BE34" s="94"/>
      <c r="BF34" s="115"/>
      <c r="BG34" s="130"/>
      <c r="BH34" s="111"/>
      <c r="BI34" s="111"/>
      <c r="BJ34" s="111"/>
      <c r="BK34" s="111"/>
      <c r="BL34" s="79"/>
      <c r="BM34" s="94">
        <f>IFERROR(INDEX(#REF!,MATCH($A$3&amp;$A$4&amp;$C34,#REF!,0),MATCH(BM$3,#REF!,0)),0)</f>
        <v>0</v>
      </c>
      <c r="BN34" s="94">
        <f>IFERROR(INDEX(#REF!,MATCH($A$3&amp;$A$4&amp;$C34,#REF!,0),MATCH(BN$3,#REF!,0)),0)</f>
        <v>0</v>
      </c>
      <c r="BO34" s="94">
        <f>IFERROR(INDEX(#REF!,MATCH($A$3&amp;$A$4&amp;$C34,#REF!,0),MATCH(BO$3,#REF!,0)),0)</f>
        <v>0</v>
      </c>
      <c r="BP34" s="94">
        <f>IFERROR(INDEX(#REF!,MATCH($A$3&amp;$A$4&amp;$C34,#REF!,0),MATCH(BP$3,#REF!,0)),0)</f>
        <v>0</v>
      </c>
      <c r="BQ34" s="94">
        <f t="array" ref="BQ34">IFERROR(BQ$5*INDEX(#REF!,MATCH($D34,#REF!,0),MATCH(BQ$3,#REF!,0)),0)</f>
        <v>0</v>
      </c>
      <c r="BR34" s="94">
        <f t="array" ref="BR34">IFERROR(BR$5*INDEX(#REF!,MATCH($D34,#REF!,0),MATCH(BR$3,#REF!,0)),0)</f>
        <v>0</v>
      </c>
      <c r="BS34" s="94">
        <f t="array" ref="BS34">IFERROR(BS$5*INDEX(#REF!,MATCH($D34,#REF!,0),MATCH(BS$3,#REF!,0)),0)</f>
        <v>0</v>
      </c>
      <c r="BT34" s="94">
        <f t="array" ref="BT34">IFERROR(BT$5*INDEX(#REF!,MATCH($D34,#REF!,0),MATCH(BT$3,#REF!,0)),0)</f>
        <v>0</v>
      </c>
      <c r="BU34" s="94">
        <f t="array" ref="BU34">IFERROR(BU$5*INDEX(#REF!,MATCH($D34,#REF!,0),MATCH(BU$3,#REF!,0)),0)</f>
        <v>0</v>
      </c>
      <c r="BV34" s="94">
        <f t="array" ref="BV34">IFERROR(BV$5*INDEX(#REF!,MATCH($D34,#REF!,0),MATCH(BV$3,#REF!,0)),0)</f>
        <v>0</v>
      </c>
      <c r="BW34" s="94">
        <f t="array" ref="BW34">IFERROR(BW$5*INDEX(#REF!,MATCH($D34,#REF!,0),MATCH(BW$3,#REF!,0)),0)</f>
        <v>0</v>
      </c>
      <c r="BX34" s="94">
        <f t="array" ref="BX34">IFERROR(BX$5*INDEX(#REF!,MATCH($D34,#REF!,0),MATCH(BX$3,#REF!,0)),0)</f>
        <v>0</v>
      </c>
      <c r="BY34" s="79"/>
      <c r="BZ34" s="80">
        <f t="shared" si="11"/>
        <v>0</v>
      </c>
      <c r="CA34" s="85" t="e">
        <f t="shared" si="12"/>
        <v>#REF!</v>
      </c>
      <c r="CB34" s="79"/>
      <c r="CC34" s="94">
        <f t="array" ref="CC34">IFERROR(CC$5*INDEX(#REF!,MATCH($D34,#REF!,0),MATCH(CC$3,#REF!,0)),0)</f>
        <v>0</v>
      </c>
      <c r="CD34" s="94">
        <f t="array" ref="CD34">IFERROR(CD$5*INDEX(#REF!,MATCH($D34,#REF!,0),MATCH(CD$3,#REF!,0)),0)</f>
        <v>0</v>
      </c>
      <c r="CE34" s="94">
        <f t="array" ref="CE34">IFERROR(CE$5*INDEX(#REF!,MATCH($D34,#REF!,0),MATCH(CE$3,#REF!,0)),0)</f>
        <v>0</v>
      </c>
      <c r="CF34" s="94">
        <f t="array" ref="CF34">IFERROR(CF$5*INDEX(#REF!,MATCH($D34,#REF!,0),MATCH(CF$3,#REF!,0)),0)</f>
        <v>0</v>
      </c>
      <c r="CG34" s="94">
        <f t="array" ref="CG34">IFERROR(CG$5*INDEX(#REF!,MATCH($D34,#REF!,0),MATCH(CG$3,#REF!,0)),0)</f>
        <v>0</v>
      </c>
      <c r="CH34" s="94">
        <f t="array" ref="CH34">IFERROR(CH$5*INDEX(#REF!,MATCH($D34,#REF!,0),MATCH(CH$3,#REF!,0)),0)</f>
        <v>0</v>
      </c>
      <c r="CI34" s="94">
        <f t="array" ref="CI34">IFERROR(CI$5*INDEX(#REF!,MATCH($D34,#REF!,0),MATCH(CI$3,#REF!,0)),0)</f>
        <v>0</v>
      </c>
      <c r="CJ34" s="94">
        <f t="array" ref="CJ34">IFERROR(CJ$5*INDEX(#REF!,MATCH($D34,#REF!,0),MATCH(CJ$3,#REF!,0)),0)</f>
        <v>0</v>
      </c>
      <c r="CK34" s="94">
        <f t="array" ref="CK34">IFERROR(CK$5*INDEX(#REF!,MATCH($D34,#REF!,0),MATCH(CK$3,#REF!,0)),0)</f>
        <v>0</v>
      </c>
      <c r="CL34" s="94">
        <f t="array" ref="CL34">IFERROR(CL$5*INDEX(#REF!,MATCH($D34,#REF!,0),MATCH(CL$3,#REF!,0)),0)</f>
        <v>0</v>
      </c>
      <c r="CM34" s="94">
        <f t="array" ref="CM34">IFERROR(CM$5*INDEX(#REF!,MATCH($D34,#REF!,0),MATCH(CM$3,#REF!,0)),0)</f>
        <v>0</v>
      </c>
      <c r="CN34" s="94">
        <f t="array" ref="CN34">IFERROR(CN$5*INDEX(#REF!,MATCH($D34,#REF!,0),MATCH(CN$3,#REF!,0)),0)</f>
        <v>0</v>
      </c>
      <c r="CO34" s="79"/>
      <c r="CP34" s="80">
        <f t="shared" si="14"/>
        <v>0</v>
      </c>
      <c r="CQ34" s="85" t="e">
        <f t="shared" si="15"/>
        <v>#REF!</v>
      </c>
    </row>
    <row r="35" spans="1:95" ht="10.5" customHeight="1" outlineLevel="2" x14ac:dyDescent="0.25">
      <c r="A35" s="70" t="str">
        <f t="shared" si="16"/>
        <v>ReceitaNecessaire Clutch G Bordô</v>
      </c>
      <c r="B35" s="114" t="s">
        <v>20</v>
      </c>
      <c r="C35" s="78" t="s">
        <v>244</v>
      </c>
      <c r="D35" s="79" t="s">
        <v>43</v>
      </c>
      <c r="E35" s="79"/>
      <c r="F35" s="79"/>
      <c r="H35" s="79"/>
      <c r="I35" s="94">
        <v>242.32</v>
      </c>
      <c r="J35" s="94">
        <v>195.07</v>
      </c>
      <c r="K35" s="94">
        <v>1060.1600000000001</v>
      </c>
      <c r="L35" s="94">
        <v>1667.34</v>
      </c>
      <c r="M35" s="94">
        <v>339.54515753489011</v>
      </c>
      <c r="N35" s="94">
        <v>152.91</v>
      </c>
      <c r="O35" s="94">
        <v>40.56</v>
      </c>
      <c r="P35" s="94">
        <v>26.960899456920821</v>
      </c>
      <c r="Q35" s="94">
        <v>0</v>
      </c>
      <c r="R35" s="94">
        <v>49.47</v>
      </c>
      <c r="S35" s="94">
        <v>84.65</v>
      </c>
      <c r="T35" s="94">
        <v>59.653309066400993</v>
      </c>
      <c r="U35" s="79"/>
      <c r="V35" s="80">
        <f t="shared" si="2"/>
        <v>3918.6393660582121</v>
      </c>
      <c r="W35" s="85" t="e">
        <f t="shared" si="3"/>
        <v>#REF!</v>
      </c>
      <c r="X35" s="79"/>
      <c r="Y35" s="94">
        <f t="array" ref="Y35">IFERROR(INDEX(#REF!,MATCH($A$3&amp;$A$4&amp;$C35,#REF!,0),MATCH(Y$3,#REF!,0)),0)</f>
        <v>0</v>
      </c>
      <c r="Z35" s="94">
        <f t="array" ref="Z35">IFERROR(INDEX(#REF!,MATCH($A$3&amp;$A$4&amp;$C35,#REF!,0),MATCH(Z$3,#REF!,0)),0)</f>
        <v>0</v>
      </c>
      <c r="AA35" s="94">
        <f t="array" ref="AA35">IFERROR(INDEX(#REF!,MATCH($A$3&amp;$A$4&amp;$C35,#REF!,0),MATCH(AA$3,#REF!,0)),0)</f>
        <v>0</v>
      </c>
      <c r="AB35" s="94">
        <f t="array" ref="AB35">(IFERROR(INDEX(#REF!,MATCH($A$3&amp;$A$4&amp;$C35,#REF!,0),MATCH(AB$3,#REF!,0)),0))*1.44821948942455</f>
        <v>0</v>
      </c>
      <c r="AC35" s="94">
        <f t="array" ref="AC35">IFERROR(INDEX(#REF!,MATCH($A$3&amp;$A$4&amp;$C35,#REF!,0),MATCH(AC$3,#REF!,0)),0)</f>
        <v>0</v>
      </c>
      <c r="AD35" s="94">
        <f t="array" ref="AD35">IFERROR(INDEX(#REF!,MATCH($A$3&amp;$A$4&amp;$C35,#REF!,0),MATCH(AD$3,#REF!,0)),0)</f>
        <v>0</v>
      </c>
      <c r="AE35" s="94">
        <f t="array" ref="AE35">IFERROR(INDEX(#REF!,MATCH($A$3&amp;$A$4&amp;$C35,#REF!,0),MATCH(AE$3,#REF!,0)),0)</f>
        <v>0</v>
      </c>
      <c r="AF35" s="94">
        <f t="array" ref="AF35">IFERROR(INDEX(#REF!,MATCH($A$3&amp;$A$4&amp;$C35,#REF!,0),MATCH(AF$3,#REF!,0)),0)</f>
        <v>0</v>
      </c>
      <c r="AG35" s="94">
        <f t="array" ref="AG35">IFERROR(INDEX(#REF!,MATCH($A$3&amp;$A$4&amp;$C35,#REF!,0),MATCH(AG$3,#REF!,0)),0)</f>
        <v>0</v>
      </c>
      <c r="AH35" s="94">
        <f t="array" ref="AH35">IFERROR(INDEX(#REF!,MATCH($A$3&amp;$A$4&amp;$C35,#REF!,0),MATCH(AH$3,#REF!,0)),0)</f>
        <v>0</v>
      </c>
      <c r="AI35" s="94">
        <f t="array" ref="AI35">IFERROR(INDEX(#REF!,MATCH($A$3&amp;$A$4&amp;$C35,#REF!,0),MATCH(AI$3,#REF!,0)),0)</f>
        <v>0</v>
      </c>
      <c r="AJ35" s="94">
        <f t="array" ref="AJ35">IFERROR(INDEX(#REF!,MATCH($A$3&amp;$A$4&amp;$C35,#REF!,0),MATCH(AJ$3,#REF!,0)),0)</f>
        <v>0</v>
      </c>
      <c r="AK35" s="79"/>
      <c r="AL35" s="80">
        <f t="shared" si="5"/>
        <v>0</v>
      </c>
      <c r="AM35" s="85" t="e">
        <f t="shared" si="6"/>
        <v>#REF!</v>
      </c>
      <c r="AN35" s="79"/>
      <c r="AO35" s="94">
        <f t="array" ref="AO35">IFERROR(INDEX(#REF!,MATCH($A$3&amp;$A$4&amp;$C35,#REF!,0),MATCH(AO$3,#REF!,0)),0)</f>
        <v>0</v>
      </c>
      <c r="AP35" s="94">
        <f t="array" ref="AP35">IFERROR(INDEX(#REF!,MATCH($A$3&amp;$A$4&amp;$C35,#REF!,0),MATCH(AP$3,#REF!,0)),0)</f>
        <v>0</v>
      </c>
      <c r="AQ35" s="94">
        <f t="array" ref="AQ35">IFERROR(INDEX(#REF!,MATCH($A$3&amp;$A$4&amp;$C35,#REF!,0),MATCH(AQ$3,#REF!,0)),0)</f>
        <v>0</v>
      </c>
      <c r="AR35" s="94">
        <f t="array" ref="AR35">IFERROR(INDEX(#REF!,MATCH($A$3&amp;$A$4&amp;$C35,#REF!,0),MATCH(AR$3,#REF!,0)),0)</f>
        <v>0</v>
      </c>
      <c r="AS35" s="94">
        <f t="array" ref="AS35">IFERROR(INDEX(#REF!,MATCH($A$3&amp;$A$4&amp;$C35,#REF!,0),MATCH(AS$3,#REF!,0)),0)</f>
        <v>0</v>
      </c>
      <c r="AT35" s="94">
        <f t="array" ref="AT35">IFERROR(INDEX(#REF!,MATCH($A$3&amp;$A$4&amp;$C35,#REF!,0),MATCH(AT$3,#REF!,0)),0)</f>
        <v>0</v>
      </c>
      <c r="AU35" s="94">
        <f t="array" ref="AU35">IFERROR(INDEX(#REF!,MATCH($A$3&amp;$A$4&amp;$C35,#REF!,0),MATCH(AU$3,#REF!,0)),0)</f>
        <v>0</v>
      </c>
      <c r="AV35" s="94">
        <f t="array" ref="AV35">IFERROR(INDEX(#REF!,MATCH($A$3&amp;$A$4&amp;$C35,#REF!,0),MATCH(AV$3,#REF!,0)),0)</f>
        <v>0</v>
      </c>
      <c r="AW35" s="94">
        <f t="array" ref="AW35">IFERROR(INDEX(#REF!,MATCH($A$3&amp;$A$4&amp;$C35,#REF!,0),MATCH(AW$3,#REF!,0)),0)</f>
        <v>0</v>
      </c>
      <c r="AX35" s="94">
        <f t="array" ref="AX35">IFERROR(INDEX(#REF!,MATCH($A$3&amp;$A$4&amp;$C35,#REF!,0),MATCH(AX$3,#REF!,0)),0)</f>
        <v>0</v>
      </c>
      <c r="AY35" s="94">
        <f t="array" ref="AY35">IFERROR(INDEX(#REF!,MATCH($A$3&amp;$A$4&amp;$C35,#REF!,0),MATCH(AY$3,#REF!,0)),0)</f>
        <v>0</v>
      </c>
      <c r="AZ35" s="94">
        <f t="array" ref="AZ35">IFERROR(INDEX(#REF!,MATCH($A$3&amp;$A$4&amp;$C35,#REF!,0),MATCH(AZ$3,#REF!,0)),0)</f>
        <v>0</v>
      </c>
      <c r="BA35" s="79"/>
      <c r="BB35" s="80">
        <f t="shared" si="8"/>
        <v>0</v>
      </c>
      <c r="BC35" s="85" t="e">
        <f t="shared" si="9"/>
        <v>#REF!</v>
      </c>
      <c r="BD35" s="79"/>
      <c r="BE35" s="94"/>
      <c r="BF35" s="115"/>
      <c r="BG35" s="130"/>
      <c r="BH35" s="111"/>
      <c r="BI35" s="111"/>
      <c r="BJ35" s="111"/>
      <c r="BK35" s="111"/>
      <c r="BL35" s="79"/>
      <c r="BM35" s="94">
        <f t="array" ref="BM35">IFERROR(INDEX(#REF!,MATCH($A$3&amp;$A$4&amp;$C35,#REF!,0),MATCH(BM$3,#REF!,0)),0)</f>
        <v>0</v>
      </c>
      <c r="BN35" s="94">
        <f t="array" ref="BN35">IFERROR(INDEX(#REF!,MATCH($A$3&amp;$A$4&amp;$C35,#REF!,0),MATCH(BN$3,#REF!,0)),0)</f>
        <v>0</v>
      </c>
      <c r="BO35" s="94">
        <f t="array" ref="BO35">IFERROR(INDEX(#REF!,MATCH($A$3&amp;$A$4&amp;$C35,#REF!,0),MATCH(BO$3,#REF!,0)),0)</f>
        <v>0</v>
      </c>
      <c r="BP35" s="94">
        <f t="array" ref="BP35">IFERROR(INDEX(#REF!,MATCH($A$3&amp;$A$4&amp;$C35,#REF!,0),MATCH(BP$3,#REF!,0)),0)</f>
        <v>0</v>
      </c>
      <c r="BQ35" s="94">
        <f t="array" ref="BQ35">IFERROR(BQ$5*INDEX(#REF!,MATCH($D35,#REF!,0),MATCH(BQ$3,#REF!,0)),0)</f>
        <v>0</v>
      </c>
      <c r="BR35" s="94">
        <f t="array" ref="BR35">IFERROR(BR$5*INDEX(#REF!,MATCH($D35,#REF!,0),MATCH(BR$3,#REF!,0)),0)</f>
        <v>0</v>
      </c>
      <c r="BS35" s="94">
        <f t="array" ref="BS35">IFERROR(BS$5*INDEX(#REF!,MATCH($D35,#REF!,0),MATCH(BS$3,#REF!,0)),0)</f>
        <v>0</v>
      </c>
      <c r="BT35" s="94">
        <f t="array" ref="BT35">IFERROR(BT$5*INDEX(#REF!,MATCH($D35,#REF!,0),MATCH(BT$3,#REF!,0)),0)</f>
        <v>0</v>
      </c>
      <c r="BU35" s="94">
        <f t="array" ref="BU35">IFERROR(BU$5*INDEX(#REF!,MATCH($D35,#REF!,0),MATCH(BU$3,#REF!,0)),0)</f>
        <v>0</v>
      </c>
      <c r="BV35" s="94">
        <f t="array" ref="BV35">IFERROR(BV$5*INDEX(#REF!,MATCH($D35,#REF!,0),MATCH(BV$3,#REF!,0)),0)</f>
        <v>0</v>
      </c>
      <c r="BW35" s="94">
        <f t="array" ref="BW35">IFERROR(BW$5*INDEX(#REF!,MATCH($D35,#REF!,0),MATCH(BW$3,#REF!,0)),0)</f>
        <v>0</v>
      </c>
      <c r="BX35" s="94">
        <f t="array" ref="BX35">IFERROR(BX$5*INDEX(#REF!,MATCH($D35,#REF!,0),MATCH(BX$3,#REF!,0)),0)</f>
        <v>0</v>
      </c>
      <c r="BY35" s="79"/>
      <c r="BZ35" s="80">
        <f t="shared" si="11"/>
        <v>0</v>
      </c>
      <c r="CA35" s="85" t="e">
        <f t="shared" si="12"/>
        <v>#REF!</v>
      </c>
      <c r="CB35" s="79"/>
      <c r="CC35" s="94">
        <f t="array" ref="CC35">IFERROR(CC$5*INDEX(#REF!,MATCH($D35,#REF!,0),MATCH(CC$3,#REF!,0)),0)</f>
        <v>0</v>
      </c>
      <c r="CD35" s="94">
        <f t="array" ref="CD35">IFERROR(CD$5*INDEX(#REF!,MATCH($D35,#REF!,0),MATCH(CD$3,#REF!,0)),0)</f>
        <v>0</v>
      </c>
      <c r="CE35" s="94">
        <f t="array" ref="CE35">IFERROR(CE$5*INDEX(#REF!,MATCH($D35,#REF!,0),MATCH(CE$3,#REF!,0)),0)</f>
        <v>0</v>
      </c>
      <c r="CF35" s="94">
        <f t="array" ref="CF35">IFERROR(CF$5*INDEX(#REF!,MATCH($D35,#REF!,0),MATCH(CF$3,#REF!,0)),0)</f>
        <v>0</v>
      </c>
      <c r="CG35" s="94">
        <f t="array" ref="CG35">IFERROR(CG$5*INDEX(#REF!,MATCH($D35,#REF!,0),MATCH(CG$3,#REF!,0)),0)</f>
        <v>0</v>
      </c>
      <c r="CH35" s="94">
        <f t="array" ref="CH35">IFERROR(CH$5*INDEX(#REF!,MATCH($D35,#REF!,0),MATCH(CH$3,#REF!,0)),0)</f>
        <v>0</v>
      </c>
      <c r="CI35" s="94">
        <f t="array" ref="CI35">IFERROR(CI$5*INDEX(#REF!,MATCH($D35,#REF!,0),MATCH(CI$3,#REF!,0)),0)</f>
        <v>0</v>
      </c>
      <c r="CJ35" s="94">
        <f t="array" ref="CJ35">IFERROR(CJ$5*INDEX(#REF!,MATCH($D35,#REF!,0),MATCH(CJ$3,#REF!,0)),0)</f>
        <v>0</v>
      </c>
      <c r="CK35" s="94">
        <f t="array" ref="CK35">IFERROR(CK$5*INDEX(#REF!,MATCH($D35,#REF!,0),MATCH(CK$3,#REF!,0)),0)</f>
        <v>0</v>
      </c>
      <c r="CL35" s="94">
        <f t="array" ref="CL35">IFERROR(CL$5*INDEX(#REF!,MATCH($D35,#REF!,0),MATCH(CL$3,#REF!,0)),0)</f>
        <v>0</v>
      </c>
      <c r="CM35" s="94">
        <f t="array" ref="CM35">IFERROR(CM$5*INDEX(#REF!,MATCH($D35,#REF!,0),MATCH(CM$3,#REF!,0)),0)</f>
        <v>0</v>
      </c>
      <c r="CN35" s="94">
        <f t="array" ref="CN35">IFERROR(CN$5*INDEX(#REF!,MATCH($D35,#REF!,0),MATCH(CN$3,#REF!,0)),0)</f>
        <v>0</v>
      </c>
      <c r="CO35" s="79"/>
      <c r="CP35" s="80">
        <f t="shared" si="14"/>
        <v>0</v>
      </c>
      <c r="CQ35" s="85" t="e">
        <f t="shared" si="15"/>
        <v>#REF!</v>
      </c>
    </row>
    <row r="36" spans="1:95" ht="10.5" customHeight="1" outlineLevel="2" x14ac:dyDescent="0.25">
      <c r="A36" s="70" t="str">
        <f t="shared" si="16"/>
        <v>ReceitaCaixa de presente</v>
      </c>
      <c r="B36" s="114" t="s">
        <v>20</v>
      </c>
      <c r="C36" s="78" t="s">
        <v>245</v>
      </c>
      <c r="D36" s="79" t="s">
        <v>44</v>
      </c>
      <c r="E36" s="79"/>
      <c r="F36" s="79"/>
      <c r="H36" s="79"/>
      <c r="I36" s="94">
        <v>162.21</v>
      </c>
      <c r="J36" s="94">
        <v>130.58000000000001</v>
      </c>
      <c r="K36" s="94">
        <v>709.66</v>
      </c>
      <c r="L36" s="94">
        <v>1078.06</v>
      </c>
      <c r="M36" s="94">
        <v>854.52547830375408</v>
      </c>
      <c r="N36" s="94">
        <v>92.800000000000011</v>
      </c>
      <c r="O36" s="94">
        <v>39.979999999999997</v>
      </c>
      <c r="P36" s="94">
        <v>69.912196498464169</v>
      </c>
      <c r="Q36" s="94">
        <v>35.548982882325113</v>
      </c>
      <c r="R36" s="94">
        <v>27.24</v>
      </c>
      <c r="S36" s="94">
        <v>14.9</v>
      </c>
      <c r="T36" s="94">
        <v>49.686097881684752</v>
      </c>
      <c r="U36" s="79"/>
      <c r="V36" s="80">
        <f t="shared" ref="V36:V57" si="29">SUM(I36:T36)</f>
        <v>3265.1027555662286</v>
      </c>
      <c r="W36" s="85" t="e">
        <f t="shared" ref="W36:W67" si="30">V36/V$41</f>
        <v>#REF!</v>
      </c>
      <c r="X36" s="79"/>
      <c r="Y36" s="94">
        <f t="array" ref="Y36">IFERROR(INDEX(#REF!,MATCH($A$3&amp;$A$4&amp;$C36,#REF!,0),MATCH(Y$3,#REF!,0)),0)</f>
        <v>0</v>
      </c>
      <c r="Z36" s="94">
        <f t="array" ref="Z36">IFERROR(INDEX(#REF!,MATCH($A$3&amp;$A$4&amp;$C36,#REF!,0),MATCH(Z$3,#REF!,0)),0)</f>
        <v>0</v>
      </c>
      <c r="AA36" s="94">
        <f t="array" ref="AA36">IFERROR(INDEX(#REF!,MATCH($A$3&amp;$A$4&amp;$C36,#REF!,0),MATCH(AA$3,#REF!,0)),0)</f>
        <v>0</v>
      </c>
      <c r="AB36" s="94">
        <f t="array" ref="AB36">(IFERROR(INDEX(#REF!,MATCH($A$3&amp;$A$4&amp;$C36,#REF!,0),MATCH(AB$3,#REF!,0)),0))*1.44821948942455</f>
        <v>0</v>
      </c>
      <c r="AC36" s="94">
        <f t="array" ref="AC36">IFERROR(INDEX(#REF!,MATCH($A$3&amp;$A$4&amp;$C36,#REF!,0),MATCH(AC$3,#REF!,0)),0)</f>
        <v>0</v>
      </c>
      <c r="AD36" s="94">
        <f t="array" ref="AD36">IFERROR(INDEX(#REF!,MATCH($A$3&amp;$A$4&amp;$C36,#REF!,0),MATCH(AD$3,#REF!,0)),0)</f>
        <v>0</v>
      </c>
      <c r="AE36" s="94">
        <f t="array" ref="AE36">IFERROR(INDEX(#REF!,MATCH($A$3&amp;$A$4&amp;$C36,#REF!,0),MATCH(AE$3,#REF!,0)),0)</f>
        <v>0</v>
      </c>
      <c r="AF36" s="94">
        <f t="array" ref="AF36">IFERROR(INDEX(#REF!,MATCH($A$3&amp;$A$4&amp;$C36,#REF!,0),MATCH(AF$3,#REF!,0)),0)</f>
        <v>0</v>
      </c>
      <c r="AG36" s="94">
        <f t="array" ref="AG36">IFERROR(INDEX(#REF!,MATCH($A$3&amp;$A$4&amp;$C36,#REF!,0),MATCH(AG$3,#REF!,0)),0)</f>
        <v>0</v>
      </c>
      <c r="AH36" s="94">
        <f t="array" ref="AH36">IFERROR(INDEX(#REF!,MATCH($A$3&amp;$A$4&amp;$C36,#REF!,0),MATCH(AH$3,#REF!,0)),0)</f>
        <v>0</v>
      </c>
      <c r="AI36" s="94">
        <f t="array" ref="AI36">IFERROR(INDEX(#REF!,MATCH($A$3&amp;$A$4&amp;$C36,#REF!,0),MATCH(AI$3,#REF!,0)),0)</f>
        <v>0</v>
      </c>
      <c r="AJ36" s="94">
        <f t="array" ref="AJ36">IFERROR(INDEX(#REF!,MATCH($A$3&amp;$A$4&amp;$C36,#REF!,0),MATCH(AJ$3,#REF!,0)),0)</f>
        <v>0</v>
      </c>
      <c r="AK36" s="79"/>
      <c r="AL36" s="80">
        <f t="shared" ref="AL36:AL57" si="31">SUM(Y36:AJ36)</f>
        <v>0</v>
      </c>
      <c r="AM36" s="85" t="e">
        <f t="shared" ref="AM36:AM67" si="32">AL36/AL$41</f>
        <v>#REF!</v>
      </c>
      <c r="AN36" s="79"/>
      <c r="AO36" s="94">
        <f t="array" ref="AO36">IFERROR(INDEX(#REF!,MATCH($A$3&amp;$A$4&amp;$C36,#REF!,0),MATCH(AO$3,#REF!,0)),0)</f>
        <v>0</v>
      </c>
      <c r="AP36" s="94">
        <f t="array" ref="AP36">IFERROR(INDEX(#REF!,MATCH($A$3&amp;$A$4&amp;$C36,#REF!,0),MATCH(AP$3,#REF!,0)),0)</f>
        <v>0</v>
      </c>
      <c r="AQ36" s="94">
        <f t="array" ref="AQ36">IFERROR(INDEX(#REF!,MATCH($A$3&amp;$A$4&amp;$C36,#REF!,0),MATCH(AQ$3,#REF!,0)),0)</f>
        <v>0</v>
      </c>
      <c r="AR36" s="94">
        <f t="array" ref="AR36">IFERROR(INDEX(#REF!,MATCH($A$3&amp;$A$4&amp;$C36,#REF!,0),MATCH(AR$3,#REF!,0)),0)</f>
        <v>0</v>
      </c>
      <c r="AS36" s="94">
        <f t="array" ref="AS36">IFERROR(INDEX(#REF!,MATCH($A$3&amp;$A$4&amp;$C36,#REF!,0),MATCH(AS$3,#REF!,0)),0)</f>
        <v>0</v>
      </c>
      <c r="AT36" s="94">
        <f t="array" ref="AT36">IFERROR(INDEX(#REF!,MATCH($A$3&amp;$A$4&amp;$C36,#REF!,0),MATCH(AT$3,#REF!,0)),0)</f>
        <v>0</v>
      </c>
      <c r="AU36" s="94">
        <f t="array" ref="AU36">IFERROR(INDEX(#REF!,MATCH($A$3&amp;$A$4&amp;$C36,#REF!,0),MATCH(AU$3,#REF!,0)),0)</f>
        <v>0</v>
      </c>
      <c r="AV36" s="94">
        <f t="array" ref="AV36">IFERROR(INDEX(#REF!,MATCH($A$3&amp;$A$4&amp;$C36,#REF!,0),MATCH(AV$3,#REF!,0)),0)</f>
        <v>0</v>
      </c>
      <c r="AW36" s="94">
        <f t="array" ref="AW36">IFERROR(INDEX(#REF!,MATCH($A$3&amp;$A$4&amp;$C36,#REF!,0),MATCH(AW$3,#REF!,0)),0)</f>
        <v>0</v>
      </c>
      <c r="AX36" s="94">
        <f t="array" ref="AX36">IFERROR(INDEX(#REF!,MATCH($A$3&amp;$A$4&amp;$C36,#REF!,0),MATCH(AX$3,#REF!,0)),0)</f>
        <v>0</v>
      </c>
      <c r="AY36" s="94">
        <f t="array" ref="AY36">IFERROR(INDEX(#REF!,MATCH($A$3&amp;$A$4&amp;$C36,#REF!,0),MATCH(AY$3,#REF!,0)),0)</f>
        <v>0</v>
      </c>
      <c r="AZ36" s="94">
        <f t="array" ref="AZ36">IFERROR(INDEX(#REF!,MATCH($A$3&amp;$A$4&amp;$C36,#REF!,0),MATCH(AZ$3,#REF!,0)),0)</f>
        <v>0</v>
      </c>
      <c r="BA36" s="79"/>
      <c r="BB36" s="80">
        <f t="shared" ref="BB36:BB57" si="33">SUM(AO36:AZ36)</f>
        <v>0</v>
      </c>
      <c r="BC36" s="85" t="e">
        <f t="shared" ref="BC36:BC67" si="34">BB36/BB$41</f>
        <v>#REF!</v>
      </c>
      <c r="BD36" s="79"/>
      <c r="BE36" s="94"/>
      <c r="BF36" s="115"/>
      <c r="BG36" s="130"/>
      <c r="BH36" s="111"/>
      <c r="BI36" s="111"/>
      <c r="BJ36" s="111"/>
      <c r="BK36" s="111"/>
      <c r="BL36" s="79"/>
      <c r="BM36" s="94">
        <f t="array" ref="BM36">IFERROR(INDEX(#REF!,MATCH($A$3&amp;$A$4&amp;$C36,#REF!,0),MATCH(BM$3,#REF!,0)),0)</f>
        <v>0</v>
      </c>
      <c r="BN36" s="94">
        <f t="array" ref="BN36">IFERROR(INDEX(#REF!,MATCH($A$3&amp;$A$4&amp;$C36,#REF!,0),MATCH(BN$3,#REF!,0)),0)</f>
        <v>0</v>
      </c>
      <c r="BO36" s="94">
        <f t="array" ref="BO36">IFERROR(INDEX(#REF!,MATCH($A$3&amp;$A$4&amp;$C36,#REF!,0),MATCH(BO$3,#REF!,0)),0)</f>
        <v>0</v>
      </c>
      <c r="BP36" s="94">
        <f t="array" ref="BP36">IFERROR(INDEX(#REF!,MATCH($A$3&amp;$A$4&amp;$C36,#REF!,0),MATCH(BP$3,#REF!,0)),0)</f>
        <v>0</v>
      </c>
      <c r="BQ36" s="94">
        <f t="array" ref="BQ36">IFERROR(BQ$5*INDEX(#REF!,MATCH($D36,#REF!,0),MATCH(BQ$3,#REF!,0)),0)</f>
        <v>0</v>
      </c>
      <c r="BR36" s="94">
        <f t="array" ref="BR36">IFERROR(BR$5*INDEX(#REF!,MATCH($D36,#REF!,0),MATCH(BR$3,#REF!,0)),0)</f>
        <v>0</v>
      </c>
      <c r="BS36" s="94">
        <f t="array" ref="BS36">IFERROR(BS$5*INDEX(#REF!,MATCH($D36,#REF!,0),MATCH(BS$3,#REF!,0)),0)</f>
        <v>0</v>
      </c>
      <c r="BT36" s="94">
        <f t="array" ref="BT36">IFERROR(BT$5*INDEX(#REF!,MATCH($D36,#REF!,0),MATCH(BT$3,#REF!,0)),0)</f>
        <v>0</v>
      </c>
      <c r="BU36" s="94">
        <f t="array" ref="BU36">IFERROR(BU$5*INDEX(#REF!,MATCH($D36,#REF!,0),MATCH(BU$3,#REF!,0)),0)</f>
        <v>0</v>
      </c>
      <c r="BV36" s="94">
        <f t="array" ref="BV36">IFERROR(BV$5*INDEX(#REF!,MATCH($D36,#REF!,0),MATCH(BV$3,#REF!,0)),0)</f>
        <v>0</v>
      </c>
      <c r="BW36" s="94">
        <f t="array" ref="BW36">IFERROR(BW$5*INDEX(#REF!,MATCH($D36,#REF!,0),MATCH(BW$3,#REF!,0)),0)</f>
        <v>0</v>
      </c>
      <c r="BX36" s="94">
        <f t="array" ref="BX36">IFERROR(BX$5*INDEX(#REF!,MATCH($D36,#REF!,0),MATCH(BX$3,#REF!,0)),0)</f>
        <v>0</v>
      </c>
      <c r="BY36" s="79"/>
      <c r="BZ36" s="80">
        <f t="shared" ref="BZ36:BZ57" si="35">SUM(BM36:BX36)</f>
        <v>0</v>
      </c>
      <c r="CA36" s="85" t="e">
        <f t="shared" ref="CA36:CA67" si="36">BZ36/BZ$41</f>
        <v>#REF!</v>
      </c>
      <c r="CB36" s="79"/>
      <c r="CC36" s="94">
        <f t="array" ref="CC36">IFERROR(CC$5*INDEX(#REF!,MATCH($D36,#REF!,0),MATCH(CC$3,#REF!,0)),0)</f>
        <v>0</v>
      </c>
      <c r="CD36" s="94">
        <f t="array" ref="CD36">IFERROR(CD$5*INDEX(#REF!,MATCH($D36,#REF!,0),MATCH(CD$3,#REF!,0)),0)</f>
        <v>0</v>
      </c>
      <c r="CE36" s="94">
        <f t="array" ref="CE36">IFERROR(CE$5*INDEX(#REF!,MATCH($D36,#REF!,0),MATCH(CE$3,#REF!,0)),0)</f>
        <v>0</v>
      </c>
      <c r="CF36" s="94">
        <f t="array" ref="CF36">IFERROR(CF$5*INDEX(#REF!,MATCH($D36,#REF!,0),MATCH(CF$3,#REF!,0)),0)</f>
        <v>0</v>
      </c>
      <c r="CG36" s="94">
        <f t="array" ref="CG36">IFERROR(CG$5*INDEX(#REF!,MATCH($D36,#REF!,0),MATCH(CG$3,#REF!,0)),0)</f>
        <v>0</v>
      </c>
      <c r="CH36" s="94">
        <f t="array" ref="CH36">IFERROR(CH$5*INDEX(#REF!,MATCH($D36,#REF!,0),MATCH(CH$3,#REF!,0)),0)</f>
        <v>0</v>
      </c>
      <c r="CI36" s="94">
        <f t="array" ref="CI36">IFERROR(CI$5*INDEX(#REF!,MATCH($D36,#REF!,0),MATCH(CI$3,#REF!,0)),0)</f>
        <v>0</v>
      </c>
      <c r="CJ36" s="94">
        <f t="array" ref="CJ36">IFERROR(CJ$5*INDEX(#REF!,MATCH($D36,#REF!,0),MATCH(CJ$3,#REF!,0)),0)</f>
        <v>0</v>
      </c>
      <c r="CK36" s="94">
        <f t="array" ref="CK36">IFERROR(CK$5*INDEX(#REF!,MATCH($D36,#REF!,0),MATCH(CK$3,#REF!,0)),0)</f>
        <v>0</v>
      </c>
      <c r="CL36" s="94">
        <f t="array" ref="CL36">IFERROR(CL$5*INDEX(#REF!,MATCH($D36,#REF!,0),MATCH(CL$3,#REF!,0)),0)</f>
        <v>0</v>
      </c>
      <c r="CM36" s="94">
        <f t="array" ref="CM36">IFERROR(CM$5*INDEX(#REF!,MATCH($D36,#REF!,0),MATCH(CM$3,#REF!,0)),0)</f>
        <v>0</v>
      </c>
      <c r="CN36" s="94">
        <f t="array" ref="CN36">IFERROR(CN$5*INDEX(#REF!,MATCH($D36,#REF!,0),MATCH(CN$3,#REF!,0)),0)</f>
        <v>0</v>
      </c>
      <c r="CO36" s="79"/>
      <c r="CP36" s="80">
        <f t="shared" ref="CP36:CP57" si="37">SUM(CC36:CN36)</f>
        <v>0</v>
      </c>
      <c r="CQ36" s="85" t="e">
        <f t="shared" ref="CQ36:CQ67" si="38">CP36/CP$41</f>
        <v>#REF!</v>
      </c>
    </row>
    <row r="37" spans="1:95" ht="10.5" customHeight="1" outlineLevel="2" x14ac:dyDescent="0.25">
      <c r="A37" s="70" t="str">
        <f t="shared" ref="A37:A68" si="39">B37&amp;D37</f>
        <v>ReceitaCharm bag leave-in mini</v>
      </c>
      <c r="B37" s="114" t="s">
        <v>20</v>
      </c>
      <c r="C37" s="78" t="s">
        <v>246</v>
      </c>
      <c r="D37" s="79" t="s">
        <v>247</v>
      </c>
      <c r="E37" s="79"/>
      <c r="F37" s="79"/>
      <c r="H37" s="79"/>
      <c r="I37" s="94">
        <v>0</v>
      </c>
      <c r="J37" s="94">
        <v>0</v>
      </c>
      <c r="K37" s="94">
        <v>0</v>
      </c>
      <c r="L37" s="94">
        <v>0</v>
      </c>
      <c r="M37" s="94">
        <v>0</v>
      </c>
      <c r="N37" s="94">
        <v>0</v>
      </c>
      <c r="O37" s="94">
        <v>0</v>
      </c>
      <c r="P37" s="94">
        <v>0</v>
      </c>
      <c r="Q37" s="94">
        <v>0</v>
      </c>
      <c r="R37" s="94">
        <v>0</v>
      </c>
      <c r="S37" s="94">
        <v>0</v>
      </c>
      <c r="T37" s="94">
        <v>0</v>
      </c>
      <c r="U37" s="79"/>
      <c r="V37" s="80">
        <f t="shared" si="29"/>
        <v>0</v>
      </c>
      <c r="W37" s="85" t="e">
        <f t="shared" si="30"/>
        <v>#REF!</v>
      </c>
      <c r="X37" s="79"/>
      <c r="Y37" s="94">
        <f t="array" ref="Y37">IFERROR(INDEX(#REF!,MATCH($A$3&amp;$A$4&amp;$C37,#REF!,0),MATCH(Y$3,#REF!,0)),0)</f>
        <v>0</v>
      </c>
      <c r="Z37" s="94">
        <f t="array" ref="Z37">IFERROR(INDEX(#REF!,MATCH($A$3&amp;$A$4&amp;$C37,#REF!,0),MATCH(Z$3,#REF!,0)),0)</f>
        <v>0</v>
      </c>
      <c r="AA37" s="94">
        <f t="array" ref="AA37">IFERROR(INDEX(#REF!,MATCH($A$3&amp;$A$4&amp;$C37,#REF!,0),MATCH(AA$3,#REF!,0)),0)</f>
        <v>0</v>
      </c>
      <c r="AB37" s="94">
        <f t="array" ref="AB37">(IFERROR(INDEX(#REF!,MATCH($A$3&amp;$A$4&amp;$C37,#REF!,0),MATCH(AB$3,#REF!,0)),0))*1.44821948942455</f>
        <v>0</v>
      </c>
      <c r="AC37" s="94">
        <f t="array" ref="AC37">IFERROR(INDEX(#REF!,MATCH($A$3&amp;$A$4&amp;$C37,#REF!,0),MATCH(AC$3,#REF!,0)),0)</f>
        <v>0</v>
      </c>
      <c r="AD37" s="94">
        <f t="array" ref="AD37">IFERROR(INDEX(#REF!,MATCH($A$3&amp;$A$4&amp;$C37,#REF!,0),MATCH(AD$3,#REF!,0)),0)</f>
        <v>0</v>
      </c>
      <c r="AE37" s="94">
        <f t="array" ref="AE37">IFERROR(INDEX(#REF!,MATCH($A$3&amp;$A$4&amp;$C37,#REF!,0),MATCH(AE$3,#REF!,0)),0)</f>
        <v>0</v>
      </c>
      <c r="AF37" s="94">
        <f t="array" ref="AF37">IFERROR(INDEX(#REF!,MATCH($A$3&amp;$A$4&amp;$C37,#REF!,0),MATCH(AF$3,#REF!,0)),0)</f>
        <v>0</v>
      </c>
      <c r="AG37" s="94">
        <f t="array" ref="AG37">IFERROR(INDEX(#REF!,MATCH($A$3&amp;$A$4&amp;$C37,#REF!,0),MATCH(AG$3,#REF!,0)),0)</f>
        <v>0</v>
      </c>
      <c r="AH37" s="94">
        <f t="array" ref="AH37">IFERROR(INDEX(#REF!,MATCH($A$3&amp;$A$4&amp;$C37,#REF!,0),MATCH(AH$3,#REF!,0)),0)</f>
        <v>0</v>
      </c>
      <c r="AI37" s="94">
        <f t="array" ref="AI37">IFERROR(INDEX(#REF!,MATCH($A$3&amp;$A$4&amp;$C37,#REF!,0),MATCH(AI$3,#REF!,0)),0)</f>
        <v>0</v>
      </c>
      <c r="AJ37" s="94">
        <f t="array" ref="AJ37">IFERROR(INDEX(#REF!,MATCH($A$3&amp;$A$4&amp;$C37,#REF!,0),MATCH(AJ$3,#REF!,0)),0)</f>
        <v>0</v>
      </c>
      <c r="AK37" s="79"/>
      <c r="AL37" s="80">
        <f t="shared" si="31"/>
        <v>0</v>
      </c>
      <c r="AM37" s="85" t="e">
        <f t="shared" si="32"/>
        <v>#REF!</v>
      </c>
      <c r="AN37" s="79"/>
      <c r="AO37" s="94">
        <f t="array" ref="AO37">IFERROR(INDEX(#REF!,MATCH($A$3&amp;$A$4&amp;$C37,#REF!,0),MATCH(AO$3,#REF!,0)),0)</f>
        <v>0</v>
      </c>
      <c r="AP37" s="94">
        <f t="array" ref="AP37">IFERROR(INDEX(#REF!,MATCH($A$3&amp;$A$4&amp;$C37,#REF!,0),MATCH(AP$3,#REF!,0)),0)</f>
        <v>0</v>
      </c>
      <c r="AQ37" s="94">
        <f t="array" ref="AQ37">IFERROR(INDEX(#REF!,MATCH($A$3&amp;$A$4&amp;$C37,#REF!,0),MATCH(AQ$3,#REF!,0)),0)</f>
        <v>0</v>
      </c>
      <c r="AR37" s="94">
        <f t="array" ref="AR37">IFERROR(INDEX(#REF!,MATCH($A$3&amp;$A$4&amp;$C37,#REF!,0),MATCH(AR$3,#REF!,0)),0)</f>
        <v>0</v>
      </c>
      <c r="AS37" s="94">
        <f t="array" ref="AS37">IFERROR(INDEX(#REF!,MATCH($A$3&amp;$A$4&amp;$C37,#REF!,0),MATCH(AS$3,#REF!,0)),0)</f>
        <v>0</v>
      </c>
      <c r="AT37" s="94">
        <f t="array" ref="AT37">IFERROR(INDEX(#REF!,MATCH($A$3&amp;$A$4&amp;$C37,#REF!,0),MATCH(AT$3,#REF!,0)),0)</f>
        <v>0</v>
      </c>
      <c r="AU37" s="94">
        <f t="array" ref="AU37">IFERROR(INDEX(#REF!,MATCH($A$3&amp;$A$4&amp;$C37,#REF!,0),MATCH(AU$3,#REF!,0)),0)</f>
        <v>0</v>
      </c>
      <c r="AV37" s="94">
        <f t="array" ref="AV37">IFERROR(INDEX(#REF!,MATCH($A$3&amp;$A$4&amp;$C37,#REF!,0),MATCH(AV$3,#REF!,0)),0)</f>
        <v>0</v>
      </c>
      <c r="AW37" s="94">
        <f t="array" ref="AW37">IFERROR(INDEX(#REF!,MATCH($A$3&amp;$A$4&amp;$C37,#REF!,0),MATCH(AW$3,#REF!,0)),0)</f>
        <v>0</v>
      </c>
      <c r="AX37" s="94">
        <f t="array" ref="AX37">IFERROR(INDEX(#REF!,MATCH($A$3&amp;$A$4&amp;$C37,#REF!,0),MATCH(AX$3,#REF!,0)),0)</f>
        <v>0</v>
      </c>
      <c r="AY37" s="94">
        <f t="array" ref="AY37">IFERROR(INDEX(#REF!,MATCH($A$3&amp;$A$4&amp;$C37,#REF!,0),MATCH(AY$3,#REF!,0)),0)</f>
        <v>0</v>
      </c>
      <c r="AZ37" s="94">
        <f t="array" ref="AZ37">IFERROR(INDEX(#REF!,MATCH($A$3&amp;$A$4&amp;$C37,#REF!,0),MATCH(AZ$3,#REF!,0)),0)</f>
        <v>0</v>
      </c>
      <c r="BA37" s="79"/>
      <c r="BB37" s="80">
        <f t="shared" si="33"/>
        <v>0</v>
      </c>
      <c r="BC37" s="85" t="e">
        <f t="shared" si="34"/>
        <v>#REF!</v>
      </c>
      <c r="BD37" s="79"/>
      <c r="BE37" s="94"/>
      <c r="BF37" s="115"/>
      <c r="BG37" s="130"/>
      <c r="BH37" s="111"/>
      <c r="BI37" s="111"/>
      <c r="BJ37" s="111"/>
      <c r="BK37" s="111"/>
      <c r="BL37" s="79"/>
      <c r="BM37" s="94">
        <f t="array" ref="BM37">IFERROR(INDEX(#REF!,MATCH($A$3&amp;$A$4&amp;$C37,#REF!,0),MATCH(BM$3,#REF!,0)),0)</f>
        <v>0</v>
      </c>
      <c r="BN37" s="94">
        <f t="array" ref="BN37">IFERROR(INDEX(#REF!,MATCH($A$3&amp;$A$4&amp;$C37,#REF!,0),MATCH(BN$3,#REF!,0)),0)</f>
        <v>0</v>
      </c>
      <c r="BO37" s="94">
        <f t="array" ref="BO37">IFERROR(INDEX(#REF!,MATCH($A$3&amp;$A$4&amp;$C37,#REF!,0),MATCH(BO$3,#REF!,0)),0)</f>
        <v>0</v>
      </c>
      <c r="BP37" s="94">
        <f t="array" ref="BP37">IFERROR(INDEX(#REF!,MATCH($A$3&amp;$A$4&amp;$C37,#REF!,0),MATCH(BP$3,#REF!,0)),0)</f>
        <v>0</v>
      </c>
      <c r="BQ37" s="94">
        <f t="array" ref="BQ37">IFERROR(BQ$5*INDEX(#REF!,MATCH($D37,#REF!,0),MATCH(BQ$3,#REF!,0)),0)</f>
        <v>0</v>
      </c>
      <c r="BR37" s="94">
        <f t="array" ref="BR37">IFERROR(BR$5*INDEX(#REF!,MATCH($D37,#REF!,0),MATCH(BR$3,#REF!,0)),0)</f>
        <v>0</v>
      </c>
      <c r="BS37" s="94">
        <f t="array" ref="BS37">IFERROR(BS$5*INDEX(#REF!,MATCH($D37,#REF!,0),MATCH(BS$3,#REF!,0)),0)</f>
        <v>0</v>
      </c>
      <c r="BT37" s="94">
        <f t="array" ref="BT37">IFERROR(BT$5*INDEX(#REF!,MATCH($D37,#REF!,0),MATCH(BT$3,#REF!,0)),0)</f>
        <v>0</v>
      </c>
      <c r="BU37" s="94">
        <f t="array" ref="BU37">IFERROR(BU$5*INDEX(#REF!,MATCH($D37,#REF!,0),MATCH(BU$3,#REF!,0)),0)</f>
        <v>0</v>
      </c>
      <c r="BV37" s="94">
        <f t="array" ref="BV37">IFERROR(BV$5*INDEX(#REF!,MATCH($D37,#REF!,0),MATCH(BV$3,#REF!,0)),0)</f>
        <v>0</v>
      </c>
      <c r="BW37" s="94">
        <f t="array" ref="BW37">IFERROR(BW$5*INDEX(#REF!,MATCH($D37,#REF!,0),MATCH(BW$3,#REF!,0)),0)</f>
        <v>0</v>
      </c>
      <c r="BX37" s="94">
        <f t="array" ref="BX37">IFERROR(BX$5*INDEX(#REF!,MATCH($D37,#REF!,0),MATCH(BX$3,#REF!,0)),0)</f>
        <v>0</v>
      </c>
      <c r="BY37" s="79"/>
      <c r="BZ37" s="80">
        <f t="shared" si="35"/>
        <v>0</v>
      </c>
      <c r="CA37" s="85" t="e">
        <f t="shared" si="36"/>
        <v>#REF!</v>
      </c>
      <c r="CB37" s="79"/>
      <c r="CC37" s="94">
        <f t="array" ref="CC37">IFERROR(CC$5*INDEX(#REF!,MATCH($D37,#REF!,0),MATCH(CC$3,#REF!,0)),0)</f>
        <v>0</v>
      </c>
      <c r="CD37" s="94">
        <f t="array" ref="CD37">IFERROR(CD$5*INDEX(#REF!,MATCH($D37,#REF!,0),MATCH(CD$3,#REF!,0)),0)</f>
        <v>0</v>
      </c>
      <c r="CE37" s="94">
        <f t="array" ref="CE37">IFERROR(CE$5*INDEX(#REF!,MATCH($D37,#REF!,0),MATCH(CE$3,#REF!,0)),0)</f>
        <v>0</v>
      </c>
      <c r="CF37" s="94">
        <f t="array" ref="CF37">IFERROR(CF$5*INDEX(#REF!,MATCH($D37,#REF!,0),MATCH(CF$3,#REF!,0)),0)</f>
        <v>0</v>
      </c>
      <c r="CG37" s="94">
        <f t="array" ref="CG37">IFERROR(CG$5*INDEX(#REF!,MATCH($D37,#REF!,0),MATCH(CG$3,#REF!,0)),0)</f>
        <v>0</v>
      </c>
      <c r="CH37" s="94">
        <f t="array" ref="CH37">IFERROR(CH$5*INDEX(#REF!,MATCH($D37,#REF!,0),MATCH(CH$3,#REF!,0)),0)</f>
        <v>0</v>
      </c>
      <c r="CI37" s="94">
        <f t="array" ref="CI37">IFERROR(CI$5*INDEX(#REF!,MATCH($D37,#REF!,0),MATCH(CI$3,#REF!,0)),0)</f>
        <v>0</v>
      </c>
      <c r="CJ37" s="94">
        <f t="array" ref="CJ37">IFERROR(CJ$5*INDEX(#REF!,MATCH($D37,#REF!,0),MATCH(CJ$3,#REF!,0)),0)</f>
        <v>0</v>
      </c>
      <c r="CK37" s="94">
        <f t="array" ref="CK37">IFERROR(CK$5*INDEX(#REF!,MATCH($D37,#REF!,0),MATCH(CK$3,#REF!,0)),0)</f>
        <v>0</v>
      </c>
      <c r="CL37" s="94">
        <f t="array" ref="CL37">IFERROR(CL$5*INDEX(#REF!,MATCH($D37,#REF!,0),MATCH(CL$3,#REF!,0)),0)</f>
        <v>0</v>
      </c>
      <c r="CM37" s="94">
        <f t="array" ref="CM37">IFERROR(CM$5*INDEX(#REF!,MATCH($D37,#REF!,0),MATCH(CM$3,#REF!,0)),0)</f>
        <v>0</v>
      </c>
      <c r="CN37" s="94">
        <f t="array" ref="CN37">IFERROR(CN$5*INDEX(#REF!,MATCH($D37,#REF!,0),MATCH(CN$3,#REF!,0)),0)</f>
        <v>0</v>
      </c>
      <c r="CO37" s="79"/>
      <c r="CP37" s="80">
        <f t="shared" si="37"/>
        <v>0</v>
      </c>
      <c r="CQ37" s="85" t="e">
        <f t="shared" si="38"/>
        <v>#REF!</v>
      </c>
    </row>
    <row r="38" spans="1:95" ht="10.5" customHeight="1" outlineLevel="2" x14ac:dyDescent="0.25">
      <c r="A38" s="70" t="str">
        <f t="shared" si="39"/>
        <v>ReceitaOutros</v>
      </c>
      <c r="B38" s="114" t="s">
        <v>20</v>
      </c>
      <c r="C38" s="78" t="s">
        <v>46</v>
      </c>
      <c r="D38" s="79" t="s">
        <v>46</v>
      </c>
      <c r="E38" s="79"/>
      <c r="F38" s="79"/>
      <c r="H38" s="79"/>
      <c r="I38" s="94">
        <v>0</v>
      </c>
      <c r="J38" s="94">
        <v>0</v>
      </c>
      <c r="K38" s="94">
        <v>0</v>
      </c>
      <c r="L38" s="94">
        <v>0</v>
      </c>
      <c r="M38" s="94">
        <v>0</v>
      </c>
      <c r="N38" s="94">
        <v>0</v>
      </c>
      <c r="O38" s="94">
        <v>0</v>
      </c>
      <c r="P38" s="94">
        <v>0</v>
      </c>
      <c r="Q38" s="94">
        <v>0</v>
      </c>
      <c r="R38" s="94">
        <v>0</v>
      </c>
      <c r="S38" s="94">
        <v>0</v>
      </c>
      <c r="T38" s="94">
        <v>0</v>
      </c>
      <c r="U38" s="79"/>
      <c r="V38" s="80">
        <f t="shared" si="29"/>
        <v>0</v>
      </c>
      <c r="W38" s="85" t="e">
        <f t="shared" si="30"/>
        <v>#REF!</v>
      </c>
      <c r="X38" s="79"/>
      <c r="Y38" s="94">
        <f t="array" ref="Y38">IFERROR(INDEX(#REF!,MATCH($A$3&amp;$A$4&amp;$C38,#REF!,0),MATCH(Y$3,#REF!,0)),0)</f>
        <v>0</v>
      </c>
      <c r="Z38" s="94">
        <f t="array" ref="Z38">IFERROR(INDEX(#REF!,MATCH($A$3&amp;$A$4&amp;$C38,#REF!,0),MATCH(Z$3,#REF!,0)),0)</f>
        <v>0</v>
      </c>
      <c r="AA38" s="94">
        <f t="array" ref="AA38">IFERROR(INDEX(#REF!,MATCH($A$3&amp;$A$4&amp;$C38,#REF!,0),MATCH(AA$3,#REF!,0)),0)</f>
        <v>0</v>
      </c>
      <c r="AB38" s="94">
        <f t="array" ref="AB38">(IFERROR(INDEX(#REF!,MATCH($A$3&amp;$A$4&amp;$C38,#REF!,0),MATCH(AB$3,#REF!,0)),0))*1.44821948942455</f>
        <v>0</v>
      </c>
      <c r="AC38" s="94">
        <f t="array" ref="AC38">IFERROR(INDEX(#REF!,MATCH($A$3&amp;$A$4&amp;$C38,#REF!,0),MATCH(AC$3,#REF!,0)),0)</f>
        <v>0</v>
      </c>
      <c r="AD38" s="94">
        <f t="array" ref="AD38">IFERROR(INDEX(#REF!,MATCH($A$3&amp;$A$4&amp;$C38,#REF!,0),MATCH(AD$3,#REF!,0)),0)</f>
        <v>0</v>
      </c>
      <c r="AE38" s="94">
        <f t="array" ref="AE38">IFERROR(INDEX(#REF!,MATCH($A$3&amp;$A$4&amp;$C38,#REF!,0),MATCH(AE$3,#REF!,0)),0)</f>
        <v>0</v>
      </c>
      <c r="AF38" s="94">
        <f t="array" ref="AF38">IFERROR(INDEX(#REF!,MATCH($A$3&amp;$A$4&amp;$C38,#REF!,0),MATCH(AF$3,#REF!,0)),0)</f>
        <v>0</v>
      </c>
      <c r="AG38" s="94">
        <f t="array" ref="AG38">IFERROR(INDEX(#REF!,MATCH($A$3&amp;$A$4&amp;$C38,#REF!,0),MATCH(AG$3,#REF!,0)),0)</f>
        <v>0</v>
      </c>
      <c r="AH38" s="94">
        <f t="array" ref="AH38">IFERROR(INDEX(#REF!,MATCH($A$3&amp;$A$4&amp;$C38,#REF!,0),MATCH(AH$3,#REF!,0)),0)</f>
        <v>0</v>
      </c>
      <c r="AI38" s="94">
        <f t="array" ref="AI38">IFERROR(INDEX(#REF!,MATCH($A$3&amp;$A$4&amp;$C38,#REF!,0),MATCH(AI$3,#REF!,0)),0)</f>
        <v>0</v>
      </c>
      <c r="AJ38" s="94">
        <f t="array" ref="AJ38">IFERROR(INDEX(#REF!,MATCH($A$3&amp;$A$4&amp;$C38,#REF!,0),MATCH(AJ$3,#REF!,0)),0)</f>
        <v>0</v>
      </c>
      <c r="AK38" s="79"/>
      <c r="AL38" s="80">
        <f t="shared" si="31"/>
        <v>0</v>
      </c>
      <c r="AM38" s="85" t="e">
        <f t="shared" si="32"/>
        <v>#REF!</v>
      </c>
      <c r="AN38" s="79"/>
      <c r="AO38" s="94">
        <f t="array" ref="AO38">IFERROR(INDEX(#REF!,MATCH($A$3&amp;$A$4&amp;$C38,#REF!,0),MATCH(AO$3,#REF!,0)),0)</f>
        <v>0</v>
      </c>
      <c r="AP38" s="94">
        <f t="array" ref="AP38">IFERROR(INDEX(#REF!,MATCH($A$3&amp;$A$4&amp;$C38,#REF!,0),MATCH(AP$3,#REF!,0)),0)</f>
        <v>0</v>
      </c>
      <c r="AQ38" s="94">
        <f t="array" ref="AQ38">IFERROR(INDEX(#REF!,MATCH($A$3&amp;$A$4&amp;$C38,#REF!,0),MATCH(AQ$3,#REF!,0)),0)</f>
        <v>0</v>
      </c>
      <c r="AR38" s="94">
        <f t="array" ref="AR38">IFERROR(INDEX(#REF!,MATCH($A$3&amp;$A$4&amp;$C38,#REF!,0),MATCH(AR$3,#REF!,0)),0)</f>
        <v>0</v>
      </c>
      <c r="AS38" s="94">
        <f t="array" ref="AS38">IFERROR(INDEX(#REF!,MATCH($A$3&amp;$A$4&amp;$C38,#REF!,0),MATCH(AS$3,#REF!,0)),0)</f>
        <v>0</v>
      </c>
      <c r="AT38" s="94">
        <f t="array" ref="AT38">IFERROR(INDEX(#REF!,MATCH($A$3&amp;$A$4&amp;$C38,#REF!,0),MATCH(AT$3,#REF!,0)),0)</f>
        <v>0</v>
      </c>
      <c r="AU38" s="94">
        <f t="array" ref="AU38">IFERROR(INDEX(#REF!,MATCH($A$3&amp;$A$4&amp;$C38,#REF!,0),MATCH(AU$3,#REF!,0)),0)</f>
        <v>0</v>
      </c>
      <c r="AV38" s="94">
        <f t="array" ref="AV38">IFERROR(INDEX(#REF!,MATCH($A$3&amp;$A$4&amp;$C38,#REF!,0),MATCH(AV$3,#REF!,0)),0)</f>
        <v>0</v>
      </c>
      <c r="AW38" s="94">
        <f t="array" ref="AW38">IFERROR(INDEX(#REF!,MATCH($A$3&amp;$A$4&amp;$C38,#REF!,0),MATCH(AW$3,#REF!,0)),0)</f>
        <v>0</v>
      </c>
      <c r="AX38" s="94">
        <f t="array" ref="AX38">IFERROR(INDEX(#REF!,MATCH($A$3&amp;$A$4&amp;$C38,#REF!,0),MATCH(AX$3,#REF!,0)),0)</f>
        <v>0</v>
      </c>
      <c r="AY38" s="94">
        <f t="array" ref="AY38">IFERROR(INDEX(#REF!,MATCH($A$3&amp;$A$4&amp;$C38,#REF!,0),MATCH(AY$3,#REF!,0)),0)</f>
        <v>0</v>
      </c>
      <c r="AZ38" s="94">
        <f t="array" ref="AZ38">IFERROR(INDEX(#REF!,MATCH($A$3&amp;$A$4&amp;$C38,#REF!,0),MATCH(AZ$3,#REF!,0)),0)</f>
        <v>0</v>
      </c>
      <c r="BA38" s="79"/>
      <c r="BB38" s="80">
        <f t="shared" si="33"/>
        <v>0</v>
      </c>
      <c r="BC38" s="85" t="e">
        <f t="shared" si="34"/>
        <v>#REF!</v>
      </c>
      <c r="BD38" s="79"/>
      <c r="BE38" s="94"/>
      <c r="BF38" s="115"/>
      <c r="BG38" s="130"/>
      <c r="BH38" s="111"/>
      <c r="BI38" s="111"/>
      <c r="BJ38" s="111"/>
      <c r="BK38" s="111"/>
      <c r="BL38" s="79"/>
      <c r="BM38" s="94">
        <f t="array" ref="BM38">IFERROR(INDEX(#REF!,MATCH($A$3&amp;$A$4&amp;$C38,#REF!,0),MATCH(BM$3,#REF!,0)),0)</f>
        <v>0</v>
      </c>
      <c r="BN38" s="94">
        <f t="array" ref="BN38">IFERROR(INDEX(#REF!,MATCH($A$3&amp;$A$4&amp;$C38,#REF!,0),MATCH(BN$3,#REF!,0)),0)</f>
        <v>0</v>
      </c>
      <c r="BO38" s="94">
        <f t="array" ref="BO38">IFERROR(INDEX(#REF!,MATCH($A$3&amp;$A$4&amp;$C38,#REF!,0),MATCH(BO$3,#REF!,0)),0)</f>
        <v>0</v>
      </c>
      <c r="BP38" s="94">
        <f t="array" ref="BP38">IFERROR(INDEX(#REF!,MATCH($A$3&amp;$A$4&amp;$C38,#REF!,0),MATCH(BP$3,#REF!,0)),0)</f>
        <v>0</v>
      </c>
      <c r="BQ38" s="94">
        <f t="array" ref="BQ38">IFERROR(BQ$5*INDEX(#REF!,MATCH($D38,#REF!,0),MATCH(BQ$3,#REF!,0)),0)</f>
        <v>0</v>
      </c>
      <c r="BR38" s="94">
        <f t="array" ref="BR38">IFERROR(BR$5*INDEX(#REF!,MATCH($D38,#REF!,0),MATCH(BR$3,#REF!,0)),0)</f>
        <v>0</v>
      </c>
      <c r="BS38" s="94">
        <f t="array" ref="BS38">IFERROR(BS$5*INDEX(#REF!,MATCH($D38,#REF!,0),MATCH(BS$3,#REF!,0)),0)</f>
        <v>0</v>
      </c>
      <c r="BT38" s="94">
        <f t="array" ref="BT38">IFERROR(BT$5*INDEX(#REF!,MATCH($D38,#REF!,0),MATCH(BT$3,#REF!,0)),0)</f>
        <v>0</v>
      </c>
      <c r="BU38" s="94">
        <f t="array" ref="BU38">IFERROR(BU$5*INDEX(#REF!,MATCH($D38,#REF!,0),MATCH(BU$3,#REF!,0)),0)</f>
        <v>0</v>
      </c>
      <c r="BV38" s="94">
        <f t="array" ref="BV38">IFERROR(BV$5*INDEX(#REF!,MATCH($D38,#REF!,0),MATCH(BV$3,#REF!,0)),0)</f>
        <v>0</v>
      </c>
      <c r="BW38" s="94">
        <f t="array" ref="BW38">IFERROR(BW$5*INDEX(#REF!,MATCH($D38,#REF!,0),MATCH(BW$3,#REF!,0)),0)</f>
        <v>0</v>
      </c>
      <c r="BX38" s="94">
        <f t="array" ref="BX38">IFERROR(BX$5*INDEX(#REF!,MATCH($D38,#REF!,0),MATCH(BX$3,#REF!,0)),0)</f>
        <v>0</v>
      </c>
      <c r="BY38" s="79"/>
      <c r="BZ38" s="80">
        <f t="shared" si="35"/>
        <v>0</v>
      </c>
      <c r="CA38" s="85" t="e">
        <f t="shared" si="36"/>
        <v>#REF!</v>
      </c>
      <c r="CB38" s="79"/>
      <c r="CC38" s="94">
        <f t="array" ref="CC38">IFERROR(CC$5*INDEX(#REF!,MATCH($D38,#REF!,0),MATCH(CC$3,#REF!,0)),0)</f>
        <v>0</v>
      </c>
      <c r="CD38" s="94">
        <f t="array" ref="CD38">IFERROR(CD$5*INDEX(#REF!,MATCH($D38,#REF!,0),MATCH(CD$3,#REF!,0)),0)</f>
        <v>0</v>
      </c>
      <c r="CE38" s="94">
        <f t="array" ref="CE38">IFERROR(CE$5*INDEX(#REF!,MATCH($D38,#REF!,0),MATCH(CE$3,#REF!,0)),0)</f>
        <v>0</v>
      </c>
      <c r="CF38" s="94">
        <f t="array" ref="CF38">IFERROR(CF$5*INDEX(#REF!,MATCH($D38,#REF!,0),MATCH(CF$3,#REF!,0)),0)</f>
        <v>0</v>
      </c>
      <c r="CG38" s="94">
        <f t="array" ref="CG38">IFERROR(CG$5*INDEX(#REF!,MATCH($D38,#REF!,0),MATCH(CG$3,#REF!,0)),0)</f>
        <v>0</v>
      </c>
      <c r="CH38" s="94">
        <f t="array" ref="CH38">IFERROR(CH$5*INDEX(#REF!,MATCH($D38,#REF!,0),MATCH(CH$3,#REF!,0)),0)</f>
        <v>0</v>
      </c>
      <c r="CI38" s="94">
        <f t="array" ref="CI38">IFERROR(CI$5*INDEX(#REF!,MATCH($D38,#REF!,0),MATCH(CI$3,#REF!,0)),0)</f>
        <v>0</v>
      </c>
      <c r="CJ38" s="94">
        <f t="array" ref="CJ38">IFERROR(CJ$5*INDEX(#REF!,MATCH($D38,#REF!,0),MATCH(CJ$3,#REF!,0)),0)</f>
        <v>0</v>
      </c>
      <c r="CK38" s="94">
        <f t="array" ref="CK38">IFERROR(CK$5*INDEX(#REF!,MATCH($D38,#REF!,0),MATCH(CK$3,#REF!,0)),0)</f>
        <v>0</v>
      </c>
      <c r="CL38" s="94">
        <f t="array" ref="CL38">IFERROR(CL$5*INDEX(#REF!,MATCH($D38,#REF!,0),MATCH(CL$3,#REF!,0)),0)</f>
        <v>0</v>
      </c>
      <c r="CM38" s="94">
        <f t="array" ref="CM38">IFERROR(CM$5*INDEX(#REF!,MATCH($D38,#REF!,0),MATCH(CM$3,#REF!,0)),0)</f>
        <v>0</v>
      </c>
      <c r="CN38" s="94">
        <f t="array" ref="CN38">IFERROR(CN$5*INDEX(#REF!,MATCH($D38,#REF!,0),MATCH(CN$3,#REF!,0)),0)</f>
        <v>0</v>
      </c>
      <c r="CO38" s="79"/>
      <c r="CP38" s="80">
        <f t="shared" si="37"/>
        <v>0</v>
      </c>
      <c r="CQ38" s="85" t="e">
        <f t="shared" si="38"/>
        <v>#REF!</v>
      </c>
    </row>
    <row r="39" spans="1:95" ht="10.5" customHeight="1" x14ac:dyDescent="0.25">
      <c r="A39" s="70" t="str">
        <f t="shared" si="39"/>
        <v>ReceitaFrete + Seguro</v>
      </c>
      <c r="B39" s="70" t="s">
        <v>20</v>
      </c>
      <c r="C39" s="70" t="s">
        <v>248</v>
      </c>
      <c r="D39" s="2" t="s">
        <v>47</v>
      </c>
      <c r="E39" s="2"/>
      <c r="F39" s="60"/>
      <c r="G39" s="66"/>
      <c r="H39" s="60"/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0"/>
      <c r="V39" s="65">
        <f t="shared" si="29"/>
        <v>0</v>
      </c>
      <c r="W39" s="66" t="e">
        <f t="shared" si="30"/>
        <v>#REF!</v>
      </c>
      <c r="X39" s="60"/>
      <c r="Y39" s="65" t="e">
        <f t="array" ref="Y39">INDEX(#REF!,MATCH($A$3&amp;$D39,#REF!,0),MATCH(Y$3,#REF!,0))</f>
        <v>#REF!</v>
      </c>
      <c r="Z39" s="65" t="e">
        <f t="array" ref="Z39">INDEX(#REF!,MATCH($A$3&amp;$D39,#REF!,0),MATCH(Z$3,#REF!,0))</f>
        <v>#REF!</v>
      </c>
      <c r="AA39" s="65" t="e">
        <f t="array" ref="AA39">INDEX(#REF!,MATCH($A$3&amp;$D39,#REF!,0),MATCH(AA$3,#REF!,0))</f>
        <v>#REF!</v>
      </c>
      <c r="AB39" s="65" t="e">
        <f t="array" ref="AB39">INDEX(#REF!,MATCH($A$3&amp;$D39,#REF!,0),MATCH(AB$3,#REF!,0))</f>
        <v>#REF!</v>
      </c>
      <c r="AC39" s="65" t="e">
        <f t="array" ref="AC39">INDEX(#REF!,MATCH($A$3&amp;$D39,#REF!,0),MATCH(AC$3,#REF!,0))</f>
        <v>#REF!</v>
      </c>
      <c r="AD39" s="65" t="e">
        <f t="array" ref="AD39">INDEX(#REF!,MATCH($A$3&amp;$D39,#REF!,0),MATCH(AD$3,#REF!,0))</f>
        <v>#REF!</v>
      </c>
      <c r="AE39" s="65" t="e">
        <f t="array" ref="AE39">INDEX(#REF!,MATCH($A$3&amp;$D39,#REF!,0),MATCH(AE$3,#REF!,0))</f>
        <v>#REF!</v>
      </c>
      <c r="AF39" s="65" t="e">
        <f t="array" ref="AF39">INDEX(#REF!,MATCH($A$3&amp;$D39,#REF!,0),MATCH(AF$3,#REF!,0))</f>
        <v>#REF!</v>
      </c>
      <c r="AG39" s="65" t="e">
        <f t="array" ref="AG39">INDEX(#REF!,MATCH($A$3&amp;$D39,#REF!,0),MATCH(AG$3,#REF!,0))</f>
        <v>#REF!</v>
      </c>
      <c r="AH39" s="65" t="e">
        <f t="array" ref="AH39">INDEX(#REF!,MATCH($A$3&amp;$D39,#REF!,0),MATCH(AH$3,#REF!,0))</f>
        <v>#REF!</v>
      </c>
      <c r="AI39" s="65" t="e">
        <f t="array" ref="AI39">INDEX(#REF!,MATCH($A$3&amp;$D39,#REF!,0),MATCH(AI$3,#REF!,0))</f>
        <v>#REF!</v>
      </c>
      <c r="AJ39" s="65" t="e">
        <f t="array" ref="AJ39">INDEX(#REF!,MATCH($A$3&amp;$D39,#REF!,0),MATCH(AJ$3,#REF!,0))</f>
        <v>#REF!</v>
      </c>
      <c r="AK39" s="60"/>
      <c r="AL39" s="65" t="e">
        <f t="shared" si="31"/>
        <v>#REF!</v>
      </c>
      <c r="AM39" s="66" t="e">
        <f t="shared" si="32"/>
        <v>#REF!</v>
      </c>
      <c r="AN39" s="60"/>
      <c r="AO39" s="65" t="e">
        <f t="array" ref="AO39">INDEX(#REF!,MATCH($A$3&amp;$D39,#REF!,0),MATCH(AO$3,#REF!,0))</f>
        <v>#REF!</v>
      </c>
      <c r="AP39" s="65" t="e">
        <f t="array" ref="AP39">INDEX(#REF!,MATCH($A$3&amp;$D39,#REF!,0),MATCH(AP$3,#REF!,0))</f>
        <v>#REF!</v>
      </c>
      <c r="AQ39" s="65" t="e">
        <f t="array" ref="AQ39">INDEX(#REF!,MATCH($A$3&amp;$D39,#REF!,0),MATCH(AQ$3,#REF!,0))</f>
        <v>#REF!</v>
      </c>
      <c r="AR39" s="65" t="e">
        <f t="array" ref="AR39">INDEX(#REF!,MATCH($A$3&amp;$D39,#REF!,0),MATCH(AR$3,#REF!,0))</f>
        <v>#REF!</v>
      </c>
      <c r="AS39" s="65" t="e">
        <f t="array" ref="AS39">INDEX(#REF!,MATCH($A$3&amp;$D39,#REF!,0),MATCH(AS$3,#REF!,0))</f>
        <v>#REF!</v>
      </c>
      <c r="AT39" s="65" t="e">
        <f t="array" ref="AT39">INDEX(#REF!,MATCH($A$3&amp;$D39,#REF!,0),MATCH(AT$3,#REF!,0))</f>
        <v>#REF!</v>
      </c>
      <c r="AU39" s="65" t="e">
        <f t="array" ref="AU39">INDEX(#REF!,MATCH($A$3&amp;$D39,#REF!,0),MATCH(AU$3,#REF!,0))</f>
        <v>#REF!</v>
      </c>
      <c r="AV39" s="65" t="e">
        <f t="array" ref="AV39">INDEX(#REF!,MATCH($A$3&amp;$D39,#REF!,0),MATCH(AV$3,#REF!,0))</f>
        <v>#REF!</v>
      </c>
      <c r="AW39" s="65" t="e">
        <f t="array" ref="AW39">INDEX(#REF!,MATCH($A$3&amp;$D39,#REF!,0),MATCH(AW$3,#REF!,0))</f>
        <v>#REF!</v>
      </c>
      <c r="AX39" s="65" t="e">
        <f t="array" ref="AX39">INDEX(#REF!,MATCH($A$3&amp;$D39,#REF!,0),MATCH(AX$3,#REF!,0))</f>
        <v>#REF!</v>
      </c>
      <c r="AY39" s="65" t="e">
        <f t="array" ref="AY39">INDEX(#REF!,MATCH($A$3&amp;$D39,#REF!,0),MATCH(AY$3,#REF!,0))</f>
        <v>#REF!</v>
      </c>
      <c r="AZ39" s="65" t="e">
        <f t="array" ref="AZ39">INDEX(#REF!,MATCH($A$3&amp;$D39,#REF!,0),MATCH(AZ$3,#REF!,0))</f>
        <v>#REF!</v>
      </c>
      <c r="BA39" s="60"/>
      <c r="BB39" s="65" t="e">
        <f t="shared" si="33"/>
        <v>#REF!</v>
      </c>
      <c r="BC39" s="66" t="e">
        <f t="shared" si="34"/>
        <v>#REF!</v>
      </c>
      <c r="BD39" s="60"/>
      <c r="BE39" s="65"/>
      <c r="BF39" s="105"/>
      <c r="BG39" s="105"/>
      <c r="BH39" s="107"/>
      <c r="BI39" s="107"/>
      <c r="BJ39" s="107"/>
      <c r="BK39" s="107"/>
      <c r="BL39" s="60"/>
      <c r="BM39" s="65" t="e">
        <f t="array" ref="BM39">INDEX(#REF!,MATCH($A$3&amp;$D39,#REF!,0),MATCH(BM$3,#REF!,0))</f>
        <v>#REF!</v>
      </c>
      <c r="BN39" s="65" t="e">
        <f t="array" ref="BN39">INDEX(#REF!,MATCH($A$3&amp;$D39,#REF!,0),MATCH(BN$3,#REF!,0))</f>
        <v>#REF!</v>
      </c>
      <c r="BO39" s="65" t="e">
        <f t="array" ref="BO39">INDEX(#REF!,MATCH($A$3&amp;$D39,#REF!,0),MATCH(BO$3,#REF!,0))</f>
        <v>#REF!</v>
      </c>
      <c r="BP39" s="65" t="e">
        <f t="array" ref="BP39">INDEX(#REF!,MATCH($A$3&amp;$D39,#REF!,0),MATCH(BP$3,#REF!,0))</f>
        <v>#REF!</v>
      </c>
      <c r="BQ39" s="65">
        <f t="shared" ref="BQ39:BX39" si="40">SUMIF($A$158:$A$1048576,$A39,BQ$158:BQ$1048576)</f>
        <v>0</v>
      </c>
      <c r="BR39" s="65">
        <f t="shared" si="40"/>
        <v>0</v>
      </c>
      <c r="BS39" s="65">
        <f t="shared" si="40"/>
        <v>0</v>
      </c>
      <c r="BT39" s="65">
        <f t="shared" si="40"/>
        <v>0</v>
      </c>
      <c r="BU39" s="65">
        <f t="shared" si="40"/>
        <v>0</v>
      </c>
      <c r="BV39" s="65">
        <f t="shared" si="40"/>
        <v>0</v>
      </c>
      <c r="BW39" s="65">
        <f t="shared" si="40"/>
        <v>0</v>
      </c>
      <c r="BX39" s="65">
        <f t="shared" si="40"/>
        <v>0</v>
      </c>
      <c r="BY39" s="60"/>
      <c r="BZ39" s="65" t="e">
        <f t="shared" si="35"/>
        <v>#REF!</v>
      </c>
      <c r="CA39" s="66" t="e">
        <f t="shared" si="36"/>
        <v>#REF!</v>
      </c>
      <c r="CB39" s="60"/>
      <c r="CC39" s="65">
        <f t="shared" ref="CC39:CN39" si="41">SUMIF($A$158:$A$1048576,$A39,CC$158:CC$1048576)</f>
        <v>0</v>
      </c>
      <c r="CD39" s="65">
        <f t="shared" si="41"/>
        <v>0</v>
      </c>
      <c r="CE39" s="65">
        <f t="shared" si="41"/>
        <v>0</v>
      </c>
      <c r="CF39" s="65">
        <f t="shared" si="41"/>
        <v>0</v>
      </c>
      <c r="CG39" s="65">
        <f t="shared" si="41"/>
        <v>0</v>
      </c>
      <c r="CH39" s="65">
        <f t="shared" si="41"/>
        <v>0</v>
      </c>
      <c r="CI39" s="65">
        <f t="shared" si="41"/>
        <v>0</v>
      </c>
      <c r="CJ39" s="65">
        <f t="shared" si="41"/>
        <v>0</v>
      </c>
      <c r="CK39" s="65">
        <f t="shared" si="41"/>
        <v>0</v>
      </c>
      <c r="CL39" s="65">
        <f t="shared" si="41"/>
        <v>0</v>
      </c>
      <c r="CM39" s="65">
        <f t="shared" si="41"/>
        <v>0</v>
      </c>
      <c r="CN39" s="65">
        <f t="shared" si="41"/>
        <v>0</v>
      </c>
      <c r="CO39" s="60"/>
      <c r="CP39" s="65">
        <f t="shared" si="37"/>
        <v>0</v>
      </c>
      <c r="CQ39" s="66" t="e">
        <f t="shared" si="38"/>
        <v>#REF!</v>
      </c>
    </row>
    <row r="40" spans="1:95" ht="10.5" customHeight="1" x14ac:dyDescent="0.25">
      <c r="A40" s="70" t="str">
        <f t="shared" si="39"/>
        <v>ReceitaDesconto</v>
      </c>
      <c r="B40" s="70" t="s">
        <v>20</v>
      </c>
      <c r="C40" s="70"/>
      <c r="D40" s="81" t="s">
        <v>51</v>
      </c>
      <c r="E40" s="81"/>
      <c r="F40" s="60"/>
      <c r="G40" s="88"/>
      <c r="H40" s="60"/>
      <c r="I40" s="83">
        <v>0</v>
      </c>
      <c r="J40" s="83">
        <v>0</v>
      </c>
      <c r="K40" s="83">
        <v>0</v>
      </c>
      <c r="L40" s="83">
        <v>0</v>
      </c>
      <c r="M40" s="83">
        <v>0</v>
      </c>
      <c r="N40" s="83">
        <v>0</v>
      </c>
      <c r="O40" s="83">
        <v>0</v>
      </c>
      <c r="P40" s="83">
        <v>0</v>
      </c>
      <c r="Q40" s="83">
        <v>0</v>
      </c>
      <c r="R40" s="83">
        <v>0</v>
      </c>
      <c r="S40" s="83">
        <v>0</v>
      </c>
      <c r="T40" s="83">
        <v>0</v>
      </c>
      <c r="U40" s="60"/>
      <c r="V40" s="83">
        <f t="shared" si="29"/>
        <v>0</v>
      </c>
      <c r="W40" s="88" t="e">
        <f t="shared" si="30"/>
        <v>#REF!</v>
      </c>
      <c r="X40" s="60"/>
      <c r="Y40" s="83" t="e">
        <f t="array" ref="Y40">-INDEX(#REF!,MATCH($A$3&amp;$D40,#REF!,0),MATCH(Y$3,#REF!,0))</f>
        <v>#REF!</v>
      </c>
      <c r="Z40" s="83" t="e">
        <f t="array" ref="Z40">-INDEX(#REF!,MATCH($A$3&amp;$D40,#REF!,0),MATCH(Z$3,#REF!,0))</f>
        <v>#REF!</v>
      </c>
      <c r="AA40" s="83" t="e">
        <f t="array" ref="AA40">-INDEX(#REF!,MATCH($A$3&amp;$D40,#REF!,0),MATCH(AA$3,#REF!,0))</f>
        <v>#REF!</v>
      </c>
      <c r="AB40" s="83" t="e">
        <f t="array" ref="AB40">-INDEX(#REF!,MATCH($A$3&amp;$D40,#REF!,0),MATCH(AB$3,#REF!,0))</f>
        <v>#REF!</v>
      </c>
      <c r="AC40" s="83" t="e">
        <f t="array" ref="AC40">-INDEX(#REF!,MATCH($A$3&amp;$D40,#REF!,0),MATCH(AC$3,#REF!,0))</f>
        <v>#REF!</v>
      </c>
      <c r="AD40" s="83" t="e">
        <f t="array" ref="AD40">-INDEX(#REF!,MATCH($A$3&amp;$D40,#REF!,0),MATCH(AD$3,#REF!,0))</f>
        <v>#REF!</v>
      </c>
      <c r="AE40" s="83" t="e">
        <f t="array" ref="AE40">-INDEX(#REF!,MATCH($A$3&amp;$D40,#REF!,0),MATCH(AE$3,#REF!,0))</f>
        <v>#REF!</v>
      </c>
      <c r="AF40" s="83" t="e">
        <f t="array" ref="AF40">-INDEX(#REF!,MATCH($A$3&amp;$D40,#REF!,0),MATCH(AF$3,#REF!,0))</f>
        <v>#REF!</v>
      </c>
      <c r="AG40" s="83" t="e">
        <f t="array" ref="AG40">-INDEX(#REF!,MATCH($A$3&amp;$D40,#REF!,0),MATCH(AG$3,#REF!,0))</f>
        <v>#REF!</v>
      </c>
      <c r="AH40" s="83" t="e">
        <f t="array" ref="AH40">-INDEX(#REF!,MATCH($A$3&amp;$D40,#REF!,0),MATCH(AH$3,#REF!,0))</f>
        <v>#REF!</v>
      </c>
      <c r="AI40" s="83" t="e">
        <f t="array" ref="AI40">-INDEX(#REF!,MATCH($A$3&amp;$D40,#REF!,0),MATCH(AI$3,#REF!,0))</f>
        <v>#REF!</v>
      </c>
      <c r="AJ40" s="83" t="e">
        <f t="array" ref="AJ40">-INDEX(#REF!,MATCH($A$3&amp;$D40,#REF!,0),MATCH(AJ$3,#REF!,0))</f>
        <v>#REF!</v>
      </c>
      <c r="AK40" s="60"/>
      <c r="AL40" s="83" t="e">
        <f t="shared" si="31"/>
        <v>#REF!</v>
      </c>
      <c r="AM40" s="88" t="e">
        <f t="shared" si="32"/>
        <v>#REF!</v>
      </c>
      <c r="AN40" s="60"/>
      <c r="AO40" s="83" t="e">
        <f>-INDEX(#REF!,MATCH($A$3&amp;$D40,#REF!,0),MATCH(AO$3,#REF!,0))</f>
        <v>#REF!</v>
      </c>
      <c r="AP40" s="83" t="e">
        <f>-INDEX(#REF!,MATCH($A$3&amp;$D40,#REF!,0),MATCH(AP$3,#REF!,0))</f>
        <v>#REF!</v>
      </c>
      <c r="AQ40" s="83" t="e">
        <f>-INDEX(#REF!,MATCH($A$3&amp;$D40,#REF!,0),MATCH(AQ$3,#REF!,0))</f>
        <v>#REF!</v>
      </c>
      <c r="AR40" s="83" t="e">
        <f>-INDEX(#REF!,MATCH($A$3&amp;$D40,#REF!,0),MATCH(AR$3,#REF!,0))</f>
        <v>#REF!</v>
      </c>
      <c r="AS40" s="83" t="e">
        <f>-INDEX(#REF!,MATCH($A$3&amp;$D40,#REF!,0),MATCH(AS$3,#REF!,0))</f>
        <v>#REF!</v>
      </c>
      <c r="AT40" s="83" t="e">
        <f>-INDEX(#REF!,MATCH($A$3&amp;$D40,#REF!,0),MATCH(AT$3,#REF!,0))</f>
        <v>#REF!</v>
      </c>
      <c r="AU40" s="83" t="e">
        <f>-INDEX(#REF!,MATCH($A$3&amp;$D40,#REF!,0),MATCH(AU$3,#REF!,0))</f>
        <v>#REF!</v>
      </c>
      <c r="AV40" s="83" t="e">
        <f>-INDEX(#REF!,MATCH($A$3&amp;$D40,#REF!,0),MATCH(AV$3,#REF!,0))</f>
        <v>#REF!</v>
      </c>
      <c r="AW40" s="83" t="e">
        <f>-INDEX(#REF!,MATCH($A$3&amp;$D40,#REF!,0),MATCH(AW$3,#REF!,0))</f>
        <v>#REF!</v>
      </c>
      <c r="AX40" s="83" t="e">
        <f>-INDEX(#REF!,MATCH($A$3&amp;$D40,#REF!,0),MATCH(AX$3,#REF!,0))</f>
        <v>#REF!</v>
      </c>
      <c r="AY40" s="83" t="e">
        <f>-INDEX(#REF!,MATCH($A$3&amp;$D40,#REF!,0),MATCH(AY$3,#REF!,0))</f>
        <v>#REF!</v>
      </c>
      <c r="AZ40" s="83" t="e">
        <f>-INDEX(#REF!,MATCH($A$3&amp;$D40,#REF!,0),MATCH(AZ$3,#REF!,0))</f>
        <v>#REF!</v>
      </c>
      <c r="BA40" s="60"/>
      <c r="BB40" s="83" t="e">
        <f t="shared" si="33"/>
        <v>#REF!</v>
      </c>
      <c r="BC40" s="88" t="e">
        <f t="shared" si="34"/>
        <v>#REF!</v>
      </c>
      <c r="BD40" s="60"/>
      <c r="BE40" s="83"/>
      <c r="BF40" s="116"/>
      <c r="BG40" s="82">
        <v>-0.17</v>
      </c>
      <c r="BH40" s="82"/>
      <c r="BI40" s="82"/>
      <c r="BJ40" s="82"/>
      <c r="BK40" s="118"/>
      <c r="BL40" s="60"/>
      <c r="BM40" s="83" t="e">
        <f>-INDEX(#REF!,MATCH($A$3&amp;$D40,#REF!,0),MATCH(BM$3,#REF!,0))</f>
        <v>#REF!</v>
      </c>
      <c r="BN40" s="83" t="e">
        <f>-INDEX(#REF!,MATCH($A$3&amp;$D40,#REF!,0),MATCH(BN$3,#REF!,0))</f>
        <v>#REF!</v>
      </c>
      <c r="BO40" s="83" t="e">
        <f>-INDEX(#REF!,MATCH($A$3&amp;$D40,#REF!,0),MATCH(BO$3,#REF!,0))</f>
        <v>#REF!</v>
      </c>
      <c r="BP40" s="83" t="e">
        <f>-INDEX(#REF!,MATCH($A$3&amp;$D40,#REF!,0),MATCH(BP$3,#REF!,0))</f>
        <v>#REF!</v>
      </c>
      <c r="BQ40" s="83" t="e">
        <f t="shared" ref="BQ40:BX40" si="42">(($BF40+BQ$41*$BG40)*--(BQ$3&gt;=$BH40))*(1+$BJ40*--(BQ$3&gt;=$BK40))*--(IFERROR(MOD(MONTH(BQ$3),$BI40),0)=0)</f>
        <v>#REF!</v>
      </c>
      <c r="BR40" s="83" t="e">
        <f t="shared" si="42"/>
        <v>#REF!</v>
      </c>
      <c r="BS40" s="83" t="e">
        <f t="shared" si="42"/>
        <v>#REF!</v>
      </c>
      <c r="BT40" s="83" t="e">
        <f t="shared" si="42"/>
        <v>#REF!</v>
      </c>
      <c r="BU40" s="83" t="e">
        <f t="shared" si="42"/>
        <v>#REF!</v>
      </c>
      <c r="BV40" s="83" t="e">
        <f t="shared" si="42"/>
        <v>#REF!</v>
      </c>
      <c r="BW40" s="83" t="e">
        <f t="shared" si="42"/>
        <v>#REF!</v>
      </c>
      <c r="BX40" s="83" t="e">
        <f t="shared" si="42"/>
        <v>#REF!</v>
      </c>
      <c r="BY40" s="60"/>
      <c r="BZ40" s="83" t="e">
        <f t="shared" si="35"/>
        <v>#REF!</v>
      </c>
      <c r="CA40" s="88" t="e">
        <f t="shared" si="36"/>
        <v>#REF!</v>
      </c>
      <c r="CB40" s="60"/>
      <c r="CC40" s="83" t="e">
        <f t="shared" ref="CC40:CN40" si="43">(($BF40+CC$41*$BG40)*--(CC$3&gt;=$BH40))*(1+$BJ40*--(CC$3&gt;=$BK40))*--(IFERROR(MOD(MONTH(CC$3),$BI40),0)=0)</f>
        <v>#REF!</v>
      </c>
      <c r="CD40" s="83" t="e">
        <f t="shared" si="43"/>
        <v>#REF!</v>
      </c>
      <c r="CE40" s="83" t="e">
        <f t="shared" si="43"/>
        <v>#REF!</v>
      </c>
      <c r="CF40" s="83" t="e">
        <f t="shared" si="43"/>
        <v>#REF!</v>
      </c>
      <c r="CG40" s="83" t="e">
        <f t="shared" si="43"/>
        <v>#REF!</v>
      </c>
      <c r="CH40" s="83" t="e">
        <f t="shared" si="43"/>
        <v>#REF!</v>
      </c>
      <c r="CI40" s="83" t="e">
        <f t="shared" si="43"/>
        <v>#REF!</v>
      </c>
      <c r="CJ40" s="83" t="e">
        <f t="shared" si="43"/>
        <v>#REF!</v>
      </c>
      <c r="CK40" s="83" t="e">
        <f t="shared" si="43"/>
        <v>#REF!</v>
      </c>
      <c r="CL40" s="83" t="e">
        <f t="shared" si="43"/>
        <v>#REF!</v>
      </c>
      <c r="CM40" s="83" t="e">
        <f t="shared" si="43"/>
        <v>#REF!</v>
      </c>
      <c r="CN40" s="83" t="e">
        <f t="shared" si="43"/>
        <v>#REF!</v>
      </c>
      <c r="CO40" s="60"/>
      <c r="CP40" s="83" t="e">
        <f t="shared" si="37"/>
        <v>#REF!</v>
      </c>
      <c r="CQ40" s="88" t="e">
        <f t="shared" si="38"/>
        <v>#REF!</v>
      </c>
    </row>
    <row r="41" spans="1:95" ht="10.5" customHeight="1" x14ac:dyDescent="0.25">
      <c r="A41" s="70" t="str">
        <f t="shared" si="39"/>
        <v>ReceitaReceita bruta</v>
      </c>
      <c r="B41" s="70" t="s">
        <v>20</v>
      </c>
      <c r="C41" s="70"/>
      <c r="D41" s="3" t="s">
        <v>52</v>
      </c>
      <c r="E41" s="3"/>
      <c r="F41" s="60"/>
      <c r="G41" s="6"/>
      <c r="H41" s="60"/>
      <c r="I41" s="4" t="e">
        <f t="shared" ref="I41:T41" si="44">SUMIF($A$158:$A$1048576,$A41,I$158:I$1048576)</f>
        <v>#REF!</v>
      </c>
      <c r="J41" s="4" t="e">
        <f t="shared" si="44"/>
        <v>#REF!</v>
      </c>
      <c r="K41" s="4" t="e">
        <f t="shared" si="44"/>
        <v>#REF!</v>
      </c>
      <c r="L41" s="4" t="e">
        <f t="shared" si="44"/>
        <v>#REF!</v>
      </c>
      <c r="M41" s="4" t="e">
        <f t="shared" si="44"/>
        <v>#REF!</v>
      </c>
      <c r="N41" s="4" t="e">
        <f t="shared" si="44"/>
        <v>#REF!</v>
      </c>
      <c r="O41" s="4" t="e">
        <f t="shared" si="44"/>
        <v>#REF!</v>
      </c>
      <c r="P41" s="4" t="e">
        <f t="shared" si="44"/>
        <v>#REF!</v>
      </c>
      <c r="Q41" s="4" t="e">
        <f t="shared" si="44"/>
        <v>#REF!</v>
      </c>
      <c r="R41" s="4" t="e">
        <f t="shared" si="44"/>
        <v>#REF!</v>
      </c>
      <c r="S41" s="4" t="e">
        <f t="shared" si="44"/>
        <v>#REF!</v>
      </c>
      <c r="T41" s="4" t="e">
        <f t="shared" si="44"/>
        <v>#REF!</v>
      </c>
      <c r="U41" s="60"/>
      <c r="V41" s="4" t="e">
        <f t="shared" si="29"/>
        <v>#REF!</v>
      </c>
      <c r="W41" s="6" t="e">
        <f t="shared" si="30"/>
        <v>#REF!</v>
      </c>
      <c r="X41" s="67">
        <v>1.4482194894245479</v>
      </c>
      <c r="Y41" s="4" t="e">
        <f>Y4+Y40</f>
        <v>#REF!</v>
      </c>
      <c r="Z41" s="4" t="e">
        <f t="shared" ref="Z41:AG41" si="45">SUMIF($A$158:$A$1048576,$A41,Z$158:Z$1048576)</f>
        <v>#REF!</v>
      </c>
      <c r="AA41" s="4" t="e">
        <f t="shared" si="45"/>
        <v>#REF!</v>
      </c>
      <c r="AB41" s="4" t="e">
        <f t="shared" si="45"/>
        <v>#REF!</v>
      </c>
      <c r="AC41" s="4" t="e">
        <f t="shared" si="45"/>
        <v>#REF!</v>
      </c>
      <c r="AD41" s="4" t="e">
        <f t="shared" si="45"/>
        <v>#REF!</v>
      </c>
      <c r="AE41" s="4" t="e">
        <f t="shared" si="45"/>
        <v>#REF!</v>
      </c>
      <c r="AF41" s="4" t="e">
        <f t="shared" si="45"/>
        <v>#REF!</v>
      </c>
      <c r="AG41" s="4" t="e">
        <f t="shared" si="45"/>
        <v>#REF!</v>
      </c>
      <c r="AH41" s="4" t="e">
        <f>AH4+AH40</f>
        <v>#REF!</v>
      </c>
      <c r="AI41" s="4" t="e">
        <f>AI4+AI40</f>
        <v>#REF!</v>
      </c>
      <c r="AJ41" s="4" t="e">
        <f>AJ4+AJ40</f>
        <v>#REF!</v>
      </c>
      <c r="AK41" s="60"/>
      <c r="AL41" s="4" t="e">
        <f t="shared" si="31"/>
        <v>#REF!</v>
      </c>
      <c r="AM41" s="6" t="e">
        <f t="shared" si="32"/>
        <v>#REF!</v>
      </c>
      <c r="AN41" s="60"/>
      <c r="AO41" s="4" t="e">
        <f>AO4+AO40</f>
        <v>#REF!</v>
      </c>
      <c r="AP41" s="4" t="e">
        <f>AP4+AP40</f>
        <v>#REF!</v>
      </c>
      <c r="AQ41" s="4" t="e">
        <f t="shared" ref="AQ41:AZ41" si="46">SUMIF($A$158:$A$1048576,$A41,AQ$158:AQ$1048576)</f>
        <v>#REF!</v>
      </c>
      <c r="AR41" s="4" t="e">
        <f t="shared" si="46"/>
        <v>#REF!</v>
      </c>
      <c r="AS41" s="4" t="e">
        <f t="shared" si="46"/>
        <v>#REF!</v>
      </c>
      <c r="AT41" s="4" t="e">
        <f t="shared" si="46"/>
        <v>#REF!</v>
      </c>
      <c r="AU41" s="4" t="e">
        <f t="shared" si="46"/>
        <v>#REF!</v>
      </c>
      <c r="AV41" s="4" t="e">
        <f t="shared" si="46"/>
        <v>#REF!</v>
      </c>
      <c r="AW41" s="4" t="e">
        <f t="shared" si="46"/>
        <v>#REF!</v>
      </c>
      <c r="AX41" s="4" t="e">
        <f t="shared" si="46"/>
        <v>#REF!</v>
      </c>
      <c r="AY41" s="4" t="e">
        <f t="shared" si="46"/>
        <v>#REF!</v>
      </c>
      <c r="AZ41" s="4" t="e">
        <f t="shared" si="46"/>
        <v>#REF!</v>
      </c>
      <c r="BA41" s="60"/>
      <c r="BB41" s="4" t="e">
        <f t="shared" si="33"/>
        <v>#REF!</v>
      </c>
      <c r="BC41" s="6" t="e">
        <f t="shared" si="34"/>
        <v>#REF!</v>
      </c>
      <c r="BD41" s="60"/>
      <c r="BE41" s="4"/>
      <c r="BF41" s="102"/>
      <c r="BG41" s="102"/>
      <c r="BH41" s="103"/>
      <c r="BI41" s="103"/>
      <c r="BJ41" s="103"/>
      <c r="BK41" s="103"/>
      <c r="BL41" s="60"/>
      <c r="BM41" s="4" t="e">
        <f t="shared" ref="BM41:BX41" si="47">SUMIF($A$158:$A$1048576,$A41,BM$158:BM$1048576)</f>
        <v>#REF!</v>
      </c>
      <c r="BN41" s="4" t="e">
        <f t="shared" si="47"/>
        <v>#REF!</v>
      </c>
      <c r="BO41" s="4" t="e">
        <f t="shared" si="47"/>
        <v>#REF!</v>
      </c>
      <c r="BP41" s="4" t="e">
        <f t="shared" si="47"/>
        <v>#REF!</v>
      </c>
      <c r="BQ41" s="4" t="e">
        <f t="shared" si="47"/>
        <v>#REF!</v>
      </c>
      <c r="BR41" s="4" t="e">
        <f t="shared" si="47"/>
        <v>#REF!</v>
      </c>
      <c r="BS41" s="4" t="e">
        <f t="shared" si="47"/>
        <v>#REF!</v>
      </c>
      <c r="BT41" s="4" t="e">
        <f t="shared" si="47"/>
        <v>#REF!</v>
      </c>
      <c r="BU41" s="4" t="e">
        <f t="shared" si="47"/>
        <v>#REF!</v>
      </c>
      <c r="BV41" s="4" t="e">
        <f t="shared" si="47"/>
        <v>#REF!</v>
      </c>
      <c r="BW41" s="4" t="e">
        <f t="shared" si="47"/>
        <v>#REF!</v>
      </c>
      <c r="BX41" s="4" t="e">
        <f t="shared" si="47"/>
        <v>#REF!</v>
      </c>
      <c r="BY41" s="60"/>
      <c r="BZ41" s="4" t="e">
        <f t="shared" si="35"/>
        <v>#REF!</v>
      </c>
      <c r="CA41" s="6" t="e">
        <f t="shared" si="36"/>
        <v>#REF!</v>
      </c>
      <c r="CB41" s="60"/>
      <c r="CC41" s="4" t="e">
        <f t="shared" ref="CC41:CN41" si="48">SUMIF($A$158:$A$1048576,$A41,CC$158:CC$1048576)</f>
        <v>#REF!</v>
      </c>
      <c r="CD41" s="4" t="e">
        <f t="shared" si="48"/>
        <v>#REF!</v>
      </c>
      <c r="CE41" s="4" t="e">
        <f t="shared" si="48"/>
        <v>#REF!</v>
      </c>
      <c r="CF41" s="4" t="e">
        <f t="shared" si="48"/>
        <v>#REF!</v>
      </c>
      <c r="CG41" s="4" t="e">
        <f t="shared" si="48"/>
        <v>#REF!</v>
      </c>
      <c r="CH41" s="4" t="e">
        <f t="shared" si="48"/>
        <v>#REF!</v>
      </c>
      <c r="CI41" s="4" t="e">
        <f t="shared" si="48"/>
        <v>#REF!</v>
      </c>
      <c r="CJ41" s="4" t="e">
        <f t="shared" si="48"/>
        <v>#REF!</v>
      </c>
      <c r="CK41" s="4" t="e">
        <f t="shared" si="48"/>
        <v>#REF!</v>
      </c>
      <c r="CL41" s="4" t="e">
        <f t="shared" si="48"/>
        <v>#REF!</v>
      </c>
      <c r="CM41" s="4" t="e">
        <f t="shared" si="48"/>
        <v>#REF!</v>
      </c>
      <c r="CN41" s="4" t="e">
        <f t="shared" si="48"/>
        <v>#REF!</v>
      </c>
      <c r="CO41" s="60"/>
      <c r="CP41" s="4" t="e">
        <f t="shared" si="37"/>
        <v>#REF!</v>
      </c>
      <c r="CQ41" s="6" t="e">
        <f t="shared" si="38"/>
        <v>#REF!</v>
      </c>
    </row>
    <row r="42" spans="1:95" ht="10.5" customHeight="1" x14ac:dyDescent="0.25">
      <c r="A42" s="70" t="str">
        <f t="shared" si="39"/>
        <v>DespesaImpostos sobre receita</v>
      </c>
      <c r="B42" s="70" t="s">
        <v>53</v>
      </c>
      <c r="C42" s="70"/>
      <c r="D42" s="81" t="s">
        <v>54</v>
      </c>
      <c r="E42" s="81"/>
      <c r="F42" s="60"/>
      <c r="G42" s="88"/>
      <c r="H42" s="60"/>
      <c r="I42" s="83" t="e">
        <f t="shared" ref="I42:T42" si="49">SUM(I43:I45)</f>
        <v>#REF!</v>
      </c>
      <c r="J42" s="83" t="e">
        <f t="shared" si="49"/>
        <v>#REF!</v>
      </c>
      <c r="K42" s="83" t="e">
        <f t="shared" si="49"/>
        <v>#REF!</v>
      </c>
      <c r="L42" s="83" t="e">
        <f t="shared" si="49"/>
        <v>#REF!</v>
      </c>
      <c r="M42" s="83" t="e">
        <f t="shared" si="49"/>
        <v>#REF!</v>
      </c>
      <c r="N42" s="83" t="e">
        <f t="shared" si="49"/>
        <v>#REF!</v>
      </c>
      <c r="O42" s="83" t="e">
        <f t="shared" si="49"/>
        <v>#REF!</v>
      </c>
      <c r="P42" s="83" t="e">
        <f t="shared" si="49"/>
        <v>#REF!</v>
      </c>
      <c r="Q42" s="83" t="e">
        <f t="shared" si="49"/>
        <v>#REF!</v>
      </c>
      <c r="R42" s="83" t="e">
        <f t="shared" si="49"/>
        <v>#REF!</v>
      </c>
      <c r="S42" s="83" t="e">
        <f t="shared" si="49"/>
        <v>#REF!</v>
      </c>
      <c r="T42" s="83" t="e">
        <f t="shared" si="49"/>
        <v>#REF!</v>
      </c>
      <c r="U42" s="60"/>
      <c r="V42" s="83" t="e">
        <f t="shared" si="29"/>
        <v>#REF!</v>
      </c>
      <c r="W42" s="88" t="e">
        <f t="shared" si="30"/>
        <v>#REF!</v>
      </c>
      <c r="X42" s="60"/>
      <c r="Y42" s="83" t="e">
        <f t="shared" ref="Y42:AJ42" si="50">SUM(Y43:Y45)</f>
        <v>#REF!</v>
      </c>
      <c r="Z42" s="83" t="e">
        <f t="shared" si="50"/>
        <v>#REF!</v>
      </c>
      <c r="AA42" s="83" t="e">
        <f t="shared" si="50"/>
        <v>#REF!</v>
      </c>
      <c r="AB42" s="83" t="e">
        <f t="shared" si="50"/>
        <v>#REF!</v>
      </c>
      <c r="AC42" s="83" t="e">
        <f t="shared" si="50"/>
        <v>#REF!</v>
      </c>
      <c r="AD42" s="83" t="e">
        <f t="shared" si="50"/>
        <v>#REF!</v>
      </c>
      <c r="AE42" s="83" t="e">
        <f t="shared" si="50"/>
        <v>#REF!</v>
      </c>
      <c r="AF42" s="83" t="e">
        <f t="shared" si="50"/>
        <v>#REF!</v>
      </c>
      <c r="AG42" s="83" t="e">
        <f t="shared" si="50"/>
        <v>#REF!</v>
      </c>
      <c r="AH42" s="83" t="e">
        <f t="shared" si="50"/>
        <v>#REF!</v>
      </c>
      <c r="AI42" s="83" t="e">
        <f t="shared" si="50"/>
        <v>#REF!</v>
      </c>
      <c r="AJ42" s="83" t="e">
        <f t="shared" si="50"/>
        <v>#REF!</v>
      </c>
      <c r="AK42" s="60"/>
      <c r="AL42" s="83" t="e">
        <f t="shared" si="31"/>
        <v>#REF!</v>
      </c>
      <c r="AM42" s="88" t="e">
        <f t="shared" si="32"/>
        <v>#REF!</v>
      </c>
      <c r="AN42" s="60"/>
      <c r="AO42" s="83" t="e">
        <f t="shared" ref="AO42:AZ42" si="51">SUM(AO43:AO45)</f>
        <v>#REF!</v>
      </c>
      <c r="AP42" s="83" t="e">
        <f t="shared" si="51"/>
        <v>#REF!</v>
      </c>
      <c r="AQ42" s="83" t="e">
        <f t="shared" si="51"/>
        <v>#REF!</v>
      </c>
      <c r="AR42" s="83" t="e">
        <f t="shared" si="51"/>
        <v>#REF!</v>
      </c>
      <c r="AS42" s="83" t="e">
        <f t="shared" si="51"/>
        <v>#REF!</v>
      </c>
      <c r="AT42" s="83" t="e">
        <f t="shared" si="51"/>
        <v>#REF!</v>
      </c>
      <c r="AU42" s="83" t="e">
        <f t="shared" si="51"/>
        <v>#REF!</v>
      </c>
      <c r="AV42" s="83" t="e">
        <f t="shared" si="51"/>
        <v>#REF!</v>
      </c>
      <c r="AW42" s="83" t="e">
        <f t="shared" si="51"/>
        <v>#REF!</v>
      </c>
      <c r="AX42" s="83" t="e">
        <f t="shared" si="51"/>
        <v>#REF!</v>
      </c>
      <c r="AY42" s="83" t="e">
        <f t="shared" si="51"/>
        <v>#REF!</v>
      </c>
      <c r="AZ42" s="83" t="e">
        <f t="shared" si="51"/>
        <v>#REF!</v>
      </c>
      <c r="BA42" s="60"/>
      <c r="BB42" s="83" t="e">
        <f t="shared" si="33"/>
        <v>#REF!</v>
      </c>
      <c r="BC42" s="88" t="e">
        <f t="shared" si="34"/>
        <v>#REF!</v>
      </c>
      <c r="BD42" s="60"/>
      <c r="BE42" s="83"/>
      <c r="BF42" s="116"/>
      <c r="BG42" s="116"/>
      <c r="BH42" s="117"/>
      <c r="BI42" s="117"/>
      <c r="BJ42" s="117"/>
      <c r="BK42" s="117"/>
      <c r="BL42" s="60"/>
      <c r="BM42" s="83" t="e">
        <f t="shared" ref="BM42:BX42" si="52">SUM(BM43:BM45)</f>
        <v>#REF!</v>
      </c>
      <c r="BN42" s="83" t="e">
        <f t="shared" si="52"/>
        <v>#REF!</v>
      </c>
      <c r="BO42" s="83" t="e">
        <f t="shared" si="52"/>
        <v>#REF!</v>
      </c>
      <c r="BP42" s="83" t="e">
        <f t="shared" si="52"/>
        <v>#REF!</v>
      </c>
      <c r="BQ42" s="83" t="e">
        <f t="shared" si="52"/>
        <v>#REF!</v>
      </c>
      <c r="BR42" s="83" t="e">
        <f t="shared" si="52"/>
        <v>#REF!</v>
      </c>
      <c r="BS42" s="83" t="e">
        <f t="shared" si="52"/>
        <v>#REF!</v>
      </c>
      <c r="BT42" s="83" t="e">
        <f t="shared" si="52"/>
        <v>#REF!</v>
      </c>
      <c r="BU42" s="83" t="e">
        <f t="shared" si="52"/>
        <v>#REF!</v>
      </c>
      <c r="BV42" s="83" t="e">
        <f t="shared" si="52"/>
        <v>#REF!</v>
      </c>
      <c r="BW42" s="83" t="e">
        <f t="shared" si="52"/>
        <v>#REF!</v>
      </c>
      <c r="BX42" s="83" t="e">
        <f t="shared" si="52"/>
        <v>#REF!</v>
      </c>
      <c r="BY42" s="60"/>
      <c r="BZ42" s="83" t="e">
        <f t="shared" si="35"/>
        <v>#REF!</v>
      </c>
      <c r="CA42" s="88" t="e">
        <f t="shared" si="36"/>
        <v>#REF!</v>
      </c>
      <c r="CB42" s="60"/>
      <c r="CC42" s="83" t="e">
        <f t="shared" ref="CC42:CN42" si="53">SUM(CC43:CC45)</f>
        <v>#REF!</v>
      </c>
      <c r="CD42" s="83" t="e">
        <f t="shared" si="53"/>
        <v>#REF!</v>
      </c>
      <c r="CE42" s="83" t="e">
        <f t="shared" si="53"/>
        <v>#REF!</v>
      </c>
      <c r="CF42" s="83" t="e">
        <f t="shared" si="53"/>
        <v>#REF!</v>
      </c>
      <c r="CG42" s="83" t="e">
        <f t="shared" si="53"/>
        <v>#REF!</v>
      </c>
      <c r="CH42" s="83" t="e">
        <f t="shared" si="53"/>
        <v>#REF!</v>
      </c>
      <c r="CI42" s="83" t="e">
        <f t="shared" si="53"/>
        <v>#REF!</v>
      </c>
      <c r="CJ42" s="83" t="e">
        <f t="shared" si="53"/>
        <v>#REF!</v>
      </c>
      <c r="CK42" s="83" t="e">
        <f t="shared" si="53"/>
        <v>#REF!</v>
      </c>
      <c r="CL42" s="83" t="e">
        <f t="shared" si="53"/>
        <v>#REF!</v>
      </c>
      <c r="CM42" s="83" t="e">
        <f t="shared" si="53"/>
        <v>#REF!</v>
      </c>
      <c r="CN42" s="83" t="e">
        <f t="shared" si="53"/>
        <v>#REF!</v>
      </c>
      <c r="CO42" s="60"/>
      <c r="CP42" s="83" t="e">
        <f t="shared" si="37"/>
        <v>#REF!</v>
      </c>
      <c r="CQ42" s="88" t="e">
        <f t="shared" si="38"/>
        <v>#REF!</v>
      </c>
    </row>
    <row r="43" spans="1:95" ht="10.5" customHeight="1" outlineLevel="1" x14ac:dyDescent="0.25">
      <c r="A43" s="70" t="str">
        <f t="shared" si="39"/>
        <v>DespesaICMS</v>
      </c>
      <c r="B43" s="70" t="s">
        <v>53</v>
      </c>
      <c r="C43" s="70" t="s">
        <v>249</v>
      </c>
      <c r="D43" s="60" t="s">
        <v>55</v>
      </c>
      <c r="E43" s="60"/>
      <c r="F43" s="60"/>
      <c r="G43" s="62"/>
      <c r="H43" s="60"/>
      <c r="I43" s="67" t="e">
        <f t="shared" ref="I43:T45" si="54">SUMIF($A$158:$A$1048576,$A43,I$158:I$1048576)</f>
        <v>#REF!</v>
      </c>
      <c r="J43" s="67" t="e">
        <f t="shared" si="54"/>
        <v>#REF!</v>
      </c>
      <c r="K43" s="67" t="e">
        <f t="shared" si="54"/>
        <v>#REF!</v>
      </c>
      <c r="L43" s="67" t="e">
        <f t="shared" si="54"/>
        <v>#REF!</v>
      </c>
      <c r="M43" s="67" t="e">
        <f t="shared" si="54"/>
        <v>#REF!</v>
      </c>
      <c r="N43" s="67" t="e">
        <f t="shared" si="54"/>
        <v>#REF!</v>
      </c>
      <c r="O43" s="67" t="e">
        <f t="shared" si="54"/>
        <v>#REF!</v>
      </c>
      <c r="P43" s="67" t="e">
        <f t="shared" si="54"/>
        <v>#REF!</v>
      </c>
      <c r="Q43" s="67" t="e">
        <f t="shared" si="54"/>
        <v>#REF!</v>
      </c>
      <c r="R43" s="67" t="e">
        <f t="shared" si="54"/>
        <v>#REF!</v>
      </c>
      <c r="S43" s="67" t="e">
        <f t="shared" si="54"/>
        <v>#REF!</v>
      </c>
      <c r="T43" s="67" t="e">
        <f t="shared" si="54"/>
        <v>#REF!</v>
      </c>
      <c r="U43" s="60"/>
      <c r="V43" s="87" t="e">
        <f t="shared" si="29"/>
        <v>#REF!</v>
      </c>
      <c r="W43" s="62" t="e">
        <f t="shared" si="30"/>
        <v>#REF!</v>
      </c>
      <c r="X43" s="60"/>
      <c r="Y43" s="67" t="e">
        <f t="shared" ref="Y43:AJ45" si="55">SUMIF($A$158:$A$1048576,$A43,Y$158:Y$1048576)</f>
        <v>#REF!</v>
      </c>
      <c r="Z43" s="67" t="e">
        <f t="shared" si="55"/>
        <v>#REF!</v>
      </c>
      <c r="AA43" s="67" t="e">
        <f t="shared" si="55"/>
        <v>#REF!</v>
      </c>
      <c r="AB43" s="67" t="e">
        <f t="shared" si="55"/>
        <v>#REF!</v>
      </c>
      <c r="AC43" s="67" t="e">
        <f t="shared" si="55"/>
        <v>#REF!</v>
      </c>
      <c r="AD43" s="67" t="e">
        <f t="shared" si="55"/>
        <v>#REF!</v>
      </c>
      <c r="AE43" s="67" t="e">
        <f t="shared" si="55"/>
        <v>#REF!</v>
      </c>
      <c r="AF43" s="67" t="e">
        <f t="shared" si="55"/>
        <v>#REF!</v>
      </c>
      <c r="AG43" s="67" t="e">
        <f t="shared" si="55"/>
        <v>#REF!</v>
      </c>
      <c r="AH43" s="67" t="e">
        <f t="shared" si="55"/>
        <v>#REF!</v>
      </c>
      <c r="AI43" s="67" t="e">
        <f t="shared" si="55"/>
        <v>#REF!</v>
      </c>
      <c r="AJ43" s="67" t="e">
        <f t="shared" si="55"/>
        <v>#REF!</v>
      </c>
      <c r="AK43" s="60"/>
      <c r="AL43" s="87" t="e">
        <f t="shared" si="31"/>
        <v>#REF!</v>
      </c>
      <c r="AM43" s="62" t="e">
        <f t="shared" si="32"/>
        <v>#REF!</v>
      </c>
      <c r="AN43" s="60"/>
      <c r="AO43" s="67" t="e">
        <f t="shared" ref="AO43:AZ45" si="56">SUMIF($A$158:$A$1048576,$A43,AO$158:AO$1048576)</f>
        <v>#REF!</v>
      </c>
      <c r="AP43" s="67" t="e">
        <f t="shared" si="56"/>
        <v>#REF!</v>
      </c>
      <c r="AQ43" s="67" t="e">
        <f t="shared" si="56"/>
        <v>#REF!</v>
      </c>
      <c r="AR43" s="67" t="e">
        <f t="shared" si="56"/>
        <v>#REF!</v>
      </c>
      <c r="AS43" s="67" t="e">
        <f t="shared" si="56"/>
        <v>#REF!</v>
      </c>
      <c r="AT43" s="67" t="e">
        <f t="shared" si="56"/>
        <v>#REF!</v>
      </c>
      <c r="AU43" s="67" t="e">
        <f t="shared" si="56"/>
        <v>#REF!</v>
      </c>
      <c r="AV43" s="67" t="e">
        <f t="shared" si="56"/>
        <v>#REF!</v>
      </c>
      <c r="AW43" s="67" t="e">
        <f t="shared" si="56"/>
        <v>#REF!</v>
      </c>
      <c r="AX43" s="67" t="e">
        <f t="shared" si="56"/>
        <v>#REF!</v>
      </c>
      <c r="AY43" s="67" t="e">
        <f t="shared" si="56"/>
        <v>#REF!</v>
      </c>
      <c r="AZ43" s="67" t="e">
        <f t="shared" si="56"/>
        <v>#REF!</v>
      </c>
      <c r="BA43" s="60"/>
      <c r="BB43" s="87" t="e">
        <f t="shared" si="33"/>
        <v>#REF!</v>
      </c>
      <c r="BC43" s="62" t="e">
        <f t="shared" si="34"/>
        <v>#REF!</v>
      </c>
      <c r="BD43" s="60"/>
      <c r="BE43" s="67"/>
      <c r="BF43" s="119"/>
      <c r="BG43" s="119"/>
      <c r="BH43" s="121"/>
      <c r="BI43" s="121"/>
      <c r="BJ43" s="121"/>
      <c r="BK43" s="121"/>
      <c r="BL43" s="60"/>
      <c r="BM43" s="67" t="e">
        <f t="shared" ref="BM43:BX45" si="57">SUMIF($A$158:$A$1048576,$A43,BM$158:BM$1048576)</f>
        <v>#REF!</v>
      </c>
      <c r="BN43" s="67" t="e">
        <f t="shared" si="57"/>
        <v>#REF!</v>
      </c>
      <c r="BO43" s="67" t="e">
        <f t="shared" si="57"/>
        <v>#REF!</v>
      </c>
      <c r="BP43" s="67" t="e">
        <f t="shared" si="57"/>
        <v>#REF!</v>
      </c>
      <c r="BQ43" s="67" t="e">
        <f t="shared" si="57"/>
        <v>#REF!</v>
      </c>
      <c r="BR43" s="67" t="e">
        <f t="shared" si="57"/>
        <v>#REF!</v>
      </c>
      <c r="BS43" s="67" t="e">
        <f t="shared" si="57"/>
        <v>#REF!</v>
      </c>
      <c r="BT43" s="67" t="e">
        <f t="shared" si="57"/>
        <v>#REF!</v>
      </c>
      <c r="BU43" s="67" t="e">
        <f t="shared" si="57"/>
        <v>#REF!</v>
      </c>
      <c r="BV43" s="67" t="e">
        <f t="shared" si="57"/>
        <v>#REF!</v>
      </c>
      <c r="BW43" s="67" t="e">
        <f t="shared" si="57"/>
        <v>#REF!</v>
      </c>
      <c r="BX43" s="67" t="e">
        <f t="shared" si="57"/>
        <v>#REF!</v>
      </c>
      <c r="BY43" s="60"/>
      <c r="BZ43" s="87" t="e">
        <f t="shared" si="35"/>
        <v>#REF!</v>
      </c>
      <c r="CA43" s="62" t="e">
        <f t="shared" si="36"/>
        <v>#REF!</v>
      </c>
      <c r="CB43" s="60"/>
      <c r="CC43" s="67" t="e">
        <f t="shared" ref="CC43:CN45" si="58">SUMIF($A$158:$A$1048576,$A43,CC$158:CC$1048576)</f>
        <v>#REF!</v>
      </c>
      <c r="CD43" s="67" t="e">
        <f t="shared" si="58"/>
        <v>#REF!</v>
      </c>
      <c r="CE43" s="67" t="e">
        <f t="shared" si="58"/>
        <v>#REF!</v>
      </c>
      <c r="CF43" s="67" t="e">
        <f t="shared" si="58"/>
        <v>#REF!</v>
      </c>
      <c r="CG43" s="67" t="e">
        <f t="shared" si="58"/>
        <v>#REF!</v>
      </c>
      <c r="CH43" s="67" t="e">
        <f t="shared" si="58"/>
        <v>#REF!</v>
      </c>
      <c r="CI43" s="67" t="e">
        <f t="shared" si="58"/>
        <v>#REF!</v>
      </c>
      <c r="CJ43" s="67" t="e">
        <f t="shared" si="58"/>
        <v>#REF!</v>
      </c>
      <c r="CK43" s="67" t="e">
        <f t="shared" si="58"/>
        <v>#REF!</v>
      </c>
      <c r="CL43" s="67" t="e">
        <f t="shared" si="58"/>
        <v>#REF!</v>
      </c>
      <c r="CM43" s="67" t="e">
        <f t="shared" si="58"/>
        <v>#REF!</v>
      </c>
      <c r="CN43" s="67" t="e">
        <f t="shared" si="58"/>
        <v>#REF!</v>
      </c>
      <c r="CO43" s="60"/>
      <c r="CP43" s="87" t="e">
        <f t="shared" si="37"/>
        <v>#REF!</v>
      </c>
      <c r="CQ43" s="62" t="e">
        <f t="shared" si="38"/>
        <v>#REF!</v>
      </c>
    </row>
    <row r="44" spans="1:95" ht="10.5" customHeight="1" outlineLevel="1" x14ac:dyDescent="0.25">
      <c r="A44" s="70" t="str">
        <f t="shared" si="39"/>
        <v>DespesaPIS/COFINS</v>
      </c>
      <c r="B44" s="70" t="s">
        <v>53</v>
      </c>
      <c r="C44" s="70" t="s">
        <v>250</v>
      </c>
      <c r="D44" s="60" t="s">
        <v>56</v>
      </c>
      <c r="E44" s="60"/>
      <c r="F44" s="60"/>
      <c r="G44" s="62"/>
      <c r="H44" s="60"/>
      <c r="I44" s="67" t="e">
        <f t="shared" si="54"/>
        <v>#REF!</v>
      </c>
      <c r="J44" s="67" t="e">
        <f t="shared" si="54"/>
        <v>#REF!</v>
      </c>
      <c r="K44" s="67" t="e">
        <f t="shared" si="54"/>
        <v>#REF!</v>
      </c>
      <c r="L44" s="67" t="e">
        <f t="shared" si="54"/>
        <v>#REF!</v>
      </c>
      <c r="M44" s="67" t="e">
        <f t="shared" si="54"/>
        <v>#REF!</v>
      </c>
      <c r="N44" s="67" t="e">
        <f t="shared" si="54"/>
        <v>#REF!</v>
      </c>
      <c r="O44" s="67" t="e">
        <f t="shared" si="54"/>
        <v>#REF!</v>
      </c>
      <c r="P44" s="67" t="e">
        <f t="shared" si="54"/>
        <v>#REF!</v>
      </c>
      <c r="Q44" s="67" t="e">
        <f t="shared" si="54"/>
        <v>#REF!</v>
      </c>
      <c r="R44" s="67" t="e">
        <f t="shared" si="54"/>
        <v>#REF!</v>
      </c>
      <c r="S44" s="67" t="e">
        <f t="shared" si="54"/>
        <v>#REF!</v>
      </c>
      <c r="T44" s="67" t="e">
        <f t="shared" si="54"/>
        <v>#REF!</v>
      </c>
      <c r="U44" s="60"/>
      <c r="V44" s="87" t="e">
        <f t="shared" si="29"/>
        <v>#REF!</v>
      </c>
      <c r="W44" s="62" t="e">
        <f t="shared" si="30"/>
        <v>#REF!</v>
      </c>
      <c r="X44" s="60"/>
      <c r="Y44" s="67" t="e">
        <f t="shared" si="55"/>
        <v>#REF!</v>
      </c>
      <c r="Z44" s="67" t="e">
        <f t="shared" si="55"/>
        <v>#REF!</v>
      </c>
      <c r="AA44" s="67" t="e">
        <f t="shared" si="55"/>
        <v>#REF!</v>
      </c>
      <c r="AB44" s="67" t="e">
        <f t="shared" si="55"/>
        <v>#REF!</v>
      </c>
      <c r="AC44" s="67" t="e">
        <f t="shared" si="55"/>
        <v>#REF!</v>
      </c>
      <c r="AD44" s="67" t="e">
        <f t="shared" si="55"/>
        <v>#REF!</v>
      </c>
      <c r="AE44" s="67" t="e">
        <f t="shared" si="55"/>
        <v>#REF!</v>
      </c>
      <c r="AF44" s="67" t="e">
        <f t="shared" si="55"/>
        <v>#REF!</v>
      </c>
      <c r="AG44" s="67" t="e">
        <f t="shared" si="55"/>
        <v>#REF!</v>
      </c>
      <c r="AH44" s="67" t="e">
        <f t="shared" si="55"/>
        <v>#REF!</v>
      </c>
      <c r="AI44" s="67" t="e">
        <f t="shared" si="55"/>
        <v>#REF!</v>
      </c>
      <c r="AJ44" s="67" t="e">
        <f t="shared" si="55"/>
        <v>#REF!</v>
      </c>
      <c r="AK44" s="60"/>
      <c r="AL44" s="87" t="e">
        <f t="shared" si="31"/>
        <v>#REF!</v>
      </c>
      <c r="AM44" s="62" t="e">
        <f t="shared" si="32"/>
        <v>#REF!</v>
      </c>
      <c r="AN44" s="60"/>
      <c r="AO44" s="67" t="e">
        <f t="shared" si="56"/>
        <v>#REF!</v>
      </c>
      <c r="AP44" s="67" t="e">
        <f t="shared" si="56"/>
        <v>#REF!</v>
      </c>
      <c r="AQ44" s="67" t="e">
        <f t="shared" si="56"/>
        <v>#REF!</v>
      </c>
      <c r="AR44" s="67" t="e">
        <f t="shared" si="56"/>
        <v>#REF!</v>
      </c>
      <c r="AS44" s="67" t="e">
        <f t="shared" si="56"/>
        <v>#REF!</v>
      </c>
      <c r="AT44" s="67" t="e">
        <f t="shared" si="56"/>
        <v>#REF!</v>
      </c>
      <c r="AU44" s="67" t="e">
        <f t="shared" si="56"/>
        <v>#REF!</v>
      </c>
      <c r="AV44" s="67" t="e">
        <f t="shared" si="56"/>
        <v>#REF!</v>
      </c>
      <c r="AW44" s="67" t="e">
        <f t="shared" si="56"/>
        <v>#REF!</v>
      </c>
      <c r="AX44" s="67" t="e">
        <f t="shared" si="56"/>
        <v>#REF!</v>
      </c>
      <c r="AY44" s="67" t="e">
        <f t="shared" si="56"/>
        <v>#REF!</v>
      </c>
      <c r="AZ44" s="67" t="e">
        <f t="shared" si="56"/>
        <v>#REF!</v>
      </c>
      <c r="BA44" s="60"/>
      <c r="BB44" s="87" t="e">
        <f t="shared" si="33"/>
        <v>#REF!</v>
      </c>
      <c r="BC44" s="62" t="e">
        <f t="shared" si="34"/>
        <v>#REF!</v>
      </c>
      <c r="BD44" s="60"/>
      <c r="BE44" s="67"/>
      <c r="BF44" s="119"/>
      <c r="BG44" s="119"/>
      <c r="BH44" s="121"/>
      <c r="BI44" s="121"/>
      <c r="BJ44" s="121"/>
      <c r="BK44" s="121"/>
      <c r="BL44" s="60"/>
      <c r="BM44" s="67" t="e">
        <f t="shared" si="57"/>
        <v>#REF!</v>
      </c>
      <c r="BN44" s="67" t="e">
        <f t="shared" si="57"/>
        <v>#REF!</v>
      </c>
      <c r="BO44" s="67" t="e">
        <f t="shared" si="57"/>
        <v>#REF!</v>
      </c>
      <c r="BP44" s="67" t="e">
        <f t="shared" si="57"/>
        <v>#REF!</v>
      </c>
      <c r="BQ44" s="67" t="e">
        <f t="shared" si="57"/>
        <v>#REF!</v>
      </c>
      <c r="BR44" s="67" t="e">
        <f t="shared" si="57"/>
        <v>#REF!</v>
      </c>
      <c r="BS44" s="67" t="e">
        <f t="shared" si="57"/>
        <v>#REF!</v>
      </c>
      <c r="BT44" s="67" t="e">
        <f t="shared" si="57"/>
        <v>#REF!</v>
      </c>
      <c r="BU44" s="67" t="e">
        <f t="shared" si="57"/>
        <v>#REF!</v>
      </c>
      <c r="BV44" s="67" t="e">
        <f t="shared" si="57"/>
        <v>#REF!</v>
      </c>
      <c r="BW44" s="67" t="e">
        <f t="shared" si="57"/>
        <v>#REF!</v>
      </c>
      <c r="BX44" s="67" t="e">
        <f t="shared" si="57"/>
        <v>#REF!</v>
      </c>
      <c r="BY44" s="60"/>
      <c r="BZ44" s="87" t="e">
        <f t="shared" si="35"/>
        <v>#REF!</v>
      </c>
      <c r="CA44" s="62" t="e">
        <f t="shared" si="36"/>
        <v>#REF!</v>
      </c>
      <c r="CB44" s="60"/>
      <c r="CC44" s="67" t="e">
        <f t="shared" si="58"/>
        <v>#REF!</v>
      </c>
      <c r="CD44" s="67" t="e">
        <f t="shared" si="58"/>
        <v>#REF!</v>
      </c>
      <c r="CE44" s="67" t="e">
        <f t="shared" si="58"/>
        <v>#REF!</v>
      </c>
      <c r="CF44" s="67" t="e">
        <f t="shared" si="58"/>
        <v>#REF!</v>
      </c>
      <c r="CG44" s="67" t="e">
        <f t="shared" si="58"/>
        <v>#REF!</v>
      </c>
      <c r="CH44" s="67" t="e">
        <f t="shared" si="58"/>
        <v>#REF!</v>
      </c>
      <c r="CI44" s="67" t="e">
        <f t="shared" si="58"/>
        <v>#REF!</v>
      </c>
      <c r="CJ44" s="67" t="e">
        <f t="shared" si="58"/>
        <v>#REF!</v>
      </c>
      <c r="CK44" s="67" t="e">
        <f t="shared" si="58"/>
        <v>#REF!</v>
      </c>
      <c r="CL44" s="67" t="e">
        <f t="shared" si="58"/>
        <v>#REF!</v>
      </c>
      <c r="CM44" s="67" t="e">
        <f t="shared" si="58"/>
        <v>#REF!</v>
      </c>
      <c r="CN44" s="67" t="e">
        <f t="shared" si="58"/>
        <v>#REF!</v>
      </c>
      <c r="CO44" s="60"/>
      <c r="CP44" s="87" t="e">
        <f t="shared" si="37"/>
        <v>#REF!</v>
      </c>
      <c r="CQ44" s="62" t="e">
        <f t="shared" si="38"/>
        <v>#REF!</v>
      </c>
    </row>
    <row r="45" spans="1:95" ht="10.5" customHeight="1" outlineLevel="1" x14ac:dyDescent="0.25">
      <c r="A45" s="70" t="str">
        <f t="shared" si="39"/>
        <v>DespesaDIFAL + FCP</v>
      </c>
      <c r="B45" s="70" t="s">
        <v>53</v>
      </c>
      <c r="C45" s="70" t="s">
        <v>251</v>
      </c>
      <c r="D45" s="60" t="s">
        <v>57</v>
      </c>
      <c r="E45" s="60"/>
      <c r="F45" s="60"/>
      <c r="G45" s="62"/>
      <c r="H45" s="60"/>
      <c r="I45" s="67" t="e">
        <f t="shared" si="54"/>
        <v>#REF!</v>
      </c>
      <c r="J45" s="67" t="e">
        <f t="shared" si="54"/>
        <v>#REF!</v>
      </c>
      <c r="K45" s="67" t="e">
        <f t="shared" si="54"/>
        <v>#REF!</v>
      </c>
      <c r="L45" s="67" t="e">
        <f t="shared" si="54"/>
        <v>#REF!</v>
      </c>
      <c r="M45" s="67" t="e">
        <f t="shared" si="54"/>
        <v>#REF!</v>
      </c>
      <c r="N45" s="67" t="e">
        <f t="shared" si="54"/>
        <v>#REF!</v>
      </c>
      <c r="O45" s="67" t="e">
        <f t="shared" si="54"/>
        <v>#REF!</v>
      </c>
      <c r="P45" s="67" t="e">
        <f t="shared" si="54"/>
        <v>#REF!</v>
      </c>
      <c r="Q45" s="67" t="e">
        <f t="shared" si="54"/>
        <v>#REF!</v>
      </c>
      <c r="R45" s="67" t="e">
        <f t="shared" si="54"/>
        <v>#REF!</v>
      </c>
      <c r="S45" s="67" t="e">
        <f t="shared" si="54"/>
        <v>#REF!</v>
      </c>
      <c r="T45" s="67" t="e">
        <f t="shared" si="54"/>
        <v>#REF!</v>
      </c>
      <c r="U45" s="60"/>
      <c r="V45" s="87" t="e">
        <f t="shared" si="29"/>
        <v>#REF!</v>
      </c>
      <c r="W45" s="62" t="e">
        <f t="shared" si="30"/>
        <v>#REF!</v>
      </c>
      <c r="X45" s="60"/>
      <c r="Y45" s="67" t="e">
        <f t="shared" si="55"/>
        <v>#REF!</v>
      </c>
      <c r="Z45" s="67" t="e">
        <f t="shared" si="55"/>
        <v>#REF!</v>
      </c>
      <c r="AA45" s="67" t="e">
        <f t="shared" si="55"/>
        <v>#REF!</v>
      </c>
      <c r="AB45" s="67" t="e">
        <f t="shared" si="55"/>
        <v>#REF!</v>
      </c>
      <c r="AC45" s="67" t="e">
        <f t="shared" si="55"/>
        <v>#REF!</v>
      </c>
      <c r="AD45" s="67" t="e">
        <f t="shared" si="55"/>
        <v>#REF!</v>
      </c>
      <c r="AE45" s="67" t="e">
        <f t="shared" si="55"/>
        <v>#REF!</v>
      </c>
      <c r="AF45" s="67" t="e">
        <f t="shared" si="55"/>
        <v>#REF!</v>
      </c>
      <c r="AG45" s="67" t="e">
        <f t="shared" si="55"/>
        <v>#REF!</v>
      </c>
      <c r="AH45" s="67" t="e">
        <f t="shared" si="55"/>
        <v>#REF!</v>
      </c>
      <c r="AI45" s="67" t="e">
        <f t="shared" si="55"/>
        <v>#REF!</v>
      </c>
      <c r="AJ45" s="67" t="e">
        <f t="shared" si="55"/>
        <v>#REF!</v>
      </c>
      <c r="AK45" s="60"/>
      <c r="AL45" s="87" t="e">
        <f t="shared" si="31"/>
        <v>#REF!</v>
      </c>
      <c r="AM45" s="62" t="e">
        <f t="shared" si="32"/>
        <v>#REF!</v>
      </c>
      <c r="AN45" s="60"/>
      <c r="AO45" s="67" t="e">
        <f t="shared" si="56"/>
        <v>#REF!</v>
      </c>
      <c r="AP45" s="67" t="e">
        <f t="shared" si="56"/>
        <v>#REF!</v>
      </c>
      <c r="AQ45" s="67" t="e">
        <f t="shared" si="56"/>
        <v>#REF!</v>
      </c>
      <c r="AR45" s="67" t="e">
        <f t="shared" si="56"/>
        <v>#REF!</v>
      </c>
      <c r="AS45" s="67" t="e">
        <f t="shared" si="56"/>
        <v>#REF!</v>
      </c>
      <c r="AT45" s="67" t="e">
        <f t="shared" si="56"/>
        <v>#REF!</v>
      </c>
      <c r="AU45" s="67" t="e">
        <f t="shared" si="56"/>
        <v>#REF!</v>
      </c>
      <c r="AV45" s="67" t="e">
        <f t="shared" si="56"/>
        <v>#REF!</v>
      </c>
      <c r="AW45" s="67" t="e">
        <f t="shared" si="56"/>
        <v>#REF!</v>
      </c>
      <c r="AX45" s="67" t="e">
        <f t="shared" si="56"/>
        <v>#REF!</v>
      </c>
      <c r="AY45" s="67" t="e">
        <f t="shared" si="56"/>
        <v>#REF!</v>
      </c>
      <c r="AZ45" s="67" t="e">
        <f t="shared" si="56"/>
        <v>#REF!</v>
      </c>
      <c r="BA45" s="60"/>
      <c r="BB45" s="87" t="e">
        <f t="shared" si="33"/>
        <v>#REF!</v>
      </c>
      <c r="BC45" s="62" t="e">
        <f t="shared" si="34"/>
        <v>#REF!</v>
      </c>
      <c r="BD45" s="60"/>
      <c r="BE45" s="67"/>
      <c r="BF45" s="119"/>
      <c r="BG45" s="119"/>
      <c r="BH45" s="121"/>
      <c r="BI45" s="121"/>
      <c r="BJ45" s="121"/>
      <c r="BK45" s="121"/>
      <c r="BL45" s="60"/>
      <c r="BM45" s="67" t="e">
        <f t="shared" si="57"/>
        <v>#REF!</v>
      </c>
      <c r="BN45" s="67" t="e">
        <f t="shared" si="57"/>
        <v>#REF!</v>
      </c>
      <c r="BO45" s="67" t="e">
        <f t="shared" si="57"/>
        <v>#REF!</v>
      </c>
      <c r="BP45" s="67" t="e">
        <f t="shared" si="57"/>
        <v>#REF!</v>
      </c>
      <c r="BQ45" s="67" t="e">
        <f t="shared" si="57"/>
        <v>#REF!</v>
      </c>
      <c r="BR45" s="67" t="e">
        <f t="shared" si="57"/>
        <v>#REF!</v>
      </c>
      <c r="BS45" s="67" t="e">
        <f t="shared" si="57"/>
        <v>#REF!</v>
      </c>
      <c r="BT45" s="67" t="e">
        <f t="shared" si="57"/>
        <v>#REF!</v>
      </c>
      <c r="BU45" s="67" t="e">
        <f t="shared" si="57"/>
        <v>#REF!</v>
      </c>
      <c r="BV45" s="67" t="e">
        <f t="shared" si="57"/>
        <v>#REF!</v>
      </c>
      <c r="BW45" s="67" t="e">
        <f t="shared" si="57"/>
        <v>#REF!</v>
      </c>
      <c r="BX45" s="67" t="e">
        <f t="shared" si="57"/>
        <v>#REF!</v>
      </c>
      <c r="BY45" s="60"/>
      <c r="BZ45" s="87" t="e">
        <f t="shared" si="35"/>
        <v>#REF!</v>
      </c>
      <c r="CA45" s="62" t="e">
        <f t="shared" si="36"/>
        <v>#REF!</v>
      </c>
      <c r="CB45" s="60"/>
      <c r="CC45" s="67" t="e">
        <f t="shared" si="58"/>
        <v>#REF!</v>
      </c>
      <c r="CD45" s="67" t="e">
        <f t="shared" si="58"/>
        <v>#REF!</v>
      </c>
      <c r="CE45" s="67" t="e">
        <f t="shared" si="58"/>
        <v>#REF!</v>
      </c>
      <c r="CF45" s="67" t="e">
        <f t="shared" si="58"/>
        <v>#REF!</v>
      </c>
      <c r="CG45" s="67" t="e">
        <f t="shared" si="58"/>
        <v>#REF!</v>
      </c>
      <c r="CH45" s="67" t="e">
        <f t="shared" si="58"/>
        <v>#REF!</v>
      </c>
      <c r="CI45" s="67" t="e">
        <f t="shared" si="58"/>
        <v>#REF!</v>
      </c>
      <c r="CJ45" s="67" t="e">
        <f t="shared" si="58"/>
        <v>#REF!</v>
      </c>
      <c r="CK45" s="67" t="e">
        <f t="shared" si="58"/>
        <v>#REF!</v>
      </c>
      <c r="CL45" s="67" t="e">
        <f t="shared" si="58"/>
        <v>#REF!</v>
      </c>
      <c r="CM45" s="67" t="e">
        <f t="shared" si="58"/>
        <v>#REF!</v>
      </c>
      <c r="CN45" s="67" t="e">
        <f t="shared" si="58"/>
        <v>#REF!</v>
      </c>
      <c r="CO45" s="60"/>
      <c r="CP45" s="87" t="e">
        <f t="shared" si="37"/>
        <v>#REF!</v>
      </c>
      <c r="CQ45" s="62" t="e">
        <f t="shared" si="38"/>
        <v>#REF!</v>
      </c>
    </row>
    <row r="46" spans="1:95" ht="10.5" customHeight="1" x14ac:dyDescent="0.25">
      <c r="A46" s="70" t="str">
        <f t="shared" si="39"/>
        <v>DespesaReceita líquida</v>
      </c>
      <c r="B46" s="70" t="s">
        <v>53</v>
      </c>
      <c r="C46" s="70"/>
      <c r="D46" s="3" t="s">
        <v>1</v>
      </c>
      <c r="E46" s="3"/>
      <c r="F46" s="60"/>
      <c r="G46" s="6"/>
      <c r="H46" s="60"/>
      <c r="I46" s="4" t="e">
        <f t="shared" ref="I46:T46" si="59">I41+I42</f>
        <v>#REF!</v>
      </c>
      <c r="J46" s="4" t="e">
        <f t="shared" si="59"/>
        <v>#REF!</v>
      </c>
      <c r="K46" s="4" t="e">
        <f t="shared" si="59"/>
        <v>#REF!</v>
      </c>
      <c r="L46" s="4" t="e">
        <f t="shared" si="59"/>
        <v>#REF!</v>
      </c>
      <c r="M46" s="4" t="e">
        <f t="shared" si="59"/>
        <v>#REF!</v>
      </c>
      <c r="N46" s="4" t="e">
        <f t="shared" si="59"/>
        <v>#REF!</v>
      </c>
      <c r="O46" s="4" t="e">
        <f t="shared" si="59"/>
        <v>#REF!</v>
      </c>
      <c r="P46" s="4" t="e">
        <f t="shared" si="59"/>
        <v>#REF!</v>
      </c>
      <c r="Q46" s="4" t="e">
        <f t="shared" si="59"/>
        <v>#REF!</v>
      </c>
      <c r="R46" s="4" t="e">
        <f t="shared" si="59"/>
        <v>#REF!</v>
      </c>
      <c r="S46" s="4" t="e">
        <f t="shared" si="59"/>
        <v>#REF!</v>
      </c>
      <c r="T46" s="4" t="e">
        <f t="shared" si="59"/>
        <v>#REF!</v>
      </c>
      <c r="U46" s="60"/>
      <c r="V46" s="4" t="e">
        <f t="shared" si="29"/>
        <v>#REF!</v>
      </c>
      <c r="W46" s="6" t="e">
        <f t="shared" si="30"/>
        <v>#REF!</v>
      </c>
      <c r="X46" s="60"/>
      <c r="Y46" s="4" t="e">
        <f t="shared" ref="Y46:AJ46" si="60">Y41+Y42</f>
        <v>#REF!</v>
      </c>
      <c r="Z46" s="4" t="e">
        <f t="shared" si="60"/>
        <v>#REF!</v>
      </c>
      <c r="AA46" s="4" t="e">
        <f t="shared" si="60"/>
        <v>#REF!</v>
      </c>
      <c r="AB46" s="4" t="e">
        <f t="shared" si="60"/>
        <v>#REF!</v>
      </c>
      <c r="AC46" s="4" t="e">
        <f t="shared" si="60"/>
        <v>#REF!</v>
      </c>
      <c r="AD46" s="4" t="e">
        <f t="shared" si="60"/>
        <v>#REF!</v>
      </c>
      <c r="AE46" s="4" t="e">
        <f t="shared" si="60"/>
        <v>#REF!</v>
      </c>
      <c r="AF46" s="4" t="e">
        <f t="shared" si="60"/>
        <v>#REF!</v>
      </c>
      <c r="AG46" s="4" t="e">
        <f t="shared" si="60"/>
        <v>#REF!</v>
      </c>
      <c r="AH46" s="4" t="e">
        <f t="shared" si="60"/>
        <v>#REF!</v>
      </c>
      <c r="AI46" s="4" t="e">
        <f t="shared" si="60"/>
        <v>#REF!</v>
      </c>
      <c r="AJ46" s="4" t="e">
        <f t="shared" si="60"/>
        <v>#REF!</v>
      </c>
      <c r="AK46" s="60"/>
      <c r="AL46" s="4" t="e">
        <f t="shared" si="31"/>
        <v>#REF!</v>
      </c>
      <c r="AM46" s="6" t="e">
        <f t="shared" si="32"/>
        <v>#REF!</v>
      </c>
      <c r="AN46" s="60"/>
      <c r="AO46" s="4" t="e">
        <f t="shared" ref="AO46:AZ46" si="61">AO41+AO42</f>
        <v>#REF!</v>
      </c>
      <c r="AP46" s="4" t="e">
        <f t="shared" si="61"/>
        <v>#REF!</v>
      </c>
      <c r="AQ46" s="4" t="e">
        <f t="shared" si="61"/>
        <v>#REF!</v>
      </c>
      <c r="AR46" s="4" t="e">
        <f t="shared" si="61"/>
        <v>#REF!</v>
      </c>
      <c r="AS46" s="4" t="e">
        <f t="shared" si="61"/>
        <v>#REF!</v>
      </c>
      <c r="AT46" s="4" t="e">
        <f t="shared" si="61"/>
        <v>#REF!</v>
      </c>
      <c r="AU46" s="4" t="e">
        <f t="shared" si="61"/>
        <v>#REF!</v>
      </c>
      <c r="AV46" s="4" t="e">
        <f t="shared" si="61"/>
        <v>#REF!</v>
      </c>
      <c r="AW46" s="4" t="e">
        <f t="shared" si="61"/>
        <v>#REF!</v>
      </c>
      <c r="AX46" s="4" t="e">
        <f t="shared" si="61"/>
        <v>#REF!</v>
      </c>
      <c r="AY46" s="4" t="e">
        <f t="shared" si="61"/>
        <v>#REF!</v>
      </c>
      <c r="AZ46" s="4" t="e">
        <f t="shared" si="61"/>
        <v>#REF!</v>
      </c>
      <c r="BA46" s="60"/>
      <c r="BB46" s="4" t="e">
        <f t="shared" si="33"/>
        <v>#REF!</v>
      </c>
      <c r="BC46" s="6" t="e">
        <f t="shared" si="34"/>
        <v>#REF!</v>
      </c>
      <c r="BD46" s="60"/>
      <c r="BE46" s="4"/>
      <c r="BF46" s="102"/>
      <c r="BG46" s="102"/>
      <c r="BH46" s="103"/>
      <c r="BI46" s="103"/>
      <c r="BJ46" s="103"/>
      <c r="BK46" s="103"/>
      <c r="BL46" s="60"/>
      <c r="BM46" s="4" t="e">
        <f t="shared" ref="BM46:BX46" si="62">BM41+BM42</f>
        <v>#REF!</v>
      </c>
      <c r="BN46" s="4" t="e">
        <f t="shared" si="62"/>
        <v>#REF!</v>
      </c>
      <c r="BO46" s="4" t="e">
        <f t="shared" si="62"/>
        <v>#REF!</v>
      </c>
      <c r="BP46" s="4" t="e">
        <f t="shared" si="62"/>
        <v>#REF!</v>
      </c>
      <c r="BQ46" s="4" t="e">
        <f t="shared" si="62"/>
        <v>#REF!</v>
      </c>
      <c r="BR46" s="4" t="e">
        <f t="shared" si="62"/>
        <v>#REF!</v>
      </c>
      <c r="BS46" s="4" t="e">
        <f t="shared" si="62"/>
        <v>#REF!</v>
      </c>
      <c r="BT46" s="4" t="e">
        <f t="shared" si="62"/>
        <v>#REF!</v>
      </c>
      <c r="BU46" s="4" t="e">
        <f t="shared" si="62"/>
        <v>#REF!</v>
      </c>
      <c r="BV46" s="4" t="e">
        <f t="shared" si="62"/>
        <v>#REF!</v>
      </c>
      <c r="BW46" s="4" t="e">
        <f t="shared" si="62"/>
        <v>#REF!</v>
      </c>
      <c r="BX46" s="4" t="e">
        <f t="shared" si="62"/>
        <v>#REF!</v>
      </c>
      <c r="BY46" s="60"/>
      <c r="BZ46" s="4" t="e">
        <f t="shared" si="35"/>
        <v>#REF!</v>
      </c>
      <c r="CA46" s="6" t="e">
        <f t="shared" si="36"/>
        <v>#REF!</v>
      </c>
      <c r="CB46" s="60"/>
      <c r="CC46" s="4" t="e">
        <f t="shared" ref="CC46:CN46" si="63">CC41+CC42</f>
        <v>#REF!</v>
      </c>
      <c r="CD46" s="4" t="e">
        <f t="shared" si="63"/>
        <v>#REF!</v>
      </c>
      <c r="CE46" s="4" t="e">
        <f t="shared" si="63"/>
        <v>#REF!</v>
      </c>
      <c r="CF46" s="4" t="e">
        <f t="shared" si="63"/>
        <v>#REF!</v>
      </c>
      <c r="CG46" s="4" t="e">
        <f t="shared" si="63"/>
        <v>#REF!</v>
      </c>
      <c r="CH46" s="4" t="e">
        <f t="shared" si="63"/>
        <v>#REF!</v>
      </c>
      <c r="CI46" s="4" t="e">
        <f t="shared" si="63"/>
        <v>#REF!</v>
      </c>
      <c r="CJ46" s="4" t="e">
        <f t="shared" si="63"/>
        <v>#REF!</v>
      </c>
      <c r="CK46" s="4" t="e">
        <f t="shared" si="63"/>
        <v>#REF!</v>
      </c>
      <c r="CL46" s="4" t="e">
        <f t="shared" si="63"/>
        <v>#REF!</v>
      </c>
      <c r="CM46" s="4" t="e">
        <f t="shared" si="63"/>
        <v>#REF!</v>
      </c>
      <c r="CN46" s="4" t="e">
        <f t="shared" si="63"/>
        <v>#REF!</v>
      </c>
      <c r="CO46" s="60"/>
      <c r="CP46" s="4" t="e">
        <f t="shared" si="37"/>
        <v>#REF!</v>
      </c>
      <c r="CQ46" s="6" t="e">
        <f t="shared" si="38"/>
        <v>#REF!</v>
      </c>
    </row>
    <row r="47" spans="1:95" ht="10.5" customHeight="1" x14ac:dyDescent="0.25">
      <c r="A47" s="70" t="str">
        <f t="shared" si="39"/>
        <v>DespesaCMV</v>
      </c>
      <c r="B47" s="70" t="s">
        <v>53</v>
      </c>
      <c r="C47" s="70"/>
      <c r="D47" s="81" t="s">
        <v>58</v>
      </c>
      <c r="E47" s="81"/>
      <c r="F47" s="60"/>
      <c r="G47" s="88"/>
      <c r="H47" s="60"/>
      <c r="I47" s="83" t="e">
        <f t="shared" ref="I47:T47" si="64">SUM(I48:I50)</f>
        <v>#REF!</v>
      </c>
      <c r="J47" s="83" t="e">
        <f t="shared" si="64"/>
        <v>#REF!</v>
      </c>
      <c r="K47" s="83" t="e">
        <f t="shared" si="64"/>
        <v>#REF!</v>
      </c>
      <c r="L47" s="83" t="e">
        <f t="shared" si="64"/>
        <v>#REF!</v>
      </c>
      <c r="M47" s="83" t="e">
        <f t="shared" si="64"/>
        <v>#REF!</v>
      </c>
      <c r="N47" s="83" t="e">
        <f t="shared" si="64"/>
        <v>#REF!</v>
      </c>
      <c r="O47" s="83" t="e">
        <f t="shared" si="64"/>
        <v>#REF!</v>
      </c>
      <c r="P47" s="83" t="e">
        <f t="shared" si="64"/>
        <v>#REF!</v>
      </c>
      <c r="Q47" s="83" t="e">
        <f t="shared" si="64"/>
        <v>#REF!</v>
      </c>
      <c r="R47" s="83" t="e">
        <f t="shared" si="64"/>
        <v>#REF!</v>
      </c>
      <c r="S47" s="83" t="e">
        <f t="shared" si="64"/>
        <v>#REF!</v>
      </c>
      <c r="T47" s="83" t="e">
        <f t="shared" si="64"/>
        <v>#REF!</v>
      </c>
      <c r="U47" s="60"/>
      <c r="V47" s="83" t="e">
        <f t="shared" si="29"/>
        <v>#REF!</v>
      </c>
      <c r="W47" s="88" t="e">
        <f t="shared" si="30"/>
        <v>#REF!</v>
      </c>
      <c r="X47" s="60"/>
      <c r="Y47" s="83" t="e">
        <f t="shared" ref="Y47:AJ47" si="65">SUM(Y48:Y50)</f>
        <v>#REF!</v>
      </c>
      <c r="Z47" s="83" t="e">
        <f t="shared" si="65"/>
        <v>#REF!</v>
      </c>
      <c r="AA47" s="83" t="e">
        <f t="shared" si="65"/>
        <v>#REF!</v>
      </c>
      <c r="AB47" s="83" t="e">
        <f t="shared" si="65"/>
        <v>#REF!</v>
      </c>
      <c r="AC47" s="83" t="e">
        <f t="shared" si="65"/>
        <v>#REF!</v>
      </c>
      <c r="AD47" s="83" t="e">
        <f t="shared" si="65"/>
        <v>#REF!</v>
      </c>
      <c r="AE47" s="83" t="e">
        <f t="shared" si="65"/>
        <v>#REF!</v>
      </c>
      <c r="AF47" s="83" t="e">
        <f t="shared" si="65"/>
        <v>#REF!</v>
      </c>
      <c r="AG47" s="83" t="e">
        <f t="shared" si="65"/>
        <v>#REF!</v>
      </c>
      <c r="AH47" s="83" t="e">
        <f t="shared" si="65"/>
        <v>#REF!</v>
      </c>
      <c r="AI47" s="83" t="e">
        <f t="shared" si="65"/>
        <v>#REF!</v>
      </c>
      <c r="AJ47" s="83" t="e">
        <f t="shared" si="65"/>
        <v>#REF!</v>
      </c>
      <c r="AK47" s="60"/>
      <c r="AL47" s="83" t="e">
        <f t="shared" si="31"/>
        <v>#REF!</v>
      </c>
      <c r="AM47" s="88" t="e">
        <f t="shared" si="32"/>
        <v>#REF!</v>
      </c>
      <c r="AN47" s="60"/>
      <c r="AO47" s="83" t="e">
        <f t="shared" ref="AO47:AZ47" si="66">SUM(AO48:AO50)</f>
        <v>#REF!</v>
      </c>
      <c r="AP47" s="83" t="e">
        <f t="shared" si="66"/>
        <v>#REF!</v>
      </c>
      <c r="AQ47" s="83" t="e">
        <f t="shared" si="66"/>
        <v>#REF!</v>
      </c>
      <c r="AR47" s="83" t="e">
        <f t="shared" si="66"/>
        <v>#REF!</v>
      </c>
      <c r="AS47" s="83" t="e">
        <f t="shared" si="66"/>
        <v>#REF!</v>
      </c>
      <c r="AT47" s="83" t="e">
        <f t="shared" si="66"/>
        <v>#REF!</v>
      </c>
      <c r="AU47" s="83" t="e">
        <f t="shared" si="66"/>
        <v>#REF!</v>
      </c>
      <c r="AV47" s="83" t="e">
        <f t="shared" si="66"/>
        <v>#REF!</v>
      </c>
      <c r="AW47" s="83" t="e">
        <f t="shared" si="66"/>
        <v>#REF!</v>
      </c>
      <c r="AX47" s="83" t="e">
        <f t="shared" si="66"/>
        <v>#REF!</v>
      </c>
      <c r="AY47" s="83" t="e">
        <f t="shared" si="66"/>
        <v>#REF!</v>
      </c>
      <c r="AZ47" s="83" t="e">
        <f t="shared" si="66"/>
        <v>#REF!</v>
      </c>
      <c r="BA47" s="60"/>
      <c r="BB47" s="83" t="e">
        <f t="shared" si="33"/>
        <v>#REF!</v>
      </c>
      <c r="BC47" s="88" t="e">
        <f t="shared" si="34"/>
        <v>#REF!</v>
      </c>
      <c r="BD47" s="60"/>
      <c r="BE47" s="83"/>
      <c r="BF47" s="116"/>
      <c r="BG47" s="116"/>
      <c r="BH47" s="117"/>
      <c r="BI47" s="117"/>
      <c r="BJ47" s="117"/>
      <c r="BK47" s="117"/>
      <c r="BL47" s="60"/>
      <c r="BM47" s="83" t="e">
        <f t="shared" ref="BM47:BX47" si="67">SUM(BM48:BM50)</f>
        <v>#REF!</v>
      </c>
      <c r="BN47" s="83" t="e">
        <f t="shared" si="67"/>
        <v>#REF!</v>
      </c>
      <c r="BO47" s="83" t="e">
        <f t="shared" si="67"/>
        <v>#REF!</v>
      </c>
      <c r="BP47" s="83" t="e">
        <f t="shared" si="67"/>
        <v>#REF!</v>
      </c>
      <c r="BQ47" s="83" t="e">
        <f t="shared" si="67"/>
        <v>#REF!</v>
      </c>
      <c r="BR47" s="83" t="e">
        <f t="shared" si="67"/>
        <v>#REF!</v>
      </c>
      <c r="BS47" s="83" t="e">
        <f t="shared" si="67"/>
        <v>#REF!</v>
      </c>
      <c r="BT47" s="83" t="e">
        <f t="shared" si="67"/>
        <v>#REF!</v>
      </c>
      <c r="BU47" s="83" t="e">
        <f t="shared" si="67"/>
        <v>#REF!</v>
      </c>
      <c r="BV47" s="83" t="e">
        <f t="shared" si="67"/>
        <v>#REF!</v>
      </c>
      <c r="BW47" s="83" t="e">
        <f t="shared" si="67"/>
        <v>#REF!</v>
      </c>
      <c r="BX47" s="83" t="e">
        <f t="shared" si="67"/>
        <v>#REF!</v>
      </c>
      <c r="BY47" s="60"/>
      <c r="BZ47" s="83" t="e">
        <f t="shared" si="35"/>
        <v>#REF!</v>
      </c>
      <c r="CA47" s="88" t="e">
        <f t="shared" si="36"/>
        <v>#REF!</v>
      </c>
      <c r="CB47" s="60"/>
      <c r="CC47" s="83" t="e">
        <f t="shared" ref="CC47:CN47" si="68">SUM(CC48:CC50)</f>
        <v>#REF!</v>
      </c>
      <c r="CD47" s="83" t="e">
        <f t="shared" si="68"/>
        <v>#REF!</v>
      </c>
      <c r="CE47" s="83" t="e">
        <f t="shared" si="68"/>
        <v>#REF!</v>
      </c>
      <c r="CF47" s="83" t="e">
        <f t="shared" si="68"/>
        <v>#REF!</v>
      </c>
      <c r="CG47" s="83" t="e">
        <f t="shared" si="68"/>
        <v>#REF!</v>
      </c>
      <c r="CH47" s="83" t="e">
        <f t="shared" si="68"/>
        <v>#REF!</v>
      </c>
      <c r="CI47" s="83" t="e">
        <f t="shared" si="68"/>
        <v>#REF!</v>
      </c>
      <c r="CJ47" s="83" t="e">
        <f t="shared" si="68"/>
        <v>#REF!</v>
      </c>
      <c r="CK47" s="83" t="e">
        <f t="shared" si="68"/>
        <v>#REF!</v>
      </c>
      <c r="CL47" s="83" t="e">
        <f t="shared" si="68"/>
        <v>#REF!</v>
      </c>
      <c r="CM47" s="83" t="e">
        <f t="shared" si="68"/>
        <v>#REF!</v>
      </c>
      <c r="CN47" s="83" t="e">
        <f t="shared" si="68"/>
        <v>#REF!</v>
      </c>
      <c r="CO47" s="60"/>
      <c r="CP47" s="83" t="e">
        <f t="shared" si="37"/>
        <v>#REF!</v>
      </c>
      <c r="CQ47" s="88" t="e">
        <f t="shared" si="38"/>
        <v>#REF!</v>
      </c>
    </row>
    <row r="48" spans="1:95" ht="10.5" customHeight="1" outlineLevel="1" x14ac:dyDescent="0.25">
      <c r="A48" s="70" t="str">
        <f t="shared" si="39"/>
        <v>DespesaProduto</v>
      </c>
      <c r="B48" s="70" t="s">
        <v>53</v>
      </c>
      <c r="C48" s="70" t="s">
        <v>252</v>
      </c>
      <c r="D48" s="60" t="s">
        <v>59</v>
      </c>
      <c r="E48" s="60"/>
      <c r="F48" s="60"/>
      <c r="G48" s="62"/>
      <c r="H48" s="60"/>
      <c r="I48" s="67" t="e">
        <f t="shared" ref="I48:T50" si="69">SUMIF($A$158:$A$1048576,$A48,I$158:I$1048576)</f>
        <v>#REF!</v>
      </c>
      <c r="J48" s="67" t="e">
        <f t="shared" si="69"/>
        <v>#REF!</v>
      </c>
      <c r="K48" s="67" t="e">
        <f t="shared" si="69"/>
        <v>#REF!</v>
      </c>
      <c r="L48" s="67" t="e">
        <f t="shared" si="69"/>
        <v>#REF!</v>
      </c>
      <c r="M48" s="67" t="e">
        <f t="shared" si="69"/>
        <v>#REF!</v>
      </c>
      <c r="N48" s="67" t="e">
        <f t="shared" si="69"/>
        <v>#REF!</v>
      </c>
      <c r="O48" s="67" t="e">
        <f t="shared" si="69"/>
        <v>#REF!</v>
      </c>
      <c r="P48" s="67" t="e">
        <f t="shared" si="69"/>
        <v>#REF!</v>
      </c>
      <c r="Q48" s="67" t="e">
        <f t="shared" si="69"/>
        <v>#REF!</v>
      </c>
      <c r="R48" s="67" t="e">
        <f t="shared" si="69"/>
        <v>#REF!</v>
      </c>
      <c r="S48" s="67" t="e">
        <f t="shared" si="69"/>
        <v>#REF!</v>
      </c>
      <c r="T48" s="67" t="e">
        <f t="shared" si="69"/>
        <v>#REF!</v>
      </c>
      <c r="U48" s="60"/>
      <c r="V48" s="87" t="e">
        <f t="shared" si="29"/>
        <v>#REF!</v>
      </c>
      <c r="W48" s="62" t="e">
        <f t="shared" si="30"/>
        <v>#REF!</v>
      </c>
      <c r="X48" s="60"/>
      <c r="Y48" s="67">
        <f t="shared" ref="Y48:AJ48" si="70">-SUMPRODUCT($BF$119:$BF$153,Y$119:Y$153)</f>
        <v>0</v>
      </c>
      <c r="Z48" s="67">
        <f t="shared" si="70"/>
        <v>0</v>
      </c>
      <c r="AA48" s="67">
        <f t="shared" si="70"/>
        <v>0</v>
      </c>
      <c r="AB48" s="67">
        <f t="shared" si="70"/>
        <v>0</v>
      </c>
      <c r="AC48" s="67">
        <f t="shared" si="70"/>
        <v>0</v>
      </c>
      <c r="AD48" s="67">
        <f t="shared" si="70"/>
        <v>0</v>
      </c>
      <c r="AE48" s="67">
        <f t="shared" si="70"/>
        <v>0</v>
      </c>
      <c r="AF48" s="67">
        <f t="shared" si="70"/>
        <v>0</v>
      </c>
      <c r="AG48" s="67">
        <f t="shared" si="70"/>
        <v>0</v>
      </c>
      <c r="AH48" s="67">
        <f t="shared" si="70"/>
        <v>0</v>
      </c>
      <c r="AI48" s="67">
        <f t="shared" si="70"/>
        <v>0</v>
      </c>
      <c r="AJ48" s="67">
        <f t="shared" si="70"/>
        <v>0</v>
      </c>
      <c r="AK48" s="60"/>
      <c r="AL48" s="87">
        <f t="shared" si="31"/>
        <v>0</v>
      </c>
      <c r="AM48" s="62" t="e">
        <f t="shared" si="32"/>
        <v>#REF!</v>
      </c>
      <c r="AN48" s="60"/>
      <c r="AO48" s="67">
        <f t="shared" ref="AO48:AZ48" si="71">-SUMPRODUCT($BF$119:$BF$153,AO$119:AO$153)</f>
        <v>0</v>
      </c>
      <c r="AP48" s="67">
        <f t="shared" si="71"/>
        <v>0</v>
      </c>
      <c r="AQ48" s="67">
        <f t="shared" si="71"/>
        <v>0</v>
      </c>
      <c r="AR48" s="67">
        <f t="shared" si="71"/>
        <v>0</v>
      </c>
      <c r="AS48" s="67">
        <f t="shared" si="71"/>
        <v>0</v>
      </c>
      <c r="AT48" s="67">
        <f t="shared" si="71"/>
        <v>0</v>
      </c>
      <c r="AU48" s="67">
        <f t="shared" si="71"/>
        <v>0</v>
      </c>
      <c r="AV48" s="67">
        <f t="shared" si="71"/>
        <v>0</v>
      </c>
      <c r="AW48" s="67">
        <f t="shared" si="71"/>
        <v>0</v>
      </c>
      <c r="AX48" s="67">
        <f t="shared" si="71"/>
        <v>0</v>
      </c>
      <c r="AY48" s="67">
        <f t="shared" si="71"/>
        <v>0</v>
      </c>
      <c r="AZ48" s="67">
        <f t="shared" si="71"/>
        <v>0</v>
      </c>
      <c r="BA48" s="60"/>
      <c r="BB48" s="87">
        <f t="shared" si="33"/>
        <v>0</v>
      </c>
      <c r="BC48" s="62" t="e">
        <f t="shared" si="34"/>
        <v>#REF!</v>
      </c>
      <c r="BD48" s="60"/>
      <c r="BE48" s="67" t="s">
        <v>253</v>
      </c>
      <c r="BF48" s="119"/>
      <c r="BG48" s="120"/>
      <c r="BH48" s="121"/>
      <c r="BI48" s="120"/>
      <c r="BJ48" s="120"/>
      <c r="BK48" s="121"/>
      <c r="BL48" s="60"/>
      <c r="BM48" s="67">
        <f t="shared" ref="BM48:BX48" si="72">-SUMPRODUCT($BF$119:$BF$153,BM$119:BM$153)</f>
        <v>0</v>
      </c>
      <c r="BN48" s="67">
        <f t="shared" si="72"/>
        <v>0</v>
      </c>
      <c r="BO48" s="67">
        <f t="shared" si="72"/>
        <v>0</v>
      </c>
      <c r="BP48" s="67">
        <f t="shared" si="72"/>
        <v>0</v>
      </c>
      <c r="BQ48" s="67">
        <f t="shared" si="72"/>
        <v>0</v>
      </c>
      <c r="BR48" s="67">
        <f t="shared" si="72"/>
        <v>0</v>
      </c>
      <c r="BS48" s="67">
        <f t="shared" si="72"/>
        <v>0</v>
      </c>
      <c r="BT48" s="67">
        <f t="shared" si="72"/>
        <v>0</v>
      </c>
      <c r="BU48" s="67">
        <f t="shared" si="72"/>
        <v>0</v>
      </c>
      <c r="BV48" s="67">
        <f t="shared" si="72"/>
        <v>0</v>
      </c>
      <c r="BW48" s="67">
        <f t="shared" si="72"/>
        <v>0</v>
      </c>
      <c r="BX48" s="67">
        <f t="shared" si="72"/>
        <v>0</v>
      </c>
      <c r="BY48" s="60"/>
      <c r="BZ48" s="87">
        <f t="shared" si="35"/>
        <v>0</v>
      </c>
      <c r="CA48" s="62" t="e">
        <f t="shared" si="36"/>
        <v>#REF!</v>
      </c>
      <c r="CB48" s="60"/>
      <c r="CC48" s="67">
        <f t="shared" ref="CC48:CN48" si="73">-SUMPRODUCT($BF$119:$BF$153,CC$119:CC$153)</f>
        <v>0</v>
      </c>
      <c r="CD48" s="67">
        <f t="shared" si="73"/>
        <v>0</v>
      </c>
      <c r="CE48" s="67">
        <f t="shared" si="73"/>
        <v>0</v>
      </c>
      <c r="CF48" s="67">
        <f t="shared" si="73"/>
        <v>0</v>
      </c>
      <c r="CG48" s="67">
        <f t="shared" si="73"/>
        <v>0</v>
      </c>
      <c r="CH48" s="67">
        <f t="shared" si="73"/>
        <v>0</v>
      </c>
      <c r="CI48" s="67">
        <f t="shared" si="73"/>
        <v>0</v>
      </c>
      <c r="CJ48" s="67">
        <f t="shared" si="73"/>
        <v>0</v>
      </c>
      <c r="CK48" s="67">
        <f t="shared" si="73"/>
        <v>0</v>
      </c>
      <c r="CL48" s="67">
        <f t="shared" si="73"/>
        <v>0</v>
      </c>
      <c r="CM48" s="67">
        <f t="shared" si="73"/>
        <v>0</v>
      </c>
      <c r="CN48" s="67">
        <f t="shared" si="73"/>
        <v>0</v>
      </c>
      <c r="CO48" s="60"/>
      <c r="CP48" s="87">
        <f t="shared" si="37"/>
        <v>0</v>
      </c>
      <c r="CQ48" s="62" t="e">
        <f t="shared" si="38"/>
        <v>#REF!</v>
      </c>
    </row>
    <row r="49" spans="1:95" ht="10.5" customHeight="1" outlineLevel="1" x14ac:dyDescent="0.25">
      <c r="A49" s="70" t="str">
        <f t="shared" si="39"/>
        <v>DespesaFrete sobre Compras</v>
      </c>
      <c r="B49" s="70" t="s">
        <v>53</v>
      </c>
      <c r="C49" s="70" t="s">
        <v>80</v>
      </c>
      <c r="D49" s="60" t="s">
        <v>61</v>
      </c>
      <c r="E49" s="60"/>
      <c r="F49" s="60"/>
      <c r="G49" s="62"/>
      <c r="H49" s="60"/>
      <c r="I49" s="67" t="e">
        <f t="shared" si="69"/>
        <v>#REF!</v>
      </c>
      <c r="J49" s="67" t="e">
        <f t="shared" si="69"/>
        <v>#REF!</v>
      </c>
      <c r="K49" s="67" t="e">
        <f t="shared" si="69"/>
        <v>#REF!</v>
      </c>
      <c r="L49" s="67" t="e">
        <f t="shared" si="69"/>
        <v>#REF!</v>
      </c>
      <c r="M49" s="67" t="e">
        <f t="shared" si="69"/>
        <v>#REF!</v>
      </c>
      <c r="N49" s="67" t="e">
        <f t="shared" si="69"/>
        <v>#REF!</v>
      </c>
      <c r="O49" s="67" t="e">
        <f t="shared" si="69"/>
        <v>#REF!</v>
      </c>
      <c r="P49" s="67" t="e">
        <f t="shared" si="69"/>
        <v>#REF!</v>
      </c>
      <c r="Q49" s="67" t="e">
        <f t="shared" si="69"/>
        <v>#REF!</v>
      </c>
      <c r="R49" s="67" t="e">
        <f t="shared" si="69"/>
        <v>#REF!</v>
      </c>
      <c r="S49" s="67" t="e">
        <f t="shared" si="69"/>
        <v>#REF!</v>
      </c>
      <c r="T49" s="67" t="e">
        <f t="shared" si="69"/>
        <v>#REF!</v>
      </c>
      <c r="U49" s="60"/>
      <c r="V49" s="87" t="e">
        <f t="shared" si="29"/>
        <v>#REF!</v>
      </c>
      <c r="W49" s="62" t="e">
        <f t="shared" si="30"/>
        <v>#REF!</v>
      </c>
      <c r="X49" s="60"/>
      <c r="Y49" s="67" t="e">
        <f t="shared" ref="Y49:AJ50" si="74">SUMIF($A$158:$A$1048576,$A49,Y$158:Y$1048576)</f>
        <v>#REF!</v>
      </c>
      <c r="Z49" s="67" t="e">
        <f t="shared" si="74"/>
        <v>#REF!</v>
      </c>
      <c r="AA49" s="67" t="e">
        <f t="shared" si="74"/>
        <v>#REF!</v>
      </c>
      <c r="AB49" s="67" t="e">
        <f t="shared" si="74"/>
        <v>#REF!</v>
      </c>
      <c r="AC49" s="67" t="e">
        <f t="shared" si="74"/>
        <v>#REF!</v>
      </c>
      <c r="AD49" s="67" t="e">
        <f t="shared" si="74"/>
        <v>#REF!</v>
      </c>
      <c r="AE49" s="67" t="e">
        <f t="shared" si="74"/>
        <v>#REF!</v>
      </c>
      <c r="AF49" s="67" t="e">
        <f t="shared" si="74"/>
        <v>#REF!</v>
      </c>
      <c r="AG49" s="67" t="e">
        <f t="shared" si="74"/>
        <v>#REF!</v>
      </c>
      <c r="AH49" s="67" t="e">
        <f t="shared" si="74"/>
        <v>#REF!</v>
      </c>
      <c r="AI49" s="67" t="e">
        <f t="shared" si="74"/>
        <v>#REF!</v>
      </c>
      <c r="AJ49" s="67" t="e">
        <f t="shared" si="74"/>
        <v>#REF!</v>
      </c>
      <c r="AK49" s="60"/>
      <c r="AL49" s="87" t="e">
        <f t="shared" si="31"/>
        <v>#REF!</v>
      </c>
      <c r="AM49" s="62" t="e">
        <f t="shared" si="32"/>
        <v>#REF!</v>
      </c>
      <c r="AN49" s="60"/>
      <c r="AO49" s="67" t="e">
        <f t="shared" ref="AO49:AZ50" si="75">SUMIF($A$158:$A$1048576,$A49,AO$158:AO$1048576)</f>
        <v>#REF!</v>
      </c>
      <c r="AP49" s="67" t="e">
        <f t="shared" si="75"/>
        <v>#REF!</v>
      </c>
      <c r="AQ49" s="67" t="e">
        <f t="shared" si="75"/>
        <v>#REF!</v>
      </c>
      <c r="AR49" s="67" t="e">
        <f t="shared" si="75"/>
        <v>#REF!</v>
      </c>
      <c r="AS49" s="67" t="e">
        <f t="shared" si="75"/>
        <v>#REF!</v>
      </c>
      <c r="AT49" s="67" t="e">
        <f t="shared" si="75"/>
        <v>#REF!</v>
      </c>
      <c r="AU49" s="67" t="e">
        <f t="shared" si="75"/>
        <v>#REF!</v>
      </c>
      <c r="AV49" s="67" t="e">
        <f t="shared" si="75"/>
        <v>#REF!</v>
      </c>
      <c r="AW49" s="67" t="e">
        <f t="shared" si="75"/>
        <v>#REF!</v>
      </c>
      <c r="AX49" s="67" t="e">
        <f t="shared" si="75"/>
        <v>#REF!</v>
      </c>
      <c r="AY49" s="67" t="e">
        <f t="shared" si="75"/>
        <v>#REF!</v>
      </c>
      <c r="AZ49" s="67" t="e">
        <f t="shared" si="75"/>
        <v>#REF!</v>
      </c>
      <c r="BA49" s="60"/>
      <c r="BB49" s="87" t="e">
        <f t="shared" si="33"/>
        <v>#REF!</v>
      </c>
      <c r="BC49" s="62" t="e">
        <f t="shared" si="34"/>
        <v>#REF!</v>
      </c>
      <c r="BD49" s="60"/>
      <c r="BE49" s="67" t="s">
        <v>254</v>
      </c>
      <c r="BF49" s="119">
        <f>50*36*0.2*-1.92</f>
        <v>-691.19999999999993</v>
      </c>
      <c r="BG49" s="120"/>
      <c r="BH49" s="121"/>
      <c r="BI49" s="120"/>
      <c r="BJ49" s="120"/>
      <c r="BK49" s="121"/>
      <c r="BL49" s="60"/>
      <c r="BM49" s="67" t="e">
        <f t="shared" ref="BM49:BX50" si="76">SUMIF($A$158:$A$1048576,$A49,BM$158:BM$1048576)</f>
        <v>#REF!</v>
      </c>
      <c r="BN49" s="67" t="e">
        <f t="shared" si="76"/>
        <v>#REF!</v>
      </c>
      <c r="BO49" s="67" t="e">
        <f t="shared" si="76"/>
        <v>#REF!</v>
      </c>
      <c r="BP49" s="67" t="e">
        <f t="shared" si="76"/>
        <v>#REF!</v>
      </c>
      <c r="BQ49" s="67" t="e">
        <f t="shared" si="76"/>
        <v>#REF!</v>
      </c>
      <c r="BR49" s="67" t="e">
        <f t="shared" si="76"/>
        <v>#REF!</v>
      </c>
      <c r="BS49" s="67" t="e">
        <f t="shared" si="76"/>
        <v>#REF!</v>
      </c>
      <c r="BT49" s="67" t="e">
        <f t="shared" si="76"/>
        <v>#REF!</v>
      </c>
      <c r="BU49" s="67" t="e">
        <f t="shared" si="76"/>
        <v>#REF!</v>
      </c>
      <c r="BV49" s="67" t="e">
        <f t="shared" si="76"/>
        <v>#REF!</v>
      </c>
      <c r="BW49" s="67" t="e">
        <f t="shared" si="76"/>
        <v>#REF!</v>
      </c>
      <c r="BX49" s="67" t="e">
        <f t="shared" si="76"/>
        <v>#REF!</v>
      </c>
      <c r="BY49" s="60"/>
      <c r="BZ49" s="87" t="e">
        <f t="shared" si="35"/>
        <v>#REF!</v>
      </c>
      <c r="CA49" s="62" t="e">
        <f t="shared" si="36"/>
        <v>#REF!</v>
      </c>
      <c r="CB49" s="60"/>
      <c r="CC49" s="67" t="e">
        <f t="shared" ref="CC49:CN50" si="77">SUMIF($A$158:$A$1048576,$A49,CC$158:CC$1048576)</f>
        <v>#REF!</v>
      </c>
      <c r="CD49" s="67" t="e">
        <f t="shared" si="77"/>
        <v>#REF!</v>
      </c>
      <c r="CE49" s="67" t="e">
        <f t="shared" si="77"/>
        <v>#REF!</v>
      </c>
      <c r="CF49" s="67" t="e">
        <f t="shared" si="77"/>
        <v>#REF!</v>
      </c>
      <c r="CG49" s="67" t="e">
        <f t="shared" si="77"/>
        <v>#REF!</v>
      </c>
      <c r="CH49" s="67" t="e">
        <f t="shared" si="77"/>
        <v>#REF!</v>
      </c>
      <c r="CI49" s="67" t="e">
        <f t="shared" si="77"/>
        <v>#REF!</v>
      </c>
      <c r="CJ49" s="67" t="e">
        <f t="shared" si="77"/>
        <v>#REF!</v>
      </c>
      <c r="CK49" s="67" t="e">
        <f t="shared" si="77"/>
        <v>#REF!</v>
      </c>
      <c r="CL49" s="67" t="e">
        <f t="shared" si="77"/>
        <v>#REF!</v>
      </c>
      <c r="CM49" s="67" t="e">
        <f t="shared" si="77"/>
        <v>#REF!</v>
      </c>
      <c r="CN49" s="67" t="e">
        <f t="shared" si="77"/>
        <v>#REF!</v>
      </c>
      <c r="CO49" s="60"/>
      <c r="CP49" s="87" t="e">
        <f t="shared" si="37"/>
        <v>#REF!</v>
      </c>
      <c r="CQ49" s="62" t="e">
        <f t="shared" si="38"/>
        <v>#REF!</v>
      </c>
    </row>
    <row r="50" spans="1:95" ht="10.5" customHeight="1" outlineLevel="1" x14ac:dyDescent="0.25">
      <c r="A50" s="70" t="str">
        <f t="shared" si="39"/>
        <v>DespesaEmbalagem</v>
      </c>
      <c r="B50" s="70" t="s">
        <v>53</v>
      </c>
      <c r="C50" s="70" t="s">
        <v>80</v>
      </c>
      <c r="D50" s="60" t="s">
        <v>62</v>
      </c>
      <c r="E50" s="60"/>
      <c r="F50" s="60"/>
      <c r="G50" s="62"/>
      <c r="H50" s="60"/>
      <c r="I50" s="67" t="e">
        <f t="shared" si="69"/>
        <v>#REF!</v>
      </c>
      <c r="J50" s="67" t="e">
        <f t="shared" si="69"/>
        <v>#REF!</v>
      </c>
      <c r="K50" s="67" t="e">
        <f t="shared" si="69"/>
        <v>#REF!</v>
      </c>
      <c r="L50" s="67" t="e">
        <f t="shared" si="69"/>
        <v>#REF!</v>
      </c>
      <c r="M50" s="67" t="e">
        <f t="shared" si="69"/>
        <v>#REF!</v>
      </c>
      <c r="N50" s="67" t="e">
        <f t="shared" si="69"/>
        <v>#REF!</v>
      </c>
      <c r="O50" s="67" t="e">
        <f t="shared" si="69"/>
        <v>#REF!</v>
      </c>
      <c r="P50" s="67" t="e">
        <f t="shared" si="69"/>
        <v>#REF!</v>
      </c>
      <c r="Q50" s="67" t="e">
        <f t="shared" si="69"/>
        <v>#REF!</v>
      </c>
      <c r="R50" s="67" t="e">
        <f t="shared" si="69"/>
        <v>#REF!</v>
      </c>
      <c r="S50" s="67" t="e">
        <f t="shared" si="69"/>
        <v>#REF!</v>
      </c>
      <c r="T50" s="67" t="e">
        <f t="shared" si="69"/>
        <v>#REF!</v>
      </c>
      <c r="U50" s="60"/>
      <c r="V50" s="87" t="e">
        <f t="shared" si="29"/>
        <v>#REF!</v>
      </c>
      <c r="W50" s="62" t="e">
        <f t="shared" si="30"/>
        <v>#REF!</v>
      </c>
      <c r="X50" s="60"/>
      <c r="Y50" s="67" t="e">
        <f t="shared" si="74"/>
        <v>#REF!</v>
      </c>
      <c r="Z50" s="67" t="e">
        <f t="shared" si="74"/>
        <v>#REF!</v>
      </c>
      <c r="AA50" s="67" t="e">
        <f t="shared" si="74"/>
        <v>#REF!</v>
      </c>
      <c r="AB50" s="67" t="e">
        <f t="shared" si="74"/>
        <v>#REF!</v>
      </c>
      <c r="AC50" s="67" t="e">
        <f t="shared" si="74"/>
        <v>#REF!</v>
      </c>
      <c r="AD50" s="67" t="e">
        <f t="shared" si="74"/>
        <v>#REF!</v>
      </c>
      <c r="AE50" s="67" t="e">
        <f t="shared" si="74"/>
        <v>#REF!</v>
      </c>
      <c r="AF50" s="67" t="e">
        <f t="shared" si="74"/>
        <v>#REF!</v>
      </c>
      <c r="AG50" s="67" t="e">
        <f t="shared" si="74"/>
        <v>#REF!</v>
      </c>
      <c r="AH50" s="67" t="e">
        <f t="shared" si="74"/>
        <v>#REF!</v>
      </c>
      <c r="AI50" s="67" t="e">
        <f t="shared" si="74"/>
        <v>#REF!</v>
      </c>
      <c r="AJ50" s="67" t="e">
        <f t="shared" si="74"/>
        <v>#REF!</v>
      </c>
      <c r="AK50" s="60"/>
      <c r="AL50" s="87" t="e">
        <f t="shared" si="31"/>
        <v>#REF!</v>
      </c>
      <c r="AM50" s="62" t="e">
        <f t="shared" si="32"/>
        <v>#REF!</v>
      </c>
      <c r="AN50" s="60"/>
      <c r="AO50" s="67" t="e">
        <f t="shared" si="75"/>
        <v>#REF!</v>
      </c>
      <c r="AP50" s="67" t="e">
        <f t="shared" si="75"/>
        <v>#REF!</v>
      </c>
      <c r="AQ50" s="67" t="e">
        <f t="shared" si="75"/>
        <v>#REF!</v>
      </c>
      <c r="AR50" s="67" t="e">
        <f t="shared" si="75"/>
        <v>#REF!</v>
      </c>
      <c r="AS50" s="67" t="e">
        <f t="shared" si="75"/>
        <v>#REF!</v>
      </c>
      <c r="AT50" s="67" t="e">
        <f t="shared" si="75"/>
        <v>#REF!</v>
      </c>
      <c r="AU50" s="67" t="e">
        <f t="shared" si="75"/>
        <v>#REF!</v>
      </c>
      <c r="AV50" s="67" t="e">
        <f t="shared" si="75"/>
        <v>#REF!</v>
      </c>
      <c r="AW50" s="67" t="e">
        <f t="shared" si="75"/>
        <v>#REF!</v>
      </c>
      <c r="AX50" s="67" t="e">
        <f t="shared" si="75"/>
        <v>#REF!</v>
      </c>
      <c r="AY50" s="67" t="e">
        <f t="shared" si="75"/>
        <v>#REF!</v>
      </c>
      <c r="AZ50" s="67" t="e">
        <f t="shared" si="75"/>
        <v>#REF!</v>
      </c>
      <c r="BA50" s="60"/>
      <c r="BB50" s="87" t="e">
        <f t="shared" si="33"/>
        <v>#REF!</v>
      </c>
      <c r="BC50" s="62" t="e">
        <f t="shared" si="34"/>
        <v>#REF!</v>
      </c>
      <c r="BD50" s="60"/>
      <c r="BE50" s="67" t="s">
        <v>255</v>
      </c>
      <c r="BF50" s="119">
        <v>-6.78</v>
      </c>
      <c r="BG50" s="120"/>
      <c r="BH50" s="121"/>
      <c r="BI50" s="120"/>
      <c r="BJ50" s="120">
        <v>-0.3</v>
      </c>
      <c r="BK50" s="121">
        <v>45901</v>
      </c>
      <c r="BL50" s="60"/>
      <c r="BM50" s="67" t="e">
        <f t="shared" si="76"/>
        <v>#REF!</v>
      </c>
      <c r="BN50" s="67" t="e">
        <f t="shared" si="76"/>
        <v>#REF!</v>
      </c>
      <c r="BO50" s="67" t="e">
        <f t="shared" si="76"/>
        <v>#REF!</v>
      </c>
      <c r="BP50" s="67" t="e">
        <f t="shared" si="76"/>
        <v>#REF!</v>
      </c>
      <c r="BQ50" s="67" t="e">
        <f t="shared" si="76"/>
        <v>#REF!</v>
      </c>
      <c r="BR50" s="67" t="e">
        <f t="shared" si="76"/>
        <v>#REF!</v>
      </c>
      <c r="BS50" s="67" t="e">
        <f t="shared" si="76"/>
        <v>#REF!</v>
      </c>
      <c r="BT50" s="67" t="e">
        <f t="shared" si="76"/>
        <v>#REF!</v>
      </c>
      <c r="BU50" s="67" t="e">
        <f t="shared" si="76"/>
        <v>#REF!</v>
      </c>
      <c r="BV50" s="67" t="e">
        <f t="shared" si="76"/>
        <v>#REF!</v>
      </c>
      <c r="BW50" s="67" t="e">
        <f t="shared" si="76"/>
        <v>#REF!</v>
      </c>
      <c r="BX50" s="67" t="e">
        <f t="shared" si="76"/>
        <v>#REF!</v>
      </c>
      <c r="BY50" s="60"/>
      <c r="BZ50" s="87" t="e">
        <f t="shared" si="35"/>
        <v>#REF!</v>
      </c>
      <c r="CA50" s="62" t="e">
        <f t="shared" si="36"/>
        <v>#REF!</v>
      </c>
      <c r="CB50" s="60"/>
      <c r="CC50" s="67" t="e">
        <f t="shared" si="77"/>
        <v>#REF!</v>
      </c>
      <c r="CD50" s="67" t="e">
        <f t="shared" si="77"/>
        <v>#REF!</v>
      </c>
      <c r="CE50" s="67" t="e">
        <f t="shared" si="77"/>
        <v>#REF!</v>
      </c>
      <c r="CF50" s="67" t="e">
        <f t="shared" si="77"/>
        <v>#REF!</v>
      </c>
      <c r="CG50" s="67" t="e">
        <f t="shared" si="77"/>
        <v>#REF!</v>
      </c>
      <c r="CH50" s="67" t="e">
        <f t="shared" si="77"/>
        <v>#REF!</v>
      </c>
      <c r="CI50" s="67" t="e">
        <f t="shared" si="77"/>
        <v>#REF!</v>
      </c>
      <c r="CJ50" s="67" t="e">
        <f t="shared" si="77"/>
        <v>#REF!</v>
      </c>
      <c r="CK50" s="67" t="e">
        <f t="shared" si="77"/>
        <v>#REF!</v>
      </c>
      <c r="CL50" s="67" t="e">
        <f t="shared" si="77"/>
        <v>#REF!</v>
      </c>
      <c r="CM50" s="67" t="e">
        <f t="shared" si="77"/>
        <v>#REF!</v>
      </c>
      <c r="CN50" s="67" t="e">
        <f t="shared" si="77"/>
        <v>#REF!</v>
      </c>
      <c r="CO50" s="60"/>
      <c r="CP50" s="87" t="e">
        <f t="shared" si="37"/>
        <v>#REF!</v>
      </c>
      <c r="CQ50" s="62" t="e">
        <f t="shared" si="38"/>
        <v>#REF!</v>
      </c>
    </row>
    <row r="51" spans="1:95" ht="10.5" customHeight="1" x14ac:dyDescent="0.25">
      <c r="A51" s="70" t="str">
        <f t="shared" si="39"/>
        <v>DespesaMargem bruta</v>
      </c>
      <c r="B51" s="70" t="s">
        <v>53</v>
      </c>
      <c r="C51" s="70"/>
      <c r="D51" s="3" t="s">
        <v>63</v>
      </c>
      <c r="E51" s="3"/>
      <c r="F51" s="60"/>
      <c r="G51" s="6"/>
      <c r="H51" s="60"/>
      <c r="I51" s="4" t="e">
        <f t="shared" ref="I51:T51" si="78">I46+I47</f>
        <v>#REF!</v>
      </c>
      <c r="J51" s="4" t="e">
        <f t="shared" si="78"/>
        <v>#REF!</v>
      </c>
      <c r="K51" s="4" t="e">
        <f t="shared" si="78"/>
        <v>#REF!</v>
      </c>
      <c r="L51" s="4" t="e">
        <f t="shared" si="78"/>
        <v>#REF!</v>
      </c>
      <c r="M51" s="4" t="e">
        <f t="shared" si="78"/>
        <v>#REF!</v>
      </c>
      <c r="N51" s="4" t="e">
        <f t="shared" si="78"/>
        <v>#REF!</v>
      </c>
      <c r="O51" s="4" t="e">
        <f t="shared" si="78"/>
        <v>#REF!</v>
      </c>
      <c r="P51" s="4" t="e">
        <f t="shared" si="78"/>
        <v>#REF!</v>
      </c>
      <c r="Q51" s="4" t="e">
        <f t="shared" si="78"/>
        <v>#REF!</v>
      </c>
      <c r="R51" s="4" t="e">
        <f t="shared" si="78"/>
        <v>#REF!</v>
      </c>
      <c r="S51" s="4" t="e">
        <f t="shared" si="78"/>
        <v>#REF!</v>
      </c>
      <c r="T51" s="4" t="e">
        <f t="shared" si="78"/>
        <v>#REF!</v>
      </c>
      <c r="U51" s="60"/>
      <c r="V51" s="4" t="e">
        <f t="shared" si="29"/>
        <v>#REF!</v>
      </c>
      <c r="W51" s="6" t="e">
        <f t="shared" si="30"/>
        <v>#REF!</v>
      </c>
      <c r="X51" s="60"/>
      <c r="Y51" s="4" t="e">
        <f t="shared" ref="Y51:AJ51" si="79">Y46+Y47</f>
        <v>#REF!</v>
      </c>
      <c r="Z51" s="4" t="e">
        <f t="shared" si="79"/>
        <v>#REF!</v>
      </c>
      <c r="AA51" s="4" t="e">
        <f t="shared" si="79"/>
        <v>#REF!</v>
      </c>
      <c r="AB51" s="4" t="e">
        <f t="shared" si="79"/>
        <v>#REF!</v>
      </c>
      <c r="AC51" s="4" t="e">
        <f t="shared" si="79"/>
        <v>#REF!</v>
      </c>
      <c r="AD51" s="4" t="e">
        <f t="shared" si="79"/>
        <v>#REF!</v>
      </c>
      <c r="AE51" s="4" t="e">
        <f t="shared" si="79"/>
        <v>#REF!</v>
      </c>
      <c r="AF51" s="4" t="e">
        <f t="shared" si="79"/>
        <v>#REF!</v>
      </c>
      <c r="AG51" s="4" t="e">
        <f t="shared" si="79"/>
        <v>#REF!</v>
      </c>
      <c r="AH51" s="4" t="e">
        <f t="shared" si="79"/>
        <v>#REF!</v>
      </c>
      <c r="AI51" s="4" t="e">
        <f t="shared" si="79"/>
        <v>#REF!</v>
      </c>
      <c r="AJ51" s="4" t="e">
        <f t="shared" si="79"/>
        <v>#REF!</v>
      </c>
      <c r="AK51" s="60"/>
      <c r="AL51" s="4" t="e">
        <f t="shared" si="31"/>
        <v>#REF!</v>
      </c>
      <c r="AM51" s="6" t="e">
        <f t="shared" si="32"/>
        <v>#REF!</v>
      </c>
      <c r="AN51" s="60"/>
      <c r="AO51" s="4" t="e">
        <f t="shared" ref="AO51:AZ51" si="80">AO46+AO47</f>
        <v>#REF!</v>
      </c>
      <c r="AP51" s="4" t="e">
        <f t="shared" si="80"/>
        <v>#REF!</v>
      </c>
      <c r="AQ51" s="4" t="e">
        <f t="shared" si="80"/>
        <v>#REF!</v>
      </c>
      <c r="AR51" s="4" t="e">
        <f t="shared" si="80"/>
        <v>#REF!</v>
      </c>
      <c r="AS51" s="4" t="e">
        <f t="shared" si="80"/>
        <v>#REF!</v>
      </c>
      <c r="AT51" s="4" t="e">
        <f t="shared" si="80"/>
        <v>#REF!</v>
      </c>
      <c r="AU51" s="4" t="e">
        <f t="shared" si="80"/>
        <v>#REF!</v>
      </c>
      <c r="AV51" s="4" t="e">
        <f t="shared" si="80"/>
        <v>#REF!</v>
      </c>
      <c r="AW51" s="4" t="e">
        <f t="shared" si="80"/>
        <v>#REF!</v>
      </c>
      <c r="AX51" s="4" t="e">
        <f t="shared" si="80"/>
        <v>#REF!</v>
      </c>
      <c r="AY51" s="4" t="e">
        <f t="shared" si="80"/>
        <v>#REF!</v>
      </c>
      <c r="AZ51" s="4" t="e">
        <f t="shared" si="80"/>
        <v>#REF!</v>
      </c>
      <c r="BA51" s="60"/>
      <c r="BB51" s="4" t="e">
        <f t="shared" si="33"/>
        <v>#REF!</v>
      </c>
      <c r="BC51" s="6" t="e">
        <f t="shared" si="34"/>
        <v>#REF!</v>
      </c>
      <c r="BD51" s="60"/>
      <c r="BE51" s="4"/>
      <c r="BF51" s="102"/>
      <c r="BG51" s="102"/>
      <c r="BH51" s="103"/>
      <c r="BI51" s="103"/>
      <c r="BJ51" s="103"/>
      <c r="BK51" s="103"/>
      <c r="BL51" s="60"/>
      <c r="BM51" s="4" t="e">
        <f t="shared" ref="BM51:BX51" si="81">BM46+BM47</f>
        <v>#REF!</v>
      </c>
      <c r="BN51" s="4" t="e">
        <f t="shared" si="81"/>
        <v>#REF!</v>
      </c>
      <c r="BO51" s="4" t="e">
        <f t="shared" si="81"/>
        <v>#REF!</v>
      </c>
      <c r="BP51" s="4" t="e">
        <f t="shared" si="81"/>
        <v>#REF!</v>
      </c>
      <c r="BQ51" s="4" t="e">
        <f t="shared" si="81"/>
        <v>#REF!</v>
      </c>
      <c r="BR51" s="4" t="e">
        <f t="shared" si="81"/>
        <v>#REF!</v>
      </c>
      <c r="BS51" s="4" t="e">
        <f t="shared" si="81"/>
        <v>#REF!</v>
      </c>
      <c r="BT51" s="4" t="e">
        <f t="shared" si="81"/>
        <v>#REF!</v>
      </c>
      <c r="BU51" s="4" t="e">
        <f t="shared" si="81"/>
        <v>#REF!</v>
      </c>
      <c r="BV51" s="4" t="e">
        <f t="shared" si="81"/>
        <v>#REF!</v>
      </c>
      <c r="BW51" s="4" t="e">
        <f t="shared" si="81"/>
        <v>#REF!</v>
      </c>
      <c r="BX51" s="4" t="e">
        <f t="shared" si="81"/>
        <v>#REF!</v>
      </c>
      <c r="BY51" s="60"/>
      <c r="BZ51" s="4" t="e">
        <f t="shared" si="35"/>
        <v>#REF!</v>
      </c>
      <c r="CA51" s="6" t="e">
        <f t="shared" si="36"/>
        <v>#REF!</v>
      </c>
      <c r="CB51" s="60"/>
      <c r="CC51" s="4" t="e">
        <f t="shared" ref="CC51:CN51" si="82">CC46+CC47</f>
        <v>#REF!</v>
      </c>
      <c r="CD51" s="4" t="e">
        <f t="shared" si="82"/>
        <v>#REF!</v>
      </c>
      <c r="CE51" s="4" t="e">
        <f t="shared" si="82"/>
        <v>#REF!</v>
      </c>
      <c r="CF51" s="4" t="e">
        <f t="shared" si="82"/>
        <v>#REF!</v>
      </c>
      <c r="CG51" s="4" t="e">
        <f t="shared" si="82"/>
        <v>#REF!</v>
      </c>
      <c r="CH51" s="4" t="e">
        <f t="shared" si="82"/>
        <v>#REF!</v>
      </c>
      <c r="CI51" s="4" t="e">
        <f t="shared" si="82"/>
        <v>#REF!</v>
      </c>
      <c r="CJ51" s="4" t="e">
        <f t="shared" si="82"/>
        <v>#REF!</v>
      </c>
      <c r="CK51" s="4" t="e">
        <f t="shared" si="82"/>
        <v>#REF!</v>
      </c>
      <c r="CL51" s="4" t="e">
        <f t="shared" si="82"/>
        <v>#REF!</v>
      </c>
      <c r="CM51" s="4" t="e">
        <f t="shared" si="82"/>
        <v>#REF!</v>
      </c>
      <c r="CN51" s="4" t="e">
        <f t="shared" si="82"/>
        <v>#REF!</v>
      </c>
      <c r="CO51" s="60"/>
      <c r="CP51" s="4" t="e">
        <f t="shared" si="37"/>
        <v>#REF!</v>
      </c>
      <c r="CQ51" s="6" t="e">
        <f t="shared" si="38"/>
        <v>#REF!</v>
      </c>
    </row>
    <row r="52" spans="1:95" ht="10.5" customHeight="1" x14ac:dyDescent="0.25">
      <c r="A52" s="70" t="str">
        <f t="shared" si="39"/>
        <v>DespesaDespesas variáveis</v>
      </c>
      <c r="B52" s="70" t="s">
        <v>53</v>
      </c>
      <c r="C52" s="70"/>
      <c r="D52" s="81" t="s">
        <v>64</v>
      </c>
      <c r="E52" s="81"/>
      <c r="F52" s="60"/>
      <c r="G52" s="88"/>
      <c r="H52" s="60"/>
      <c r="I52" s="83" t="e">
        <f t="shared" ref="I52:T52" si="83">I53+I65+I69</f>
        <v>#REF!</v>
      </c>
      <c r="J52" s="83" t="e">
        <f t="shared" si="83"/>
        <v>#REF!</v>
      </c>
      <c r="K52" s="83" t="e">
        <f t="shared" si="83"/>
        <v>#REF!</v>
      </c>
      <c r="L52" s="83" t="e">
        <f t="shared" si="83"/>
        <v>#REF!</v>
      </c>
      <c r="M52" s="83" t="e">
        <f t="shared" si="83"/>
        <v>#REF!</v>
      </c>
      <c r="N52" s="83" t="e">
        <f t="shared" si="83"/>
        <v>#REF!</v>
      </c>
      <c r="O52" s="83" t="e">
        <f t="shared" si="83"/>
        <v>#REF!</v>
      </c>
      <c r="P52" s="83" t="e">
        <f t="shared" si="83"/>
        <v>#REF!</v>
      </c>
      <c r="Q52" s="83" t="e">
        <f t="shared" si="83"/>
        <v>#REF!</v>
      </c>
      <c r="R52" s="83" t="e">
        <f t="shared" si="83"/>
        <v>#REF!</v>
      </c>
      <c r="S52" s="83" t="e">
        <f t="shared" si="83"/>
        <v>#REF!</v>
      </c>
      <c r="T52" s="83" t="e">
        <f t="shared" si="83"/>
        <v>#REF!</v>
      </c>
      <c r="U52" s="60"/>
      <c r="V52" s="83" t="e">
        <f t="shared" si="29"/>
        <v>#REF!</v>
      </c>
      <c r="W52" s="88" t="e">
        <f t="shared" si="30"/>
        <v>#REF!</v>
      </c>
      <c r="X52" s="60"/>
      <c r="Y52" s="83" t="e">
        <f t="shared" ref="Y52:AJ52" si="84">Y53+Y65+Y69</f>
        <v>#REF!</v>
      </c>
      <c r="Z52" s="83" t="e">
        <f t="shared" si="84"/>
        <v>#REF!</v>
      </c>
      <c r="AA52" s="83" t="e">
        <f t="shared" si="84"/>
        <v>#REF!</v>
      </c>
      <c r="AB52" s="83" t="e">
        <f t="shared" si="84"/>
        <v>#REF!</v>
      </c>
      <c r="AC52" s="83" t="e">
        <f t="shared" si="84"/>
        <v>#REF!</v>
      </c>
      <c r="AD52" s="83" t="e">
        <f t="shared" si="84"/>
        <v>#REF!</v>
      </c>
      <c r="AE52" s="83" t="e">
        <f t="shared" si="84"/>
        <v>#REF!</v>
      </c>
      <c r="AF52" s="83" t="e">
        <f t="shared" si="84"/>
        <v>#REF!</v>
      </c>
      <c r="AG52" s="83" t="e">
        <f t="shared" si="84"/>
        <v>#REF!</v>
      </c>
      <c r="AH52" s="83" t="e">
        <f t="shared" si="84"/>
        <v>#REF!</v>
      </c>
      <c r="AI52" s="83" t="e">
        <f t="shared" si="84"/>
        <v>#REF!</v>
      </c>
      <c r="AJ52" s="83" t="e">
        <f t="shared" si="84"/>
        <v>#REF!</v>
      </c>
      <c r="AK52" s="60"/>
      <c r="AL52" s="83" t="e">
        <f t="shared" si="31"/>
        <v>#REF!</v>
      </c>
      <c r="AM52" s="88" t="e">
        <f t="shared" si="32"/>
        <v>#REF!</v>
      </c>
      <c r="AN52" s="60"/>
      <c r="AO52" s="83" t="e">
        <f t="shared" ref="AO52:AZ52" si="85">AO53+AO65+AO69</f>
        <v>#REF!</v>
      </c>
      <c r="AP52" s="83" t="e">
        <f t="shared" si="85"/>
        <v>#REF!</v>
      </c>
      <c r="AQ52" s="83" t="e">
        <f t="shared" si="85"/>
        <v>#REF!</v>
      </c>
      <c r="AR52" s="83" t="e">
        <f t="shared" si="85"/>
        <v>#REF!</v>
      </c>
      <c r="AS52" s="83" t="e">
        <f t="shared" si="85"/>
        <v>#REF!</v>
      </c>
      <c r="AT52" s="83" t="e">
        <f t="shared" si="85"/>
        <v>#REF!</v>
      </c>
      <c r="AU52" s="83" t="e">
        <f t="shared" si="85"/>
        <v>#REF!</v>
      </c>
      <c r="AV52" s="83" t="e">
        <f t="shared" si="85"/>
        <v>#REF!</v>
      </c>
      <c r="AW52" s="83" t="e">
        <f t="shared" si="85"/>
        <v>#REF!</v>
      </c>
      <c r="AX52" s="83" t="e">
        <f t="shared" si="85"/>
        <v>#REF!</v>
      </c>
      <c r="AY52" s="83" t="e">
        <f t="shared" si="85"/>
        <v>#REF!</v>
      </c>
      <c r="AZ52" s="83" t="e">
        <f t="shared" si="85"/>
        <v>#REF!</v>
      </c>
      <c r="BA52" s="60"/>
      <c r="BB52" s="83" t="e">
        <f t="shared" si="33"/>
        <v>#REF!</v>
      </c>
      <c r="BC52" s="88" t="e">
        <f t="shared" si="34"/>
        <v>#REF!</v>
      </c>
      <c r="BD52" s="60"/>
      <c r="BE52" s="83"/>
      <c r="BF52" s="116"/>
      <c r="BG52" s="116"/>
      <c r="BH52" s="117"/>
      <c r="BI52" s="117"/>
      <c r="BJ52" s="117"/>
      <c r="BK52" s="117"/>
      <c r="BL52" s="60"/>
      <c r="BM52" s="83" t="e">
        <f t="shared" ref="BM52:BX52" si="86">BM53+BM65+BM69</f>
        <v>#REF!</v>
      </c>
      <c r="BN52" s="83" t="e">
        <f t="shared" si="86"/>
        <v>#REF!</v>
      </c>
      <c r="BO52" s="83" t="e">
        <f t="shared" si="86"/>
        <v>#REF!</v>
      </c>
      <c r="BP52" s="83" t="e">
        <f t="shared" si="86"/>
        <v>#REF!</v>
      </c>
      <c r="BQ52" s="83" t="e">
        <f t="shared" si="86"/>
        <v>#REF!</v>
      </c>
      <c r="BR52" s="83" t="e">
        <f t="shared" si="86"/>
        <v>#REF!</v>
      </c>
      <c r="BS52" s="83" t="e">
        <f t="shared" si="86"/>
        <v>#REF!</v>
      </c>
      <c r="BT52" s="83" t="e">
        <f t="shared" si="86"/>
        <v>#REF!</v>
      </c>
      <c r="BU52" s="83" t="e">
        <f t="shared" si="86"/>
        <v>#REF!</v>
      </c>
      <c r="BV52" s="83" t="e">
        <f t="shared" si="86"/>
        <v>#REF!</v>
      </c>
      <c r="BW52" s="83" t="e">
        <f t="shared" si="86"/>
        <v>#REF!</v>
      </c>
      <c r="BX52" s="83" t="e">
        <f t="shared" si="86"/>
        <v>#REF!</v>
      </c>
      <c r="BY52" s="60"/>
      <c r="BZ52" s="83" t="e">
        <f t="shared" si="35"/>
        <v>#REF!</v>
      </c>
      <c r="CA52" s="88" t="e">
        <f t="shared" si="36"/>
        <v>#REF!</v>
      </c>
      <c r="CB52" s="60"/>
      <c r="CC52" s="83" t="e">
        <f t="shared" ref="CC52:CN52" si="87">CC53+CC65+CC69</f>
        <v>#REF!</v>
      </c>
      <c r="CD52" s="83" t="e">
        <f t="shared" si="87"/>
        <v>#REF!</v>
      </c>
      <c r="CE52" s="83" t="e">
        <f t="shared" si="87"/>
        <v>#REF!</v>
      </c>
      <c r="CF52" s="83" t="e">
        <f t="shared" si="87"/>
        <v>#REF!</v>
      </c>
      <c r="CG52" s="83" t="e">
        <f t="shared" si="87"/>
        <v>#REF!</v>
      </c>
      <c r="CH52" s="83" t="e">
        <f t="shared" si="87"/>
        <v>#REF!</v>
      </c>
      <c r="CI52" s="83" t="e">
        <f t="shared" si="87"/>
        <v>#REF!</v>
      </c>
      <c r="CJ52" s="83" t="e">
        <f t="shared" si="87"/>
        <v>#REF!</v>
      </c>
      <c r="CK52" s="83" t="e">
        <f t="shared" si="87"/>
        <v>#REF!</v>
      </c>
      <c r="CL52" s="83" t="e">
        <f t="shared" si="87"/>
        <v>#REF!</v>
      </c>
      <c r="CM52" s="83" t="e">
        <f t="shared" si="87"/>
        <v>#REF!</v>
      </c>
      <c r="CN52" s="83" t="e">
        <f t="shared" si="87"/>
        <v>#REF!</v>
      </c>
      <c r="CO52" s="60"/>
      <c r="CP52" s="83" t="e">
        <f t="shared" si="37"/>
        <v>#REF!</v>
      </c>
      <c r="CQ52" s="88" t="e">
        <f t="shared" si="38"/>
        <v>#REF!</v>
      </c>
    </row>
    <row r="53" spans="1:95" ht="10.5" customHeight="1" x14ac:dyDescent="0.25">
      <c r="A53" s="70" t="str">
        <f t="shared" si="39"/>
        <v>DespesaDespesas de venda</v>
      </c>
      <c r="B53" s="70" t="s">
        <v>53</v>
      </c>
      <c r="C53" s="70"/>
      <c r="D53" s="2" t="s">
        <v>65</v>
      </c>
      <c r="E53" s="2"/>
      <c r="F53" s="60"/>
      <c r="G53" s="66"/>
      <c r="H53" s="60"/>
      <c r="I53" s="65" t="e">
        <f t="shared" ref="I53:T53" si="88">SUM(I55:I57)+I62</f>
        <v>#REF!</v>
      </c>
      <c r="J53" s="65" t="e">
        <f t="shared" si="88"/>
        <v>#REF!</v>
      </c>
      <c r="K53" s="65" t="e">
        <f t="shared" si="88"/>
        <v>#REF!</v>
      </c>
      <c r="L53" s="65" t="e">
        <f t="shared" si="88"/>
        <v>#REF!</v>
      </c>
      <c r="M53" s="65" t="e">
        <f t="shared" si="88"/>
        <v>#REF!</v>
      </c>
      <c r="N53" s="65" t="e">
        <f t="shared" si="88"/>
        <v>#REF!</v>
      </c>
      <c r="O53" s="65" t="e">
        <f t="shared" si="88"/>
        <v>#REF!</v>
      </c>
      <c r="P53" s="65" t="e">
        <f t="shared" si="88"/>
        <v>#REF!</v>
      </c>
      <c r="Q53" s="65" t="e">
        <f t="shared" si="88"/>
        <v>#REF!</v>
      </c>
      <c r="R53" s="65" t="e">
        <f t="shared" si="88"/>
        <v>#REF!</v>
      </c>
      <c r="S53" s="65" t="e">
        <f t="shared" si="88"/>
        <v>#REF!</v>
      </c>
      <c r="T53" s="65" t="e">
        <f t="shared" si="88"/>
        <v>#REF!</v>
      </c>
      <c r="U53" s="60"/>
      <c r="V53" s="65" t="e">
        <f t="shared" si="29"/>
        <v>#REF!</v>
      </c>
      <c r="W53" s="66" t="e">
        <f t="shared" si="30"/>
        <v>#REF!</v>
      </c>
      <c r="X53" s="60"/>
      <c r="Y53" s="65" t="e">
        <f t="shared" ref="Y53:AJ53" si="89">SUM(Y55:Y57)+Y62</f>
        <v>#REF!</v>
      </c>
      <c r="Z53" s="65" t="e">
        <f t="shared" si="89"/>
        <v>#REF!</v>
      </c>
      <c r="AA53" s="65" t="e">
        <f t="shared" si="89"/>
        <v>#REF!</v>
      </c>
      <c r="AB53" s="65" t="e">
        <f t="shared" si="89"/>
        <v>#REF!</v>
      </c>
      <c r="AC53" s="65" t="e">
        <f t="shared" si="89"/>
        <v>#REF!</v>
      </c>
      <c r="AD53" s="65" t="e">
        <f t="shared" si="89"/>
        <v>#REF!</v>
      </c>
      <c r="AE53" s="65" t="e">
        <f t="shared" si="89"/>
        <v>#REF!</v>
      </c>
      <c r="AF53" s="65" t="e">
        <f t="shared" si="89"/>
        <v>#REF!</v>
      </c>
      <c r="AG53" s="65" t="e">
        <f t="shared" si="89"/>
        <v>#REF!</v>
      </c>
      <c r="AH53" s="65" t="e">
        <f t="shared" si="89"/>
        <v>#REF!</v>
      </c>
      <c r="AI53" s="65" t="e">
        <f t="shared" si="89"/>
        <v>#REF!</v>
      </c>
      <c r="AJ53" s="65" t="e">
        <f t="shared" si="89"/>
        <v>#REF!</v>
      </c>
      <c r="AK53" s="60"/>
      <c r="AL53" s="65" t="e">
        <f t="shared" si="31"/>
        <v>#REF!</v>
      </c>
      <c r="AM53" s="66" t="e">
        <f t="shared" si="32"/>
        <v>#REF!</v>
      </c>
      <c r="AN53" s="60"/>
      <c r="AO53" s="65" t="e">
        <f t="shared" ref="AO53:AZ53" si="90">SUM(AO55:AO57)+AO62</f>
        <v>#REF!</v>
      </c>
      <c r="AP53" s="65" t="e">
        <f t="shared" si="90"/>
        <v>#REF!</v>
      </c>
      <c r="AQ53" s="65" t="e">
        <f t="shared" si="90"/>
        <v>#REF!</v>
      </c>
      <c r="AR53" s="65" t="e">
        <f t="shared" si="90"/>
        <v>#REF!</v>
      </c>
      <c r="AS53" s="65" t="e">
        <f t="shared" si="90"/>
        <v>#REF!</v>
      </c>
      <c r="AT53" s="65" t="e">
        <f t="shared" si="90"/>
        <v>#REF!</v>
      </c>
      <c r="AU53" s="65" t="e">
        <f t="shared" si="90"/>
        <v>#REF!</v>
      </c>
      <c r="AV53" s="65" t="e">
        <f t="shared" si="90"/>
        <v>#REF!</v>
      </c>
      <c r="AW53" s="65" t="e">
        <f t="shared" si="90"/>
        <v>#REF!</v>
      </c>
      <c r="AX53" s="65" t="e">
        <f t="shared" si="90"/>
        <v>#REF!</v>
      </c>
      <c r="AY53" s="65" t="e">
        <f t="shared" si="90"/>
        <v>#REF!</v>
      </c>
      <c r="AZ53" s="65" t="e">
        <f t="shared" si="90"/>
        <v>#REF!</v>
      </c>
      <c r="BA53" s="60"/>
      <c r="BB53" s="65" t="e">
        <f t="shared" si="33"/>
        <v>#REF!</v>
      </c>
      <c r="BC53" s="66" t="e">
        <f t="shared" si="34"/>
        <v>#REF!</v>
      </c>
      <c r="BD53" s="60"/>
      <c r="BE53" s="65"/>
      <c r="BF53" s="105"/>
      <c r="BG53" s="105"/>
      <c r="BH53" s="107"/>
      <c r="BI53" s="107"/>
      <c r="BJ53" s="107"/>
      <c r="BK53" s="107"/>
      <c r="BL53" s="60"/>
      <c r="BM53" s="65" t="e">
        <f t="shared" ref="BM53:BX53" si="91">SUM(BM55:BM57)+BM62</f>
        <v>#REF!</v>
      </c>
      <c r="BN53" s="65" t="e">
        <f t="shared" si="91"/>
        <v>#REF!</v>
      </c>
      <c r="BO53" s="65" t="e">
        <f t="shared" si="91"/>
        <v>#REF!</v>
      </c>
      <c r="BP53" s="65" t="e">
        <f t="shared" si="91"/>
        <v>#REF!</v>
      </c>
      <c r="BQ53" s="65" t="e">
        <f t="shared" si="91"/>
        <v>#REF!</v>
      </c>
      <c r="BR53" s="65" t="e">
        <f t="shared" si="91"/>
        <v>#REF!</v>
      </c>
      <c r="BS53" s="65" t="e">
        <f t="shared" si="91"/>
        <v>#REF!</v>
      </c>
      <c r="BT53" s="65" t="e">
        <f t="shared" si="91"/>
        <v>#REF!</v>
      </c>
      <c r="BU53" s="65" t="e">
        <f t="shared" si="91"/>
        <v>#REF!</v>
      </c>
      <c r="BV53" s="65" t="e">
        <f t="shared" si="91"/>
        <v>#REF!</v>
      </c>
      <c r="BW53" s="65" t="e">
        <f t="shared" si="91"/>
        <v>#REF!</v>
      </c>
      <c r="BX53" s="65" t="e">
        <f t="shared" si="91"/>
        <v>#REF!</v>
      </c>
      <c r="BY53" s="60"/>
      <c r="BZ53" s="65" t="e">
        <f t="shared" si="35"/>
        <v>#REF!</v>
      </c>
      <c r="CA53" s="66" t="e">
        <f t="shared" si="36"/>
        <v>#REF!</v>
      </c>
      <c r="CB53" s="60"/>
      <c r="CC53" s="65" t="e">
        <f t="shared" ref="CC53:CN53" si="92">SUM(CC55:CC57)+CC62</f>
        <v>#REF!</v>
      </c>
      <c r="CD53" s="65" t="e">
        <f t="shared" si="92"/>
        <v>#REF!</v>
      </c>
      <c r="CE53" s="65" t="e">
        <f t="shared" si="92"/>
        <v>#REF!</v>
      </c>
      <c r="CF53" s="65" t="e">
        <f t="shared" si="92"/>
        <v>#REF!</v>
      </c>
      <c r="CG53" s="65" t="e">
        <f t="shared" si="92"/>
        <v>#REF!</v>
      </c>
      <c r="CH53" s="65" t="e">
        <f t="shared" si="92"/>
        <v>#REF!</v>
      </c>
      <c r="CI53" s="65" t="e">
        <f t="shared" si="92"/>
        <v>#REF!</v>
      </c>
      <c r="CJ53" s="65" t="e">
        <f t="shared" si="92"/>
        <v>#REF!</v>
      </c>
      <c r="CK53" s="65" t="e">
        <f t="shared" si="92"/>
        <v>#REF!</v>
      </c>
      <c r="CL53" s="65" t="e">
        <f t="shared" si="92"/>
        <v>#REF!</v>
      </c>
      <c r="CM53" s="65" t="e">
        <f t="shared" si="92"/>
        <v>#REF!</v>
      </c>
      <c r="CN53" s="65" t="e">
        <f t="shared" si="92"/>
        <v>#REF!</v>
      </c>
      <c r="CO53" s="60"/>
      <c r="CP53" s="65" t="e">
        <f t="shared" si="37"/>
        <v>#REF!</v>
      </c>
      <c r="CQ53" s="66" t="e">
        <f t="shared" si="38"/>
        <v>#REF!</v>
      </c>
    </row>
    <row r="54" spans="1:95" ht="10.5" customHeight="1" outlineLevel="1" x14ac:dyDescent="0.25">
      <c r="A54" s="70" t="str">
        <f t="shared" si="39"/>
        <v>DespesaArmazenagem</v>
      </c>
      <c r="B54" s="70" t="s">
        <v>53</v>
      </c>
      <c r="C54" s="70" t="s">
        <v>256</v>
      </c>
      <c r="D54" s="60" t="s">
        <v>66</v>
      </c>
      <c r="E54" s="60"/>
      <c r="F54" s="60"/>
      <c r="G54" s="62"/>
      <c r="H54" s="60"/>
      <c r="I54" s="67" t="e">
        <f t="shared" ref="I54:T56" si="93">SUMIF($A$158:$A$1048576,$A54,I$158:I$1048576)</f>
        <v>#REF!</v>
      </c>
      <c r="J54" s="67" t="e">
        <f t="shared" si="93"/>
        <v>#REF!</v>
      </c>
      <c r="K54" s="67" t="e">
        <f t="shared" si="93"/>
        <v>#REF!</v>
      </c>
      <c r="L54" s="67" t="e">
        <f t="shared" si="93"/>
        <v>#REF!</v>
      </c>
      <c r="M54" s="67" t="e">
        <f t="shared" si="93"/>
        <v>#REF!</v>
      </c>
      <c r="N54" s="67" t="e">
        <f t="shared" si="93"/>
        <v>#REF!</v>
      </c>
      <c r="O54" s="67" t="e">
        <f t="shared" si="93"/>
        <v>#REF!</v>
      </c>
      <c r="P54" s="67" t="e">
        <f t="shared" si="93"/>
        <v>#REF!</v>
      </c>
      <c r="Q54" s="67" t="e">
        <f t="shared" si="93"/>
        <v>#REF!</v>
      </c>
      <c r="R54" s="67" t="e">
        <f t="shared" si="93"/>
        <v>#REF!</v>
      </c>
      <c r="S54" s="67" t="e">
        <f t="shared" si="93"/>
        <v>#REF!</v>
      </c>
      <c r="T54" s="67" t="e">
        <f t="shared" si="93"/>
        <v>#REF!</v>
      </c>
      <c r="U54" s="60"/>
      <c r="V54" s="87" t="e">
        <f t="shared" si="29"/>
        <v>#REF!</v>
      </c>
      <c r="W54" s="62" t="e">
        <f t="shared" si="30"/>
        <v>#REF!</v>
      </c>
      <c r="X54" s="60"/>
      <c r="Y54" s="67" t="e">
        <f t="shared" ref="Y54:AJ56" si="94">SUMIF($A$158:$A$1048576,$A54,Y$158:Y$1048576)</f>
        <v>#REF!</v>
      </c>
      <c r="Z54" s="67" t="e">
        <f t="shared" si="94"/>
        <v>#REF!</v>
      </c>
      <c r="AA54" s="67" t="e">
        <f t="shared" si="94"/>
        <v>#REF!</v>
      </c>
      <c r="AB54" s="67" t="e">
        <f t="shared" si="94"/>
        <v>#REF!</v>
      </c>
      <c r="AC54" s="67" t="e">
        <f t="shared" si="94"/>
        <v>#REF!</v>
      </c>
      <c r="AD54" s="67" t="e">
        <f t="shared" si="94"/>
        <v>#REF!</v>
      </c>
      <c r="AE54" s="67" t="e">
        <f t="shared" si="94"/>
        <v>#REF!</v>
      </c>
      <c r="AF54" s="67" t="e">
        <f t="shared" si="94"/>
        <v>#REF!</v>
      </c>
      <c r="AG54" s="67" t="e">
        <f t="shared" si="94"/>
        <v>#REF!</v>
      </c>
      <c r="AH54" s="67" t="e">
        <f t="shared" si="94"/>
        <v>#REF!</v>
      </c>
      <c r="AI54" s="67" t="e">
        <f t="shared" si="94"/>
        <v>#REF!</v>
      </c>
      <c r="AJ54" s="67" t="e">
        <f t="shared" si="94"/>
        <v>#REF!</v>
      </c>
      <c r="AK54" s="60"/>
      <c r="AL54" s="65" t="e">
        <f t="shared" si="31"/>
        <v>#REF!</v>
      </c>
      <c r="AM54" s="66" t="e">
        <f t="shared" si="32"/>
        <v>#REF!</v>
      </c>
      <c r="AN54" s="60"/>
      <c r="AO54" s="67" t="e">
        <f t="shared" ref="AO54:AZ56" si="95">SUMIF($A$158:$A$1048576,$A54,AO$158:AO$1048576)</f>
        <v>#REF!</v>
      </c>
      <c r="AP54" s="67" t="e">
        <f t="shared" si="95"/>
        <v>#REF!</v>
      </c>
      <c r="AQ54" s="67" t="e">
        <f t="shared" si="95"/>
        <v>#REF!</v>
      </c>
      <c r="AR54" s="67" t="e">
        <f t="shared" si="95"/>
        <v>#REF!</v>
      </c>
      <c r="AS54" s="67" t="e">
        <f t="shared" si="95"/>
        <v>#REF!</v>
      </c>
      <c r="AT54" s="67" t="e">
        <f t="shared" si="95"/>
        <v>#REF!</v>
      </c>
      <c r="AU54" s="67" t="e">
        <f t="shared" si="95"/>
        <v>#REF!</v>
      </c>
      <c r="AV54" s="67" t="e">
        <f t="shared" si="95"/>
        <v>#REF!</v>
      </c>
      <c r="AW54" s="67" t="e">
        <f t="shared" si="95"/>
        <v>#REF!</v>
      </c>
      <c r="AX54" s="67" t="e">
        <f t="shared" si="95"/>
        <v>#REF!</v>
      </c>
      <c r="AY54" s="67" t="e">
        <f t="shared" si="95"/>
        <v>#REF!</v>
      </c>
      <c r="AZ54" s="67" t="e">
        <f t="shared" si="95"/>
        <v>#REF!</v>
      </c>
      <c r="BA54" s="60"/>
      <c r="BB54" s="65" t="e">
        <f t="shared" si="33"/>
        <v>#REF!</v>
      </c>
      <c r="BC54" s="66" t="e">
        <f t="shared" si="34"/>
        <v>#REF!</v>
      </c>
      <c r="BD54" s="60"/>
      <c r="BE54" s="67"/>
      <c r="BF54" s="119"/>
      <c r="BG54" s="120"/>
      <c r="BH54" s="121"/>
      <c r="BI54" s="121"/>
      <c r="BJ54" s="121"/>
      <c r="BK54" s="121"/>
      <c r="BL54" s="60"/>
      <c r="BM54" s="67" t="e">
        <f t="shared" ref="BM54:BX56" si="96">SUMIF($A$158:$A$1048576,$A54,BM$158:BM$1048576)</f>
        <v>#REF!</v>
      </c>
      <c r="BN54" s="67" t="e">
        <f t="shared" si="96"/>
        <v>#REF!</v>
      </c>
      <c r="BO54" s="67" t="e">
        <f t="shared" si="96"/>
        <v>#REF!</v>
      </c>
      <c r="BP54" s="67" t="e">
        <f t="shared" si="96"/>
        <v>#REF!</v>
      </c>
      <c r="BQ54" s="67" t="e">
        <f t="shared" si="96"/>
        <v>#REF!</v>
      </c>
      <c r="BR54" s="67" t="e">
        <f t="shared" si="96"/>
        <v>#REF!</v>
      </c>
      <c r="BS54" s="67" t="e">
        <f t="shared" si="96"/>
        <v>#REF!</v>
      </c>
      <c r="BT54" s="67" t="e">
        <f t="shared" si="96"/>
        <v>#REF!</v>
      </c>
      <c r="BU54" s="67" t="e">
        <f t="shared" si="96"/>
        <v>#REF!</v>
      </c>
      <c r="BV54" s="67" t="e">
        <f t="shared" si="96"/>
        <v>#REF!</v>
      </c>
      <c r="BW54" s="67" t="e">
        <f t="shared" si="96"/>
        <v>#REF!</v>
      </c>
      <c r="BX54" s="67" t="e">
        <f t="shared" si="96"/>
        <v>#REF!</v>
      </c>
      <c r="BY54" s="60"/>
      <c r="BZ54" s="65" t="e">
        <f t="shared" si="35"/>
        <v>#REF!</v>
      </c>
      <c r="CA54" s="66" t="e">
        <f t="shared" si="36"/>
        <v>#REF!</v>
      </c>
      <c r="CB54" s="60"/>
      <c r="CC54" s="67" t="e">
        <f t="shared" ref="CC54:CN56" si="97">SUMIF($A$158:$A$1048576,$A54,CC$158:CC$1048576)</f>
        <v>#REF!</v>
      </c>
      <c r="CD54" s="67" t="e">
        <f t="shared" si="97"/>
        <v>#REF!</v>
      </c>
      <c r="CE54" s="67" t="e">
        <f t="shared" si="97"/>
        <v>#REF!</v>
      </c>
      <c r="CF54" s="67" t="e">
        <f t="shared" si="97"/>
        <v>#REF!</v>
      </c>
      <c r="CG54" s="67" t="e">
        <f t="shared" si="97"/>
        <v>#REF!</v>
      </c>
      <c r="CH54" s="67" t="e">
        <f t="shared" si="97"/>
        <v>#REF!</v>
      </c>
      <c r="CI54" s="67" t="e">
        <f t="shared" si="97"/>
        <v>#REF!</v>
      </c>
      <c r="CJ54" s="67" t="e">
        <f t="shared" si="97"/>
        <v>#REF!</v>
      </c>
      <c r="CK54" s="67" t="e">
        <f t="shared" si="97"/>
        <v>#REF!</v>
      </c>
      <c r="CL54" s="67" t="e">
        <f t="shared" si="97"/>
        <v>#REF!</v>
      </c>
      <c r="CM54" s="67" t="e">
        <f t="shared" si="97"/>
        <v>#REF!</v>
      </c>
      <c r="CN54" s="67" t="e">
        <f t="shared" si="97"/>
        <v>#REF!</v>
      </c>
      <c r="CO54" s="60"/>
      <c r="CP54" s="65" t="e">
        <f t="shared" si="37"/>
        <v>#REF!</v>
      </c>
      <c r="CQ54" s="66" t="e">
        <f t="shared" si="38"/>
        <v>#REF!</v>
      </c>
    </row>
    <row r="55" spans="1:95" ht="10.5" customHeight="1" outlineLevel="1" x14ac:dyDescent="0.25">
      <c r="A55" s="70" t="str">
        <f t="shared" si="39"/>
        <v>DespesaFrete sobre Vendas</v>
      </c>
      <c r="B55" s="70" t="s">
        <v>53</v>
      </c>
      <c r="C55" s="70" t="s">
        <v>256</v>
      </c>
      <c r="D55" s="60" t="s">
        <v>67</v>
      </c>
      <c r="E55" s="60"/>
      <c r="F55" s="60"/>
      <c r="G55" s="62"/>
      <c r="H55" s="60"/>
      <c r="I55" s="67" t="e">
        <f t="shared" si="93"/>
        <v>#REF!</v>
      </c>
      <c r="J55" s="67" t="e">
        <f t="shared" si="93"/>
        <v>#REF!</v>
      </c>
      <c r="K55" s="67" t="e">
        <f t="shared" si="93"/>
        <v>#REF!</v>
      </c>
      <c r="L55" s="67" t="e">
        <f t="shared" si="93"/>
        <v>#REF!</v>
      </c>
      <c r="M55" s="67" t="e">
        <f t="shared" si="93"/>
        <v>#REF!</v>
      </c>
      <c r="N55" s="67" t="e">
        <f t="shared" si="93"/>
        <v>#REF!</v>
      </c>
      <c r="O55" s="67" t="e">
        <f t="shared" si="93"/>
        <v>#REF!</v>
      </c>
      <c r="P55" s="67" t="e">
        <f t="shared" si="93"/>
        <v>#REF!</v>
      </c>
      <c r="Q55" s="67" t="e">
        <f t="shared" si="93"/>
        <v>#REF!</v>
      </c>
      <c r="R55" s="67" t="e">
        <f t="shared" si="93"/>
        <v>#REF!</v>
      </c>
      <c r="S55" s="67" t="e">
        <f t="shared" si="93"/>
        <v>#REF!</v>
      </c>
      <c r="T55" s="67" t="e">
        <f t="shared" si="93"/>
        <v>#REF!</v>
      </c>
      <c r="U55" s="60"/>
      <c r="V55" s="87" t="e">
        <f t="shared" si="29"/>
        <v>#REF!</v>
      </c>
      <c r="W55" s="62" t="e">
        <f t="shared" si="30"/>
        <v>#REF!</v>
      </c>
      <c r="X55" s="60"/>
      <c r="Y55" s="67" t="e">
        <f t="shared" si="94"/>
        <v>#REF!</v>
      </c>
      <c r="Z55" s="67" t="e">
        <f t="shared" si="94"/>
        <v>#REF!</v>
      </c>
      <c r="AA55" s="67" t="e">
        <f t="shared" si="94"/>
        <v>#REF!</v>
      </c>
      <c r="AB55" s="67" t="e">
        <f t="shared" si="94"/>
        <v>#REF!</v>
      </c>
      <c r="AC55" s="67" t="e">
        <f t="shared" si="94"/>
        <v>#REF!</v>
      </c>
      <c r="AD55" s="67" t="e">
        <f t="shared" si="94"/>
        <v>#REF!</v>
      </c>
      <c r="AE55" s="67" t="e">
        <f t="shared" si="94"/>
        <v>#REF!</v>
      </c>
      <c r="AF55" s="67" t="e">
        <f t="shared" si="94"/>
        <v>#REF!</v>
      </c>
      <c r="AG55" s="67" t="e">
        <f t="shared" si="94"/>
        <v>#REF!</v>
      </c>
      <c r="AH55" s="67" t="e">
        <f t="shared" si="94"/>
        <v>#REF!</v>
      </c>
      <c r="AI55" s="67" t="e">
        <f t="shared" si="94"/>
        <v>#REF!</v>
      </c>
      <c r="AJ55" s="67" t="e">
        <f t="shared" si="94"/>
        <v>#REF!</v>
      </c>
      <c r="AK55" s="60"/>
      <c r="AL55" s="87" t="e">
        <f t="shared" si="31"/>
        <v>#REF!</v>
      </c>
      <c r="AM55" s="62" t="e">
        <f t="shared" si="32"/>
        <v>#REF!</v>
      </c>
      <c r="AN55" s="60"/>
      <c r="AO55" s="67" t="e">
        <f t="shared" si="95"/>
        <v>#REF!</v>
      </c>
      <c r="AP55" s="67" t="e">
        <f t="shared" si="95"/>
        <v>#REF!</v>
      </c>
      <c r="AQ55" s="67" t="e">
        <f t="shared" si="95"/>
        <v>#REF!</v>
      </c>
      <c r="AR55" s="67" t="e">
        <f t="shared" si="95"/>
        <v>#REF!</v>
      </c>
      <c r="AS55" s="67" t="e">
        <f t="shared" si="95"/>
        <v>#REF!</v>
      </c>
      <c r="AT55" s="67" t="e">
        <f t="shared" si="95"/>
        <v>#REF!</v>
      </c>
      <c r="AU55" s="67" t="e">
        <f t="shared" si="95"/>
        <v>#REF!</v>
      </c>
      <c r="AV55" s="67" t="e">
        <f t="shared" si="95"/>
        <v>#REF!</v>
      </c>
      <c r="AW55" s="67" t="e">
        <f t="shared" si="95"/>
        <v>#REF!</v>
      </c>
      <c r="AX55" s="67" t="e">
        <f t="shared" si="95"/>
        <v>#REF!</v>
      </c>
      <c r="AY55" s="67" t="e">
        <f t="shared" si="95"/>
        <v>#REF!</v>
      </c>
      <c r="AZ55" s="67" t="e">
        <f t="shared" si="95"/>
        <v>#REF!</v>
      </c>
      <c r="BA55" s="60"/>
      <c r="BB55" s="87" t="e">
        <f t="shared" si="33"/>
        <v>#REF!</v>
      </c>
      <c r="BC55" s="62" t="e">
        <f t="shared" si="34"/>
        <v>#REF!</v>
      </c>
      <c r="BD55" s="60"/>
      <c r="BE55" s="67"/>
      <c r="BF55" s="119"/>
      <c r="BG55" s="120"/>
      <c r="BH55" s="121"/>
      <c r="BI55" s="121"/>
      <c r="BJ55" s="121"/>
      <c r="BK55" s="121"/>
      <c r="BL55" s="60"/>
      <c r="BM55" s="67" t="e">
        <f t="shared" si="96"/>
        <v>#REF!</v>
      </c>
      <c r="BN55" s="67" t="e">
        <f t="shared" si="96"/>
        <v>#REF!</v>
      </c>
      <c r="BO55" s="67" t="e">
        <f t="shared" si="96"/>
        <v>#REF!</v>
      </c>
      <c r="BP55" s="67" t="e">
        <f t="shared" si="96"/>
        <v>#REF!</v>
      </c>
      <c r="BQ55" s="67" t="e">
        <f t="shared" si="96"/>
        <v>#REF!</v>
      </c>
      <c r="BR55" s="67" t="e">
        <f t="shared" si="96"/>
        <v>#REF!</v>
      </c>
      <c r="BS55" s="67" t="e">
        <f t="shared" si="96"/>
        <v>#REF!</v>
      </c>
      <c r="BT55" s="67" t="e">
        <f t="shared" si="96"/>
        <v>#REF!</v>
      </c>
      <c r="BU55" s="67" t="e">
        <f t="shared" si="96"/>
        <v>#REF!</v>
      </c>
      <c r="BV55" s="67" t="e">
        <f t="shared" si="96"/>
        <v>#REF!</v>
      </c>
      <c r="BW55" s="67" t="e">
        <f t="shared" si="96"/>
        <v>#REF!</v>
      </c>
      <c r="BX55" s="67" t="e">
        <f t="shared" si="96"/>
        <v>#REF!</v>
      </c>
      <c r="BY55" s="60"/>
      <c r="BZ55" s="87" t="e">
        <f t="shared" si="35"/>
        <v>#REF!</v>
      </c>
      <c r="CA55" s="62" t="e">
        <f t="shared" si="36"/>
        <v>#REF!</v>
      </c>
      <c r="CB55" s="60"/>
      <c r="CC55" s="67" t="e">
        <f t="shared" si="97"/>
        <v>#REF!</v>
      </c>
      <c r="CD55" s="67" t="e">
        <f t="shared" si="97"/>
        <v>#REF!</v>
      </c>
      <c r="CE55" s="67" t="e">
        <f t="shared" si="97"/>
        <v>#REF!</v>
      </c>
      <c r="CF55" s="67" t="e">
        <f t="shared" si="97"/>
        <v>#REF!</v>
      </c>
      <c r="CG55" s="67" t="e">
        <f t="shared" si="97"/>
        <v>#REF!</v>
      </c>
      <c r="CH55" s="67" t="e">
        <f t="shared" si="97"/>
        <v>#REF!</v>
      </c>
      <c r="CI55" s="67" t="e">
        <f t="shared" si="97"/>
        <v>#REF!</v>
      </c>
      <c r="CJ55" s="67" t="e">
        <f t="shared" si="97"/>
        <v>#REF!</v>
      </c>
      <c r="CK55" s="67" t="e">
        <f t="shared" si="97"/>
        <v>#REF!</v>
      </c>
      <c r="CL55" s="67" t="e">
        <f t="shared" si="97"/>
        <v>#REF!</v>
      </c>
      <c r="CM55" s="67" t="e">
        <f t="shared" si="97"/>
        <v>#REF!</v>
      </c>
      <c r="CN55" s="67" t="e">
        <f t="shared" si="97"/>
        <v>#REF!</v>
      </c>
      <c r="CO55" s="60"/>
      <c r="CP55" s="87" t="e">
        <f t="shared" si="37"/>
        <v>#REF!</v>
      </c>
      <c r="CQ55" s="62" t="e">
        <f t="shared" si="38"/>
        <v>#REF!</v>
      </c>
    </row>
    <row r="56" spans="1:95" ht="10.5" customHeight="1" outlineLevel="1" x14ac:dyDescent="0.25">
      <c r="A56" s="70" t="str">
        <f t="shared" si="39"/>
        <v>DespesaCusto de Ocupação</v>
      </c>
      <c r="B56" s="70" t="s">
        <v>53</v>
      </c>
      <c r="C56" s="70" t="s">
        <v>257</v>
      </c>
      <c r="D56" s="60" t="s">
        <v>68</v>
      </c>
      <c r="E56" s="60"/>
      <c r="F56" s="60"/>
      <c r="G56" s="62"/>
      <c r="H56" s="60"/>
      <c r="I56" s="67">
        <f t="shared" si="93"/>
        <v>-14157.416045019483</v>
      </c>
      <c r="J56" s="67">
        <f t="shared" si="93"/>
        <v>-11630.646136790532</v>
      </c>
      <c r="K56" s="67">
        <f t="shared" si="93"/>
        <v>-12797.844757240691</v>
      </c>
      <c r="L56" s="67">
        <f t="shared" si="93"/>
        <v>-18409.530087336836</v>
      </c>
      <c r="M56" s="67">
        <f t="shared" si="93"/>
        <v>-14664.432609713233</v>
      </c>
      <c r="N56" s="67">
        <f t="shared" si="93"/>
        <v>-16545.617302834635</v>
      </c>
      <c r="O56" s="67">
        <f t="shared" si="93"/>
        <v>-14118.170233007251</v>
      </c>
      <c r="P56" s="67">
        <f t="shared" si="93"/>
        <v>-15110.725848588349</v>
      </c>
      <c r="Q56" s="67">
        <f t="shared" si="93"/>
        <v>-19246.621997788719</v>
      </c>
      <c r="R56" s="67">
        <f t="shared" si="93"/>
        <v>-15089.982161196216</v>
      </c>
      <c r="S56" s="67">
        <f t="shared" si="93"/>
        <v>-14107.599630251392</v>
      </c>
      <c r="T56" s="67">
        <f t="shared" si="93"/>
        <v>-17217.085200405469</v>
      </c>
      <c r="U56" s="60"/>
      <c r="V56" s="87">
        <f t="shared" si="29"/>
        <v>-183095.6720101728</v>
      </c>
      <c r="W56" s="62" t="e">
        <f t="shared" si="30"/>
        <v>#REF!</v>
      </c>
      <c r="X56" s="60"/>
      <c r="Y56" s="67">
        <f t="shared" si="94"/>
        <v>0</v>
      </c>
      <c r="Z56" s="67">
        <f t="shared" si="94"/>
        <v>0</v>
      </c>
      <c r="AA56" s="67">
        <f t="shared" si="94"/>
        <v>0</v>
      </c>
      <c r="AB56" s="67">
        <f t="shared" si="94"/>
        <v>0</v>
      </c>
      <c r="AC56" s="67">
        <f t="shared" si="94"/>
        <v>0</v>
      </c>
      <c r="AD56" s="67">
        <f t="shared" si="94"/>
        <v>0</v>
      </c>
      <c r="AE56" s="67">
        <f t="shared" si="94"/>
        <v>0</v>
      </c>
      <c r="AF56" s="67">
        <f t="shared" si="94"/>
        <v>0</v>
      </c>
      <c r="AG56" s="67" t="e">
        <f t="shared" si="94"/>
        <v>#REF!</v>
      </c>
      <c r="AH56" s="67" t="e">
        <f t="shared" si="94"/>
        <v>#REF!</v>
      </c>
      <c r="AI56" s="67" t="e">
        <f t="shared" si="94"/>
        <v>#REF!</v>
      </c>
      <c r="AJ56" s="67" t="e">
        <f t="shared" si="94"/>
        <v>#REF!</v>
      </c>
      <c r="AK56" s="60"/>
      <c r="AL56" s="87" t="e">
        <f t="shared" si="31"/>
        <v>#REF!</v>
      </c>
      <c r="AM56" s="62" t="e">
        <f t="shared" si="32"/>
        <v>#REF!</v>
      </c>
      <c r="AN56" s="60"/>
      <c r="AO56" s="67" t="e">
        <f t="shared" si="95"/>
        <v>#REF!</v>
      </c>
      <c r="AP56" s="67" t="e">
        <f t="shared" si="95"/>
        <v>#REF!</v>
      </c>
      <c r="AQ56" s="67" t="e">
        <f t="shared" si="95"/>
        <v>#REF!</v>
      </c>
      <c r="AR56" s="67" t="e">
        <f t="shared" si="95"/>
        <v>#REF!</v>
      </c>
      <c r="AS56" s="67" t="e">
        <f t="shared" si="95"/>
        <v>#REF!</v>
      </c>
      <c r="AT56" s="67" t="e">
        <f t="shared" si="95"/>
        <v>#REF!</v>
      </c>
      <c r="AU56" s="67" t="e">
        <f t="shared" si="95"/>
        <v>#REF!</v>
      </c>
      <c r="AV56" s="67" t="e">
        <f t="shared" si="95"/>
        <v>#REF!</v>
      </c>
      <c r="AW56" s="67" t="e">
        <f t="shared" si="95"/>
        <v>#REF!</v>
      </c>
      <c r="AX56" s="67" t="e">
        <f t="shared" si="95"/>
        <v>#REF!</v>
      </c>
      <c r="AY56" s="67" t="e">
        <f t="shared" si="95"/>
        <v>#REF!</v>
      </c>
      <c r="AZ56" s="67" t="e">
        <f t="shared" si="95"/>
        <v>#REF!</v>
      </c>
      <c r="BA56" s="60"/>
      <c r="BB56" s="87" t="e">
        <f t="shared" si="33"/>
        <v>#REF!</v>
      </c>
      <c r="BC56" s="62" t="e">
        <f t="shared" si="34"/>
        <v>#REF!</v>
      </c>
      <c r="BD56" s="60"/>
      <c r="BE56" s="64"/>
      <c r="BF56" s="119"/>
      <c r="BG56" s="120"/>
      <c r="BH56" s="121"/>
      <c r="BI56" s="121"/>
      <c r="BJ56" s="121"/>
      <c r="BK56" s="121"/>
      <c r="BL56" s="60"/>
      <c r="BM56" s="67" t="e">
        <f t="shared" si="96"/>
        <v>#REF!</v>
      </c>
      <c r="BN56" s="67" t="e">
        <f t="shared" si="96"/>
        <v>#REF!</v>
      </c>
      <c r="BO56" s="67" t="e">
        <f t="shared" si="96"/>
        <v>#REF!</v>
      </c>
      <c r="BP56" s="67" t="e">
        <f t="shared" si="96"/>
        <v>#REF!</v>
      </c>
      <c r="BQ56" s="67" t="e">
        <f t="shared" si="96"/>
        <v>#REF!</v>
      </c>
      <c r="BR56" s="67" t="e">
        <f t="shared" si="96"/>
        <v>#REF!</v>
      </c>
      <c r="BS56" s="67" t="e">
        <f t="shared" si="96"/>
        <v>#REF!</v>
      </c>
      <c r="BT56" s="67" t="e">
        <f t="shared" si="96"/>
        <v>#REF!</v>
      </c>
      <c r="BU56" s="67" t="e">
        <f t="shared" si="96"/>
        <v>#REF!</v>
      </c>
      <c r="BV56" s="67" t="e">
        <f t="shared" si="96"/>
        <v>#REF!</v>
      </c>
      <c r="BW56" s="67" t="e">
        <f t="shared" si="96"/>
        <v>#REF!</v>
      </c>
      <c r="BX56" s="67" t="e">
        <f t="shared" si="96"/>
        <v>#REF!</v>
      </c>
      <c r="BY56" s="60"/>
      <c r="BZ56" s="87" t="e">
        <f t="shared" si="35"/>
        <v>#REF!</v>
      </c>
      <c r="CA56" s="62" t="e">
        <f t="shared" si="36"/>
        <v>#REF!</v>
      </c>
      <c r="CB56" s="60"/>
      <c r="CC56" s="67" t="e">
        <f t="shared" si="97"/>
        <v>#REF!</v>
      </c>
      <c r="CD56" s="67" t="e">
        <f t="shared" si="97"/>
        <v>#REF!</v>
      </c>
      <c r="CE56" s="67" t="e">
        <f t="shared" si="97"/>
        <v>#REF!</v>
      </c>
      <c r="CF56" s="67" t="e">
        <f t="shared" si="97"/>
        <v>#REF!</v>
      </c>
      <c r="CG56" s="67" t="e">
        <f t="shared" si="97"/>
        <v>#REF!</v>
      </c>
      <c r="CH56" s="67" t="e">
        <f t="shared" si="97"/>
        <v>#REF!</v>
      </c>
      <c r="CI56" s="67" t="e">
        <f t="shared" si="97"/>
        <v>#REF!</v>
      </c>
      <c r="CJ56" s="67" t="e">
        <f t="shared" si="97"/>
        <v>#REF!</v>
      </c>
      <c r="CK56" s="67" t="e">
        <f t="shared" si="97"/>
        <v>#REF!</v>
      </c>
      <c r="CL56" s="67" t="e">
        <f t="shared" si="97"/>
        <v>#REF!</v>
      </c>
      <c r="CM56" s="67" t="e">
        <f t="shared" si="97"/>
        <v>#REF!</v>
      </c>
      <c r="CN56" s="67" t="e">
        <f t="shared" si="97"/>
        <v>#REF!</v>
      </c>
      <c r="CO56" s="60"/>
      <c r="CP56" s="87" t="e">
        <f t="shared" si="37"/>
        <v>#REF!</v>
      </c>
      <c r="CQ56" s="62" t="e">
        <f t="shared" si="38"/>
        <v>#REF!</v>
      </c>
    </row>
    <row r="57" spans="1:95" ht="10.5" customHeight="1" outlineLevel="1" x14ac:dyDescent="0.25">
      <c r="A57" s="70" t="str">
        <f t="shared" si="39"/>
        <v>DespesaOutras despesas lojas</v>
      </c>
      <c r="B57" s="70" t="s">
        <v>53</v>
      </c>
      <c r="C57" s="70"/>
      <c r="D57" s="60" t="s">
        <v>69</v>
      </c>
      <c r="E57" s="60"/>
      <c r="F57" s="60"/>
      <c r="G57" s="62"/>
      <c r="H57" s="60"/>
      <c r="I57" s="67" t="e">
        <f t="shared" ref="I57:T57" si="98">SUM(I58:I61)</f>
        <v>#REF!</v>
      </c>
      <c r="J57" s="67" t="e">
        <f t="shared" si="98"/>
        <v>#REF!</v>
      </c>
      <c r="K57" s="67" t="e">
        <f t="shared" si="98"/>
        <v>#REF!</v>
      </c>
      <c r="L57" s="67" t="e">
        <f t="shared" si="98"/>
        <v>#REF!</v>
      </c>
      <c r="M57" s="67" t="e">
        <f t="shared" si="98"/>
        <v>#REF!</v>
      </c>
      <c r="N57" s="67" t="e">
        <f t="shared" si="98"/>
        <v>#REF!</v>
      </c>
      <c r="O57" s="67" t="e">
        <f t="shared" si="98"/>
        <v>#REF!</v>
      </c>
      <c r="P57" s="67" t="e">
        <f t="shared" si="98"/>
        <v>#REF!</v>
      </c>
      <c r="Q57" s="67" t="e">
        <f t="shared" si="98"/>
        <v>#REF!</v>
      </c>
      <c r="R57" s="67" t="e">
        <f t="shared" si="98"/>
        <v>#REF!</v>
      </c>
      <c r="S57" s="67" t="e">
        <f t="shared" si="98"/>
        <v>#REF!</v>
      </c>
      <c r="T57" s="67" t="e">
        <f t="shared" si="98"/>
        <v>#REF!</v>
      </c>
      <c r="U57" s="60"/>
      <c r="V57" s="87" t="e">
        <f t="shared" si="29"/>
        <v>#REF!</v>
      </c>
      <c r="W57" s="62" t="e">
        <f t="shared" si="30"/>
        <v>#REF!</v>
      </c>
      <c r="X57" s="60"/>
      <c r="Y57" s="67" t="e">
        <f t="shared" ref="Y57:AJ57" si="99">SUM(Y58:Y61)</f>
        <v>#REF!</v>
      </c>
      <c r="Z57" s="67" t="e">
        <f t="shared" si="99"/>
        <v>#REF!</v>
      </c>
      <c r="AA57" s="67" t="e">
        <f t="shared" si="99"/>
        <v>#REF!</v>
      </c>
      <c r="AB57" s="67" t="e">
        <f t="shared" si="99"/>
        <v>#REF!</v>
      </c>
      <c r="AC57" s="67" t="e">
        <f t="shared" si="99"/>
        <v>#REF!</v>
      </c>
      <c r="AD57" s="67" t="e">
        <f t="shared" si="99"/>
        <v>#REF!</v>
      </c>
      <c r="AE57" s="67" t="e">
        <f t="shared" si="99"/>
        <v>#REF!</v>
      </c>
      <c r="AF57" s="67" t="e">
        <f t="shared" si="99"/>
        <v>#REF!</v>
      </c>
      <c r="AG57" s="67" t="e">
        <f t="shared" si="99"/>
        <v>#REF!</v>
      </c>
      <c r="AH57" s="67" t="e">
        <f t="shared" si="99"/>
        <v>#REF!</v>
      </c>
      <c r="AI57" s="67" t="e">
        <f t="shared" si="99"/>
        <v>#REF!</v>
      </c>
      <c r="AJ57" s="67" t="e">
        <f t="shared" si="99"/>
        <v>#REF!</v>
      </c>
      <c r="AK57" s="60"/>
      <c r="AL57" s="87" t="e">
        <f t="shared" si="31"/>
        <v>#REF!</v>
      </c>
      <c r="AM57" s="62" t="e">
        <f t="shared" si="32"/>
        <v>#REF!</v>
      </c>
      <c r="AN57" s="60"/>
      <c r="AO57" s="67" t="e">
        <f t="shared" ref="AO57:AZ57" si="100">SUM(AO58:AO61)</f>
        <v>#REF!</v>
      </c>
      <c r="AP57" s="67" t="e">
        <f t="shared" si="100"/>
        <v>#REF!</v>
      </c>
      <c r="AQ57" s="67" t="e">
        <f t="shared" si="100"/>
        <v>#REF!</v>
      </c>
      <c r="AR57" s="67" t="e">
        <f t="shared" si="100"/>
        <v>#REF!</v>
      </c>
      <c r="AS57" s="67" t="e">
        <f t="shared" si="100"/>
        <v>#REF!</v>
      </c>
      <c r="AT57" s="67" t="e">
        <f t="shared" si="100"/>
        <v>#REF!</v>
      </c>
      <c r="AU57" s="67" t="e">
        <f t="shared" si="100"/>
        <v>#REF!</v>
      </c>
      <c r="AV57" s="67" t="e">
        <f t="shared" si="100"/>
        <v>#REF!</v>
      </c>
      <c r="AW57" s="67" t="e">
        <f t="shared" si="100"/>
        <v>#REF!</v>
      </c>
      <c r="AX57" s="67" t="e">
        <f t="shared" si="100"/>
        <v>#REF!</v>
      </c>
      <c r="AY57" s="67" t="e">
        <f t="shared" si="100"/>
        <v>#REF!</v>
      </c>
      <c r="AZ57" s="67" t="e">
        <f t="shared" si="100"/>
        <v>#REF!</v>
      </c>
      <c r="BA57" s="60"/>
      <c r="BB57" s="87" t="e">
        <f t="shared" si="33"/>
        <v>#REF!</v>
      </c>
      <c r="BC57" s="62" t="e">
        <f t="shared" si="34"/>
        <v>#REF!</v>
      </c>
      <c r="BD57" s="60"/>
      <c r="BE57" s="67"/>
      <c r="BF57" s="119"/>
      <c r="BG57" s="120"/>
      <c r="BH57" s="121"/>
      <c r="BI57" s="121"/>
      <c r="BJ57" s="121"/>
      <c r="BK57" s="121"/>
      <c r="BL57" s="60"/>
      <c r="BM57" s="67" t="e">
        <f t="shared" ref="BM57:BX57" si="101">SUM(BM58:BM61)</f>
        <v>#REF!</v>
      </c>
      <c r="BN57" s="67" t="e">
        <f t="shared" si="101"/>
        <v>#REF!</v>
      </c>
      <c r="BO57" s="67" t="e">
        <f t="shared" si="101"/>
        <v>#REF!</v>
      </c>
      <c r="BP57" s="67" t="e">
        <f t="shared" si="101"/>
        <v>#REF!</v>
      </c>
      <c r="BQ57" s="67" t="e">
        <f t="shared" si="101"/>
        <v>#REF!</v>
      </c>
      <c r="BR57" s="67" t="e">
        <f t="shared" si="101"/>
        <v>#REF!</v>
      </c>
      <c r="BS57" s="67" t="e">
        <f t="shared" si="101"/>
        <v>#REF!</v>
      </c>
      <c r="BT57" s="67" t="e">
        <f t="shared" si="101"/>
        <v>#REF!</v>
      </c>
      <c r="BU57" s="67" t="e">
        <f t="shared" si="101"/>
        <v>#REF!</v>
      </c>
      <c r="BV57" s="67" t="e">
        <f t="shared" si="101"/>
        <v>#REF!</v>
      </c>
      <c r="BW57" s="67" t="e">
        <f t="shared" si="101"/>
        <v>#REF!</v>
      </c>
      <c r="BX57" s="67" t="e">
        <f t="shared" si="101"/>
        <v>#REF!</v>
      </c>
      <c r="BY57" s="60"/>
      <c r="BZ57" s="87" t="e">
        <f t="shared" si="35"/>
        <v>#REF!</v>
      </c>
      <c r="CA57" s="62" t="e">
        <f t="shared" si="36"/>
        <v>#REF!</v>
      </c>
      <c r="CB57" s="60"/>
      <c r="CC57" s="67" t="e">
        <f t="shared" ref="CC57:CN57" si="102">SUM(CC58:CC61)</f>
        <v>#REF!</v>
      </c>
      <c r="CD57" s="67" t="e">
        <f t="shared" si="102"/>
        <v>#REF!</v>
      </c>
      <c r="CE57" s="67" t="e">
        <f t="shared" si="102"/>
        <v>#REF!</v>
      </c>
      <c r="CF57" s="67" t="e">
        <f t="shared" si="102"/>
        <v>#REF!</v>
      </c>
      <c r="CG57" s="67" t="e">
        <f t="shared" si="102"/>
        <v>#REF!</v>
      </c>
      <c r="CH57" s="67" t="e">
        <f t="shared" si="102"/>
        <v>#REF!</v>
      </c>
      <c r="CI57" s="67" t="e">
        <f t="shared" si="102"/>
        <v>#REF!</v>
      </c>
      <c r="CJ57" s="67" t="e">
        <f t="shared" si="102"/>
        <v>#REF!</v>
      </c>
      <c r="CK57" s="67" t="e">
        <f t="shared" si="102"/>
        <v>#REF!</v>
      </c>
      <c r="CL57" s="67" t="e">
        <f t="shared" si="102"/>
        <v>#REF!</v>
      </c>
      <c r="CM57" s="67" t="e">
        <f t="shared" si="102"/>
        <v>#REF!</v>
      </c>
      <c r="CN57" s="67" t="e">
        <f t="shared" si="102"/>
        <v>#REF!</v>
      </c>
      <c r="CO57" s="60"/>
      <c r="CP57" s="87" t="e">
        <f t="shared" si="37"/>
        <v>#REF!</v>
      </c>
      <c r="CQ57" s="62" t="e">
        <f t="shared" si="38"/>
        <v>#REF!</v>
      </c>
    </row>
    <row r="58" spans="1:95" ht="10.5" customHeight="1" outlineLevel="2" x14ac:dyDescent="0.25">
      <c r="A58" s="70" t="str">
        <f t="shared" si="39"/>
        <v>DespesaEscritório/informática/caixinha</v>
      </c>
      <c r="B58" s="114" t="s">
        <v>53</v>
      </c>
      <c r="C58" s="78" t="s">
        <v>258</v>
      </c>
      <c r="D58" s="79" t="s">
        <v>259</v>
      </c>
      <c r="E58" s="79"/>
      <c r="F58" s="79"/>
      <c r="G58" s="85"/>
      <c r="H58" s="79"/>
      <c r="I58" s="94" t="e">
        <f t="shared" ref="I58:T61" si="103">SUMIF($A$158:$A$1048576,$A58,I$158:I$1048576)</f>
        <v>#REF!</v>
      </c>
      <c r="J58" s="94" t="e">
        <f t="shared" si="103"/>
        <v>#REF!</v>
      </c>
      <c r="K58" s="94" t="e">
        <f t="shared" si="103"/>
        <v>#REF!</v>
      </c>
      <c r="L58" s="94" t="e">
        <f t="shared" si="103"/>
        <v>#REF!</v>
      </c>
      <c r="M58" s="94" t="e">
        <f t="shared" si="103"/>
        <v>#REF!</v>
      </c>
      <c r="N58" s="94" t="e">
        <f t="shared" si="103"/>
        <v>#REF!</v>
      </c>
      <c r="O58" s="94" t="e">
        <f t="shared" si="103"/>
        <v>#REF!</v>
      </c>
      <c r="P58" s="94" t="e">
        <f t="shared" si="103"/>
        <v>#REF!</v>
      </c>
      <c r="Q58" s="94" t="e">
        <f t="shared" si="103"/>
        <v>#REF!</v>
      </c>
      <c r="R58" s="94" t="e">
        <f t="shared" si="103"/>
        <v>#REF!</v>
      </c>
      <c r="S58" s="94" t="e">
        <f t="shared" si="103"/>
        <v>#REF!</v>
      </c>
      <c r="T58" s="94" t="e">
        <f t="shared" si="103"/>
        <v>#REF!</v>
      </c>
      <c r="U58" s="79"/>
      <c r="V58" s="80"/>
      <c r="W58" s="85" t="e">
        <f t="shared" si="30"/>
        <v>#REF!</v>
      </c>
      <c r="X58" s="79"/>
      <c r="Y58" s="94" t="e">
        <f t="shared" ref="Y58:AJ61" si="104">SUMIF($A$158:$A$1048576,$A58,Y$158:Y$1048576)</f>
        <v>#REF!</v>
      </c>
      <c r="Z58" s="94" t="e">
        <f t="shared" si="104"/>
        <v>#REF!</v>
      </c>
      <c r="AA58" s="94" t="e">
        <f t="shared" si="104"/>
        <v>#REF!</v>
      </c>
      <c r="AB58" s="94" t="e">
        <f t="shared" si="104"/>
        <v>#REF!</v>
      </c>
      <c r="AC58" s="94" t="e">
        <f t="shared" si="104"/>
        <v>#REF!</v>
      </c>
      <c r="AD58" s="94" t="e">
        <f t="shared" si="104"/>
        <v>#REF!</v>
      </c>
      <c r="AE58" s="94" t="e">
        <f t="shared" si="104"/>
        <v>#REF!</v>
      </c>
      <c r="AF58" s="94" t="e">
        <f t="shared" si="104"/>
        <v>#REF!</v>
      </c>
      <c r="AG58" s="94" t="e">
        <f t="shared" si="104"/>
        <v>#REF!</v>
      </c>
      <c r="AH58" s="94" t="e">
        <f t="shared" si="104"/>
        <v>#REF!</v>
      </c>
      <c r="AI58" s="94" t="e">
        <f t="shared" si="104"/>
        <v>#REF!</v>
      </c>
      <c r="AJ58" s="94" t="e">
        <f t="shared" si="104"/>
        <v>#REF!</v>
      </c>
      <c r="AK58" s="79"/>
      <c r="AL58" s="80"/>
      <c r="AM58" s="85" t="e">
        <f t="shared" si="32"/>
        <v>#REF!</v>
      </c>
      <c r="AN58" s="79"/>
      <c r="AO58" s="94" t="e">
        <f t="shared" ref="AO58:AZ61" si="105">SUMIF($A$158:$A$1048576,$A58,AO$158:AO$1048576)</f>
        <v>#REF!</v>
      </c>
      <c r="AP58" s="94" t="e">
        <f t="shared" si="105"/>
        <v>#REF!</v>
      </c>
      <c r="AQ58" s="94" t="e">
        <f t="shared" si="105"/>
        <v>#REF!</v>
      </c>
      <c r="AR58" s="94" t="e">
        <f t="shared" si="105"/>
        <v>#REF!</v>
      </c>
      <c r="AS58" s="94" t="e">
        <f t="shared" si="105"/>
        <v>#REF!</v>
      </c>
      <c r="AT58" s="94" t="e">
        <f t="shared" si="105"/>
        <v>#REF!</v>
      </c>
      <c r="AU58" s="94" t="e">
        <f t="shared" si="105"/>
        <v>#REF!</v>
      </c>
      <c r="AV58" s="94" t="e">
        <f t="shared" si="105"/>
        <v>#REF!</v>
      </c>
      <c r="AW58" s="94" t="e">
        <f t="shared" si="105"/>
        <v>#REF!</v>
      </c>
      <c r="AX58" s="94" t="e">
        <f t="shared" si="105"/>
        <v>#REF!</v>
      </c>
      <c r="AY58" s="94" t="e">
        <f t="shared" si="105"/>
        <v>#REF!</v>
      </c>
      <c r="AZ58" s="94" t="e">
        <f t="shared" si="105"/>
        <v>#REF!</v>
      </c>
      <c r="BA58" s="79"/>
      <c r="BB58" s="80"/>
      <c r="BC58" s="85" t="e">
        <f t="shared" si="34"/>
        <v>#REF!</v>
      </c>
      <c r="BD58" s="79"/>
      <c r="BE58" s="94"/>
      <c r="BF58" s="115"/>
      <c r="BG58" s="112"/>
      <c r="BH58" s="111"/>
      <c r="BI58" s="111"/>
      <c r="BJ58" s="111"/>
      <c r="BK58" s="111"/>
      <c r="BL58" s="79"/>
      <c r="BM58" s="94" t="e">
        <f t="shared" ref="BM58:BX61" si="106">SUMIF($A$158:$A$1048576,$A58,BM$158:BM$1048576)</f>
        <v>#REF!</v>
      </c>
      <c r="BN58" s="94" t="e">
        <f t="shared" si="106"/>
        <v>#REF!</v>
      </c>
      <c r="BO58" s="94" t="e">
        <f t="shared" si="106"/>
        <v>#REF!</v>
      </c>
      <c r="BP58" s="94" t="e">
        <f t="shared" si="106"/>
        <v>#REF!</v>
      </c>
      <c r="BQ58" s="94" t="e">
        <f t="shared" si="106"/>
        <v>#REF!</v>
      </c>
      <c r="BR58" s="94" t="e">
        <f t="shared" si="106"/>
        <v>#REF!</v>
      </c>
      <c r="BS58" s="94" t="e">
        <f t="shared" si="106"/>
        <v>#REF!</v>
      </c>
      <c r="BT58" s="94" t="e">
        <f t="shared" si="106"/>
        <v>#REF!</v>
      </c>
      <c r="BU58" s="94" t="e">
        <f t="shared" si="106"/>
        <v>#REF!</v>
      </c>
      <c r="BV58" s="94" t="e">
        <f t="shared" si="106"/>
        <v>#REF!</v>
      </c>
      <c r="BW58" s="94" t="e">
        <f t="shared" si="106"/>
        <v>#REF!</v>
      </c>
      <c r="BX58" s="94" t="e">
        <f t="shared" si="106"/>
        <v>#REF!</v>
      </c>
      <c r="BY58" s="79"/>
      <c r="BZ58" s="80"/>
      <c r="CA58" s="85" t="e">
        <f t="shared" si="36"/>
        <v>#REF!</v>
      </c>
      <c r="CB58" s="79"/>
      <c r="CC58" s="94" t="e">
        <f t="shared" ref="CC58:CN61" si="107">SUMIF($A$158:$A$1048576,$A58,CC$158:CC$1048576)</f>
        <v>#REF!</v>
      </c>
      <c r="CD58" s="94" t="e">
        <f t="shared" si="107"/>
        <v>#REF!</v>
      </c>
      <c r="CE58" s="94" t="e">
        <f t="shared" si="107"/>
        <v>#REF!</v>
      </c>
      <c r="CF58" s="94" t="e">
        <f t="shared" si="107"/>
        <v>#REF!</v>
      </c>
      <c r="CG58" s="94" t="e">
        <f t="shared" si="107"/>
        <v>#REF!</v>
      </c>
      <c r="CH58" s="94" t="e">
        <f t="shared" si="107"/>
        <v>#REF!</v>
      </c>
      <c r="CI58" s="94" t="e">
        <f t="shared" si="107"/>
        <v>#REF!</v>
      </c>
      <c r="CJ58" s="94" t="e">
        <f t="shared" si="107"/>
        <v>#REF!</v>
      </c>
      <c r="CK58" s="94" t="e">
        <f t="shared" si="107"/>
        <v>#REF!</v>
      </c>
      <c r="CL58" s="94" t="e">
        <f t="shared" si="107"/>
        <v>#REF!</v>
      </c>
      <c r="CM58" s="94" t="e">
        <f t="shared" si="107"/>
        <v>#REF!</v>
      </c>
      <c r="CN58" s="94" t="e">
        <f t="shared" si="107"/>
        <v>#REF!</v>
      </c>
      <c r="CO58" s="79"/>
      <c r="CP58" s="80"/>
      <c r="CQ58" s="85" t="e">
        <f t="shared" si="38"/>
        <v>#REF!</v>
      </c>
    </row>
    <row r="59" spans="1:95" ht="10.5" customHeight="1" outlineLevel="2" x14ac:dyDescent="0.25">
      <c r="A59" s="70" t="str">
        <f t="shared" si="39"/>
        <v>DespesaGráfica</v>
      </c>
      <c r="B59" s="114" t="s">
        <v>53</v>
      </c>
      <c r="C59" s="78" t="s">
        <v>260</v>
      </c>
      <c r="D59" s="79" t="s">
        <v>260</v>
      </c>
      <c r="E59" s="79"/>
      <c r="F59" s="79"/>
      <c r="G59" s="85"/>
      <c r="H59" s="79"/>
      <c r="I59" s="94" t="e">
        <f t="shared" si="103"/>
        <v>#REF!</v>
      </c>
      <c r="J59" s="94" t="e">
        <f t="shared" si="103"/>
        <v>#REF!</v>
      </c>
      <c r="K59" s="94" t="e">
        <f t="shared" si="103"/>
        <v>#REF!</v>
      </c>
      <c r="L59" s="94" t="e">
        <f t="shared" si="103"/>
        <v>#REF!</v>
      </c>
      <c r="M59" s="94" t="e">
        <f t="shared" si="103"/>
        <v>#REF!</v>
      </c>
      <c r="N59" s="94" t="e">
        <f t="shared" si="103"/>
        <v>#REF!</v>
      </c>
      <c r="O59" s="94" t="e">
        <f t="shared" si="103"/>
        <v>#REF!</v>
      </c>
      <c r="P59" s="94" t="e">
        <f t="shared" si="103"/>
        <v>#REF!</v>
      </c>
      <c r="Q59" s="94" t="e">
        <f t="shared" si="103"/>
        <v>#REF!</v>
      </c>
      <c r="R59" s="94" t="e">
        <f t="shared" si="103"/>
        <v>#REF!</v>
      </c>
      <c r="S59" s="94" t="e">
        <f t="shared" si="103"/>
        <v>#REF!</v>
      </c>
      <c r="T59" s="94" t="e">
        <f t="shared" si="103"/>
        <v>#REF!</v>
      </c>
      <c r="U59" s="79"/>
      <c r="V59" s="80"/>
      <c r="W59" s="85" t="e">
        <f t="shared" si="30"/>
        <v>#REF!</v>
      </c>
      <c r="X59" s="79"/>
      <c r="Y59" s="94" t="e">
        <f t="shared" si="104"/>
        <v>#REF!</v>
      </c>
      <c r="Z59" s="94" t="e">
        <f t="shared" si="104"/>
        <v>#REF!</v>
      </c>
      <c r="AA59" s="94" t="e">
        <f t="shared" si="104"/>
        <v>#REF!</v>
      </c>
      <c r="AB59" s="94" t="e">
        <f t="shared" si="104"/>
        <v>#REF!</v>
      </c>
      <c r="AC59" s="94" t="e">
        <f t="shared" si="104"/>
        <v>#REF!</v>
      </c>
      <c r="AD59" s="94" t="e">
        <f t="shared" si="104"/>
        <v>#REF!</v>
      </c>
      <c r="AE59" s="94" t="e">
        <f t="shared" si="104"/>
        <v>#REF!</v>
      </c>
      <c r="AF59" s="94" t="e">
        <f t="shared" si="104"/>
        <v>#REF!</v>
      </c>
      <c r="AG59" s="94" t="e">
        <f t="shared" si="104"/>
        <v>#REF!</v>
      </c>
      <c r="AH59" s="94" t="e">
        <f t="shared" si="104"/>
        <v>#REF!</v>
      </c>
      <c r="AI59" s="94" t="e">
        <f t="shared" si="104"/>
        <v>#REF!</v>
      </c>
      <c r="AJ59" s="94" t="e">
        <f t="shared" si="104"/>
        <v>#REF!</v>
      </c>
      <c r="AK59" s="79"/>
      <c r="AL59" s="80"/>
      <c r="AM59" s="85" t="e">
        <f t="shared" si="32"/>
        <v>#REF!</v>
      </c>
      <c r="AN59" s="79"/>
      <c r="AO59" s="94" t="e">
        <f t="shared" si="105"/>
        <v>#REF!</v>
      </c>
      <c r="AP59" s="94" t="e">
        <f t="shared" si="105"/>
        <v>#REF!</v>
      </c>
      <c r="AQ59" s="94" t="e">
        <f t="shared" si="105"/>
        <v>#REF!</v>
      </c>
      <c r="AR59" s="94" t="e">
        <f t="shared" si="105"/>
        <v>#REF!</v>
      </c>
      <c r="AS59" s="94" t="e">
        <f t="shared" si="105"/>
        <v>#REF!</v>
      </c>
      <c r="AT59" s="94" t="e">
        <f t="shared" si="105"/>
        <v>#REF!</v>
      </c>
      <c r="AU59" s="94" t="e">
        <f t="shared" si="105"/>
        <v>#REF!</v>
      </c>
      <c r="AV59" s="94" t="e">
        <f t="shared" si="105"/>
        <v>#REF!</v>
      </c>
      <c r="AW59" s="94" t="e">
        <f t="shared" si="105"/>
        <v>#REF!</v>
      </c>
      <c r="AX59" s="94" t="e">
        <f t="shared" si="105"/>
        <v>#REF!</v>
      </c>
      <c r="AY59" s="94" t="e">
        <f t="shared" si="105"/>
        <v>#REF!</v>
      </c>
      <c r="AZ59" s="94" t="e">
        <f t="shared" si="105"/>
        <v>#REF!</v>
      </c>
      <c r="BA59" s="79"/>
      <c r="BB59" s="80"/>
      <c r="BC59" s="85" t="e">
        <f t="shared" si="34"/>
        <v>#REF!</v>
      </c>
      <c r="BD59" s="79"/>
      <c r="BE59" s="94"/>
      <c r="BF59" s="115">
        <v>-300</v>
      </c>
      <c r="BG59" s="112"/>
      <c r="BH59" s="111"/>
      <c r="BI59" s="111"/>
      <c r="BJ59" s="111"/>
      <c r="BK59" s="111"/>
      <c r="BL59" s="79"/>
      <c r="BM59" s="94" t="e">
        <f t="shared" si="106"/>
        <v>#REF!</v>
      </c>
      <c r="BN59" s="94" t="e">
        <f t="shared" si="106"/>
        <v>#REF!</v>
      </c>
      <c r="BO59" s="94" t="e">
        <f t="shared" si="106"/>
        <v>#REF!</v>
      </c>
      <c r="BP59" s="94" t="e">
        <f t="shared" si="106"/>
        <v>#REF!</v>
      </c>
      <c r="BQ59" s="94" t="e">
        <f t="shared" si="106"/>
        <v>#REF!</v>
      </c>
      <c r="BR59" s="94" t="e">
        <f t="shared" si="106"/>
        <v>#REF!</v>
      </c>
      <c r="BS59" s="94" t="e">
        <f t="shared" si="106"/>
        <v>#REF!</v>
      </c>
      <c r="BT59" s="94" t="e">
        <f t="shared" si="106"/>
        <v>#REF!</v>
      </c>
      <c r="BU59" s="94" t="e">
        <f t="shared" si="106"/>
        <v>#REF!</v>
      </c>
      <c r="BV59" s="94" t="e">
        <f t="shared" si="106"/>
        <v>#REF!</v>
      </c>
      <c r="BW59" s="94" t="e">
        <f t="shared" si="106"/>
        <v>#REF!</v>
      </c>
      <c r="BX59" s="94" t="e">
        <f t="shared" si="106"/>
        <v>#REF!</v>
      </c>
      <c r="BY59" s="79"/>
      <c r="BZ59" s="80"/>
      <c r="CA59" s="85" t="e">
        <f t="shared" si="36"/>
        <v>#REF!</v>
      </c>
      <c r="CB59" s="79"/>
      <c r="CC59" s="94" t="e">
        <f t="shared" si="107"/>
        <v>#REF!</v>
      </c>
      <c r="CD59" s="94" t="e">
        <f t="shared" si="107"/>
        <v>#REF!</v>
      </c>
      <c r="CE59" s="94" t="e">
        <f t="shared" si="107"/>
        <v>#REF!</v>
      </c>
      <c r="CF59" s="94" t="e">
        <f t="shared" si="107"/>
        <v>#REF!</v>
      </c>
      <c r="CG59" s="94" t="e">
        <f t="shared" si="107"/>
        <v>#REF!</v>
      </c>
      <c r="CH59" s="94" t="e">
        <f t="shared" si="107"/>
        <v>#REF!</v>
      </c>
      <c r="CI59" s="94" t="e">
        <f t="shared" si="107"/>
        <v>#REF!</v>
      </c>
      <c r="CJ59" s="94" t="e">
        <f t="shared" si="107"/>
        <v>#REF!</v>
      </c>
      <c r="CK59" s="94" t="e">
        <f t="shared" si="107"/>
        <v>#REF!</v>
      </c>
      <c r="CL59" s="94" t="e">
        <f t="shared" si="107"/>
        <v>#REF!</v>
      </c>
      <c r="CM59" s="94" t="e">
        <f t="shared" si="107"/>
        <v>#REF!</v>
      </c>
      <c r="CN59" s="94" t="e">
        <f t="shared" si="107"/>
        <v>#REF!</v>
      </c>
      <c r="CO59" s="79"/>
      <c r="CP59" s="80"/>
      <c r="CQ59" s="85" t="e">
        <f t="shared" si="38"/>
        <v>#REF!</v>
      </c>
    </row>
    <row r="60" spans="1:95" ht="10.5" customHeight="1" outlineLevel="2" x14ac:dyDescent="0.25">
      <c r="A60" s="70" t="str">
        <f t="shared" si="39"/>
        <v>DespesaTáxi/motoboy</v>
      </c>
      <c r="B60" s="114" t="s">
        <v>53</v>
      </c>
      <c r="C60" s="78" t="s">
        <v>261</v>
      </c>
      <c r="D60" s="79" t="s">
        <v>262</v>
      </c>
      <c r="E60" s="79"/>
      <c r="F60" s="79"/>
      <c r="G60" s="85"/>
      <c r="H60" s="79"/>
      <c r="I60" s="94" t="e">
        <f t="shared" si="103"/>
        <v>#REF!</v>
      </c>
      <c r="J60" s="94" t="e">
        <f t="shared" si="103"/>
        <v>#REF!</v>
      </c>
      <c r="K60" s="94" t="e">
        <f t="shared" si="103"/>
        <v>#REF!</v>
      </c>
      <c r="L60" s="94" t="e">
        <f t="shared" si="103"/>
        <v>#REF!</v>
      </c>
      <c r="M60" s="94" t="e">
        <f t="shared" si="103"/>
        <v>#REF!</v>
      </c>
      <c r="N60" s="94" t="e">
        <f t="shared" si="103"/>
        <v>#REF!</v>
      </c>
      <c r="O60" s="94" t="e">
        <f t="shared" si="103"/>
        <v>#REF!</v>
      </c>
      <c r="P60" s="94" t="e">
        <f t="shared" si="103"/>
        <v>#REF!</v>
      </c>
      <c r="Q60" s="94" t="e">
        <f t="shared" si="103"/>
        <v>#REF!</v>
      </c>
      <c r="R60" s="94" t="e">
        <f t="shared" si="103"/>
        <v>#REF!</v>
      </c>
      <c r="S60" s="94" t="e">
        <f t="shared" si="103"/>
        <v>#REF!</v>
      </c>
      <c r="T60" s="94" t="e">
        <f t="shared" si="103"/>
        <v>#REF!</v>
      </c>
      <c r="U60" s="79"/>
      <c r="V60" s="80"/>
      <c r="W60" s="85" t="e">
        <f t="shared" si="30"/>
        <v>#REF!</v>
      </c>
      <c r="X60" s="79"/>
      <c r="Y60" s="94" t="e">
        <f t="shared" si="104"/>
        <v>#REF!</v>
      </c>
      <c r="Z60" s="94" t="e">
        <f t="shared" si="104"/>
        <v>#REF!</v>
      </c>
      <c r="AA60" s="94" t="e">
        <f t="shared" si="104"/>
        <v>#REF!</v>
      </c>
      <c r="AB60" s="94" t="e">
        <f t="shared" si="104"/>
        <v>#REF!</v>
      </c>
      <c r="AC60" s="94" t="e">
        <f t="shared" si="104"/>
        <v>#REF!</v>
      </c>
      <c r="AD60" s="94" t="e">
        <f t="shared" si="104"/>
        <v>#REF!</v>
      </c>
      <c r="AE60" s="94" t="e">
        <f t="shared" si="104"/>
        <v>#REF!</v>
      </c>
      <c r="AF60" s="94" t="e">
        <f t="shared" si="104"/>
        <v>#REF!</v>
      </c>
      <c r="AG60" s="94" t="e">
        <f t="shared" si="104"/>
        <v>#REF!</v>
      </c>
      <c r="AH60" s="94" t="e">
        <f t="shared" si="104"/>
        <v>#REF!</v>
      </c>
      <c r="AI60" s="94" t="e">
        <f t="shared" si="104"/>
        <v>#REF!</v>
      </c>
      <c r="AJ60" s="94" t="e">
        <f t="shared" si="104"/>
        <v>#REF!</v>
      </c>
      <c r="AK60" s="79"/>
      <c r="AL60" s="80"/>
      <c r="AM60" s="85" t="e">
        <f t="shared" si="32"/>
        <v>#REF!</v>
      </c>
      <c r="AN60" s="79"/>
      <c r="AO60" s="94" t="e">
        <f t="shared" si="105"/>
        <v>#REF!</v>
      </c>
      <c r="AP60" s="94" t="e">
        <f t="shared" si="105"/>
        <v>#REF!</v>
      </c>
      <c r="AQ60" s="94" t="e">
        <f t="shared" si="105"/>
        <v>#REF!</v>
      </c>
      <c r="AR60" s="94" t="e">
        <f t="shared" si="105"/>
        <v>#REF!</v>
      </c>
      <c r="AS60" s="94" t="e">
        <f t="shared" si="105"/>
        <v>#REF!</v>
      </c>
      <c r="AT60" s="94" t="e">
        <f t="shared" si="105"/>
        <v>#REF!</v>
      </c>
      <c r="AU60" s="94" t="e">
        <f t="shared" si="105"/>
        <v>#REF!</v>
      </c>
      <c r="AV60" s="94" t="e">
        <f t="shared" si="105"/>
        <v>#REF!</v>
      </c>
      <c r="AW60" s="94" t="e">
        <f t="shared" si="105"/>
        <v>#REF!</v>
      </c>
      <c r="AX60" s="94" t="e">
        <f t="shared" si="105"/>
        <v>#REF!</v>
      </c>
      <c r="AY60" s="94" t="e">
        <f t="shared" si="105"/>
        <v>#REF!</v>
      </c>
      <c r="AZ60" s="94" t="e">
        <f t="shared" si="105"/>
        <v>#REF!</v>
      </c>
      <c r="BA60" s="79"/>
      <c r="BB60" s="80"/>
      <c r="BC60" s="85" t="e">
        <f t="shared" si="34"/>
        <v>#REF!</v>
      </c>
      <c r="BD60" s="79"/>
      <c r="BE60" s="94"/>
      <c r="BF60" s="115"/>
      <c r="BG60" s="112"/>
      <c r="BH60" s="111"/>
      <c r="BI60" s="111"/>
      <c r="BJ60" s="111"/>
      <c r="BK60" s="111"/>
      <c r="BL60" s="79"/>
      <c r="BM60" s="94" t="e">
        <f t="shared" si="106"/>
        <v>#REF!</v>
      </c>
      <c r="BN60" s="94" t="e">
        <f t="shared" si="106"/>
        <v>#REF!</v>
      </c>
      <c r="BO60" s="94" t="e">
        <f t="shared" si="106"/>
        <v>#REF!</v>
      </c>
      <c r="BP60" s="94" t="e">
        <f t="shared" si="106"/>
        <v>#REF!</v>
      </c>
      <c r="BQ60" s="94" t="e">
        <f t="shared" si="106"/>
        <v>#REF!</v>
      </c>
      <c r="BR60" s="94" t="e">
        <f t="shared" si="106"/>
        <v>#REF!</v>
      </c>
      <c r="BS60" s="94" t="e">
        <f t="shared" si="106"/>
        <v>#REF!</v>
      </c>
      <c r="BT60" s="94" t="e">
        <f t="shared" si="106"/>
        <v>#REF!</v>
      </c>
      <c r="BU60" s="94" t="e">
        <f t="shared" si="106"/>
        <v>#REF!</v>
      </c>
      <c r="BV60" s="94" t="e">
        <f t="shared" si="106"/>
        <v>#REF!</v>
      </c>
      <c r="BW60" s="94" t="e">
        <f t="shared" si="106"/>
        <v>#REF!</v>
      </c>
      <c r="BX60" s="94" t="e">
        <f t="shared" si="106"/>
        <v>#REF!</v>
      </c>
      <c r="BY60" s="79"/>
      <c r="BZ60" s="80"/>
      <c r="CA60" s="85" t="e">
        <f t="shared" si="36"/>
        <v>#REF!</v>
      </c>
      <c r="CB60" s="79"/>
      <c r="CC60" s="94" t="e">
        <f t="shared" si="107"/>
        <v>#REF!</v>
      </c>
      <c r="CD60" s="94" t="e">
        <f t="shared" si="107"/>
        <v>#REF!</v>
      </c>
      <c r="CE60" s="94" t="e">
        <f t="shared" si="107"/>
        <v>#REF!</v>
      </c>
      <c r="CF60" s="94" t="e">
        <f t="shared" si="107"/>
        <v>#REF!</v>
      </c>
      <c r="CG60" s="94" t="e">
        <f t="shared" si="107"/>
        <v>#REF!</v>
      </c>
      <c r="CH60" s="94" t="e">
        <f t="shared" si="107"/>
        <v>#REF!</v>
      </c>
      <c r="CI60" s="94" t="e">
        <f t="shared" si="107"/>
        <v>#REF!</v>
      </c>
      <c r="CJ60" s="94" t="e">
        <f t="shared" si="107"/>
        <v>#REF!</v>
      </c>
      <c r="CK60" s="94" t="e">
        <f t="shared" si="107"/>
        <v>#REF!</v>
      </c>
      <c r="CL60" s="94" t="e">
        <f t="shared" si="107"/>
        <v>#REF!</v>
      </c>
      <c r="CM60" s="94" t="e">
        <f t="shared" si="107"/>
        <v>#REF!</v>
      </c>
      <c r="CN60" s="94" t="e">
        <f t="shared" si="107"/>
        <v>#REF!</v>
      </c>
      <c r="CO60" s="79"/>
      <c r="CP60" s="80"/>
      <c r="CQ60" s="85" t="e">
        <f t="shared" si="38"/>
        <v>#REF!</v>
      </c>
    </row>
    <row r="61" spans="1:95" ht="10.5" customHeight="1" outlineLevel="2" x14ac:dyDescent="0.25">
      <c r="A61" s="70" t="str">
        <f t="shared" si="39"/>
        <v>DespesaDespesas Gerais Loja</v>
      </c>
      <c r="B61" s="114" t="s">
        <v>53</v>
      </c>
      <c r="C61" s="78" t="s">
        <v>263</v>
      </c>
      <c r="D61" s="79" t="s">
        <v>264</v>
      </c>
      <c r="E61" s="79"/>
      <c r="F61" s="79"/>
      <c r="G61" s="85"/>
      <c r="H61" s="79"/>
      <c r="I61" s="94" t="e">
        <f t="shared" si="103"/>
        <v>#REF!</v>
      </c>
      <c r="J61" s="94" t="e">
        <f t="shared" si="103"/>
        <v>#REF!</v>
      </c>
      <c r="K61" s="94" t="e">
        <f t="shared" si="103"/>
        <v>#REF!</v>
      </c>
      <c r="L61" s="94" t="e">
        <f t="shared" si="103"/>
        <v>#REF!</v>
      </c>
      <c r="M61" s="94" t="e">
        <f t="shared" si="103"/>
        <v>#REF!</v>
      </c>
      <c r="N61" s="94" t="e">
        <f t="shared" si="103"/>
        <v>#REF!</v>
      </c>
      <c r="O61" s="94" t="e">
        <f t="shared" si="103"/>
        <v>#REF!</v>
      </c>
      <c r="P61" s="94" t="e">
        <f t="shared" si="103"/>
        <v>#REF!</v>
      </c>
      <c r="Q61" s="94" t="e">
        <f t="shared" si="103"/>
        <v>#REF!</v>
      </c>
      <c r="R61" s="94" t="e">
        <f t="shared" si="103"/>
        <v>#REF!</v>
      </c>
      <c r="S61" s="94" t="e">
        <f t="shared" si="103"/>
        <v>#REF!</v>
      </c>
      <c r="T61" s="94" t="e">
        <f t="shared" si="103"/>
        <v>#REF!</v>
      </c>
      <c r="U61" s="79"/>
      <c r="V61" s="80"/>
      <c r="W61" s="85" t="e">
        <f t="shared" si="30"/>
        <v>#REF!</v>
      </c>
      <c r="X61" s="79"/>
      <c r="Y61" s="94" t="e">
        <f t="shared" si="104"/>
        <v>#REF!</v>
      </c>
      <c r="Z61" s="94" t="e">
        <f t="shared" si="104"/>
        <v>#REF!</v>
      </c>
      <c r="AA61" s="94" t="e">
        <f t="shared" si="104"/>
        <v>#REF!</v>
      </c>
      <c r="AB61" s="94" t="e">
        <f t="shared" si="104"/>
        <v>#REF!</v>
      </c>
      <c r="AC61" s="94" t="e">
        <f t="shared" si="104"/>
        <v>#REF!</v>
      </c>
      <c r="AD61" s="94" t="e">
        <f t="shared" si="104"/>
        <v>#REF!</v>
      </c>
      <c r="AE61" s="94" t="e">
        <f t="shared" si="104"/>
        <v>#REF!</v>
      </c>
      <c r="AF61" s="94" t="e">
        <f t="shared" si="104"/>
        <v>#REF!</v>
      </c>
      <c r="AG61" s="94" t="e">
        <f t="shared" si="104"/>
        <v>#REF!</v>
      </c>
      <c r="AH61" s="94" t="e">
        <f t="shared" si="104"/>
        <v>#REF!</v>
      </c>
      <c r="AI61" s="94" t="e">
        <f t="shared" si="104"/>
        <v>#REF!</v>
      </c>
      <c r="AJ61" s="94" t="e">
        <f t="shared" si="104"/>
        <v>#REF!</v>
      </c>
      <c r="AK61" s="79"/>
      <c r="AL61" s="80"/>
      <c r="AM61" s="85" t="e">
        <f t="shared" si="32"/>
        <v>#REF!</v>
      </c>
      <c r="AN61" s="79"/>
      <c r="AO61" s="94" t="e">
        <f t="shared" si="105"/>
        <v>#REF!</v>
      </c>
      <c r="AP61" s="94" t="e">
        <f t="shared" si="105"/>
        <v>#REF!</v>
      </c>
      <c r="AQ61" s="94" t="e">
        <f t="shared" si="105"/>
        <v>#REF!</v>
      </c>
      <c r="AR61" s="94" t="e">
        <f t="shared" si="105"/>
        <v>#REF!</v>
      </c>
      <c r="AS61" s="94" t="e">
        <f t="shared" si="105"/>
        <v>#REF!</v>
      </c>
      <c r="AT61" s="94" t="e">
        <f t="shared" si="105"/>
        <v>#REF!</v>
      </c>
      <c r="AU61" s="94" t="e">
        <f t="shared" si="105"/>
        <v>#REF!</v>
      </c>
      <c r="AV61" s="94" t="e">
        <f t="shared" si="105"/>
        <v>#REF!</v>
      </c>
      <c r="AW61" s="94" t="e">
        <f t="shared" si="105"/>
        <v>#REF!</v>
      </c>
      <c r="AX61" s="94" t="e">
        <f t="shared" si="105"/>
        <v>#REF!</v>
      </c>
      <c r="AY61" s="94" t="e">
        <f t="shared" si="105"/>
        <v>#REF!</v>
      </c>
      <c r="AZ61" s="94" t="e">
        <f t="shared" si="105"/>
        <v>#REF!</v>
      </c>
      <c r="BA61" s="79"/>
      <c r="BB61" s="80"/>
      <c r="BC61" s="85" t="e">
        <f t="shared" si="34"/>
        <v>#REF!</v>
      </c>
      <c r="BD61" s="79"/>
      <c r="BE61" s="94"/>
      <c r="BF61" s="115">
        <v>-500</v>
      </c>
      <c r="BG61" s="112"/>
      <c r="BH61" s="111"/>
      <c r="BI61" s="111"/>
      <c r="BJ61" s="111"/>
      <c r="BK61" s="111"/>
      <c r="BL61" s="79"/>
      <c r="BM61" s="94" t="e">
        <f t="shared" si="106"/>
        <v>#REF!</v>
      </c>
      <c r="BN61" s="94" t="e">
        <f t="shared" si="106"/>
        <v>#REF!</v>
      </c>
      <c r="BO61" s="94" t="e">
        <f t="shared" si="106"/>
        <v>#REF!</v>
      </c>
      <c r="BP61" s="94" t="e">
        <f t="shared" si="106"/>
        <v>#REF!</v>
      </c>
      <c r="BQ61" s="94" t="e">
        <f t="shared" si="106"/>
        <v>#REF!</v>
      </c>
      <c r="BR61" s="94" t="e">
        <f t="shared" si="106"/>
        <v>#REF!</v>
      </c>
      <c r="BS61" s="94" t="e">
        <f t="shared" si="106"/>
        <v>#REF!</v>
      </c>
      <c r="BT61" s="94" t="e">
        <f t="shared" si="106"/>
        <v>#REF!</v>
      </c>
      <c r="BU61" s="94" t="e">
        <f t="shared" si="106"/>
        <v>#REF!</v>
      </c>
      <c r="BV61" s="94" t="e">
        <f t="shared" si="106"/>
        <v>#REF!</v>
      </c>
      <c r="BW61" s="94" t="e">
        <f t="shared" si="106"/>
        <v>#REF!</v>
      </c>
      <c r="BX61" s="94" t="e">
        <f t="shared" si="106"/>
        <v>#REF!</v>
      </c>
      <c r="BY61" s="79"/>
      <c r="BZ61" s="80"/>
      <c r="CA61" s="85" t="e">
        <f t="shared" si="36"/>
        <v>#REF!</v>
      </c>
      <c r="CB61" s="79"/>
      <c r="CC61" s="94" t="e">
        <f t="shared" si="107"/>
        <v>#REF!</v>
      </c>
      <c r="CD61" s="94" t="e">
        <f t="shared" si="107"/>
        <v>#REF!</v>
      </c>
      <c r="CE61" s="94" t="e">
        <f t="shared" si="107"/>
        <v>#REF!</v>
      </c>
      <c r="CF61" s="94" t="e">
        <f t="shared" si="107"/>
        <v>#REF!</v>
      </c>
      <c r="CG61" s="94" t="e">
        <f t="shared" si="107"/>
        <v>#REF!</v>
      </c>
      <c r="CH61" s="94" t="e">
        <f t="shared" si="107"/>
        <v>#REF!</v>
      </c>
      <c r="CI61" s="94" t="e">
        <f t="shared" si="107"/>
        <v>#REF!</v>
      </c>
      <c r="CJ61" s="94" t="e">
        <f t="shared" si="107"/>
        <v>#REF!</v>
      </c>
      <c r="CK61" s="94" t="e">
        <f t="shared" si="107"/>
        <v>#REF!</v>
      </c>
      <c r="CL61" s="94" t="e">
        <f t="shared" si="107"/>
        <v>#REF!</v>
      </c>
      <c r="CM61" s="94" t="e">
        <f t="shared" si="107"/>
        <v>#REF!</v>
      </c>
      <c r="CN61" s="94" t="e">
        <f t="shared" si="107"/>
        <v>#REF!</v>
      </c>
      <c r="CO61" s="79"/>
      <c r="CP61" s="80"/>
      <c r="CQ61" s="85" t="e">
        <f t="shared" si="38"/>
        <v>#REF!</v>
      </c>
    </row>
    <row r="62" spans="1:95" ht="10.5" customHeight="1" outlineLevel="1" x14ac:dyDescent="0.25">
      <c r="A62" s="70" t="str">
        <f t="shared" si="39"/>
        <v>DespesaTaxas comerciais</v>
      </c>
      <c r="B62" s="70" t="s">
        <v>53</v>
      </c>
      <c r="C62" s="70"/>
      <c r="D62" s="60" t="s">
        <v>70</v>
      </c>
      <c r="E62" s="60"/>
      <c r="F62" s="60"/>
      <c r="G62" s="62"/>
      <c r="H62" s="60"/>
      <c r="I62" s="67" t="e">
        <f t="shared" ref="I62:T62" si="108">SUM(I63:I64)</f>
        <v>#REF!</v>
      </c>
      <c r="J62" s="67" t="e">
        <f t="shared" si="108"/>
        <v>#REF!</v>
      </c>
      <c r="K62" s="67" t="e">
        <f t="shared" si="108"/>
        <v>#REF!</v>
      </c>
      <c r="L62" s="67" t="e">
        <f t="shared" si="108"/>
        <v>#REF!</v>
      </c>
      <c r="M62" s="67" t="e">
        <f t="shared" si="108"/>
        <v>#REF!</v>
      </c>
      <c r="N62" s="67" t="e">
        <f t="shared" si="108"/>
        <v>#REF!</v>
      </c>
      <c r="O62" s="67" t="e">
        <f t="shared" si="108"/>
        <v>#REF!</v>
      </c>
      <c r="P62" s="67" t="e">
        <f t="shared" si="108"/>
        <v>#REF!</v>
      </c>
      <c r="Q62" s="67" t="e">
        <f t="shared" si="108"/>
        <v>#REF!</v>
      </c>
      <c r="R62" s="67" t="e">
        <f t="shared" si="108"/>
        <v>#REF!</v>
      </c>
      <c r="S62" s="67" t="e">
        <f t="shared" si="108"/>
        <v>#REF!</v>
      </c>
      <c r="T62" s="67" t="e">
        <f t="shared" si="108"/>
        <v>#REF!</v>
      </c>
      <c r="U62" s="60"/>
      <c r="V62" s="87" t="e">
        <f t="shared" ref="V62:V95" si="109">SUM(I62:T62)</f>
        <v>#REF!</v>
      </c>
      <c r="W62" s="62" t="e">
        <f t="shared" si="30"/>
        <v>#REF!</v>
      </c>
      <c r="X62" s="60"/>
      <c r="Y62" s="67" t="e">
        <f t="shared" ref="Y62:AJ62" si="110">SUM(Y63:Y64)</f>
        <v>#REF!</v>
      </c>
      <c r="Z62" s="67" t="e">
        <f t="shared" si="110"/>
        <v>#REF!</v>
      </c>
      <c r="AA62" s="67" t="e">
        <f t="shared" si="110"/>
        <v>#REF!</v>
      </c>
      <c r="AB62" s="67" t="e">
        <f t="shared" si="110"/>
        <v>#REF!</v>
      </c>
      <c r="AC62" s="67" t="e">
        <f t="shared" si="110"/>
        <v>#REF!</v>
      </c>
      <c r="AD62" s="67" t="e">
        <f t="shared" si="110"/>
        <v>#REF!</v>
      </c>
      <c r="AE62" s="67" t="e">
        <f t="shared" si="110"/>
        <v>#REF!</v>
      </c>
      <c r="AF62" s="67" t="e">
        <f t="shared" si="110"/>
        <v>#REF!</v>
      </c>
      <c r="AG62" s="67" t="e">
        <f t="shared" si="110"/>
        <v>#REF!</v>
      </c>
      <c r="AH62" s="67" t="e">
        <f t="shared" si="110"/>
        <v>#REF!</v>
      </c>
      <c r="AI62" s="67" t="e">
        <f t="shared" si="110"/>
        <v>#REF!</v>
      </c>
      <c r="AJ62" s="67" t="e">
        <f t="shared" si="110"/>
        <v>#REF!</v>
      </c>
      <c r="AK62" s="60"/>
      <c r="AL62" s="87" t="e">
        <f t="shared" ref="AL62:AL95" si="111">SUM(Y62:AJ62)</f>
        <v>#REF!</v>
      </c>
      <c r="AM62" s="62" t="e">
        <f t="shared" si="32"/>
        <v>#REF!</v>
      </c>
      <c r="AN62" s="60"/>
      <c r="AO62" s="67" t="e">
        <f t="shared" ref="AO62:AZ62" si="112">SUM(AO63:AO64)</f>
        <v>#REF!</v>
      </c>
      <c r="AP62" s="67" t="e">
        <f t="shared" si="112"/>
        <v>#REF!</v>
      </c>
      <c r="AQ62" s="67" t="e">
        <f t="shared" si="112"/>
        <v>#REF!</v>
      </c>
      <c r="AR62" s="67" t="e">
        <f t="shared" si="112"/>
        <v>#REF!</v>
      </c>
      <c r="AS62" s="67" t="e">
        <f t="shared" si="112"/>
        <v>#REF!</v>
      </c>
      <c r="AT62" s="67" t="e">
        <f t="shared" si="112"/>
        <v>#REF!</v>
      </c>
      <c r="AU62" s="67" t="e">
        <f t="shared" si="112"/>
        <v>#REF!</v>
      </c>
      <c r="AV62" s="67" t="e">
        <f t="shared" si="112"/>
        <v>#REF!</v>
      </c>
      <c r="AW62" s="67" t="e">
        <f t="shared" si="112"/>
        <v>#REF!</v>
      </c>
      <c r="AX62" s="67" t="e">
        <f t="shared" si="112"/>
        <v>#REF!</v>
      </c>
      <c r="AY62" s="67" t="e">
        <f t="shared" si="112"/>
        <v>#REF!</v>
      </c>
      <c r="AZ62" s="67" t="e">
        <f t="shared" si="112"/>
        <v>#REF!</v>
      </c>
      <c r="BA62" s="60"/>
      <c r="BB62" s="87" t="e">
        <f t="shared" ref="BB62:BB95" si="113">SUM(AO62:AZ62)</f>
        <v>#REF!</v>
      </c>
      <c r="BC62" s="62" t="e">
        <f t="shared" si="34"/>
        <v>#REF!</v>
      </c>
      <c r="BD62" s="60"/>
      <c r="BE62" s="64"/>
      <c r="BF62" s="119"/>
      <c r="BG62" s="120"/>
      <c r="BH62" s="121"/>
      <c r="BI62" s="121"/>
      <c r="BJ62" s="121"/>
      <c r="BK62" s="121"/>
      <c r="BL62" s="60"/>
      <c r="BM62" s="67" t="e">
        <f t="shared" ref="BM62:BX62" si="114">SUM(BM63:BM64)</f>
        <v>#REF!</v>
      </c>
      <c r="BN62" s="67" t="e">
        <f t="shared" si="114"/>
        <v>#REF!</v>
      </c>
      <c r="BO62" s="67" t="e">
        <f t="shared" si="114"/>
        <v>#REF!</v>
      </c>
      <c r="BP62" s="67" t="e">
        <f t="shared" si="114"/>
        <v>#REF!</v>
      </c>
      <c r="BQ62" s="67" t="e">
        <f t="shared" si="114"/>
        <v>#REF!</v>
      </c>
      <c r="BR62" s="67" t="e">
        <f t="shared" si="114"/>
        <v>#REF!</v>
      </c>
      <c r="BS62" s="67" t="e">
        <f t="shared" si="114"/>
        <v>#REF!</v>
      </c>
      <c r="BT62" s="67" t="e">
        <f t="shared" si="114"/>
        <v>#REF!</v>
      </c>
      <c r="BU62" s="67" t="e">
        <f t="shared" si="114"/>
        <v>#REF!</v>
      </c>
      <c r="BV62" s="67" t="e">
        <f t="shared" si="114"/>
        <v>#REF!</v>
      </c>
      <c r="BW62" s="67" t="e">
        <f t="shared" si="114"/>
        <v>#REF!</v>
      </c>
      <c r="BX62" s="67" t="e">
        <f t="shared" si="114"/>
        <v>#REF!</v>
      </c>
      <c r="BY62" s="60"/>
      <c r="BZ62" s="87" t="e">
        <f t="shared" ref="BZ62:BZ95" si="115">SUM(BM62:BX62)</f>
        <v>#REF!</v>
      </c>
      <c r="CA62" s="62" t="e">
        <f t="shared" si="36"/>
        <v>#REF!</v>
      </c>
      <c r="CB62" s="60"/>
      <c r="CC62" s="67" t="e">
        <f t="shared" ref="CC62:CN62" si="116">SUM(CC63:CC64)</f>
        <v>#REF!</v>
      </c>
      <c r="CD62" s="67" t="e">
        <f t="shared" si="116"/>
        <v>#REF!</v>
      </c>
      <c r="CE62" s="67" t="e">
        <f t="shared" si="116"/>
        <v>#REF!</v>
      </c>
      <c r="CF62" s="67" t="e">
        <f t="shared" si="116"/>
        <v>#REF!</v>
      </c>
      <c r="CG62" s="67" t="e">
        <f t="shared" si="116"/>
        <v>#REF!</v>
      </c>
      <c r="CH62" s="67" t="e">
        <f t="shared" si="116"/>
        <v>#REF!</v>
      </c>
      <c r="CI62" s="67" t="e">
        <f t="shared" si="116"/>
        <v>#REF!</v>
      </c>
      <c r="CJ62" s="67" t="e">
        <f t="shared" si="116"/>
        <v>#REF!</v>
      </c>
      <c r="CK62" s="67" t="e">
        <f t="shared" si="116"/>
        <v>#REF!</v>
      </c>
      <c r="CL62" s="67" t="e">
        <f t="shared" si="116"/>
        <v>#REF!</v>
      </c>
      <c r="CM62" s="67" t="e">
        <f t="shared" si="116"/>
        <v>#REF!</v>
      </c>
      <c r="CN62" s="67" t="e">
        <f t="shared" si="116"/>
        <v>#REF!</v>
      </c>
      <c r="CO62" s="60"/>
      <c r="CP62" s="87" t="e">
        <f t="shared" ref="CP62:CP95" si="117">SUM(CC62:CN62)</f>
        <v>#REF!</v>
      </c>
      <c r="CQ62" s="62" t="e">
        <f t="shared" si="38"/>
        <v>#REF!</v>
      </c>
    </row>
    <row r="63" spans="1:95" ht="10.5" customHeight="1" outlineLevel="2" x14ac:dyDescent="0.25">
      <c r="A63" s="70" t="str">
        <f t="shared" si="39"/>
        <v>DespesaTaxa adquirência</v>
      </c>
      <c r="B63" s="114" t="s">
        <v>53</v>
      </c>
      <c r="C63" s="78" t="s">
        <v>265</v>
      </c>
      <c r="D63" s="79" t="s">
        <v>71</v>
      </c>
      <c r="E63" s="79"/>
      <c r="F63" s="79"/>
      <c r="G63" s="85"/>
      <c r="H63" s="79"/>
      <c r="I63" s="94" t="e">
        <f t="shared" ref="I63:T64" si="118">SUMIF($A$158:$A$1048576,$A63,I$158:I$1048576)</f>
        <v>#REF!</v>
      </c>
      <c r="J63" s="94" t="e">
        <f t="shared" si="118"/>
        <v>#REF!</v>
      </c>
      <c r="K63" s="94" t="e">
        <f t="shared" si="118"/>
        <v>#REF!</v>
      </c>
      <c r="L63" s="94" t="e">
        <f t="shared" si="118"/>
        <v>#REF!</v>
      </c>
      <c r="M63" s="94" t="e">
        <f t="shared" si="118"/>
        <v>#REF!</v>
      </c>
      <c r="N63" s="94" t="e">
        <f t="shared" si="118"/>
        <v>#REF!</v>
      </c>
      <c r="O63" s="94" t="e">
        <f t="shared" si="118"/>
        <v>#REF!</v>
      </c>
      <c r="P63" s="94" t="e">
        <f t="shared" si="118"/>
        <v>#REF!</v>
      </c>
      <c r="Q63" s="94" t="e">
        <f t="shared" si="118"/>
        <v>#REF!</v>
      </c>
      <c r="R63" s="94" t="e">
        <f t="shared" si="118"/>
        <v>#REF!</v>
      </c>
      <c r="S63" s="94" t="e">
        <f t="shared" si="118"/>
        <v>#REF!</v>
      </c>
      <c r="T63" s="94" t="e">
        <f t="shared" si="118"/>
        <v>#REF!</v>
      </c>
      <c r="U63" s="79"/>
      <c r="V63" s="80" t="e">
        <f t="shared" si="109"/>
        <v>#REF!</v>
      </c>
      <c r="W63" s="85" t="e">
        <f t="shared" si="30"/>
        <v>#REF!</v>
      </c>
      <c r="X63" s="79"/>
      <c r="Y63" s="94" t="e">
        <f t="shared" ref="Y63:AJ64" si="119">SUMIF($A$158:$A$1048576,$A63,Y$158:Y$1048576)</f>
        <v>#REF!</v>
      </c>
      <c r="Z63" s="94" t="e">
        <f t="shared" si="119"/>
        <v>#REF!</v>
      </c>
      <c r="AA63" s="94" t="e">
        <f t="shared" si="119"/>
        <v>#REF!</v>
      </c>
      <c r="AB63" s="94" t="e">
        <f t="shared" si="119"/>
        <v>#REF!</v>
      </c>
      <c r="AC63" s="94" t="e">
        <f t="shared" si="119"/>
        <v>#REF!</v>
      </c>
      <c r="AD63" s="94" t="e">
        <f t="shared" si="119"/>
        <v>#REF!</v>
      </c>
      <c r="AE63" s="94" t="e">
        <f t="shared" si="119"/>
        <v>#REF!</v>
      </c>
      <c r="AF63" s="94" t="e">
        <f t="shared" si="119"/>
        <v>#REF!</v>
      </c>
      <c r="AG63" s="94" t="e">
        <f t="shared" si="119"/>
        <v>#REF!</v>
      </c>
      <c r="AH63" s="94" t="e">
        <f t="shared" si="119"/>
        <v>#REF!</v>
      </c>
      <c r="AI63" s="94" t="e">
        <f t="shared" si="119"/>
        <v>#REF!</v>
      </c>
      <c r="AJ63" s="94" t="e">
        <f t="shared" si="119"/>
        <v>#REF!</v>
      </c>
      <c r="AK63" s="79"/>
      <c r="AL63" s="80" t="e">
        <f t="shared" si="111"/>
        <v>#REF!</v>
      </c>
      <c r="AM63" s="85" t="e">
        <f t="shared" si="32"/>
        <v>#REF!</v>
      </c>
      <c r="AN63" s="79"/>
      <c r="AO63" s="94" t="e">
        <f t="shared" ref="AO63:AZ64" si="120">SUMIF($A$158:$A$1048576,$A63,AO$158:AO$1048576)</f>
        <v>#REF!</v>
      </c>
      <c r="AP63" s="94" t="e">
        <f t="shared" si="120"/>
        <v>#REF!</v>
      </c>
      <c r="AQ63" s="94" t="e">
        <f t="shared" si="120"/>
        <v>#REF!</v>
      </c>
      <c r="AR63" s="94" t="e">
        <f t="shared" si="120"/>
        <v>#REF!</v>
      </c>
      <c r="AS63" s="94" t="e">
        <f t="shared" si="120"/>
        <v>#REF!</v>
      </c>
      <c r="AT63" s="94" t="e">
        <f t="shared" si="120"/>
        <v>#REF!</v>
      </c>
      <c r="AU63" s="94" t="e">
        <f t="shared" si="120"/>
        <v>#REF!</v>
      </c>
      <c r="AV63" s="94" t="e">
        <f t="shared" si="120"/>
        <v>#REF!</v>
      </c>
      <c r="AW63" s="94" t="e">
        <f t="shared" si="120"/>
        <v>#REF!</v>
      </c>
      <c r="AX63" s="94" t="e">
        <f t="shared" si="120"/>
        <v>#REF!</v>
      </c>
      <c r="AY63" s="94" t="e">
        <f t="shared" si="120"/>
        <v>#REF!</v>
      </c>
      <c r="AZ63" s="94" t="e">
        <f t="shared" si="120"/>
        <v>#REF!</v>
      </c>
      <c r="BA63" s="79"/>
      <c r="BB63" s="80" t="e">
        <f t="shared" si="113"/>
        <v>#REF!</v>
      </c>
      <c r="BC63" s="85" t="e">
        <f t="shared" si="34"/>
        <v>#REF!</v>
      </c>
      <c r="BD63" s="79"/>
      <c r="BE63" s="94"/>
      <c r="BF63" s="115"/>
      <c r="BG63" s="112">
        <v>-0.03</v>
      </c>
      <c r="BH63" s="111"/>
      <c r="BI63" s="111"/>
      <c r="BJ63" s="111"/>
      <c r="BK63" s="111"/>
      <c r="BL63" s="79"/>
      <c r="BM63" s="94" t="e">
        <f t="shared" ref="BM63:BX64" si="121">SUMIF($A$158:$A$1048576,$A63,BM$158:BM$1048576)</f>
        <v>#REF!</v>
      </c>
      <c r="BN63" s="94" t="e">
        <f t="shared" si="121"/>
        <v>#REF!</v>
      </c>
      <c r="BO63" s="94" t="e">
        <f t="shared" si="121"/>
        <v>#REF!</v>
      </c>
      <c r="BP63" s="94" t="e">
        <f t="shared" si="121"/>
        <v>#REF!</v>
      </c>
      <c r="BQ63" s="94" t="e">
        <f t="shared" si="121"/>
        <v>#REF!</v>
      </c>
      <c r="BR63" s="94" t="e">
        <f t="shared" si="121"/>
        <v>#REF!</v>
      </c>
      <c r="BS63" s="94" t="e">
        <f t="shared" si="121"/>
        <v>#REF!</v>
      </c>
      <c r="BT63" s="94" t="e">
        <f t="shared" si="121"/>
        <v>#REF!</v>
      </c>
      <c r="BU63" s="94" t="e">
        <f t="shared" si="121"/>
        <v>#REF!</v>
      </c>
      <c r="BV63" s="94" t="e">
        <f t="shared" si="121"/>
        <v>#REF!</v>
      </c>
      <c r="BW63" s="94" t="e">
        <f t="shared" si="121"/>
        <v>#REF!</v>
      </c>
      <c r="BX63" s="94" t="e">
        <f t="shared" si="121"/>
        <v>#REF!</v>
      </c>
      <c r="BY63" s="79"/>
      <c r="BZ63" s="80" t="e">
        <f t="shared" si="115"/>
        <v>#REF!</v>
      </c>
      <c r="CA63" s="85" t="e">
        <f t="shared" si="36"/>
        <v>#REF!</v>
      </c>
      <c r="CB63" s="79"/>
      <c r="CC63" s="94" t="e">
        <f t="shared" ref="CC63:CN64" si="122">SUMIF($A$158:$A$1048576,$A63,CC$158:CC$1048576)</f>
        <v>#REF!</v>
      </c>
      <c r="CD63" s="94" t="e">
        <f t="shared" si="122"/>
        <v>#REF!</v>
      </c>
      <c r="CE63" s="94" t="e">
        <f t="shared" si="122"/>
        <v>#REF!</v>
      </c>
      <c r="CF63" s="94" t="e">
        <f t="shared" si="122"/>
        <v>#REF!</v>
      </c>
      <c r="CG63" s="94" t="e">
        <f t="shared" si="122"/>
        <v>#REF!</v>
      </c>
      <c r="CH63" s="94" t="e">
        <f t="shared" si="122"/>
        <v>#REF!</v>
      </c>
      <c r="CI63" s="94" t="e">
        <f t="shared" si="122"/>
        <v>#REF!</v>
      </c>
      <c r="CJ63" s="94" t="e">
        <f t="shared" si="122"/>
        <v>#REF!</v>
      </c>
      <c r="CK63" s="94" t="e">
        <f t="shared" si="122"/>
        <v>#REF!</v>
      </c>
      <c r="CL63" s="94" t="e">
        <f t="shared" si="122"/>
        <v>#REF!</v>
      </c>
      <c r="CM63" s="94" t="e">
        <f t="shared" si="122"/>
        <v>#REF!</v>
      </c>
      <c r="CN63" s="94" t="e">
        <f t="shared" si="122"/>
        <v>#REF!</v>
      </c>
      <c r="CO63" s="79"/>
      <c r="CP63" s="80" t="e">
        <f t="shared" si="117"/>
        <v>#REF!</v>
      </c>
      <c r="CQ63" s="85" t="e">
        <f t="shared" si="38"/>
        <v>#REF!</v>
      </c>
    </row>
    <row r="64" spans="1:95" ht="10.5" customHeight="1" outlineLevel="2" x14ac:dyDescent="0.25">
      <c r="A64" s="70" t="str">
        <f t="shared" si="39"/>
        <v>DespesaFee plataformas</v>
      </c>
      <c r="B64" s="114" t="s">
        <v>53</v>
      </c>
      <c r="C64" s="78" t="s">
        <v>72</v>
      </c>
      <c r="D64" s="79" t="s">
        <v>72</v>
      </c>
      <c r="E64" s="79"/>
      <c r="F64" s="79"/>
      <c r="G64" s="85"/>
      <c r="H64" s="79"/>
      <c r="I64" s="94" t="e">
        <f t="shared" si="118"/>
        <v>#REF!</v>
      </c>
      <c r="J64" s="94" t="e">
        <f t="shared" si="118"/>
        <v>#REF!</v>
      </c>
      <c r="K64" s="94" t="e">
        <f t="shared" si="118"/>
        <v>#REF!</v>
      </c>
      <c r="L64" s="94" t="e">
        <f t="shared" si="118"/>
        <v>#REF!</v>
      </c>
      <c r="M64" s="94" t="e">
        <f t="shared" si="118"/>
        <v>#REF!</v>
      </c>
      <c r="N64" s="94" t="e">
        <f t="shared" si="118"/>
        <v>#REF!</v>
      </c>
      <c r="O64" s="94" t="e">
        <f t="shared" si="118"/>
        <v>#REF!</v>
      </c>
      <c r="P64" s="94" t="e">
        <f t="shared" si="118"/>
        <v>#REF!</v>
      </c>
      <c r="Q64" s="94" t="e">
        <f t="shared" si="118"/>
        <v>#REF!</v>
      </c>
      <c r="R64" s="94" t="e">
        <f t="shared" si="118"/>
        <v>#REF!</v>
      </c>
      <c r="S64" s="94" t="e">
        <f t="shared" si="118"/>
        <v>#REF!</v>
      </c>
      <c r="T64" s="94" t="e">
        <f t="shared" si="118"/>
        <v>#REF!</v>
      </c>
      <c r="U64" s="79"/>
      <c r="V64" s="80" t="e">
        <f t="shared" si="109"/>
        <v>#REF!</v>
      </c>
      <c r="W64" s="85" t="e">
        <f t="shared" si="30"/>
        <v>#REF!</v>
      </c>
      <c r="X64" s="79"/>
      <c r="Y64" s="94" t="e">
        <f t="shared" si="119"/>
        <v>#REF!</v>
      </c>
      <c r="Z64" s="94" t="e">
        <f t="shared" si="119"/>
        <v>#REF!</v>
      </c>
      <c r="AA64" s="94" t="e">
        <f t="shared" si="119"/>
        <v>#REF!</v>
      </c>
      <c r="AB64" s="94" t="e">
        <f t="shared" si="119"/>
        <v>#REF!</v>
      </c>
      <c r="AC64" s="94" t="e">
        <f t="shared" si="119"/>
        <v>#REF!</v>
      </c>
      <c r="AD64" s="94" t="e">
        <f t="shared" si="119"/>
        <v>#REF!</v>
      </c>
      <c r="AE64" s="94" t="e">
        <f t="shared" si="119"/>
        <v>#REF!</v>
      </c>
      <c r="AF64" s="94" t="e">
        <f t="shared" si="119"/>
        <v>#REF!</v>
      </c>
      <c r="AG64" s="94" t="e">
        <f t="shared" si="119"/>
        <v>#REF!</v>
      </c>
      <c r="AH64" s="94" t="e">
        <f t="shared" si="119"/>
        <v>#REF!</v>
      </c>
      <c r="AI64" s="94" t="e">
        <f t="shared" si="119"/>
        <v>#REF!</v>
      </c>
      <c r="AJ64" s="94" t="e">
        <f t="shared" si="119"/>
        <v>#REF!</v>
      </c>
      <c r="AK64" s="79"/>
      <c r="AL64" s="80" t="e">
        <f t="shared" si="111"/>
        <v>#REF!</v>
      </c>
      <c r="AM64" s="85" t="e">
        <f t="shared" si="32"/>
        <v>#REF!</v>
      </c>
      <c r="AN64" s="79"/>
      <c r="AO64" s="94" t="e">
        <f t="shared" si="120"/>
        <v>#REF!</v>
      </c>
      <c r="AP64" s="94" t="e">
        <f t="shared" si="120"/>
        <v>#REF!</v>
      </c>
      <c r="AQ64" s="94" t="e">
        <f t="shared" si="120"/>
        <v>#REF!</v>
      </c>
      <c r="AR64" s="94" t="e">
        <f t="shared" si="120"/>
        <v>#REF!</v>
      </c>
      <c r="AS64" s="94" t="e">
        <f t="shared" si="120"/>
        <v>#REF!</v>
      </c>
      <c r="AT64" s="94" t="e">
        <f t="shared" si="120"/>
        <v>#REF!</v>
      </c>
      <c r="AU64" s="94" t="e">
        <f t="shared" si="120"/>
        <v>#REF!</v>
      </c>
      <c r="AV64" s="94" t="e">
        <f t="shared" si="120"/>
        <v>#REF!</v>
      </c>
      <c r="AW64" s="94" t="e">
        <f t="shared" si="120"/>
        <v>#REF!</v>
      </c>
      <c r="AX64" s="94" t="e">
        <f t="shared" si="120"/>
        <v>#REF!</v>
      </c>
      <c r="AY64" s="94" t="e">
        <f t="shared" si="120"/>
        <v>#REF!</v>
      </c>
      <c r="AZ64" s="94" t="e">
        <f t="shared" si="120"/>
        <v>#REF!</v>
      </c>
      <c r="BA64" s="79"/>
      <c r="BB64" s="80" t="e">
        <f t="shared" si="113"/>
        <v>#REF!</v>
      </c>
      <c r="BC64" s="85" t="e">
        <f t="shared" si="34"/>
        <v>#REF!</v>
      </c>
      <c r="BD64" s="79"/>
      <c r="BE64" s="94"/>
      <c r="BF64" s="115"/>
      <c r="BG64" s="112"/>
      <c r="BH64" s="111"/>
      <c r="BI64" s="111"/>
      <c r="BJ64" s="111"/>
      <c r="BK64" s="111"/>
      <c r="BL64" s="79"/>
      <c r="BM64" s="94" t="e">
        <f t="shared" si="121"/>
        <v>#REF!</v>
      </c>
      <c r="BN64" s="94" t="e">
        <f t="shared" si="121"/>
        <v>#REF!</v>
      </c>
      <c r="BO64" s="94" t="e">
        <f t="shared" si="121"/>
        <v>#REF!</v>
      </c>
      <c r="BP64" s="94" t="e">
        <f t="shared" si="121"/>
        <v>#REF!</v>
      </c>
      <c r="BQ64" s="94" t="e">
        <f t="shared" si="121"/>
        <v>#REF!</v>
      </c>
      <c r="BR64" s="94" t="e">
        <f t="shared" si="121"/>
        <v>#REF!</v>
      </c>
      <c r="BS64" s="94" t="e">
        <f t="shared" si="121"/>
        <v>#REF!</v>
      </c>
      <c r="BT64" s="94" t="e">
        <f t="shared" si="121"/>
        <v>#REF!</v>
      </c>
      <c r="BU64" s="94" t="e">
        <f t="shared" si="121"/>
        <v>#REF!</v>
      </c>
      <c r="BV64" s="94" t="e">
        <f t="shared" si="121"/>
        <v>#REF!</v>
      </c>
      <c r="BW64" s="94" t="e">
        <f t="shared" si="121"/>
        <v>#REF!</v>
      </c>
      <c r="BX64" s="94" t="e">
        <f t="shared" si="121"/>
        <v>#REF!</v>
      </c>
      <c r="BY64" s="79"/>
      <c r="BZ64" s="80" t="e">
        <f t="shared" si="115"/>
        <v>#REF!</v>
      </c>
      <c r="CA64" s="85" t="e">
        <f t="shared" si="36"/>
        <v>#REF!</v>
      </c>
      <c r="CB64" s="79"/>
      <c r="CC64" s="94" t="e">
        <f t="shared" si="122"/>
        <v>#REF!</v>
      </c>
      <c r="CD64" s="94" t="e">
        <f t="shared" si="122"/>
        <v>#REF!</v>
      </c>
      <c r="CE64" s="94" t="e">
        <f t="shared" si="122"/>
        <v>#REF!</v>
      </c>
      <c r="CF64" s="94" t="e">
        <f t="shared" si="122"/>
        <v>#REF!</v>
      </c>
      <c r="CG64" s="94" t="e">
        <f t="shared" si="122"/>
        <v>#REF!</v>
      </c>
      <c r="CH64" s="94" t="e">
        <f t="shared" si="122"/>
        <v>#REF!</v>
      </c>
      <c r="CI64" s="94" t="e">
        <f t="shared" si="122"/>
        <v>#REF!</v>
      </c>
      <c r="CJ64" s="94" t="e">
        <f t="shared" si="122"/>
        <v>#REF!</v>
      </c>
      <c r="CK64" s="94" t="e">
        <f t="shared" si="122"/>
        <v>#REF!</v>
      </c>
      <c r="CL64" s="94" t="e">
        <f t="shared" si="122"/>
        <v>#REF!</v>
      </c>
      <c r="CM64" s="94" t="e">
        <f t="shared" si="122"/>
        <v>#REF!</v>
      </c>
      <c r="CN64" s="94" t="e">
        <f t="shared" si="122"/>
        <v>#REF!</v>
      </c>
      <c r="CO64" s="79"/>
      <c r="CP64" s="80" t="e">
        <f t="shared" si="117"/>
        <v>#REF!</v>
      </c>
      <c r="CQ64" s="85" t="e">
        <f t="shared" si="38"/>
        <v>#REF!</v>
      </c>
    </row>
    <row r="65" spans="1:95" ht="10.5" customHeight="1" x14ac:dyDescent="0.25">
      <c r="A65" s="70" t="str">
        <f t="shared" si="39"/>
        <v>DespesaDespesas de marketing</v>
      </c>
      <c r="B65" s="70" t="s">
        <v>53</v>
      </c>
      <c r="C65" s="70"/>
      <c r="D65" s="2" t="s">
        <v>73</v>
      </c>
      <c r="E65" s="2"/>
      <c r="F65" s="60"/>
      <c r="G65" s="66"/>
      <c r="H65" s="60"/>
      <c r="I65" s="65">
        <f t="shared" ref="I65:T65" si="123">I66</f>
        <v>-0.05</v>
      </c>
      <c r="J65" s="65">
        <f t="shared" si="123"/>
        <v>-3110.05</v>
      </c>
      <c r="K65" s="65">
        <f t="shared" si="123"/>
        <v>0</v>
      </c>
      <c r="L65" s="65">
        <f t="shared" si="123"/>
        <v>-320</v>
      </c>
      <c r="M65" s="65">
        <f t="shared" si="123"/>
        <v>0</v>
      </c>
      <c r="N65" s="65">
        <f t="shared" si="123"/>
        <v>-3000</v>
      </c>
      <c r="O65" s="65">
        <f t="shared" si="123"/>
        <v>0</v>
      </c>
      <c r="P65" s="65">
        <f t="shared" si="123"/>
        <v>0</v>
      </c>
      <c r="Q65" s="65">
        <f t="shared" si="123"/>
        <v>-2456.400000000001</v>
      </c>
      <c r="R65" s="65">
        <f t="shared" si="123"/>
        <v>0</v>
      </c>
      <c r="S65" s="65">
        <f t="shared" si="123"/>
        <v>0</v>
      </c>
      <c r="T65" s="65">
        <f t="shared" si="123"/>
        <v>0</v>
      </c>
      <c r="U65" s="60"/>
      <c r="V65" s="65">
        <f t="shared" si="109"/>
        <v>-8886.5000000000018</v>
      </c>
      <c r="W65" s="66" t="e">
        <f t="shared" si="30"/>
        <v>#REF!</v>
      </c>
      <c r="X65" s="60"/>
      <c r="Y65" s="65">
        <f t="shared" ref="Y65:AJ65" si="124">Y66</f>
        <v>0</v>
      </c>
      <c r="Z65" s="65">
        <f t="shared" si="124"/>
        <v>0</v>
      </c>
      <c r="AA65" s="65">
        <f t="shared" si="124"/>
        <v>0</v>
      </c>
      <c r="AB65" s="65">
        <f t="shared" si="124"/>
        <v>0</v>
      </c>
      <c r="AC65" s="65">
        <f t="shared" si="124"/>
        <v>0</v>
      </c>
      <c r="AD65" s="65">
        <f t="shared" si="124"/>
        <v>0</v>
      </c>
      <c r="AE65" s="65">
        <f t="shared" si="124"/>
        <v>0</v>
      </c>
      <c r="AF65" s="65">
        <f t="shared" si="124"/>
        <v>0</v>
      </c>
      <c r="AG65" s="65">
        <f t="shared" si="124"/>
        <v>0</v>
      </c>
      <c r="AH65" s="65">
        <f t="shared" si="124"/>
        <v>0</v>
      </c>
      <c r="AI65" s="65" t="e">
        <f t="shared" si="124"/>
        <v>#REF!</v>
      </c>
      <c r="AJ65" s="65" t="e">
        <f t="shared" si="124"/>
        <v>#REF!</v>
      </c>
      <c r="AK65" s="60"/>
      <c r="AL65" s="65" t="e">
        <f t="shared" si="111"/>
        <v>#REF!</v>
      </c>
      <c r="AM65" s="66" t="e">
        <f t="shared" si="32"/>
        <v>#REF!</v>
      </c>
      <c r="AN65" s="60"/>
      <c r="AO65" s="65" t="e">
        <f t="shared" ref="AO65:AZ65" si="125">AO66</f>
        <v>#REF!</v>
      </c>
      <c r="AP65" s="65" t="e">
        <f t="shared" si="125"/>
        <v>#REF!</v>
      </c>
      <c r="AQ65" s="65" t="e">
        <f t="shared" si="125"/>
        <v>#REF!</v>
      </c>
      <c r="AR65" s="65" t="e">
        <f t="shared" si="125"/>
        <v>#REF!</v>
      </c>
      <c r="AS65" s="65" t="e">
        <f t="shared" si="125"/>
        <v>#REF!</v>
      </c>
      <c r="AT65" s="65" t="e">
        <f t="shared" si="125"/>
        <v>#REF!</v>
      </c>
      <c r="AU65" s="65" t="e">
        <f t="shared" si="125"/>
        <v>#REF!</v>
      </c>
      <c r="AV65" s="65" t="e">
        <f t="shared" si="125"/>
        <v>#REF!</v>
      </c>
      <c r="AW65" s="65" t="e">
        <f t="shared" si="125"/>
        <v>#REF!</v>
      </c>
      <c r="AX65" s="65" t="e">
        <f t="shared" si="125"/>
        <v>#REF!</v>
      </c>
      <c r="AY65" s="65" t="e">
        <f t="shared" si="125"/>
        <v>#REF!</v>
      </c>
      <c r="AZ65" s="65" t="e">
        <f t="shared" si="125"/>
        <v>#REF!</v>
      </c>
      <c r="BA65" s="60"/>
      <c r="BB65" s="65" t="e">
        <f t="shared" si="113"/>
        <v>#REF!</v>
      </c>
      <c r="BC65" s="66" t="e">
        <f t="shared" si="34"/>
        <v>#REF!</v>
      </c>
      <c r="BD65" s="60"/>
      <c r="BE65" s="65"/>
      <c r="BF65" s="105"/>
      <c r="BG65" s="77">
        <v>-0.05</v>
      </c>
      <c r="BH65" s="107"/>
      <c r="BI65" s="107"/>
      <c r="BJ65" s="107"/>
      <c r="BK65" s="107"/>
      <c r="BL65" s="60"/>
      <c r="BM65" s="65" t="e">
        <f t="shared" ref="BM65:BX65" si="126">BM66</f>
        <v>#REF!</v>
      </c>
      <c r="BN65" s="65" t="e">
        <f t="shared" si="126"/>
        <v>#REF!</v>
      </c>
      <c r="BO65" s="65" t="e">
        <f t="shared" si="126"/>
        <v>#REF!</v>
      </c>
      <c r="BP65" s="65" t="e">
        <f t="shared" si="126"/>
        <v>#REF!</v>
      </c>
      <c r="BQ65" s="65" t="e">
        <f t="shared" si="126"/>
        <v>#REF!</v>
      </c>
      <c r="BR65" s="65" t="e">
        <f t="shared" si="126"/>
        <v>#REF!</v>
      </c>
      <c r="BS65" s="65" t="e">
        <f t="shared" si="126"/>
        <v>#REF!</v>
      </c>
      <c r="BT65" s="65" t="e">
        <f t="shared" si="126"/>
        <v>#REF!</v>
      </c>
      <c r="BU65" s="65" t="e">
        <f t="shared" si="126"/>
        <v>#REF!</v>
      </c>
      <c r="BV65" s="65" t="e">
        <f t="shared" si="126"/>
        <v>#REF!</v>
      </c>
      <c r="BW65" s="65" t="e">
        <f t="shared" si="126"/>
        <v>#REF!</v>
      </c>
      <c r="BX65" s="65" t="e">
        <f t="shared" si="126"/>
        <v>#REF!</v>
      </c>
      <c r="BY65" s="60"/>
      <c r="BZ65" s="65" t="e">
        <f t="shared" si="115"/>
        <v>#REF!</v>
      </c>
      <c r="CA65" s="66" t="e">
        <f t="shared" si="36"/>
        <v>#REF!</v>
      </c>
      <c r="CB65" s="60"/>
      <c r="CC65" s="65" t="e">
        <f t="shared" ref="CC65:CN65" si="127">CC66</f>
        <v>#REF!</v>
      </c>
      <c r="CD65" s="65" t="e">
        <f t="shared" si="127"/>
        <v>#REF!</v>
      </c>
      <c r="CE65" s="65" t="e">
        <f t="shared" si="127"/>
        <v>#REF!</v>
      </c>
      <c r="CF65" s="65" t="e">
        <f t="shared" si="127"/>
        <v>#REF!</v>
      </c>
      <c r="CG65" s="65" t="e">
        <f t="shared" si="127"/>
        <v>#REF!</v>
      </c>
      <c r="CH65" s="65" t="e">
        <f t="shared" si="127"/>
        <v>#REF!</v>
      </c>
      <c r="CI65" s="65" t="e">
        <f t="shared" si="127"/>
        <v>#REF!</v>
      </c>
      <c r="CJ65" s="65" t="e">
        <f t="shared" si="127"/>
        <v>#REF!</v>
      </c>
      <c r="CK65" s="65" t="e">
        <f t="shared" si="127"/>
        <v>#REF!</v>
      </c>
      <c r="CL65" s="65" t="e">
        <f t="shared" si="127"/>
        <v>#REF!</v>
      </c>
      <c r="CM65" s="65" t="e">
        <f t="shared" si="127"/>
        <v>#REF!</v>
      </c>
      <c r="CN65" s="65" t="e">
        <f t="shared" si="127"/>
        <v>#REF!</v>
      </c>
      <c r="CO65" s="60"/>
      <c r="CP65" s="65" t="e">
        <f t="shared" si="117"/>
        <v>#REF!</v>
      </c>
      <c r="CQ65" s="66" t="e">
        <f t="shared" si="38"/>
        <v>#REF!</v>
      </c>
    </row>
    <row r="66" spans="1:95" ht="10.5" customHeight="1" outlineLevel="1" x14ac:dyDescent="0.25">
      <c r="A66" s="70" t="str">
        <f t="shared" si="39"/>
        <v>DespesaTrade marketing</v>
      </c>
      <c r="B66" s="70" t="s">
        <v>53</v>
      </c>
      <c r="C66" s="70"/>
      <c r="D66" s="60" t="s">
        <v>87</v>
      </c>
      <c r="E66" s="60"/>
      <c r="F66" s="60"/>
      <c r="G66" s="62"/>
      <c r="H66" s="60"/>
      <c r="I66" s="67">
        <f t="shared" ref="I66:T66" si="128">SUM(I67:I68)</f>
        <v>-0.05</v>
      </c>
      <c r="J66" s="67">
        <f t="shared" si="128"/>
        <v>-3110.05</v>
      </c>
      <c r="K66" s="67">
        <f t="shared" si="128"/>
        <v>0</v>
      </c>
      <c r="L66" s="67">
        <f t="shared" si="128"/>
        <v>-320</v>
      </c>
      <c r="M66" s="67">
        <f t="shared" si="128"/>
        <v>0</v>
      </c>
      <c r="N66" s="67">
        <f t="shared" si="128"/>
        <v>-3000</v>
      </c>
      <c r="O66" s="67">
        <f t="shared" si="128"/>
        <v>0</v>
      </c>
      <c r="P66" s="67">
        <f t="shared" si="128"/>
        <v>0</v>
      </c>
      <c r="Q66" s="67">
        <f t="shared" si="128"/>
        <v>-2456.400000000001</v>
      </c>
      <c r="R66" s="67">
        <f t="shared" si="128"/>
        <v>0</v>
      </c>
      <c r="S66" s="67">
        <f t="shared" si="128"/>
        <v>0</v>
      </c>
      <c r="T66" s="67">
        <f t="shared" si="128"/>
        <v>0</v>
      </c>
      <c r="U66" s="60"/>
      <c r="V66" s="87">
        <f t="shared" si="109"/>
        <v>-8886.5000000000018</v>
      </c>
      <c r="W66" s="62" t="e">
        <f t="shared" si="30"/>
        <v>#REF!</v>
      </c>
      <c r="X66" s="60"/>
      <c r="Y66" s="67">
        <f t="shared" ref="Y66:AJ66" si="129">SUM(Y67:Y68)</f>
        <v>0</v>
      </c>
      <c r="Z66" s="67">
        <f t="shared" si="129"/>
        <v>0</v>
      </c>
      <c r="AA66" s="67">
        <f t="shared" si="129"/>
        <v>0</v>
      </c>
      <c r="AB66" s="67">
        <f t="shared" si="129"/>
        <v>0</v>
      </c>
      <c r="AC66" s="67">
        <f t="shared" si="129"/>
        <v>0</v>
      </c>
      <c r="AD66" s="67">
        <f t="shared" si="129"/>
        <v>0</v>
      </c>
      <c r="AE66" s="67">
        <f t="shared" si="129"/>
        <v>0</v>
      </c>
      <c r="AF66" s="67">
        <f t="shared" si="129"/>
        <v>0</v>
      </c>
      <c r="AG66" s="67">
        <f t="shared" si="129"/>
        <v>0</v>
      </c>
      <c r="AH66" s="67">
        <f t="shared" si="129"/>
        <v>0</v>
      </c>
      <c r="AI66" s="67" t="e">
        <f t="shared" si="129"/>
        <v>#REF!</v>
      </c>
      <c r="AJ66" s="67" t="e">
        <f t="shared" si="129"/>
        <v>#REF!</v>
      </c>
      <c r="AK66" s="60"/>
      <c r="AL66" s="87" t="e">
        <f t="shared" si="111"/>
        <v>#REF!</v>
      </c>
      <c r="AM66" s="62" t="e">
        <f t="shared" si="32"/>
        <v>#REF!</v>
      </c>
      <c r="AN66" s="60"/>
      <c r="AO66" s="67" t="e">
        <f t="shared" ref="AO66:AZ66" si="130">SUM(AO67:AO68)</f>
        <v>#REF!</v>
      </c>
      <c r="AP66" s="67" t="e">
        <f t="shared" si="130"/>
        <v>#REF!</v>
      </c>
      <c r="AQ66" s="67" t="e">
        <f t="shared" si="130"/>
        <v>#REF!</v>
      </c>
      <c r="AR66" s="67" t="e">
        <f t="shared" si="130"/>
        <v>#REF!</v>
      </c>
      <c r="AS66" s="67" t="e">
        <f t="shared" si="130"/>
        <v>#REF!</v>
      </c>
      <c r="AT66" s="67" t="e">
        <f t="shared" si="130"/>
        <v>#REF!</v>
      </c>
      <c r="AU66" s="67" t="e">
        <f t="shared" si="130"/>
        <v>#REF!</v>
      </c>
      <c r="AV66" s="67" t="e">
        <f t="shared" si="130"/>
        <v>#REF!</v>
      </c>
      <c r="AW66" s="67" t="e">
        <f t="shared" si="130"/>
        <v>#REF!</v>
      </c>
      <c r="AX66" s="67" t="e">
        <f t="shared" si="130"/>
        <v>#REF!</v>
      </c>
      <c r="AY66" s="67" t="e">
        <f t="shared" si="130"/>
        <v>#REF!</v>
      </c>
      <c r="AZ66" s="67" t="e">
        <f t="shared" si="130"/>
        <v>#REF!</v>
      </c>
      <c r="BA66" s="60"/>
      <c r="BB66" s="87" t="e">
        <f t="shared" si="113"/>
        <v>#REF!</v>
      </c>
      <c r="BC66" s="62" t="e">
        <f t="shared" si="34"/>
        <v>#REF!</v>
      </c>
      <c r="BD66" s="60"/>
      <c r="BE66" s="67"/>
      <c r="BF66" s="119"/>
      <c r="BG66" s="119"/>
      <c r="BH66" s="119"/>
      <c r="BI66" s="119"/>
      <c r="BJ66" s="120"/>
      <c r="BK66" s="121"/>
      <c r="BL66" s="60"/>
      <c r="BM66" s="67" t="e">
        <f t="shared" ref="BM66:BX66" si="131">SUM(BM67:BM68)</f>
        <v>#REF!</v>
      </c>
      <c r="BN66" s="67" t="e">
        <f t="shared" si="131"/>
        <v>#REF!</v>
      </c>
      <c r="BO66" s="67" t="e">
        <f t="shared" si="131"/>
        <v>#REF!</v>
      </c>
      <c r="BP66" s="67" t="e">
        <f t="shared" si="131"/>
        <v>#REF!</v>
      </c>
      <c r="BQ66" s="67" t="e">
        <f t="shared" si="131"/>
        <v>#REF!</v>
      </c>
      <c r="BR66" s="67" t="e">
        <f t="shared" si="131"/>
        <v>#REF!</v>
      </c>
      <c r="BS66" s="67" t="e">
        <f t="shared" si="131"/>
        <v>#REF!</v>
      </c>
      <c r="BT66" s="67" t="e">
        <f t="shared" si="131"/>
        <v>#REF!</v>
      </c>
      <c r="BU66" s="67" t="e">
        <f t="shared" si="131"/>
        <v>#REF!</v>
      </c>
      <c r="BV66" s="67" t="e">
        <f t="shared" si="131"/>
        <v>#REF!</v>
      </c>
      <c r="BW66" s="67" t="e">
        <f t="shared" si="131"/>
        <v>#REF!</v>
      </c>
      <c r="BX66" s="67" t="e">
        <f t="shared" si="131"/>
        <v>#REF!</v>
      </c>
      <c r="BY66" s="60"/>
      <c r="BZ66" s="87" t="e">
        <f t="shared" si="115"/>
        <v>#REF!</v>
      </c>
      <c r="CA66" s="62" t="e">
        <f t="shared" si="36"/>
        <v>#REF!</v>
      </c>
      <c r="CB66" s="60"/>
      <c r="CC66" s="67" t="e">
        <f t="shared" ref="CC66:CN66" si="132">SUM(CC67:CC68)</f>
        <v>#REF!</v>
      </c>
      <c r="CD66" s="67" t="e">
        <f t="shared" si="132"/>
        <v>#REF!</v>
      </c>
      <c r="CE66" s="67" t="e">
        <f t="shared" si="132"/>
        <v>#REF!</v>
      </c>
      <c r="CF66" s="67" t="e">
        <f t="shared" si="132"/>
        <v>#REF!</v>
      </c>
      <c r="CG66" s="67" t="e">
        <f t="shared" si="132"/>
        <v>#REF!</v>
      </c>
      <c r="CH66" s="67" t="e">
        <f t="shared" si="132"/>
        <v>#REF!</v>
      </c>
      <c r="CI66" s="67" t="e">
        <f t="shared" si="132"/>
        <v>#REF!</v>
      </c>
      <c r="CJ66" s="67" t="e">
        <f t="shared" si="132"/>
        <v>#REF!</v>
      </c>
      <c r="CK66" s="67" t="e">
        <f t="shared" si="132"/>
        <v>#REF!</v>
      </c>
      <c r="CL66" s="67" t="e">
        <f t="shared" si="132"/>
        <v>#REF!</v>
      </c>
      <c r="CM66" s="67" t="e">
        <f t="shared" si="132"/>
        <v>#REF!</v>
      </c>
      <c r="CN66" s="67" t="e">
        <f t="shared" si="132"/>
        <v>#REF!</v>
      </c>
      <c r="CO66" s="60"/>
      <c r="CP66" s="87" t="e">
        <f t="shared" si="117"/>
        <v>#REF!</v>
      </c>
      <c r="CQ66" s="62" t="e">
        <f t="shared" si="38"/>
        <v>#REF!</v>
      </c>
    </row>
    <row r="67" spans="1:95" ht="10.5" customHeight="1" outlineLevel="2" x14ac:dyDescent="0.25">
      <c r="A67" s="70" t="str">
        <f t="shared" si="39"/>
        <v>DespesaMaterial para PDVs próprios</v>
      </c>
      <c r="B67" s="114" t="s">
        <v>53</v>
      </c>
      <c r="C67" s="78"/>
      <c r="D67" s="79" t="s">
        <v>88</v>
      </c>
      <c r="E67" s="79"/>
      <c r="F67" s="79"/>
      <c r="G67" s="85"/>
      <c r="H67" s="79"/>
      <c r="I67" s="94">
        <f t="shared" ref="I67:T69" si="133">SUMIF($A$158:$A$1048576,$A67,I$158:I$1048576)</f>
        <v>-2.5000000000000001E-2</v>
      </c>
      <c r="J67" s="94">
        <f t="shared" si="133"/>
        <v>-2.5000000000000001E-2</v>
      </c>
      <c r="K67" s="94">
        <f t="shared" si="133"/>
        <v>0</v>
      </c>
      <c r="L67" s="94">
        <f t="shared" si="133"/>
        <v>0</v>
      </c>
      <c r="M67" s="94">
        <f t="shared" si="133"/>
        <v>0</v>
      </c>
      <c r="N67" s="94">
        <f t="shared" si="133"/>
        <v>0</v>
      </c>
      <c r="O67" s="94">
        <f t="shared" si="133"/>
        <v>0</v>
      </c>
      <c r="P67" s="94">
        <f t="shared" si="133"/>
        <v>0</v>
      </c>
      <c r="Q67" s="94">
        <f t="shared" si="133"/>
        <v>0</v>
      </c>
      <c r="R67" s="94">
        <f t="shared" si="133"/>
        <v>0</v>
      </c>
      <c r="S67" s="94">
        <f t="shared" si="133"/>
        <v>0</v>
      </c>
      <c r="T67" s="94">
        <f t="shared" si="133"/>
        <v>0</v>
      </c>
      <c r="U67" s="79"/>
      <c r="V67" s="80">
        <f t="shared" si="109"/>
        <v>-0.05</v>
      </c>
      <c r="W67" s="85" t="e">
        <f t="shared" si="30"/>
        <v>#REF!</v>
      </c>
      <c r="X67" s="79"/>
      <c r="Y67" s="94">
        <f t="shared" ref="Y67:AJ69" si="134">SUMIF($A$158:$A$1048576,$A67,Y$158:Y$1048576)</f>
        <v>0</v>
      </c>
      <c r="Z67" s="94">
        <f t="shared" si="134"/>
        <v>0</v>
      </c>
      <c r="AA67" s="94">
        <f t="shared" si="134"/>
        <v>0</v>
      </c>
      <c r="AB67" s="94">
        <f t="shared" si="134"/>
        <v>0</v>
      </c>
      <c r="AC67" s="94">
        <f t="shared" si="134"/>
        <v>0</v>
      </c>
      <c r="AD67" s="94">
        <f t="shared" si="134"/>
        <v>0</v>
      </c>
      <c r="AE67" s="94">
        <f t="shared" si="134"/>
        <v>0</v>
      </c>
      <c r="AF67" s="94">
        <f t="shared" si="134"/>
        <v>0</v>
      </c>
      <c r="AG67" s="94">
        <f t="shared" si="134"/>
        <v>0</v>
      </c>
      <c r="AH67" s="94">
        <f t="shared" si="134"/>
        <v>0</v>
      </c>
      <c r="AI67" s="94" t="e">
        <f t="shared" si="134"/>
        <v>#REF!</v>
      </c>
      <c r="AJ67" s="94" t="e">
        <f t="shared" si="134"/>
        <v>#REF!</v>
      </c>
      <c r="AK67" s="79"/>
      <c r="AL67" s="80" t="e">
        <f t="shared" si="111"/>
        <v>#REF!</v>
      </c>
      <c r="AM67" s="85" t="e">
        <f t="shared" si="32"/>
        <v>#REF!</v>
      </c>
      <c r="AN67" s="79"/>
      <c r="AO67" s="94" t="e">
        <f t="shared" ref="AO67:AZ69" si="135">SUMIF($A$158:$A$1048576,$A67,AO$158:AO$1048576)</f>
        <v>#REF!</v>
      </c>
      <c r="AP67" s="94" t="e">
        <f t="shared" si="135"/>
        <v>#REF!</v>
      </c>
      <c r="AQ67" s="94" t="e">
        <f t="shared" si="135"/>
        <v>#REF!</v>
      </c>
      <c r="AR67" s="94" t="e">
        <f t="shared" si="135"/>
        <v>#REF!</v>
      </c>
      <c r="AS67" s="94" t="e">
        <f t="shared" si="135"/>
        <v>#REF!</v>
      </c>
      <c r="AT67" s="94" t="e">
        <f t="shared" si="135"/>
        <v>#REF!</v>
      </c>
      <c r="AU67" s="94" t="e">
        <f t="shared" si="135"/>
        <v>#REF!</v>
      </c>
      <c r="AV67" s="94" t="e">
        <f t="shared" si="135"/>
        <v>#REF!</v>
      </c>
      <c r="AW67" s="94" t="e">
        <f t="shared" si="135"/>
        <v>#REF!</v>
      </c>
      <c r="AX67" s="94" t="e">
        <f t="shared" si="135"/>
        <v>#REF!</v>
      </c>
      <c r="AY67" s="94" t="e">
        <f t="shared" si="135"/>
        <v>#REF!</v>
      </c>
      <c r="AZ67" s="94" t="e">
        <f t="shared" si="135"/>
        <v>#REF!</v>
      </c>
      <c r="BA67" s="79"/>
      <c r="BB67" s="80" t="e">
        <f t="shared" si="113"/>
        <v>#REF!</v>
      </c>
      <c r="BC67" s="85" t="e">
        <f t="shared" si="34"/>
        <v>#REF!</v>
      </c>
      <c r="BD67" s="79"/>
      <c r="BE67" s="94"/>
      <c r="BF67" s="115"/>
      <c r="BG67" s="112">
        <v>0.5</v>
      </c>
      <c r="BH67" s="111"/>
      <c r="BI67" s="112"/>
      <c r="BJ67" s="112"/>
      <c r="BK67" s="111"/>
      <c r="BL67" s="79"/>
      <c r="BM67" s="94" t="e">
        <f t="shared" ref="BM67:BX69" si="136">SUMIF($A$158:$A$1048576,$A67,BM$158:BM$1048576)</f>
        <v>#REF!</v>
      </c>
      <c r="BN67" s="94" t="e">
        <f t="shared" si="136"/>
        <v>#REF!</v>
      </c>
      <c r="BO67" s="94" t="e">
        <f t="shared" si="136"/>
        <v>#REF!</v>
      </c>
      <c r="BP67" s="94" t="e">
        <f t="shared" si="136"/>
        <v>#REF!</v>
      </c>
      <c r="BQ67" s="94" t="e">
        <f t="shared" si="136"/>
        <v>#REF!</v>
      </c>
      <c r="BR67" s="94" t="e">
        <f t="shared" si="136"/>
        <v>#REF!</v>
      </c>
      <c r="BS67" s="94" t="e">
        <f t="shared" si="136"/>
        <v>#REF!</v>
      </c>
      <c r="BT67" s="94" t="e">
        <f t="shared" si="136"/>
        <v>#REF!</v>
      </c>
      <c r="BU67" s="94" t="e">
        <f t="shared" si="136"/>
        <v>#REF!</v>
      </c>
      <c r="BV67" s="94" t="e">
        <f t="shared" si="136"/>
        <v>#REF!</v>
      </c>
      <c r="BW67" s="94" t="e">
        <f t="shared" si="136"/>
        <v>#REF!</v>
      </c>
      <c r="BX67" s="94" t="e">
        <f t="shared" si="136"/>
        <v>#REF!</v>
      </c>
      <c r="BY67" s="79"/>
      <c r="BZ67" s="80" t="e">
        <f t="shared" si="115"/>
        <v>#REF!</v>
      </c>
      <c r="CA67" s="85" t="e">
        <f t="shared" si="36"/>
        <v>#REF!</v>
      </c>
      <c r="CB67" s="79"/>
      <c r="CC67" s="94" t="e">
        <f t="shared" ref="CC67:CN69" si="137">SUMIF($A$158:$A$1048576,$A67,CC$158:CC$1048576)</f>
        <v>#REF!</v>
      </c>
      <c r="CD67" s="94" t="e">
        <f t="shared" si="137"/>
        <v>#REF!</v>
      </c>
      <c r="CE67" s="94" t="e">
        <f t="shared" si="137"/>
        <v>#REF!</v>
      </c>
      <c r="CF67" s="94" t="e">
        <f t="shared" si="137"/>
        <v>#REF!</v>
      </c>
      <c r="CG67" s="94" t="e">
        <f t="shared" si="137"/>
        <v>#REF!</v>
      </c>
      <c r="CH67" s="94" t="e">
        <f t="shared" si="137"/>
        <v>#REF!</v>
      </c>
      <c r="CI67" s="94" t="e">
        <f t="shared" si="137"/>
        <v>#REF!</v>
      </c>
      <c r="CJ67" s="94" t="e">
        <f t="shared" si="137"/>
        <v>#REF!</v>
      </c>
      <c r="CK67" s="94" t="e">
        <f t="shared" si="137"/>
        <v>#REF!</v>
      </c>
      <c r="CL67" s="94" t="e">
        <f t="shared" si="137"/>
        <v>#REF!</v>
      </c>
      <c r="CM67" s="94" t="e">
        <f t="shared" si="137"/>
        <v>#REF!</v>
      </c>
      <c r="CN67" s="94" t="e">
        <f t="shared" si="137"/>
        <v>#REF!</v>
      </c>
      <c r="CO67" s="79"/>
      <c r="CP67" s="80" t="e">
        <f t="shared" si="117"/>
        <v>#REF!</v>
      </c>
      <c r="CQ67" s="85" t="e">
        <f t="shared" si="38"/>
        <v>#REF!</v>
      </c>
    </row>
    <row r="68" spans="1:95" ht="10.5" customHeight="1" outlineLevel="2" x14ac:dyDescent="0.25">
      <c r="A68" s="70" t="str">
        <f t="shared" si="39"/>
        <v>DespesaAções de marketing lojas</v>
      </c>
      <c r="B68" s="114" t="s">
        <v>53</v>
      </c>
      <c r="C68" s="78" t="s">
        <v>73</v>
      </c>
      <c r="D68" s="79" t="s">
        <v>91</v>
      </c>
      <c r="E68" s="79"/>
      <c r="F68" s="79"/>
      <c r="G68" s="85"/>
      <c r="H68" s="79"/>
      <c r="I68" s="94">
        <f t="shared" si="133"/>
        <v>-2.5000000000000001E-2</v>
      </c>
      <c r="J68" s="94">
        <f t="shared" si="133"/>
        <v>-3110.0250000000001</v>
      </c>
      <c r="K68" s="94">
        <f t="shared" si="133"/>
        <v>0</v>
      </c>
      <c r="L68" s="94">
        <f t="shared" si="133"/>
        <v>-320</v>
      </c>
      <c r="M68" s="94">
        <f t="shared" si="133"/>
        <v>0</v>
      </c>
      <c r="N68" s="94">
        <f t="shared" si="133"/>
        <v>-3000</v>
      </c>
      <c r="O68" s="94">
        <f t="shared" si="133"/>
        <v>0</v>
      </c>
      <c r="P68" s="94">
        <f t="shared" si="133"/>
        <v>0</v>
      </c>
      <c r="Q68" s="94">
        <f t="shared" si="133"/>
        <v>-2456.400000000001</v>
      </c>
      <c r="R68" s="94">
        <f t="shared" si="133"/>
        <v>0</v>
      </c>
      <c r="S68" s="94">
        <f t="shared" si="133"/>
        <v>0</v>
      </c>
      <c r="T68" s="94">
        <f t="shared" si="133"/>
        <v>0</v>
      </c>
      <c r="U68" s="79"/>
      <c r="V68" s="80">
        <f t="shared" si="109"/>
        <v>-8886.4500000000007</v>
      </c>
      <c r="W68" s="85" t="e">
        <f t="shared" ref="W68:W81" si="138">V68/V$41</f>
        <v>#REF!</v>
      </c>
      <c r="X68" s="79"/>
      <c r="Y68" s="94">
        <f t="shared" si="134"/>
        <v>0</v>
      </c>
      <c r="Z68" s="94">
        <f t="shared" si="134"/>
        <v>0</v>
      </c>
      <c r="AA68" s="94">
        <f t="shared" si="134"/>
        <v>0</v>
      </c>
      <c r="AB68" s="94">
        <f t="shared" si="134"/>
        <v>0</v>
      </c>
      <c r="AC68" s="94">
        <f t="shared" si="134"/>
        <v>0</v>
      </c>
      <c r="AD68" s="94">
        <f t="shared" si="134"/>
        <v>0</v>
      </c>
      <c r="AE68" s="94">
        <f t="shared" si="134"/>
        <v>0</v>
      </c>
      <c r="AF68" s="94">
        <f t="shared" si="134"/>
        <v>0</v>
      </c>
      <c r="AG68" s="94">
        <f t="shared" si="134"/>
        <v>0</v>
      </c>
      <c r="AH68" s="94">
        <f t="shared" si="134"/>
        <v>0</v>
      </c>
      <c r="AI68" s="94" t="e">
        <f t="shared" si="134"/>
        <v>#REF!</v>
      </c>
      <c r="AJ68" s="94" t="e">
        <f t="shared" si="134"/>
        <v>#REF!</v>
      </c>
      <c r="AK68" s="79"/>
      <c r="AL68" s="80" t="e">
        <f t="shared" si="111"/>
        <v>#REF!</v>
      </c>
      <c r="AM68" s="85" t="e">
        <f t="shared" ref="AM68:AM81" si="139">AL68/AL$41</f>
        <v>#REF!</v>
      </c>
      <c r="AN68" s="79"/>
      <c r="AO68" s="94" t="e">
        <f t="shared" si="135"/>
        <v>#REF!</v>
      </c>
      <c r="AP68" s="94" t="e">
        <f t="shared" si="135"/>
        <v>#REF!</v>
      </c>
      <c r="AQ68" s="94" t="e">
        <f t="shared" si="135"/>
        <v>#REF!</v>
      </c>
      <c r="AR68" s="94" t="e">
        <f t="shared" si="135"/>
        <v>#REF!</v>
      </c>
      <c r="AS68" s="94" t="e">
        <f t="shared" si="135"/>
        <v>#REF!</v>
      </c>
      <c r="AT68" s="94" t="e">
        <f t="shared" si="135"/>
        <v>#REF!</v>
      </c>
      <c r="AU68" s="94" t="e">
        <f t="shared" si="135"/>
        <v>#REF!</v>
      </c>
      <c r="AV68" s="94" t="e">
        <f t="shared" si="135"/>
        <v>#REF!</v>
      </c>
      <c r="AW68" s="94" t="e">
        <f t="shared" si="135"/>
        <v>#REF!</v>
      </c>
      <c r="AX68" s="94" t="e">
        <f t="shared" si="135"/>
        <v>#REF!</v>
      </c>
      <c r="AY68" s="94" t="e">
        <f t="shared" si="135"/>
        <v>#REF!</v>
      </c>
      <c r="AZ68" s="94" t="e">
        <f t="shared" si="135"/>
        <v>#REF!</v>
      </c>
      <c r="BA68" s="79"/>
      <c r="BB68" s="80" t="e">
        <f t="shared" si="113"/>
        <v>#REF!</v>
      </c>
      <c r="BC68" s="85" t="e">
        <f t="shared" ref="BC68:BC81" si="140">BB68/BB$41</f>
        <v>#REF!</v>
      </c>
      <c r="BD68" s="79"/>
      <c r="BE68" s="94"/>
      <c r="BF68" s="115"/>
      <c r="BG68" s="112">
        <v>0.5</v>
      </c>
      <c r="BH68" s="111"/>
      <c r="BI68" s="112"/>
      <c r="BJ68" s="112"/>
      <c r="BK68" s="111"/>
      <c r="BL68" s="79"/>
      <c r="BM68" s="94" t="e">
        <f t="shared" si="136"/>
        <v>#REF!</v>
      </c>
      <c r="BN68" s="94" t="e">
        <f t="shared" si="136"/>
        <v>#REF!</v>
      </c>
      <c r="BO68" s="94" t="e">
        <f t="shared" si="136"/>
        <v>#REF!</v>
      </c>
      <c r="BP68" s="94" t="e">
        <f t="shared" si="136"/>
        <v>#REF!</v>
      </c>
      <c r="BQ68" s="94" t="e">
        <f t="shared" si="136"/>
        <v>#REF!</v>
      </c>
      <c r="BR68" s="94" t="e">
        <f t="shared" si="136"/>
        <v>#REF!</v>
      </c>
      <c r="BS68" s="94" t="e">
        <f t="shared" si="136"/>
        <v>#REF!</v>
      </c>
      <c r="BT68" s="94" t="e">
        <f t="shared" si="136"/>
        <v>#REF!</v>
      </c>
      <c r="BU68" s="94" t="e">
        <f t="shared" si="136"/>
        <v>#REF!</v>
      </c>
      <c r="BV68" s="94" t="e">
        <f t="shared" si="136"/>
        <v>#REF!</v>
      </c>
      <c r="BW68" s="94" t="e">
        <f t="shared" si="136"/>
        <v>#REF!</v>
      </c>
      <c r="BX68" s="94" t="e">
        <f t="shared" si="136"/>
        <v>#REF!</v>
      </c>
      <c r="BY68" s="79"/>
      <c r="BZ68" s="80" t="e">
        <f t="shared" si="115"/>
        <v>#REF!</v>
      </c>
      <c r="CA68" s="85" t="e">
        <f t="shared" ref="CA68:CA81" si="141">BZ68/BZ$41</f>
        <v>#REF!</v>
      </c>
      <c r="CB68" s="79"/>
      <c r="CC68" s="94" t="e">
        <f t="shared" si="137"/>
        <v>#REF!</v>
      </c>
      <c r="CD68" s="94" t="e">
        <f t="shared" si="137"/>
        <v>#REF!</v>
      </c>
      <c r="CE68" s="94" t="e">
        <f t="shared" si="137"/>
        <v>#REF!</v>
      </c>
      <c r="CF68" s="94" t="e">
        <f t="shared" si="137"/>
        <v>#REF!</v>
      </c>
      <c r="CG68" s="94" t="e">
        <f t="shared" si="137"/>
        <v>#REF!</v>
      </c>
      <c r="CH68" s="94" t="e">
        <f t="shared" si="137"/>
        <v>#REF!</v>
      </c>
      <c r="CI68" s="94" t="e">
        <f t="shared" si="137"/>
        <v>#REF!</v>
      </c>
      <c r="CJ68" s="94" t="e">
        <f t="shared" si="137"/>
        <v>#REF!</v>
      </c>
      <c r="CK68" s="94" t="e">
        <f t="shared" si="137"/>
        <v>#REF!</v>
      </c>
      <c r="CL68" s="94" t="e">
        <f t="shared" si="137"/>
        <v>#REF!</v>
      </c>
      <c r="CM68" s="94" t="e">
        <f t="shared" si="137"/>
        <v>#REF!</v>
      </c>
      <c r="CN68" s="94" t="e">
        <f t="shared" si="137"/>
        <v>#REF!</v>
      </c>
      <c r="CO68" s="79"/>
      <c r="CP68" s="80" t="e">
        <f t="shared" si="117"/>
        <v>#REF!</v>
      </c>
      <c r="CQ68" s="85" t="e">
        <f t="shared" ref="CQ68:CQ81" si="142">CP68/CP$41</f>
        <v>#REF!</v>
      </c>
    </row>
    <row r="69" spans="1:95" ht="10.5" customHeight="1" x14ac:dyDescent="0.25">
      <c r="A69" s="70" t="str">
        <f t="shared" ref="A69:A100" si="143">B69&amp;D69</f>
        <v>DespesaSistema de PDV</v>
      </c>
      <c r="B69" s="70" t="s">
        <v>53</v>
      </c>
      <c r="C69" s="70" t="s">
        <v>266</v>
      </c>
      <c r="D69" s="2" t="s">
        <v>267</v>
      </c>
      <c r="E69" s="2"/>
      <c r="F69" s="60"/>
      <c r="G69" s="66"/>
      <c r="H69" s="60"/>
      <c r="I69" s="65" t="e">
        <f t="shared" si="133"/>
        <v>#REF!</v>
      </c>
      <c r="J69" s="65" t="e">
        <f t="shared" si="133"/>
        <v>#REF!</v>
      </c>
      <c r="K69" s="65" t="e">
        <f t="shared" si="133"/>
        <v>#REF!</v>
      </c>
      <c r="L69" s="65" t="e">
        <f t="shared" si="133"/>
        <v>#REF!</v>
      </c>
      <c r="M69" s="65" t="e">
        <f t="shared" si="133"/>
        <v>#REF!</v>
      </c>
      <c r="N69" s="65" t="e">
        <f t="shared" si="133"/>
        <v>#REF!</v>
      </c>
      <c r="O69" s="65" t="e">
        <f t="shared" si="133"/>
        <v>#REF!</v>
      </c>
      <c r="P69" s="65" t="e">
        <f t="shared" si="133"/>
        <v>#REF!</v>
      </c>
      <c r="Q69" s="65" t="e">
        <f t="shared" si="133"/>
        <v>#REF!</v>
      </c>
      <c r="R69" s="65" t="e">
        <f t="shared" si="133"/>
        <v>#REF!</v>
      </c>
      <c r="S69" s="65" t="e">
        <f t="shared" si="133"/>
        <v>#REF!</v>
      </c>
      <c r="T69" s="65" t="e">
        <f t="shared" si="133"/>
        <v>#REF!</v>
      </c>
      <c r="U69" s="60"/>
      <c r="V69" s="65" t="e">
        <f t="shared" si="109"/>
        <v>#REF!</v>
      </c>
      <c r="W69" s="66" t="e">
        <f t="shared" si="138"/>
        <v>#REF!</v>
      </c>
      <c r="X69" s="60"/>
      <c r="Y69" s="65" t="e">
        <f t="shared" si="134"/>
        <v>#REF!</v>
      </c>
      <c r="Z69" s="65" t="e">
        <f t="shared" si="134"/>
        <v>#REF!</v>
      </c>
      <c r="AA69" s="65" t="e">
        <f t="shared" si="134"/>
        <v>#REF!</v>
      </c>
      <c r="AB69" s="65" t="e">
        <f t="shared" si="134"/>
        <v>#REF!</v>
      </c>
      <c r="AC69" s="65" t="e">
        <f t="shared" si="134"/>
        <v>#REF!</v>
      </c>
      <c r="AD69" s="65" t="e">
        <f t="shared" si="134"/>
        <v>#REF!</v>
      </c>
      <c r="AE69" s="65" t="e">
        <f t="shared" si="134"/>
        <v>#REF!</v>
      </c>
      <c r="AF69" s="65" t="e">
        <f t="shared" si="134"/>
        <v>#REF!</v>
      </c>
      <c r="AG69" s="65" t="e">
        <f t="shared" si="134"/>
        <v>#REF!</v>
      </c>
      <c r="AH69" s="65" t="e">
        <f t="shared" si="134"/>
        <v>#REF!</v>
      </c>
      <c r="AI69" s="65" t="e">
        <f t="shared" si="134"/>
        <v>#REF!</v>
      </c>
      <c r="AJ69" s="65" t="e">
        <f t="shared" si="134"/>
        <v>#REF!</v>
      </c>
      <c r="AK69" s="60"/>
      <c r="AL69" s="65" t="e">
        <f t="shared" si="111"/>
        <v>#REF!</v>
      </c>
      <c r="AM69" s="66" t="e">
        <f t="shared" si="139"/>
        <v>#REF!</v>
      </c>
      <c r="AN69" s="60"/>
      <c r="AO69" s="65" t="e">
        <f t="shared" si="135"/>
        <v>#REF!</v>
      </c>
      <c r="AP69" s="65" t="e">
        <f t="shared" si="135"/>
        <v>#REF!</v>
      </c>
      <c r="AQ69" s="65" t="e">
        <f t="shared" si="135"/>
        <v>#REF!</v>
      </c>
      <c r="AR69" s="65" t="e">
        <f t="shared" si="135"/>
        <v>#REF!</v>
      </c>
      <c r="AS69" s="65" t="e">
        <f t="shared" si="135"/>
        <v>#REF!</v>
      </c>
      <c r="AT69" s="65" t="e">
        <f t="shared" si="135"/>
        <v>#REF!</v>
      </c>
      <c r="AU69" s="65" t="e">
        <f t="shared" si="135"/>
        <v>#REF!</v>
      </c>
      <c r="AV69" s="65" t="e">
        <f t="shared" si="135"/>
        <v>#REF!</v>
      </c>
      <c r="AW69" s="65" t="e">
        <f t="shared" si="135"/>
        <v>#REF!</v>
      </c>
      <c r="AX69" s="65" t="e">
        <f t="shared" si="135"/>
        <v>#REF!</v>
      </c>
      <c r="AY69" s="65" t="e">
        <f t="shared" si="135"/>
        <v>#REF!</v>
      </c>
      <c r="AZ69" s="65" t="e">
        <f t="shared" si="135"/>
        <v>#REF!</v>
      </c>
      <c r="BA69" s="60"/>
      <c r="BB69" s="65" t="e">
        <f t="shared" si="113"/>
        <v>#REF!</v>
      </c>
      <c r="BC69" s="66" t="e">
        <f t="shared" si="140"/>
        <v>#REF!</v>
      </c>
      <c r="BD69" s="60"/>
      <c r="BE69" s="65" t="s">
        <v>268</v>
      </c>
      <c r="BF69" s="105" t="e">
        <f>-(89*#REF!+500)</f>
        <v>#REF!</v>
      </c>
      <c r="BG69" s="105"/>
      <c r="BH69" s="107"/>
      <c r="BI69" s="107"/>
      <c r="BJ69" s="77">
        <v>-1</v>
      </c>
      <c r="BK69" s="107" t="e">
        <f>#REF!</f>
        <v>#REF!</v>
      </c>
      <c r="BL69" s="60"/>
      <c r="BM69" s="65" t="e">
        <f t="shared" si="136"/>
        <v>#REF!</v>
      </c>
      <c r="BN69" s="65" t="e">
        <f t="shared" si="136"/>
        <v>#REF!</v>
      </c>
      <c r="BO69" s="65" t="e">
        <f t="shared" si="136"/>
        <v>#REF!</v>
      </c>
      <c r="BP69" s="65" t="e">
        <f t="shared" si="136"/>
        <v>#REF!</v>
      </c>
      <c r="BQ69" s="65" t="e">
        <f t="shared" si="136"/>
        <v>#REF!</v>
      </c>
      <c r="BR69" s="65" t="e">
        <f t="shared" si="136"/>
        <v>#REF!</v>
      </c>
      <c r="BS69" s="65" t="e">
        <f t="shared" si="136"/>
        <v>#REF!</v>
      </c>
      <c r="BT69" s="65" t="e">
        <f t="shared" si="136"/>
        <v>#REF!</v>
      </c>
      <c r="BU69" s="65" t="e">
        <f t="shared" si="136"/>
        <v>#REF!</v>
      </c>
      <c r="BV69" s="65" t="e">
        <f t="shared" si="136"/>
        <v>#REF!</v>
      </c>
      <c r="BW69" s="65" t="e">
        <f t="shared" si="136"/>
        <v>#REF!</v>
      </c>
      <c r="BX69" s="65" t="e">
        <f t="shared" si="136"/>
        <v>#REF!</v>
      </c>
      <c r="BY69" s="60"/>
      <c r="BZ69" s="65" t="e">
        <f t="shared" si="115"/>
        <v>#REF!</v>
      </c>
      <c r="CA69" s="66" t="e">
        <f t="shared" si="141"/>
        <v>#REF!</v>
      </c>
      <c r="CB69" s="60"/>
      <c r="CC69" s="65" t="e">
        <f t="shared" si="137"/>
        <v>#REF!</v>
      </c>
      <c r="CD69" s="65" t="e">
        <f t="shared" si="137"/>
        <v>#REF!</v>
      </c>
      <c r="CE69" s="65" t="e">
        <f t="shared" si="137"/>
        <v>#REF!</v>
      </c>
      <c r="CF69" s="65" t="e">
        <f t="shared" si="137"/>
        <v>#REF!</v>
      </c>
      <c r="CG69" s="65" t="e">
        <f t="shared" si="137"/>
        <v>#REF!</v>
      </c>
      <c r="CH69" s="65" t="e">
        <f t="shared" si="137"/>
        <v>#REF!</v>
      </c>
      <c r="CI69" s="65" t="e">
        <f t="shared" si="137"/>
        <v>#REF!</v>
      </c>
      <c r="CJ69" s="65" t="e">
        <f t="shared" si="137"/>
        <v>#REF!</v>
      </c>
      <c r="CK69" s="65" t="e">
        <f t="shared" si="137"/>
        <v>#REF!</v>
      </c>
      <c r="CL69" s="65" t="e">
        <f t="shared" si="137"/>
        <v>#REF!</v>
      </c>
      <c r="CM69" s="65" t="e">
        <f t="shared" si="137"/>
        <v>#REF!</v>
      </c>
      <c r="CN69" s="65" t="e">
        <f t="shared" si="137"/>
        <v>#REF!</v>
      </c>
      <c r="CO69" s="60"/>
      <c r="CP69" s="65" t="e">
        <f t="shared" si="117"/>
        <v>#REF!</v>
      </c>
      <c r="CQ69" s="66" t="e">
        <f t="shared" si="142"/>
        <v>#REF!</v>
      </c>
    </row>
    <row r="70" spans="1:95" ht="10.5" customHeight="1" x14ac:dyDescent="0.25">
      <c r="A70" s="70" t="str">
        <f t="shared" si="143"/>
        <v>DespesaMargem de contribuição</v>
      </c>
      <c r="B70" s="70" t="s">
        <v>53</v>
      </c>
      <c r="C70" s="70"/>
      <c r="D70" s="3" t="s">
        <v>104</v>
      </c>
      <c r="E70" s="3"/>
      <c r="F70" s="60"/>
      <c r="G70" s="6"/>
      <c r="H70" s="60"/>
      <c r="I70" s="4" t="e">
        <f t="shared" ref="I70:T70" si="144">I51+I52</f>
        <v>#REF!</v>
      </c>
      <c r="J70" s="4" t="e">
        <f t="shared" si="144"/>
        <v>#REF!</v>
      </c>
      <c r="K70" s="4" t="e">
        <f t="shared" si="144"/>
        <v>#REF!</v>
      </c>
      <c r="L70" s="4" t="e">
        <f t="shared" si="144"/>
        <v>#REF!</v>
      </c>
      <c r="M70" s="4" t="e">
        <f t="shared" si="144"/>
        <v>#REF!</v>
      </c>
      <c r="N70" s="4" t="e">
        <f t="shared" si="144"/>
        <v>#REF!</v>
      </c>
      <c r="O70" s="4" t="e">
        <f t="shared" si="144"/>
        <v>#REF!</v>
      </c>
      <c r="P70" s="4" t="e">
        <f t="shared" si="144"/>
        <v>#REF!</v>
      </c>
      <c r="Q70" s="4" t="e">
        <f t="shared" si="144"/>
        <v>#REF!</v>
      </c>
      <c r="R70" s="4" t="e">
        <f t="shared" si="144"/>
        <v>#REF!</v>
      </c>
      <c r="S70" s="4" t="e">
        <f t="shared" si="144"/>
        <v>#REF!</v>
      </c>
      <c r="T70" s="4" t="e">
        <f t="shared" si="144"/>
        <v>#REF!</v>
      </c>
      <c r="U70" s="60"/>
      <c r="V70" s="4" t="e">
        <f t="shared" si="109"/>
        <v>#REF!</v>
      </c>
      <c r="W70" s="6" t="e">
        <f t="shared" si="138"/>
        <v>#REF!</v>
      </c>
      <c r="X70" s="60"/>
      <c r="Y70" s="4" t="e">
        <f t="shared" ref="Y70:AJ70" si="145">Y51+Y52</f>
        <v>#REF!</v>
      </c>
      <c r="Z70" s="4" t="e">
        <f t="shared" si="145"/>
        <v>#REF!</v>
      </c>
      <c r="AA70" s="4" t="e">
        <f t="shared" si="145"/>
        <v>#REF!</v>
      </c>
      <c r="AB70" s="4" t="e">
        <f t="shared" si="145"/>
        <v>#REF!</v>
      </c>
      <c r="AC70" s="4" t="e">
        <f t="shared" si="145"/>
        <v>#REF!</v>
      </c>
      <c r="AD70" s="4" t="e">
        <f t="shared" si="145"/>
        <v>#REF!</v>
      </c>
      <c r="AE70" s="4" t="e">
        <f t="shared" si="145"/>
        <v>#REF!</v>
      </c>
      <c r="AF70" s="4" t="e">
        <f t="shared" si="145"/>
        <v>#REF!</v>
      </c>
      <c r="AG70" s="4" t="e">
        <f t="shared" si="145"/>
        <v>#REF!</v>
      </c>
      <c r="AH70" s="4" t="e">
        <f t="shared" si="145"/>
        <v>#REF!</v>
      </c>
      <c r="AI70" s="4" t="e">
        <f t="shared" si="145"/>
        <v>#REF!</v>
      </c>
      <c r="AJ70" s="4" t="e">
        <f t="shared" si="145"/>
        <v>#REF!</v>
      </c>
      <c r="AK70" s="60"/>
      <c r="AL70" s="4" t="e">
        <f t="shared" si="111"/>
        <v>#REF!</v>
      </c>
      <c r="AM70" s="6" t="e">
        <f t="shared" si="139"/>
        <v>#REF!</v>
      </c>
      <c r="AN70" s="60"/>
      <c r="AO70" s="4" t="e">
        <f t="shared" ref="AO70:AZ70" si="146">AO51+AO52</f>
        <v>#REF!</v>
      </c>
      <c r="AP70" s="4" t="e">
        <f t="shared" si="146"/>
        <v>#REF!</v>
      </c>
      <c r="AQ70" s="4" t="e">
        <f t="shared" si="146"/>
        <v>#REF!</v>
      </c>
      <c r="AR70" s="4" t="e">
        <f t="shared" si="146"/>
        <v>#REF!</v>
      </c>
      <c r="AS70" s="4" t="e">
        <f t="shared" si="146"/>
        <v>#REF!</v>
      </c>
      <c r="AT70" s="4" t="e">
        <f t="shared" si="146"/>
        <v>#REF!</v>
      </c>
      <c r="AU70" s="4" t="e">
        <f t="shared" si="146"/>
        <v>#REF!</v>
      </c>
      <c r="AV70" s="4" t="e">
        <f t="shared" si="146"/>
        <v>#REF!</v>
      </c>
      <c r="AW70" s="4" t="e">
        <f t="shared" si="146"/>
        <v>#REF!</v>
      </c>
      <c r="AX70" s="4" t="e">
        <f t="shared" si="146"/>
        <v>#REF!</v>
      </c>
      <c r="AY70" s="4" t="e">
        <f t="shared" si="146"/>
        <v>#REF!</v>
      </c>
      <c r="AZ70" s="4" t="e">
        <f t="shared" si="146"/>
        <v>#REF!</v>
      </c>
      <c r="BA70" s="60"/>
      <c r="BB70" s="4" t="e">
        <f t="shared" si="113"/>
        <v>#REF!</v>
      </c>
      <c r="BC70" s="6" t="e">
        <f t="shared" si="140"/>
        <v>#REF!</v>
      </c>
      <c r="BD70" s="60"/>
      <c r="BE70" s="4"/>
      <c r="BF70" s="102"/>
      <c r="BG70" s="102"/>
      <c r="BH70" s="103"/>
      <c r="BI70" s="103"/>
      <c r="BJ70" s="103"/>
      <c r="BK70" s="103"/>
      <c r="BL70" s="60"/>
      <c r="BM70" s="4" t="e">
        <f t="shared" ref="BM70:BX70" si="147">BM51+BM52</f>
        <v>#REF!</v>
      </c>
      <c r="BN70" s="4" t="e">
        <f t="shared" si="147"/>
        <v>#REF!</v>
      </c>
      <c r="BO70" s="4" t="e">
        <f t="shared" si="147"/>
        <v>#REF!</v>
      </c>
      <c r="BP70" s="4" t="e">
        <f t="shared" si="147"/>
        <v>#REF!</v>
      </c>
      <c r="BQ70" s="4" t="e">
        <f t="shared" si="147"/>
        <v>#REF!</v>
      </c>
      <c r="BR70" s="4" t="e">
        <f t="shared" si="147"/>
        <v>#REF!</v>
      </c>
      <c r="BS70" s="4" t="e">
        <f t="shared" si="147"/>
        <v>#REF!</v>
      </c>
      <c r="BT70" s="4" t="e">
        <f t="shared" si="147"/>
        <v>#REF!</v>
      </c>
      <c r="BU70" s="4" t="e">
        <f t="shared" si="147"/>
        <v>#REF!</v>
      </c>
      <c r="BV70" s="4" t="e">
        <f t="shared" si="147"/>
        <v>#REF!</v>
      </c>
      <c r="BW70" s="4" t="e">
        <f t="shared" si="147"/>
        <v>#REF!</v>
      </c>
      <c r="BX70" s="4" t="e">
        <f t="shared" si="147"/>
        <v>#REF!</v>
      </c>
      <c r="BY70" s="60"/>
      <c r="BZ70" s="4" t="e">
        <f t="shared" si="115"/>
        <v>#REF!</v>
      </c>
      <c r="CA70" s="6" t="e">
        <f t="shared" si="141"/>
        <v>#REF!</v>
      </c>
      <c r="CB70" s="60"/>
      <c r="CC70" s="4" t="e">
        <f t="shared" ref="CC70:CN70" si="148">CC51+CC52</f>
        <v>#REF!</v>
      </c>
      <c r="CD70" s="4" t="e">
        <f t="shared" si="148"/>
        <v>#REF!</v>
      </c>
      <c r="CE70" s="4" t="e">
        <f t="shared" si="148"/>
        <v>#REF!</v>
      </c>
      <c r="CF70" s="4" t="e">
        <f t="shared" si="148"/>
        <v>#REF!</v>
      </c>
      <c r="CG70" s="4" t="e">
        <f t="shared" si="148"/>
        <v>#REF!</v>
      </c>
      <c r="CH70" s="4" t="e">
        <f t="shared" si="148"/>
        <v>#REF!</v>
      </c>
      <c r="CI70" s="4" t="e">
        <f t="shared" si="148"/>
        <v>#REF!</v>
      </c>
      <c r="CJ70" s="4" t="e">
        <f t="shared" si="148"/>
        <v>#REF!</v>
      </c>
      <c r="CK70" s="4" t="e">
        <f t="shared" si="148"/>
        <v>#REF!</v>
      </c>
      <c r="CL70" s="4" t="e">
        <f t="shared" si="148"/>
        <v>#REF!</v>
      </c>
      <c r="CM70" s="4" t="e">
        <f t="shared" si="148"/>
        <v>#REF!</v>
      </c>
      <c r="CN70" s="4" t="e">
        <f t="shared" si="148"/>
        <v>#REF!</v>
      </c>
      <c r="CO70" s="60"/>
      <c r="CP70" s="4" t="e">
        <f t="shared" si="117"/>
        <v>#REF!</v>
      </c>
      <c r="CQ70" s="6" t="e">
        <f t="shared" si="142"/>
        <v>#REF!</v>
      </c>
    </row>
    <row r="71" spans="1:95" ht="10.5" customHeight="1" x14ac:dyDescent="0.25">
      <c r="A71" s="70" t="str">
        <f t="shared" si="143"/>
        <v>DespesaSG&amp;A</v>
      </c>
      <c r="B71" s="75" t="s">
        <v>53</v>
      </c>
      <c r="C71" s="75"/>
      <c r="D71" s="81" t="s">
        <v>105</v>
      </c>
      <c r="E71" s="81"/>
      <c r="F71" s="60"/>
      <c r="G71" s="88"/>
      <c r="H71" s="60"/>
      <c r="I71" s="83">
        <f t="shared" ref="I71:T71" si="149">I72+SUM(I81:I82)+I85+I90+SUM(I94:I95)</f>
        <v>-48488.182197656322</v>
      </c>
      <c r="J71" s="83">
        <f t="shared" si="149"/>
        <v>-58373.104245807219</v>
      </c>
      <c r="K71" s="83">
        <f t="shared" si="149"/>
        <v>-72410.692154405624</v>
      </c>
      <c r="L71" s="83">
        <f t="shared" si="149"/>
        <v>-58639.766906980774</v>
      </c>
      <c r="M71" s="83">
        <f t="shared" si="149"/>
        <v>-52056.721233169897</v>
      </c>
      <c r="N71" s="83">
        <f t="shared" si="149"/>
        <v>-43429.255813456584</v>
      </c>
      <c r="O71" s="83">
        <f t="shared" si="149"/>
        <v>-43850.224589719583</v>
      </c>
      <c r="P71" s="83">
        <f t="shared" si="149"/>
        <v>-53997.588911714141</v>
      </c>
      <c r="Q71" s="83">
        <f t="shared" si="149"/>
        <v>-37124.676152602042</v>
      </c>
      <c r="R71" s="83">
        <f t="shared" si="149"/>
        <v>-37567.923464984997</v>
      </c>
      <c r="S71" s="83">
        <f t="shared" si="149"/>
        <v>-49899.619430939238</v>
      </c>
      <c r="T71" s="83">
        <f t="shared" si="149"/>
        <v>-49919.291829307214</v>
      </c>
      <c r="U71" s="60"/>
      <c r="V71" s="83">
        <f t="shared" si="109"/>
        <v>-605757.04693074361</v>
      </c>
      <c r="W71" s="88" t="e">
        <f t="shared" si="138"/>
        <v>#REF!</v>
      </c>
      <c r="X71" s="60"/>
      <c r="Y71" s="83" t="e">
        <f t="shared" ref="Y71:AJ71" si="150">Y72+SUM(Y81:Y82)+Y85+Y90+SUM(Y94:Y95)</f>
        <v>#REF!</v>
      </c>
      <c r="Z71" s="83" t="e">
        <f t="shared" si="150"/>
        <v>#REF!</v>
      </c>
      <c r="AA71" s="83" t="e">
        <f t="shared" si="150"/>
        <v>#REF!</v>
      </c>
      <c r="AB71" s="83" t="e">
        <f t="shared" si="150"/>
        <v>#REF!</v>
      </c>
      <c r="AC71" s="83" t="e">
        <f t="shared" si="150"/>
        <v>#REF!</v>
      </c>
      <c r="AD71" s="83" t="e">
        <f t="shared" si="150"/>
        <v>#REF!</v>
      </c>
      <c r="AE71" s="83" t="e">
        <f t="shared" si="150"/>
        <v>#REF!</v>
      </c>
      <c r="AF71" s="83" t="e">
        <f t="shared" si="150"/>
        <v>#REF!</v>
      </c>
      <c r="AG71" s="83" t="e">
        <f t="shared" si="150"/>
        <v>#REF!</v>
      </c>
      <c r="AH71" s="83" t="e">
        <f t="shared" si="150"/>
        <v>#REF!</v>
      </c>
      <c r="AI71" s="83" t="e">
        <f t="shared" si="150"/>
        <v>#REF!</v>
      </c>
      <c r="AJ71" s="83" t="e">
        <f t="shared" si="150"/>
        <v>#REF!</v>
      </c>
      <c r="AK71" s="60"/>
      <c r="AL71" s="83" t="e">
        <f t="shared" si="111"/>
        <v>#REF!</v>
      </c>
      <c r="AM71" s="88" t="e">
        <f t="shared" si="139"/>
        <v>#REF!</v>
      </c>
      <c r="AN71" s="60"/>
      <c r="AO71" s="83" t="e">
        <f t="shared" ref="AO71:AZ71" si="151">AO72+SUM(AO81:AO82)+AO85+AO90+SUM(AO94:AO95)</f>
        <v>#REF!</v>
      </c>
      <c r="AP71" s="83" t="e">
        <f t="shared" si="151"/>
        <v>#REF!</v>
      </c>
      <c r="AQ71" s="83" t="e">
        <f t="shared" si="151"/>
        <v>#REF!</v>
      </c>
      <c r="AR71" s="83" t="e">
        <f t="shared" si="151"/>
        <v>#REF!</v>
      </c>
      <c r="AS71" s="83" t="e">
        <f t="shared" si="151"/>
        <v>#REF!</v>
      </c>
      <c r="AT71" s="83" t="e">
        <f t="shared" si="151"/>
        <v>#REF!</v>
      </c>
      <c r="AU71" s="83" t="e">
        <f t="shared" si="151"/>
        <v>#REF!</v>
      </c>
      <c r="AV71" s="83" t="e">
        <f t="shared" si="151"/>
        <v>#REF!</v>
      </c>
      <c r="AW71" s="83" t="e">
        <f t="shared" si="151"/>
        <v>#REF!</v>
      </c>
      <c r="AX71" s="83" t="e">
        <f t="shared" si="151"/>
        <v>#REF!</v>
      </c>
      <c r="AY71" s="83" t="e">
        <f t="shared" si="151"/>
        <v>#REF!</v>
      </c>
      <c r="AZ71" s="83" t="e">
        <f t="shared" si="151"/>
        <v>#REF!</v>
      </c>
      <c r="BA71" s="60"/>
      <c r="BB71" s="83" t="e">
        <f t="shared" si="113"/>
        <v>#REF!</v>
      </c>
      <c r="BC71" s="88" t="e">
        <f t="shared" si="140"/>
        <v>#REF!</v>
      </c>
      <c r="BD71" s="60"/>
      <c r="BE71" s="83"/>
      <c r="BF71" s="116"/>
      <c r="BG71" s="116"/>
      <c r="BH71" s="117"/>
      <c r="BI71" s="117"/>
      <c r="BJ71" s="117"/>
      <c r="BK71" s="117"/>
      <c r="BL71" s="60"/>
      <c r="BM71" s="83" t="e">
        <f t="shared" ref="BM71:BX71" si="152">BM72+SUM(BM81:BM82)+BM85+BM90+SUM(BM94:BM95)</f>
        <v>#REF!</v>
      </c>
      <c r="BN71" s="83" t="e">
        <f t="shared" si="152"/>
        <v>#REF!</v>
      </c>
      <c r="BO71" s="83" t="e">
        <f t="shared" si="152"/>
        <v>#REF!</v>
      </c>
      <c r="BP71" s="83" t="e">
        <f t="shared" si="152"/>
        <v>#REF!</v>
      </c>
      <c r="BQ71" s="83" t="e">
        <f t="shared" si="152"/>
        <v>#REF!</v>
      </c>
      <c r="BR71" s="83" t="e">
        <f t="shared" si="152"/>
        <v>#REF!</v>
      </c>
      <c r="BS71" s="83" t="e">
        <f t="shared" si="152"/>
        <v>#REF!</v>
      </c>
      <c r="BT71" s="83" t="e">
        <f t="shared" si="152"/>
        <v>#REF!</v>
      </c>
      <c r="BU71" s="83" t="e">
        <f t="shared" si="152"/>
        <v>#REF!</v>
      </c>
      <c r="BV71" s="83" t="e">
        <f t="shared" si="152"/>
        <v>#REF!</v>
      </c>
      <c r="BW71" s="83" t="e">
        <f t="shared" si="152"/>
        <v>#REF!</v>
      </c>
      <c r="BX71" s="83" t="e">
        <f t="shared" si="152"/>
        <v>#REF!</v>
      </c>
      <c r="BY71" s="60"/>
      <c r="BZ71" s="83" t="e">
        <f t="shared" si="115"/>
        <v>#REF!</v>
      </c>
      <c r="CA71" s="88" t="e">
        <f t="shared" si="141"/>
        <v>#REF!</v>
      </c>
      <c r="CB71" s="60"/>
      <c r="CC71" s="83" t="e">
        <f t="shared" ref="CC71:CN71" si="153">CC72+SUM(CC81:CC82)+CC85+CC90+SUM(CC94:CC95)</f>
        <v>#REF!</v>
      </c>
      <c r="CD71" s="83" t="e">
        <f t="shared" si="153"/>
        <v>#REF!</v>
      </c>
      <c r="CE71" s="83" t="e">
        <f t="shared" si="153"/>
        <v>#REF!</v>
      </c>
      <c r="CF71" s="83" t="e">
        <f t="shared" si="153"/>
        <v>#REF!</v>
      </c>
      <c r="CG71" s="83" t="e">
        <f t="shared" si="153"/>
        <v>#REF!</v>
      </c>
      <c r="CH71" s="83" t="e">
        <f t="shared" si="153"/>
        <v>#REF!</v>
      </c>
      <c r="CI71" s="83" t="e">
        <f t="shared" si="153"/>
        <v>#REF!</v>
      </c>
      <c r="CJ71" s="83" t="e">
        <f t="shared" si="153"/>
        <v>#REF!</v>
      </c>
      <c r="CK71" s="83" t="e">
        <f t="shared" si="153"/>
        <v>#REF!</v>
      </c>
      <c r="CL71" s="83" t="e">
        <f t="shared" si="153"/>
        <v>#REF!</v>
      </c>
      <c r="CM71" s="83" t="e">
        <f t="shared" si="153"/>
        <v>#REF!</v>
      </c>
      <c r="CN71" s="83" t="e">
        <f t="shared" si="153"/>
        <v>#REF!</v>
      </c>
      <c r="CO71" s="60"/>
      <c r="CP71" s="83" t="e">
        <f t="shared" si="117"/>
        <v>#REF!</v>
      </c>
      <c r="CQ71" s="88" t="e">
        <f t="shared" si="142"/>
        <v>#REF!</v>
      </c>
    </row>
    <row r="72" spans="1:95" ht="10.5" customHeight="1" x14ac:dyDescent="0.25">
      <c r="A72" s="70" t="str">
        <f t="shared" si="143"/>
        <v>DespesaTime CLT</v>
      </c>
      <c r="B72" s="70" t="s">
        <v>53</v>
      </c>
      <c r="C72" s="70"/>
      <c r="D72" s="60" t="s">
        <v>107</v>
      </c>
      <c r="E72" s="60"/>
      <c r="F72" s="60"/>
      <c r="G72" s="62"/>
      <c r="H72" s="60"/>
      <c r="I72" s="67">
        <f t="shared" ref="I72:T72" si="154">SUM(I73:I80)</f>
        <v>-30411.990211951856</v>
      </c>
      <c r="J72" s="67">
        <f t="shared" si="154"/>
        <v>-35215.440013083113</v>
      </c>
      <c r="K72" s="67">
        <f t="shared" si="154"/>
        <v>-48297.736825910586</v>
      </c>
      <c r="L72" s="67">
        <f t="shared" si="154"/>
        <v>-32073.395166298276</v>
      </c>
      <c r="M72" s="67">
        <f t="shared" si="154"/>
        <v>-29075.524045479491</v>
      </c>
      <c r="N72" s="67">
        <f t="shared" si="154"/>
        <v>-27291.213381917012</v>
      </c>
      <c r="O72" s="67">
        <f t="shared" si="154"/>
        <v>-28553.479073234179</v>
      </c>
      <c r="P72" s="67">
        <f t="shared" si="154"/>
        <v>-37728.833674586967</v>
      </c>
      <c r="Q72" s="67">
        <f t="shared" si="154"/>
        <v>-32808.175699582622</v>
      </c>
      <c r="R72" s="67">
        <f t="shared" si="154"/>
        <v>-32004.128043454661</v>
      </c>
      <c r="S72" s="67">
        <f t="shared" si="154"/>
        <v>-45039.201613935213</v>
      </c>
      <c r="T72" s="67">
        <f t="shared" si="154"/>
        <v>-44545.091955110896</v>
      </c>
      <c r="U72" s="60"/>
      <c r="V72" s="87">
        <f t="shared" si="109"/>
        <v>-423044.20970454486</v>
      </c>
      <c r="W72" s="62" t="e">
        <f t="shared" si="138"/>
        <v>#REF!</v>
      </c>
      <c r="X72" s="60"/>
      <c r="Y72" s="67">
        <f t="shared" ref="Y72:AJ72" si="155">SUM(Y73:Y80)</f>
        <v>0</v>
      </c>
      <c r="Z72" s="67">
        <f t="shared" si="155"/>
        <v>0</v>
      </c>
      <c r="AA72" s="67">
        <f t="shared" si="155"/>
        <v>0</v>
      </c>
      <c r="AB72" s="67">
        <f t="shared" si="155"/>
        <v>0</v>
      </c>
      <c r="AC72" s="67">
        <f t="shared" si="155"/>
        <v>0</v>
      </c>
      <c r="AD72" s="67">
        <f t="shared" si="155"/>
        <v>0</v>
      </c>
      <c r="AE72" s="67" t="e">
        <f t="shared" si="155"/>
        <v>#REF!</v>
      </c>
      <c r="AF72" s="67" t="e">
        <f t="shared" si="155"/>
        <v>#REF!</v>
      </c>
      <c r="AG72" s="67" t="e">
        <f t="shared" si="155"/>
        <v>#REF!</v>
      </c>
      <c r="AH72" s="67" t="e">
        <f t="shared" si="155"/>
        <v>#REF!</v>
      </c>
      <c r="AI72" s="67" t="e">
        <f t="shared" si="155"/>
        <v>#REF!</v>
      </c>
      <c r="AJ72" s="67" t="e">
        <f t="shared" si="155"/>
        <v>#REF!</v>
      </c>
      <c r="AK72" s="60"/>
      <c r="AL72" s="87" t="e">
        <f t="shared" si="111"/>
        <v>#REF!</v>
      </c>
      <c r="AM72" s="62" t="e">
        <f t="shared" si="139"/>
        <v>#REF!</v>
      </c>
      <c r="AN72" s="60"/>
      <c r="AO72" s="67" t="e">
        <f t="shared" ref="AO72:AZ72" si="156">SUM(AO73:AO80)</f>
        <v>#REF!</v>
      </c>
      <c r="AP72" s="67" t="e">
        <f t="shared" si="156"/>
        <v>#REF!</v>
      </c>
      <c r="AQ72" s="67" t="e">
        <f t="shared" si="156"/>
        <v>#REF!</v>
      </c>
      <c r="AR72" s="67" t="e">
        <f t="shared" si="156"/>
        <v>#REF!</v>
      </c>
      <c r="AS72" s="67" t="e">
        <f t="shared" si="156"/>
        <v>#REF!</v>
      </c>
      <c r="AT72" s="67" t="e">
        <f t="shared" si="156"/>
        <v>#REF!</v>
      </c>
      <c r="AU72" s="67" t="e">
        <f t="shared" si="156"/>
        <v>#REF!</v>
      </c>
      <c r="AV72" s="67" t="e">
        <f t="shared" si="156"/>
        <v>#REF!</v>
      </c>
      <c r="AW72" s="67" t="e">
        <f t="shared" si="156"/>
        <v>#REF!</v>
      </c>
      <c r="AX72" s="67" t="e">
        <f t="shared" si="156"/>
        <v>#REF!</v>
      </c>
      <c r="AY72" s="67" t="e">
        <f t="shared" si="156"/>
        <v>#REF!</v>
      </c>
      <c r="AZ72" s="67" t="e">
        <f t="shared" si="156"/>
        <v>#REF!</v>
      </c>
      <c r="BA72" s="60"/>
      <c r="BB72" s="87" t="e">
        <f t="shared" si="113"/>
        <v>#REF!</v>
      </c>
      <c r="BC72" s="62" t="e">
        <f t="shared" si="140"/>
        <v>#REF!</v>
      </c>
      <c r="BD72" s="60"/>
      <c r="BE72" s="67"/>
      <c r="BF72" s="119"/>
      <c r="BG72" s="120"/>
      <c r="BH72" s="121"/>
      <c r="BI72" s="69"/>
      <c r="BJ72" s="120"/>
      <c r="BK72" s="121"/>
      <c r="BL72" s="60"/>
      <c r="BM72" s="67" t="e">
        <f t="shared" ref="BM72:BX72" si="157">SUM(BM73:BM80)</f>
        <v>#REF!</v>
      </c>
      <c r="BN72" s="67" t="e">
        <f t="shared" si="157"/>
        <v>#REF!</v>
      </c>
      <c r="BO72" s="67" t="e">
        <f t="shared" si="157"/>
        <v>#REF!</v>
      </c>
      <c r="BP72" s="67" t="e">
        <f t="shared" si="157"/>
        <v>#REF!</v>
      </c>
      <c r="BQ72" s="67" t="e">
        <f t="shared" si="157"/>
        <v>#REF!</v>
      </c>
      <c r="BR72" s="67" t="e">
        <f t="shared" si="157"/>
        <v>#REF!</v>
      </c>
      <c r="BS72" s="67" t="e">
        <f t="shared" si="157"/>
        <v>#REF!</v>
      </c>
      <c r="BT72" s="67" t="e">
        <f t="shared" si="157"/>
        <v>#REF!</v>
      </c>
      <c r="BU72" s="67" t="e">
        <f t="shared" si="157"/>
        <v>#REF!</v>
      </c>
      <c r="BV72" s="67" t="e">
        <f t="shared" si="157"/>
        <v>#REF!</v>
      </c>
      <c r="BW72" s="67" t="e">
        <f t="shared" si="157"/>
        <v>#REF!</v>
      </c>
      <c r="BX72" s="67" t="e">
        <f t="shared" si="157"/>
        <v>#REF!</v>
      </c>
      <c r="BY72" s="60"/>
      <c r="BZ72" s="87" t="e">
        <f t="shared" si="115"/>
        <v>#REF!</v>
      </c>
      <c r="CA72" s="62" t="e">
        <f t="shared" si="141"/>
        <v>#REF!</v>
      </c>
      <c r="CB72" s="60"/>
      <c r="CC72" s="67" t="e">
        <f t="shared" ref="CC72:CN72" si="158">SUM(CC73:CC80)</f>
        <v>#REF!</v>
      </c>
      <c r="CD72" s="67" t="e">
        <f t="shared" si="158"/>
        <v>#REF!</v>
      </c>
      <c r="CE72" s="67" t="e">
        <f t="shared" si="158"/>
        <v>#REF!</v>
      </c>
      <c r="CF72" s="67" t="e">
        <f t="shared" si="158"/>
        <v>#REF!</v>
      </c>
      <c r="CG72" s="67" t="e">
        <f t="shared" si="158"/>
        <v>#REF!</v>
      </c>
      <c r="CH72" s="67" t="e">
        <f t="shared" si="158"/>
        <v>#REF!</v>
      </c>
      <c r="CI72" s="67" t="e">
        <f t="shared" si="158"/>
        <v>#REF!</v>
      </c>
      <c r="CJ72" s="67" t="e">
        <f t="shared" si="158"/>
        <v>#REF!</v>
      </c>
      <c r="CK72" s="67" t="e">
        <f t="shared" si="158"/>
        <v>#REF!</v>
      </c>
      <c r="CL72" s="67" t="e">
        <f t="shared" si="158"/>
        <v>#REF!</v>
      </c>
      <c r="CM72" s="67" t="e">
        <f t="shared" si="158"/>
        <v>#REF!</v>
      </c>
      <c r="CN72" s="67" t="e">
        <f t="shared" si="158"/>
        <v>#REF!</v>
      </c>
      <c r="CO72" s="60"/>
      <c r="CP72" s="87" t="e">
        <f t="shared" si="117"/>
        <v>#REF!</v>
      </c>
      <c r="CQ72" s="62" t="e">
        <f t="shared" si="142"/>
        <v>#REF!</v>
      </c>
    </row>
    <row r="73" spans="1:95" ht="10.5" customHeight="1" outlineLevel="1" x14ac:dyDescent="0.25">
      <c r="A73" s="70" t="str">
        <f t="shared" si="143"/>
        <v>DespesaSalários</v>
      </c>
      <c r="B73" s="114" t="s">
        <v>53</v>
      </c>
      <c r="C73" s="78" t="s">
        <v>108</v>
      </c>
      <c r="D73" s="89" t="s">
        <v>108</v>
      </c>
      <c r="E73" s="89"/>
      <c r="F73" s="89"/>
      <c r="G73" s="90"/>
      <c r="H73" s="89"/>
      <c r="I73" s="122">
        <f t="shared" ref="I73:T81" si="159">SUMIF($A$158:$A$1048576,$A73,I$158:I$1048576)</f>
        <v>-13944.022563176026</v>
      </c>
      <c r="J73" s="122">
        <f t="shared" si="159"/>
        <v>-12665.091275521416</v>
      </c>
      <c r="K73" s="122">
        <f t="shared" si="159"/>
        <v>-16583.514480504462</v>
      </c>
      <c r="L73" s="122">
        <f t="shared" si="159"/>
        <v>-18463.150349898919</v>
      </c>
      <c r="M73" s="122">
        <f t="shared" si="159"/>
        <v>-18012.327983558138</v>
      </c>
      <c r="N73" s="122">
        <f t="shared" si="159"/>
        <v>-15371.888564883155</v>
      </c>
      <c r="O73" s="122">
        <f t="shared" si="159"/>
        <v>-17713.938299363865</v>
      </c>
      <c r="P73" s="122">
        <f t="shared" si="159"/>
        <v>-18867.580176471187</v>
      </c>
      <c r="Q73" s="122">
        <f t="shared" si="159"/>
        <v>-19511.843096760487</v>
      </c>
      <c r="R73" s="122">
        <f t="shared" si="159"/>
        <v>-19932.609154665057</v>
      </c>
      <c r="S73" s="122">
        <f t="shared" si="159"/>
        <v>-31167.205907311138</v>
      </c>
      <c r="T73" s="122">
        <f t="shared" si="159"/>
        <v>-29382.377729562744</v>
      </c>
      <c r="U73" s="89"/>
      <c r="V73" s="124">
        <f t="shared" si="109"/>
        <v>-231615.54958167658</v>
      </c>
      <c r="W73" s="90" t="e">
        <f t="shared" si="138"/>
        <v>#REF!</v>
      </c>
      <c r="X73" s="89"/>
      <c r="Y73" s="122">
        <f t="shared" ref="Y73:AJ81" si="160">SUMIF($A$158:$A$1048576,$A73,Y$158:Y$1048576)</f>
        <v>0</v>
      </c>
      <c r="Z73" s="122">
        <f t="shared" si="160"/>
        <v>0</v>
      </c>
      <c r="AA73" s="122">
        <f t="shared" si="160"/>
        <v>0</v>
      </c>
      <c r="AB73" s="122">
        <f t="shared" si="160"/>
        <v>0</v>
      </c>
      <c r="AC73" s="122">
        <f t="shared" si="160"/>
        <v>0</v>
      </c>
      <c r="AD73" s="122">
        <f t="shared" si="160"/>
        <v>0</v>
      </c>
      <c r="AE73" s="122" t="e">
        <f t="shared" si="160"/>
        <v>#REF!</v>
      </c>
      <c r="AF73" s="122" t="e">
        <f t="shared" si="160"/>
        <v>#REF!</v>
      </c>
      <c r="AG73" s="122" t="e">
        <f t="shared" si="160"/>
        <v>#REF!</v>
      </c>
      <c r="AH73" s="122" t="e">
        <f t="shared" si="160"/>
        <v>#REF!</v>
      </c>
      <c r="AI73" s="122" t="e">
        <f t="shared" si="160"/>
        <v>#REF!</v>
      </c>
      <c r="AJ73" s="122" t="e">
        <f t="shared" si="160"/>
        <v>#REF!</v>
      </c>
      <c r="AK73" s="89"/>
      <c r="AL73" s="124" t="e">
        <f t="shared" si="111"/>
        <v>#REF!</v>
      </c>
      <c r="AM73" s="90" t="e">
        <f t="shared" si="139"/>
        <v>#REF!</v>
      </c>
      <c r="AN73" s="89"/>
      <c r="AO73" s="122" t="e">
        <f t="shared" ref="AO73:AZ81" si="161">SUMIF($A$158:$A$1048576,$A73,AO$158:AO$1048576)</f>
        <v>#REF!</v>
      </c>
      <c r="AP73" s="122" t="e">
        <f t="shared" si="161"/>
        <v>#REF!</v>
      </c>
      <c r="AQ73" s="122" t="e">
        <f t="shared" si="161"/>
        <v>#REF!</v>
      </c>
      <c r="AR73" s="122" t="e">
        <f t="shared" si="161"/>
        <v>#REF!</v>
      </c>
      <c r="AS73" s="122" t="e">
        <f t="shared" si="161"/>
        <v>#REF!</v>
      </c>
      <c r="AT73" s="122" t="e">
        <f t="shared" si="161"/>
        <v>#REF!</v>
      </c>
      <c r="AU73" s="122" t="e">
        <f t="shared" si="161"/>
        <v>#REF!</v>
      </c>
      <c r="AV73" s="122" t="e">
        <f t="shared" si="161"/>
        <v>#REF!</v>
      </c>
      <c r="AW73" s="122" t="e">
        <f t="shared" si="161"/>
        <v>#REF!</v>
      </c>
      <c r="AX73" s="122" t="e">
        <f t="shared" si="161"/>
        <v>#REF!</v>
      </c>
      <c r="AY73" s="122" t="e">
        <f t="shared" si="161"/>
        <v>#REF!</v>
      </c>
      <c r="AZ73" s="122" t="e">
        <f t="shared" si="161"/>
        <v>#REF!</v>
      </c>
      <c r="BA73" s="89"/>
      <c r="BB73" s="124" t="e">
        <f t="shared" si="113"/>
        <v>#REF!</v>
      </c>
      <c r="BC73" s="90" t="e">
        <f t="shared" si="140"/>
        <v>#REF!</v>
      </c>
      <c r="BD73" s="89"/>
      <c r="BE73" s="122" t="s">
        <v>269</v>
      </c>
      <c r="BF73" s="125"/>
      <c r="BG73" s="126"/>
      <c r="BH73" s="127"/>
      <c r="BI73" s="128"/>
      <c r="BJ73" s="126"/>
      <c r="BK73" s="127"/>
      <c r="BL73" s="89"/>
      <c r="BM73" s="122" t="e">
        <f t="shared" ref="BM73:BX81" si="162">SUMIF($A$158:$A$1048576,$A73,BM$158:BM$1048576)</f>
        <v>#REF!</v>
      </c>
      <c r="BN73" s="122" t="e">
        <f t="shared" si="162"/>
        <v>#REF!</v>
      </c>
      <c r="BO73" s="122" t="e">
        <f t="shared" si="162"/>
        <v>#REF!</v>
      </c>
      <c r="BP73" s="122" t="e">
        <f t="shared" si="162"/>
        <v>#REF!</v>
      </c>
      <c r="BQ73" s="122" t="e">
        <f t="shared" si="162"/>
        <v>#REF!</v>
      </c>
      <c r="BR73" s="122" t="e">
        <f t="shared" si="162"/>
        <v>#REF!</v>
      </c>
      <c r="BS73" s="122" t="e">
        <f t="shared" si="162"/>
        <v>#REF!</v>
      </c>
      <c r="BT73" s="122" t="e">
        <f t="shared" si="162"/>
        <v>#REF!</v>
      </c>
      <c r="BU73" s="122" t="e">
        <f t="shared" si="162"/>
        <v>#REF!</v>
      </c>
      <c r="BV73" s="122" t="e">
        <f t="shared" si="162"/>
        <v>#REF!</v>
      </c>
      <c r="BW73" s="122" t="e">
        <f t="shared" si="162"/>
        <v>#REF!</v>
      </c>
      <c r="BX73" s="122" t="e">
        <f t="shared" si="162"/>
        <v>#REF!</v>
      </c>
      <c r="BY73" s="89"/>
      <c r="BZ73" s="124" t="e">
        <f t="shared" si="115"/>
        <v>#REF!</v>
      </c>
      <c r="CA73" s="90" t="e">
        <f t="shared" si="141"/>
        <v>#REF!</v>
      </c>
      <c r="CB73" s="89"/>
      <c r="CC73" s="122" t="e">
        <f t="shared" ref="CC73:CN81" si="163">SUMIF($A$158:$A$1048576,$A73,CC$158:CC$1048576)</f>
        <v>#REF!</v>
      </c>
      <c r="CD73" s="122" t="e">
        <f t="shared" si="163"/>
        <v>#REF!</v>
      </c>
      <c r="CE73" s="122" t="e">
        <f t="shared" si="163"/>
        <v>#REF!</v>
      </c>
      <c r="CF73" s="122" t="e">
        <f t="shared" si="163"/>
        <v>#REF!</v>
      </c>
      <c r="CG73" s="122" t="e">
        <f t="shared" si="163"/>
        <v>#REF!</v>
      </c>
      <c r="CH73" s="122" t="e">
        <f t="shared" si="163"/>
        <v>#REF!</v>
      </c>
      <c r="CI73" s="122" t="e">
        <f t="shared" si="163"/>
        <v>#REF!</v>
      </c>
      <c r="CJ73" s="122" t="e">
        <f t="shared" si="163"/>
        <v>#REF!</v>
      </c>
      <c r="CK73" s="122" t="e">
        <f t="shared" si="163"/>
        <v>#REF!</v>
      </c>
      <c r="CL73" s="122" t="e">
        <f t="shared" si="163"/>
        <v>#REF!</v>
      </c>
      <c r="CM73" s="122" t="e">
        <f t="shared" si="163"/>
        <v>#REF!</v>
      </c>
      <c r="CN73" s="122" t="e">
        <f t="shared" si="163"/>
        <v>#REF!</v>
      </c>
      <c r="CO73" s="89"/>
      <c r="CP73" s="124" t="e">
        <f t="shared" si="117"/>
        <v>#REF!</v>
      </c>
      <c r="CQ73" s="90" t="e">
        <f t="shared" si="142"/>
        <v>#REF!</v>
      </c>
    </row>
    <row r="74" spans="1:95" ht="10.5" customHeight="1" outlineLevel="1" x14ac:dyDescent="0.25">
      <c r="A74" s="70" t="str">
        <f t="shared" si="143"/>
        <v>DespesaFérias</v>
      </c>
      <c r="B74" s="114" t="s">
        <v>53</v>
      </c>
      <c r="C74" s="78" t="s">
        <v>109</v>
      </c>
      <c r="D74" s="89" t="s">
        <v>109</v>
      </c>
      <c r="E74" s="89"/>
      <c r="F74" s="89"/>
      <c r="G74" s="90"/>
      <c r="H74" s="89"/>
      <c r="I74" s="122">
        <f t="shared" si="159"/>
        <v>-3532.8276209305409</v>
      </c>
      <c r="J74" s="122">
        <f t="shared" si="159"/>
        <v>0</v>
      </c>
      <c r="K74" s="122">
        <f t="shared" si="159"/>
        <v>-4998.7379078161857</v>
      </c>
      <c r="L74" s="122">
        <f t="shared" si="159"/>
        <v>0</v>
      </c>
      <c r="M74" s="122">
        <f t="shared" si="159"/>
        <v>0</v>
      </c>
      <c r="N74" s="122">
        <f t="shared" si="159"/>
        <v>0</v>
      </c>
      <c r="O74" s="122">
        <f t="shared" si="159"/>
        <v>0</v>
      </c>
      <c r="P74" s="122">
        <f t="shared" si="159"/>
        <v>0</v>
      </c>
      <c r="Q74" s="122">
        <f t="shared" si="159"/>
        <v>0</v>
      </c>
      <c r="R74" s="122">
        <f t="shared" si="159"/>
        <v>0</v>
      </c>
      <c r="S74" s="122">
        <f t="shared" si="159"/>
        <v>0</v>
      </c>
      <c r="T74" s="122">
        <f t="shared" si="159"/>
        <v>0</v>
      </c>
      <c r="U74" s="89"/>
      <c r="V74" s="124">
        <f t="shared" si="109"/>
        <v>-8531.5655287467271</v>
      </c>
      <c r="W74" s="90" t="e">
        <f t="shared" si="138"/>
        <v>#REF!</v>
      </c>
      <c r="X74" s="89"/>
      <c r="Y74" s="122">
        <f t="shared" si="160"/>
        <v>0</v>
      </c>
      <c r="Z74" s="122">
        <f t="shared" si="160"/>
        <v>0</v>
      </c>
      <c r="AA74" s="122">
        <f t="shared" si="160"/>
        <v>0</v>
      </c>
      <c r="AB74" s="122">
        <f t="shared" si="160"/>
        <v>0</v>
      </c>
      <c r="AC74" s="122">
        <f t="shared" si="160"/>
        <v>0</v>
      </c>
      <c r="AD74" s="122">
        <f t="shared" si="160"/>
        <v>0</v>
      </c>
      <c r="AE74" s="122" t="e">
        <f t="shared" si="160"/>
        <v>#REF!</v>
      </c>
      <c r="AF74" s="122" t="e">
        <f t="shared" si="160"/>
        <v>#REF!</v>
      </c>
      <c r="AG74" s="122" t="e">
        <f t="shared" si="160"/>
        <v>#REF!</v>
      </c>
      <c r="AH74" s="122" t="e">
        <f t="shared" si="160"/>
        <v>#REF!</v>
      </c>
      <c r="AI74" s="122" t="e">
        <f t="shared" si="160"/>
        <v>#REF!</v>
      </c>
      <c r="AJ74" s="122" t="e">
        <f t="shared" si="160"/>
        <v>#REF!</v>
      </c>
      <c r="AK74" s="89"/>
      <c r="AL74" s="124" t="e">
        <f t="shared" si="111"/>
        <v>#REF!</v>
      </c>
      <c r="AM74" s="90" t="e">
        <f t="shared" si="139"/>
        <v>#REF!</v>
      </c>
      <c r="AN74" s="89"/>
      <c r="AO74" s="122" t="e">
        <f t="shared" si="161"/>
        <v>#REF!</v>
      </c>
      <c r="AP74" s="122" t="e">
        <f t="shared" si="161"/>
        <v>#REF!</v>
      </c>
      <c r="AQ74" s="122" t="e">
        <f t="shared" si="161"/>
        <v>#REF!</v>
      </c>
      <c r="AR74" s="122" t="e">
        <f t="shared" si="161"/>
        <v>#REF!</v>
      </c>
      <c r="AS74" s="122" t="e">
        <f t="shared" si="161"/>
        <v>#REF!</v>
      </c>
      <c r="AT74" s="122" t="e">
        <f t="shared" si="161"/>
        <v>#REF!</v>
      </c>
      <c r="AU74" s="122" t="e">
        <f t="shared" si="161"/>
        <v>#REF!</v>
      </c>
      <c r="AV74" s="122" t="e">
        <f t="shared" si="161"/>
        <v>#REF!</v>
      </c>
      <c r="AW74" s="122" t="e">
        <f t="shared" si="161"/>
        <v>#REF!</v>
      </c>
      <c r="AX74" s="122" t="e">
        <f t="shared" si="161"/>
        <v>#REF!</v>
      </c>
      <c r="AY74" s="122" t="e">
        <f t="shared" si="161"/>
        <v>#REF!</v>
      </c>
      <c r="AZ74" s="122" t="e">
        <f t="shared" si="161"/>
        <v>#REF!</v>
      </c>
      <c r="BA74" s="89"/>
      <c r="BB74" s="124" t="e">
        <f t="shared" si="113"/>
        <v>#REF!</v>
      </c>
      <c r="BC74" s="90" t="e">
        <f t="shared" si="140"/>
        <v>#REF!</v>
      </c>
      <c r="BD74" s="89"/>
      <c r="BE74" s="122"/>
      <c r="BF74" s="125"/>
      <c r="BG74" s="126">
        <f>1/3/12</f>
        <v>2.7777777777777776E-2</v>
      </c>
      <c r="BH74" s="127"/>
      <c r="BI74" s="128"/>
      <c r="BJ74" s="126"/>
      <c r="BK74" s="127"/>
      <c r="BL74" s="89"/>
      <c r="BM74" s="122" t="e">
        <f t="shared" si="162"/>
        <v>#REF!</v>
      </c>
      <c r="BN74" s="122" t="e">
        <f t="shared" si="162"/>
        <v>#REF!</v>
      </c>
      <c r="BO74" s="122" t="e">
        <f t="shared" si="162"/>
        <v>#REF!</v>
      </c>
      <c r="BP74" s="122" t="e">
        <f t="shared" si="162"/>
        <v>#REF!</v>
      </c>
      <c r="BQ74" s="122" t="e">
        <f t="shared" si="162"/>
        <v>#REF!</v>
      </c>
      <c r="BR74" s="122" t="e">
        <f t="shared" si="162"/>
        <v>#REF!</v>
      </c>
      <c r="BS74" s="122" t="e">
        <f t="shared" si="162"/>
        <v>#REF!</v>
      </c>
      <c r="BT74" s="122" t="e">
        <f t="shared" si="162"/>
        <v>#REF!</v>
      </c>
      <c r="BU74" s="122" t="e">
        <f t="shared" si="162"/>
        <v>#REF!</v>
      </c>
      <c r="BV74" s="122" t="e">
        <f t="shared" si="162"/>
        <v>#REF!</v>
      </c>
      <c r="BW74" s="122" t="e">
        <f t="shared" si="162"/>
        <v>#REF!</v>
      </c>
      <c r="BX74" s="122" t="e">
        <f t="shared" si="162"/>
        <v>#REF!</v>
      </c>
      <c r="BY74" s="89"/>
      <c r="BZ74" s="124" t="e">
        <f t="shared" si="115"/>
        <v>#REF!</v>
      </c>
      <c r="CA74" s="90" t="e">
        <f t="shared" si="141"/>
        <v>#REF!</v>
      </c>
      <c r="CB74" s="89"/>
      <c r="CC74" s="122" t="e">
        <f t="shared" si="163"/>
        <v>#REF!</v>
      </c>
      <c r="CD74" s="122" t="e">
        <f t="shared" si="163"/>
        <v>#REF!</v>
      </c>
      <c r="CE74" s="122" t="e">
        <f t="shared" si="163"/>
        <v>#REF!</v>
      </c>
      <c r="CF74" s="122" t="e">
        <f t="shared" si="163"/>
        <v>#REF!</v>
      </c>
      <c r="CG74" s="122" t="e">
        <f t="shared" si="163"/>
        <v>#REF!</v>
      </c>
      <c r="CH74" s="122" t="e">
        <f t="shared" si="163"/>
        <v>#REF!</v>
      </c>
      <c r="CI74" s="122" t="e">
        <f t="shared" si="163"/>
        <v>#REF!</v>
      </c>
      <c r="CJ74" s="122" t="e">
        <f t="shared" si="163"/>
        <v>#REF!</v>
      </c>
      <c r="CK74" s="122" t="e">
        <f t="shared" si="163"/>
        <v>#REF!</v>
      </c>
      <c r="CL74" s="122" t="e">
        <f t="shared" si="163"/>
        <v>#REF!</v>
      </c>
      <c r="CM74" s="122" t="e">
        <f t="shared" si="163"/>
        <v>#REF!</v>
      </c>
      <c r="CN74" s="122" t="e">
        <f t="shared" si="163"/>
        <v>#REF!</v>
      </c>
      <c r="CO74" s="89"/>
      <c r="CP74" s="124" t="e">
        <f t="shared" si="117"/>
        <v>#REF!</v>
      </c>
      <c r="CQ74" s="90" t="e">
        <f t="shared" si="142"/>
        <v>#REF!</v>
      </c>
    </row>
    <row r="75" spans="1:95" ht="10.5" customHeight="1" outlineLevel="1" x14ac:dyDescent="0.25">
      <c r="A75" s="70" t="str">
        <f t="shared" si="143"/>
        <v>Despesa13º salário</v>
      </c>
      <c r="B75" s="114" t="s">
        <v>53</v>
      </c>
      <c r="C75" s="78" t="s">
        <v>110</v>
      </c>
      <c r="D75" s="89" t="s">
        <v>110</v>
      </c>
      <c r="E75" s="89"/>
      <c r="F75" s="89"/>
      <c r="G75" s="90"/>
      <c r="H75" s="89"/>
      <c r="I75" s="122">
        <f t="shared" si="159"/>
        <v>0</v>
      </c>
      <c r="J75" s="122">
        <f t="shared" si="159"/>
        <v>0</v>
      </c>
      <c r="K75" s="122">
        <f t="shared" si="159"/>
        <v>0</v>
      </c>
      <c r="L75" s="122">
        <f t="shared" si="159"/>
        <v>0</v>
      </c>
      <c r="M75" s="122">
        <f t="shared" si="159"/>
        <v>0</v>
      </c>
      <c r="N75" s="122">
        <f t="shared" si="159"/>
        <v>0</v>
      </c>
      <c r="O75" s="122">
        <f t="shared" si="159"/>
        <v>0</v>
      </c>
      <c r="P75" s="122">
        <f t="shared" si="159"/>
        <v>0</v>
      </c>
      <c r="Q75" s="122">
        <f t="shared" si="159"/>
        <v>0</v>
      </c>
      <c r="R75" s="122">
        <f t="shared" si="159"/>
        <v>0</v>
      </c>
      <c r="S75" s="122">
        <f t="shared" si="159"/>
        <v>0</v>
      </c>
      <c r="T75" s="122">
        <f t="shared" si="159"/>
        <v>0</v>
      </c>
      <c r="U75" s="89"/>
      <c r="V75" s="124">
        <f t="shared" si="109"/>
        <v>0</v>
      </c>
      <c r="W75" s="90" t="e">
        <f t="shared" si="138"/>
        <v>#REF!</v>
      </c>
      <c r="X75" s="89"/>
      <c r="Y75" s="122">
        <f t="shared" si="160"/>
        <v>0</v>
      </c>
      <c r="Z75" s="122">
        <f t="shared" si="160"/>
        <v>0</v>
      </c>
      <c r="AA75" s="122">
        <f t="shared" si="160"/>
        <v>0</v>
      </c>
      <c r="AB75" s="122">
        <f t="shared" si="160"/>
        <v>0</v>
      </c>
      <c r="AC75" s="122">
        <f t="shared" si="160"/>
        <v>0</v>
      </c>
      <c r="AD75" s="122">
        <f t="shared" si="160"/>
        <v>0</v>
      </c>
      <c r="AE75" s="122" t="e">
        <f t="shared" si="160"/>
        <v>#REF!</v>
      </c>
      <c r="AF75" s="122" t="e">
        <f t="shared" si="160"/>
        <v>#REF!</v>
      </c>
      <c r="AG75" s="122" t="e">
        <f t="shared" si="160"/>
        <v>#REF!</v>
      </c>
      <c r="AH75" s="122" t="e">
        <f t="shared" si="160"/>
        <v>#REF!</v>
      </c>
      <c r="AI75" s="122" t="e">
        <f t="shared" si="160"/>
        <v>#REF!</v>
      </c>
      <c r="AJ75" s="122" t="e">
        <f t="shared" si="160"/>
        <v>#REF!</v>
      </c>
      <c r="AK75" s="89"/>
      <c r="AL75" s="124" t="e">
        <f t="shared" si="111"/>
        <v>#REF!</v>
      </c>
      <c r="AM75" s="90" t="e">
        <f t="shared" si="139"/>
        <v>#REF!</v>
      </c>
      <c r="AN75" s="89"/>
      <c r="AO75" s="122" t="e">
        <f t="shared" si="161"/>
        <v>#REF!</v>
      </c>
      <c r="AP75" s="122" t="e">
        <f t="shared" si="161"/>
        <v>#REF!</v>
      </c>
      <c r="AQ75" s="122" t="e">
        <f t="shared" si="161"/>
        <v>#REF!</v>
      </c>
      <c r="AR75" s="122" t="e">
        <f t="shared" si="161"/>
        <v>#REF!</v>
      </c>
      <c r="AS75" s="122" t="e">
        <f t="shared" si="161"/>
        <v>#REF!</v>
      </c>
      <c r="AT75" s="122" t="e">
        <f t="shared" si="161"/>
        <v>#REF!</v>
      </c>
      <c r="AU75" s="122" t="e">
        <f t="shared" si="161"/>
        <v>#REF!</v>
      </c>
      <c r="AV75" s="122" t="e">
        <f t="shared" si="161"/>
        <v>#REF!</v>
      </c>
      <c r="AW75" s="122" t="e">
        <f t="shared" si="161"/>
        <v>#REF!</v>
      </c>
      <c r="AX75" s="122" t="e">
        <f t="shared" si="161"/>
        <v>#REF!</v>
      </c>
      <c r="AY75" s="122" t="e">
        <f t="shared" si="161"/>
        <v>#REF!</v>
      </c>
      <c r="AZ75" s="122" t="e">
        <f t="shared" si="161"/>
        <v>#REF!</v>
      </c>
      <c r="BA75" s="89"/>
      <c r="BB75" s="124" t="e">
        <f t="shared" si="113"/>
        <v>#REF!</v>
      </c>
      <c r="BC75" s="90" t="e">
        <f t="shared" si="140"/>
        <v>#REF!</v>
      </c>
      <c r="BD75" s="89"/>
      <c r="BE75" s="122"/>
      <c r="BF75" s="125"/>
      <c r="BG75" s="131">
        <f>1/12</f>
        <v>8.3333333333333329E-2</v>
      </c>
      <c r="BH75" s="127"/>
      <c r="BI75" s="128"/>
      <c r="BJ75" s="126"/>
      <c r="BK75" s="127"/>
      <c r="BL75" s="89"/>
      <c r="BM75" s="122" t="e">
        <f t="shared" si="162"/>
        <v>#REF!</v>
      </c>
      <c r="BN75" s="122" t="e">
        <f t="shared" si="162"/>
        <v>#REF!</v>
      </c>
      <c r="BO75" s="122" t="e">
        <f t="shared" si="162"/>
        <v>#REF!</v>
      </c>
      <c r="BP75" s="122" t="e">
        <f t="shared" si="162"/>
        <v>#REF!</v>
      </c>
      <c r="BQ75" s="122" t="e">
        <f t="shared" si="162"/>
        <v>#REF!</v>
      </c>
      <c r="BR75" s="122" t="e">
        <f t="shared" si="162"/>
        <v>#REF!</v>
      </c>
      <c r="BS75" s="122" t="e">
        <f t="shared" si="162"/>
        <v>#REF!</v>
      </c>
      <c r="BT75" s="122" t="e">
        <f t="shared" si="162"/>
        <v>#REF!</v>
      </c>
      <c r="BU75" s="122" t="e">
        <f t="shared" si="162"/>
        <v>#REF!</v>
      </c>
      <c r="BV75" s="122" t="e">
        <f t="shared" si="162"/>
        <v>#REF!</v>
      </c>
      <c r="BW75" s="122" t="e">
        <f t="shared" si="162"/>
        <v>#REF!</v>
      </c>
      <c r="BX75" s="122" t="e">
        <f t="shared" si="162"/>
        <v>#REF!</v>
      </c>
      <c r="BY75" s="89"/>
      <c r="BZ75" s="124" t="e">
        <f t="shared" si="115"/>
        <v>#REF!</v>
      </c>
      <c r="CA75" s="90" t="e">
        <f t="shared" si="141"/>
        <v>#REF!</v>
      </c>
      <c r="CB75" s="89"/>
      <c r="CC75" s="122" t="e">
        <f t="shared" si="163"/>
        <v>#REF!</v>
      </c>
      <c r="CD75" s="122" t="e">
        <f t="shared" si="163"/>
        <v>#REF!</v>
      </c>
      <c r="CE75" s="122" t="e">
        <f t="shared" si="163"/>
        <v>#REF!</v>
      </c>
      <c r="CF75" s="122" t="e">
        <f t="shared" si="163"/>
        <v>#REF!</v>
      </c>
      <c r="CG75" s="122" t="e">
        <f t="shared" si="163"/>
        <v>#REF!</v>
      </c>
      <c r="CH75" s="122" t="e">
        <f t="shared" si="163"/>
        <v>#REF!</v>
      </c>
      <c r="CI75" s="122" t="e">
        <f t="shared" si="163"/>
        <v>#REF!</v>
      </c>
      <c r="CJ75" s="122" t="e">
        <f t="shared" si="163"/>
        <v>#REF!</v>
      </c>
      <c r="CK75" s="122" t="e">
        <f t="shared" si="163"/>
        <v>#REF!</v>
      </c>
      <c r="CL75" s="122" t="e">
        <f t="shared" si="163"/>
        <v>#REF!</v>
      </c>
      <c r="CM75" s="122" t="e">
        <f t="shared" si="163"/>
        <v>#REF!</v>
      </c>
      <c r="CN75" s="122" t="e">
        <f t="shared" si="163"/>
        <v>#REF!</v>
      </c>
      <c r="CO75" s="89"/>
      <c r="CP75" s="124" t="e">
        <f t="shared" si="117"/>
        <v>#REF!</v>
      </c>
      <c r="CQ75" s="90" t="e">
        <f t="shared" si="142"/>
        <v>#REF!</v>
      </c>
    </row>
    <row r="76" spans="1:95" ht="10.5" customHeight="1" outlineLevel="1" x14ac:dyDescent="0.25">
      <c r="A76" s="70" t="str">
        <f t="shared" si="143"/>
        <v>DespesaEncargos</v>
      </c>
      <c r="B76" s="114" t="s">
        <v>53</v>
      </c>
      <c r="C76" s="78" t="s">
        <v>270</v>
      </c>
      <c r="D76" s="89" t="s">
        <v>111</v>
      </c>
      <c r="E76" s="89"/>
      <c r="F76" s="89"/>
      <c r="G76" s="90"/>
      <c r="H76" s="89"/>
      <c r="I76" s="122">
        <f t="shared" si="159"/>
        <v>-5873.6490126463796</v>
      </c>
      <c r="J76" s="122">
        <f t="shared" si="159"/>
        <v>-8886.5706737873043</v>
      </c>
      <c r="K76" s="122">
        <f t="shared" si="159"/>
        <v>-7727.3946331768057</v>
      </c>
      <c r="L76" s="122">
        <f t="shared" si="159"/>
        <v>-1836.8960466587591</v>
      </c>
      <c r="M76" s="122">
        <f t="shared" si="159"/>
        <v>-1391.0739151857497</v>
      </c>
      <c r="N76" s="122">
        <f t="shared" si="159"/>
        <v>-1596.4009862245487</v>
      </c>
      <c r="O76" s="122">
        <f t="shared" si="159"/>
        <v>-1194.9365194763129</v>
      </c>
      <c r="P76" s="122">
        <f t="shared" si="159"/>
        <v>-1766.524949535632</v>
      </c>
      <c r="Q76" s="122">
        <f t="shared" si="159"/>
        <v>-1730.3098195827006</v>
      </c>
      <c r="R76" s="122">
        <f t="shared" si="159"/>
        <v>-1635.5062083038333</v>
      </c>
      <c r="S76" s="122">
        <f t="shared" si="159"/>
        <v>-1694.1647713283819</v>
      </c>
      <c r="T76" s="122">
        <f t="shared" si="159"/>
        <v>-2669.9949801034254</v>
      </c>
      <c r="U76" s="89"/>
      <c r="V76" s="124">
        <f t="shared" si="109"/>
        <v>-38003.422516009829</v>
      </c>
      <c r="W76" s="90" t="e">
        <f t="shared" si="138"/>
        <v>#REF!</v>
      </c>
      <c r="X76" s="89"/>
      <c r="Y76" s="122">
        <f t="shared" si="160"/>
        <v>0</v>
      </c>
      <c r="Z76" s="122">
        <f t="shared" si="160"/>
        <v>0</v>
      </c>
      <c r="AA76" s="122">
        <f t="shared" si="160"/>
        <v>0</v>
      </c>
      <c r="AB76" s="122">
        <f t="shared" si="160"/>
        <v>0</v>
      </c>
      <c r="AC76" s="122">
        <f t="shared" si="160"/>
        <v>0</v>
      </c>
      <c r="AD76" s="122">
        <f t="shared" si="160"/>
        <v>0</v>
      </c>
      <c r="AE76" s="122" t="e">
        <f t="shared" si="160"/>
        <v>#REF!</v>
      </c>
      <c r="AF76" s="122" t="e">
        <f t="shared" si="160"/>
        <v>#REF!</v>
      </c>
      <c r="AG76" s="122" t="e">
        <f t="shared" si="160"/>
        <v>#REF!</v>
      </c>
      <c r="AH76" s="122" t="e">
        <f t="shared" si="160"/>
        <v>#REF!</v>
      </c>
      <c r="AI76" s="122" t="e">
        <f t="shared" si="160"/>
        <v>#REF!</v>
      </c>
      <c r="AJ76" s="122" t="e">
        <f t="shared" si="160"/>
        <v>#REF!</v>
      </c>
      <c r="AK76" s="89"/>
      <c r="AL76" s="124" t="e">
        <f t="shared" si="111"/>
        <v>#REF!</v>
      </c>
      <c r="AM76" s="90" t="e">
        <f t="shared" si="139"/>
        <v>#REF!</v>
      </c>
      <c r="AN76" s="89"/>
      <c r="AO76" s="122" t="e">
        <f t="shared" si="161"/>
        <v>#REF!</v>
      </c>
      <c r="AP76" s="122" t="e">
        <f t="shared" si="161"/>
        <v>#REF!</v>
      </c>
      <c r="AQ76" s="122" t="e">
        <f t="shared" si="161"/>
        <v>#REF!</v>
      </c>
      <c r="AR76" s="122" t="e">
        <f t="shared" si="161"/>
        <v>#REF!</v>
      </c>
      <c r="AS76" s="122" t="e">
        <f t="shared" si="161"/>
        <v>#REF!</v>
      </c>
      <c r="AT76" s="122" t="e">
        <f t="shared" si="161"/>
        <v>#REF!</v>
      </c>
      <c r="AU76" s="122" t="e">
        <f t="shared" si="161"/>
        <v>#REF!</v>
      </c>
      <c r="AV76" s="122" t="e">
        <f t="shared" si="161"/>
        <v>#REF!</v>
      </c>
      <c r="AW76" s="122" t="e">
        <f t="shared" si="161"/>
        <v>#REF!</v>
      </c>
      <c r="AX76" s="122" t="e">
        <f t="shared" si="161"/>
        <v>#REF!</v>
      </c>
      <c r="AY76" s="122" t="e">
        <f t="shared" si="161"/>
        <v>#REF!</v>
      </c>
      <c r="AZ76" s="122" t="e">
        <f t="shared" si="161"/>
        <v>#REF!</v>
      </c>
      <c r="BA76" s="89"/>
      <c r="BB76" s="124" t="e">
        <f t="shared" si="113"/>
        <v>#REF!</v>
      </c>
      <c r="BC76" s="90" t="e">
        <f t="shared" si="140"/>
        <v>#REF!</v>
      </c>
      <c r="BD76" s="89"/>
      <c r="BE76" s="122" t="s">
        <v>271</v>
      </c>
      <c r="BF76" s="125"/>
      <c r="BG76" s="131">
        <f>27.8%+8%</f>
        <v>0.35800000000000004</v>
      </c>
      <c r="BH76" s="127"/>
      <c r="BI76" s="128"/>
      <c r="BJ76" s="126"/>
      <c r="BK76" s="127"/>
      <c r="BL76" s="89"/>
      <c r="BM76" s="122" t="e">
        <f t="shared" si="162"/>
        <v>#REF!</v>
      </c>
      <c r="BN76" s="122" t="e">
        <f t="shared" si="162"/>
        <v>#REF!</v>
      </c>
      <c r="BO76" s="122" t="e">
        <f t="shared" si="162"/>
        <v>#REF!</v>
      </c>
      <c r="BP76" s="122" t="e">
        <f t="shared" si="162"/>
        <v>#REF!</v>
      </c>
      <c r="BQ76" s="122" t="e">
        <f t="shared" si="162"/>
        <v>#REF!</v>
      </c>
      <c r="BR76" s="122" t="e">
        <f t="shared" si="162"/>
        <v>#REF!</v>
      </c>
      <c r="BS76" s="122" t="e">
        <f t="shared" si="162"/>
        <v>#REF!</v>
      </c>
      <c r="BT76" s="122" t="e">
        <f t="shared" si="162"/>
        <v>#REF!</v>
      </c>
      <c r="BU76" s="122" t="e">
        <f t="shared" si="162"/>
        <v>#REF!</v>
      </c>
      <c r="BV76" s="122" t="e">
        <f t="shared" si="162"/>
        <v>#REF!</v>
      </c>
      <c r="BW76" s="122" t="e">
        <f t="shared" si="162"/>
        <v>#REF!</v>
      </c>
      <c r="BX76" s="122" t="e">
        <f t="shared" si="162"/>
        <v>#REF!</v>
      </c>
      <c r="BY76" s="89"/>
      <c r="BZ76" s="124" t="e">
        <f t="shared" si="115"/>
        <v>#REF!</v>
      </c>
      <c r="CA76" s="90" t="e">
        <f t="shared" si="141"/>
        <v>#REF!</v>
      </c>
      <c r="CB76" s="89"/>
      <c r="CC76" s="122" t="e">
        <f t="shared" si="163"/>
        <v>#REF!</v>
      </c>
      <c r="CD76" s="122" t="e">
        <f t="shared" si="163"/>
        <v>#REF!</v>
      </c>
      <c r="CE76" s="122" t="e">
        <f t="shared" si="163"/>
        <v>#REF!</v>
      </c>
      <c r="CF76" s="122" t="e">
        <f t="shared" si="163"/>
        <v>#REF!</v>
      </c>
      <c r="CG76" s="122" t="e">
        <f t="shared" si="163"/>
        <v>#REF!</v>
      </c>
      <c r="CH76" s="122" t="e">
        <f t="shared" si="163"/>
        <v>#REF!</v>
      </c>
      <c r="CI76" s="122" t="e">
        <f t="shared" si="163"/>
        <v>#REF!</v>
      </c>
      <c r="CJ76" s="122" t="e">
        <f t="shared" si="163"/>
        <v>#REF!</v>
      </c>
      <c r="CK76" s="122" t="e">
        <f t="shared" si="163"/>
        <v>#REF!</v>
      </c>
      <c r="CL76" s="122" t="e">
        <f t="shared" si="163"/>
        <v>#REF!</v>
      </c>
      <c r="CM76" s="122" t="e">
        <f t="shared" si="163"/>
        <v>#REF!</v>
      </c>
      <c r="CN76" s="122" t="e">
        <f t="shared" si="163"/>
        <v>#REF!</v>
      </c>
      <c r="CO76" s="89"/>
      <c r="CP76" s="124" t="e">
        <f t="shared" si="117"/>
        <v>#REF!</v>
      </c>
      <c r="CQ76" s="90" t="e">
        <f t="shared" si="142"/>
        <v>#REF!</v>
      </c>
    </row>
    <row r="77" spans="1:95" ht="10.5" customHeight="1" outlineLevel="1" x14ac:dyDescent="0.25">
      <c r="A77" s="70" t="str">
        <f t="shared" si="143"/>
        <v>DespesaRescisões</v>
      </c>
      <c r="B77" s="114" t="s">
        <v>53</v>
      </c>
      <c r="C77" s="78" t="s">
        <v>112</v>
      </c>
      <c r="D77" s="89" t="s">
        <v>112</v>
      </c>
      <c r="E77" s="89"/>
      <c r="F77" s="89"/>
      <c r="G77" s="90"/>
      <c r="H77" s="89"/>
      <c r="I77" s="122">
        <f t="shared" si="159"/>
        <v>0</v>
      </c>
      <c r="J77" s="122">
        <f t="shared" si="159"/>
        <v>0</v>
      </c>
      <c r="K77" s="122">
        <f t="shared" si="159"/>
        <v>0</v>
      </c>
      <c r="L77" s="122">
        <f t="shared" si="159"/>
        <v>0</v>
      </c>
      <c r="M77" s="122">
        <f t="shared" si="159"/>
        <v>0</v>
      </c>
      <c r="N77" s="122">
        <f t="shared" si="159"/>
        <v>0</v>
      </c>
      <c r="O77" s="122">
        <f t="shared" si="159"/>
        <v>0</v>
      </c>
      <c r="P77" s="122">
        <f t="shared" si="159"/>
        <v>-6080.0106199890988</v>
      </c>
      <c r="Q77" s="122">
        <f t="shared" si="159"/>
        <v>0</v>
      </c>
      <c r="R77" s="122">
        <f t="shared" si="159"/>
        <v>0</v>
      </c>
      <c r="S77" s="122">
        <f t="shared" si="159"/>
        <v>0</v>
      </c>
      <c r="T77" s="122">
        <f t="shared" si="159"/>
        <v>0</v>
      </c>
      <c r="U77" s="89"/>
      <c r="V77" s="124">
        <f t="shared" si="109"/>
        <v>-6080.0106199890988</v>
      </c>
      <c r="W77" s="90" t="e">
        <f t="shared" si="138"/>
        <v>#REF!</v>
      </c>
      <c r="X77" s="89"/>
      <c r="Y77" s="122">
        <f t="shared" si="160"/>
        <v>0</v>
      </c>
      <c r="Z77" s="122">
        <f t="shared" si="160"/>
        <v>0</v>
      </c>
      <c r="AA77" s="122">
        <f t="shared" si="160"/>
        <v>0</v>
      </c>
      <c r="AB77" s="122">
        <f t="shared" si="160"/>
        <v>0</v>
      </c>
      <c r="AC77" s="122">
        <f t="shared" si="160"/>
        <v>0</v>
      </c>
      <c r="AD77" s="122">
        <f t="shared" si="160"/>
        <v>0</v>
      </c>
      <c r="AE77" s="122" t="e">
        <f t="shared" si="160"/>
        <v>#REF!</v>
      </c>
      <c r="AF77" s="122" t="e">
        <f t="shared" si="160"/>
        <v>#REF!</v>
      </c>
      <c r="AG77" s="122" t="e">
        <f t="shared" si="160"/>
        <v>#REF!</v>
      </c>
      <c r="AH77" s="122" t="e">
        <f t="shared" si="160"/>
        <v>#REF!</v>
      </c>
      <c r="AI77" s="122" t="e">
        <f t="shared" si="160"/>
        <v>#REF!</v>
      </c>
      <c r="AJ77" s="122" t="e">
        <f t="shared" si="160"/>
        <v>#REF!</v>
      </c>
      <c r="AK77" s="89"/>
      <c r="AL77" s="124" t="e">
        <f t="shared" si="111"/>
        <v>#REF!</v>
      </c>
      <c r="AM77" s="90" t="e">
        <f t="shared" si="139"/>
        <v>#REF!</v>
      </c>
      <c r="AN77" s="89"/>
      <c r="AO77" s="122" t="e">
        <f t="shared" si="161"/>
        <v>#REF!</v>
      </c>
      <c r="AP77" s="122" t="e">
        <f t="shared" si="161"/>
        <v>#REF!</v>
      </c>
      <c r="AQ77" s="122" t="e">
        <f t="shared" si="161"/>
        <v>#REF!</v>
      </c>
      <c r="AR77" s="122" t="e">
        <f t="shared" si="161"/>
        <v>#REF!</v>
      </c>
      <c r="AS77" s="122" t="e">
        <f t="shared" si="161"/>
        <v>#REF!</v>
      </c>
      <c r="AT77" s="122" t="e">
        <f t="shared" si="161"/>
        <v>#REF!</v>
      </c>
      <c r="AU77" s="122" t="e">
        <f t="shared" si="161"/>
        <v>#REF!</v>
      </c>
      <c r="AV77" s="122" t="e">
        <f t="shared" si="161"/>
        <v>#REF!</v>
      </c>
      <c r="AW77" s="122" t="e">
        <f t="shared" si="161"/>
        <v>#REF!</v>
      </c>
      <c r="AX77" s="122" t="e">
        <f t="shared" si="161"/>
        <v>#REF!</v>
      </c>
      <c r="AY77" s="122" t="e">
        <f t="shared" si="161"/>
        <v>#REF!</v>
      </c>
      <c r="AZ77" s="122" t="e">
        <f t="shared" si="161"/>
        <v>#REF!</v>
      </c>
      <c r="BA77" s="89"/>
      <c r="BB77" s="124" t="e">
        <f t="shared" si="113"/>
        <v>#REF!</v>
      </c>
      <c r="BC77" s="90" t="e">
        <f t="shared" si="140"/>
        <v>#REF!</v>
      </c>
      <c r="BD77" s="89"/>
      <c r="BE77" s="122" t="s">
        <v>272</v>
      </c>
      <c r="BF77" s="125">
        <f>BF73*0.5</f>
        <v>0</v>
      </c>
      <c r="BG77" s="126"/>
      <c r="BH77" s="127"/>
      <c r="BI77" s="128">
        <v>6</v>
      </c>
      <c r="BJ77" s="126"/>
      <c r="BK77" s="127"/>
      <c r="BL77" s="89"/>
      <c r="BM77" s="122" t="e">
        <f t="shared" si="162"/>
        <v>#REF!</v>
      </c>
      <c r="BN77" s="122" t="e">
        <f t="shared" si="162"/>
        <v>#REF!</v>
      </c>
      <c r="BO77" s="122" t="e">
        <f t="shared" si="162"/>
        <v>#REF!</v>
      </c>
      <c r="BP77" s="122" t="e">
        <f t="shared" si="162"/>
        <v>#REF!</v>
      </c>
      <c r="BQ77" s="122" t="e">
        <f t="shared" si="162"/>
        <v>#REF!</v>
      </c>
      <c r="BR77" s="122" t="e">
        <f t="shared" si="162"/>
        <v>#REF!</v>
      </c>
      <c r="BS77" s="122" t="e">
        <f t="shared" si="162"/>
        <v>#REF!</v>
      </c>
      <c r="BT77" s="122" t="e">
        <f t="shared" si="162"/>
        <v>#REF!</v>
      </c>
      <c r="BU77" s="122" t="e">
        <f t="shared" si="162"/>
        <v>#REF!</v>
      </c>
      <c r="BV77" s="122" t="e">
        <f t="shared" si="162"/>
        <v>#REF!</v>
      </c>
      <c r="BW77" s="122" t="e">
        <f t="shared" si="162"/>
        <v>#REF!</v>
      </c>
      <c r="BX77" s="122" t="e">
        <f t="shared" si="162"/>
        <v>#REF!</v>
      </c>
      <c r="BY77" s="89"/>
      <c r="BZ77" s="124" t="e">
        <f t="shared" si="115"/>
        <v>#REF!</v>
      </c>
      <c r="CA77" s="90" t="e">
        <f t="shared" si="141"/>
        <v>#REF!</v>
      </c>
      <c r="CB77" s="89"/>
      <c r="CC77" s="122" t="e">
        <f t="shared" si="163"/>
        <v>#REF!</v>
      </c>
      <c r="CD77" s="122" t="e">
        <f t="shared" si="163"/>
        <v>#REF!</v>
      </c>
      <c r="CE77" s="122" t="e">
        <f t="shared" si="163"/>
        <v>#REF!</v>
      </c>
      <c r="CF77" s="122" t="e">
        <f t="shared" si="163"/>
        <v>#REF!</v>
      </c>
      <c r="CG77" s="122" t="e">
        <f t="shared" si="163"/>
        <v>#REF!</v>
      </c>
      <c r="CH77" s="122" t="e">
        <f t="shared" si="163"/>
        <v>#REF!</v>
      </c>
      <c r="CI77" s="122" t="e">
        <f t="shared" si="163"/>
        <v>#REF!</v>
      </c>
      <c r="CJ77" s="122" t="e">
        <f t="shared" si="163"/>
        <v>#REF!</v>
      </c>
      <c r="CK77" s="122" t="e">
        <f t="shared" si="163"/>
        <v>#REF!</v>
      </c>
      <c r="CL77" s="122" t="e">
        <f t="shared" si="163"/>
        <v>#REF!</v>
      </c>
      <c r="CM77" s="122" t="e">
        <f t="shared" si="163"/>
        <v>#REF!</v>
      </c>
      <c r="CN77" s="122" t="e">
        <f t="shared" si="163"/>
        <v>#REF!</v>
      </c>
      <c r="CO77" s="89"/>
      <c r="CP77" s="124" t="e">
        <f t="shared" si="117"/>
        <v>#REF!</v>
      </c>
      <c r="CQ77" s="90" t="e">
        <f t="shared" si="142"/>
        <v>#REF!</v>
      </c>
    </row>
    <row r="78" spans="1:95" ht="10.5" customHeight="1" outlineLevel="1" x14ac:dyDescent="0.25">
      <c r="A78" s="70" t="str">
        <f t="shared" si="143"/>
        <v>DespesaBenefícios</v>
      </c>
      <c r="B78" s="114" t="s">
        <v>53</v>
      </c>
      <c r="C78" s="78" t="s">
        <v>273</v>
      </c>
      <c r="D78" s="89" t="s">
        <v>113</v>
      </c>
      <c r="E78" s="89"/>
      <c r="F78" s="89"/>
      <c r="G78" s="90"/>
      <c r="H78" s="89"/>
      <c r="I78" s="122">
        <f t="shared" si="159"/>
        <v>-5847.0125733301375</v>
      </c>
      <c r="J78" s="122">
        <f t="shared" si="159"/>
        <v>-9377.046538164579</v>
      </c>
      <c r="K78" s="122">
        <f t="shared" si="159"/>
        <v>-10142.171720055896</v>
      </c>
      <c r="L78" s="122">
        <f t="shared" si="159"/>
        <v>-11571.789479913214</v>
      </c>
      <c r="M78" s="122">
        <f t="shared" si="159"/>
        <v>-9672.1221467356045</v>
      </c>
      <c r="N78" s="122">
        <f t="shared" si="159"/>
        <v>-10322.92383080931</v>
      </c>
      <c r="O78" s="122">
        <f t="shared" si="159"/>
        <v>-9644.6042543940002</v>
      </c>
      <c r="P78" s="122">
        <f t="shared" si="159"/>
        <v>-11014.717928591052</v>
      </c>
      <c r="Q78" s="122">
        <f t="shared" si="159"/>
        <v>-11566.022783239434</v>
      </c>
      <c r="R78" s="122">
        <f t="shared" si="159"/>
        <v>-10436.012680485772</v>
      </c>
      <c r="S78" s="122">
        <f t="shared" si="159"/>
        <v>-12177.830935295691</v>
      </c>
      <c r="T78" s="122">
        <f t="shared" si="159"/>
        <v>-12492.719245444732</v>
      </c>
      <c r="U78" s="89"/>
      <c r="V78" s="124">
        <f t="shared" si="109"/>
        <v>-124264.97411645943</v>
      </c>
      <c r="W78" s="90" t="e">
        <f t="shared" si="138"/>
        <v>#REF!</v>
      </c>
      <c r="X78" s="89"/>
      <c r="Y78" s="122">
        <f t="shared" si="160"/>
        <v>0</v>
      </c>
      <c r="Z78" s="122">
        <f t="shared" si="160"/>
        <v>0</v>
      </c>
      <c r="AA78" s="122">
        <f t="shared" si="160"/>
        <v>0</v>
      </c>
      <c r="AB78" s="122">
        <f t="shared" si="160"/>
        <v>0</v>
      </c>
      <c r="AC78" s="122">
        <f t="shared" si="160"/>
        <v>0</v>
      </c>
      <c r="AD78" s="122">
        <f t="shared" si="160"/>
        <v>0</v>
      </c>
      <c r="AE78" s="122" t="e">
        <f t="shared" si="160"/>
        <v>#REF!</v>
      </c>
      <c r="AF78" s="122" t="e">
        <f t="shared" si="160"/>
        <v>#REF!</v>
      </c>
      <c r="AG78" s="122" t="e">
        <f t="shared" si="160"/>
        <v>#REF!</v>
      </c>
      <c r="AH78" s="122" t="e">
        <f t="shared" si="160"/>
        <v>#REF!</v>
      </c>
      <c r="AI78" s="122" t="e">
        <f t="shared" si="160"/>
        <v>#REF!</v>
      </c>
      <c r="AJ78" s="122" t="e">
        <f t="shared" si="160"/>
        <v>#REF!</v>
      </c>
      <c r="AK78" s="89"/>
      <c r="AL78" s="124" t="e">
        <f t="shared" si="111"/>
        <v>#REF!</v>
      </c>
      <c r="AM78" s="90" t="e">
        <f t="shared" si="139"/>
        <v>#REF!</v>
      </c>
      <c r="AN78" s="89"/>
      <c r="AO78" s="122" t="e">
        <f t="shared" si="161"/>
        <v>#REF!</v>
      </c>
      <c r="AP78" s="122" t="e">
        <f t="shared" si="161"/>
        <v>#REF!</v>
      </c>
      <c r="AQ78" s="122" t="e">
        <f t="shared" si="161"/>
        <v>#REF!</v>
      </c>
      <c r="AR78" s="122" t="e">
        <f t="shared" si="161"/>
        <v>#REF!</v>
      </c>
      <c r="AS78" s="122" t="e">
        <f t="shared" si="161"/>
        <v>#REF!</v>
      </c>
      <c r="AT78" s="122" t="e">
        <f t="shared" si="161"/>
        <v>#REF!</v>
      </c>
      <c r="AU78" s="122" t="e">
        <f t="shared" si="161"/>
        <v>#REF!</v>
      </c>
      <c r="AV78" s="122" t="e">
        <f t="shared" si="161"/>
        <v>#REF!</v>
      </c>
      <c r="AW78" s="122" t="e">
        <f t="shared" si="161"/>
        <v>#REF!</v>
      </c>
      <c r="AX78" s="122" t="e">
        <f t="shared" si="161"/>
        <v>#REF!</v>
      </c>
      <c r="AY78" s="122" t="e">
        <f t="shared" si="161"/>
        <v>#REF!</v>
      </c>
      <c r="AZ78" s="122" t="e">
        <f t="shared" si="161"/>
        <v>#REF!</v>
      </c>
      <c r="BA78" s="89"/>
      <c r="BB78" s="124" t="e">
        <f t="shared" si="113"/>
        <v>#REF!</v>
      </c>
      <c r="BC78" s="90" t="e">
        <f t="shared" si="140"/>
        <v>#REF!</v>
      </c>
      <c r="BD78" s="89"/>
      <c r="BE78" s="122" t="s">
        <v>274</v>
      </c>
      <c r="BF78" s="125">
        <f>-((532.31*0.9)+(36+15)*24)*4</f>
        <v>-6812.3159999999998</v>
      </c>
      <c r="BG78" s="126"/>
      <c r="BH78" s="127"/>
      <c r="BI78" s="128"/>
      <c r="BJ78" s="126"/>
      <c r="BK78" s="127"/>
      <c r="BL78" s="89"/>
      <c r="BM78" s="122" t="e">
        <f t="shared" si="162"/>
        <v>#REF!</v>
      </c>
      <c r="BN78" s="122" t="e">
        <f t="shared" si="162"/>
        <v>#REF!</v>
      </c>
      <c r="BO78" s="122" t="e">
        <f t="shared" si="162"/>
        <v>#REF!</v>
      </c>
      <c r="BP78" s="122" t="e">
        <f t="shared" si="162"/>
        <v>#REF!</v>
      </c>
      <c r="BQ78" s="122" t="e">
        <f t="shared" si="162"/>
        <v>#REF!</v>
      </c>
      <c r="BR78" s="122" t="e">
        <f t="shared" si="162"/>
        <v>#REF!</v>
      </c>
      <c r="BS78" s="122" t="e">
        <f t="shared" si="162"/>
        <v>#REF!</v>
      </c>
      <c r="BT78" s="122" t="e">
        <f t="shared" si="162"/>
        <v>#REF!</v>
      </c>
      <c r="BU78" s="122" t="e">
        <f t="shared" si="162"/>
        <v>#REF!</v>
      </c>
      <c r="BV78" s="122" t="e">
        <f t="shared" si="162"/>
        <v>#REF!</v>
      </c>
      <c r="BW78" s="122" t="e">
        <f t="shared" si="162"/>
        <v>#REF!</v>
      </c>
      <c r="BX78" s="122" t="e">
        <f t="shared" si="162"/>
        <v>#REF!</v>
      </c>
      <c r="BY78" s="89"/>
      <c r="BZ78" s="124" t="e">
        <f t="shared" si="115"/>
        <v>#REF!</v>
      </c>
      <c r="CA78" s="90" t="e">
        <f t="shared" si="141"/>
        <v>#REF!</v>
      </c>
      <c r="CB78" s="89"/>
      <c r="CC78" s="122" t="e">
        <f t="shared" si="163"/>
        <v>#REF!</v>
      </c>
      <c r="CD78" s="122" t="e">
        <f t="shared" si="163"/>
        <v>#REF!</v>
      </c>
      <c r="CE78" s="122" t="e">
        <f t="shared" si="163"/>
        <v>#REF!</v>
      </c>
      <c r="CF78" s="122" t="e">
        <f t="shared" si="163"/>
        <v>#REF!</v>
      </c>
      <c r="CG78" s="122" t="e">
        <f t="shared" si="163"/>
        <v>#REF!</v>
      </c>
      <c r="CH78" s="122" t="e">
        <f t="shared" si="163"/>
        <v>#REF!</v>
      </c>
      <c r="CI78" s="122" t="e">
        <f t="shared" si="163"/>
        <v>#REF!</v>
      </c>
      <c r="CJ78" s="122" t="e">
        <f t="shared" si="163"/>
        <v>#REF!</v>
      </c>
      <c r="CK78" s="122" t="e">
        <f t="shared" si="163"/>
        <v>#REF!</v>
      </c>
      <c r="CL78" s="122" t="e">
        <f t="shared" si="163"/>
        <v>#REF!</v>
      </c>
      <c r="CM78" s="122" t="e">
        <f t="shared" si="163"/>
        <v>#REF!</v>
      </c>
      <c r="CN78" s="122" t="e">
        <f t="shared" si="163"/>
        <v>#REF!</v>
      </c>
      <c r="CO78" s="89"/>
      <c r="CP78" s="124" t="e">
        <f t="shared" si="117"/>
        <v>#REF!</v>
      </c>
      <c r="CQ78" s="90" t="e">
        <f t="shared" si="142"/>
        <v>#REF!</v>
      </c>
    </row>
    <row r="79" spans="1:95" ht="10.5" customHeight="1" outlineLevel="1" x14ac:dyDescent="0.25">
      <c r="A79" s="70" t="str">
        <f t="shared" si="143"/>
        <v>DespesaComissões</v>
      </c>
      <c r="B79" s="114" t="s">
        <v>53</v>
      </c>
      <c r="C79" s="78" t="s">
        <v>114</v>
      </c>
      <c r="D79" s="89" t="s">
        <v>275</v>
      </c>
      <c r="E79" s="89"/>
      <c r="F79" s="89"/>
      <c r="G79" s="90"/>
      <c r="H79" s="89"/>
      <c r="I79" s="122">
        <f t="shared" si="159"/>
        <v>0</v>
      </c>
      <c r="J79" s="122">
        <f t="shared" si="159"/>
        <v>0</v>
      </c>
      <c r="K79" s="122">
        <f t="shared" si="159"/>
        <v>-1950.2460174428033</v>
      </c>
      <c r="L79" s="122">
        <f t="shared" si="159"/>
        <v>0</v>
      </c>
      <c r="M79" s="122">
        <f t="shared" si="159"/>
        <v>0</v>
      </c>
      <c r="N79" s="122">
        <f t="shared" si="159"/>
        <v>0</v>
      </c>
      <c r="O79" s="122">
        <f t="shared" si="159"/>
        <v>0</v>
      </c>
      <c r="P79" s="122">
        <f t="shared" si="159"/>
        <v>0</v>
      </c>
      <c r="Q79" s="122">
        <f t="shared" si="159"/>
        <v>0</v>
      </c>
      <c r="R79" s="122">
        <f t="shared" si="159"/>
        <v>0</v>
      </c>
      <c r="S79" s="122">
        <f t="shared" si="159"/>
        <v>0</v>
      </c>
      <c r="T79" s="122">
        <f t="shared" si="159"/>
        <v>0</v>
      </c>
      <c r="U79" s="89"/>
      <c r="V79" s="124">
        <f t="shared" si="109"/>
        <v>-1950.2460174428033</v>
      </c>
      <c r="W79" s="90" t="e">
        <f t="shared" si="138"/>
        <v>#REF!</v>
      </c>
      <c r="X79" s="89"/>
      <c r="Y79" s="122">
        <f t="shared" si="160"/>
        <v>0</v>
      </c>
      <c r="Z79" s="122">
        <f t="shared" si="160"/>
        <v>0</v>
      </c>
      <c r="AA79" s="122">
        <f t="shared" si="160"/>
        <v>0</v>
      </c>
      <c r="AB79" s="122">
        <f t="shared" si="160"/>
        <v>0</v>
      </c>
      <c r="AC79" s="122">
        <f t="shared" si="160"/>
        <v>0</v>
      </c>
      <c r="AD79" s="122">
        <f t="shared" si="160"/>
        <v>0</v>
      </c>
      <c r="AE79" s="122" t="e">
        <f t="shared" si="160"/>
        <v>#REF!</v>
      </c>
      <c r="AF79" s="122" t="e">
        <f t="shared" si="160"/>
        <v>#REF!</v>
      </c>
      <c r="AG79" s="122" t="e">
        <f t="shared" si="160"/>
        <v>#REF!</v>
      </c>
      <c r="AH79" s="122" t="e">
        <f t="shared" si="160"/>
        <v>#REF!</v>
      </c>
      <c r="AI79" s="122" t="e">
        <f t="shared" si="160"/>
        <v>#REF!</v>
      </c>
      <c r="AJ79" s="122" t="e">
        <f t="shared" si="160"/>
        <v>#REF!</v>
      </c>
      <c r="AK79" s="89"/>
      <c r="AL79" s="124" t="e">
        <f t="shared" si="111"/>
        <v>#REF!</v>
      </c>
      <c r="AM79" s="90" t="e">
        <f t="shared" si="139"/>
        <v>#REF!</v>
      </c>
      <c r="AN79" s="89"/>
      <c r="AO79" s="122" t="e">
        <f t="shared" si="161"/>
        <v>#REF!</v>
      </c>
      <c r="AP79" s="122" t="e">
        <f t="shared" si="161"/>
        <v>#REF!</v>
      </c>
      <c r="AQ79" s="122" t="e">
        <f t="shared" si="161"/>
        <v>#REF!</v>
      </c>
      <c r="AR79" s="122" t="e">
        <f t="shared" si="161"/>
        <v>#REF!</v>
      </c>
      <c r="AS79" s="122" t="e">
        <f t="shared" si="161"/>
        <v>#REF!</v>
      </c>
      <c r="AT79" s="122" t="e">
        <f t="shared" si="161"/>
        <v>#REF!</v>
      </c>
      <c r="AU79" s="122" t="e">
        <f t="shared" si="161"/>
        <v>#REF!</v>
      </c>
      <c r="AV79" s="122" t="e">
        <f t="shared" si="161"/>
        <v>#REF!</v>
      </c>
      <c r="AW79" s="122" t="e">
        <f t="shared" si="161"/>
        <v>#REF!</v>
      </c>
      <c r="AX79" s="122" t="e">
        <f t="shared" si="161"/>
        <v>#REF!</v>
      </c>
      <c r="AY79" s="122" t="e">
        <f t="shared" si="161"/>
        <v>#REF!</v>
      </c>
      <c r="AZ79" s="122" t="e">
        <f t="shared" si="161"/>
        <v>#REF!</v>
      </c>
      <c r="BA79" s="89"/>
      <c r="BB79" s="124" t="e">
        <f t="shared" si="113"/>
        <v>#REF!</v>
      </c>
      <c r="BC79" s="90" t="e">
        <f t="shared" si="140"/>
        <v>#REF!</v>
      </c>
      <c r="BD79" s="89"/>
      <c r="BE79" s="122"/>
      <c r="BF79" s="125"/>
      <c r="BG79" s="131">
        <v>-0.05</v>
      </c>
      <c r="BH79" s="127"/>
      <c r="BI79" s="128"/>
      <c r="BJ79" s="126"/>
      <c r="BK79" s="127"/>
      <c r="BL79" s="89"/>
      <c r="BM79" s="122" t="e">
        <f t="shared" si="162"/>
        <v>#REF!</v>
      </c>
      <c r="BN79" s="122" t="e">
        <f t="shared" si="162"/>
        <v>#REF!</v>
      </c>
      <c r="BO79" s="122" t="e">
        <f t="shared" si="162"/>
        <v>#REF!</v>
      </c>
      <c r="BP79" s="122" t="e">
        <f t="shared" si="162"/>
        <v>#REF!</v>
      </c>
      <c r="BQ79" s="122" t="e">
        <f t="shared" si="162"/>
        <v>#REF!</v>
      </c>
      <c r="BR79" s="122" t="e">
        <f t="shared" si="162"/>
        <v>#REF!</v>
      </c>
      <c r="BS79" s="122" t="e">
        <f t="shared" si="162"/>
        <v>#REF!</v>
      </c>
      <c r="BT79" s="122" t="e">
        <f t="shared" si="162"/>
        <v>#REF!</v>
      </c>
      <c r="BU79" s="122" t="e">
        <f t="shared" si="162"/>
        <v>#REF!</v>
      </c>
      <c r="BV79" s="122" t="e">
        <f t="shared" si="162"/>
        <v>#REF!</v>
      </c>
      <c r="BW79" s="122" t="e">
        <f t="shared" si="162"/>
        <v>#REF!</v>
      </c>
      <c r="BX79" s="122" t="e">
        <f t="shared" si="162"/>
        <v>#REF!</v>
      </c>
      <c r="BY79" s="89"/>
      <c r="BZ79" s="124" t="e">
        <f t="shared" si="115"/>
        <v>#REF!</v>
      </c>
      <c r="CA79" s="90" t="e">
        <f t="shared" si="141"/>
        <v>#REF!</v>
      </c>
      <c r="CB79" s="89"/>
      <c r="CC79" s="122" t="e">
        <f t="shared" si="163"/>
        <v>#REF!</v>
      </c>
      <c r="CD79" s="122" t="e">
        <f t="shared" si="163"/>
        <v>#REF!</v>
      </c>
      <c r="CE79" s="122" t="e">
        <f t="shared" si="163"/>
        <v>#REF!</v>
      </c>
      <c r="CF79" s="122" t="e">
        <f t="shared" si="163"/>
        <v>#REF!</v>
      </c>
      <c r="CG79" s="122" t="e">
        <f t="shared" si="163"/>
        <v>#REF!</v>
      </c>
      <c r="CH79" s="122" t="e">
        <f t="shared" si="163"/>
        <v>#REF!</v>
      </c>
      <c r="CI79" s="122" t="e">
        <f t="shared" si="163"/>
        <v>#REF!</v>
      </c>
      <c r="CJ79" s="122" t="e">
        <f t="shared" si="163"/>
        <v>#REF!</v>
      </c>
      <c r="CK79" s="122" t="e">
        <f t="shared" si="163"/>
        <v>#REF!</v>
      </c>
      <c r="CL79" s="122" t="e">
        <f t="shared" si="163"/>
        <v>#REF!</v>
      </c>
      <c r="CM79" s="122" t="e">
        <f t="shared" si="163"/>
        <v>#REF!</v>
      </c>
      <c r="CN79" s="122" t="e">
        <f t="shared" si="163"/>
        <v>#REF!</v>
      </c>
      <c r="CO79" s="89"/>
      <c r="CP79" s="124" t="e">
        <f t="shared" si="117"/>
        <v>#REF!</v>
      </c>
      <c r="CQ79" s="90" t="e">
        <f t="shared" si="142"/>
        <v>#REF!</v>
      </c>
    </row>
    <row r="80" spans="1:95" ht="10.5" customHeight="1" outlineLevel="1" x14ac:dyDescent="0.25">
      <c r="A80" s="70" t="str">
        <f t="shared" si="143"/>
        <v>DespesaOutras despesas de pessoal</v>
      </c>
      <c r="B80" s="114" t="s">
        <v>53</v>
      </c>
      <c r="C80" s="78" t="s">
        <v>276</v>
      </c>
      <c r="D80" s="89" t="s">
        <v>116</v>
      </c>
      <c r="E80" s="89"/>
      <c r="F80" s="89"/>
      <c r="G80" s="90"/>
      <c r="H80" s="89"/>
      <c r="I80" s="122">
        <f t="shared" si="159"/>
        <v>-1214.4784418687755</v>
      </c>
      <c r="J80" s="122">
        <f t="shared" si="159"/>
        <v>-4286.7315256098154</v>
      </c>
      <c r="K80" s="122">
        <f t="shared" si="159"/>
        <v>-6895.6720669144324</v>
      </c>
      <c r="L80" s="122">
        <f t="shared" si="159"/>
        <v>-201.55928982738652</v>
      </c>
      <c r="M80" s="122">
        <f t="shared" si="159"/>
        <v>0</v>
      </c>
      <c r="N80" s="122">
        <f t="shared" si="159"/>
        <v>0</v>
      </c>
      <c r="O80" s="122">
        <f t="shared" si="159"/>
        <v>0</v>
      </c>
      <c r="P80" s="122">
        <f t="shared" si="159"/>
        <v>0</v>
      </c>
      <c r="Q80" s="122">
        <f t="shared" si="159"/>
        <v>0</v>
      </c>
      <c r="R80" s="122">
        <f t="shared" si="159"/>
        <v>0</v>
      </c>
      <c r="S80" s="122">
        <f t="shared" si="159"/>
        <v>0</v>
      </c>
      <c r="T80" s="122">
        <f t="shared" si="159"/>
        <v>0</v>
      </c>
      <c r="U80" s="89"/>
      <c r="V80" s="124">
        <f t="shared" si="109"/>
        <v>-12598.44132422041</v>
      </c>
      <c r="W80" s="90" t="e">
        <f t="shared" si="138"/>
        <v>#REF!</v>
      </c>
      <c r="X80" s="89"/>
      <c r="Y80" s="122">
        <f t="shared" si="160"/>
        <v>0</v>
      </c>
      <c r="Z80" s="122">
        <f t="shared" si="160"/>
        <v>0</v>
      </c>
      <c r="AA80" s="122">
        <f t="shared" si="160"/>
        <v>0</v>
      </c>
      <c r="AB80" s="122">
        <f t="shared" si="160"/>
        <v>0</v>
      </c>
      <c r="AC80" s="122">
        <f t="shared" si="160"/>
        <v>0</v>
      </c>
      <c r="AD80" s="122">
        <f t="shared" si="160"/>
        <v>0</v>
      </c>
      <c r="AE80" s="122" t="e">
        <f t="shared" si="160"/>
        <v>#REF!</v>
      </c>
      <c r="AF80" s="122" t="e">
        <f t="shared" si="160"/>
        <v>#REF!</v>
      </c>
      <c r="AG80" s="122" t="e">
        <f t="shared" si="160"/>
        <v>#REF!</v>
      </c>
      <c r="AH80" s="122" t="e">
        <f t="shared" si="160"/>
        <v>#REF!</v>
      </c>
      <c r="AI80" s="122" t="e">
        <f t="shared" si="160"/>
        <v>#REF!</v>
      </c>
      <c r="AJ80" s="122" t="e">
        <f t="shared" si="160"/>
        <v>#REF!</v>
      </c>
      <c r="AK80" s="89"/>
      <c r="AL80" s="124" t="e">
        <f t="shared" si="111"/>
        <v>#REF!</v>
      </c>
      <c r="AM80" s="90" t="e">
        <f t="shared" si="139"/>
        <v>#REF!</v>
      </c>
      <c r="AN80" s="89"/>
      <c r="AO80" s="122" t="e">
        <f t="shared" si="161"/>
        <v>#REF!</v>
      </c>
      <c r="AP80" s="122" t="e">
        <f t="shared" si="161"/>
        <v>#REF!</v>
      </c>
      <c r="AQ80" s="122" t="e">
        <f t="shared" si="161"/>
        <v>#REF!</v>
      </c>
      <c r="AR80" s="122" t="e">
        <f t="shared" si="161"/>
        <v>#REF!</v>
      </c>
      <c r="AS80" s="122" t="e">
        <f t="shared" si="161"/>
        <v>#REF!</v>
      </c>
      <c r="AT80" s="122" t="e">
        <f t="shared" si="161"/>
        <v>#REF!</v>
      </c>
      <c r="AU80" s="122" t="e">
        <f t="shared" si="161"/>
        <v>#REF!</v>
      </c>
      <c r="AV80" s="122" t="e">
        <f t="shared" si="161"/>
        <v>#REF!</v>
      </c>
      <c r="AW80" s="122" t="e">
        <f t="shared" si="161"/>
        <v>#REF!</v>
      </c>
      <c r="AX80" s="122" t="e">
        <f t="shared" si="161"/>
        <v>#REF!</v>
      </c>
      <c r="AY80" s="122" t="e">
        <f t="shared" si="161"/>
        <v>#REF!</v>
      </c>
      <c r="AZ80" s="122" t="e">
        <f t="shared" si="161"/>
        <v>#REF!</v>
      </c>
      <c r="BA80" s="89"/>
      <c r="BB80" s="124" t="e">
        <f t="shared" si="113"/>
        <v>#REF!</v>
      </c>
      <c r="BC80" s="90" t="e">
        <f t="shared" si="140"/>
        <v>#REF!</v>
      </c>
      <c r="BD80" s="89"/>
      <c r="BE80" s="122"/>
      <c r="BF80" s="125"/>
      <c r="BG80" s="126"/>
      <c r="BH80" s="127"/>
      <c r="BI80" s="128"/>
      <c r="BJ80" s="126"/>
      <c r="BK80" s="127"/>
      <c r="BL80" s="89"/>
      <c r="BM80" s="122" t="e">
        <f t="shared" si="162"/>
        <v>#REF!</v>
      </c>
      <c r="BN80" s="122" t="e">
        <f t="shared" si="162"/>
        <v>#REF!</v>
      </c>
      <c r="BO80" s="122" t="e">
        <f t="shared" si="162"/>
        <v>#REF!</v>
      </c>
      <c r="BP80" s="122" t="e">
        <f t="shared" si="162"/>
        <v>#REF!</v>
      </c>
      <c r="BQ80" s="122" t="e">
        <f t="shared" si="162"/>
        <v>#REF!</v>
      </c>
      <c r="BR80" s="122" t="e">
        <f t="shared" si="162"/>
        <v>#REF!</v>
      </c>
      <c r="BS80" s="122" t="e">
        <f t="shared" si="162"/>
        <v>#REF!</v>
      </c>
      <c r="BT80" s="122" t="e">
        <f t="shared" si="162"/>
        <v>#REF!</v>
      </c>
      <c r="BU80" s="122" t="e">
        <f t="shared" si="162"/>
        <v>#REF!</v>
      </c>
      <c r="BV80" s="122" t="e">
        <f t="shared" si="162"/>
        <v>#REF!</v>
      </c>
      <c r="BW80" s="122" t="e">
        <f t="shared" si="162"/>
        <v>#REF!</v>
      </c>
      <c r="BX80" s="122" t="e">
        <f t="shared" si="162"/>
        <v>#REF!</v>
      </c>
      <c r="BY80" s="89"/>
      <c r="BZ80" s="124" t="e">
        <f t="shared" si="115"/>
        <v>#REF!</v>
      </c>
      <c r="CA80" s="90" t="e">
        <f t="shared" si="141"/>
        <v>#REF!</v>
      </c>
      <c r="CB80" s="89"/>
      <c r="CC80" s="122" t="e">
        <f t="shared" si="163"/>
        <v>#REF!</v>
      </c>
      <c r="CD80" s="122" t="e">
        <f t="shared" si="163"/>
        <v>#REF!</v>
      </c>
      <c r="CE80" s="122" t="e">
        <f t="shared" si="163"/>
        <v>#REF!</v>
      </c>
      <c r="CF80" s="122" t="e">
        <f t="shared" si="163"/>
        <v>#REF!</v>
      </c>
      <c r="CG80" s="122" t="e">
        <f t="shared" si="163"/>
        <v>#REF!</v>
      </c>
      <c r="CH80" s="122" t="e">
        <f t="shared" si="163"/>
        <v>#REF!</v>
      </c>
      <c r="CI80" s="122" t="e">
        <f t="shared" si="163"/>
        <v>#REF!</v>
      </c>
      <c r="CJ80" s="122" t="e">
        <f t="shared" si="163"/>
        <v>#REF!</v>
      </c>
      <c r="CK80" s="122" t="e">
        <f t="shared" si="163"/>
        <v>#REF!</v>
      </c>
      <c r="CL80" s="122" t="e">
        <f t="shared" si="163"/>
        <v>#REF!</v>
      </c>
      <c r="CM80" s="122" t="e">
        <f t="shared" si="163"/>
        <v>#REF!</v>
      </c>
      <c r="CN80" s="122" t="e">
        <f t="shared" si="163"/>
        <v>#REF!</v>
      </c>
      <c r="CO80" s="89"/>
      <c r="CP80" s="124" t="e">
        <f t="shared" si="117"/>
        <v>#REF!</v>
      </c>
      <c r="CQ80" s="90" t="e">
        <f t="shared" si="142"/>
        <v>#REF!</v>
      </c>
    </row>
    <row r="81" spans="1:95" ht="10.5" customHeight="1" x14ac:dyDescent="0.25">
      <c r="A81" s="70" t="str">
        <f t="shared" si="143"/>
        <v>DespesaPrestadores de Serviço</v>
      </c>
      <c r="B81" s="114" t="s">
        <v>53</v>
      </c>
      <c r="C81" s="70" t="s">
        <v>277</v>
      </c>
      <c r="D81" s="60" t="s">
        <v>117</v>
      </c>
      <c r="E81" s="60"/>
      <c r="F81" s="60"/>
      <c r="G81" s="62"/>
      <c r="H81" s="60"/>
      <c r="I81" s="67">
        <f t="shared" si="159"/>
        <v>-13693.672178510915</v>
      </c>
      <c r="J81" s="67">
        <f t="shared" si="159"/>
        <v>-16429.441476482167</v>
      </c>
      <c r="K81" s="67">
        <f t="shared" si="159"/>
        <v>-20151.630558859873</v>
      </c>
      <c r="L81" s="67">
        <f t="shared" si="159"/>
        <v>-21237.641711889843</v>
      </c>
      <c r="M81" s="67">
        <f t="shared" si="159"/>
        <v>-18362.914957997607</v>
      </c>
      <c r="N81" s="67">
        <f t="shared" si="159"/>
        <v>-11404.493400661155</v>
      </c>
      <c r="O81" s="67">
        <f t="shared" si="159"/>
        <v>-10713.625068952777</v>
      </c>
      <c r="P81" s="67">
        <f t="shared" si="159"/>
        <v>-10180.861721348117</v>
      </c>
      <c r="Q81" s="67">
        <f t="shared" si="159"/>
        <v>0</v>
      </c>
      <c r="R81" s="67">
        <f t="shared" si="159"/>
        <v>0</v>
      </c>
      <c r="S81" s="67">
        <f t="shared" si="159"/>
        <v>0</v>
      </c>
      <c r="T81" s="67">
        <f t="shared" si="159"/>
        <v>0</v>
      </c>
      <c r="U81" s="60"/>
      <c r="V81" s="87">
        <f t="shared" si="109"/>
        <v>-122174.28107470246</v>
      </c>
      <c r="W81" s="62" t="e">
        <f t="shared" si="138"/>
        <v>#REF!</v>
      </c>
      <c r="X81" s="60"/>
      <c r="Y81" s="67">
        <f t="shared" si="160"/>
        <v>0</v>
      </c>
      <c r="Z81" s="67">
        <f t="shared" si="160"/>
        <v>0</v>
      </c>
      <c r="AA81" s="67">
        <f t="shared" si="160"/>
        <v>0</v>
      </c>
      <c r="AB81" s="67">
        <f t="shared" si="160"/>
        <v>0</v>
      </c>
      <c r="AC81" s="67">
        <f t="shared" si="160"/>
        <v>0</v>
      </c>
      <c r="AD81" s="67">
        <f t="shared" si="160"/>
        <v>0</v>
      </c>
      <c r="AE81" s="67" t="e">
        <f t="shared" si="160"/>
        <v>#REF!</v>
      </c>
      <c r="AF81" s="67" t="e">
        <f t="shared" si="160"/>
        <v>#REF!</v>
      </c>
      <c r="AG81" s="67" t="e">
        <f t="shared" si="160"/>
        <v>#REF!</v>
      </c>
      <c r="AH81" s="67" t="e">
        <f t="shared" si="160"/>
        <v>#REF!</v>
      </c>
      <c r="AI81" s="67" t="e">
        <f t="shared" si="160"/>
        <v>#REF!</v>
      </c>
      <c r="AJ81" s="67" t="e">
        <f t="shared" si="160"/>
        <v>#REF!</v>
      </c>
      <c r="AK81" s="60"/>
      <c r="AL81" s="87" t="e">
        <f t="shared" si="111"/>
        <v>#REF!</v>
      </c>
      <c r="AM81" s="62" t="e">
        <f t="shared" si="139"/>
        <v>#REF!</v>
      </c>
      <c r="AN81" s="60"/>
      <c r="AO81" s="67" t="e">
        <f t="shared" si="161"/>
        <v>#REF!</v>
      </c>
      <c r="AP81" s="67" t="e">
        <f t="shared" si="161"/>
        <v>#REF!</v>
      </c>
      <c r="AQ81" s="67" t="e">
        <f t="shared" si="161"/>
        <v>#REF!</v>
      </c>
      <c r="AR81" s="67" t="e">
        <f t="shared" si="161"/>
        <v>#REF!</v>
      </c>
      <c r="AS81" s="67" t="e">
        <f t="shared" si="161"/>
        <v>#REF!</v>
      </c>
      <c r="AT81" s="67" t="e">
        <f t="shared" si="161"/>
        <v>#REF!</v>
      </c>
      <c r="AU81" s="67" t="e">
        <f t="shared" si="161"/>
        <v>#REF!</v>
      </c>
      <c r="AV81" s="67" t="e">
        <f t="shared" si="161"/>
        <v>#REF!</v>
      </c>
      <c r="AW81" s="67" t="e">
        <f t="shared" si="161"/>
        <v>#REF!</v>
      </c>
      <c r="AX81" s="67" t="e">
        <f t="shared" si="161"/>
        <v>#REF!</v>
      </c>
      <c r="AY81" s="67" t="e">
        <f t="shared" si="161"/>
        <v>#REF!</v>
      </c>
      <c r="AZ81" s="67" t="e">
        <f t="shared" si="161"/>
        <v>#REF!</v>
      </c>
      <c r="BA81" s="60"/>
      <c r="BB81" s="87" t="e">
        <f t="shared" si="113"/>
        <v>#REF!</v>
      </c>
      <c r="BC81" s="62" t="e">
        <f t="shared" si="140"/>
        <v>#REF!</v>
      </c>
      <c r="BD81" s="60"/>
      <c r="BE81" s="67"/>
      <c r="BF81" s="119"/>
      <c r="BG81" s="120"/>
      <c r="BH81" s="121"/>
      <c r="BI81" s="69"/>
      <c r="BJ81" s="120"/>
      <c r="BK81" s="121"/>
      <c r="BL81" s="60"/>
      <c r="BM81" s="67" t="e">
        <f t="shared" si="162"/>
        <v>#REF!</v>
      </c>
      <c r="BN81" s="67" t="e">
        <f t="shared" si="162"/>
        <v>#REF!</v>
      </c>
      <c r="BO81" s="67" t="e">
        <f t="shared" si="162"/>
        <v>#REF!</v>
      </c>
      <c r="BP81" s="67" t="e">
        <f t="shared" si="162"/>
        <v>#REF!</v>
      </c>
      <c r="BQ81" s="67" t="e">
        <f t="shared" si="162"/>
        <v>#REF!</v>
      </c>
      <c r="BR81" s="67" t="e">
        <f t="shared" si="162"/>
        <v>#REF!</v>
      </c>
      <c r="BS81" s="67" t="e">
        <f t="shared" si="162"/>
        <v>#REF!</v>
      </c>
      <c r="BT81" s="67" t="e">
        <f t="shared" si="162"/>
        <v>#REF!</v>
      </c>
      <c r="BU81" s="67" t="e">
        <f t="shared" si="162"/>
        <v>#REF!</v>
      </c>
      <c r="BV81" s="67" t="e">
        <f t="shared" si="162"/>
        <v>#REF!</v>
      </c>
      <c r="BW81" s="67" t="e">
        <f t="shared" si="162"/>
        <v>#REF!</v>
      </c>
      <c r="BX81" s="67" t="e">
        <f t="shared" si="162"/>
        <v>#REF!</v>
      </c>
      <c r="BY81" s="60"/>
      <c r="BZ81" s="87" t="e">
        <f t="shared" si="115"/>
        <v>#REF!</v>
      </c>
      <c r="CA81" s="62" t="e">
        <f t="shared" si="141"/>
        <v>#REF!</v>
      </c>
      <c r="CB81" s="60"/>
      <c r="CC81" s="67" t="e">
        <f t="shared" si="163"/>
        <v>#REF!</v>
      </c>
      <c r="CD81" s="67" t="e">
        <f t="shared" si="163"/>
        <v>#REF!</v>
      </c>
      <c r="CE81" s="67" t="e">
        <f t="shared" si="163"/>
        <v>#REF!</v>
      </c>
      <c r="CF81" s="67" t="e">
        <f t="shared" si="163"/>
        <v>#REF!</v>
      </c>
      <c r="CG81" s="67" t="e">
        <f t="shared" si="163"/>
        <v>#REF!</v>
      </c>
      <c r="CH81" s="67" t="e">
        <f t="shared" si="163"/>
        <v>#REF!</v>
      </c>
      <c r="CI81" s="67" t="e">
        <f t="shared" si="163"/>
        <v>#REF!</v>
      </c>
      <c r="CJ81" s="67" t="e">
        <f t="shared" si="163"/>
        <v>#REF!</v>
      </c>
      <c r="CK81" s="67" t="e">
        <f t="shared" si="163"/>
        <v>#REF!</v>
      </c>
      <c r="CL81" s="67" t="e">
        <f t="shared" si="163"/>
        <v>#REF!</v>
      </c>
      <c r="CM81" s="67" t="e">
        <f t="shared" si="163"/>
        <v>#REF!</v>
      </c>
      <c r="CN81" s="67" t="e">
        <f t="shared" si="163"/>
        <v>#REF!</v>
      </c>
      <c r="CO81" s="60"/>
      <c r="CP81" s="87" t="e">
        <f t="shared" si="117"/>
        <v>#REF!</v>
      </c>
      <c r="CQ81" s="62" t="e">
        <f t="shared" si="142"/>
        <v>#REF!</v>
      </c>
    </row>
    <row r="82" spans="1:95" ht="10.5" customHeight="1" x14ac:dyDescent="0.25">
      <c r="A82" s="70" t="str">
        <f t="shared" si="143"/>
        <v>DespesaSistemas</v>
      </c>
      <c r="B82" s="114" t="s">
        <v>53</v>
      </c>
      <c r="C82" s="70"/>
      <c r="D82" s="60" t="s">
        <v>118</v>
      </c>
      <c r="E82" s="60"/>
      <c r="F82" s="60"/>
      <c r="G82" s="62"/>
      <c r="H82" s="60"/>
      <c r="I82" s="67">
        <f t="shared" ref="I82:T82" si="164">SUM(I83:I84)</f>
        <v>-1664.2295327043576</v>
      </c>
      <c r="J82" s="67">
        <f t="shared" si="164"/>
        <v>-2287.7697348204229</v>
      </c>
      <c r="K82" s="67">
        <f t="shared" si="164"/>
        <v>-1309.8559863258918</v>
      </c>
      <c r="L82" s="67">
        <f t="shared" si="164"/>
        <v>-1234.5884740794904</v>
      </c>
      <c r="M82" s="67">
        <f t="shared" si="164"/>
        <v>-2389.4374374418467</v>
      </c>
      <c r="N82" s="67">
        <f t="shared" si="164"/>
        <v>-2171.7413861544742</v>
      </c>
      <c r="O82" s="67">
        <f t="shared" si="164"/>
        <v>-2040.1803167020073</v>
      </c>
      <c r="P82" s="67">
        <f t="shared" si="164"/>
        <v>-1938.7269535081491</v>
      </c>
      <c r="Q82" s="67">
        <f t="shared" si="164"/>
        <v>-1898.9815490727317</v>
      </c>
      <c r="R82" s="67">
        <f t="shared" si="164"/>
        <v>-1897.2498265329473</v>
      </c>
      <c r="S82" s="67">
        <f t="shared" si="164"/>
        <v>-1988.0991972856652</v>
      </c>
      <c r="T82" s="67">
        <f t="shared" si="164"/>
        <v>-2058.7727019394742</v>
      </c>
      <c r="U82" s="60"/>
      <c r="V82" s="87">
        <f t="shared" si="109"/>
        <v>-22879.633096567457</v>
      </c>
      <c r="W82" s="62">
        <f>V82/V$4</f>
        <v>-1.1729485217431826E-2</v>
      </c>
      <c r="X82" s="60"/>
      <c r="Y82" s="67">
        <f t="shared" ref="Y82:AJ82" si="165">SUM(Y83:Y84)</f>
        <v>0</v>
      </c>
      <c r="Z82" s="67">
        <f t="shared" si="165"/>
        <v>0</v>
      </c>
      <c r="AA82" s="67">
        <f t="shared" si="165"/>
        <v>0</v>
      </c>
      <c r="AB82" s="67">
        <f t="shared" si="165"/>
        <v>0</v>
      </c>
      <c r="AC82" s="67">
        <f t="shared" si="165"/>
        <v>0</v>
      </c>
      <c r="AD82" s="67">
        <f t="shared" si="165"/>
        <v>0</v>
      </c>
      <c r="AE82" s="67" t="e">
        <f t="shared" si="165"/>
        <v>#REF!</v>
      </c>
      <c r="AF82" s="67" t="e">
        <f t="shared" si="165"/>
        <v>#REF!</v>
      </c>
      <c r="AG82" s="67" t="e">
        <f t="shared" si="165"/>
        <v>#REF!</v>
      </c>
      <c r="AH82" s="67" t="e">
        <f t="shared" si="165"/>
        <v>#REF!</v>
      </c>
      <c r="AI82" s="67" t="e">
        <f t="shared" si="165"/>
        <v>#REF!</v>
      </c>
      <c r="AJ82" s="67" t="e">
        <f t="shared" si="165"/>
        <v>#REF!</v>
      </c>
      <c r="AK82" s="60"/>
      <c r="AL82" s="87" t="e">
        <f t="shared" si="111"/>
        <v>#REF!</v>
      </c>
      <c r="AM82" s="62" t="e">
        <f>AL82/AL$4</f>
        <v>#REF!</v>
      </c>
      <c r="AN82" s="60"/>
      <c r="AO82" s="67" t="e">
        <f t="shared" ref="AO82:AZ82" si="166">SUM(AO83:AO84)</f>
        <v>#REF!</v>
      </c>
      <c r="AP82" s="67" t="e">
        <f t="shared" si="166"/>
        <v>#REF!</v>
      </c>
      <c r="AQ82" s="67" t="e">
        <f t="shared" si="166"/>
        <v>#REF!</v>
      </c>
      <c r="AR82" s="67" t="e">
        <f t="shared" si="166"/>
        <v>#REF!</v>
      </c>
      <c r="AS82" s="67" t="e">
        <f t="shared" si="166"/>
        <v>#REF!</v>
      </c>
      <c r="AT82" s="67" t="e">
        <f t="shared" si="166"/>
        <v>#REF!</v>
      </c>
      <c r="AU82" s="67" t="e">
        <f t="shared" si="166"/>
        <v>#REF!</v>
      </c>
      <c r="AV82" s="67" t="e">
        <f t="shared" si="166"/>
        <v>#REF!</v>
      </c>
      <c r="AW82" s="67" t="e">
        <f t="shared" si="166"/>
        <v>#REF!</v>
      </c>
      <c r="AX82" s="67" t="e">
        <f t="shared" si="166"/>
        <v>#REF!</v>
      </c>
      <c r="AY82" s="67" t="e">
        <f t="shared" si="166"/>
        <v>#REF!</v>
      </c>
      <c r="AZ82" s="67" t="e">
        <f t="shared" si="166"/>
        <v>#REF!</v>
      </c>
      <c r="BA82" s="60"/>
      <c r="BB82" s="87" t="e">
        <f t="shared" si="113"/>
        <v>#REF!</v>
      </c>
      <c r="BC82" s="62" t="e">
        <f>BB82/BB$4</f>
        <v>#REF!</v>
      </c>
      <c r="BD82" s="60"/>
      <c r="BE82" s="67"/>
      <c r="BF82" s="119"/>
      <c r="BG82" s="119"/>
      <c r="BH82" s="119"/>
      <c r="BI82" s="119"/>
      <c r="BJ82" s="120"/>
      <c r="BK82" s="119"/>
      <c r="BL82" s="60"/>
      <c r="BM82" s="67" t="e">
        <f t="shared" ref="BM82:BX82" si="167">SUM(BM83:BM84)</f>
        <v>#REF!</v>
      </c>
      <c r="BN82" s="67" t="e">
        <f t="shared" si="167"/>
        <v>#REF!</v>
      </c>
      <c r="BO82" s="67" t="e">
        <f t="shared" si="167"/>
        <v>#REF!</v>
      </c>
      <c r="BP82" s="67" t="e">
        <f t="shared" si="167"/>
        <v>#REF!</v>
      </c>
      <c r="BQ82" s="67" t="e">
        <f t="shared" si="167"/>
        <v>#REF!</v>
      </c>
      <c r="BR82" s="67" t="e">
        <f t="shared" si="167"/>
        <v>#REF!</v>
      </c>
      <c r="BS82" s="67" t="e">
        <f t="shared" si="167"/>
        <v>#REF!</v>
      </c>
      <c r="BT82" s="67" t="e">
        <f t="shared" si="167"/>
        <v>#REF!</v>
      </c>
      <c r="BU82" s="67" t="e">
        <f t="shared" si="167"/>
        <v>#REF!</v>
      </c>
      <c r="BV82" s="67" t="e">
        <f t="shared" si="167"/>
        <v>#REF!</v>
      </c>
      <c r="BW82" s="67" t="e">
        <f t="shared" si="167"/>
        <v>#REF!</v>
      </c>
      <c r="BX82" s="67" t="e">
        <f t="shared" si="167"/>
        <v>#REF!</v>
      </c>
      <c r="BY82" s="60"/>
      <c r="BZ82" s="87" t="e">
        <f t="shared" si="115"/>
        <v>#REF!</v>
      </c>
      <c r="CA82" s="62" t="e">
        <f>BZ82/BZ$4</f>
        <v>#REF!</v>
      </c>
      <c r="CB82" s="60"/>
      <c r="CC82" s="67" t="e">
        <f t="shared" ref="CC82:CN82" si="168">SUM(CC83:CC84)</f>
        <v>#REF!</v>
      </c>
      <c r="CD82" s="67" t="e">
        <f t="shared" si="168"/>
        <v>#REF!</v>
      </c>
      <c r="CE82" s="67" t="e">
        <f t="shared" si="168"/>
        <v>#REF!</v>
      </c>
      <c r="CF82" s="67" t="e">
        <f t="shared" si="168"/>
        <v>#REF!</v>
      </c>
      <c r="CG82" s="67" t="e">
        <f t="shared" si="168"/>
        <v>#REF!</v>
      </c>
      <c r="CH82" s="67" t="e">
        <f t="shared" si="168"/>
        <v>#REF!</v>
      </c>
      <c r="CI82" s="67" t="e">
        <f t="shared" si="168"/>
        <v>#REF!</v>
      </c>
      <c r="CJ82" s="67" t="e">
        <f t="shared" si="168"/>
        <v>#REF!</v>
      </c>
      <c r="CK82" s="67" t="e">
        <f t="shared" si="168"/>
        <v>#REF!</v>
      </c>
      <c r="CL82" s="67" t="e">
        <f t="shared" si="168"/>
        <v>#REF!</v>
      </c>
      <c r="CM82" s="67" t="e">
        <f t="shared" si="168"/>
        <v>#REF!</v>
      </c>
      <c r="CN82" s="67" t="e">
        <f t="shared" si="168"/>
        <v>#REF!</v>
      </c>
      <c r="CO82" s="60"/>
      <c r="CP82" s="87" t="e">
        <f t="shared" si="117"/>
        <v>#REF!</v>
      </c>
      <c r="CQ82" s="62" t="e">
        <f>CP82/CP$4</f>
        <v>#REF!</v>
      </c>
    </row>
    <row r="83" spans="1:95" ht="10.5" customHeight="1" outlineLevel="1" x14ac:dyDescent="0.25">
      <c r="A83" s="70" t="str">
        <f t="shared" si="143"/>
        <v>DespesaERP</v>
      </c>
      <c r="B83" s="114" t="s">
        <v>53</v>
      </c>
      <c r="C83" s="70" t="s">
        <v>278</v>
      </c>
      <c r="D83" s="79" t="s">
        <v>119</v>
      </c>
      <c r="E83" s="79"/>
      <c r="F83" s="79"/>
      <c r="G83" s="85"/>
      <c r="H83" s="79"/>
      <c r="I83" s="94">
        <f t="shared" ref="I83:T84" si="169">SUMIF($A$158:$A$1048576,$A83,I$158:I$1048576)</f>
        <v>-1664.2295327043576</v>
      </c>
      <c r="J83" s="94">
        <f t="shared" si="169"/>
        <v>-2287.7697348204229</v>
      </c>
      <c r="K83" s="94">
        <f t="shared" si="169"/>
        <v>-1309.8559863258918</v>
      </c>
      <c r="L83" s="94">
        <f t="shared" si="169"/>
        <v>-1234.5884740794904</v>
      </c>
      <c r="M83" s="94">
        <f t="shared" si="169"/>
        <v>-2389.4374374418467</v>
      </c>
      <c r="N83" s="94">
        <f t="shared" si="169"/>
        <v>-2171.7413861544742</v>
      </c>
      <c r="O83" s="94">
        <f t="shared" si="169"/>
        <v>-2040.1803167020073</v>
      </c>
      <c r="P83" s="94">
        <f t="shared" si="169"/>
        <v>-1938.7269535081491</v>
      </c>
      <c r="Q83" s="94">
        <f t="shared" si="169"/>
        <v>-1898.9815490727317</v>
      </c>
      <c r="R83" s="94">
        <f t="shared" si="169"/>
        <v>-1897.2498265329473</v>
      </c>
      <c r="S83" s="94">
        <f t="shared" si="169"/>
        <v>-1988.0991972856652</v>
      </c>
      <c r="T83" s="94">
        <f t="shared" si="169"/>
        <v>-2058.7727019394742</v>
      </c>
      <c r="U83" s="79"/>
      <c r="V83" s="80">
        <f t="shared" si="109"/>
        <v>-22879.633096567457</v>
      </c>
      <c r="W83" s="85">
        <f>V83/V$4</f>
        <v>-1.1729485217431826E-2</v>
      </c>
      <c r="X83" s="79"/>
      <c r="Y83" s="94">
        <f t="shared" ref="Y83:AJ84" si="170">SUMIF($A$158:$A$1048576,$A83,Y$158:Y$1048576)</f>
        <v>0</v>
      </c>
      <c r="Z83" s="94">
        <f t="shared" si="170"/>
        <v>0</v>
      </c>
      <c r="AA83" s="94">
        <f t="shared" si="170"/>
        <v>0</v>
      </c>
      <c r="AB83" s="94">
        <f t="shared" si="170"/>
        <v>0</v>
      </c>
      <c r="AC83" s="94">
        <f t="shared" si="170"/>
        <v>0</v>
      </c>
      <c r="AD83" s="94">
        <f t="shared" si="170"/>
        <v>0</v>
      </c>
      <c r="AE83" s="94" t="e">
        <f t="shared" si="170"/>
        <v>#REF!</v>
      </c>
      <c r="AF83" s="94" t="e">
        <f t="shared" si="170"/>
        <v>#REF!</v>
      </c>
      <c r="AG83" s="94" t="e">
        <f t="shared" si="170"/>
        <v>#REF!</v>
      </c>
      <c r="AH83" s="94" t="e">
        <f t="shared" si="170"/>
        <v>#REF!</v>
      </c>
      <c r="AI83" s="94" t="e">
        <f t="shared" si="170"/>
        <v>#REF!</v>
      </c>
      <c r="AJ83" s="94" t="e">
        <f t="shared" si="170"/>
        <v>#REF!</v>
      </c>
      <c r="AK83" s="79"/>
      <c r="AL83" s="80" t="e">
        <f t="shared" si="111"/>
        <v>#REF!</v>
      </c>
      <c r="AM83" s="85" t="e">
        <f>AL83/AL$4</f>
        <v>#REF!</v>
      </c>
      <c r="AN83" s="79"/>
      <c r="AO83" s="94" t="e">
        <f t="shared" ref="AO83:AZ84" si="171">SUMIF($A$158:$A$1048576,$A83,AO$158:AO$1048576)</f>
        <v>#REF!</v>
      </c>
      <c r="AP83" s="94" t="e">
        <f t="shared" si="171"/>
        <v>#REF!</v>
      </c>
      <c r="AQ83" s="94" t="e">
        <f t="shared" si="171"/>
        <v>#REF!</v>
      </c>
      <c r="AR83" s="94" t="e">
        <f t="shared" si="171"/>
        <v>#REF!</v>
      </c>
      <c r="AS83" s="94" t="e">
        <f t="shared" si="171"/>
        <v>#REF!</v>
      </c>
      <c r="AT83" s="94" t="e">
        <f t="shared" si="171"/>
        <v>#REF!</v>
      </c>
      <c r="AU83" s="94" t="e">
        <f t="shared" si="171"/>
        <v>#REF!</v>
      </c>
      <c r="AV83" s="94" t="e">
        <f t="shared" si="171"/>
        <v>#REF!</v>
      </c>
      <c r="AW83" s="94" t="e">
        <f t="shared" si="171"/>
        <v>#REF!</v>
      </c>
      <c r="AX83" s="94" t="e">
        <f t="shared" si="171"/>
        <v>#REF!</v>
      </c>
      <c r="AY83" s="94" t="e">
        <f t="shared" si="171"/>
        <v>#REF!</v>
      </c>
      <c r="AZ83" s="94" t="e">
        <f t="shared" si="171"/>
        <v>#REF!</v>
      </c>
      <c r="BA83" s="79"/>
      <c r="BB83" s="80" t="e">
        <f t="shared" si="113"/>
        <v>#REF!</v>
      </c>
      <c r="BC83" s="85" t="e">
        <f>BB83/BB$4</f>
        <v>#REF!</v>
      </c>
      <c r="BD83" s="79"/>
      <c r="BE83" s="94" t="s">
        <v>279</v>
      </c>
      <c r="BF83" s="115">
        <v>-669</v>
      </c>
      <c r="BG83" s="112"/>
      <c r="BH83" s="111"/>
      <c r="BI83" s="115"/>
      <c r="BJ83" s="112"/>
      <c r="BK83" s="115"/>
      <c r="BL83" s="79"/>
      <c r="BM83" s="94" t="e">
        <f t="shared" ref="BM83:BX84" si="172">SUMIF($A$158:$A$1048576,$A83,BM$158:BM$1048576)</f>
        <v>#REF!</v>
      </c>
      <c r="BN83" s="94" t="e">
        <f t="shared" si="172"/>
        <v>#REF!</v>
      </c>
      <c r="BO83" s="94" t="e">
        <f t="shared" si="172"/>
        <v>#REF!</v>
      </c>
      <c r="BP83" s="94" t="e">
        <f t="shared" si="172"/>
        <v>#REF!</v>
      </c>
      <c r="BQ83" s="94" t="e">
        <f t="shared" si="172"/>
        <v>#REF!</v>
      </c>
      <c r="BR83" s="94" t="e">
        <f t="shared" si="172"/>
        <v>#REF!</v>
      </c>
      <c r="BS83" s="94" t="e">
        <f t="shared" si="172"/>
        <v>#REF!</v>
      </c>
      <c r="BT83" s="94" t="e">
        <f t="shared" si="172"/>
        <v>#REF!</v>
      </c>
      <c r="BU83" s="94" t="e">
        <f t="shared" si="172"/>
        <v>#REF!</v>
      </c>
      <c r="BV83" s="94" t="e">
        <f t="shared" si="172"/>
        <v>#REF!</v>
      </c>
      <c r="BW83" s="94" t="e">
        <f t="shared" si="172"/>
        <v>#REF!</v>
      </c>
      <c r="BX83" s="94" t="e">
        <f t="shared" si="172"/>
        <v>#REF!</v>
      </c>
      <c r="BY83" s="79"/>
      <c r="BZ83" s="80" t="e">
        <f t="shared" si="115"/>
        <v>#REF!</v>
      </c>
      <c r="CA83" s="85" t="e">
        <f>BZ83/BZ$4</f>
        <v>#REF!</v>
      </c>
      <c r="CB83" s="79"/>
      <c r="CC83" s="94" t="e">
        <f t="shared" ref="CC83:CN84" si="173">SUMIF($A$158:$A$1048576,$A83,CC$158:CC$1048576)</f>
        <v>#REF!</v>
      </c>
      <c r="CD83" s="94" t="e">
        <f t="shared" si="173"/>
        <v>#REF!</v>
      </c>
      <c r="CE83" s="94" t="e">
        <f t="shared" si="173"/>
        <v>#REF!</v>
      </c>
      <c r="CF83" s="94" t="e">
        <f t="shared" si="173"/>
        <v>#REF!</v>
      </c>
      <c r="CG83" s="94" t="e">
        <f t="shared" si="173"/>
        <v>#REF!</v>
      </c>
      <c r="CH83" s="94" t="e">
        <f t="shared" si="173"/>
        <v>#REF!</v>
      </c>
      <c r="CI83" s="94" t="e">
        <f t="shared" si="173"/>
        <v>#REF!</v>
      </c>
      <c r="CJ83" s="94" t="e">
        <f t="shared" si="173"/>
        <v>#REF!</v>
      </c>
      <c r="CK83" s="94" t="e">
        <f t="shared" si="173"/>
        <v>#REF!</v>
      </c>
      <c r="CL83" s="94" t="e">
        <f t="shared" si="173"/>
        <v>#REF!</v>
      </c>
      <c r="CM83" s="94" t="e">
        <f t="shared" si="173"/>
        <v>#REF!</v>
      </c>
      <c r="CN83" s="94" t="e">
        <f t="shared" si="173"/>
        <v>#REF!</v>
      </c>
      <c r="CO83" s="79"/>
      <c r="CP83" s="80" t="e">
        <f t="shared" si="117"/>
        <v>#REF!</v>
      </c>
      <c r="CQ83" s="85" t="e">
        <f>CP83/CP$4</f>
        <v>#REF!</v>
      </c>
    </row>
    <row r="84" spans="1:95" ht="10.5" customHeight="1" outlineLevel="1" x14ac:dyDescent="0.25">
      <c r="A84" s="70" t="str">
        <f t="shared" si="143"/>
        <v>DespesaConciliação contas a receber</v>
      </c>
      <c r="B84" s="114" t="s">
        <v>53</v>
      </c>
      <c r="C84" s="70"/>
      <c r="D84" s="79" t="s">
        <v>138</v>
      </c>
      <c r="E84" s="79"/>
      <c r="F84" s="79"/>
      <c r="G84" s="85"/>
      <c r="H84" s="79"/>
      <c r="I84" s="94">
        <f t="shared" si="169"/>
        <v>0</v>
      </c>
      <c r="J84" s="94">
        <f t="shared" si="169"/>
        <v>0</v>
      </c>
      <c r="K84" s="94">
        <f t="shared" si="169"/>
        <v>0</v>
      </c>
      <c r="L84" s="94">
        <f t="shared" si="169"/>
        <v>0</v>
      </c>
      <c r="M84" s="94">
        <f t="shared" si="169"/>
        <v>0</v>
      </c>
      <c r="N84" s="94">
        <f t="shared" si="169"/>
        <v>0</v>
      </c>
      <c r="O84" s="94">
        <f t="shared" si="169"/>
        <v>0</v>
      </c>
      <c r="P84" s="94">
        <f t="shared" si="169"/>
        <v>0</v>
      </c>
      <c r="Q84" s="94">
        <f t="shared" si="169"/>
        <v>0</v>
      </c>
      <c r="R84" s="94">
        <f t="shared" si="169"/>
        <v>0</v>
      </c>
      <c r="S84" s="94">
        <f t="shared" si="169"/>
        <v>0</v>
      </c>
      <c r="T84" s="94">
        <f t="shared" si="169"/>
        <v>0</v>
      </c>
      <c r="U84" s="79"/>
      <c r="V84" s="80">
        <f t="shared" si="109"/>
        <v>0</v>
      </c>
      <c r="W84" s="85">
        <f>V84/V$4</f>
        <v>0</v>
      </c>
      <c r="X84" s="79"/>
      <c r="Y84" s="94">
        <f t="shared" si="170"/>
        <v>0</v>
      </c>
      <c r="Z84" s="94">
        <f t="shared" si="170"/>
        <v>0</v>
      </c>
      <c r="AA84" s="94">
        <f t="shared" si="170"/>
        <v>0</v>
      </c>
      <c r="AB84" s="94">
        <f t="shared" si="170"/>
        <v>0</v>
      </c>
      <c r="AC84" s="94">
        <f t="shared" si="170"/>
        <v>0</v>
      </c>
      <c r="AD84" s="94">
        <f t="shared" si="170"/>
        <v>0</v>
      </c>
      <c r="AE84" s="94" t="e">
        <f t="shared" si="170"/>
        <v>#REF!</v>
      </c>
      <c r="AF84" s="94" t="e">
        <f t="shared" si="170"/>
        <v>#REF!</v>
      </c>
      <c r="AG84" s="94" t="e">
        <f t="shared" si="170"/>
        <v>#REF!</v>
      </c>
      <c r="AH84" s="94" t="e">
        <f t="shared" si="170"/>
        <v>#REF!</v>
      </c>
      <c r="AI84" s="94" t="e">
        <f t="shared" si="170"/>
        <v>#REF!</v>
      </c>
      <c r="AJ84" s="94" t="e">
        <f t="shared" si="170"/>
        <v>#REF!</v>
      </c>
      <c r="AK84" s="79"/>
      <c r="AL84" s="80" t="e">
        <f t="shared" si="111"/>
        <v>#REF!</v>
      </c>
      <c r="AM84" s="85" t="e">
        <f>AL84/AL$4</f>
        <v>#REF!</v>
      </c>
      <c r="AN84" s="79"/>
      <c r="AO84" s="94" t="e">
        <f t="shared" si="171"/>
        <v>#REF!</v>
      </c>
      <c r="AP84" s="94" t="e">
        <f t="shared" si="171"/>
        <v>#REF!</v>
      </c>
      <c r="AQ84" s="94" t="e">
        <f t="shared" si="171"/>
        <v>#REF!</v>
      </c>
      <c r="AR84" s="94" t="e">
        <f t="shared" si="171"/>
        <v>#REF!</v>
      </c>
      <c r="AS84" s="94" t="e">
        <f t="shared" si="171"/>
        <v>#REF!</v>
      </c>
      <c r="AT84" s="94" t="e">
        <f t="shared" si="171"/>
        <v>#REF!</v>
      </c>
      <c r="AU84" s="94" t="e">
        <f t="shared" si="171"/>
        <v>#REF!</v>
      </c>
      <c r="AV84" s="94" t="e">
        <f t="shared" si="171"/>
        <v>#REF!</v>
      </c>
      <c r="AW84" s="94" t="e">
        <f t="shared" si="171"/>
        <v>#REF!</v>
      </c>
      <c r="AX84" s="94" t="e">
        <f t="shared" si="171"/>
        <v>#REF!</v>
      </c>
      <c r="AY84" s="94" t="e">
        <f t="shared" si="171"/>
        <v>#REF!</v>
      </c>
      <c r="AZ84" s="94" t="e">
        <f t="shared" si="171"/>
        <v>#REF!</v>
      </c>
      <c r="BA84" s="79"/>
      <c r="BB84" s="80" t="e">
        <f t="shared" si="113"/>
        <v>#REF!</v>
      </c>
      <c r="BC84" s="85" t="e">
        <f>BB84/BB$4</f>
        <v>#REF!</v>
      </c>
      <c r="BD84" s="79"/>
      <c r="BE84" s="94" t="s">
        <v>280</v>
      </c>
      <c r="BF84" s="115">
        <v>0</v>
      </c>
      <c r="BG84" s="112"/>
      <c r="BH84" s="111"/>
      <c r="BI84" s="115"/>
      <c r="BJ84" s="112"/>
      <c r="BK84" s="115"/>
      <c r="BL84" s="79"/>
      <c r="BM84" s="94" t="e">
        <f t="shared" si="172"/>
        <v>#REF!</v>
      </c>
      <c r="BN84" s="94" t="e">
        <f t="shared" si="172"/>
        <v>#REF!</v>
      </c>
      <c r="BO84" s="94" t="e">
        <f t="shared" si="172"/>
        <v>#REF!</v>
      </c>
      <c r="BP84" s="94" t="e">
        <f t="shared" si="172"/>
        <v>#REF!</v>
      </c>
      <c r="BQ84" s="94" t="e">
        <f t="shared" si="172"/>
        <v>#REF!</v>
      </c>
      <c r="BR84" s="94" t="e">
        <f t="shared" si="172"/>
        <v>#REF!</v>
      </c>
      <c r="BS84" s="94" t="e">
        <f t="shared" si="172"/>
        <v>#REF!</v>
      </c>
      <c r="BT84" s="94" t="e">
        <f t="shared" si="172"/>
        <v>#REF!</v>
      </c>
      <c r="BU84" s="94" t="e">
        <f t="shared" si="172"/>
        <v>#REF!</v>
      </c>
      <c r="BV84" s="94" t="e">
        <f t="shared" si="172"/>
        <v>#REF!</v>
      </c>
      <c r="BW84" s="94" t="e">
        <f t="shared" si="172"/>
        <v>#REF!</v>
      </c>
      <c r="BX84" s="94" t="e">
        <f t="shared" si="172"/>
        <v>#REF!</v>
      </c>
      <c r="BY84" s="79"/>
      <c r="BZ84" s="80" t="e">
        <f t="shared" si="115"/>
        <v>#REF!</v>
      </c>
      <c r="CA84" s="85" t="e">
        <f>BZ84/BZ$4</f>
        <v>#REF!</v>
      </c>
      <c r="CB84" s="79"/>
      <c r="CC84" s="94" t="e">
        <f t="shared" si="173"/>
        <v>#REF!</v>
      </c>
      <c r="CD84" s="94" t="e">
        <f t="shared" si="173"/>
        <v>#REF!</v>
      </c>
      <c r="CE84" s="94" t="e">
        <f t="shared" si="173"/>
        <v>#REF!</v>
      </c>
      <c r="CF84" s="94" t="e">
        <f t="shared" si="173"/>
        <v>#REF!</v>
      </c>
      <c r="CG84" s="94" t="e">
        <f t="shared" si="173"/>
        <v>#REF!</v>
      </c>
      <c r="CH84" s="94" t="e">
        <f t="shared" si="173"/>
        <v>#REF!</v>
      </c>
      <c r="CI84" s="94" t="e">
        <f t="shared" si="173"/>
        <v>#REF!</v>
      </c>
      <c r="CJ84" s="94" t="e">
        <f t="shared" si="173"/>
        <v>#REF!</v>
      </c>
      <c r="CK84" s="94" t="e">
        <f t="shared" si="173"/>
        <v>#REF!</v>
      </c>
      <c r="CL84" s="94" t="e">
        <f t="shared" si="173"/>
        <v>#REF!</v>
      </c>
      <c r="CM84" s="94" t="e">
        <f t="shared" si="173"/>
        <v>#REF!</v>
      </c>
      <c r="CN84" s="94" t="e">
        <f t="shared" si="173"/>
        <v>#REF!</v>
      </c>
      <c r="CO84" s="79"/>
      <c r="CP84" s="80" t="e">
        <f t="shared" si="117"/>
        <v>#REF!</v>
      </c>
      <c r="CQ84" s="85" t="e">
        <f>CP84/CP$4</f>
        <v>#REF!</v>
      </c>
    </row>
    <row r="85" spans="1:95" ht="10.5" customHeight="1" x14ac:dyDescent="0.25">
      <c r="A85" s="70" t="str">
        <f t="shared" si="143"/>
        <v>DespesaServiços contratados</v>
      </c>
      <c r="B85" s="114" t="s">
        <v>53</v>
      </c>
      <c r="C85" s="70"/>
      <c r="D85" s="60" t="s">
        <v>131</v>
      </c>
      <c r="E85" s="60"/>
      <c r="F85" s="60"/>
      <c r="G85" s="62"/>
      <c r="H85" s="60"/>
      <c r="I85" s="67">
        <f t="shared" ref="I85:T85" si="174">SUM(I86:I88)</f>
        <v>0</v>
      </c>
      <c r="J85" s="67">
        <f t="shared" si="174"/>
        <v>0</v>
      </c>
      <c r="K85" s="67">
        <f t="shared" si="174"/>
        <v>0</v>
      </c>
      <c r="L85" s="67">
        <f t="shared" si="174"/>
        <v>-1512.9554699303405</v>
      </c>
      <c r="M85" s="67">
        <f t="shared" si="174"/>
        <v>0</v>
      </c>
      <c r="N85" s="67">
        <f t="shared" si="174"/>
        <v>0</v>
      </c>
      <c r="O85" s="67">
        <f t="shared" si="174"/>
        <v>0</v>
      </c>
      <c r="P85" s="67">
        <f t="shared" si="174"/>
        <v>0</v>
      </c>
      <c r="Q85" s="67">
        <f t="shared" si="174"/>
        <v>0</v>
      </c>
      <c r="R85" s="67">
        <f t="shared" si="174"/>
        <v>-1352.1285335381094</v>
      </c>
      <c r="S85" s="67">
        <f t="shared" si="174"/>
        <v>0</v>
      </c>
      <c r="T85" s="67">
        <f t="shared" si="174"/>
        <v>0</v>
      </c>
      <c r="U85" s="60"/>
      <c r="V85" s="87">
        <f t="shared" si="109"/>
        <v>-2865.0840034684497</v>
      </c>
      <c r="W85" s="62" t="e">
        <f t="shared" ref="W85:W95" si="175">V85/V$41</f>
        <v>#REF!</v>
      </c>
      <c r="X85" s="60"/>
      <c r="Y85" s="67">
        <f t="shared" ref="Y85:AJ85" si="176">SUM(Y86:Y88)</f>
        <v>0</v>
      </c>
      <c r="Z85" s="67">
        <f t="shared" si="176"/>
        <v>0</v>
      </c>
      <c r="AA85" s="67">
        <f t="shared" si="176"/>
        <v>0</v>
      </c>
      <c r="AB85" s="67">
        <f t="shared" si="176"/>
        <v>0</v>
      </c>
      <c r="AC85" s="67">
        <f t="shared" si="176"/>
        <v>0</v>
      </c>
      <c r="AD85" s="67">
        <f t="shared" si="176"/>
        <v>0</v>
      </c>
      <c r="AE85" s="67" t="e">
        <f t="shared" si="176"/>
        <v>#REF!</v>
      </c>
      <c r="AF85" s="67" t="e">
        <f t="shared" si="176"/>
        <v>#REF!</v>
      </c>
      <c r="AG85" s="67" t="e">
        <f t="shared" si="176"/>
        <v>#REF!</v>
      </c>
      <c r="AH85" s="67" t="e">
        <f t="shared" si="176"/>
        <v>#REF!</v>
      </c>
      <c r="AI85" s="67" t="e">
        <f t="shared" si="176"/>
        <v>#REF!</v>
      </c>
      <c r="AJ85" s="67" t="e">
        <f t="shared" si="176"/>
        <v>#REF!</v>
      </c>
      <c r="AK85" s="60"/>
      <c r="AL85" s="87" t="e">
        <f t="shared" si="111"/>
        <v>#REF!</v>
      </c>
      <c r="AM85" s="62" t="e">
        <f t="shared" ref="AM85:AM95" si="177">AL85/AL$41</f>
        <v>#REF!</v>
      </c>
      <c r="AN85" s="60"/>
      <c r="AO85" s="67" t="e">
        <f t="shared" ref="AO85:AZ85" si="178">SUM(AO86:AO88)</f>
        <v>#REF!</v>
      </c>
      <c r="AP85" s="67" t="e">
        <f t="shared" si="178"/>
        <v>#REF!</v>
      </c>
      <c r="AQ85" s="67" t="e">
        <f t="shared" si="178"/>
        <v>#REF!</v>
      </c>
      <c r="AR85" s="67" t="e">
        <f t="shared" si="178"/>
        <v>#REF!</v>
      </c>
      <c r="AS85" s="67" t="e">
        <f t="shared" si="178"/>
        <v>#REF!</v>
      </c>
      <c r="AT85" s="67" t="e">
        <f t="shared" si="178"/>
        <v>#REF!</v>
      </c>
      <c r="AU85" s="67" t="e">
        <f t="shared" si="178"/>
        <v>#REF!</v>
      </c>
      <c r="AV85" s="67" t="e">
        <f t="shared" si="178"/>
        <v>#REF!</v>
      </c>
      <c r="AW85" s="67" t="e">
        <f t="shared" si="178"/>
        <v>#REF!</v>
      </c>
      <c r="AX85" s="67" t="e">
        <f t="shared" si="178"/>
        <v>#REF!</v>
      </c>
      <c r="AY85" s="67" t="e">
        <f t="shared" si="178"/>
        <v>#REF!</v>
      </c>
      <c r="AZ85" s="67" t="e">
        <f t="shared" si="178"/>
        <v>#REF!</v>
      </c>
      <c r="BA85" s="60"/>
      <c r="BB85" s="87" t="e">
        <f t="shared" si="113"/>
        <v>#REF!</v>
      </c>
      <c r="BC85" s="62" t="e">
        <f t="shared" ref="BC85:BC95" si="179">BB85/BB$41</f>
        <v>#REF!</v>
      </c>
      <c r="BD85" s="60"/>
      <c r="BE85" s="67"/>
      <c r="BF85" s="119"/>
      <c r="BG85" s="120"/>
      <c r="BH85" s="121"/>
      <c r="BI85" s="69"/>
      <c r="BJ85" s="120"/>
      <c r="BK85" s="121"/>
      <c r="BL85" s="60"/>
      <c r="BM85" s="67" t="e">
        <f t="shared" ref="BM85:BX85" si="180">SUM(BM86:BM88)</f>
        <v>#REF!</v>
      </c>
      <c r="BN85" s="67" t="e">
        <f t="shared" si="180"/>
        <v>#REF!</v>
      </c>
      <c r="BO85" s="67" t="e">
        <f t="shared" si="180"/>
        <v>#REF!</v>
      </c>
      <c r="BP85" s="67" t="e">
        <f t="shared" si="180"/>
        <v>#REF!</v>
      </c>
      <c r="BQ85" s="67" t="e">
        <f t="shared" si="180"/>
        <v>#REF!</v>
      </c>
      <c r="BR85" s="67" t="e">
        <f t="shared" si="180"/>
        <v>#REF!</v>
      </c>
      <c r="BS85" s="67" t="e">
        <f t="shared" si="180"/>
        <v>#REF!</v>
      </c>
      <c r="BT85" s="67" t="e">
        <f t="shared" si="180"/>
        <v>#REF!</v>
      </c>
      <c r="BU85" s="67" t="e">
        <f t="shared" si="180"/>
        <v>#REF!</v>
      </c>
      <c r="BV85" s="67" t="e">
        <f t="shared" si="180"/>
        <v>#REF!</v>
      </c>
      <c r="BW85" s="67" t="e">
        <f t="shared" si="180"/>
        <v>#REF!</v>
      </c>
      <c r="BX85" s="67" t="e">
        <f t="shared" si="180"/>
        <v>#REF!</v>
      </c>
      <c r="BY85" s="60"/>
      <c r="BZ85" s="87" t="e">
        <f t="shared" si="115"/>
        <v>#REF!</v>
      </c>
      <c r="CA85" s="62" t="e">
        <f t="shared" ref="CA85:CA95" si="181">BZ85/BZ$41</f>
        <v>#REF!</v>
      </c>
      <c r="CB85" s="60"/>
      <c r="CC85" s="67" t="e">
        <f t="shared" ref="CC85:CN85" si="182">SUM(CC86:CC88)</f>
        <v>#REF!</v>
      </c>
      <c r="CD85" s="67" t="e">
        <f t="shared" si="182"/>
        <v>#REF!</v>
      </c>
      <c r="CE85" s="67" t="e">
        <f t="shared" si="182"/>
        <v>#REF!</v>
      </c>
      <c r="CF85" s="67" t="e">
        <f t="shared" si="182"/>
        <v>#REF!</v>
      </c>
      <c r="CG85" s="67" t="e">
        <f t="shared" si="182"/>
        <v>#REF!</v>
      </c>
      <c r="CH85" s="67" t="e">
        <f t="shared" si="182"/>
        <v>#REF!</v>
      </c>
      <c r="CI85" s="67" t="e">
        <f t="shared" si="182"/>
        <v>#REF!</v>
      </c>
      <c r="CJ85" s="67" t="e">
        <f t="shared" si="182"/>
        <v>#REF!</v>
      </c>
      <c r="CK85" s="67" t="e">
        <f t="shared" si="182"/>
        <v>#REF!</v>
      </c>
      <c r="CL85" s="67" t="e">
        <f t="shared" si="182"/>
        <v>#REF!</v>
      </c>
      <c r="CM85" s="67" t="e">
        <f t="shared" si="182"/>
        <v>#REF!</v>
      </c>
      <c r="CN85" s="67" t="e">
        <f t="shared" si="182"/>
        <v>#REF!</v>
      </c>
      <c r="CO85" s="60"/>
      <c r="CP85" s="87" t="e">
        <f t="shared" si="117"/>
        <v>#REF!</v>
      </c>
      <c r="CQ85" s="62" t="e">
        <f t="shared" ref="CQ85:CQ95" si="183">CP85/CP$41</f>
        <v>#REF!</v>
      </c>
    </row>
    <row r="86" spans="1:95" ht="10.5" customHeight="1" outlineLevel="1" x14ac:dyDescent="0.25">
      <c r="A86" s="70" t="str">
        <f t="shared" si="143"/>
        <v>DespesaContabilidade</v>
      </c>
      <c r="B86" s="114" t="s">
        <v>53</v>
      </c>
      <c r="C86" s="78" t="s">
        <v>281</v>
      </c>
      <c r="D86" s="79" t="s">
        <v>132</v>
      </c>
      <c r="E86" s="79"/>
      <c r="F86" s="79"/>
      <c r="G86" s="85"/>
      <c r="H86" s="79"/>
      <c r="I86" s="94">
        <f t="shared" ref="I86:T89" si="184">SUMIF($A$158:$A$1048576,$A86,I$158:I$1048576)</f>
        <v>0</v>
      </c>
      <c r="J86" s="94">
        <f t="shared" si="184"/>
        <v>0</v>
      </c>
      <c r="K86" s="94">
        <f t="shared" si="184"/>
        <v>0</v>
      </c>
      <c r="L86" s="94">
        <f t="shared" si="184"/>
        <v>0</v>
      </c>
      <c r="M86" s="94">
        <f t="shared" si="184"/>
        <v>0</v>
      </c>
      <c r="N86" s="94">
        <f t="shared" si="184"/>
        <v>0</v>
      </c>
      <c r="O86" s="94">
        <f t="shared" si="184"/>
        <v>0</v>
      </c>
      <c r="P86" s="94">
        <f t="shared" si="184"/>
        <v>0</v>
      </c>
      <c r="Q86" s="94">
        <f t="shared" si="184"/>
        <v>0</v>
      </c>
      <c r="R86" s="94">
        <f t="shared" si="184"/>
        <v>0</v>
      </c>
      <c r="S86" s="94">
        <f t="shared" si="184"/>
        <v>0</v>
      </c>
      <c r="T86" s="94">
        <f t="shared" si="184"/>
        <v>0</v>
      </c>
      <c r="U86" s="79"/>
      <c r="V86" s="80">
        <f t="shared" si="109"/>
        <v>0</v>
      </c>
      <c r="W86" s="85" t="e">
        <f t="shared" si="175"/>
        <v>#REF!</v>
      </c>
      <c r="X86" s="79"/>
      <c r="Y86" s="94">
        <f t="shared" ref="Y86:AJ89" si="185">SUMIF($A$158:$A$1048576,$A86,Y$158:Y$1048576)</f>
        <v>0</v>
      </c>
      <c r="Z86" s="94">
        <f t="shared" si="185"/>
        <v>0</v>
      </c>
      <c r="AA86" s="94">
        <f t="shared" si="185"/>
        <v>0</v>
      </c>
      <c r="AB86" s="94">
        <f t="shared" si="185"/>
        <v>0</v>
      </c>
      <c r="AC86" s="94">
        <f t="shared" si="185"/>
        <v>0</v>
      </c>
      <c r="AD86" s="94">
        <f t="shared" si="185"/>
        <v>0</v>
      </c>
      <c r="AE86" s="94" t="e">
        <f t="shared" si="185"/>
        <v>#REF!</v>
      </c>
      <c r="AF86" s="94" t="e">
        <f t="shared" si="185"/>
        <v>#REF!</v>
      </c>
      <c r="AG86" s="94" t="e">
        <f t="shared" si="185"/>
        <v>#REF!</v>
      </c>
      <c r="AH86" s="94" t="e">
        <f t="shared" si="185"/>
        <v>#REF!</v>
      </c>
      <c r="AI86" s="94" t="e">
        <f t="shared" si="185"/>
        <v>#REF!</v>
      </c>
      <c r="AJ86" s="94" t="e">
        <f t="shared" si="185"/>
        <v>#REF!</v>
      </c>
      <c r="AK86" s="79"/>
      <c r="AL86" s="80" t="e">
        <f t="shared" si="111"/>
        <v>#REF!</v>
      </c>
      <c r="AM86" s="85" t="e">
        <f t="shared" si="177"/>
        <v>#REF!</v>
      </c>
      <c r="AN86" s="79"/>
      <c r="AO86" s="94" t="e">
        <f t="shared" ref="AO86:AZ89" si="186">SUMIF($A$158:$A$1048576,$A86,AO$158:AO$1048576)</f>
        <v>#REF!</v>
      </c>
      <c r="AP86" s="94" t="e">
        <f t="shared" si="186"/>
        <v>#REF!</v>
      </c>
      <c r="AQ86" s="94" t="e">
        <f t="shared" si="186"/>
        <v>#REF!</v>
      </c>
      <c r="AR86" s="94" t="e">
        <f t="shared" si="186"/>
        <v>#REF!</v>
      </c>
      <c r="AS86" s="94" t="e">
        <f t="shared" si="186"/>
        <v>#REF!</v>
      </c>
      <c r="AT86" s="94" t="e">
        <f t="shared" si="186"/>
        <v>#REF!</v>
      </c>
      <c r="AU86" s="94" t="e">
        <f t="shared" si="186"/>
        <v>#REF!</v>
      </c>
      <c r="AV86" s="94" t="e">
        <f t="shared" si="186"/>
        <v>#REF!</v>
      </c>
      <c r="AW86" s="94" t="e">
        <f t="shared" si="186"/>
        <v>#REF!</v>
      </c>
      <c r="AX86" s="94" t="e">
        <f t="shared" si="186"/>
        <v>#REF!</v>
      </c>
      <c r="AY86" s="94" t="e">
        <f t="shared" si="186"/>
        <v>#REF!</v>
      </c>
      <c r="AZ86" s="94" t="e">
        <f t="shared" si="186"/>
        <v>#REF!</v>
      </c>
      <c r="BA86" s="79"/>
      <c r="BB86" s="80" t="e">
        <f t="shared" si="113"/>
        <v>#REF!</v>
      </c>
      <c r="BC86" s="85" t="e">
        <f t="shared" si="179"/>
        <v>#REF!</v>
      </c>
      <c r="BD86" s="79"/>
      <c r="BE86" s="94" t="s">
        <v>282</v>
      </c>
      <c r="BF86" s="115">
        <v>-600</v>
      </c>
      <c r="BG86" s="112"/>
      <c r="BH86" s="111"/>
      <c r="BI86" s="113"/>
      <c r="BJ86" s="112"/>
      <c r="BK86" s="111"/>
      <c r="BL86" s="79"/>
      <c r="BM86" s="94" t="e">
        <f t="shared" ref="BM86:BX89" si="187">SUMIF($A$158:$A$1048576,$A86,BM$158:BM$1048576)</f>
        <v>#REF!</v>
      </c>
      <c r="BN86" s="94" t="e">
        <f t="shared" si="187"/>
        <v>#REF!</v>
      </c>
      <c r="BO86" s="94" t="e">
        <f t="shared" si="187"/>
        <v>#REF!</v>
      </c>
      <c r="BP86" s="94" t="e">
        <f t="shared" si="187"/>
        <v>#REF!</v>
      </c>
      <c r="BQ86" s="94" t="e">
        <f t="shared" si="187"/>
        <v>#REF!</v>
      </c>
      <c r="BR86" s="94" t="e">
        <f t="shared" si="187"/>
        <v>#REF!</v>
      </c>
      <c r="BS86" s="94" t="e">
        <f t="shared" si="187"/>
        <v>#REF!</v>
      </c>
      <c r="BT86" s="94" t="e">
        <f t="shared" si="187"/>
        <v>#REF!</v>
      </c>
      <c r="BU86" s="94" t="e">
        <f t="shared" si="187"/>
        <v>#REF!</v>
      </c>
      <c r="BV86" s="94" t="e">
        <f t="shared" si="187"/>
        <v>#REF!</v>
      </c>
      <c r="BW86" s="94" t="e">
        <f t="shared" si="187"/>
        <v>#REF!</v>
      </c>
      <c r="BX86" s="94" t="e">
        <f t="shared" si="187"/>
        <v>#REF!</v>
      </c>
      <c r="BY86" s="79"/>
      <c r="BZ86" s="80" t="e">
        <f t="shared" si="115"/>
        <v>#REF!</v>
      </c>
      <c r="CA86" s="85" t="e">
        <f t="shared" si="181"/>
        <v>#REF!</v>
      </c>
      <c r="CB86" s="79"/>
      <c r="CC86" s="94" t="e">
        <f t="shared" ref="CC86:CN89" si="188">SUMIF($A$158:$A$1048576,$A86,CC$158:CC$1048576)</f>
        <v>#REF!</v>
      </c>
      <c r="CD86" s="94" t="e">
        <f t="shared" si="188"/>
        <v>#REF!</v>
      </c>
      <c r="CE86" s="94" t="e">
        <f t="shared" si="188"/>
        <v>#REF!</v>
      </c>
      <c r="CF86" s="94" t="e">
        <f t="shared" si="188"/>
        <v>#REF!</v>
      </c>
      <c r="CG86" s="94" t="e">
        <f t="shared" si="188"/>
        <v>#REF!</v>
      </c>
      <c r="CH86" s="94" t="e">
        <f t="shared" si="188"/>
        <v>#REF!</v>
      </c>
      <c r="CI86" s="94" t="e">
        <f t="shared" si="188"/>
        <v>#REF!</v>
      </c>
      <c r="CJ86" s="94" t="e">
        <f t="shared" si="188"/>
        <v>#REF!</v>
      </c>
      <c r="CK86" s="94" t="e">
        <f t="shared" si="188"/>
        <v>#REF!</v>
      </c>
      <c r="CL86" s="94" t="e">
        <f t="shared" si="188"/>
        <v>#REF!</v>
      </c>
      <c r="CM86" s="94" t="e">
        <f t="shared" si="188"/>
        <v>#REF!</v>
      </c>
      <c r="CN86" s="94" t="e">
        <f t="shared" si="188"/>
        <v>#REF!</v>
      </c>
      <c r="CO86" s="79"/>
      <c r="CP86" s="80" t="e">
        <f t="shared" si="117"/>
        <v>#REF!</v>
      </c>
      <c r="CQ86" s="85" t="e">
        <f t="shared" si="183"/>
        <v>#REF!</v>
      </c>
    </row>
    <row r="87" spans="1:95" ht="10.5" customHeight="1" outlineLevel="1" x14ac:dyDescent="0.25">
      <c r="A87" s="70" t="str">
        <f t="shared" si="143"/>
        <v>DespesaInternet</v>
      </c>
      <c r="B87" s="114" t="s">
        <v>53</v>
      </c>
      <c r="C87" s="78" t="s">
        <v>281</v>
      </c>
      <c r="D87" s="79" t="s">
        <v>137</v>
      </c>
      <c r="E87" s="79"/>
      <c r="F87" s="79"/>
      <c r="G87" s="85"/>
      <c r="H87" s="79"/>
      <c r="I87" s="94">
        <f t="shared" si="184"/>
        <v>0</v>
      </c>
      <c r="J87" s="94">
        <f t="shared" si="184"/>
        <v>0</v>
      </c>
      <c r="K87" s="94">
        <f t="shared" si="184"/>
        <v>0</v>
      </c>
      <c r="L87" s="94">
        <f t="shared" si="184"/>
        <v>0</v>
      </c>
      <c r="M87" s="94">
        <f t="shared" si="184"/>
        <v>0</v>
      </c>
      <c r="N87" s="94">
        <f t="shared" si="184"/>
        <v>0</v>
      </c>
      <c r="O87" s="94">
        <f t="shared" si="184"/>
        <v>0</v>
      </c>
      <c r="P87" s="94">
        <f t="shared" si="184"/>
        <v>0</v>
      </c>
      <c r="Q87" s="94">
        <f t="shared" si="184"/>
        <v>0</v>
      </c>
      <c r="R87" s="94">
        <f t="shared" si="184"/>
        <v>0</v>
      </c>
      <c r="S87" s="94">
        <f t="shared" si="184"/>
        <v>0</v>
      </c>
      <c r="T87" s="94">
        <f t="shared" si="184"/>
        <v>0</v>
      </c>
      <c r="U87" s="79"/>
      <c r="V87" s="80">
        <f t="shared" si="109"/>
        <v>0</v>
      </c>
      <c r="W87" s="85" t="e">
        <f t="shared" si="175"/>
        <v>#REF!</v>
      </c>
      <c r="X87" s="79"/>
      <c r="Y87" s="94">
        <f t="shared" si="185"/>
        <v>0</v>
      </c>
      <c r="Z87" s="94">
        <f t="shared" si="185"/>
        <v>0</v>
      </c>
      <c r="AA87" s="94">
        <f t="shared" si="185"/>
        <v>0</v>
      </c>
      <c r="AB87" s="94">
        <f t="shared" si="185"/>
        <v>0</v>
      </c>
      <c r="AC87" s="94">
        <f t="shared" si="185"/>
        <v>0</v>
      </c>
      <c r="AD87" s="94">
        <f t="shared" si="185"/>
        <v>0</v>
      </c>
      <c r="AE87" s="94">
        <f t="shared" si="185"/>
        <v>0</v>
      </c>
      <c r="AF87" s="94">
        <f t="shared" si="185"/>
        <v>0</v>
      </c>
      <c r="AG87" s="94">
        <f t="shared" si="185"/>
        <v>0</v>
      </c>
      <c r="AH87" s="94">
        <f t="shared" si="185"/>
        <v>0</v>
      </c>
      <c r="AI87" s="94">
        <f t="shared" si="185"/>
        <v>0</v>
      </c>
      <c r="AJ87" s="94">
        <f t="shared" si="185"/>
        <v>0</v>
      </c>
      <c r="AK87" s="79"/>
      <c r="AL87" s="80">
        <f t="shared" si="111"/>
        <v>0</v>
      </c>
      <c r="AM87" s="85" t="e">
        <f t="shared" si="177"/>
        <v>#REF!</v>
      </c>
      <c r="AN87" s="79"/>
      <c r="AO87" s="94">
        <f t="shared" si="186"/>
        <v>0</v>
      </c>
      <c r="AP87" s="94">
        <f t="shared" si="186"/>
        <v>0</v>
      </c>
      <c r="AQ87" s="94">
        <f t="shared" si="186"/>
        <v>0</v>
      </c>
      <c r="AR87" s="94">
        <f t="shared" si="186"/>
        <v>0</v>
      </c>
      <c r="AS87" s="94">
        <f t="shared" si="186"/>
        <v>0</v>
      </c>
      <c r="AT87" s="94">
        <f t="shared" si="186"/>
        <v>0</v>
      </c>
      <c r="AU87" s="94">
        <f t="shared" si="186"/>
        <v>0</v>
      </c>
      <c r="AV87" s="94">
        <f t="shared" si="186"/>
        <v>0</v>
      </c>
      <c r="AW87" s="94">
        <f t="shared" si="186"/>
        <v>0</v>
      </c>
      <c r="AX87" s="94">
        <f t="shared" si="186"/>
        <v>0</v>
      </c>
      <c r="AY87" s="94">
        <f t="shared" si="186"/>
        <v>0</v>
      </c>
      <c r="AZ87" s="94">
        <f t="shared" si="186"/>
        <v>0</v>
      </c>
      <c r="BA87" s="79"/>
      <c r="BB87" s="80">
        <f t="shared" si="113"/>
        <v>0</v>
      </c>
      <c r="BC87" s="85" t="e">
        <f t="shared" si="179"/>
        <v>#REF!</v>
      </c>
      <c r="BD87" s="79"/>
      <c r="BE87" s="94" t="s">
        <v>282</v>
      </c>
      <c r="BF87" s="115">
        <v>-350</v>
      </c>
      <c r="BG87" s="112"/>
      <c r="BH87" s="111"/>
      <c r="BI87" s="113"/>
      <c r="BJ87" s="112">
        <v>0.1</v>
      </c>
      <c r="BK87" s="111">
        <v>45658</v>
      </c>
      <c r="BL87" s="79"/>
      <c r="BM87" s="94">
        <f t="shared" si="187"/>
        <v>0</v>
      </c>
      <c r="BN87" s="94">
        <f t="shared" si="187"/>
        <v>0</v>
      </c>
      <c r="BO87" s="94">
        <f t="shared" si="187"/>
        <v>0</v>
      </c>
      <c r="BP87" s="94">
        <f t="shared" si="187"/>
        <v>0</v>
      </c>
      <c r="BQ87" s="94">
        <f t="shared" si="187"/>
        <v>0</v>
      </c>
      <c r="BR87" s="94">
        <f t="shared" si="187"/>
        <v>0</v>
      </c>
      <c r="BS87" s="94">
        <f t="shared" si="187"/>
        <v>0</v>
      </c>
      <c r="BT87" s="94">
        <f t="shared" si="187"/>
        <v>0</v>
      </c>
      <c r="BU87" s="94">
        <f t="shared" si="187"/>
        <v>0</v>
      </c>
      <c r="BV87" s="94">
        <f t="shared" si="187"/>
        <v>0</v>
      </c>
      <c r="BW87" s="94">
        <f t="shared" si="187"/>
        <v>0</v>
      </c>
      <c r="BX87" s="94">
        <f t="shared" si="187"/>
        <v>0</v>
      </c>
      <c r="BY87" s="79"/>
      <c r="BZ87" s="80">
        <f t="shared" si="115"/>
        <v>0</v>
      </c>
      <c r="CA87" s="85" t="e">
        <f t="shared" si="181"/>
        <v>#REF!</v>
      </c>
      <c r="CB87" s="79"/>
      <c r="CC87" s="94">
        <f t="shared" si="188"/>
        <v>0</v>
      </c>
      <c r="CD87" s="94">
        <f t="shared" si="188"/>
        <v>0</v>
      </c>
      <c r="CE87" s="94">
        <f t="shared" si="188"/>
        <v>0</v>
      </c>
      <c r="CF87" s="94">
        <f t="shared" si="188"/>
        <v>0</v>
      </c>
      <c r="CG87" s="94">
        <f t="shared" si="188"/>
        <v>0</v>
      </c>
      <c r="CH87" s="94">
        <f t="shared" si="188"/>
        <v>0</v>
      </c>
      <c r="CI87" s="94">
        <f t="shared" si="188"/>
        <v>0</v>
      </c>
      <c r="CJ87" s="94">
        <f t="shared" si="188"/>
        <v>0</v>
      </c>
      <c r="CK87" s="94">
        <f t="shared" si="188"/>
        <v>0</v>
      </c>
      <c r="CL87" s="94">
        <f t="shared" si="188"/>
        <v>0</v>
      </c>
      <c r="CM87" s="94">
        <f t="shared" si="188"/>
        <v>0</v>
      </c>
      <c r="CN87" s="94">
        <f t="shared" si="188"/>
        <v>0</v>
      </c>
      <c r="CO87" s="79"/>
      <c r="CP87" s="80">
        <f t="shared" si="117"/>
        <v>0</v>
      </c>
      <c r="CQ87" s="85" t="e">
        <f t="shared" si="183"/>
        <v>#REF!</v>
      </c>
    </row>
    <row r="88" spans="1:95" ht="10.5" customHeight="1" outlineLevel="1" x14ac:dyDescent="0.25">
      <c r="A88" s="70" t="str">
        <f t="shared" si="143"/>
        <v>DespesaManutenção equipamentos</v>
      </c>
      <c r="B88" s="114" t="s">
        <v>53</v>
      </c>
      <c r="C88" s="78" t="s">
        <v>283</v>
      </c>
      <c r="D88" s="79" t="s">
        <v>134</v>
      </c>
      <c r="E88" s="79"/>
      <c r="F88" s="79"/>
      <c r="G88" s="85"/>
      <c r="H88" s="79"/>
      <c r="I88" s="94">
        <f t="shared" si="184"/>
        <v>0</v>
      </c>
      <c r="J88" s="94">
        <f t="shared" si="184"/>
        <v>0</v>
      </c>
      <c r="K88" s="94">
        <f t="shared" si="184"/>
        <v>0</v>
      </c>
      <c r="L88" s="94">
        <f t="shared" si="184"/>
        <v>-1512.9554699303405</v>
      </c>
      <c r="M88" s="94">
        <f t="shared" si="184"/>
        <v>0</v>
      </c>
      <c r="N88" s="94">
        <f t="shared" si="184"/>
        <v>0</v>
      </c>
      <c r="O88" s="94">
        <f t="shared" si="184"/>
        <v>0</v>
      </c>
      <c r="P88" s="94">
        <f t="shared" si="184"/>
        <v>0</v>
      </c>
      <c r="Q88" s="94">
        <f t="shared" si="184"/>
        <v>0</v>
      </c>
      <c r="R88" s="94">
        <f t="shared" si="184"/>
        <v>-1352.1285335381094</v>
      </c>
      <c r="S88" s="94">
        <f t="shared" si="184"/>
        <v>0</v>
      </c>
      <c r="T88" s="94">
        <f t="shared" si="184"/>
        <v>0</v>
      </c>
      <c r="U88" s="79"/>
      <c r="V88" s="80">
        <f t="shared" si="109"/>
        <v>-2865.0840034684497</v>
      </c>
      <c r="W88" s="85" t="e">
        <f t="shared" si="175"/>
        <v>#REF!</v>
      </c>
      <c r="X88" s="79"/>
      <c r="Y88" s="94">
        <f t="shared" si="185"/>
        <v>0</v>
      </c>
      <c r="Z88" s="94">
        <f t="shared" si="185"/>
        <v>0</v>
      </c>
      <c r="AA88" s="94">
        <f t="shared" si="185"/>
        <v>0</v>
      </c>
      <c r="AB88" s="94">
        <f t="shared" si="185"/>
        <v>0</v>
      </c>
      <c r="AC88" s="94">
        <f t="shared" si="185"/>
        <v>0</v>
      </c>
      <c r="AD88" s="94">
        <f t="shared" si="185"/>
        <v>0</v>
      </c>
      <c r="AE88" s="94" t="e">
        <f t="shared" si="185"/>
        <v>#REF!</v>
      </c>
      <c r="AF88" s="94" t="e">
        <f t="shared" si="185"/>
        <v>#REF!</v>
      </c>
      <c r="AG88" s="94" t="e">
        <f t="shared" si="185"/>
        <v>#REF!</v>
      </c>
      <c r="AH88" s="94" t="e">
        <f t="shared" si="185"/>
        <v>#REF!</v>
      </c>
      <c r="AI88" s="94" t="e">
        <f t="shared" si="185"/>
        <v>#REF!</v>
      </c>
      <c r="AJ88" s="94" t="e">
        <f t="shared" si="185"/>
        <v>#REF!</v>
      </c>
      <c r="AK88" s="79"/>
      <c r="AL88" s="80" t="e">
        <f t="shared" si="111"/>
        <v>#REF!</v>
      </c>
      <c r="AM88" s="85" t="e">
        <f t="shared" si="177"/>
        <v>#REF!</v>
      </c>
      <c r="AN88" s="79"/>
      <c r="AO88" s="94" t="e">
        <f t="shared" si="186"/>
        <v>#REF!</v>
      </c>
      <c r="AP88" s="94" t="e">
        <f t="shared" si="186"/>
        <v>#REF!</v>
      </c>
      <c r="AQ88" s="94" t="e">
        <f t="shared" si="186"/>
        <v>#REF!</v>
      </c>
      <c r="AR88" s="94" t="e">
        <f t="shared" si="186"/>
        <v>#REF!</v>
      </c>
      <c r="AS88" s="94" t="e">
        <f t="shared" si="186"/>
        <v>#REF!</v>
      </c>
      <c r="AT88" s="94" t="e">
        <f t="shared" si="186"/>
        <v>#REF!</v>
      </c>
      <c r="AU88" s="94" t="e">
        <f t="shared" si="186"/>
        <v>#REF!</v>
      </c>
      <c r="AV88" s="94" t="e">
        <f t="shared" si="186"/>
        <v>#REF!</v>
      </c>
      <c r="AW88" s="94" t="e">
        <f t="shared" si="186"/>
        <v>#REF!</v>
      </c>
      <c r="AX88" s="94" t="e">
        <f t="shared" si="186"/>
        <v>#REF!</v>
      </c>
      <c r="AY88" s="94" t="e">
        <f t="shared" si="186"/>
        <v>#REF!</v>
      </c>
      <c r="AZ88" s="94" t="e">
        <f t="shared" si="186"/>
        <v>#REF!</v>
      </c>
      <c r="BA88" s="79"/>
      <c r="BB88" s="80" t="e">
        <f t="shared" si="113"/>
        <v>#REF!</v>
      </c>
      <c r="BC88" s="85" t="e">
        <f t="shared" si="179"/>
        <v>#REF!</v>
      </c>
      <c r="BD88" s="79"/>
      <c r="BE88" s="94"/>
      <c r="BF88" s="115"/>
      <c r="BG88" s="112"/>
      <c r="BH88" s="111"/>
      <c r="BI88" s="113"/>
      <c r="BJ88" s="112"/>
      <c r="BK88" s="111"/>
      <c r="BL88" s="79"/>
      <c r="BM88" s="94" t="e">
        <f t="shared" si="187"/>
        <v>#REF!</v>
      </c>
      <c r="BN88" s="94" t="e">
        <f t="shared" si="187"/>
        <v>#REF!</v>
      </c>
      <c r="BO88" s="94" t="e">
        <f t="shared" si="187"/>
        <v>#REF!</v>
      </c>
      <c r="BP88" s="94" t="e">
        <f t="shared" si="187"/>
        <v>#REF!</v>
      </c>
      <c r="BQ88" s="94" t="e">
        <f t="shared" si="187"/>
        <v>#REF!</v>
      </c>
      <c r="BR88" s="94" t="e">
        <f t="shared" si="187"/>
        <v>#REF!</v>
      </c>
      <c r="BS88" s="94" t="e">
        <f t="shared" si="187"/>
        <v>#REF!</v>
      </c>
      <c r="BT88" s="94" t="e">
        <f t="shared" si="187"/>
        <v>#REF!</v>
      </c>
      <c r="BU88" s="94" t="e">
        <f t="shared" si="187"/>
        <v>#REF!</v>
      </c>
      <c r="BV88" s="94" t="e">
        <f t="shared" si="187"/>
        <v>#REF!</v>
      </c>
      <c r="BW88" s="94" t="e">
        <f t="shared" si="187"/>
        <v>#REF!</v>
      </c>
      <c r="BX88" s="94" t="e">
        <f t="shared" si="187"/>
        <v>#REF!</v>
      </c>
      <c r="BY88" s="79"/>
      <c r="BZ88" s="80" t="e">
        <f t="shared" si="115"/>
        <v>#REF!</v>
      </c>
      <c r="CA88" s="85" t="e">
        <f t="shared" si="181"/>
        <v>#REF!</v>
      </c>
      <c r="CB88" s="79"/>
      <c r="CC88" s="94" t="e">
        <f t="shared" si="188"/>
        <v>#REF!</v>
      </c>
      <c r="CD88" s="94" t="e">
        <f t="shared" si="188"/>
        <v>#REF!</v>
      </c>
      <c r="CE88" s="94" t="e">
        <f t="shared" si="188"/>
        <v>#REF!</v>
      </c>
      <c r="CF88" s="94" t="e">
        <f t="shared" si="188"/>
        <v>#REF!</v>
      </c>
      <c r="CG88" s="94" t="e">
        <f t="shared" si="188"/>
        <v>#REF!</v>
      </c>
      <c r="CH88" s="94" t="e">
        <f t="shared" si="188"/>
        <v>#REF!</v>
      </c>
      <c r="CI88" s="94" t="e">
        <f t="shared" si="188"/>
        <v>#REF!</v>
      </c>
      <c r="CJ88" s="94" t="e">
        <f t="shared" si="188"/>
        <v>#REF!</v>
      </c>
      <c r="CK88" s="94" t="e">
        <f t="shared" si="188"/>
        <v>#REF!</v>
      </c>
      <c r="CL88" s="94" t="e">
        <f t="shared" si="188"/>
        <v>#REF!</v>
      </c>
      <c r="CM88" s="94" t="e">
        <f t="shared" si="188"/>
        <v>#REF!</v>
      </c>
      <c r="CN88" s="94" t="e">
        <f t="shared" si="188"/>
        <v>#REF!</v>
      </c>
      <c r="CO88" s="79"/>
      <c r="CP88" s="80" t="e">
        <f t="shared" si="117"/>
        <v>#REF!</v>
      </c>
      <c r="CQ88" s="85" t="e">
        <f t="shared" si="183"/>
        <v>#REF!</v>
      </c>
    </row>
    <row r="89" spans="1:95" ht="10.5" customHeight="1" x14ac:dyDescent="0.25">
      <c r="A89" s="70" t="str">
        <f t="shared" si="143"/>
        <v>DespesaViagens e agendas externas</v>
      </c>
      <c r="B89" s="114" t="s">
        <v>53</v>
      </c>
      <c r="C89" s="70" t="s">
        <v>277</v>
      </c>
      <c r="D89" s="60" t="s">
        <v>130</v>
      </c>
      <c r="E89" s="60"/>
      <c r="F89" s="60"/>
      <c r="G89" s="62"/>
      <c r="H89" s="60"/>
      <c r="I89" s="67">
        <f t="shared" si="184"/>
        <v>0</v>
      </c>
      <c r="J89" s="67">
        <f t="shared" si="184"/>
        <v>0</v>
      </c>
      <c r="K89" s="67">
        <f t="shared" si="184"/>
        <v>0</v>
      </c>
      <c r="L89" s="67">
        <f t="shared" si="184"/>
        <v>0</v>
      </c>
      <c r="M89" s="67">
        <f t="shared" si="184"/>
        <v>0</v>
      </c>
      <c r="N89" s="67">
        <f t="shared" si="184"/>
        <v>0</v>
      </c>
      <c r="O89" s="67">
        <f t="shared" si="184"/>
        <v>0</v>
      </c>
      <c r="P89" s="67">
        <f t="shared" si="184"/>
        <v>0</v>
      </c>
      <c r="Q89" s="67">
        <f t="shared" si="184"/>
        <v>0</v>
      </c>
      <c r="R89" s="67">
        <f t="shared" si="184"/>
        <v>0</v>
      </c>
      <c r="S89" s="67">
        <f t="shared" si="184"/>
        <v>0</v>
      </c>
      <c r="T89" s="67">
        <f t="shared" si="184"/>
        <v>0</v>
      </c>
      <c r="U89" s="60"/>
      <c r="V89" s="87">
        <f t="shared" si="109"/>
        <v>0</v>
      </c>
      <c r="W89" s="62" t="e">
        <f t="shared" si="175"/>
        <v>#REF!</v>
      </c>
      <c r="X89" s="60"/>
      <c r="Y89" s="67">
        <f t="shared" si="185"/>
        <v>0</v>
      </c>
      <c r="Z89" s="67">
        <f t="shared" si="185"/>
        <v>0</v>
      </c>
      <c r="AA89" s="67">
        <f t="shared" si="185"/>
        <v>0</v>
      </c>
      <c r="AB89" s="67">
        <f t="shared" si="185"/>
        <v>0</v>
      </c>
      <c r="AC89" s="67">
        <f t="shared" si="185"/>
        <v>0</v>
      </c>
      <c r="AD89" s="67">
        <f t="shared" si="185"/>
        <v>0</v>
      </c>
      <c r="AE89" s="67" t="e">
        <f t="shared" si="185"/>
        <v>#REF!</v>
      </c>
      <c r="AF89" s="67" t="e">
        <f t="shared" si="185"/>
        <v>#REF!</v>
      </c>
      <c r="AG89" s="67" t="e">
        <f t="shared" si="185"/>
        <v>#REF!</v>
      </c>
      <c r="AH89" s="67" t="e">
        <f t="shared" si="185"/>
        <v>#REF!</v>
      </c>
      <c r="AI89" s="67" t="e">
        <f t="shared" si="185"/>
        <v>#REF!</v>
      </c>
      <c r="AJ89" s="67" t="e">
        <f t="shared" si="185"/>
        <v>#REF!</v>
      </c>
      <c r="AK89" s="60"/>
      <c r="AL89" s="87" t="e">
        <f t="shared" si="111"/>
        <v>#REF!</v>
      </c>
      <c r="AM89" s="62" t="e">
        <f t="shared" si="177"/>
        <v>#REF!</v>
      </c>
      <c r="AN89" s="60"/>
      <c r="AO89" s="67" t="e">
        <f t="shared" si="186"/>
        <v>#REF!</v>
      </c>
      <c r="AP89" s="67" t="e">
        <f t="shared" si="186"/>
        <v>#REF!</v>
      </c>
      <c r="AQ89" s="67" t="e">
        <f t="shared" si="186"/>
        <v>#REF!</v>
      </c>
      <c r="AR89" s="67" t="e">
        <f t="shared" si="186"/>
        <v>#REF!</v>
      </c>
      <c r="AS89" s="67" t="e">
        <f t="shared" si="186"/>
        <v>#REF!</v>
      </c>
      <c r="AT89" s="67" t="e">
        <f t="shared" si="186"/>
        <v>#REF!</v>
      </c>
      <c r="AU89" s="67" t="e">
        <f t="shared" si="186"/>
        <v>#REF!</v>
      </c>
      <c r="AV89" s="67" t="e">
        <f t="shared" si="186"/>
        <v>#REF!</v>
      </c>
      <c r="AW89" s="67" t="e">
        <f t="shared" si="186"/>
        <v>#REF!</v>
      </c>
      <c r="AX89" s="67" t="e">
        <f t="shared" si="186"/>
        <v>#REF!</v>
      </c>
      <c r="AY89" s="67" t="e">
        <f t="shared" si="186"/>
        <v>#REF!</v>
      </c>
      <c r="AZ89" s="67" t="e">
        <f t="shared" si="186"/>
        <v>#REF!</v>
      </c>
      <c r="BA89" s="60"/>
      <c r="BB89" s="87" t="e">
        <f t="shared" si="113"/>
        <v>#REF!</v>
      </c>
      <c r="BC89" s="62" t="e">
        <f t="shared" si="179"/>
        <v>#REF!</v>
      </c>
      <c r="BD89" s="60"/>
      <c r="BE89" s="67"/>
      <c r="BF89" s="119">
        <v>-700</v>
      </c>
      <c r="BG89" s="120"/>
      <c r="BH89" s="121"/>
      <c r="BI89" s="69">
        <v>3</v>
      </c>
      <c r="BJ89" s="120"/>
      <c r="BK89" s="121"/>
      <c r="BL89" s="60"/>
      <c r="BM89" s="67" t="e">
        <f t="shared" si="187"/>
        <v>#REF!</v>
      </c>
      <c r="BN89" s="67" t="e">
        <f t="shared" si="187"/>
        <v>#REF!</v>
      </c>
      <c r="BO89" s="67" t="e">
        <f t="shared" si="187"/>
        <v>#REF!</v>
      </c>
      <c r="BP89" s="67" t="e">
        <f t="shared" si="187"/>
        <v>#REF!</v>
      </c>
      <c r="BQ89" s="67" t="e">
        <f t="shared" si="187"/>
        <v>#REF!</v>
      </c>
      <c r="BR89" s="67" t="e">
        <f t="shared" si="187"/>
        <v>#REF!</v>
      </c>
      <c r="BS89" s="67" t="e">
        <f t="shared" si="187"/>
        <v>#REF!</v>
      </c>
      <c r="BT89" s="67" t="e">
        <f t="shared" si="187"/>
        <v>#REF!</v>
      </c>
      <c r="BU89" s="67" t="e">
        <f t="shared" si="187"/>
        <v>#REF!</v>
      </c>
      <c r="BV89" s="67" t="e">
        <f t="shared" si="187"/>
        <v>#REF!</v>
      </c>
      <c r="BW89" s="67" t="e">
        <f t="shared" si="187"/>
        <v>#REF!</v>
      </c>
      <c r="BX89" s="67" t="e">
        <f t="shared" si="187"/>
        <v>#REF!</v>
      </c>
      <c r="BY89" s="60"/>
      <c r="BZ89" s="87" t="e">
        <f t="shared" si="115"/>
        <v>#REF!</v>
      </c>
      <c r="CA89" s="62" t="e">
        <f t="shared" si="181"/>
        <v>#REF!</v>
      </c>
      <c r="CB89" s="60"/>
      <c r="CC89" s="67" t="e">
        <f t="shared" si="188"/>
        <v>#REF!</v>
      </c>
      <c r="CD89" s="67" t="e">
        <f t="shared" si="188"/>
        <v>#REF!</v>
      </c>
      <c r="CE89" s="67" t="e">
        <f t="shared" si="188"/>
        <v>#REF!</v>
      </c>
      <c r="CF89" s="67" t="e">
        <f t="shared" si="188"/>
        <v>#REF!</v>
      </c>
      <c r="CG89" s="67" t="e">
        <f t="shared" si="188"/>
        <v>#REF!</v>
      </c>
      <c r="CH89" s="67" t="e">
        <f t="shared" si="188"/>
        <v>#REF!</v>
      </c>
      <c r="CI89" s="67" t="e">
        <f t="shared" si="188"/>
        <v>#REF!</v>
      </c>
      <c r="CJ89" s="67" t="e">
        <f t="shared" si="188"/>
        <v>#REF!</v>
      </c>
      <c r="CK89" s="67" t="e">
        <f t="shared" si="188"/>
        <v>#REF!</v>
      </c>
      <c r="CL89" s="67" t="e">
        <f t="shared" si="188"/>
        <v>#REF!</v>
      </c>
      <c r="CM89" s="67" t="e">
        <f t="shared" si="188"/>
        <v>#REF!</v>
      </c>
      <c r="CN89" s="67" t="e">
        <f t="shared" si="188"/>
        <v>#REF!</v>
      </c>
      <c r="CO89" s="60"/>
      <c r="CP89" s="87" t="e">
        <f t="shared" si="117"/>
        <v>#REF!</v>
      </c>
      <c r="CQ89" s="62" t="e">
        <f t="shared" si="183"/>
        <v>#REF!</v>
      </c>
    </row>
    <row r="90" spans="1:95" ht="10.5" customHeight="1" x14ac:dyDescent="0.25">
      <c r="A90" s="70" t="str">
        <f t="shared" si="143"/>
        <v>DespesaAtivações de inauguração</v>
      </c>
      <c r="B90" s="114" t="s">
        <v>53</v>
      </c>
      <c r="C90" s="70" t="s">
        <v>284</v>
      </c>
      <c r="D90" s="60" t="s">
        <v>285</v>
      </c>
      <c r="E90" s="60"/>
      <c r="F90" s="60"/>
      <c r="G90" s="62"/>
      <c r="H90" s="60"/>
      <c r="I90" s="67">
        <f t="shared" ref="I90:T90" si="189">SUM(I91:I93)</f>
        <v>0</v>
      </c>
      <c r="J90" s="67">
        <f t="shared" si="189"/>
        <v>0</v>
      </c>
      <c r="K90" s="67">
        <f t="shared" si="189"/>
        <v>0</v>
      </c>
      <c r="L90" s="67">
        <f t="shared" si="189"/>
        <v>0</v>
      </c>
      <c r="M90" s="67">
        <f t="shared" si="189"/>
        <v>0</v>
      </c>
      <c r="N90" s="67">
        <f t="shared" si="189"/>
        <v>0</v>
      </c>
      <c r="O90" s="67">
        <f t="shared" si="189"/>
        <v>0</v>
      </c>
      <c r="P90" s="67">
        <f t="shared" si="189"/>
        <v>0</v>
      </c>
      <c r="Q90" s="67">
        <f t="shared" si="189"/>
        <v>0</v>
      </c>
      <c r="R90" s="67">
        <f t="shared" si="189"/>
        <v>0</v>
      </c>
      <c r="S90" s="67">
        <f t="shared" si="189"/>
        <v>0</v>
      </c>
      <c r="T90" s="67">
        <f t="shared" si="189"/>
        <v>0</v>
      </c>
      <c r="U90" s="60"/>
      <c r="V90" s="87">
        <f t="shared" si="109"/>
        <v>0</v>
      </c>
      <c r="W90" s="62" t="e">
        <f t="shared" si="175"/>
        <v>#REF!</v>
      </c>
      <c r="X90" s="60"/>
      <c r="Y90" s="67">
        <f t="shared" ref="Y90:AJ90" si="190">SUM(Y91:Y93)</f>
        <v>0</v>
      </c>
      <c r="Z90" s="67">
        <f t="shared" si="190"/>
        <v>0</v>
      </c>
      <c r="AA90" s="67">
        <f t="shared" si="190"/>
        <v>0</v>
      </c>
      <c r="AB90" s="67">
        <f t="shared" si="190"/>
        <v>0</v>
      </c>
      <c r="AC90" s="67">
        <f t="shared" si="190"/>
        <v>0</v>
      </c>
      <c r="AD90" s="67">
        <f t="shared" si="190"/>
        <v>0</v>
      </c>
      <c r="AE90" s="67">
        <f t="shared" si="190"/>
        <v>0</v>
      </c>
      <c r="AF90" s="67" t="e">
        <f t="shared" si="190"/>
        <v>#REF!</v>
      </c>
      <c r="AG90" s="67" t="e">
        <f t="shared" si="190"/>
        <v>#REF!</v>
      </c>
      <c r="AH90" s="67" t="e">
        <f t="shared" si="190"/>
        <v>#REF!</v>
      </c>
      <c r="AI90" s="67" t="e">
        <f t="shared" si="190"/>
        <v>#REF!</v>
      </c>
      <c r="AJ90" s="67" t="e">
        <f t="shared" si="190"/>
        <v>#REF!</v>
      </c>
      <c r="AK90" s="60"/>
      <c r="AL90" s="87" t="e">
        <f t="shared" si="111"/>
        <v>#REF!</v>
      </c>
      <c r="AM90" s="62" t="e">
        <f t="shared" si="177"/>
        <v>#REF!</v>
      </c>
      <c r="AN90" s="60"/>
      <c r="AO90" s="67" t="e">
        <f t="shared" ref="AO90:AZ90" si="191">SUM(AO91:AO93)</f>
        <v>#REF!</v>
      </c>
      <c r="AP90" s="67" t="e">
        <f t="shared" si="191"/>
        <v>#REF!</v>
      </c>
      <c r="AQ90" s="67" t="e">
        <f t="shared" si="191"/>
        <v>#REF!</v>
      </c>
      <c r="AR90" s="67" t="e">
        <f t="shared" si="191"/>
        <v>#REF!</v>
      </c>
      <c r="AS90" s="67" t="e">
        <f t="shared" si="191"/>
        <v>#REF!</v>
      </c>
      <c r="AT90" s="67" t="e">
        <f t="shared" si="191"/>
        <v>#REF!</v>
      </c>
      <c r="AU90" s="67" t="e">
        <f t="shared" si="191"/>
        <v>#REF!</v>
      </c>
      <c r="AV90" s="67" t="e">
        <f t="shared" si="191"/>
        <v>#REF!</v>
      </c>
      <c r="AW90" s="67" t="e">
        <f t="shared" si="191"/>
        <v>#REF!</v>
      </c>
      <c r="AX90" s="67" t="e">
        <f t="shared" si="191"/>
        <v>#REF!</v>
      </c>
      <c r="AY90" s="67" t="e">
        <f t="shared" si="191"/>
        <v>#REF!</v>
      </c>
      <c r="AZ90" s="67" t="e">
        <f t="shared" si="191"/>
        <v>#REF!</v>
      </c>
      <c r="BA90" s="60"/>
      <c r="BB90" s="87" t="e">
        <f t="shared" si="113"/>
        <v>#REF!</v>
      </c>
      <c r="BC90" s="62" t="e">
        <f t="shared" si="179"/>
        <v>#REF!</v>
      </c>
      <c r="BD90" s="60"/>
      <c r="BE90" s="67"/>
      <c r="BF90" s="119"/>
      <c r="BG90" s="120"/>
      <c r="BH90" s="121"/>
      <c r="BI90" s="69"/>
      <c r="BJ90" s="120"/>
      <c r="BK90" s="121"/>
      <c r="BL90" s="60"/>
      <c r="BM90" s="67" t="e">
        <f t="shared" ref="BM90:BX90" si="192">SUM(BM91:BM93)</f>
        <v>#REF!</v>
      </c>
      <c r="BN90" s="67" t="e">
        <f t="shared" si="192"/>
        <v>#REF!</v>
      </c>
      <c r="BO90" s="67" t="e">
        <f t="shared" si="192"/>
        <v>#REF!</v>
      </c>
      <c r="BP90" s="67" t="e">
        <f t="shared" si="192"/>
        <v>#REF!</v>
      </c>
      <c r="BQ90" s="67" t="e">
        <f t="shared" si="192"/>
        <v>#REF!</v>
      </c>
      <c r="BR90" s="67" t="e">
        <f t="shared" si="192"/>
        <v>#REF!</v>
      </c>
      <c r="BS90" s="67" t="e">
        <f t="shared" si="192"/>
        <v>#REF!</v>
      </c>
      <c r="BT90" s="67" t="e">
        <f t="shared" si="192"/>
        <v>#REF!</v>
      </c>
      <c r="BU90" s="67" t="e">
        <f t="shared" si="192"/>
        <v>#REF!</v>
      </c>
      <c r="BV90" s="67" t="e">
        <f t="shared" si="192"/>
        <v>#REF!</v>
      </c>
      <c r="BW90" s="67" t="e">
        <f t="shared" si="192"/>
        <v>#REF!</v>
      </c>
      <c r="BX90" s="67" t="e">
        <f t="shared" si="192"/>
        <v>#REF!</v>
      </c>
      <c r="BY90" s="60"/>
      <c r="BZ90" s="87" t="e">
        <f t="shared" si="115"/>
        <v>#REF!</v>
      </c>
      <c r="CA90" s="62" t="e">
        <f t="shared" si="181"/>
        <v>#REF!</v>
      </c>
      <c r="CB90" s="60"/>
      <c r="CC90" s="67" t="e">
        <f t="shared" ref="CC90:CN90" si="193">SUM(CC91:CC93)</f>
        <v>#REF!</v>
      </c>
      <c r="CD90" s="67" t="e">
        <f t="shared" si="193"/>
        <v>#REF!</v>
      </c>
      <c r="CE90" s="67" t="e">
        <f t="shared" si="193"/>
        <v>#REF!</v>
      </c>
      <c r="CF90" s="67" t="e">
        <f t="shared" si="193"/>
        <v>#REF!</v>
      </c>
      <c r="CG90" s="67" t="e">
        <f t="shared" si="193"/>
        <v>#REF!</v>
      </c>
      <c r="CH90" s="67" t="e">
        <f t="shared" si="193"/>
        <v>#REF!</v>
      </c>
      <c r="CI90" s="67" t="e">
        <f t="shared" si="193"/>
        <v>#REF!</v>
      </c>
      <c r="CJ90" s="67" t="e">
        <f t="shared" si="193"/>
        <v>#REF!</v>
      </c>
      <c r="CK90" s="67" t="e">
        <f t="shared" si="193"/>
        <v>#REF!</v>
      </c>
      <c r="CL90" s="67" t="e">
        <f t="shared" si="193"/>
        <v>#REF!</v>
      </c>
      <c r="CM90" s="67" t="e">
        <f t="shared" si="193"/>
        <v>#REF!</v>
      </c>
      <c r="CN90" s="67" t="e">
        <f t="shared" si="193"/>
        <v>#REF!</v>
      </c>
      <c r="CO90" s="60"/>
      <c r="CP90" s="87" t="e">
        <f t="shared" si="117"/>
        <v>#REF!</v>
      </c>
      <c r="CQ90" s="62" t="e">
        <f t="shared" si="183"/>
        <v>#REF!</v>
      </c>
    </row>
    <row r="91" spans="1:95" ht="10.5" customHeight="1" outlineLevel="1" x14ac:dyDescent="0.25">
      <c r="A91" s="70" t="str">
        <f t="shared" si="143"/>
        <v>DespesaDespesas inaugurais</v>
      </c>
      <c r="B91" s="114" t="s">
        <v>53</v>
      </c>
      <c r="C91" s="78" t="s">
        <v>266</v>
      </c>
      <c r="D91" s="79" t="s">
        <v>286</v>
      </c>
      <c r="E91" s="79"/>
      <c r="F91" s="79"/>
      <c r="G91" s="85">
        <v>0</v>
      </c>
      <c r="H91" s="79"/>
      <c r="I91" s="94">
        <f t="shared" ref="I91:T94" si="194">SUMIF($A$158:$A$1048576,$A91,I$158:I$1048576)</f>
        <v>0</v>
      </c>
      <c r="J91" s="94">
        <f t="shared" si="194"/>
        <v>0</v>
      </c>
      <c r="K91" s="94">
        <f t="shared" si="194"/>
        <v>0</v>
      </c>
      <c r="L91" s="94">
        <f t="shared" si="194"/>
        <v>0</v>
      </c>
      <c r="M91" s="94">
        <f t="shared" si="194"/>
        <v>0</v>
      </c>
      <c r="N91" s="94">
        <f t="shared" si="194"/>
        <v>0</v>
      </c>
      <c r="O91" s="94">
        <f t="shared" si="194"/>
        <v>0</v>
      </c>
      <c r="P91" s="94">
        <f t="shared" si="194"/>
        <v>0</v>
      </c>
      <c r="Q91" s="94">
        <f t="shared" si="194"/>
        <v>0</v>
      </c>
      <c r="R91" s="94">
        <f t="shared" si="194"/>
        <v>0</v>
      </c>
      <c r="S91" s="94">
        <f t="shared" si="194"/>
        <v>0</v>
      </c>
      <c r="T91" s="94">
        <f t="shared" si="194"/>
        <v>0</v>
      </c>
      <c r="U91" s="79"/>
      <c r="V91" s="80">
        <f t="shared" si="109"/>
        <v>0</v>
      </c>
      <c r="W91" s="85" t="e">
        <f t="shared" si="175"/>
        <v>#REF!</v>
      </c>
      <c r="X91" s="60"/>
      <c r="Y91" s="94">
        <f t="shared" ref="Y91:AJ94" si="195">SUMIF($A$158:$A$1048576,$A91,Y$158:Y$1048576)</f>
        <v>0</v>
      </c>
      <c r="Z91" s="94">
        <f t="shared" si="195"/>
        <v>0</v>
      </c>
      <c r="AA91" s="94">
        <f t="shared" si="195"/>
        <v>0</v>
      </c>
      <c r="AB91" s="94">
        <f t="shared" si="195"/>
        <v>0</v>
      </c>
      <c r="AC91" s="94">
        <f t="shared" si="195"/>
        <v>0</v>
      </c>
      <c r="AD91" s="94">
        <f t="shared" si="195"/>
        <v>0</v>
      </c>
      <c r="AE91" s="94">
        <f t="shared" si="195"/>
        <v>0</v>
      </c>
      <c r="AF91" s="94" t="e">
        <f t="shared" si="195"/>
        <v>#REF!</v>
      </c>
      <c r="AG91" s="94" t="e">
        <f t="shared" si="195"/>
        <v>#REF!</v>
      </c>
      <c r="AH91" s="94" t="e">
        <f t="shared" si="195"/>
        <v>#REF!</v>
      </c>
      <c r="AI91" s="94" t="e">
        <f t="shared" si="195"/>
        <v>#REF!</v>
      </c>
      <c r="AJ91" s="94" t="e">
        <f t="shared" si="195"/>
        <v>#REF!</v>
      </c>
      <c r="AK91" s="79"/>
      <c r="AL91" s="80" t="e">
        <f t="shared" si="111"/>
        <v>#REF!</v>
      </c>
      <c r="AM91" s="85" t="e">
        <f t="shared" si="177"/>
        <v>#REF!</v>
      </c>
      <c r="AN91" s="60"/>
      <c r="AO91" s="94" t="e">
        <f t="shared" ref="AO91:AZ94" si="196">SUMIF($A$158:$A$1048576,$A91,AO$158:AO$1048576)</f>
        <v>#REF!</v>
      </c>
      <c r="AP91" s="94" t="e">
        <f t="shared" si="196"/>
        <v>#REF!</v>
      </c>
      <c r="AQ91" s="94" t="e">
        <f t="shared" si="196"/>
        <v>#REF!</v>
      </c>
      <c r="AR91" s="94" t="e">
        <f t="shared" si="196"/>
        <v>#REF!</v>
      </c>
      <c r="AS91" s="94" t="e">
        <f t="shared" si="196"/>
        <v>#REF!</v>
      </c>
      <c r="AT91" s="94" t="e">
        <f t="shared" si="196"/>
        <v>#REF!</v>
      </c>
      <c r="AU91" s="94" t="e">
        <f t="shared" si="196"/>
        <v>#REF!</v>
      </c>
      <c r="AV91" s="94" t="e">
        <f t="shared" si="196"/>
        <v>#REF!</v>
      </c>
      <c r="AW91" s="94" t="e">
        <f t="shared" si="196"/>
        <v>#REF!</v>
      </c>
      <c r="AX91" s="94" t="e">
        <f t="shared" si="196"/>
        <v>#REF!</v>
      </c>
      <c r="AY91" s="94" t="e">
        <f t="shared" si="196"/>
        <v>#REF!</v>
      </c>
      <c r="AZ91" s="94" t="e">
        <f t="shared" si="196"/>
        <v>#REF!</v>
      </c>
      <c r="BA91" s="79"/>
      <c r="BB91" s="80" t="e">
        <f t="shared" si="113"/>
        <v>#REF!</v>
      </c>
      <c r="BC91" s="85" t="e">
        <f t="shared" si="179"/>
        <v>#REF!</v>
      </c>
      <c r="BD91" s="60"/>
      <c r="BE91" s="94"/>
      <c r="BF91" s="115">
        <v>-15000</v>
      </c>
      <c r="BG91" s="115"/>
      <c r="BH91" s="111"/>
      <c r="BI91" s="115"/>
      <c r="BJ91" s="112"/>
      <c r="BK91" s="111"/>
      <c r="BL91" s="60"/>
      <c r="BM91" s="94" t="e">
        <f t="shared" ref="BM91:BX94" si="197">SUMIF($A$158:$A$1048576,$A91,BM$158:BM$1048576)</f>
        <v>#REF!</v>
      </c>
      <c r="BN91" s="94" t="e">
        <f t="shared" si="197"/>
        <v>#REF!</v>
      </c>
      <c r="BO91" s="94" t="e">
        <f t="shared" si="197"/>
        <v>#REF!</v>
      </c>
      <c r="BP91" s="94" t="e">
        <f t="shared" si="197"/>
        <v>#REF!</v>
      </c>
      <c r="BQ91" s="94" t="e">
        <f t="shared" si="197"/>
        <v>#REF!</v>
      </c>
      <c r="BR91" s="94" t="e">
        <f t="shared" si="197"/>
        <v>#REF!</v>
      </c>
      <c r="BS91" s="94" t="e">
        <f t="shared" si="197"/>
        <v>#REF!</v>
      </c>
      <c r="BT91" s="94" t="e">
        <f t="shared" si="197"/>
        <v>#REF!</v>
      </c>
      <c r="BU91" s="94" t="e">
        <f t="shared" si="197"/>
        <v>#REF!</v>
      </c>
      <c r="BV91" s="94" t="e">
        <f t="shared" si="197"/>
        <v>#REF!</v>
      </c>
      <c r="BW91" s="94" t="e">
        <f t="shared" si="197"/>
        <v>#REF!</v>
      </c>
      <c r="BX91" s="94" t="e">
        <f t="shared" si="197"/>
        <v>#REF!</v>
      </c>
      <c r="BY91" s="79"/>
      <c r="BZ91" s="80" t="e">
        <f t="shared" si="115"/>
        <v>#REF!</v>
      </c>
      <c r="CA91" s="85" t="e">
        <f t="shared" si="181"/>
        <v>#REF!</v>
      </c>
      <c r="CB91" s="60"/>
      <c r="CC91" s="94" t="e">
        <f t="shared" ref="CC91:CN94" si="198">SUMIF($A$158:$A$1048576,$A91,CC$158:CC$1048576)</f>
        <v>#REF!</v>
      </c>
      <c r="CD91" s="94" t="e">
        <f t="shared" si="198"/>
        <v>#REF!</v>
      </c>
      <c r="CE91" s="94" t="e">
        <f t="shared" si="198"/>
        <v>#REF!</v>
      </c>
      <c r="CF91" s="94" t="e">
        <f t="shared" si="198"/>
        <v>#REF!</v>
      </c>
      <c r="CG91" s="94" t="e">
        <f t="shared" si="198"/>
        <v>#REF!</v>
      </c>
      <c r="CH91" s="94" t="e">
        <f t="shared" si="198"/>
        <v>#REF!</v>
      </c>
      <c r="CI91" s="94" t="e">
        <f t="shared" si="198"/>
        <v>#REF!</v>
      </c>
      <c r="CJ91" s="94" t="e">
        <f t="shared" si="198"/>
        <v>#REF!</v>
      </c>
      <c r="CK91" s="94" t="e">
        <f t="shared" si="198"/>
        <v>#REF!</v>
      </c>
      <c r="CL91" s="94" t="e">
        <f t="shared" si="198"/>
        <v>#REF!</v>
      </c>
      <c r="CM91" s="94" t="e">
        <f t="shared" si="198"/>
        <v>#REF!</v>
      </c>
      <c r="CN91" s="94" t="e">
        <f t="shared" si="198"/>
        <v>#REF!</v>
      </c>
      <c r="CO91" s="79"/>
      <c r="CP91" s="80" t="e">
        <f t="shared" si="117"/>
        <v>#REF!</v>
      </c>
      <c r="CQ91" s="85" t="e">
        <f t="shared" si="183"/>
        <v>#REF!</v>
      </c>
    </row>
    <row r="92" spans="1:95" ht="10.5" customHeight="1" outlineLevel="1" x14ac:dyDescent="0.25">
      <c r="A92" s="70" t="str">
        <f t="shared" si="143"/>
        <v>DespesaEnxoval inaugural</v>
      </c>
      <c r="B92" s="114" t="s">
        <v>53</v>
      </c>
      <c r="C92" s="78" t="s">
        <v>266</v>
      </c>
      <c r="D92" s="79" t="s">
        <v>287</v>
      </c>
      <c r="E92" s="79"/>
      <c r="F92" s="79"/>
      <c r="G92" s="85">
        <v>0</v>
      </c>
      <c r="H92" s="79"/>
      <c r="I92" s="94">
        <f t="shared" si="194"/>
        <v>0</v>
      </c>
      <c r="J92" s="94">
        <f t="shared" si="194"/>
        <v>0</v>
      </c>
      <c r="K92" s="94">
        <f t="shared" si="194"/>
        <v>0</v>
      </c>
      <c r="L92" s="94">
        <f t="shared" si="194"/>
        <v>0</v>
      </c>
      <c r="M92" s="94">
        <f t="shared" si="194"/>
        <v>0</v>
      </c>
      <c r="N92" s="94">
        <f t="shared" si="194"/>
        <v>0</v>
      </c>
      <c r="O92" s="94">
        <f t="shared" si="194"/>
        <v>0</v>
      </c>
      <c r="P92" s="94">
        <f t="shared" si="194"/>
        <v>0</v>
      </c>
      <c r="Q92" s="94">
        <f t="shared" si="194"/>
        <v>0</v>
      </c>
      <c r="R92" s="94">
        <f t="shared" si="194"/>
        <v>0</v>
      </c>
      <c r="S92" s="94">
        <f t="shared" si="194"/>
        <v>0</v>
      </c>
      <c r="T92" s="94">
        <f t="shared" si="194"/>
        <v>0</v>
      </c>
      <c r="U92" s="79"/>
      <c r="V92" s="80">
        <f t="shared" si="109"/>
        <v>0</v>
      </c>
      <c r="W92" s="85" t="e">
        <f t="shared" si="175"/>
        <v>#REF!</v>
      </c>
      <c r="X92" s="60"/>
      <c r="Y92" s="94">
        <f t="shared" si="195"/>
        <v>0</v>
      </c>
      <c r="Z92" s="94">
        <f t="shared" si="195"/>
        <v>0</v>
      </c>
      <c r="AA92" s="94">
        <f t="shared" si="195"/>
        <v>0</v>
      </c>
      <c r="AB92" s="94">
        <f t="shared" si="195"/>
        <v>0</v>
      </c>
      <c r="AC92" s="94">
        <f t="shared" si="195"/>
        <v>0</v>
      </c>
      <c r="AD92" s="94">
        <f t="shared" si="195"/>
        <v>0</v>
      </c>
      <c r="AE92" s="94">
        <f t="shared" si="195"/>
        <v>0</v>
      </c>
      <c r="AF92" s="94" t="e">
        <f t="shared" si="195"/>
        <v>#REF!</v>
      </c>
      <c r="AG92" s="94" t="e">
        <f t="shared" si="195"/>
        <v>#REF!</v>
      </c>
      <c r="AH92" s="94" t="e">
        <f t="shared" si="195"/>
        <v>#REF!</v>
      </c>
      <c r="AI92" s="94" t="e">
        <f t="shared" si="195"/>
        <v>#REF!</v>
      </c>
      <c r="AJ92" s="94" t="e">
        <f t="shared" si="195"/>
        <v>#REF!</v>
      </c>
      <c r="AK92" s="79"/>
      <c r="AL92" s="80" t="e">
        <f t="shared" si="111"/>
        <v>#REF!</v>
      </c>
      <c r="AM92" s="85" t="e">
        <f t="shared" si="177"/>
        <v>#REF!</v>
      </c>
      <c r="AN92" s="60"/>
      <c r="AO92" s="94" t="e">
        <f t="shared" si="196"/>
        <v>#REF!</v>
      </c>
      <c r="AP92" s="94" t="e">
        <f t="shared" si="196"/>
        <v>#REF!</v>
      </c>
      <c r="AQ92" s="94" t="e">
        <f t="shared" si="196"/>
        <v>#REF!</v>
      </c>
      <c r="AR92" s="94" t="e">
        <f t="shared" si="196"/>
        <v>#REF!</v>
      </c>
      <c r="AS92" s="94" t="e">
        <f t="shared" si="196"/>
        <v>#REF!</v>
      </c>
      <c r="AT92" s="94" t="e">
        <f t="shared" si="196"/>
        <v>#REF!</v>
      </c>
      <c r="AU92" s="94" t="e">
        <f t="shared" si="196"/>
        <v>#REF!</v>
      </c>
      <c r="AV92" s="94" t="e">
        <f t="shared" si="196"/>
        <v>#REF!</v>
      </c>
      <c r="AW92" s="94" t="e">
        <f t="shared" si="196"/>
        <v>#REF!</v>
      </c>
      <c r="AX92" s="94" t="e">
        <f t="shared" si="196"/>
        <v>#REF!</v>
      </c>
      <c r="AY92" s="94" t="e">
        <f t="shared" si="196"/>
        <v>#REF!</v>
      </c>
      <c r="AZ92" s="94" t="e">
        <f t="shared" si="196"/>
        <v>#REF!</v>
      </c>
      <c r="BA92" s="79"/>
      <c r="BB92" s="80" t="e">
        <f t="shared" si="113"/>
        <v>#REF!</v>
      </c>
      <c r="BC92" s="85" t="e">
        <f t="shared" si="179"/>
        <v>#REF!</v>
      </c>
      <c r="BD92" s="60"/>
      <c r="BE92" s="94"/>
      <c r="BF92" s="115"/>
      <c r="BG92" s="115"/>
      <c r="BH92" s="111"/>
      <c r="BI92" s="115"/>
      <c r="BJ92" s="112"/>
      <c r="BK92" s="111"/>
      <c r="BL92" s="60"/>
      <c r="BM92" s="94" t="e">
        <f t="shared" si="197"/>
        <v>#REF!</v>
      </c>
      <c r="BN92" s="94" t="e">
        <f t="shared" si="197"/>
        <v>#REF!</v>
      </c>
      <c r="BO92" s="94" t="e">
        <f t="shared" si="197"/>
        <v>#REF!</v>
      </c>
      <c r="BP92" s="94" t="e">
        <f t="shared" si="197"/>
        <v>#REF!</v>
      </c>
      <c r="BQ92" s="94" t="e">
        <f t="shared" si="197"/>
        <v>#REF!</v>
      </c>
      <c r="BR92" s="94" t="e">
        <f t="shared" si="197"/>
        <v>#REF!</v>
      </c>
      <c r="BS92" s="94" t="e">
        <f t="shared" si="197"/>
        <v>#REF!</v>
      </c>
      <c r="BT92" s="94" t="e">
        <f t="shared" si="197"/>
        <v>#REF!</v>
      </c>
      <c r="BU92" s="94" t="e">
        <f t="shared" si="197"/>
        <v>#REF!</v>
      </c>
      <c r="BV92" s="94" t="e">
        <f t="shared" si="197"/>
        <v>#REF!</v>
      </c>
      <c r="BW92" s="94" t="e">
        <f t="shared" si="197"/>
        <v>#REF!</v>
      </c>
      <c r="BX92" s="94" t="e">
        <f t="shared" si="197"/>
        <v>#REF!</v>
      </c>
      <c r="BY92" s="79"/>
      <c r="BZ92" s="80" t="e">
        <f t="shared" si="115"/>
        <v>#REF!</v>
      </c>
      <c r="CA92" s="85" t="e">
        <f t="shared" si="181"/>
        <v>#REF!</v>
      </c>
      <c r="CB92" s="60"/>
      <c r="CC92" s="94" t="e">
        <f t="shared" si="198"/>
        <v>#REF!</v>
      </c>
      <c r="CD92" s="94" t="e">
        <f t="shared" si="198"/>
        <v>#REF!</v>
      </c>
      <c r="CE92" s="94" t="e">
        <f t="shared" si="198"/>
        <v>#REF!</v>
      </c>
      <c r="CF92" s="94" t="e">
        <f t="shared" si="198"/>
        <v>#REF!</v>
      </c>
      <c r="CG92" s="94" t="e">
        <f t="shared" si="198"/>
        <v>#REF!</v>
      </c>
      <c r="CH92" s="94" t="e">
        <f t="shared" si="198"/>
        <v>#REF!</v>
      </c>
      <c r="CI92" s="94" t="e">
        <f t="shared" si="198"/>
        <v>#REF!</v>
      </c>
      <c r="CJ92" s="94" t="e">
        <f t="shared" si="198"/>
        <v>#REF!</v>
      </c>
      <c r="CK92" s="94" t="e">
        <f t="shared" si="198"/>
        <v>#REF!</v>
      </c>
      <c r="CL92" s="94" t="e">
        <f t="shared" si="198"/>
        <v>#REF!</v>
      </c>
      <c r="CM92" s="94" t="e">
        <f t="shared" si="198"/>
        <v>#REF!</v>
      </c>
      <c r="CN92" s="94" t="e">
        <f t="shared" si="198"/>
        <v>#REF!</v>
      </c>
      <c r="CO92" s="79"/>
      <c r="CP92" s="80" t="e">
        <f t="shared" si="117"/>
        <v>#REF!</v>
      </c>
      <c r="CQ92" s="85" t="e">
        <f t="shared" si="183"/>
        <v>#REF!</v>
      </c>
    </row>
    <row r="93" spans="1:95" ht="10.5" customHeight="1" outlineLevel="1" x14ac:dyDescent="0.25">
      <c r="A93" s="70" t="str">
        <f t="shared" si="143"/>
        <v>DespesaMídia inaugural</v>
      </c>
      <c r="B93" s="114" t="s">
        <v>53</v>
      </c>
      <c r="C93" s="78" t="s">
        <v>266</v>
      </c>
      <c r="D93" s="79" t="s">
        <v>288</v>
      </c>
      <c r="E93" s="79"/>
      <c r="F93" s="79"/>
      <c r="G93" s="85">
        <v>0</v>
      </c>
      <c r="H93" s="79"/>
      <c r="I93" s="94">
        <f t="shared" si="194"/>
        <v>0</v>
      </c>
      <c r="J93" s="94">
        <f t="shared" si="194"/>
        <v>0</v>
      </c>
      <c r="K93" s="94">
        <f t="shared" si="194"/>
        <v>0</v>
      </c>
      <c r="L93" s="94">
        <f t="shared" si="194"/>
        <v>0</v>
      </c>
      <c r="M93" s="94">
        <f t="shared" si="194"/>
        <v>0</v>
      </c>
      <c r="N93" s="94">
        <f t="shared" si="194"/>
        <v>0</v>
      </c>
      <c r="O93" s="94">
        <f t="shared" si="194"/>
        <v>0</v>
      </c>
      <c r="P93" s="94">
        <f t="shared" si="194"/>
        <v>0</v>
      </c>
      <c r="Q93" s="94">
        <f t="shared" si="194"/>
        <v>0</v>
      </c>
      <c r="R93" s="94">
        <f t="shared" si="194"/>
        <v>0</v>
      </c>
      <c r="S93" s="94">
        <f t="shared" si="194"/>
        <v>0</v>
      </c>
      <c r="T93" s="94">
        <f t="shared" si="194"/>
        <v>0</v>
      </c>
      <c r="U93" s="79"/>
      <c r="V93" s="80">
        <f t="shared" si="109"/>
        <v>0</v>
      </c>
      <c r="W93" s="85" t="e">
        <f t="shared" si="175"/>
        <v>#REF!</v>
      </c>
      <c r="X93" s="60"/>
      <c r="Y93" s="94">
        <f t="shared" si="195"/>
        <v>0</v>
      </c>
      <c r="Z93" s="94">
        <f t="shared" si="195"/>
        <v>0</v>
      </c>
      <c r="AA93" s="94">
        <f t="shared" si="195"/>
        <v>0</v>
      </c>
      <c r="AB93" s="94">
        <f t="shared" si="195"/>
        <v>0</v>
      </c>
      <c r="AC93" s="94">
        <f t="shared" si="195"/>
        <v>0</v>
      </c>
      <c r="AD93" s="94">
        <f t="shared" si="195"/>
        <v>0</v>
      </c>
      <c r="AE93" s="94">
        <f t="shared" si="195"/>
        <v>0</v>
      </c>
      <c r="AF93" s="94" t="e">
        <f t="shared" si="195"/>
        <v>#REF!</v>
      </c>
      <c r="AG93" s="94" t="e">
        <f t="shared" si="195"/>
        <v>#REF!</v>
      </c>
      <c r="AH93" s="94" t="e">
        <f t="shared" si="195"/>
        <v>#REF!</v>
      </c>
      <c r="AI93" s="94" t="e">
        <f t="shared" si="195"/>
        <v>#REF!</v>
      </c>
      <c r="AJ93" s="94" t="e">
        <f t="shared" si="195"/>
        <v>#REF!</v>
      </c>
      <c r="AK93" s="79"/>
      <c r="AL93" s="80" t="e">
        <f t="shared" si="111"/>
        <v>#REF!</v>
      </c>
      <c r="AM93" s="85" t="e">
        <f t="shared" si="177"/>
        <v>#REF!</v>
      </c>
      <c r="AN93" s="60"/>
      <c r="AO93" s="94" t="e">
        <f t="shared" si="196"/>
        <v>#REF!</v>
      </c>
      <c r="AP93" s="94" t="e">
        <f t="shared" si="196"/>
        <v>#REF!</v>
      </c>
      <c r="AQ93" s="94" t="e">
        <f t="shared" si="196"/>
        <v>#REF!</v>
      </c>
      <c r="AR93" s="94" t="e">
        <f t="shared" si="196"/>
        <v>#REF!</v>
      </c>
      <c r="AS93" s="94" t="e">
        <f t="shared" si="196"/>
        <v>#REF!</v>
      </c>
      <c r="AT93" s="94" t="e">
        <f t="shared" si="196"/>
        <v>#REF!</v>
      </c>
      <c r="AU93" s="94" t="e">
        <f t="shared" si="196"/>
        <v>#REF!</v>
      </c>
      <c r="AV93" s="94" t="e">
        <f t="shared" si="196"/>
        <v>#REF!</v>
      </c>
      <c r="AW93" s="94" t="e">
        <f t="shared" si="196"/>
        <v>#REF!</v>
      </c>
      <c r="AX93" s="94" t="e">
        <f t="shared" si="196"/>
        <v>#REF!</v>
      </c>
      <c r="AY93" s="94" t="e">
        <f t="shared" si="196"/>
        <v>#REF!</v>
      </c>
      <c r="AZ93" s="94" t="e">
        <f t="shared" si="196"/>
        <v>#REF!</v>
      </c>
      <c r="BA93" s="79"/>
      <c r="BB93" s="80" t="e">
        <f t="shared" si="113"/>
        <v>#REF!</v>
      </c>
      <c r="BC93" s="85" t="e">
        <f t="shared" si="179"/>
        <v>#REF!</v>
      </c>
      <c r="BD93" s="60"/>
      <c r="BE93" s="94"/>
      <c r="BF93" s="115"/>
      <c r="BG93" s="115"/>
      <c r="BH93" s="111"/>
      <c r="BI93" s="115"/>
      <c r="BJ93" s="112"/>
      <c r="BK93" s="111"/>
      <c r="BL93" s="60"/>
      <c r="BM93" s="94" t="e">
        <f t="shared" si="197"/>
        <v>#REF!</v>
      </c>
      <c r="BN93" s="94" t="e">
        <f t="shared" si="197"/>
        <v>#REF!</v>
      </c>
      <c r="BO93" s="94" t="e">
        <f t="shared" si="197"/>
        <v>#REF!</v>
      </c>
      <c r="BP93" s="94" t="e">
        <f t="shared" si="197"/>
        <v>#REF!</v>
      </c>
      <c r="BQ93" s="94" t="e">
        <f t="shared" si="197"/>
        <v>#REF!</v>
      </c>
      <c r="BR93" s="94" t="e">
        <f t="shared" si="197"/>
        <v>#REF!</v>
      </c>
      <c r="BS93" s="94" t="e">
        <f t="shared" si="197"/>
        <v>#REF!</v>
      </c>
      <c r="BT93" s="94" t="e">
        <f t="shared" si="197"/>
        <v>#REF!</v>
      </c>
      <c r="BU93" s="94" t="e">
        <f t="shared" si="197"/>
        <v>#REF!</v>
      </c>
      <c r="BV93" s="94" t="e">
        <f t="shared" si="197"/>
        <v>#REF!</v>
      </c>
      <c r="BW93" s="94" t="e">
        <f t="shared" si="197"/>
        <v>#REF!</v>
      </c>
      <c r="BX93" s="94" t="e">
        <f t="shared" si="197"/>
        <v>#REF!</v>
      </c>
      <c r="BY93" s="79"/>
      <c r="BZ93" s="80" t="e">
        <f t="shared" si="115"/>
        <v>#REF!</v>
      </c>
      <c r="CA93" s="85" t="e">
        <f t="shared" si="181"/>
        <v>#REF!</v>
      </c>
      <c r="CB93" s="60"/>
      <c r="CC93" s="94" t="e">
        <f t="shared" si="198"/>
        <v>#REF!</v>
      </c>
      <c r="CD93" s="94" t="e">
        <f t="shared" si="198"/>
        <v>#REF!</v>
      </c>
      <c r="CE93" s="94" t="e">
        <f t="shared" si="198"/>
        <v>#REF!</v>
      </c>
      <c r="CF93" s="94" t="e">
        <f t="shared" si="198"/>
        <v>#REF!</v>
      </c>
      <c r="CG93" s="94" t="e">
        <f t="shared" si="198"/>
        <v>#REF!</v>
      </c>
      <c r="CH93" s="94" t="e">
        <f t="shared" si="198"/>
        <v>#REF!</v>
      </c>
      <c r="CI93" s="94" t="e">
        <f t="shared" si="198"/>
        <v>#REF!</v>
      </c>
      <c r="CJ93" s="94" t="e">
        <f t="shared" si="198"/>
        <v>#REF!</v>
      </c>
      <c r="CK93" s="94" t="e">
        <f t="shared" si="198"/>
        <v>#REF!</v>
      </c>
      <c r="CL93" s="94" t="e">
        <f t="shared" si="198"/>
        <v>#REF!</v>
      </c>
      <c r="CM93" s="94" t="e">
        <f t="shared" si="198"/>
        <v>#REF!</v>
      </c>
      <c r="CN93" s="94" t="e">
        <f t="shared" si="198"/>
        <v>#REF!</v>
      </c>
      <c r="CO93" s="79"/>
      <c r="CP93" s="80" t="e">
        <f t="shared" si="117"/>
        <v>#REF!</v>
      </c>
      <c r="CQ93" s="85" t="e">
        <f t="shared" si="183"/>
        <v>#REF!</v>
      </c>
    </row>
    <row r="94" spans="1:95" ht="10.5" customHeight="1" x14ac:dyDescent="0.25">
      <c r="A94" s="70" t="str">
        <f t="shared" si="143"/>
        <v>DespesaTarifas bancárias</v>
      </c>
      <c r="B94" s="114" t="s">
        <v>53</v>
      </c>
      <c r="C94" s="70" t="s">
        <v>284</v>
      </c>
      <c r="D94" s="60" t="s">
        <v>152</v>
      </c>
      <c r="E94" s="60"/>
      <c r="F94" s="60"/>
      <c r="G94" s="62"/>
      <c r="H94" s="60"/>
      <c r="I94" s="67">
        <f t="shared" si="194"/>
        <v>-603.81286601411398</v>
      </c>
      <c r="J94" s="67">
        <f t="shared" si="194"/>
        <v>-653.62076493739414</v>
      </c>
      <c r="K94" s="67">
        <f t="shared" si="194"/>
        <v>-47.680197304445251</v>
      </c>
      <c r="L94" s="67">
        <f t="shared" si="194"/>
        <v>-148.43774221649898</v>
      </c>
      <c r="M94" s="67">
        <f t="shared" si="194"/>
        <v>0</v>
      </c>
      <c r="N94" s="67">
        <f t="shared" si="194"/>
        <v>0</v>
      </c>
      <c r="O94" s="67">
        <f t="shared" si="194"/>
        <v>-54.16502731289124</v>
      </c>
      <c r="P94" s="67">
        <f t="shared" si="194"/>
        <v>-19.561798593161743</v>
      </c>
      <c r="Q94" s="67">
        <f t="shared" si="194"/>
        <v>-100.98934884753636</v>
      </c>
      <c r="R94" s="67">
        <f t="shared" si="194"/>
        <v>0</v>
      </c>
      <c r="S94" s="67">
        <f t="shared" si="194"/>
        <v>-335.21768610797159</v>
      </c>
      <c r="T94" s="67">
        <f t="shared" si="194"/>
        <v>-263.40861539068072</v>
      </c>
      <c r="U94" s="60"/>
      <c r="V94" s="87">
        <f t="shared" si="109"/>
        <v>-2226.8940467246939</v>
      </c>
      <c r="W94" s="62" t="e">
        <f t="shared" si="175"/>
        <v>#REF!</v>
      </c>
      <c r="X94" s="60"/>
      <c r="Y94" s="67">
        <f t="shared" si="195"/>
        <v>0</v>
      </c>
      <c r="Z94" s="67">
        <f t="shared" si="195"/>
        <v>0</v>
      </c>
      <c r="AA94" s="67">
        <f t="shared" si="195"/>
        <v>0</v>
      </c>
      <c r="AB94" s="67">
        <f t="shared" si="195"/>
        <v>0</v>
      </c>
      <c r="AC94" s="67">
        <f t="shared" si="195"/>
        <v>0</v>
      </c>
      <c r="AD94" s="67">
        <f t="shared" si="195"/>
        <v>0</v>
      </c>
      <c r="AE94" s="67" t="e">
        <f t="shared" si="195"/>
        <v>#REF!</v>
      </c>
      <c r="AF94" s="67" t="e">
        <f t="shared" si="195"/>
        <v>#REF!</v>
      </c>
      <c r="AG94" s="67" t="e">
        <f t="shared" si="195"/>
        <v>#REF!</v>
      </c>
      <c r="AH94" s="67" t="e">
        <f t="shared" si="195"/>
        <v>#REF!</v>
      </c>
      <c r="AI94" s="67" t="e">
        <f t="shared" si="195"/>
        <v>#REF!</v>
      </c>
      <c r="AJ94" s="67" t="e">
        <f t="shared" si="195"/>
        <v>#REF!</v>
      </c>
      <c r="AK94" s="60"/>
      <c r="AL94" s="87" t="e">
        <f t="shared" si="111"/>
        <v>#REF!</v>
      </c>
      <c r="AM94" s="62" t="e">
        <f t="shared" si="177"/>
        <v>#REF!</v>
      </c>
      <c r="AN94" s="60"/>
      <c r="AO94" s="67" t="e">
        <f t="shared" si="196"/>
        <v>#REF!</v>
      </c>
      <c r="AP94" s="67" t="e">
        <f t="shared" si="196"/>
        <v>#REF!</v>
      </c>
      <c r="AQ94" s="67" t="e">
        <f t="shared" si="196"/>
        <v>#REF!</v>
      </c>
      <c r="AR94" s="67" t="e">
        <f t="shared" si="196"/>
        <v>#REF!</v>
      </c>
      <c r="AS94" s="67" t="e">
        <f t="shared" si="196"/>
        <v>#REF!</v>
      </c>
      <c r="AT94" s="67" t="e">
        <f t="shared" si="196"/>
        <v>#REF!</v>
      </c>
      <c r="AU94" s="67" t="e">
        <f t="shared" si="196"/>
        <v>#REF!</v>
      </c>
      <c r="AV94" s="67" t="e">
        <f t="shared" si="196"/>
        <v>#REF!</v>
      </c>
      <c r="AW94" s="67" t="e">
        <f t="shared" si="196"/>
        <v>#REF!</v>
      </c>
      <c r="AX94" s="67" t="e">
        <f t="shared" si="196"/>
        <v>#REF!</v>
      </c>
      <c r="AY94" s="67" t="e">
        <f t="shared" si="196"/>
        <v>#REF!</v>
      </c>
      <c r="AZ94" s="67" t="e">
        <f t="shared" si="196"/>
        <v>#REF!</v>
      </c>
      <c r="BA94" s="60"/>
      <c r="BB94" s="87" t="e">
        <f t="shared" si="113"/>
        <v>#REF!</v>
      </c>
      <c r="BC94" s="62" t="e">
        <f t="shared" si="179"/>
        <v>#REF!</v>
      </c>
      <c r="BD94" s="60"/>
      <c r="BE94" s="67"/>
      <c r="BF94" s="119">
        <v>-200</v>
      </c>
      <c r="BG94" s="120"/>
      <c r="BH94" s="121"/>
      <c r="BI94" s="69"/>
      <c r="BJ94" s="120"/>
      <c r="BK94" s="121"/>
      <c r="BL94" s="60"/>
      <c r="BM94" s="67" t="e">
        <f t="shared" si="197"/>
        <v>#REF!</v>
      </c>
      <c r="BN94" s="67" t="e">
        <f t="shared" si="197"/>
        <v>#REF!</v>
      </c>
      <c r="BO94" s="67" t="e">
        <f t="shared" si="197"/>
        <v>#REF!</v>
      </c>
      <c r="BP94" s="67" t="e">
        <f t="shared" si="197"/>
        <v>#REF!</v>
      </c>
      <c r="BQ94" s="67" t="e">
        <f t="shared" si="197"/>
        <v>#REF!</v>
      </c>
      <c r="BR94" s="67" t="e">
        <f t="shared" si="197"/>
        <v>#REF!</v>
      </c>
      <c r="BS94" s="67" t="e">
        <f t="shared" si="197"/>
        <v>#REF!</v>
      </c>
      <c r="BT94" s="67" t="e">
        <f t="shared" si="197"/>
        <v>#REF!</v>
      </c>
      <c r="BU94" s="67" t="e">
        <f t="shared" si="197"/>
        <v>#REF!</v>
      </c>
      <c r="BV94" s="67" t="e">
        <f t="shared" si="197"/>
        <v>#REF!</v>
      </c>
      <c r="BW94" s="67" t="e">
        <f t="shared" si="197"/>
        <v>#REF!</v>
      </c>
      <c r="BX94" s="67" t="e">
        <f t="shared" si="197"/>
        <v>#REF!</v>
      </c>
      <c r="BY94" s="60"/>
      <c r="BZ94" s="87" t="e">
        <f t="shared" si="115"/>
        <v>#REF!</v>
      </c>
      <c r="CA94" s="62" t="e">
        <f t="shared" si="181"/>
        <v>#REF!</v>
      </c>
      <c r="CB94" s="60"/>
      <c r="CC94" s="67" t="e">
        <f t="shared" si="198"/>
        <v>#REF!</v>
      </c>
      <c r="CD94" s="67" t="e">
        <f t="shared" si="198"/>
        <v>#REF!</v>
      </c>
      <c r="CE94" s="67" t="e">
        <f t="shared" si="198"/>
        <v>#REF!</v>
      </c>
      <c r="CF94" s="67" t="e">
        <f t="shared" si="198"/>
        <v>#REF!</v>
      </c>
      <c r="CG94" s="67" t="e">
        <f t="shared" si="198"/>
        <v>#REF!</v>
      </c>
      <c r="CH94" s="67" t="e">
        <f t="shared" si="198"/>
        <v>#REF!</v>
      </c>
      <c r="CI94" s="67" t="e">
        <f t="shared" si="198"/>
        <v>#REF!</v>
      </c>
      <c r="CJ94" s="67" t="e">
        <f t="shared" si="198"/>
        <v>#REF!</v>
      </c>
      <c r="CK94" s="67" t="e">
        <f t="shared" si="198"/>
        <v>#REF!</v>
      </c>
      <c r="CL94" s="67" t="e">
        <f t="shared" si="198"/>
        <v>#REF!</v>
      </c>
      <c r="CM94" s="67" t="e">
        <f t="shared" si="198"/>
        <v>#REF!</v>
      </c>
      <c r="CN94" s="67" t="e">
        <f t="shared" si="198"/>
        <v>#REF!</v>
      </c>
      <c r="CO94" s="60"/>
      <c r="CP94" s="87" t="e">
        <f t="shared" si="117"/>
        <v>#REF!</v>
      </c>
      <c r="CQ94" s="62" t="e">
        <f t="shared" si="183"/>
        <v>#REF!</v>
      </c>
    </row>
    <row r="95" spans="1:95" ht="10.5" customHeight="1" x14ac:dyDescent="0.25">
      <c r="A95" s="70" t="str">
        <f t="shared" si="143"/>
        <v>DespesaOutras despesas</v>
      </c>
      <c r="B95" s="114" t="s">
        <v>53</v>
      </c>
      <c r="C95" s="70" t="s">
        <v>289</v>
      </c>
      <c r="D95" s="60" t="s">
        <v>153</v>
      </c>
      <c r="E95" s="60"/>
      <c r="F95" s="60"/>
      <c r="G95" s="62"/>
      <c r="H95" s="60"/>
      <c r="I95" s="67">
        <f t="shared" ref="I95:T95" si="199">SUM(I96:I100)</f>
        <v>-2114.4774084750757</v>
      </c>
      <c r="J95" s="67">
        <f t="shared" si="199"/>
        <v>-3786.8322564841219</v>
      </c>
      <c r="K95" s="67">
        <f t="shared" si="199"/>
        <v>-2603.7885860048273</v>
      </c>
      <c r="L95" s="67">
        <f t="shared" si="199"/>
        <v>-2432.7483425663249</v>
      </c>
      <c r="M95" s="67">
        <f t="shared" si="199"/>
        <v>-2228.8447922509495</v>
      </c>
      <c r="N95" s="67">
        <f t="shared" si="199"/>
        <v>-2561.807644723945</v>
      </c>
      <c r="O95" s="67">
        <f t="shared" si="199"/>
        <v>-2488.7751035177298</v>
      </c>
      <c r="P95" s="67">
        <f t="shared" si="199"/>
        <v>-4129.6047636777439</v>
      </c>
      <c r="Q95" s="67">
        <f t="shared" si="199"/>
        <v>-2316.5295550991518</v>
      </c>
      <c r="R95" s="67">
        <f t="shared" si="199"/>
        <v>-2314.417061459284</v>
      </c>
      <c r="S95" s="67">
        <f t="shared" si="199"/>
        <v>-2537.1009336103862</v>
      </c>
      <c r="T95" s="67">
        <f t="shared" si="199"/>
        <v>-3052.0185568661632</v>
      </c>
      <c r="U95" s="60"/>
      <c r="V95" s="87">
        <f t="shared" si="109"/>
        <v>-32566.945004735699</v>
      </c>
      <c r="W95" s="62" t="e">
        <f t="shared" si="175"/>
        <v>#REF!</v>
      </c>
      <c r="X95" s="60"/>
      <c r="Y95" s="67" t="e">
        <f t="shared" ref="Y95:AJ95" si="200">SUM(Y96:Y100)</f>
        <v>#REF!</v>
      </c>
      <c r="Z95" s="67" t="e">
        <f t="shared" si="200"/>
        <v>#REF!</v>
      </c>
      <c r="AA95" s="67" t="e">
        <f t="shared" si="200"/>
        <v>#REF!</v>
      </c>
      <c r="AB95" s="67" t="e">
        <f t="shared" si="200"/>
        <v>#REF!</v>
      </c>
      <c r="AC95" s="67" t="e">
        <f t="shared" si="200"/>
        <v>#REF!</v>
      </c>
      <c r="AD95" s="67" t="e">
        <f t="shared" si="200"/>
        <v>#REF!</v>
      </c>
      <c r="AE95" s="67" t="e">
        <f t="shared" si="200"/>
        <v>#REF!</v>
      </c>
      <c r="AF95" s="67" t="e">
        <f t="shared" si="200"/>
        <v>#REF!</v>
      </c>
      <c r="AG95" s="67" t="e">
        <f t="shared" si="200"/>
        <v>#REF!</v>
      </c>
      <c r="AH95" s="67" t="e">
        <f t="shared" si="200"/>
        <v>#REF!</v>
      </c>
      <c r="AI95" s="67" t="e">
        <f t="shared" si="200"/>
        <v>#REF!</v>
      </c>
      <c r="AJ95" s="67" t="e">
        <f t="shared" si="200"/>
        <v>#REF!</v>
      </c>
      <c r="AK95" s="60"/>
      <c r="AL95" s="87" t="e">
        <f t="shared" si="111"/>
        <v>#REF!</v>
      </c>
      <c r="AM95" s="62" t="e">
        <f t="shared" si="177"/>
        <v>#REF!</v>
      </c>
      <c r="AN95" s="60"/>
      <c r="AO95" s="67" t="e">
        <f t="shared" ref="AO95:AZ95" si="201">SUM(AO96:AO100)</f>
        <v>#REF!</v>
      </c>
      <c r="AP95" s="67" t="e">
        <f t="shared" si="201"/>
        <v>#REF!</v>
      </c>
      <c r="AQ95" s="67" t="e">
        <f t="shared" si="201"/>
        <v>#REF!</v>
      </c>
      <c r="AR95" s="67" t="e">
        <f t="shared" si="201"/>
        <v>#REF!</v>
      </c>
      <c r="AS95" s="67" t="e">
        <f t="shared" si="201"/>
        <v>#REF!</v>
      </c>
      <c r="AT95" s="67" t="e">
        <f t="shared" si="201"/>
        <v>#REF!</v>
      </c>
      <c r="AU95" s="67" t="e">
        <f t="shared" si="201"/>
        <v>#REF!</v>
      </c>
      <c r="AV95" s="67" t="e">
        <f t="shared" si="201"/>
        <v>#REF!</v>
      </c>
      <c r="AW95" s="67" t="e">
        <f t="shared" si="201"/>
        <v>#REF!</v>
      </c>
      <c r="AX95" s="67" t="e">
        <f t="shared" si="201"/>
        <v>#REF!</v>
      </c>
      <c r="AY95" s="67" t="e">
        <f t="shared" si="201"/>
        <v>#REF!</v>
      </c>
      <c r="AZ95" s="67" t="e">
        <f t="shared" si="201"/>
        <v>#REF!</v>
      </c>
      <c r="BA95" s="60"/>
      <c r="BB95" s="87" t="e">
        <f t="shared" si="113"/>
        <v>#REF!</v>
      </c>
      <c r="BC95" s="62" t="e">
        <f t="shared" si="179"/>
        <v>#REF!</v>
      </c>
      <c r="BD95" s="60"/>
      <c r="BE95" s="67"/>
      <c r="BF95" s="119"/>
      <c r="BG95" s="120"/>
      <c r="BH95" s="121"/>
      <c r="BI95" s="69"/>
      <c r="BJ95" s="120"/>
      <c r="BK95" s="121"/>
      <c r="BL95" s="60"/>
      <c r="BM95" s="67" t="e">
        <f t="shared" ref="BM95:BX95" si="202">SUM(BM96:BM100)</f>
        <v>#REF!</v>
      </c>
      <c r="BN95" s="67" t="e">
        <f t="shared" si="202"/>
        <v>#REF!</v>
      </c>
      <c r="BO95" s="67" t="e">
        <f t="shared" si="202"/>
        <v>#REF!</v>
      </c>
      <c r="BP95" s="67" t="e">
        <f t="shared" si="202"/>
        <v>#REF!</v>
      </c>
      <c r="BQ95" s="67" t="e">
        <f t="shared" si="202"/>
        <v>#REF!</v>
      </c>
      <c r="BR95" s="67" t="e">
        <f t="shared" si="202"/>
        <v>#REF!</v>
      </c>
      <c r="BS95" s="67" t="e">
        <f t="shared" si="202"/>
        <v>#REF!</v>
      </c>
      <c r="BT95" s="67" t="e">
        <f t="shared" si="202"/>
        <v>#REF!</v>
      </c>
      <c r="BU95" s="67" t="e">
        <f t="shared" si="202"/>
        <v>#REF!</v>
      </c>
      <c r="BV95" s="67" t="e">
        <f t="shared" si="202"/>
        <v>#REF!</v>
      </c>
      <c r="BW95" s="67" t="e">
        <f t="shared" si="202"/>
        <v>#REF!</v>
      </c>
      <c r="BX95" s="67" t="e">
        <f t="shared" si="202"/>
        <v>#REF!</v>
      </c>
      <c r="BY95" s="60"/>
      <c r="BZ95" s="87" t="e">
        <f t="shared" si="115"/>
        <v>#REF!</v>
      </c>
      <c r="CA95" s="62" t="e">
        <f t="shared" si="181"/>
        <v>#REF!</v>
      </c>
      <c r="CB95" s="60"/>
      <c r="CC95" s="67" t="e">
        <f t="shared" ref="CC95:CN95" si="203">SUM(CC96:CC100)</f>
        <v>#REF!</v>
      </c>
      <c r="CD95" s="67" t="e">
        <f t="shared" si="203"/>
        <v>#REF!</v>
      </c>
      <c r="CE95" s="67" t="e">
        <f t="shared" si="203"/>
        <v>#REF!</v>
      </c>
      <c r="CF95" s="67" t="e">
        <f t="shared" si="203"/>
        <v>#REF!</v>
      </c>
      <c r="CG95" s="67" t="e">
        <f t="shared" si="203"/>
        <v>#REF!</v>
      </c>
      <c r="CH95" s="67" t="e">
        <f t="shared" si="203"/>
        <v>#REF!</v>
      </c>
      <c r="CI95" s="67" t="e">
        <f t="shared" si="203"/>
        <v>#REF!</v>
      </c>
      <c r="CJ95" s="67" t="e">
        <f t="shared" si="203"/>
        <v>#REF!</v>
      </c>
      <c r="CK95" s="67" t="e">
        <f t="shared" si="203"/>
        <v>#REF!</v>
      </c>
      <c r="CL95" s="67" t="e">
        <f t="shared" si="203"/>
        <v>#REF!</v>
      </c>
      <c r="CM95" s="67" t="e">
        <f t="shared" si="203"/>
        <v>#REF!</v>
      </c>
      <c r="CN95" s="67" t="e">
        <f t="shared" si="203"/>
        <v>#REF!</v>
      </c>
      <c r="CO95" s="60"/>
      <c r="CP95" s="87" t="e">
        <f t="shared" si="117"/>
        <v>#REF!</v>
      </c>
      <c r="CQ95" s="62" t="e">
        <f t="shared" si="183"/>
        <v>#REF!</v>
      </c>
    </row>
    <row r="96" spans="1:95" ht="10.5" customHeight="1" outlineLevel="2" x14ac:dyDescent="0.25">
      <c r="A96" s="70" t="str">
        <f t="shared" si="143"/>
        <v>DespesaUniformes</v>
      </c>
      <c r="B96" s="114" t="s">
        <v>53</v>
      </c>
      <c r="C96" s="70"/>
      <c r="D96" s="79" t="s">
        <v>290</v>
      </c>
      <c r="E96" s="79"/>
      <c r="F96" s="79"/>
      <c r="G96" s="85"/>
      <c r="H96" s="79"/>
      <c r="I96" s="94">
        <f t="shared" ref="I96:T100" si="204">SUMIF($A$158:$A$1048576,$A96,I$158:I$1048576)</f>
        <v>0</v>
      </c>
      <c r="J96" s="94">
        <f t="shared" si="204"/>
        <v>0</v>
      </c>
      <c r="K96" s="94">
        <f t="shared" si="204"/>
        <v>0</v>
      </c>
      <c r="L96" s="94">
        <f t="shared" si="204"/>
        <v>0</v>
      </c>
      <c r="M96" s="94">
        <f t="shared" si="204"/>
        <v>0</v>
      </c>
      <c r="N96" s="94">
        <f t="shared" si="204"/>
        <v>0</v>
      </c>
      <c r="O96" s="94">
        <f t="shared" si="204"/>
        <v>0</v>
      </c>
      <c r="P96" s="94">
        <f t="shared" si="204"/>
        <v>0</v>
      </c>
      <c r="Q96" s="94">
        <f t="shared" si="204"/>
        <v>0</v>
      </c>
      <c r="R96" s="94">
        <f t="shared" si="204"/>
        <v>0</v>
      </c>
      <c r="S96" s="94">
        <f t="shared" si="204"/>
        <v>-111.85854448343952</v>
      </c>
      <c r="T96" s="94">
        <f t="shared" si="204"/>
        <v>0</v>
      </c>
      <c r="U96" s="79"/>
      <c r="V96" s="80"/>
      <c r="W96" s="85"/>
      <c r="X96" s="79"/>
      <c r="Y96" s="94">
        <f t="shared" ref="Y96:AJ97" si="205">SUMIF($A$158:$A$1048576,$A96,Y$158:Y$1048576)</f>
        <v>0</v>
      </c>
      <c r="Z96" s="94">
        <f t="shared" si="205"/>
        <v>0</v>
      </c>
      <c r="AA96" s="94">
        <f t="shared" si="205"/>
        <v>0</v>
      </c>
      <c r="AB96" s="94">
        <f t="shared" si="205"/>
        <v>0</v>
      </c>
      <c r="AC96" s="94">
        <f t="shared" si="205"/>
        <v>0</v>
      </c>
      <c r="AD96" s="94">
        <f t="shared" si="205"/>
        <v>0</v>
      </c>
      <c r="AE96" s="94" t="e">
        <f t="shared" si="205"/>
        <v>#REF!</v>
      </c>
      <c r="AF96" s="94" t="e">
        <f t="shared" si="205"/>
        <v>#REF!</v>
      </c>
      <c r="AG96" s="94" t="e">
        <f t="shared" si="205"/>
        <v>#REF!</v>
      </c>
      <c r="AH96" s="94" t="e">
        <f t="shared" si="205"/>
        <v>#REF!</v>
      </c>
      <c r="AI96" s="94" t="e">
        <f t="shared" si="205"/>
        <v>#REF!</v>
      </c>
      <c r="AJ96" s="94" t="e">
        <f t="shared" si="205"/>
        <v>#REF!</v>
      </c>
      <c r="AK96" s="79"/>
      <c r="AL96" s="80"/>
      <c r="AM96" s="85"/>
      <c r="AN96" s="79"/>
      <c r="AO96" s="94" t="e">
        <f t="shared" ref="AO96:AZ97" si="206">SUMIF($A$158:$A$1048576,$A96,AO$158:AO$1048576)</f>
        <v>#REF!</v>
      </c>
      <c r="AP96" s="94" t="e">
        <f t="shared" si="206"/>
        <v>#REF!</v>
      </c>
      <c r="AQ96" s="94" t="e">
        <f t="shared" si="206"/>
        <v>#REF!</v>
      </c>
      <c r="AR96" s="94" t="e">
        <f t="shared" si="206"/>
        <v>#REF!</v>
      </c>
      <c r="AS96" s="94" t="e">
        <f t="shared" si="206"/>
        <v>#REF!</v>
      </c>
      <c r="AT96" s="94" t="e">
        <f t="shared" si="206"/>
        <v>#REF!</v>
      </c>
      <c r="AU96" s="94" t="e">
        <f t="shared" si="206"/>
        <v>#REF!</v>
      </c>
      <c r="AV96" s="94" t="e">
        <f t="shared" si="206"/>
        <v>#REF!</v>
      </c>
      <c r="AW96" s="94" t="e">
        <f t="shared" si="206"/>
        <v>#REF!</v>
      </c>
      <c r="AX96" s="94" t="e">
        <f t="shared" si="206"/>
        <v>#REF!</v>
      </c>
      <c r="AY96" s="94" t="e">
        <f t="shared" si="206"/>
        <v>#REF!</v>
      </c>
      <c r="AZ96" s="94" t="e">
        <f t="shared" si="206"/>
        <v>#REF!</v>
      </c>
      <c r="BA96" s="79"/>
      <c r="BB96" s="80"/>
      <c r="BC96" s="85"/>
      <c r="BD96" s="79"/>
      <c r="BE96" s="94"/>
      <c r="BF96" s="115">
        <v>0</v>
      </c>
      <c r="BG96" s="115"/>
      <c r="BH96" s="111"/>
      <c r="BI96" s="111"/>
      <c r="BJ96" s="112"/>
      <c r="BK96" s="111"/>
      <c r="BL96" s="79"/>
      <c r="BM96" s="94" t="e">
        <f t="shared" ref="BM96:BX97" si="207">SUMIF($A$158:$A$1048576,$A96,BM$158:BM$1048576)</f>
        <v>#REF!</v>
      </c>
      <c r="BN96" s="94" t="e">
        <f t="shared" si="207"/>
        <v>#REF!</v>
      </c>
      <c r="BO96" s="94" t="e">
        <f t="shared" si="207"/>
        <v>#REF!</v>
      </c>
      <c r="BP96" s="94" t="e">
        <f t="shared" si="207"/>
        <v>#REF!</v>
      </c>
      <c r="BQ96" s="94" t="e">
        <f t="shared" si="207"/>
        <v>#REF!</v>
      </c>
      <c r="BR96" s="94" t="e">
        <f t="shared" si="207"/>
        <v>#REF!</v>
      </c>
      <c r="BS96" s="94" t="e">
        <f t="shared" si="207"/>
        <v>#REF!</v>
      </c>
      <c r="BT96" s="94" t="e">
        <f t="shared" si="207"/>
        <v>#REF!</v>
      </c>
      <c r="BU96" s="94" t="e">
        <f t="shared" si="207"/>
        <v>#REF!</v>
      </c>
      <c r="BV96" s="94" t="e">
        <f t="shared" si="207"/>
        <v>#REF!</v>
      </c>
      <c r="BW96" s="94" t="e">
        <f t="shared" si="207"/>
        <v>#REF!</v>
      </c>
      <c r="BX96" s="94" t="e">
        <f t="shared" si="207"/>
        <v>#REF!</v>
      </c>
      <c r="BY96" s="79"/>
      <c r="BZ96" s="80"/>
      <c r="CA96" s="85"/>
      <c r="CB96" s="79"/>
      <c r="CC96" s="94" t="e">
        <f t="shared" ref="CC96:CN97" si="208">SUMIF($A$158:$A$1048576,$A96,CC$158:CC$1048576)</f>
        <v>#REF!</v>
      </c>
      <c r="CD96" s="94" t="e">
        <f t="shared" si="208"/>
        <v>#REF!</v>
      </c>
      <c r="CE96" s="94" t="e">
        <f t="shared" si="208"/>
        <v>#REF!</v>
      </c>
      <c r="CF96" s="94" t="e">
        <f t="shared" si="208"/>
        <v>#REF!</v>
      </c>
      <c r="CG96" s="94" t="e">
        <f t="shared" si="208"/>
        <v>#REF!</v>
      </c>
      <c r="CH96" s="94" t="e">
        <f t="shared" si="208"/>
        <v>#REF!</v>
      </c>
      <c r="CI96" s="94" t="e">
        <f t="shared" si="208"/>
        <v>#REF!</v>
      </c>
      <c r="CJ96" s="94" t="e">
        <f t="shared" si="208"/>
        <v>#REF!</v>
      </c>
      <c r="CK96" s="94" t="e">
        <f t="shared" si="208"/>
        <v>#REF!</v>
      </c>
      <c r="CL96" s="94" t="e">
        <f t="shared" si="208"/>
        <v>#REF!</v>
      </c>
      <c r="CM96" s="94" t="e">
        <f t="shared" si="208"/>
        <v>#REF!</v>
      </c>
      <c r="CN96" s="94" t="e">
        <f t="shared" si="208"/>
        <v>#REF!</v>
      </c>
      <c r="CO96" s="79"/>
      <c r="CP96" s="80"/>
      <c r="CQ96" s="85"/>
    </row>
    <row r="97" spans="1:95" ht="10.5" customHeight="1" outlineLevel="2" x14ac:dyDescent="0.25">
      <c r="A97" s="70" t="str">
        <f t="shared" si="143"/>
        <v>DespesaTaxas legais</v>
      </c>
      <c r="B97" s="114" t="s">
        <v>53</v>
      </c>
      <c r="C97" s="70" t="s">
        <v>289</v>
      </c>
      <c r="D97" s="79" t="s">
        <v>155</v>
      </c>
      <c r="E97" s="79"/>
      <c r="F97" s="79"/>
      <c r="G97" s="85"/>
      <c r="H97" s="79"/>
      <c r="I97" s="94">
        <f t="shared" si="204"/>
        <v>0</v>
      </c>
      <c r="J97" s="94">
        <f t="shared" si="204"/>
        <v>-1233.0719228381006</v>
      </c>
      <c r="K97" s="94">
        <f t="shared" si="204"/>
        <v>0</v>
      </c>
      <c r="L97" s="94">
        <f t="shared" si="204"/>
        <v>0</v>
      </c>
      <c r="M97" s="94">
        <f t="shared" si="204"/>
        <v>0</v>
      </c>
      <c r="N97" s="94">
        <f t="shared" si="204"/>
        <v>0</v>
      </c>
      <c r="O97" s="94">
        <f t="shared" si="204"/>
        <v>0</v>
      </c>
      <c r="P97" s="94">
        <f t="shared" si="204"/>
        <v>-1016.2681611131427</v>
      </c>
      <c r="Q97" s="94">
        <f t="shared" si="204"/>
        <v>0</v>
      </c>
      <c r="R97" s="94">
        <f t="shared" si="204"/>
        <v>0</v>
      </c>
      <c r="S97" s="94">
        <f t="shared" si="204"/>
        <v>0</v>
      </c>
      <c r="T97" s="94">
        <f t="shared" si="204"/>
        <v>0</v>
      </c>
      <c r="U97" s="79"/>
      <c r="V97" s="80">
        <f>SUM(I97:T97)</f>
        <v>-2249.3400839512433</v>
      </c>
      <c r="W97" s="85" t="e">
        <f>V97/V$41</f>
        <v>#REF!</v>
      </c>
      <c r="X97" s="79"/>
      <c r="Y97" s="94">
        <f t="shared" si="205"/>
        <v>0</v>
      </c>
      <c r="Z97" s="94">
        <f t="shared" si="205"/>
        <v>0</v>
      </c>
      <c r="AA97" s="94">
        <f t="shared" si="205"/>
        <v>0</v>
      </c>
      <c r="AB97" s="94">
        <f t="shared" si="205"/>
        <v>0</v>
      </c>
      <c r="AC97" s="94">
        <f t="shared" si="205"/>
        <v>0</v>
      </c>
      <c r="AD97" s="94">
        <f t="shared" si="205"/>
        <v>0</v>
      </c>
      <c r="AE97" s="94" t="e">
        <f t="shared" si="205"/>
        <v>#REF!</v>
      </c>
      <c r="AF97" s="94" t="e">
        <f t="shared" si="205"/>
        <v>#REF!</v>
      </c>
      <c r="AG97" s="94" t="e">
        <f t="shared" si="205"/>
        <v>#REF!</v>
      </c>
      <c r="AH97" s="94" t="e">
        <f t="shared" si="205"/>
        <v>#REF!</v>
      </c>
      <c r="AI97" s="94" t="e">
        <f t="shared" si="205"/>
        <v>#REF!</v>
      </c>
      <c r="AJ97" s="94" t="e">
        <f t="shared" si="205"/>
        <v>#REF!</v>
      </c>
      <c r="AK97" s="79"/>
      <c r="AL97" s="80" t="e">
        <f>SUM(Y97:AJ97)</f>
        <v>#REF!</v>
      </c>
      <c r="AM97" s="85" t="e">
        <f>AL97/AL$41</f>
        <v>#REF!</v>
      </c>
      <c r="AN97" s="79"/>
      <c r="AO97" s="94" t="e">
        <f t="shared" si="206"/>
        <v>#REF!</v>
      </c>
      <c r="AP97" s="94" t="e">
        <f t="shared" si="206"/>
        <v>#REF!</v>
      </c>
      <c r="AQ97" s="94" t="e">
        <f t="shared" si="206"/>
        <v>#REF!</v>
      </c>
      <c r="AR97" s="94" t="e">
        <f t="shared" si="206"/>
        <v>#REF!</v>
      </c>
      <c r="AS97" s="94" t="e">
        <f t="shared" si="206"/>
        <v>#REF!</v>
      </c>
      <c r="AT97" s="94" t="e">
        <f t="shared" si="206"/>
        <v>#REF!</v>
      </c>
      <c r="AU97" s="94" t="e">
        <f t="shared" si="206"/>
        <v>#REF!</v>
      </c>
      <c r="AV97" s="94" t="e">
        <f t="shared" si="206"/>
        <v>#REF!</v>
      </c>
      <c r="AW97" s="94" t="e">
        <f t="shared" si="206"/>
        <v>#REF!</v>
      </c>
      <c r="AX97" s="94" t="e">
        <f t="shared" si="206"/>
        <v>#REF!</v>
      </c>
      <c r="AY97" s="94" t="e">
        <f t="shared" si="206"/>
        <v>#REF!</v>
      </c>
      <c r="AZ97" s="94" t="e">
        <f t="shared" si="206"/>
        <v>#REF!</v>
      </c>
      <c r="BA97" s="79"/>
      <c r="BB97" s="80" t="e">
        <f>SUM(AO97:AZ97)</f>
        <v>#REF!</v>
      </c>
      <c r="BC97" s="85" t="e">
        <f>BB97/BB$41</f>
        <v>#REF!</v>
      </c>
      <c r="BD97" s="79"/>
      <c r="BE97" s="94" t="s">
        <v>291</v>
      </c>
      <c r="BF97" s="115">
        <v>-750</v>
      </c>
      <c r="BG97" s="115"/>
      <c r="BH97" s="111"/>
      <c r="BI97" s="111"/>
      <c r="BJ97" s="112"/>
      <c r="BK97" s="111"/>
      <c r="BL97" s="79"/>
      <c r="BM97" s="94" t="e">
        <f t="shared" si="207"/>
        <v>#REF!</v>
      </c>
      <c r="BN97" s="94" t="e">
        <f t="shared" si="207"/>
        <v>#REF!</v>
      </c>
      <c r="BO97" s="94" t="e">
        <f t="shared" si="207"/>
        <v>#REF!</v>
      </c>
      <c r="BP97" s="94" t="e">
        <f t="shared" si="207"/>
        <v>#REF!</v>
      </c>
      <c r="BQ97" s="94" t="e">
        <f t="shared" si="207"/>
        <v>#REF!</v>
      </c>
      <c r="BR97" s="94" t="e">
        <f t="shared" si="207"/>
        <v>#REF!</v>
      </c>
      <c r="BS97" s="94" t="e">
        <f t="shared" si="207"/>
        <v>#REF!</v>
      </c>
      <c r="BT97" s="94" t="e">
        <f t="shared" si="207"/>
        <v>#REF!</v>
      </c>
      <c r="BU97" s="94" t="e">
        <f t="shared" si="207"/>
        <v>#REF!</v>
      </c>
      <c r="BV97" s="94" t="e">
        <f t="shared" si="207"/>
        <v>#REF!</v>
      </c>
      <c r="BW97" s="94" t="e">
        <f t="shared" si="207"/>
        <v>#REF!</v>
      </c>
      <c r="BX97" s="94" t="e">
        <f t="shared" si="207"/>
        <v>#REF!</v>
      </c>
      <c r="BY97" s="79"/>
      <c r="BZ97" s="80" t="e">
        <f>SUM(BM97:BX97)</f>
        <v>#REF!</v>
      </c>
      <c r="CA97" s="85" t="e">
        <f>BZ97/BZ$41</f>
        <v>#REF!</v>
      </c>
      <c r="CB97" s="79"/>
      <c r="CC97" s="94" t="e">
        <f t="shared" si="208"/>
        <v>#REF!</v>
      </c>
      <c r="CD97" s="94" t="e">
        <f t="shared" si="208"/>
        <v>#REF!</v>
      </c>
      <c r="CE97" s="94" t="e">
        <f t="shared" si="208"/>
        <v>#REF!</v>
      </c>
      <c r="CF97" s="94" t="e">
        <f t="shared" si="208"/>
        <v>#REF!</v>
      </c>
      <c r="CG97" s="94" t="e">
        <f t="shared" si="208"/>
        <v>#REF!</v>
      </c>
      <c r="CH97" s="94" t="e">
        <f t="shared" si="208"/>
        <v>#REF!</v>
      </c>
      <c r="CI97" s="94" t="e">
        <f t="shared" si="208"/>
        <v>#REF!</v>
      </c>
      <c r="CJ97" s="94" t="e">
        <f t="shared" si="208"/>
        <v>#REF!</v>
      </c>
      <c r="CK97" s="94" t="e">
        <f t="shared" si="208"/>
        <v>#REF!</v>
      </c>
      <c r="CL97" s="94" t="e">
        <f t="shared" si="208"/>
        <v>#REF!</v>
      </c>
      <c r="CM97" s="94" t="e">
        <f t="shared" si="208"/>
        <v>#REF!</v>
      </c>
      <c r="CN97" s="94" t="e">
        <f t="shared" si="208"/>
        <v>#REF!</v>
      </c>
      <c r="CO97" s="79"/>
      <c r="CP97" s="80" t="e">
        <f>SUM(CC97:CN97)</f>
        <v>#REF!</v>
      </c>
      <c r="CQ97" s="85" t="e">
        <f>CP97/CP$41</f>
        <v>#REF!</v>
      </c>
    </row>
    <row r="98" spans="1:95" ht="10.5" customHeight="1" outlineLevel="2" x14ac:dyDescent="0.25">
      <c r="A98" s="70" t="str">
        <f t="shared" si="143"/>
        <v>DespesaLocação equipamentos</v>
      </c>
      <c r="B98" s="114" t="s">
        <v>53</v>
      </c>
      <c r="C98" s="70" t="s">
        <v>292</v>
      </c>
      <c r="D98" s="79" t="s">
        <v>156</v>
      </c>
      <c r="E98" s="79"/>
      <c r="F98" s="79"/>
      <c r="G98" s="85"/>
      <c r="H98" s="79"/>
      <c r="I98" s="94">
        <f t="shared" si="204"/>
        <v>-2114.4774084750757</v>
      </c>
      <c r="J98" s="94">
        <f t="shared" si="204"/>
        <v>-2553.7603336460215</v>
      </c>
      <c r="K98" s="94">
        <f t="shared" si="204"/>
        <v>-2603.7885860048273</v>
      </c>
      <c r="L98" s="94">
        <f t="shared" si="204"/>
        <v>-2432.7483425663249</v>
      </c>
      <c r="M98" s="94">
        <f t="shared" si="204"/>
        <v>-2228.8447922509495</v>
      </c>
      <c r="N98" s="94">
        <f t="shared" si="204"/>
        <v>-2561.807644723945</v>
      </c>
      <c r="O98" s="94">
        <f t="shared" si="204"/>
        <v>-2488.7751035177298</v>
      </c>
      <c r="P98" s="94">
        <f t="shared" si="204"/>
        <v>-2365.0141778691677</v>
      </c>
      <c r="Q98" s="94">
        <f t="shared" si="204"/>
        <v>-2316.5295550991518</v>
      </c>
      <c r="R98" s="94">
        <f t="shared" si="204"/>
        <v>-2314.417061459284</v>
      </c>
      <c r="S98" s="94">
        <f t="shared" si="204"/>
        <v>-2425.2423891269468</v>
      </c>
      <c r="T98" s="94">
        <f t="shared" si="204"/>
        <v>-2511.4555818633003</v>
      </c>
      <c r="U98" s="79"/>
      <c r="V98" s="80">
        <f>SUM(I98:T98)</f>
        <v>-28916.860976602722</v>
      </c>
      <c r="W98" s="85" t="e">
        <f>V98/V$41</f>
        <v>#REF!</v>
      </c>
      <c r="X98" s="79"/>
      <c r="Y98" s="94" t="e">
        <f t="shared" ref="Y98:AJ98" si="209">((Y41*$G98*--(AND($BF98=0,$BG98=0))+$BF98+Y41*$BG98)*--(Y$3&gt;=$BH98))*(1+$BJ98*--(Y$3&gt;=$BK98))*--(IFERROR(MOD(MONTH(Y$3),$BI98),0)=0)</f>
        <v>#REF!</v>
      </c>
      <c r="Z98" s="94" t="e">
        <f t="shared" si="209"/>
        <v>#REF!</v>
      </c>
      <c r="AA98" s="94" t="e">
        <f t="shared" si="209"/>
        <v>#REF!</v>
      </c>
      <c r="AB98" s="94" t="e">
        <f t="shared" si="209"/>
        <v>#REF!</v>
      </c>
      <c r="AC98" s="94" t="e">
        <f t="shared" si="209"/>
        <v>#REF!</v>
      </c>
      <c r="AD98" s="94" t="e">
        <f t="shared" si="209"/>
        <v>#REF!</v>
      </c>
      <c r="AE98" s="94" t="e">
        <f t="shared" si="209"/>
        <v>#REF!</v>
      </c>
      <c r="AF98" s="94" t="e">
        <f t="shared" si="209"/>
        <v>#REF!</v>
      </c>
      <c r="AG98" s="94" t="e">
        <f t="shared" si="209"/>
        <v>#REF!</v>
      </c>
      <c r="AH98" s="94" t="e">
        <f t="shared" si="209"/>
        <v>#REF!</v>
      </c>
      <c r="AI98" s="94" t="e">
        <f t="shared" si="209"/>
        <v>#REF!</v>
      </c>
      <c r="AJ98" s="94" t="e">
        <f t="shared" si="209"/>
        <v>#REF!</v>
      </c>
      <c r="AK98" s="79"/>
      <c r="AL98" s="80" t="e">
        <f>SUM(Y98:AJ98)</f>
        <v>#REF!</v>
      </c>
      <c r="AM98" s="85" t="e">
        <f>AL98/AL$41</f>
        <v>#REF!</v>
      </c>
      <c r="AN98" s="79"/>
      <c r="AO98" s="94" t="e">
        <f t="shared" ref="AO98:AZ98" si="210">((AO41*$G98*--(AND($BF98=0,$BG98=0))+$BF98+AO41*$BG98)*--(AO$3&gt;=$BH98))*(1+$BJ98*--(AO$3&gt;=$BK98))*--(IFERROR(MOD(MONTH(AO$3),$BI98),0)=0)</f>
        <v>#REF!</v>
      </c>
      <c r="AP98" s="94" t="e">
        <f t="shared" si="210"/>
        <v>#REF!</v>
      </c>
      <c r="AQ98" s="94" t="e">
        <f t="shared" si="210"/>
        <v>#REF!</v>
      </c>
      <c r="AR98" s="94" t="e">
        <f t="shared" si="210"/>
        <v>#REF!</v>
      </c>
      <c r="AS98" s="94" t="e">
        <f t="shared" si="210"/>
        <v>#REF!</v>
      </c>
      <c r="AT98" s="94" t="e">
        <f t="shared" si="210"/>
        <v>#REF!</v>
      </c>
      <c r="AU98" s="94" t="e">
        <f t="shared" si="210"/>
        <v>#REF!</v>
      </c>
      <c r="AV98" s="94" t="e">
        <f t="shared" si="210"/>
        <v>#REF!</v>
      </c>
      <c r="AW98" s="94" t="e">
        <f t="shared" si="210"/>
        <v>#REF!</v>
      </c>
      <c r="AX98" s="94" t="e">
        <f t="shared" si="210"/>
        <v>#REF!</v>
      </c>
      <c r="AY98" s="94" t="e">
        <f t="shared" si="210"/>
        <v>#REF!</v>
      </c>
      <c r="AZ98" s="94" t="e">
        <f t="shared" si="210"/>
        <v>#REF!</v>
      </c>
      <c r="BA98" s="79"/>
      <c r="BB98" s="80" t="e">
        <f>SUM(AO98:AZ98)</f>
        <v>#REF!</v>
      </c>
      <c r="BC98" s="85" t="e">
        <f>BB98/BB$41</f>
        <v>#REF!</v>
      </c>
      <c r="BD98" s="79"/>
      <c r="BE98" s="94"/>
      <c r="BF98" s="115"/>
      <c r="BG98" s="115"/>
      <c r="BH98" s="111"/>
      <c r="BI98" s="111"/>
      <c r="BJ98" s="112"/>
      <c r="BK98" s="111"/>
      <c r="BL98" s="79"/>
      <c r="BM98" s="94" t="e">
        <f t="shared" ref="BM98:BX98" si="211">((BM41*$G98*--(AND($BF98=0,$BG98=0))+$BF98+BM41*$BG98)*--(BM$3&gt;=$BH98))*(1+$BJ98*--(BM$3&gt;=$BK98))*--(IFERROR(MOD(MONTH(BM$3),$BI98),0)=0)</f>
        <v>#REF!</v>
      </c>
      <c r="BN98" s="94" t="e">
        <f t="shared" si="211"/>
        <v>#REF!</v>
      </c>
      <c r="BO98" s="94" t="e">
        <f t="shared" si="211"/>
        <v>#REF!</v>
      </c>
      <c r="BP98" s="94" t="e">
        <f t="shared" si="211"/>
        <v>#REF!</v>
      </c>
      <c r="BQ98" s="94" t="e">
        <f t="shared" si="211"/>
        <v>#REF!</v>
      </c>
      <c r="BR98" s="94" t="e">
        <f t="shared" si="211"/>
        <v>#REF!</v>
      </c>
      <c r="BS98" s="94" t="e">
        <f t="shared" si="211"/>
        <v>#REF!</v>
      </c>
      <c r="BT98" s="94" t="e">
        <f t="shared" si="211"/>
        <v>#REF!</v>
      </c>
      <c r="BU98" s="94" t="e">
        <f t="shared" si="211"/>
        <v>#REF!</v>
      </c>
      <c r="BV98" s="94" t="e">
        <f t="shared" si="211"/>
        <v>#REF!</v>
      </c>
      <c r="BW98" s="94" t="e">
        <f t="shared" si="211"/>
        <v>#REF!</v>
      </c>
      <c r="BX98" s="94" t="e">
        <f t="shared" si="211"/>
        <v>#REF!</v>
      </c>
      <c r="BY98" s="79"/>
      <c r="BZ98" s="80" t="e">
        <f>SUM(BM98:BX98)</f>
        <v>#REF!</v>
      </c>
      <c r="CA98" s="85" t="e">
        <f>BZ98/BZ$41</f>
        <v>#REF!</v>
      </c>
      <c r="CB98" s="79"/>
      <c r="CC98" s="94" t="e">
        <f t="shared" ref="CC98:CN98" si="212">((CC41*$G98*--(AND($BF98=0,$BG98=0))+$BF98+CC41*$BG98)*--(CC$3&gt;=$BH98))*(1+$BJ98*--(CC$3&gt;=$BK98))*--(IFERROR(MOD(MONTH(CC$3),$BI98),0)=0)</f>
        <v>#REF!</v>
      </c>
      <c r="CD98" s="94" t="e">
        <f t="shared" si="212"/>
        <v>#REF!</v>
      </c>
      <c r="CE98" s="94" t="e">
        <f t="shared" si="212"/>
        <v>#REF!</v>
      </c>
      <c r="CF98" s="94" t="e">
        <f t="shared" si="212"/>
        <v>#REF!</v>
      </c>
      <c r="CG98" s="94" t="e">
        <f t="shared" si="212"/>
        <v>#REF!</v>
      </c>
      <c r="CH98" s="94" t="e">
        <f t="shared" si="212"/>
        <v>#REF!</v>
      </c>
      <c r="CI98" s="94" t="e">
        <f t="shared" si="212"/>
        <v>#REF!</v>
      </c>
      <c r="CJ98" s="94" t="e">
        <f t="shared" si="212"/>
        <v>#REF!</v>
      </c>
      <c r="CK98" s="94" t="e">
        <f t="shared" si="212"/>
        <v>#REF!</v>
      </c>
      <c r="CL98" s="94" t="e">
        <f t="shared" si="212"/>
        <v>#REF!</v>
      </c>
      <c r="CM98" s="94" t="e">
        <f t="shared" si="212"/>
        <v>#REF!</v>
      </c>
      <c r="CN98" s="94" t="e">
        <f t="shared" si="212"/>
        <v>#REF!</v>
      </c>
      <c r="CO98" s="79"/>
      <c r="CP98" s="80" t="e">
        <f>SUM(CC98:CN98)</f>
        <v>#REF!</v>
      </c>
      <c r="CQ98" s="85" t="e">
        <f>CP98/CP$41</f>
        <v>#REF!</v>
      </c>
    </row>
    <row r="99" spans="1:95" ht="10.5" customHeight="1" outlineLevel="2" x14ac:dyDescent="0.25">
      <c r="A99" s="70" t="str">
        <f t="shared" si="143"/>
        <v>DespesaServiços de entrega</v>
      </c>
      <c r="B99" s="114" t="s">
        <v>53</v>
      </c>
      <c r="C99" s="70"/>
      <c r="D99" s="79" t="s">
        <v>159</v>
      </c>
      <c r="E99" s="79"/>
      <c r="F99" s="79"/>
      <c r="G99" s="85"/>
      <c r="H99" s="79"/>
      <c r="I99" s="94">
        <f t="shared" si="204"/>
        <v>0</v>
      </c>
      <c r="J99" s="94">
        <f t="shared" si="204"/>
        <v>0</v>
      </c>
      <c r="K99" s="94">
        <f t="shared" si="204"/>
        <v>0</v>
      </c>
      <c r="L99" s="94">
        <f t="shared" si="204"/>
        <v>0</v>
      </c>
      <c r="M99" s="94">
        <f t="shared" si="204"/>
        <v>0</v>
      </c>
      <c r="N99" s="94">
        <f t="shared" si="204"/>
        <v>0</v>
      </c>
      <c r="O99" s="94">
        <f t="shared" si="204"/>
        <v>0</v>
      </c>
      <c r="P99" s="94">
        <f t="shared" si="204"/>
        <v>-748.3224246954336</v>
      </c>
      <c r="Q99" s="94">
        <f t="shared" si="204"/>
        <v>0</v>
      </c>
      <c r="R99" s="94">
        <f t="shared" si="204"/>
        <v>0</v>
      </c>
      <c r="S99" s="94">
        <f t="shared" si="204"/>
        <v>0</v>
      </c>
      <c r="T99" s="94">
        <f t="shared" si="204"/>
        <v>0</v>
      </c>
      <c r="U99" s="79"/>
      <c r="V99" s="80"/>
      <c r="W99" s="85"/>
      <c r="X99" s="79"/>
      <c r="Y99" s="94">
        <f t="shared" ref="Y99:AJ100" si="213">SUMIF($A$158:$A$1048576,$A99,Y$158:Y$1048576)</f>
        <v>0</v>
      </c>
      <c r="Z99" s="94">
        <f t="shared" si="213"/>
        <v>0</v>
      </c>
      <c r="AA99" s="94">
        <f t="shared" si="213"/>
        <v>0</v>
      </c>
      <c r="AB99" s="94">
        <f t="shared" si="213"/>
        <v>0</v>
      </c>
      <c r="AC99" s="94">
        <f t="shared" si="213"/>
        <v>0</v>
      </c>
      <c r="AD99" s="94">
        <f t="shared" si="213"/>
        <v>0</v>
      </c>
      <c r="AE99" s="94" t="e">
        <f t="shared" si="213"/>
        <v>#REF!</v>
      </c>
      <c r="AF99" s="94" t="e">
        <f t="shared" si="213"/>
        <v>#REF!</v>
      </c>
      <c r="AG99" s="94" t="e">
        <f t="shared" si="213"/>
        <v>#REF!</v>
      </c>
      <c r="AH99" s="94" t="e">
        <f t="shared" si="213"/>
        <v>#REF!</v>
      </c>
      <c r="AI99" s="94" t="e">
        <f t="shared" si="213"/>
        <v>#REF!</v>
      </c>
      <c r="AJ99" s="94" t="e">
        <f t="shared" si="213"/>
        <v>#REF!</v>
      </c>
      <c r="AK99" s="79"/>
      <c r="AL99" s="80"/>
      <c r="AM99" s="85"/>
      <c r="AN99" s="79"/>
      <c r="AO99" s="94" t="e">
        <f t="shared" ref="AO99:AZ100" si="214">SUMIF($A$158:$A$1048576,$A99,AO$158:AO$1048576)</f>
        <v>#REF!</v>
      </c>
      <c r="AP99" s="94" t="e">
        <f t="shared" si="214"/>
        <v>#REF!</v>
      </c>
      <c r="AQ99" s="94" t="e">
        <f t="shared" si="214"/>
        <v>#REF!</v>
      </c>
      <c r="AR99" s="94" t="e">
        <f t="shared" si="214"/>
        <v>#REF!</v>
      </c>
      <c r="AS99" s="94" t="e">
        <f t="shared" si="214"/>
        <v>#REF!</v>
      </c>
      <c r="AT99" s="94" t="e">
        <f t="shared" si="214"/>
        <v>#REF!</v>
      </c>
      <c r="AU99" s="94" t="e">
        <f t="shared" si="214"/>
        <v>#REF!</v>
      </c>
      <c r="AV99" s="94" t="e">
        <f t="shared" si="214"/>
        <v>#REF!</v>
      </c>
      <c r="AW99" s="94" t="e">
        <f t="shared" si="214"/>
        <v>#REF!</v>
      </c>
      <c r="AX99" s="94" t="e">
        <f t="shared" si="214"/>
        <v>#REF!</v>
      </c>
      <c r="AY99" s="94" t="e">
        <f t="shared" si="214"/>
        <v>#REF!</v>
      </c>
      <c r="AZ99" s="94" t="e">
        <f t="shared" si="214"/>
        <v>#REF!</v>
      </c>
      <c r="BA99" s="79"/>
      <c r="BB99" s="80"/>
      <c r="BC99" s="85"/>
      <c r="BD99" s="79"/>
      <c r="BE99" s="94"/>
      <c r="BF99" s="115">
        <v>-250</v>
      </c>
      <c r="BG99" s="115"/>
      <c r="BH99" s="111"/>
      <c r="BI99" s="111"/>
      <c r="BJ99" s="112"/>
      <c r="BK99" s="111"/>
      <c r="BL99" s="79"/>
      <c r="BM99" s="94" t="e">
        <f t="shared" ref="BM99:BX100" si="215">SUMIF($A$158:$A$1048576,$A99,BM$158:BM$1048576)</f>
        <v>#REF!</v>
      </c>
      <c r="BN99" s="94" t="e">
        <f t="shared" si="215"/>
        <v>#REF!</v>
      </c>
      <c r="BO99" s="94" t="e">
        <f t="shared" si="215"/>
        <v>#REF!</v>
      </c>
      <c r="BP99" s="94" t="e">
        <f t="shared" si="215"/>
        <v>#REF!</v>
      </c>
      <c r="BQ99" s="94" t="e">
        <f t="shared" si="215"/>
        <v>#REF!</v>
      </c>
      <c r="BR99" s="94" t="e">
        <f t="shared" si="215"/>
        <v>#REF!</v>
      </c>
      <c r="BS99" s="94" t="e">
        <f t="shared" si="215"/>
        <v>#REF!</v>
      </c>
      <c r="BT99" s="94" t="e">
        <f t="shared" si="215"/>
        <v>#REF!</v>
      </c>
      <c r="BU99" s="94" t="e">
        <f t="shared" si="215"/>
        <v>#REF!</v>
      </c>
      <c r="BV99" s="94" t="e">
        <f t="shared" si="215"/>
        <v>#REF!</v>
      </c>
      <c r="BW99" s="94" t="e">
        <f t="shared" si="215"/>
        <v>#REF!</v>
      </c>
      <c r="BX99" s="94" t="e">
        <f t="shared" si="215"/>
        <v>#REF!</v>
      </c>
      <c r="BY99" s="79"/>
      <c r="BZ99" s="80"/>
      <c r="CA99" s="85"/>
      <c r="CB99" s="79"/>
      <c r="CC99" s="94" t="e">
        <f t="shared" ref="CC99:CN100" si="216">SUMIF($A$158:$A$1048576,$A99,CC$158:CC$1048576)</f>
        <v>#REF!</v>
      </c>
      <c r="CD99" s="94" t="e">
        <f t="shared" si="216"/>
        <v>#REF!</v>
      </c>
      <c r="CE99" s="94" t="e">
        <f t="shared" si="216"/>
        <v>#REF!</v>
      </c>
      <c r="CF99" s="94" t="e">
        <f t="shared" si="216"/>
        <v>#REF!</v>
      </c>
      <c r="CG99" s="94" t="e">
        <f t="shared" si="216"/>
        <v>#REF!</v>
      </c>
      <c r="CH99" s="94" t="e">
        <f t="shared" si="216"/>
        <v>#REF!</v>
      </c>
      <c r="CI99" s="94" t="e">
        <f t="shared" si="216"/>
        <v>#REF!</v>
      </c>
      <c r="CJ99" s="94" t="e">
        <f t="shared" si="216"/>
        <v>#REF!</v>
      </c>
      <c r="CK99" s="94" t="e">
        <f t="shared" si="216"/>
        <v>#REF!</v>
      </c>
      <c r="CL99" s="94" t="e">
        <f t="shared" si="216"/>
        <v>#REF!</v>
      </c>
      <c r="CM99" s="94" t="e">
        <f t="shared" si="216"/>
        <v>#REF!</v>
      </c>
      <c r="CN99" s="94" t="e">
        <f t="shared" si="216"/>
        <v>#REF!</v>
      </c>
      <c r="CO99" s="79"/>
      <c r="CP99" s="80"/>
      <c r="CQ99" s="85"/>
    </row>
    <row r="100" spans="1:95" ht="10.5" customHeight="1" outlineLevel="2" x14ac:dyDescent="0.25">
      <c r="A100" s="70" t="str">
        <f t="shared" si="143"/>
        <v>DespesaPresentes</v>
      </c>
      <c r="B100" s="114" t="s">
        <v>53</v>
      </c>
      <c r="C100" s="70"/>
      <c r="D100" s="86" t="s">
        <v>160</v>
      </c>
      <c r="E100" s="79"/>
      <c r="F100" s="60"/>
      <c r="G100" s="62"/>
      <c r="H100" s="60"/>
      <c r="I100" s="67">
        <f t="shared" si="204"/>
        <v>0</v>
      </c>
      <c r="J100" s="67">
        <f t="shared" si="204"/>
        <v>0</v>
      </c>
      <c r="K100" s="67">
        <f t="shared" si="204"/>
        <v>0</v>
      </c>
      <c r="L100" s="67">
        <f t="shared" si="204"/>
        <v>0</v>
      </c>
      <c r="M100" s="67">
        <f t="shared" si="204"/>
        <v>0</v>
      </c>
      <c r="N100" s="67">
        <f t="shared" si="204"/>
        <v>0</v>
      </c>
      <c r="O100" s="67">
        <f t="shared" si="204"/>
        <v>0</v>
      </c>
      <c r="P100" s="67">
        <f t="shared" si="204"/>
        <v>0</v>
      </c>
      <c r="Q100" s="67">
        <f t="shared" si="204"/>
        <v>0</v>
      </c>
      <c r="R100" s="67">
        <f t="shared" si="204"/>
        <v>0</v>
      </c>
      <c r="S100" s="67">
        <f t="shared" si="204"/>
        <v>0</v>
      </c>
      <c r="T100" s="67">
        <f t="shared" si="204"/>
        <v>-540.5629750028628</v>
      </c>
      <c r="U100" s="60"/>
      <c r="V100" s="87"/>
      <c r="W100" s="62"/>
      <c r="X100" s="60"/>
      <c r="Y100" s="67">
        <f t="shared" si="213"/>
        <v>0</v>
      </c>
      <c r="Z100" s="67">
        <f t="shared" si="213"/>
        <v>0</v>
      </c>
      <c r="AA100" s="67">
        <f t="shared" si="213"/>
        <v>0</v>
      </c>
      <c r="AB100" s="67">
        <f t="shared" si="213"/>
        <v>0</v>
      </c>
      <c r="AC100" s="67">
        <f t="shared" si="213"/>
        <v>0</v>
      </c>
      <c r="AD100" s="67">
        <f t="shared" si="213"/>
        <v>0</v>
      </c>
      <c r="AE100" s="67" t="e">
        <f t="shared" si="213"/>
        <v>#REF!</v>
      </c>
      <c r="AF100" s="67" t="e">
        <f t="shared" si="213"/>
        <v>#REF!</v>
      </c>
      <c r="AG100" s="67" t="e">
        <f t="shared" si="213"/>
        <v>#REF!</v>
      </c>
      <c r="AH100" s="67" t="e">
        <f t="shared" si="213"/>
        <v>#REF!</v>
      </c>
      <c r="AI100" s="67" t="e">
        <f t="shared" si="213"/>
        <v>#REF!</v>
      </c>
      <c r="AJ100" s="67" t="e">
        <f t="shared" si="213"/>
        <v>#REF!</v>
      </c>
      <c r="AK100" s="60"/>
      <c r="AL100" s="87"/>
      <c r="AM100" s="62"/>
      <c r="AN100" s="60"/>
      <c r="AO100" s="67" t="e">
        <f t="shared" si="214"/>
        <v>#REF!</v>
      </c>
      <c r="AP100" s="67" t="e">
        <f t="shared" si="214"/>
        <v>#REF!</v>
      </c>
      <c r="AQ100" s="67" t="e">
        <f t="shared" si="214"/>
        <v>#REF!</v>
      </c>
      <c r="AR100" s="67" t="e">
        <f t="shared" si="214"/>
        <v>#REF!</v>
      </c>
      <c r="AS100" s="67" t="e">
        <f t="shared" si="214"/>
        <v>#REF!</v>
      </c>
      <c r="AT100" s="67" t="e">
        <f t="shared" si="214"/>
        <v>#REF!</v>
      </c>
      <c r="AU100" s="67" t="e">
        <f t="shared" si="214"/>
        <v>#REF!</v>
      </c>
      <c r="AV100" s="67" t="e">
        <f t="shared" si="214"/>
        <v>#REF!</v>
      </c>
      <c r="AW100" s="67" t="e">
        <f t="shared" si="214"/>
        <v>#REF!</v>
      </c>
      <c r="AX100" s="67" t="e">
        <f t="shared" si="214"/>
        <v>#REF!</v>
      </c>
      <c r="AY100" s="67" t="e">
        <f t="shared" si="214"/>
        <v>#REF!</v>
      </c>
      <c r="AZ100" s="67" t="e">
        <f t="shared" si="214"/>
        <v>#REF!</v>
      </c>
      <c r="BA100" s="60"/>
      <c r="BB100" s="87"/>
      <c r="BC100" s="62"/>
      <c r="BD100" s="60"/>
      <c r="BE100" s="94"/>
      <c r="BF100" s="115">
        <v>0</v>
      </c>
      <c r="BG100" s="115"/>
      <c r="BH100" s="121"/>
      <c r="BI100" s="69"/>
      <c r="BJ100" s="120"/>
      <c r="BK100" s="121"/>
      <c r="BL100" s="60"/>
      <c r="BM100" s="67" t="e">
        <f t="shared" si="215"/>
        <v>#REF!</v>
      </c>
      <c r="BN100" s="67" t="e">
        <f t="shared" si="215"/>
        <v>#REF!</v>
      </c>
      <c r="BO100" s="67" t="e">
        <f t="shared" si="215"/>
        <v>#REF!</v>
      </c>
      <c r="BP100" s="67" t="e">
        <f t="shared" si="215"/>
        <v>#REF!</v>
      </c>
      <c r="BQ100" s="67" t="e">
        <f t="shared" si="215"/>
        <v>#REF!</v>
      </c>
      <c r="BR100" s="67" t="e">
        <f t="shared" si="215"/>
        <v>#REF!</v>
      </c>
      <c r="BS100" s="67" t="e">
        <f t="shared" si="215"/>
        <v>#REF!</v>
      </c>
      <c r="BT100" s="67" t="e">
        <f t="shared" si="215"/>
        <v>#REF!</v>
      </c>
      <c r="BU100" s="67" t="e">
        <f t="shared" si="215"/>
        <v>#REF!</v>
      </c>
      <c r="BV100" s="67" t="e">
        <f t="shared" si="215"/>
        <v>#REF!</v>
      </c>
      <c r="BW100" s="67" t="e">
        <f t="shared" si="215"/>
        <v>#REF!</v>
      </c>
      <c r="BX100" s="67" t="e">
        <f t="shared" si="215"/>
        <v>#REF!</v>
      </c>
      <c r="BY100" s="60"/>
      <c r="BZ100" s="87"/>
      <c r="CA100" s="62"/>
      <c r="CB100" s="60"/>
      <c r="CC100" s="67" t="e">
        <f t="shared" si="216"/>
        <v>#REF!</v>
      </c>
      <c r="CD100" s="67" t="e">
        <f t="shared" si="216"/>
        <v>#REF!</v>
      </c>
      <c r="CE100" s="67" t="e">
        <f t="shared" si="216"/>
        <v>#REF!</v>
      </c>
      <c r="CF100" s="67" t="e">
        <f t="shared" si="216"/>
        <v>#REF!</v>
      </c>
      <c r="CG100" s="67" t="e">
        <f t="shared" si="216"/>
        <v>#REF!</v>
      </c>
      <c r="CH100" s="67" t="e">
        <f t="shared" si="216"/>
        <v>#REF!</v>
      </c>
      <c r="CI100" s="67" t="e">
        <f t="shared" si="216"/>
        <v>#REF!</v>
      </c>
      <c r="CJ100" s="67" t="e">
        <f t="shared" si="216"/>
        <v>#REF!</v>
      </c>
      <c r="CK100" s="67" t="e">
        <f t="shared" si="216"/>
        <v>#REF!</v>
      </c>
      <c r="CL100" s="67" t="e">
        <f t="shared" si="216"/>
        <v>#REF!</v>
      </c>
      <c r="CM100" s="67" t="e">
        <f t="shared" si="216"/>
        <v>#REF!</v>
      </c>
      <c r="CN100" s="67" t="e">
        <f t="shared" si="216"/>
        <v>#REF!</v>
      </c>
      <c r="CO100" s="60"/>
      <c r="CP100" s="87"/>
      <c r="CQ100" s="62"/>
    </row>
    <row r="101" spans="1:95" ht="10.5" customHeight="1" x14ac:dyDescent="0.25">
      <c r="A101" s="70" t="str">
        <f t="shared" ref="A101:A115" si="217">B101&amp;D101</f>
        <v>DespesaEBITDA</v>
      </c>
      <c r="B101" s="114" t="s">
        <v>53</v>
      </c>
      <c r="C101" s="70"/>
      <c r="D101" s="3" t="s">
        <v>161</v>
      </c>
      <c r="E101" s="3"/>
      <c r="F101" s="60"/>
      <c r="G101" s="6"/>
      <c r="H101" s="60"/>
      <c r="I101" s="4" t="e">
        <f t="shared" ref="I101:T101" si="218">I70+I71</f>
        <v>#REF!</v>
      </c>
      <c r="J101" s="4" t="e">
        <f t="shared" si="218"/>
        <v>#REF!</v>
      </c>
      <c r="K101" s="4" t="e">
        <f t="shared" si="218"/>
        <v>#REF!</v>
      </c>
      <c r="L101" s="4" t="e">
        <f t="shared" si="218"/>
        <v>#REF!</v>
      </c>
      <c r="M101" s="4" t="e">
        <f t="shared" si="218"/>
        <v>#REF!</v>
      </c>
      <c r="N101" s="4" t="e">
        <f t="shared" si="218"/>
        <v>#REF!</v>
      </c>
      <c r="O101" s="4" t="e">
        <f t="shared" si="218"/>
        <v>#REF!</v>
      </c>
      <c r="P101" s="4" t="e">
        <f t="shared" si="218"/>
        <v>#REF!</v>
      </c>
      <c r="Q101" s="4" t="e">
        <f t="shared" si="218"/>
        <v>#REF!</v>
      </c>
      <c r="R101" s="4" t="e">
        <f t="shared" si="218"/>
        <v>#REF!</v>
      </c>
      <c r="S101" s="4" t="e">
        <f t="shared" si="218"/>
        <v>#REF!</v>
      </c>
      <c r="T101" s="4" t="e">
        <f t="shared" si="218"/>
        <v>#REF!</v>
      </c>
      <c r="U101" s="60"/>
      <c r="V101" s="4" t="e">
        <f t="shared" ref="V101:V115" si="219">SUM(I101:T101)</f>
        <v>#REF!</v>
      </c>
      <c r="W101" s="6" t="e">
        <f t="shared" ref="W101:W115" si="220">V101/V$41</f>
        <v>#REF!</v>
      </c>
      <c r="X101" s="60"/>
      <c r="Y101" s="4" t="e">
        <f t="shared" ref="Y101:AJ101" si="221">Y70+Y71</f>
        <v>#REF!</v>
      </c>
      <c r="Z101" s="4" t="e">
        <f t="shared" si="221"/>
        <v>#REF!</v>
      </c>
      <c r="AA101" s="4" t="e">
        <f t="shared" si="221"/>
        <v>#REF!</v>
      </c>
      <c r="AB101" s="4" t="e">
        <f t="shared" si="221"/>
        <v>#REF!</v>
      </c>
      <c r="AC101" s="4" t="e">
        <f t="shared" si="221"/>
        <v>#REF!</v>
      </c>
      <c r="AD101" s="4" t="e">
        <f t="shared" si="221"/>
        <v>#REF!</v>
      </c>
      <c r="AE101" s="4" t="e">
        <f t="shared" si="221"/>
        <v>#REF!</v>
      </c>
      <c r="AF101" s="4" t="e">
        <f t="shared" si="221"/>
        <v>#REF!</v>
      </c>
      <c r="AG101" s="4" t="e">
        <f t="shared" si="221"/>
        <v>#REF!</v>
      </c>
      <c r="AH101" s="4" t="e">
        <f t="shared" si="221"/>
        <v>#REF!</v>
      </c>
      <c r="AI101" s="4" t="e">
        <f t="shared" si="221"/>
        <v>#REF!</v>
      </c>
      <c r="AJ101" s="4" t="e">
        <f t="shared" si="221"/>
        <v>#REF!</v>
      </c>
      <c r="AK101" s="60"/>
      <c r="AL101" s="4" t="e">
        <f t="shared" ref="AL101:AL115" si="222">SUM(Y101:AJ101)</f>
        <v>#REF!</v>
      </c>
      <c r="AM101" s="6" t="e">
        <f t="shared" ref="AM101:AM115" si="223">AL101/AL$41</f>
        <v>#REF!</v>
      </c>
      <c r="AN101" s="60"/>
      <c r="AO101" s="4" t="e">
        <f t="shared" ref="AO101:AZ101" si="224">AO70+AO71</f>
        <v>#REF!</v>
      </c>
      <c r="AP101" s="4" t="e">
        <f t="shared" si="224"/>
        <v>#REF!</v>
      </c>
      <c r="AQ101" s="4" t="e">
        <f t="shared" si="224"/>
        <v>#REF!</v>
      </c>
      <c r="AR101" s="4" t="e">
        <f t="shared" si="224"/>
        <v>#REF!</v>
      </c>
      <c r="AS101" s="4" t="e">
        <f t="shared" si="224"/>
        <v>#REF!</v>
      </c>
      <c r="AT101" s="4" t="e">
        <f t="shared" si="224"/>
        <v>#REF!</v>
      </c>
      <c r="AU101" s="4" t="e">
        <f t="shared" si="224"/>
        <v>#REF!</v>
      </c>
      <c r="AV101" s="4" t="e">
        <f t="shared" si="224"/>
        <v>#REF!</v>
      </c>
      <c r="AW101" s="4" t="e">
        <f t="shared" si="224"/>
        <v>#REF!</v>
      </c>
      <c r="AX101" s="4" t="e">
        <f t="shared" si="224"/>
        <v>#REF!</v>
      </c>
      <c r="AY101" s="4" t="e">
        <f t="shared" si="224"/>
        <v>#REF!</v>
      </c>
      <c r="AZ101" s="4" t="e">
        <f t="shared" si="224"/>
        <v>#REF!</v>
      </c>
      <c r="BA101" s="60"/>
      <c r="BB101" s="4" t="e">
        <f t="shared" ref="BB101:BB115" si="225">SUM(AO101:AZ101)</f>
        <v>#REF!</v>
      </c>
      <c r="BC101" s="6" t="e">
        <f t="shared" ref="BC101:BC115" si="226">BB101/BB$41</f>
        <v>#REF!</v>
      </c>
      <c r="BD101" s="60"/>
      <c r="BE101" s="4"/>
      <c r="BF101" s="102"/>
      <c r="BG101" s="102"/>
      <c r="BH101" s="103"/>
      <c r="BI101" s="103"/>
      <c r="BJ101" s="63"/>
      <c r="BK101" s="103"/>
      <c r="BL101" s="60"/>
      <c r="BM101" s="4" t="e">
        <f t="shared" ref="BM101:BX101" si="227">BM70+BM71</f>
        <v>#REF!</v>
      </c>
      <c r="BN101" s="4" t="e">
        <f t="shared" si="227"/>
        <v>#REF!</v>
      </c>
      <c r="BO101" s="4" t="e">
        <f t="shared" si="227"/>
        <v>#REF!</v>
      </c>
      <c r="BP101" s="4" t="e">
        <f t="shared" si="227"/>
        <v>#REF!</v>
      </c>
      <c r="BQ101" s="4" t="e">
        <f t="shared" si="227"/>
        <v>#REF!</v>
      </c>
      <c r="BR101" s="4" t="e">
        <f t="shared" si="227"/>
        <v>#REF!</v>
      </c>
      <c r="BS101" s="4" t="e">
        <f t="shared" si="227"/>
        <v>#REF!</v>
      </c>
      <c r="BT101" s="4" t="e">
        <f t="shared" si="227"/>
        <v>#REF!</v>
      </c>
      <c r="BU101" s="4" t="e">
        <f t="shared" si="227"/>
        <v>#REF!</v>
      </c>
      <c r="BV101" s="4" t="e">
        <f t="shared" si="227"/>
        <v>#REF!</v>
      </c>
      <c r="BW101" s="4" t="e">
        <f t="shared" si="227"/>
        <v>#REF!</v>
      </c>
      <c r="BX101" s="4" t="e">
        <f t="shared" si="227"/>
        <v>#REF!</v>
      </c>
      <c r="BY101" s="60"/>
      <c r="BZ101" s="4" t="e">
        <f t="shared" ref="BZ101:BZ115" si="228">SUM(BM101:BX101)</f>
        <v>#REF!</v>
      </c>
      <c r="CA101" s="6" t="e">
        <f t="shared" ref="CA101:CA115" si="229">BZ101/BZ$41</f>
        <v>#REF!</v>
      </c>
      <c r="CB101" s="60"/>
      <c r="CC101" s="4" t="e">
        <f t="shared" ref="CC101:CN101" si="230">CC70+CC71</f>
        <v>#REF!</v>
      </c>
      <c r="CD101" s="4" t="e">
        <f t="shared" si="230"/>
        <v>#REF!</v>
      </c>
      <c r="CE101" s="4" t="e">
        <f t="shared" si="230"/>
        <v>#REF!</v>
      </c>
      <c r="CF101" s="4" t="e">
        <f t="shared" si="230"/>
        <v>#REF!</v>
      </c>
      <c r="CG101" s="4" t="e">
        <f t="shared" si="230"/>
        <v>#REF!</v>
      </c>
      <c r="CH101" s="4" t="e">
        <f t="shared" si="230"/>
        <v>#REF!</v>
      </c>
      <c r="CI101" s="4" t="e">
        <f t="shared" si="230"/>
        <v>#REF!</v>
      </c>
      <c r="CJ101" s="4" t="e">
        <f t="shared" si="230"/>
        <v>#REF!</v>
      </c>
      <c r="CK101" s="4" t="e">
        <f t="shared" si="230"/>
        <v>#REF!</v>
      </c>
      <c r="CL101" s="4" t="e">
        <f t="shared" si="230"/>
        <v>#REF!</v>
      </c>
      <c r="CM101" s="4" t="e">
        <f t="shared" si="230"/>
        <v>#REF!</v>
      </c>
      <c r="CN101" s="4" t="e">
        <f t="shared" si="230"/>
        <v>#REF!</v>
      </c>
      <c r="CO101" s="60"/>
      <c r="CP101" s="4" t="e">
        <f t="shared" ref="CP101:CP115" si="231">SUM(CC101:CN101)</f>
        <v>#REF!</v>
      </c>
      <c r="CQ101" s="6" t="e">
        <f t="shared" ref="CQ101:CQ115" si="232">CP101/CP$41</f>
        <v>#REF!</v>
      </c>
    </row>
    <row r="102" spans="1:95" ht="10.5" customHeight="1" x14ac:dyDescent="0.25">
      <c r="A102" s="70" t="str">
        <f t="shared" si="217"/>
        <v>DespesaDespesas financeiras</v>
      </c>
      <c r="B102" s="114" t="s">
        <v>53</v>
      </c>
      <c r="C102" s="70"/>
      <c r="D102" s="92" t="s">
        <v>162</v>
      </c>
      <c r="E102" s="92"/>
      <c r="F102" s="60"/>
      <c r="G102" s="66"/>
      <c r="H102" s="60"/>
      <c r="I102" s="65">
        <f t="shared" ref="I102:T102" si="233">SUM(I103:I107)</f>
        <v>-208.9</v>
      </c>
      <c r="J102" s="65">
        <f t="shared" si="233"/>
        <v>-251.97</v>
      </c>
      <c r="K102" s="65">
        <f t="shared" si="233"/>
        <v>-11.780000000000001</v>
      </c>
      <c r="L102" s="65">
        <f t="shared" si="233"/>
        <v>-28.650000000000002</v>
      </c>
      <c r="M102" s="65">
        <f t="shared" si="233"/>
        <v>-59.150000000000006</v>
      </c>
      <c r="N102" s="65">
        <f t="shared" si="233"/>
        <v>-49.93</v>
      </c>
      <c r="O102" s="65">
        <f t="shared" si="233"/>
        <v>-1090.4000000000001</v>
      </c>
      <c r="P102" s="65">
        <f t="shared" si="233"/>
        <v>-9496.4399999999987</v>
      </c>
      <c r="Q102" s="65">
        <f t="shared" si="233"/>
        <v>-362.53999999999996</v>
      </c>
      <c r="R102" s="65">
        <f t="shared" si="233"/>
        <v>-6572.33</v>
      </c>
      <c r="S102" s="65">
        <f t="shared" si="233"/>
        <v>-66.67</v>
      </c>
      <c r="T102" s="65">
        <f t="shared" si="233"/>
        <v>-6156.2699999999995</v>
      </c>
      <c r="U102" s="60"/>
      <c r="V102" s="65">
        <f t="shared" si="219"/>
        <v>-24355.029999999995</v>
      </c>
      <c r="W102" s="66" t="e">
        <f t="shared" si="220"/>
        <v>#REF!</v>
      </c>
      <c r="X102" s="60"/>
      <c r="Y102" s="65" t="e">
        <f t="shared" ref="Y102:AJ102" si="234">SUM(Y103:Y107)</f>
        <v>#REF!</v>
      </c>
      <c r="Z102" s="65" t="e">
        <f t="shared" si="234"/>
        <v>#REF!</v>
      </c>
      <c r="AA102" s="65" t="e">
        <f t="shared" si="234"/>
        <v>#REF!</v>
      </c>
      <c r="AB102" s="65" t="e">
        <f t="shared" si="234"/>
        <v>#REF!</v>
      </c>
      <c r="AC102" s="65" t="e">
        <f t="shared" si="234"/>
        <v>#REF!</v>
      </c>
      <c r="AD102" s="65" t="e">
        <f t="shared" si="234"/>
        <v>#REF!</v>
      </c>
      <c r="AE102" s="65" t="e">
        <f t="shared" si="234"/>
        <v>#REF!</v>
      </c>
      <c r="AF102" s="65" t="e">
        <f t="shared" si="234"/>
        <v>#REF!</v>
      </c>
      <c r="AG102" s="65" t="e">
        <f t="shared" si="234"/>
        <v>#REF!</v>
      </c>
      <c r="AH102" s="65" t="e">
        <f t="shared" si="234"/>
        <v>#REF!</v>
      </c>
      <c r="AI102" s="65" t="e">
        <f t="shared" si="234"/>
        <v>#REF!</v>
      </c>
      <c r="AJ102" s="65" t="e">
        <f t="shared" si="234"/>
        <v>#REF!</v>
      </c>
      <c r="AK102" s="60"/>
      <c r="AL102" s="65" t="e">
        <f t="shared" si="222"/>
        <v>#REF!</v>
      </c>
      <c r="AM102" s="66" t="e">
        <f t="shared" si="223"/>
        <v>#REF!</v>
      </c>
      <c r="AN102" s="60"/>
      <c r="AO102" s="65" t="e">
        <f t="shared" ref="AO102:AZ102" si="235">SUM(AO103:AO107)</f>
        <v>#REF!</v>
      </c>
      <c r="AP102" s="65" t="e">
        <f t="shared" si="235"/>
        <v>#REF!</v>
      </c>
      <c r="AQ102" s="65" t="e">
        <f t="shared" si="235"/>
        <v>#REF!</v>
      </c>
      <c r="AR102" s="65" t="e">
        <f t="shared" si="235"/>
        <v>#REF!</v>
      </c>
      <c r="AS102" s="65" t="e">
        <f t="shared" si="235"/>
        <v>#REF!</v>
      </c>
      <c r="AT102" s="65" t="e">
        <f t="shared" si="235"/>
        <v>#REF!</v>
      </c>
      <c r="AU102" s="65" t="e">
        <f t="shared" si="235"/>
        <v>#REF!</v>
      </c>
      <c r="AV102" s="65" t="e">
        <f t="shared" si="235"/>
        <v>#REF!</v>
      </c>
      <c r="AW102" s="65" t="e">
        <f t="shared" si="235"/>
        <v>#REF!</v>
      </c>
      <c r="AX102" s="65" t="e">
        <f t="shared" si="235"/>
        <v>#REF!</v>
      </c>
      <c r="AY102" s="65" t="e">
        <f t="shared" si="235"/>
        <v>#REF!</v>
      </c>
      <c r="AZ102" s="65" t="e">
        <f t="shared" si="235"/>
        <v>#REF!</v>
      </c>
      <c r="BA102" s="60"/>
      <c r="BB102" s="65" t="e">
        <f t="shared" si="225"/>
        <v>#REF!</v>
      </c>
      <c r="BC102" s="66" t="e">
        <f t="shared" si="226"/>
        <v>#REF!</v>
      </c>
      <c r="BD102" s="60"/>
      <c r="BE102" s="65"/>
      <c r="BF102" s="105"/>
      <c r="BG102" s="77"/>
      <c r="BH102" s="107"/>
      <c r="BI102" s="107"/>
      <c r="BJ102" s="77"/>
      <c r="BK102" s="107"/>
      <c r="BL102" s="60"/>
      <c r="BM102" s="65" t="e">
        <f t="shared" ref="BM102:BX102" si="236">SUM(BM103:BM107)</f>
        <v>#REF!</v>
      </c>
      <c r="BN102" s="65" t="e">
        <f t="shared" si="236"/>
        <v>#REF!</v>
      </c>
      <c r="BO102" s="65" t="e">
        <f t="shared" si="236"/>
        <v>#REF!</v>
      </c>
      <c r="BP102" s="65" t="e">
        <f t="shared" si="236"/>
        <v>#REF!</v>
      </c>
      <c r="BQ102" s="65" t="e">
        <f t="shared" si="236"/>
        <v>#REF!</v>
      </c>
      <c r="BR102" s="65" t="e">
        <f t="shared" si="236"/>
        <v>#REF!</v>
      </c>
      <c r="BS102" s="65" t="e">
        <f t="shared" si="236"/>
        <v>#REF!</v>
      </c>
      <c r="BT102" s="65" t="e">
        <f t="shared" si="236"/>
        <v>#REF!</v>
      </c>
      <c r="BU102" s="65" t="e">
        <f t="shared" si="236"/>
        <v>#REF!</v>
      </c>
      <c r="BV102" s="65" t="e">
        <f t="shared" si="236"/>
        <v>#REF!</v>
      </c>
      <c r="BW102" s="65" t="e">
        <f t="shared" si="236"/>
        <v>#REF!</v>
      </c>
      <c r="BX102" s="65" t="e">
        <f t="shared" si="236"/>
        <v>#REF!</v>
      </c>
      <c r="BY102" s="60"/>
      <c r="BZ102" s="65" t="e">
        <f t="shared" si="228"/>
        <v>#REF!</v>
      </c>
      <c r="CA102" s="66" t="e">
        <f t="shared" si="229"/>
        <v>#REF!</v>
      </c>
      <c r="CB102" s="60"/>
      <c r="CC102" s="65" t="e">
        <f t="shared" ref="CC102:CN102" si="237">SUM(CC103:CC107)</f>
        <v>#REF!</v>
      </c>
      <c r="CD102" s="65" t="e">
        <f t="shared" si="237"/>
        <v>#REF!</v>
      </c>
      <c r="CE102" s="65" t="e">
        <f t="shared" si="237"/>
        <v>#REF!</v>
      </c>
      <c r="CF102" s="65" t="e">
        <f t="shared" si="237"/>
        <v>#REF!</v>
      </c>
      <c r="CG102" s="65" t="e">
        <f t="shared" si="237"/>
        <v>#REF!</v>
      </c>
      <c r="CH102" s="65" t="e">
        <f t="shared" si="237"/>
        <v>#REF!</v>
      </c>
      <c r="CI102" s="65" t="e">
        <f t="shared" si="237"/>
        <v>#REF!</v>
      </c>
      <c r="CJ102" s="65" t="e">
        <f t="shared" si="237"/>
        <v>#REF!</v>
      </c>
      <c r="CK102" s="65" t="e">
        <f t="shared" si="237"/>
        <v>#REF!</v>
      </c>
      <c r="CL102" s="65" t="e">
        <f t="shared" si="237"/>
        <v>#REF!</v>
      </c>
      <c r="CM102" s="65" t="e">
        <f t="shared" si="237"/>
        <v>#REF!</v>
      </c>
      <c r="CN102" s="65" t="e">
        <f t="shared" si="237"/>
        <v>#REF!</v>
      </c>
      <c r="CO102" s="60"/>
      <c r="CP102" s="65" t="e">
        <f t="shared" si="231"/>
        <v>#REF!</v>
      </c>
      <c r="CQ102" s="66" t="e">
        <f t="shared" si="232"/>
        <v>#REF!</v>
      </c>
    </row>
    <row r="103" spans="1:95" ht="10.5" customHeight="1" outlineLevel="1" x14ac:dyDescent="0.25">
      <c r="A103" s="70" t="str">
        <f t="shared" si="217"/>
        <v>DespesaAntecipação recebíveis</v>
      </c>
      <c r="B103" s="114" t="s">
        <v>53</v>
      </c>
      <c r="C103" s="78" t="s">
        <v>293</v>
      </c>
      <c r="D103" s="79" t="s">
        <v>163</v>
      </c>
      <c r="E103" s="79"/>
      <c r="F103" s="79"/>
      <c r="G103" s="85"/>
      <c r="H103" s="79"/>
      <c r="I103" s="94">
        <f t="shared" ref="I103:T107" si="238">SUMIF($A$158:$A$1048576,$A103,I$158:I$1048576)</f>
        <v>0</v>
      </c>
      <c r="J103" s="94">
        <f t="shared" si="238"/>
        <v>0</v>
      </c>
      <c r="K103" s="94">
        <f t="shared" si="238"/>
        <v>0</v>
      </c>
      <c r="L103" s="94">
        <f t="shared" si="238"/>
        <v>0</v>
      </c>
      <c r="M103" s="94">
        <f t="shared" si="238"/>
        <v>0</v>
      </c>
      <c r="N103" s="94">
        <f t="shared" si="238"/>
        <v>0</v>
      </c>
      <c r="O103" s="94">
        <f t="shared" si="238"/>
        <v>-1075.8800000000001</v>
      </c>
      <c r="P103" s="94">
        <f t="shared" si="238"/>
        <v>-9307.7999999999993</v>
      </c>
      <c r="Q103" s="94">
        <f t="shared" si="238"/>
        <v>0</v>
      </c>
      <c r="R103" s="94">
        <f t="shared" si="238"/>
        <v>0</v>
      </c>
      <c r="S103" s="94">
        <f t="shared" si="238"/>
        <v>0</v>
      </c>
      <c r="T103" s="94">
        <f t="shared" si="238"/>
        <v>-5866.8099999999995</v>
      </c>
      <c r="U103" s="79"/>
      <c r="V103" s="80">
        <f t="shared" si="219"/>
        <v>-16250.49</v>
      </c>
      <c r="W103" s="85" t="e">
        <f t="shared" si="220"/>
        <v>#REF!</v>
      </c>
      <c r="X103" s="79"/>
      <c r="Y103" s="94" t="e">
        <f t="shared" ref="Y103:AJ107" si="239">SUMIF($A$158:$A$1048576,$A103,Y$158:Y$1048576)</f>
        <v>#REF!</v>
      </c>
      <c r="Z103" s="94" t="e">
        <f t="shared" si="239"/>
        <v>#REF!</v>
      </c>
      <c r="AA103" s="94" t="e">
        <f t="shared" si="239"/>
        <v>#REF!</v>
      </c>
      <c r="AB103" s="94" t="e">
        <f t="shared" si="239"/>
        <v>#REF!</v>
      </c>
      <c r="AC103" s="94" t="e">
        <f t="shared" si="239"/>
        <v>#REF!</v>
      </c>
      <c r="AD103" s="94" t="e">
        <f t="shared" si="239"/>
        <v>#REF!</v>
      </c>
      <c r="AE103" s="94" t="e">
        <f t="shared" si="239"/>
        <v>#REF!</v>
      </c>
      <c r="AF103" s="94" t="e">
        <f t="shared" si="239"/>
        <v>#REF!</v>
      </c>
      <c r="AG103" s="94" t="e">
        <f t="shared" si="239"/>
        <v>#REF!</v>
      </c>
      <c r="AH103" s="94" t="e">
        <f t="shared" si="239"/>
        <v>#REF!</v>
      </c>
      <c r="AI103" s="94" t="e">
        <f t="shared" si="239"/>
        <v>#REF!</v>
      </c>
      <c r="AJ103" s="94" t="e">
        <f t="shared" si="239"/>
        <v>#REF!</v>
      </c>
      <c r="AK103" s="79"/>
      <c r="AL103" s="80" t="e">
        <f t="shared" si="222"/>
        <v>#REF!</v>
      </c>
      <c r="AM103" s="85" t="e">
        <f t="shared" si="223"/>
        <v>#REF!</v>
      </c>
      <c r="AN103" s="79"/>
      <c r="AO103" s="94" t="e">
        <f t="shared" ref="AO103:AZ107" si="240">SUMIF($A$158:$A$1048576,$A103,AO$158:AO$1048576)</f>
        <v>#REF!</v>
      </c>
      <c r="AP103" s="94" t="e">
        <f t="shared" si="240"/>
        <v>#REF!</v>
      </c>
      <c r="AQ103" s="94" t="e">
        <f t="shared" si="240"/>
        <v>#REF!</v>
      </c>
      <c r="AR103" s="94" t="e">
        <f t="shared" si="240"/>
        <v>#REF!</v>
      </c>
      <c r="AS103" s="94" t="e">
        <f t="shared" si="240"/>
        <v>#REF!</v>
      </c>
      <c r="AT103" s="94" t="e">
        <f t="shared" si="240"/>
        <v>#REF!</v>
      </c>
      <c r="AU103" s="94" t="e">
        <f t="shared" si="240"/>
        <v>#REF!</v>
      </c>
      <c r="AV103" s="94" t="e">
        <f t="shared" si="240"/>
        <v>#REF!</v>
      </c>
      <c r="AW103" s="94" t="e">
        <f t="shared" si="240"/>
        <v>#REF!</v>
      </c>
      <c r="AX103" s="94" t="e">
        <f t="shared" si="240"/>
        <v>#REF!</v>
      </c>
      <c r="AY103" s="94" t="e">
        <f t="shared" si="240"/>
        <v>#REF!</v>
      </c>
      <c r="AZ103" s="94" t="e">
        <f t="shared" si="240"/>
        <v>#REF!</v>
      </c>
      <c r="BA103" s="79"/>
      <c r="BB103" s="80" t="e">
        <f t="shared" si="225"/>
        <v>#REF!</v>
      </c>
      <c r="BC103" s="85" t="e">
        <f t="shared" si="226"/>
        <v>#REF!</v>
      </c>
      <c r="BD103" s="79"/>
      <c r="BE103" s="94"/>
      <c r="BF103" s="115"/>
      <c r="BG103" s="112" t="e">
        <f>#REF!</f>
        <v>#REF!</v>
      </c>
      <c r="BH103" s="111"/>
      <c r="BI103" s="111"/>
      <c r="BJ103" s="112" t="e">
        <f>#REF!</f>
        <v>#REF!</v>
      </c>
      <c r="BK103" s="111" t="e">
        <f>#REF!</f>
        <v>#REF!</v>
      </c>
      <c r="BL103" s="79"/>
      <c r="BM103" s="94" t="e">
        <f t="shared" ref="BM103:BX107" si="241">SUMIF($A$158:$A$1048576,$A103,BM$158:BM$1048576)</f>
        <v>#REF!</v>
      </c>
      <c r="BN103" s="94" t="e">
        <f t="shared" si="241"/>
        <v>#REF!</v>
      </c>
      <c r="BO103" s="94" t="e">
        <f t="shared" si="241"/>
        <v>#REF!</v>
      </c>
      <c r="BP103" s="94" t="e">
        <f t="shared" si="241"/>
        <v>#REF!</v>
      </c>
      <c r="BQ103" s="94" t="e">
        <f t="shared" si="241"/>
        <v>#REF!</v>
      </c>
      <c r="BR103" s="94" t="e">
        <f t="shared" si="241"/>
        <v>#REF!</v>
      </c>
      <c r="BS103" s="94" t="e">
        <f t="shared" si="241"/>
        <v>#REF!</v>
      </c>
      <c r="BT103" s="94" t="e">
        <f t="shared" si="241"/>
        <v>#REF!</v>
      </c>
      <c r="BU103" s="94" t="e">
        <f t="shared" si="241"/>
        <v>#REF!</v>
      </c>
      <c r="BV103" s="94" t="e">
        <f t="shared" si="241"/>
        <v>#REF!</v>
      </c>
      <c r="BW103" s="94" t="e">
        <f t="shared" si="241"/>
        <v>#REF!</v>
      </c>
      <c r="BX103" s="94" t="e">
        <f t="shared" si="241"/>
        <v>#REF!</v>
      </c>
      <c r="BY103" s="79"/>
      <c r="BZ103" s="80" t="e">
        <f t="shared" si="228"/>
        <v>#REF!</v>
      </c>
      <c r="CA103" s="85" t="e">
        <f t="shared" si="229"/>
        <v>#REF!</v>
      </c>
      <c r="CB103" s="79"/>
      <c r="CC103" s="94" t="e">
        <f t="shared" ref="CC103:CN107" si="242">SUMIF($A$158:$A$1048576,$A103,CC$158:CC$1048576)</f>
        <v>#REF!</v>
      </c>
      <c r="CD103" s="94" t="e">
        <f t="shared" si="242"/>
        <v>#REF!</v>
      </c>
      <c r="CE103" s="94" t="e">
        <f t="shared" si="242"/>
        <v>#REF!</v>
      </c>
      <c r="CF103" s="94" t="e">
        <f t="shared" si="242"/>
        <v>#REF!</v>
      </c>
      <c r="CG103" s="94" t="e">
        <f t="shared" si="242"/>
        <v>#REF!</v>
      </c>
      <c r="CH103" s="94" t="e">
        <f t="shared" si="242"/>
        <v>#REF!</v>
      </c>
      <c r="CI103" s="94" t="e">
        <f t="shared" si="242"/>
        <v>#REF!</v>
      </c>
      <c r="CJ103" s="94" t="e">
        <f t="shared" si="242"/>
        <v>#REF!</v>
      </c>
      <c r="CK103" s="94" t="e">
        <f t="shared" si="242"/>
        <v>#REF!</v>
      </c>
      <c r="CL103" s="94" t="e">
        <f t="shared" si="242"/>
        <v>#REF!</v>
      </c>
      <c r="CM103" s="94" t="e">
        <f t="shared" si="242"/>
        <v>#REF!</v>
      </c>
      <c r="CN103" s="94" t="e">
        <f t="shared" si="242"/>
        <v>#REF!</v>
      </c>
      <c r="CO103" s="79"/>
      <c r="CP103" s="80" t="e">
        <f t="shared" si="231"/>
        <v>#REF!</v>
      </c>
      <c r="CQ103" s="85" t="e">
        <f t="shared" si="232"/>
        <v>#REF!</v>
      </c>
    </row>
    <row r="104" spans="1:95" ht="10.5" customHeight="1" outlineLevel="1" x14ac:dyDescent="0.25">
      <c r="A104" s="70" t="str">
        <f t="shared" si="217"/>
        <v>DespesaIOF</v>
      </c>
      <c r="B104" s="114" t="s">
        <v>53</v>
      </c>
      <c r="C104" s="78" t="s">
        <v>294</v>
      </c>
      <c r="D104" s="79" t="s">
        <v>164</v>
      </c>
      <c r="E104" s="79"/>
      <c r="F104" s="79"/>
      <c r="G104" s="85"/>
      <c r="H104" s="79"/>
      <c r="I104" s="94">
        <f t="shared" si="238"/>
        <v>0</v>
      </c>
      <c r="J104" s="94">
        <f t="shared" si="238"/>
        <v>0</v>
      </c>
      <c r="K104" s="94">
        <f t="shared" si="238"/>
        <v>0</v>
      </c>
      <c r="L104" s="94">
        <f t="shared" si="238"/>
        <v>0</v>
      </c>
      <c r="M104" s="94">
        <f t="shared" si="238"/>
        <v>0</v>
      </c>
      <c r="N104" s="94">
        <f t="shared" si="238"/>
        <v>0</v>
      </c>
      <c r="O104" s="94">
        <f t="shared" si="238"/>
        <v>0</v>
      </c>
      <c r="P104" s="94">
        <f t="shared" si="238"/>
        <v>0</v>
      </c>
      <c r="Q104" s="94">
        <f t="shared" si="238"/>
        <v>0</v>
      </c>
      <c r="R104" s="94">
        <f t="shared" si="238"/>
        <v>0</v>
      </c>
      <c r="S104" s="94">
        <f t="shared" si="238"/>
        <v>0</v>
      </c>
      <c r="T104" s="94">
        <f t="shared" si="238"/>
        <v>0</v>
      </c>
      <c r="U104" s="79"/>
      <c r="V104" s="80">
        <f t="shared" si="219"/>
        <v>0</v>
      </c>
      <c r="W104" s="85" t="e">
        <f t="shared" si="220"/>
        <v>#REF!</v>
      </c>
      <c r="X104" s="79"/>
      <c r="Y104" s="94" t="e">
        <f t="shared" si="239"/>
        <v>#REF!</v>
      </c>
      <c r="Z104" s="94" t="e">
        <f t="shared" si="239"/>
        <v>#REF!</v>
      </c>
      <c r="AA104" s="94" t="e">
        <f t="shared" si="239"/>
        <v>#REF!</v>
      </c>
      <c r="AB104" s="94" t="e">
        <f t="shared" si="239"/>
        <v>#REF!</v>
      </c>
      <c r="AC104" s="94" t="e">
        <f t="shared" si="239"/>
        <v>#REF!</v>
      </c>
      <c r="AD104" s="94" t="e">
        <f t="shared" si="239"/>
        <v>#REF!</v>
      </c>
      <c r="AE104" s="94" t="e">
        <f t="shared" si="239"/>
        <v>#REF!</v>
      </c>
      <c r="AF104" s="94" t="e">
        <f t="shared" si="239"/>
        <v>#REF!</v>
      </c>
      <c r="AG104" s="94" t="e">
        <f t="shared" si="239"/>
        <v>#REF!</v>
      </c>
      <c r="AH104" s="94" t="e">
        <f t="shared" si="239"/>
        <v>#REF!</v>
      </c>
      <c r="AI104" s="94" t="e">
        <f t="shared" si="239"/>
        <v>#REF!</v>
      </c>
      <c r="AJ104" s="94" t="e">
        <f t="shared" si="239"/>
        <v>#REF!</v>
      </c>
      <c r="AK104" s="79"/>
      <c r="AL104" s="80" t="e">
        <f t="shared" si="222"/>
        <v>#REF!</v>
      </c>
      <c r="AM104" s="85" t="e">
        <f t="shared" si="223"/>
        <v>#REF!</v>
      </c>
      <c r="AN104" s="79"/>
      <c r="AO104" s="94" t="e">
        <f t="shared" si="240"/>
        <v>#REF!</v>
      </c>
      <c r="AP104" s="94" t="e">
        <f t="shared" si="240"/>
        <v>#REF!</v>
      </c>
      <c r="AQ104" s="94" t="e">
        <f t="shared" si="240"/>
        <v>#REF!</v>
      </c>
      <c r="AR104" s="94" t="e">
        <f t="shared" si="240"/>
        <v>#REF!</v>
      </c>
      <c r="AS104" s="94" t="e">
        <f t="shared" si="240"/>
        <v>#REF!</v>
      </c>
      <c r="AT104" s="94" t="e">
        <f t="shared" si="240"/>
        <v>#REF!</v>
      </c>
      <c r="AU104" s="94" t="e">
        <f t="shared" si="240"/>
        <v>#REF!</v>
      </c>
      <c r="AV104" s="94" t="e">
        <f t="shared" si="240"/>
        <v>#REF!</v>
      </c>
      <c r="AW104" s="94" t="e">
        <f t="shared" si="240"/>
        <v>#REF!</v>
      </c>
      <c r="AX104" s="94" t="e">
        <f t="shared" si="240"/>
        <v>#REF!</v>
      </c>
      <c r="AY104" s="94" t="e">
        <f t="shared" si="240"/>
        <v>#REF!</v>
      </c>
      <c r="AZ104" s="94" t="e">
        <f t="shared" si="240"/>
        <v>#REF!</v>
      </c>
      <c r="BA104" s="79"/>
      <c r="BB104" s="80" t="e">
        <f t="shared" si="225"/>
        <v>#REF!</v>
      </c>
      <c r="BC104" s="85" t="e">
        <f t="shared" si="226"/>
        <v>#REF!</v>
      </c>
      <c r="BD104" s="79"/>
      <c r="BE104" s="94"/>
      <c r="BF104" s="115"/>
      <c r="BG104" s="115"/>
      <c r="BH104" s="111"/>
      <c r="BI104" s="111"/>
      <c r="BJ104" s="112"/>
      <c r="BK104" s="111"/>
      <c r="BL104" s="79"/>
      <c r="BM104" s="94" t="e">
        <f t="shared" si="241"/>
        <v>#REF!</v>
      </c>
      <c r="BN104" s="94" t="e">
        <f t="shared" si="241"/>
        <v>#REF!</v>
      </c>
      <c r="BO104" s="94" t="e">
        <f t="shared" si="241"/>
        <v>#REF!</v>
      </c>
      <c r="BP104" s="94" t="e">
        <f t="shared" si="241"/>
        <v>#REF!</v>
      </c>
      <c r="BQ104" s="94" t="e">
        <f t="shared" si="241"/>
        <v>#REF!</v>
      </c>
      <c r="BR104" s="94" t="e">
        <f t="shared" si="241"/>
        <v>#REF!</v>
      </c>
      <c r="BS104" s="94" t="e">
        <f t="shared" si="241"/>
        <v>#REF!</v>
      </c>
      <c r="BT104" s="94" t="e">
        <f t="shared" si="241"/>
        <v>#REF!</v>
      </c>
      <c r="BU104" s="94" t="e">
        <f t="shared" si="241"/>
        <v>#REF!</v>
      </c>
      <c r="BV104" s="94" t="e">
        <f t="shared" si="241"/>
        <v>#REF!</v>
      </c>
      <c r="BW104" s="94" t="e">
        <f t="shared" si="241"/>
        <v>#REF!</v>
      </c>
      <c r="BX104" s="94" t="e">
        <f t="shared" si="241"/>
        <v>#REF!</v>
      </c>
      <c r="BY104" s="79"/>
      <c r="BZ104" s="80" t="e">
        <f t="shared" si="228"/>
        <v>#REF!</v>
      </c>
      <c r="CA104" s="85" t="e">
        <f t="shared" si="229"/>
        <v>#REF!</v>
      </c>
      <c r="CB104" s="79"/>
      <c r="CC104" s="94" t="e">
        <f t="shared" si="242"/>
        <v>#REF!</v>
      </c>
      <c r="CD104" s="94" t="e">
        <f t="shared" si="242"/>
        <v>#REF!</v>
      </c>
      <c r="CE104" s="94" t="e">
        <f t="shared" si="242"/>
        <v>#REF!</v>
      </c>
      <c r="CF104" s="94" t="e">
        <f t="shared" si="242"/>
        <v>#REF!</v>
      </c>
      <c r="CG104" s="94" t="e">
        <f t="shared" si="242"/>
        <v>#REF!</v>
      </c>
      <c r="CH104" s="94" t="e">
        <f t="shared" si="242"/>
        <v>#REF!</v>
      </c>
      <c r="CI104" s="94" t="e">
        <f t="shared" si="242"/>
        <v>#REF!</v>
      </c>
      <c r="CJ104" s="94" t="e">
        <f t="shared" si="242"/>
        <v>#REF!</v>
      </c>
      <c r="CK104" s="94" t="e">
        <f t="shared" si="242"/>
        <v>#REF!</v>
      </c>
      <c r="CL104" s="94" t="e">
        <f t="shared" si="242"/>
        <v>#REF!</v>
      </c>
      <c r="CM104" s="94" t="e">
        <f t="shared" si="242"/>
        <v>#REF!</v>
      </c>
      <c r="CN104" s="94" t="e">
        <f t="shared" si="242"/>
        <v>#REF!</v>
      </c>
      <c r="CO104" s="79"/>
      <c r="CP104" s="80" t="e">
        <f t="shared" si="231"/>
        <v>#REF!</v>
      </c>
      <c r="CQ104" s="85" t="e">
        <f t="shared" si="232"/>
        <v>#REF!</v>
      </c>
    </row>
    <row r="105" spans="1:95" ht="10.5" customHeight="1" outlineLevel="1" x14ac:dyDescent="0.25">
      <c r="A105" s="70" t="str">
        <f t="shared" si="217"/>
        <v>DespesaRendimentos aplicações</v>
      </c>
      <c r="B105" s="114" t="s">
        <v>53</v>
      </c>
      <c r="C105" s="78" t="s">
        <v>294</v>
      </c>
      <c r="D105" s="79" t="s">
        <v>165</v>
      </c>
      <c r="E105" s="79"/>
      <c r="F105" s="79"/>
      <c r="G105" s="85"/>
      <c r="H105" s="79"/>
      <c r="I105" s="94">
        <f t="shared" si="238"/>
        <v>0</v>
      </c>
      <c r="J105" s="94">
        <f t="shared" si="238"/>
        <v>0</v>
      </c>
      <c r="K105" s="94">
        <f t="shared" si="238"/>
        <v>0</v>
      </c>
      <c r="L105" s="94">
        <f t="shared" si="238"/>
        <v>0</v>
      </c>
      <c r="M105" s="94">
        <f t="shared" si="238"/>
        <v>0</v>
      </c>
      <c r="N105" s="94">
        <f t="shared" si="238"/>
        <v>0</v>
      </c>
      <c r="O105" s="94">
        <f t="shared" si="238"/>
        <v>0</v>
      </c>
      <c r="P105" s="94">
        <f t="shared" si="238"/>
        <v>0</v>
      </c>
      <c r="Q105" s="94">
        <f t="shared" si="238"/>
        <v>0</v>
      </c>
      <c r="R105" s="94">
        <f t="shared" si="238"/>
        <v>0</v>
      </c>
      <c r="S105" s="94">
        <f t="shared" si="238"/>
        <v>0</v>
      </c>
      <c r="T105" s="94">
        <f t="shared" si="238"/>
        <v>0</v>
      </c>
      <c r="U105" s="79"/>
      <c r="V105" s="80">
        <f t="shared" si="219"/>
        <v>0</v>
      </c>
      <c r="W105" s="85" t="e">
        <f t="shared" si="220"/>
        <v>#REF!</v>
      </c>
      <c r="X105" s="79"/>
      <c r="Y105" s="94">
        <f t="shared" si="239"/>
        <v>0</v>
      </c>
      <c r="Z105" s="94">
        <f t="shared" si="239"/>
        <v>0</v>
      </c>
      <c r="AA105" s="94">
        <f t="shared" si="239"/>
        <v>0</v>
      </c>
      <c r="AB105" s="94">
        <f t="shared" si="239"/>
        <v>0</v>
      </c>
      <c r="AC105" s="94">
        <f t="shared" si="239"/>
        <v>0</v>
      </c>
      <c r="AD105" s="94">
        <f t="shared" si="239"/>
        <v>0</v>
      </c>
      <c r="AE105" s="94">
        <f t="shared" si="239"/>
        <v>0</v>
      </c>
      <c r="AF105" s="94">
        <f t="shared" si="239"/>
        <v>0</v>
      </c>
      <c r="AG105" s="94">
        <f t="shared" si="239"/>
        <v>0</v>
      </c>
      <c r="AH105" s="94">
        <f t="shared" si="239"/>
        <v>0</v>
      </c>
      <c r="AI105" s="94">
        <f t="shared" si="239"/>
        <v>0</v>
      </c>
      <c r="AJ105" s="94">
        <f t="shared" si="239"/>
        <v>0</v>
      </c>
      <c r="AK105" s="79"/>
      <c r="AL105" s="80">
        <f t="shared" si="222"/>
        <v>0</v>
      </c>
      <c r="AM105" s="85" t="e">
        <f t="shared" si="223"/>
        <v>#REF!</v>
      </c>
      <c r="AN105" s="79"/>
      <c r="AO105" s="94">
        <f t="shared" si="240"/>
        <v>0</v>
      </c>
      <c r="AP105" s="94">
        <f t="shared" si="240"/>
        <v>0</v>
      </c>
      <c r="AQ105" s="94">
        <f t="shared" si="240"/>
        <v>0</v>
      </c>
      <c r="AR105" s="94">
        <f t="shared" si="240"/>
        <v>0</v>
      </c>
      <c r="AS105" s="94">
        <f t="shared" si="240"/>
        <v>0</v>
      </c>
      <c r="AT105" s="94">
        <f t="shared" si="240"/>
        <v>0</v>
      </c>
      <c r="AU105" s="94">
        <f t="shared" si="240"/>
        <v>0</v>
      </c>
      <c r="AV105" s="94">
        <f t="shared" si="240"/>
        <v>0</v>
      </c>
      <c r="AW105" s="94">
        <f t="shared" si="240"/>
        <v>0</v>
      </c>
      <c r="AX105" s="94">
        <f t="shared" si="240"/>
        <v>0</v>
      </c>
      <c r="AY105" s="94">
        <f t="shared" si="240"/>
        <v>0</v>
      </c>
      <c r="AZ105" s="94">
        <f t="shared" si="240"/>
        <v>0</v>
      </c>
      <c r="BA105" s="79"/>
      <c r="BB105" s="80">
        <f t="shared" si="225"/>
        <v>0</v>
      </c>
      <c r="BC105" s="85" t="e">
        <f t="shared" si="226"/>
        <v>#REF!</v>
      </c>
      <c r="BD105" s="79"/>
      <c r="BE105" s="94"/>
      <c r="BF105" s="115"/>
      <c r="BG105" s="115"/>
      <c r="BH105" s="111"/>
      <c r="BI105" s="111"/>
      <c r="BJ105" s="112"/>
      <c r="BK105" s="111"/>
      <c r="BL105" s="79"/>
      <c r="BM105" s="94">
        <f t="shared" si="241"/>
        <v>0</v>
      </c>
      <c r="BN105" s="94">
        <f t="shared" si="241"/>
        <v>0</v>
      </c>
      <c r="BO105" s="94">
        <f t="shared" si="241"/>
        <v>0</v>
      </c>
      <c r="BP105" s="94">
        <f t="shared" si="241"/>
        <v>0</v>
      </c>
      <c r="BQ105" s="94">
        <f t="shared" si="241"/>
        <v>0</v>
      </c>
      <c r="BR105" s="94">
        <f t="shared" si="241"/>
        <v>0</v>
      </c>
      <c r="BS105" s="94">
        <f t="shared" si="241"/>
        <v>0</v>
      </c>
      <c r="BT105" s="94">
        <f t="shared" si="241"/>
        <v>0</v>
      </c>
      <c r="BU105" s="94">
        <f t="shared" si="241"/>
        <v>0</v>
      </c>
      <c r="BV105" s="94">
        <f t="shared" si="241"/>
        <v>0</v>
      </c>
      <c r="BW105" s="94">
        <f t="shared" si="241"/>
        <v>0</v>
      </c>
      <c r="BX105" s="94">
        <f t="shared" si="241"/>
        <v>0</v>
      </c>
      <c r="BY105" s="79"/>
      <c r="BZ105" s="80">
        <f t="shared" si="228"/>
        <v>0</v>
      </c>
      <c r="CA105" s="85" t="e">
        <f t="shared" si="229"/>
        <v>#REF!</v>
      </c>
      <c r="CB105" s="79"/>
      <c r="CC105" s="94">
        <f t="shared" si="242"/>
        <v>0</v>
      </c>
      <c r="CD105" s="94">
        <f t="shared" si="242"/>
        <v>0</v>
      </c>
      <c r="CE105" s="94">
        <f t="shared" si="242"/>
        <v>0</v>
      </c>
      <c r="CF105" s="94">
        <f t="shared" si="242"/>
        <v>0</v>
      </c>
      <c r="CG105" s="94">
        <f t="shared" si="242"/>
        <v>0</v>
      </c>
      <c r="CH105" s="94">
        <f t="shared" si="242"/>
        <v>0</v>
      </c>
      <c r="CI105" s="94">
        <f t="shared" si="242"/>
        <v>0</v>
      </c>
      <c r="CJ105" s="94">
        <f t="shared" si="242"/>
        <v>0</v>
      </c>
      <c r="CK105" s="94">
        <f t="shared" si="242"/>
        <v>0</v>
      </c>
      <c r="CL105" s="94">
        <f t="shared" si="242"/>
        <v>0</v>
      </c>
      <c r="CM105" s="94">
        <f t="shared" si="242"/>
        <v>0</v>
      </c>
      <c r="CN105" s="94">
        <f t="shared" si="242"/>
        <v>0</v>
      </c>
      <c r="CO105" s="79"/>
      <c r="CP105" s="80">
        <f t="shared" si="231"/>
        <v>0</v>
      </c>
      <c r="CQ105" s="85" t="e">
        <f t="shared" si="232"/>
        <v>#REF!</v>
      </c>
    </row>
    <row r="106" spans="1:95" ht="10.5" customHeight="1" outlineLevel="1" x14ac:dyDescent="0.25">
      <c r="A106" s="70" t="str">
        <f t="shared" si="217"/>
        <v>DespesaAluguel máquina de cartão</v>
      </c>
      <c r="B106" s="114" t="s">
        <v>53</v>
      </c>
      <c r="C106" s="78" t="s">
        <v>294</v>
      </c>
      <c r="D106" s="79" t="s">
        <v>166</v>
      </c>
      <c r="E106" s="79"/>
      <c r="F106" s="79"/>
      <c r="G106" s="85"/>
      <c r="H106" s="79"/>
      <c r="I106" s="94">
        <f t="shared" si="238"/>
        <v>-208.9</v>
      </c>
      <c r="J106" s="94">
        <f t="shared" si="238"/>
        <v>-251.97</v>
      </c>
      <c r="K106" s="94">
        <f t="shared" si="238"/>
        <v>0</v>
      </c>
      <c r="L106" s="94">
        <f t="shared" si="238"/>
        <v>0</v>
      </c>
      <c r="M106" s="94">
        <f t="shared" si="238"/>
        <v>0</v>
      </c>
      <c r="N106" s="94">
        <f t="shared" si="238"/>
        <v>0</v>
      </c>
      <c r="O106" s="94">
        <f t="shared" si="238"/>
        <v>0</v>
      </c>
      <c r="P106" s="94">
        <f t="shared" si="238"/>
        <v>0</v>
      </c>
      <c r="Q106" s="94">
        <f t="shared" si="238"/>
        <v>0</v>
      </c>
      <c r="R106" s="94">
        <f t="shared" si="238"/>
        <v>0</v>
      </c>
      <c r="S106" s="94">
        <f t="shared" si="238"/>
        <v>0</v>
      </c>
      <c r="T106" s="94">
        <f t="shared" si="238"/>
        <v>0</v>
      </c>
      <c r="U106" s="79"/>
      <c r="V106" s="80">
        <f t="shared" si="219"/>
        <v>-460.87</v>
      </c>
      <c r="W106" s="85" t="e">
        <f t="shared" si="220"/>
        <v>#REF!</v>
      </c>
      <c r="X106" s="79"/>
      <c r="Y106" s="94" t="e">
        <f t="shared" si="239"/>
        <v>#REF!</v>
      </c>
      <c r="Z106" s="94" t="e">
        <f t="shared" si="239"/>
        <v>#REF!</v>
      </c>
      <c r="AA106" s="94" t="e">
        <f t="shared" si="239"/>
        <v>#REF!</v>
      </c>
      <c r="AB106" s="94" t="e">
        <f t="shared" si="239"/>
        <v>#REF!</v>
      </c>
      <c r="AC106" s="94" t="e">
        <f t="shared" si="239"/>
        <v>#REF!</v>
      </c>
      <c r="AD106" s="94" t="e">
        <f t="shared" si="239"/>
        <v>#REF!</v>
      </c>
      <c r="AE106" s="94" t="e">
        <f t="shared" si="239"/>
        <v>#REF!</v>
      </c>
      <c r="AF106" s="94" t="e">
        <f t="shared" si="239"/>
        <v>#REF!</v>
      </c>
      <c r="AG106" s="94" t="e">
        <f t="shared" si="239"/>
        <v>#REF!</v>
      </c>
      <c r="AH106" s="94" t="e">
        <f t="shared" si="239"/>
        <v>#REF!</v>
      </c>
      <c r="AI106" s="94" t="e">
        <f t="shared" si="239"/>
        <v>#REF!</v>
      </c>
      <c r="AJ106" s="94" t="e">
        <f t="shared" si="239"/>
        <v>#REF!</v>
      </c>
      <c r="AK106" s="79"/>
      <c r="AL106" s="80" t="e">
        <f t="shared" si="222"/>
        <v>#REF!</v>
      </c>
      <c r="AM106" s="85" t="e">
        <f t="shared" si="223"/>
        <v>#REF!</v>
      </c>
      <c r="AN106" s="79"/>
      <c r="AO106" s="94" t="e">
        <f t="shared" si="240"/>
        <v>#REF!</v>
      </c>
      <c r="AP106" s="94" t="e">
        <f t="shared" si="240"/>
        <v>#REF!</v>
      </c>
      <c r="AQ106" s="94" t="e">
        <f t="shared" si="240"/>
        <v>#REF!</v>
      </c>
      <c r="AR106" s="94" t="e">
        <f t="shared" si="240"/>
        <v>#REF!</v>
      </c>
      <c r="AS106" s="94" t="e">
        <f t="shared" si="240"/>
        <v>#REF!</v>
      </c>
      <c r="AT106" s="94" t="e">
        <f t="shared" si="240"/>
        <v>#REF!</v>
      </c>
      <c r="AU106" s="94" t="e">
        <f t="shared" si="240"/>
        <v>#REF!</v>
      </c>
      <c r="AV106" s="94" t="e">
        <f t="shared" si="240"/>
        <v>#REF!</v>
      </c>
      <c r="AW106" s="94" t="e">
        <f t="shared" si="240"/>
        <v>#REF!</v>
      </c>
      <c r="AX106" s="94" t="e">
        <f t="shared" si="240"/>
        <v>#REF!</v>
      </c>
      <c r="AY106" s="94" t="e">
        <f t="shared" si="240"/>
        <v>#REF!</v>
      </c>
      <c r="AZ106" s="94" t="e">
        <f t="shared" si="240"/>
        <v>#REF!</v>
      </c>
      <c r="BA106" s="79"/>
      <c r="BB106" s="80" t="e">
        <f t="shared" si="225"/>
        <v>#REF!</v>
      </c>
      <c r="BC106" s="85" t="e">
        <f t="shared" si="226"/>
        <v>#REF!</v>
      </c>
      <c r="BD106" s="79"/>
      <c r="BE106" s="94"/>
      <c r="BF106" s="115"/>
      <c r="BG106" s="115"/>
      <c r="BH106" s="111"/>
      <c r="BI106" s="111"/>
      <c r="BJ106" s="112"/>
      <c r="BK106" s="111"/>
      <c r="BL106" s="79"/>
      <c r="BM106" s="94" t="e">
        <f t="shared" si="241"/>
        <v>#REF!</v>
      </c>
      <c r="BN106" s="94" t="e">
        <f t="shared" si="241"/>
        <v>#REF!</v>
      </c>
      <c r="BO106" s="94" t="e">
        <f t="shared" si="241"/>
        <v>#REF!</v>
      </c>
      <c r="BP106" s="94" t="e">
        <f t="shared" si="241"/>
        <v>#REF!</v>
      </c>
      <c r="BQ106" s="94" t="e">
        <f t="shared" si="241"/>
        <v>#REF!</v>
      </c>
      <c r="BR106" s="94" t="e">
        <f t="shared" si="241"/>
        <v>#REF!</v>
      </c>
      <c r="BS106" s="94" t="e">
        <f t="shared" si="241"/>
        <v>#REF!</v>
      </c>
      <c r="BT106" s="94" t="e">
        <f t="shared" si="241"/>
        <v>#REF!</v>
      </c>
      <c r="BU106" s="94" t="e">
        <f t="shared" si="241"/>
        <v>#REF!</v>
      </c>
      <c r="BV106" s="94" t="e">
        <f t="shared" si="241"/>
        <v>#REF!</v>
      </c>
      <c r="BW106" s="94" t="e">
        <f t="shared" si="241"/>
        <v>#REF!</v>
      </c>
      <c r="BX106" s="94" t="e">
        <f t="shared" si="241"/>
        <v>#REF!</v>
      </c>
      <c r="BY106" s="79"/>
      <c r="BZ106" s="80" t="e">
        <f t="shared" si="228"/>
        <v>#REF!</v>
      </c>
      <c r="CA106" s="85" t="e">
        <f t="shared" si="229"/>
        <v>#REF!</v>
      </c>
      <c r="CB106" s="79"/>
      <c r="CC106" s="94" t="e">
        <f t="shared" si="242"/>
        <v>#REF!</v>
      </c>
      <c r="CD106" s="94" t="e">
        <f t="shared" si="242"/>
        <v>#REF!</v>
      </c>
      <c r="CE106" s="94" t="e">
        <f t="shared" si="242"/>
        <v>#REF!</v>
      </c>
      <c r="CF106" s="94" t="e">
        <f t="shared" si="242"/>
        <v>#REF!</v>
      </c>
      <c r="CG106" s="94" t="e">
        <f t="shared" si="242"/>
        <v>#REF!</v>
      </c>
      <c r="CH106" s="94" t="e">
        <f t="shared" si="242"/>
        <v>#REF!</v>
      </c>
      <c r="CI106" s="94" t="e">
        <f t="shared" si="242"/>
        <v>#REF!</v>
      </c>
      <c r="CJ106" s="94" t="e">
        <f t="shared" si="242"/>
        <v>#REF!</v>
      </c>
      <c r="CK106" s="94" t="e">
        <f t="shared" si="242"/>
        <v>#REF!</v>
      </c>
      <c r="CL106" s="94" t="e">
        <f t="shared" si="242"/>
        <v>#REF!</v>
      </c>
      <c r="CM106" s="94" t="e">
        <f t="shared" si="242"/>
        <v>#REF!</v>
      </c>
      <c r="CN106" s="94" t="e">
        <f t="shared" si="242"/>
        <v>#REF!</v>
      </c>
      <c r="CO106" s="79"/>
      <c r="CP106" s="80" t="e">
        <f t="shared" si="231"/>
        <v>#REF!</v>
      </c>
      <c r="CQ106" s="85" t="e">
        <f t="shared" si="232"/>
        <v>#REF!</v>
      </c>
    </row>
    <row r="107" spans="1:95" ht="10.5" customHeight="1" outlineLevel="1" x14ac:dyDescent="0.25">
      <c r="A107" s="70" t="str">
        <f t="shared" si="217"/>
        <v>DespesaCheque especial</v>
      </c>
      <c r="B107" s="114" t="s">
        <v>53</v>
      </c>
      <c r="C107" s="78" t="s">
        <v>295</v>
      </c>
      <c r="D107" s="79" t="s">
        <v>167</v>
      </c>
      <c r="E107" s="79"/>
      <c r="F107" s="79"/>
      <c r="G107" s="85"/>
      <c r="H107" s="79"/>
      <c r="I107" s="94">
        <f t="shared" si="238"/>
        <v>0</v>
      </c>
      <c r="J107" s="94">
        <f t="shared" si="238"/>
        <v>0</v>
      </c>
      <c r="K107" s="94">
        <f t="shared" si="238"/>
        <v>-11.780000000000001</v>
      </c>
      <c r="L107" s="94">
        <f t="shared" si="238"/>
        <v>-28.650000000000002</v>
      </c>
      <c r="M107" s="94">
        <f t="shared" si="238"/>
        <v>-59.150000000000006</v>
      </c>
      <c r="N107" s="94">
        <f t="shared" si="238"/>
        <v>-49.93</v>
      </c>
      <c r="O107" s="94">
        <f t="shared" si="238"/>
        <v>-14.52</v>
      </c>
      <c r="P107" s="94">
        <f t="shared" si="238"/>
        <v>-188.64000000000001</v>
      </c>
      <c r="Q107" s="94">
        <f t="shared" si="238"/>
        <v>-362.53999999999996</v>
      </c>
      <c r="R107" s="94">
        <f t="shared" si="238"/>
        <v>-6572.33</v>
      </c>
      <c r="S107" s="94">
        <f t="shared" si="238"/>
        <v>-66.67</v>
      </c>
      <c r="T107" s="94">
        <f t="shared" si="238"/>
        <v>-289.45999999999998</v>
      </c>
      <c r="U107" s="79"/>
      <c r="V107" s="80">
        <f t="shared" si="219"/>
        <v>-7643.67</v>
      </c>
      <c r="W107" s="85" t="e">
        <f t="shared" si="220"/>
        <v>#REF!</v>
      </c>
      <c r="X107" s="79"/>
      <c r="Y107" s="94" t="e">
        <f t="shared" si="239"/>
        <v>#REF!</v>
      </c>
      <c r="Z107" s="94" t="e">
        <f t="shared" si="239"/>
        <v>#REF!</v>
      </c>
      <c r="AA107" s="94" t="e">
        <f t="shared" si="239"/>
        <v>#REF!</v>
      </c>
      <c r="AB107" s="94" t="e">
        <f t="shared" si="239"/>
        <v>#REF!</v>
      </c>
      <c r="AC107" s="94" t="e">
        <f t="shared" si="239"/>
        <v>#REF!</v>
      </c>
      <c r="AD107" s="94" t="e">
        <f t="shared" si="239"/>
        <v>#REF!</v>
      </c>
      <c r="AE107" s="94" t="e">
        <f t="shared" si="239"/>
        <v>#REF!</v>
      </c>
      <c r="AF107" s="94" t="e">
        <f t="shared" si="239"/>
        <v>#REF!</v>
      </c>
      <c r="AG107" s="94" t="e">
        <f t="shared" si="239"/>
        <v>#REF!</v>
      </c>
      <c r="AH107" s="94" t="e">
        <f t="shared" si="239"/>
        <v>#REF!</v>
      </c>
      <c r="AI107" s="94" t="e">
        <f t="shared" si="239"/>
        <v>#REF!</v>
      </c>
      <c r="AJ107" s="94" t="e">
        <f t="shared" si="239"/>
        <v>#REF!</v>
      </c>
      <c r="AK107" s="79"/>
      <c r="AL107" s="80" t="e">
        <f t="shared" si="222"/>
        <v>#REF!</v>
      </c>
      <c r="AM107" s="85" t="e">
        <f t="shared" si="223"/>
        <v>#REF!</v>
      </c>
      <c r="AN107" s="79"/>
      <c r="AO107" s="94" t="e">
        <f t="shared" si="240"/>
        <v>#REF!</v>
      </c>
      <c r="AP107" s="94" t="e">
        <f t="shared" si="240"/>
        <v>#REF!</v>
      </c>
      <c r="AQ107" s="94" t="e">
        <f t="shared" si="240"/>
        <v>#REF!</v>
      </c>
      <c r="AR107" s="94" t="e">
        <f t="shared" si="240"/>
        <v>#REF!</v>
      </c>
      <c r="AS107" s="94" t="e">
        <f t="shared" si="240"/>
        <v>#REF!</v>
      </c>
      <c r="AT107" s="94" t="e">
        <f t="shared" si="240"/>
        <v>#REF!</v>
      </c>
      <c r="AU107" s="94" t="e">
        <f t="shared" si="240"/>
        <v>#REF!</v>
      </c>
      <c r="AV107" s="94" t="e">
        <f t="shared" si="240"/>
        <v>#REF!</v>
      </c>
      <c r="AW107" s="94" t="e">
        <f t="shared" si="240"/>
        <v>#REF!</v>
      </c>
      <c r="AX107" s="94" t="e">
        <f t="shared" si="240"/>
        <v>#REF!</v>
      </c>
      <c r="AY107" s="94" t="e">
        <f t="shared" si="240"/>
        <v>#REF!</v>
      </c>
      <c r="AZ107" s="94" t="e">
        <f t="shared" si="240"/>
        <v>#REF!</v>
      </c>
      <c r="BA107" s="79"/>
      <c r="BB107" s="80" t="e">
        <f t="shared" si="225"/>
        <v>#REF!</v>
      </c>
      <c r="BC107" s="85" t="e">
        <f t="shared" si="226"/>
        <v>#REF!</v>
      </c>
      <c r="BD107" s="79"/>
      <c r="BE107" s="94"/>
      <c r="BF107" s="115"/>
      <c r="BG107" s="115"/>
      <c r="BH107" s="111"/>
      <c r="BI107" s="111"/>
      <c r="BJ107" s="112"/>
      <c r="BK107" s="111"/>
      <c r="BL107" s="79"/>
      <c r="BM107" s="94" t="e">
        <f t="shared" si="241"/>
        <v>#REF!</v>
      </c>
      <c r="BN107" s="94" t="e">
        <f t="shared" si="241"/>
        <v>#REF!</v>
      </c>
      <c r="BO107" s="94" t="e">
        <f t="shared" si="241"/>
        <v>#REF!</v>
      </c>
      <c r="BP107" s="94" t="e">
        <f t="shared" si="241"/>
        <v>#REF!</v>
      </c>
      <c r="BQ107" s="94" t="e">
        <f t="shared" si="241"/>
        <v>#REF!</v>
      </c>
      <c r="BR107" s="94" t="e">
        <f t="shared" si="241"/>
        <v>#REF!</v>
      </c>
      <c r="BS107" s="94" t="e">
        <f t="shared" si="241"/>
        <v>#REF!</v>
      </c>
      <c r="BT107" s="94" t="e">
        <f t="shared" si="241"/>
        <v>#REF!</v>
      </c>
      <c r="BU107" s="94" t="e">
        <f t="shared" si="241"/>
        <v>#REF!</v>
      </c>
      <c r="BV107" s="94" t="e">
        <f t="shared" si="241"/>
        <v>#REF!</v>
      </c>
      <c r="BW107" s="94" t="e">
        <f t="shared" si="241"/>
        <v>#REF!</v>
      </c>
      <c r="BX107" s="94" t="e">
        <f t="shared" si="241"/>
        <v>#REF!</v>
      </c>
      <c r="BY107" s="79"/>
      <c r="BZ107" s="80" t="e">
        <f t="shared" si="228"/>
        <v>#REF!</v>
      </c>
      <c r="CA107" s="85" t="e">
        <f t="shared" si="229"/>
        <v>#REF!</v>
      </c>
      <c r="CB107" s="79"/>
      <c r="CC107" s="94" t="e">
        <f t="shared" si="242"/>
        <v>#REF!</v>
      </c>
      <c r="CD107" s="94" t="e">
        <f t="shared" si="242"/>
        <v>#REF!</v>
      </c>
      <c r="CE107" s="94" t="e">
        <f t="shared" si="242"/>
        <v>#REF!</v>
      </c>
      <c r="CF107" s="94" t="e">
        <f t="shared" si="242"/>
        <v>#REF!</v>
      </c>
      <c r="CG107" s="94" t="e">
        <f t="shared" si="242"/>
        <v>#REF!</v>
      </c>
      <c r="CH107" s="94" t="e">
        <f t="shared" si="242"/>
        <v>#REF!</v>
      </c>
      <c r="CI107" s="94" t="e">
        <f t="shared" si="242"/>
        <v>#REF!</v>
      </c>
      <c r="CJ107" s="94" t="e">
        <f t="shared" si="242"/>
        <v>#REF!</v>
      </c>
      <c r="CK107" s="94" t="e">
        <f t="shared" si="242"/>
        <v>#REF!</v>
      </c>
      <c r="CL107" s="94" t="e">
        <f t="shared" si="242"/>
        <v>#REF!</v>
      </c>
      <c r="CM107" s="94" t="e">
        <f t="shared" si="242"/>
        <v>#REF!</v>
      </c>
      <c r="CN107" s="94" t="e">
        <f t="shared" si="242"/>
        <v>#REF!</v>
      </c>
      <c r="CO107" s="79"/>
      <c r="CP107" s="80" t="e">
        <f t="shared" si="231"/>
        <v>#REF!</v>
      </c>
      <c r="CQ107" s="85" t="e">
        <f t="shared" si="232"/>
        <v>#REF!</v>
      </c>
    </row>
    <row r="108" spans="1:95" ht="10.5" customHeight="1" x14ac:dyDescent="0.25">
      <c r="A108" s="70" t="str">
        <f t="shared" si="217"/>
        <v>DespesaIRPJ</v>
      </c>
      <c r="B108" s="114" t="s">
        <v>53</v>
      </c>
      <c r="C108" s="75" t="s">
        <v>168</v>
      </c>
      <c r="D108" s="92" t="s">
        <v>168</v>
      </c>
      <c r="E108" s="92"/>
      <c r="F108" s="60"/>
      <c r="G108" s="66"/>
      <c r="H108" s="60"/>
      <c r="I108" s="65" t="e">
        <f t="shared" ref="I108:T108" si="243">((I41*$G108*--(AND($BF108=0,$BG108=0))+$BF108+I41*$BG108)*--(I$3&gt;=$BH108))*(1+$BJ108*--(I$3&gt;=$BK108))*--(IFERROR(MOD(MONTH(I$3),$BI108),0)=0)</f>
        <v>#REF!</v>
      </c>
      <c r="J108" s="65" t="e">
        <f t="shared" si="243"/>
        <v>#REF!</v>
      </c>
      <c r="K108" s="65" t="e">
        <f t="shared" si="243"/>
        <v>#REF!</v>
      </c>
      <c r="L108" s="65" t="e">
        <f t="shared" si="243"/>
        <v>#REF!</v>
      </c>
      <c r="M108" s="65" t="e">
        <f t="shared" si="243"/>
        <v>#REF!</v>
      </c>
      <c r="N108" s="65" t="e">
        <f t="shared" si="243"/>
        <v>#REF!</v>
      </c>
      <c r="O108" s="65" t="e">
        <f t="shared" si="243"/>
        <v>#REF!</v>
      </c>
      <c r="P108" s="65" t="e">
        <f t="shared" si="243"/>
        <v>#REF!</v>
      </c>
      <c r="Q108" s="65" t="e">
        <f t="shared" si="243"/>
        <v>#REF!</v>
      </c>
      <c r="R108" s="65" t="e">
        <f t="shared" si="243"/>
        <v>#REF!</v>
      </c>
      <c r="S108" s="65" t="e">
        <f t="shared" si="243"/>
        <v>#REF!</v>
      </c>
      <c r="T108" s="65" t="e">
        <f t="shared" si="243"/>
        <v>#REF!</v>
      </c>
      <c r="U108" s="60"/>
      <c r="V108" s="65" t="e">
        <f t="shared" si="219"/>
        <v>#REF!</v>
      </c>
      <c r="W108" s="66" t="e">
        <f t="shared" si="220"/>
        <v>#REF!</v>
      </c>
      <c r="X108" s="60"/>
      <c r="Y108" s="65" t="e">
        <f t="shared" ref="Y108:AJ108" si="244">((Y41*$G108*--(AND($BF108=0,$BG108=0))+$BF108+Y41*$BG108)*--(Y$3&gt;=$BH108))*(1+$BJ108*--(Y$3&gt;=$BK108))*--(IFERROR(MOD(MONTH(Y$3),$BI108),0)=0)</f>
        <v>#REF!</v>
      </c>
      <c r="Z108" s="65" t="e">
        <f t="shared" si="244"/>
        <v>#REF!</v>
      </c>
      <c r="AA108" s="65" t="e">
        <f t="shared" si="244"/>
        <v>#REF!</v>
      </c>
      <c r="AB108" s="65" t="e">
        <f t="shared" si="244"/>
        <v>#REF!</v>
      </c>
      <c r="AC108" s="65" t="e">
        <f t="shared" si="244"/>
        <v>#REF!</v>
      </c>
      <c r="AD108" s="65" t="e">
        <f t="shared" si="244"/>
        <v>#REF!</v>
      </c>
      <c r="AE108" s="65" t="e">
        <f t="shared" si="244"/>
        <v>#REF!</v>
      </c>
      <c r="AF108" s="65" t="e">
        <f t="shared" si="244"/>
        <v>#REF!</v>
      </c>
      <c r="AG108" s="65" t="e">
        <f t="shared" si="244"/>
        <v>#REF!</v>
      </c>
      <c r="AH108" s="65" t="e">
        <f t="shared" si="244"/>
        <v>#REF!</v>
      </c>
      <c r="AI108" s="65" t="e">
        <f t="shared" si="244"/>
        <v>#REF!</v>
      </c>
      <c r="AJ108" s="65" t="e">
        <f t="shared" si="244"/>
        <v>#REF!</v>
      </c>
      <c r="AK108" s="60"/>
      <c r="AL108" s="65" t="e">
        <f t="shared" si="222"/>
        <v>#REF!</v>
      </c>
      <c r="AM108" s="66" t="e">
        <f t="shared" si="223"/>
        <v>#REF!</v>
      </c>
      <c r="AN108" s="60"/>
      <c r="AO108" s="65" t="e">
        <f t="shared" ref="AO108:AZ108" si="245">((AO41*$G108*--(AND($BF108=0,$BG108=0))+$BF108+AO41*$BG108)*--(AO$3&gt;=$BH108))*(1+$BJ108*--(AO$3&gt;=$BK108))*--(IFERROR(MOD(MONTH(AO$3),$BI108),0)=0)</f>
        <v>#REF!</v>
      </c>
      <c r="AP108" s="65" t="e">
        <f t="shared" si="245"/>
        <v>#REF!</v>
      </c>
      <c r="AQ108" s="65" t="e">
        <f t="shared" si="245"/>
        <v>#REF!</v>
      </c>
      <c r="AR108" s="65" t="e">
        <f t="shared" si="245"/>
        <v>#REF!</v>
      </c>
      <c r="AS108" s="65" t="e">
        <f t="shared" si="245"/>
        <v>#REF!</v>
      </c>
      <c r="AT108" s="65" t="e">
        <f t="shared" si="245"/>
        <v>#REF!</v>
      </c>
      <c r="AU108" s="65" t="e">
        <f t="shared" si="245"/>
        <v>#REF!</v>
      </c>
      <c r="AV108" s="65" t="e">
        <f t="shared" si="245"/>
        <v>#REF!</v>
      </c>
      <c r="AW108" s="65" t="e">
        <f t="shared" si="245"/>
        <v>#REF!</v>
      </c>
      <c r="AX108" s="65" t="e">
        <f t="shared" si="245"/>
        <v>#REF!</v>
      </c>
      <c r="AY108" s="65" t="e">
        <f t="shared" si="245"/>
        <v>#REF!</v>
      </c>
      <c r="AZ108" s="65" t="e">
        <f t="shared" si="245"/>
        <v>#REF!</v>
      </c>
      <c r="BA108" s="60"/>
      <c r="BB108" s="65" t="e">
        <f t="shared" si="225"/>
        <v>#REF!</v>
      </c>
      <c r="BC108" s="66" t="e">
        <f t="shared" si="226"/>
        <v>#REF!</v>
      </c>
      <c r="BD108" s="60"/>
      <c r="BE108" s="66"/>
      <c r="BF108" s="105"/>
      <c r="BG108" s="105"/>
      <c r="BH108" s="107"/>
      <c r="BI108" s="107"/>
      <c r="BJ108" s="77"/>
      <c r="BK108" s="107"/>
      <c r="BL108" s="60"/>
      <c r="BM108" s="65" t="e">
        <f t="shared" ref="BM108:BX108" si="246">((BM41*$G108*--(AND($BF108=0,$BG108=0))+$BF108+BM41*$BG108)*--(BM$3&gt;=$BH108))*(1+$BJ108*--(BM$3&gt;=$BK108))*--(IFERROR(MOD(MONTH(BM$3),$BI108),0)=0)</f>
        <v>#REF!</v>
      </c>
      <c r="BN108" s="65" t="e">
        <f t="shared" si="246"/>
        <v>#REF!</v>
      </c>
      <c r="BO108" s="65" t="e">
        <f t="shared" si="246"/>
        <v>#REF!</v>
      </c>
      <c r="BP108" s="65" t="e">
        <f t="shared" si="246"/>
        <v>#REF!</v>
      </c>
      <c r="BQ108" s="65" t="e">
        <f t="shared" si="246"/>
        <v>#REF!</v>
      </c>
      <c r="BR108" s="65" t="e">
        <f t="shared" si="246"/>
        <v>#REF!</v>
      </c>
      <c r="BS108" s="65" t="e">
        <f t="shared" si="246"/>
        <v>#REF!</v>
      </c>
      <c r="BT108" s="65" t="e">
        <f t="shared" si="246"/>
        <v>#REF!</v>
      </c>
      <c r="BU108" s="65" t="e">
        <f t="shared" si="246"/>
        <v>#REF!</v>
      </c>
      <c r="BV108" s="65" t="e">
        <f t="shared" si="246"/>
        <v>#REF!</v>
      </c>
      <c r="BW108" s="65" t="e">
        <f t="shared" si="246"/>
        <v>#REF!</v>
      </c>
      <c r="BX108" s="65" t="e">
        <f t="shared" si="246"/>
        <v>#REF!</v>
      </c>
      <c r="BY108" s="60"/>
      <c r="BZ108" s="65" t="e">
        <f t="shared" si="228"/>
        <v>#REF!</v>
      </c>
      <c r="CA108" s="66" t="e">
        <f t="shared" si="229"/>
        <v>#REF!</v>
      </c>
      <c r="CB108" s="60"/>
      <c r="CC108" s="65" t="e">
        <f t="shared" ref="CC108:CN108" si="247">((CC41*$G108*--(AND($BF108=0,$BG108=0))+$BF108+CC41*$BG108)*--(CC$3&gt;=$BH108))*(1+$BJ108*--(CC$3&gt;=$BK108))*--(IFERROR(MOD(MONTH(CC$3),$BI108),0)=0)</f>
        <v>#REF!</v>
      </c>
      <c r="CD108" s="65" t="e">
        <f t="shared" si="247"/>
        <v>#REF!</v>
      </c>
      <c r="CE108" s="65" t="e">
        <f t="shared" si="247"/>
        <v>#REF!</v>
      </c>
      <c r="CF108" s="65" t="e">
        <f t="shared" si="247"/>
        <v>#REF!</v>
      </c>
      <c r="CG108" s="65" t="e">
        <f t="shared" si="247"/>
        <v>#REF!</v>
      </c>
      <c r="CH108" s="65" t="e">
        <f t="shared" si="247"/>
        <v>#REF!</v>
      </c>
      <c r="CI108" s="65" t="e">
        <f t="shared" si="247"/>
        <v>#REF!</v>
      </c>
      <c r="CJ108" s="65" t="e">
        <f t="shared" si="247"/>
        <v>#REF!</v>
      </c>
      <c r="CK108" s="65" t="e">
        <f t="shared" si="247"/>
        <v>#REF!</v>
      </c>
      <c r="CL108" s="65" t="e">
        <f t="shared" si="247"/>
        <v>#REF!</v>
      </c>
      <c r="CM108" s="65" t="e">
        <f t="shared" si="247"/>
        <v>#REF!</v>
      </c>
      <c r="CN108" s="65" t="e">
        <f t="shared" si="247"/>
        <v>#REF!</v>
      </c>
      <c r="CO108" s="60"/>
      <c r="CP108" s="65" t="e">
        <f t="shared" si="231"/>
        <v>#REF!</v>
      </c>
      <c r="CQ108" s="66" t="e">
        <f t="shared" si="232"/>
        <v>#REF!</v>
      </c>
    </row>
    <row r="109" spans="1:95" ht="10.5" customHeight="1" x14ac:dyDescent="0.25">
      <c r="A109" s="70" t="str">
        <f t="shared" si="217"/>
        <v>DespesaCSLL</v>
      </c>
      <c r="B109" s="114" t="s">
        <v>53</v>
      </c>
      <c r="C109" s="75" t="s">
        <v>296</v>
      </c>
      <c r="D109" s="92" t="s">
        <v>169</v>
      </c>
      <c r="E109" s="92"/>
      <c r="F109" s="60"/>
      <c r="G109" s="66"/>
      <c r="H109" s="60"/>
      <c r="I109" s="65" t="e">
        <f t="shared" ref="I109:T109" si="248">((I41*$G109*--(AND($BF109=0,$BG109=0))+$BF109+I41*$BG109)*--(I$3&gt;=$BH109))*(1+$BJ109*--(I$3&gt;=$BK109))*--(IFERROR(MOD(MONTH(I$3),$BI109),0)=0)</f>
        <v>#REF!</v>
      </c>
      <c r="J109" s="65" t="e">
        <f t="shared" si="248"/>
        <v>#REF!</v>
      </c>
      <c r="K109" s="65" t="e">
        <f t="shared" si="248"/>
        <v>#REF!</v>
      </c>
      <c r="L109" s="65" t="e">
        <f t="shared" si="248"/>
        <v>#REF!</v>
      </c>
      <c r="M109" s="65" t="e">
        <f t="shared" si="248"/>
        <v>#REF!</v>
      </c>
      <c r="N109" s="65" t="e">
        <f t="shared" si="248"/>
        <v>#REF!</v>
      </c>
      <c r="O109" s="65" t="e">
        <f t="shared" si="248"/>
        <v>#REF!</v>
      </c>
      <c r="P109" s="65" t="e">
        <f t="shared" si="248"/>
        <v>#REF!</v>
      </c>
      <c r="Q109" s="65" t="e">
        <f t="shared" si="248"/>
        <v>#REF!</v>
      </c>
      <c r="R109" s="65" t="e">
        <f t="shared" si="248"/>
        <v>#REF!</v>
      </c>
      <c r="S109" s="65" t="e">
        <f t="shared" si="248"/>
        <v>#REF!</v>
      </c>
      <c r="T109" s="65" t="e">
        <f t="shared" si="248"/>
        <v>#REF!</v>
      </c>
      <c r="U109" s="60"/>
      <c r="V109" s="65" t="e">
        <f t="shared" si="219"/>
        <v>#REF!</v>
      </c>
      <c r="W109" s="66" t="e">
        <f t="shared" si="220"/>
        <v>#REF!</v>
      </c>
      <c r="X109" s="60"/>
      <c r="Y109" s="65" t="e">
        <f t="shared" ref="Y109:AJ109" si="249">((Y41*$G109*--(AND($BF109=0,$BG109=0))+$BF109+Y41*$BG109)*--(Y$3&gt;=$BH109))*(1+$BJ109*--(Y$3&gt;=$BK109))*--(IFERROR(MOD(MONTH(Y$3),$BI109),0)=0)</f>
        <v>#REF!</v>
      </c>
      <c r="Z109" s="65" t="e">
        <f t="shared" si="249"/>
        <v>#REF!</v>
      </c>
      <c r="AA109" s="65" t="e">
        <f t="shared" si="249"/>
        <v>#REF!</v>
      </c>
      <c r="AB109" s="65" t="e">
        <f t="shared" si="249"/>
        <v>#REF!</v>
      </c>
      <c r="AC109" s="65" t="e">
        <f t="shared" si="249"/>
        <v>#REF!</v>
      </c>
      <c r="AD109" s="65" t="e">
        <f t="shared" si="249"/>
        <v>#REF!</v>
      </c>
      <c r="AE109" s="65" t="e">
        <f t="shared" si="249"/>
        <v>#REF!</v>
      </c>
      <c r="AF109" s="65" t="e">
        <f t="shared" si="249"/>
        <v>#REF!</v>
      </c>
      <c r="AG109" s="65" t="e">
        <f t="shared" si="249"/>
        <v>#REF!</v>
      </c>
      <c r="AH109" s="65" t="e">
        <f t="shared" si="249"/>
        <v>#REF!</v>
      </c>
      <c r="AI109" s="65" t="e">
        <f t="shared" si="249"/>
        <v>#REF!</v>
      </c>
      <c r="AJ109" s="65" t="e">
        <f t="shared" si="249"/>
        <v>#REF!</v>
      </c>
      <c r="AK109" s="60"/>
      <c r="AL109" s="65" t="e">
        <f t="shared" si="222"/>
        <v>#REF!</v>
      </c>
      <c r="AM109" s="66" t="e">
        <f t="shared" si="223"/>
        <v>#REF!</v>
      </c>
      <c r="AN109" s="60"/>
      <c r="AO109" s="65" t="e">
        <f t="shared" ref="AO109:AZ109" si="250">((AO41*$G109*--(AND($BF109=0,$BG109=0))+$BF109+AO41*$BG109)*--(AO$3&gt;=$BH109))*(1+$BJ109*--(AO$3&gt;=$BK109))*--(IFERROR(MOD(MONTH(AO$3),$BI109),0)=0)</f>
        <v>#REF!</v>
      </c>
      <c r="AP109" s="65" t="e">
        <f t="shared" si="250"/>
        <v>#REF!</v>
      </c>
      <c r="AQ109" s="65" t="e">
        <f t="shared" si="250"/>
        <v>#REF!</v>
      </c>
      <c r="AR109" s="65" t="e">
        <f t="shared" si="250"/>
        <v>#REF!</v>
      </c>
      <c r="AS109" s="65" t="e">
        <f t="shared" si="250"/>
        <v>#REF!</v>
      </c>
      <c r="AT109" s="65" t="e">
        <f t="shared" si="250"/>
        <v>#REF!</v>
      </c>
      <c r="AU109" s="65" t="e">
        <f t="shared" si="250"/>
        <v>#REF!</v>
      </c>
      <c r="AV109" s="65" t="e">
        <f t="shared" si="250"/>
        <v>#REF!</v>
      </c>
      <c r="AW109" s="65" t="e">
        <f t="shared" si="250"/>
        <v>#REF!</v>
      </c>
      <c r="AX109" s="65" t="e">
        <f t="shared" si="250"/>
        <v>#REF!</v>
      </c>
      <c r="AY109" s="65" t="e">
        <f t="shared" si="250"/>
        <v>#REF!</v>
      </c>
      <c r="AZ109" s="65" t="e">
        <f t="shared" si="250"/>
        <v>#REF!</v>
      </c>
      <c r="BA109" s="60"/>
      <c r="BB109" s="65" t="e">
        <f t="shared" si="225"/>
        <v>#REF!</v>
      </c>
      <c r="BC109" s="66" t="e">
        <f t="shared" si="226"/>
        <v>#REF!</v>
      </c>
      <c r="BD109" s="60"/>
      <c r="BE109" s="66"/>
      <c r="BF109" s="105"/>
      <c r="BG109" s="77"/>
      <c r="BH109" s="107"/>
      <c r="BI109" s="107"/>
      <c r="BJ109" s="77"/>
      <c r="BK109" s="107"/>
      <c r="BL109" s="60"/>
      <c r="BM109" s="65" t="e">
        <f t="shared" ref="BM109:BX109" si="251">((BM41*$G109*--(AND($BF109=0,$BG109=0))+$BF109+BM41*$BG109)*--(BM$3&gt;=$BH109))*(1+$BJ109*--(BM$3&gt;=$BK109))*--(IFERROR(MOD(MONTH(BM$3),$BI109),0)=0)</f>
        <v>#REF!</v>
      </c>
      <c r="BN109" s="65" t="e">
        <f t="shared" si="251"/>
        <v>#REF!</v>
      </c>
      <c r="BO109" s="65" t="e">
        <f t="shared" si="251"/>
        <v>#REF!</v>
      </c>
      <c r="BP109" s="65" t="e">
        <f t="shared" si="251"/>
        <v>#REF!</v>
      </c>
      <c r="BQ109" s="65" t="e">
        <f t="shared" si="251"/>
        <v>#REF!</v>
      </c>
      <c r="BR109" s="65" t="e">
        <f t="shared" si="251"/>
        <v>#REF!</v>
      </c>
      <c r="BS109" s="65" t="e">
        <f t="shared" si="251"/>
        <v>#REF!</v>
      </c>
      <c r="BT109" s="65" t="e">
        <f t="shared" si="251"/>
        <v>#REF!</v>
      </c>
      <c r="BU109" s="65" t="e">
        <f t="shared" si="251"/>
        <v>#REF!</v>
      </c>
      <c r="BV109" s="65" t="e">
        <f t="shared" si="251"/>
        <v>#REF!</v>
      </c>
      <c r="BW109" s="65" t="e">
        <f t="shared" si="251"/>
        <v>#REF!</v>
      </c>
      <c r="BX109" s="65" t="e">
        <f t="shared" si="251"/>
        <v>#REF!</v>
      </c>
      <c r="BY109" s="60"/>
      <c r="BZ109" s="65" t="e">
        <f t="shared" si="228"/>
        <v>#REF!</v>
      </c>
      <c r="CA109" s="66" t="e">
        <f t="shared" si="229"/>
        <v>#REF!</v>
      </c>
      <c r="CB109" s="60"/>
      <c r="CC109" s="65" t="e">
        <f t="shared" ref="CC109:CN109" si="252">((CC41*$G109*--(AND($BF109=0,$BG109=0))+$BF109+CC41*$BG109)*--(CC$3&gt;=$BH109))*(1+$BJ109*--(CC$3&gt;=$BK109))*--(IFERROR(MOD(MONTH(CC$3),$BI109),0)=0)</f>
        <v>#REF!</v>
      </c>
      <c r="CD109" s="65" t="e">
        <f t="shared" si="252"/>
        <v>#REF!</v>
      </c>
      <c r="CE109" s="65" t="e">
        <f t="shared" si="252"/>
        <v>#REF!</v>
      </c>
      <c r="CF109" s="65" t="e">
        <f t="shared" si="252"/>
        <v>#REF!</v>
      </c>
      <c r="CG109" s="65" t="e">
        <f t="shared" si="252"/>
        <v>#REF!</v>
      </c>
      <c r="CH109" s="65" t="e">
        <f t="shared" si="252"/>
        <v>#REF!</v>
      </c>
      <c r="CI109" s="65" t="e">
        <f t="shared" si="252"/>
        <v>#REF!</v>
      </c>
      <c r="CJ109" s="65" t="e">
        <f t="shared" si="252"/>
        <v>#REF!</v>
      </c>
      <c r="CK109" s="65" t="e">
        <f t="shared" si="252"/>
        <v>#REF!</v>
      </c>
      <c r="CL109" s="65" t="e">
        <f t="shared" si="252"/>
        <v>#REF!</v>
      </c>
      <c r="CM109" s="65" t="e">
        <f t="shared" si="252"/>
        <v>#REF!</v>
      </c>
      <c r="CN109" s="65" t="e">
        <f t="shared" si="252"/>
        <v>#REF!</v>
      </c>
      <c r="CO109" s="60"/>
      <c r="CP109" s="65" t="e">
        <f t="shared" si="231"/>
        <v>#REF!</v>
      </c>
      <c r="CQ109" s="66" t="e">
        <f t="shared" si="232"/>
        <v>#REF!</v>
      </c>
    </row>
    <row r="110" spans="1:95" ht="10.5" customHeight="1" x14ac:dyDescent="0.25">
      <c r="A110" s="70" t="str">
        <f t="shared" si="217"/>
        <v>DespesaEmpréstimos</v>
      </c>
      <c r="B110" s="114" t="s">
        <v>53</v>
      </c>
      <c r="C110" s="70" t="s">
        <v>297</v>
      </c>
      <c r="D110" s="92" t="s">
        <v>170</v>
      </c>
      <c r="E110" s="92"/>
      <c r="F110" s="60"/>
      <c r="G110" s="66"/>
      <c r="H110" s="60"/>
      <c r="I110" s="65" t="e">
        <f t="shared" ref="I110:T110" si="253">((I41*$G110*--(AND($BF110=0,$BG110=0))+$BF110+I41*$BG110)*--(I$3&gt;=$BH110))*(1+$BJ110*--(I$3&gt;=$BK110))*--(IFERROR(MOD(MONTH(I$3),$BI110),0)=0)</f>
        <v>#REF!</v>
      </c>
      <c r="J110" s="65" t="e">
        <f t="shared" si="253"/>
        <v>#REF!</v>
      </c>
      <c r="K110" s="65" t="e">
        <f t="shared" si="253"/>
        <v>#REF!</v>
      </c>
      <c r="L110" s="65" t="e">
        <f t="shared" si="253"/>
        <v>#REF!</v>
      </c>
      <c r="M110" s="65" t="e">
        <f t="shared" si="253"/>
        <v>#REF!</v>
      </c>
      <c r="N110" s="65" t="e">
        <f t="shared" si="253"/>
        <v>#REF!</v>
      </c>
      <c r="O110" s="65" t="e">
        <f t="shared" si="253"/>
        <v>#REF!</v>
      </c>
      <c r="P110" s="65" t="e">
        <f t="shared" si="253"/>
        <v>#REF!</v>
      </c>
      <c r="Q110" s="65" t="e">
        <f t="shared" si="253"/>
        <v>#REF!</v>
      </c>
      <c r="R110" s="65" t="e">
        <f t="shared" si="253"/>
        <v>#REF!</v>
      </c>
      <c r="S110" s="65" t="e">
        <f t="shared" si="253"/>
        <v>#REF!</v>
      </c>
      <c r="T110" s="65" t="e">
        <f t="shared" si="253"/>
        <v>#REF!</v>
      </c>
      <c r="U110" s="60"/>
      <c r="V110" s="65" t="e">
        <f t="shared" si="219"/>
        <v>#REF!</v>
      </c>
      <c r="W110" s="66" t="e">
        <f t="shared" si="220"/>
        <v>#REF!</v>
      </c>
      <c r="X110" s="60"/>
      <c r="Y110" s="65" t="e">
        <f t="shared" ref="Y110:AJ110" si="254">((Y41*$G110*--(AND($BF110=0,$BG110=0))+$BF110+Y41*$BG110)*--(Y$3&gt;=$BH110))*(1+$BJ110*--(Y$3&gt;=$BK110))*--(IFERROR(MOD(MONTH(Y$3),$BI110),0)=0)</f>
        <v>#REF!</v>
      </c>
      <c r="Z110" s="65" t="e">
        <f t="shared" si="254"/>
        <v>#REF!</v>
      </c>
      <c r="AA110" s="65" t="e">
        <f t="shared" si="254"/>
        <v>#REF!</v>
      </c>
      <c r="AB110" s="65" t="e">
        <f t="shared" si="254"/>
        <v>#REF!</v>
      </c>
      <c r="AC110" s="65" t="e">
        <f t="shared" si="254"/>
        <v>#REF!</v>
      </c>
      <c r="AD110" s="65" t="e">
        <f t="shared" si="254"/>
        <v>#REF!</v>
      </c>
      <c r="AE110" s="65" t="e">
        <f t="shared" si="254"/>
        <v>#REF!</v>
      </c>
      <c r="AF110" s="65" t="e">
        <f t="shared" si="254"/>
        <v>#REF!</v>
      </c>
      <c r="AG110" s="65" t="e">
        <f t="shared" si="254"/>
        <v>#REF!</v>
      </c>
      <c r="AH110" s="65" t="e">
        <f t="shared" si="254"/>
        <v>#REF!</v>
      </c>
      <c r="AI110" s="65" t="e">
        <f t="shared" si="254"/>
        <v>#REF!</v>
      </c>
      <c r="AJ110" s="65" t="e">
        <f t="shared" si="254"/>
        <v>#REF!</v>
      </c>
      <c r="AK110" s="60"/>
      <c r="AL110" s="65" t="e">
        <f t="shared" si="222"/>
        <v>#REF!</v>
      </c>
      <c r="AM110" s="66" t="e">
        <f t="shared" si="223"/>
        <v>#REF!</v>
      </c>
      <c r="AN110" s="60"/>
      <c r="AO110" s="65" t="e">
        <f t="shared" ref="AO110:AZ110" si="255">((AO41*$G110*--(AND($BF110=0,$BG110=0))+$BF110+AO41*$BG110)*--(AO$3&gt;=$BH110))*(1+$BJ110*--(AO$3&gt;=$BK110))*--(IFERROR(MOD(MONTH(AO$3),$BI110),0)=0)</f>
        <v>#REF!</v>
      </c>
      <c r="AP110" s="65" t="e">
        <f t="shared" si="255"/>
        <v>#REF!</v>
      </c>
      <c r="AQ110" s="65" t="e">
        <f t="shared" si="255"/>
        <v>#REF!</v>
      </c>
      <c r="AR110" s="65" t="e">
        <f t="shared" si="255"/>
        <v>#REF!</v>
      </c>
      <c r="AS110" s="65" t="e">
        <f t="shared" si="255"/>
        <v>#REF!</v>
      </c>
      <c r="AT110" s="65" t="e">
        <f t="shared" si="255"/>
        <v>#REF!</v>
      </c>
      <c r="AU110" s="65" t="e">
        <f t="shared" si="255"/>
        <v>#REF!</v>
      </c>
      <c r="AV110" s="65" t="e">
        <f t="shared" si="255"/>
        <v>#REF!</v>
      </c>
      <c r="AW110" s="65" t="e">
        <f t="shared" si="255"/>
        <v>#REF!</v>
      </c>
      <c r="AX110" s="65" t="e">
        <f t="shared" si="255"/>
        <v>#REF!</v>
      </c>
      <c r="AY110" s="65" t="e">
        <f t="shared" si="255"/>
        <v>#REF!</v>
      </c>
      <c r="AZ110" s="65" t="e">
        <f t="shared" si="255"/>
        <v>#REF!</v>
      </c>
      <c r="BA110" s="60"/>
      <c r="BB110" s="65" t="e">
        <f t="shared" si="225"/>
        <v>#REF!</v>
      </c>
      <c r="BC110" s="66" t="e">
        <f t="shared" si="226"/>
        <v>#REF!</v>
      </c>
      <c r="BD110" s="60"/>
      <c r="BE110" s="65"/>
      <c r="BF110" s="105"/>
      <c r="BG110" s="105"/>
      <c r="BH110" s="107"/>
      <c r="BI110" s="107"/>
      <c r="BJ110" s="77"/>
      <c r="BK110" s="107"/>
      <c r="BL110" s="60"/>
      <c r="BM110" s="65" t="e">
        <f t="shared" ref="BM110:BX110" si="256">((BM41*$G110*--(AND($BF110=0,$BG110=0))+$BF110+BM41*$BG110)*--(BM$3&gt;=$BH110))*(1+$BJ110*--(BM$3&gt;=$BK110))*--(IFERROR(MOD(MONTH(BM$3),$BI110),0)=0)</f>
        <v>#REF!</v>
      </c>
      <c r="BN110" s="65" t="e">
        <f t="shared" si="256"/>
        <v>#REF!</v>
      </c>
      <c r="BO110" s="65" t="e">
        <f t="shared" si="256"/>
        <v>#REF!</v>
      </c>
      <c r="BP110" s="65" t="e">
        <f t="shared" si="256"/>
        <v>#REF!</v>
      </c>
      <c r="BQ110" s="65" t="e">
        <f t="shared" si="256"/>
        <v>#REF!</v>
      </c>
      <c r="BR110" s="65" t="e">
        <f t="shared" si="256"/>
        <v>#REF!</v>
      </c>
      <c r="BS110" s="65" t="e">
        <f t="shared" si="256"/>
        <v>#REF!</v>
      </c>
      <c r="BT110" s="65" t="e">
        <f t="shared" si="256"/>
        <v>#REF!</v>
      </c>
      <c r="BU110" s="65" t="e">
        <f t="shared" si="256"/>
        <v>#REF!</v>
      </c>
      <c r="BV110" s="65" t="e">
        <f t="shared" si="256"/>
        <v>#REF!</v>
      </c>
      <c r="BW110" s="65" t="e">
        <f t="shared" si="256"/>
        <v>#REF!</v>
      </c>
      <c r="BX110" s="65" t="e">
        <f t="shared" si="256"/>
        <v>#REF!</v>
      </c>
      <c r="BY110" s="60"/>
      <c r="BZ110" s="65" t="e">
        <f t="shared" si="228"/>
        <v>#REF!</v>
      </c>
      <c r="CA110" s="66" t="e">
        <f t="shared" si="229"/>
        <v>#REF!</v>
      </c>
      <c r="CB110" s="60"/>
      <c r="CC110" s="65" t="e">
        <f t="shared" ref="CC110:CN110" si="257">((CC41*$G110*--(AND($BF110=0,$BG110=0))+$BF110+CC41*$BG110)*--(CC$3&gt;=$BH110))*(1+$BJ110*--(CC$3&gt;=$BK110))*--(IFERROR(MOD(MONTH(CC$3),$BI110),0)=0)</f>
        <v>#REF!</v>
      </c>
      <c r="CD110" s="65" t="e">
        <f t="shared" si="257"/>
        <v>#REF!</v>
      </c>
      <c r="CE110" s="65" t="e">
        <f t="shared" si="257"/>
        <v>#REF!</v>
      </c>
      <c r="CF110" s="65" t="e">
        <f t="shared" si="257"/>
        <v>#REF!</v>
      </c>
      <c r="CG110" s="65" t="e">
        <f t="shared" si="257"/>
        <v>#REF!</v>
      </c>
      <c r="CH110" s="65" t="e">
        <f t="shared" si="257"/>
        <v>#REF!</v>
      </c>
      <c r="CI110" s="65" t="e">
        <f t="shared" si="257"/>
        <v>#REF!</v>
      </c>
      <c r="CJ110" s="65" t="e">
        <f t="shared" si="257"/>
        <v>#REF!</v>
      </c>
      <c r="CK110" s="65" t="e">
        <f t="shared" si="257"/>
        <v>#REF!</v>
      </c>
      <c r="CL110" s="65" t="e">
        <f t="shared" si="257"/>
        <v>#REF!</v>
      </c>
      <c r="CM110" s="65" t="e">
        <f t="shared" si="257"/>
        <v>#REF!</v>
      </c>
      <c r="CN110" s="65" t="e">
        <f t="shared" si="257"/>
        <v>#REF!</v>
      </c>
      <c r="CO110" s="60"/>
      <c r="CP110" s="65" t="e">
        <f t="shared" si="231"/>
        <v>#REF!</v>
      </c>
      <c r="CQ110" s="66" t="e">
        <f t="shared" si="232"/>
        <v>#REF!</v>
      </c>
    </row>
    <row r="111" spans="1:95" ht="10.5" customHeight="1" x14ac:dyDescent="0.25">
      <c r="A111" s="70" t="str">
        <f t="shared" si="217"/>
        <v>DespesaCAPEX</v>
      </c>
      <c r="B111" s="114" t="s">
        <v>53</v>
      </c>
      <c r="C111" s="70" t="s">
        <v>298</v>
      </c>
      <c r="D111" s="92" t="s">
        <v>171</v>
      </c>
      <c r="E111" s="92"/>
      <c r="F111" s="60"/>
      <c r="G111" s="66"/>
      <c r="H111" s="60"/>
      <c r="I111" s="93" t="e">
        <f t="shared" ref="I111:T111" si="258">SUM(I112:I114)</f>
        <v>#REF!</v>
      </c>
      <c r="J111" s="93" t="e">
        <f t="shared" si="258"/>
        <v>#REF!</v>
      </c>
      <c r="K111" s="93" t="e">
        <f t="shared" si="258"/>
        <v>#REF!</v>
      </c>
      <c r="L111" s="93" t="e">
        <f t="shared" si="258"/>
        <v>#REF!</v>
      </c>
      <c r="M111" s="93" t="e">
        <f t="shared" si="258"/>
        <v>#REF!</v>
      </c>
      <c r="N111" s="93" t="e">
        <f t="shared" si="258"/>
        <v>#REF!</v>
      </c>
      <c r="O111" s="93" t="e">
        <f t="shared" si="258"/>
        <v>#REF!</v>
      </c>
      <c r="P111" s="93" t="e">
        <f t="shared" si="258"/>
        <v>#REF!</v>
      </c>
      <c r="Q111" s="93" t="e">
        <f t="shared" si="258"/>
        <v>#REF!</v>
      </c>
      <c r="R111" s="93" t="e">
        <f t="shared" si="258"/>
        <v>#REF!</v>
      </c>
      <c r="S111" s="93" t="e">
        <f t="shared" si="258"/>
        <v>#REF!</v>
      </c>
      <c r="T111" s="93" t="e">
        <f t="shared" si="258"/>
        <v>#REF!</v>
      </c>
      <c r="U111" s="60"/>
      <c r="V111" s="65" t="e">
        <f t="shared" si="219"/>
        <v>#REF!</v>
      </c>
      <c r="W111" s="66" t="e">
        <f t="shared" si="220"/>
        <v>#REF!</v>
      </c>
      <c r="X111" s="60"/>
      <c r="Y111" s="93">
        <f t="shared" ref="Y111:AJ111" si="259">SUM(Y112:Y114)</f>
        <v>0</v>
      </c>
      <c r="Z111" s="93">
        <f t="shared" si="259"/>
        <v>0</v>
      </c>
      <c r="AA111" s="93">
        <f t="shared" si="259"/>
        <v>0</v>
      </c>
      <c r="AB111" s="93">
        <f t="shared" si="259"/>
        <v>0</v>
      </c>
      <c r="AC111" s="93">
        <f t="shared" si="259"/>
        <v>0</v>
      </c>
      <c r="AD111" s="93">
        <f t="shared" si="259"/>
        <v>0</v>
      </c>
      <c r="AE111" s="93">
        <f t="shared" si="259"/>
        <v>0</v>
      </c>
      <c r="AF111" s="93">
        <f t="shared" si="259"/>
        <v>0</v>
      </c>
      <c r="AG111" s="93" t="e">
        <f t="shared" si="259"/>
        <v>#REF!</v>
      </c>
      <c r="AH111" s="93" t="e">
        <f t="shared" si="259"/>
        <v>#REF!</v>
      </c>
      <c r="AI111" s="93" t="e">
        <f t="shared" si="259"/>
        <v>#REF!</v>
      </c>
      <c r="AJ111" s="93" t="e">
        <f t="shared" si="259"/>
        <v>#REF!</v>
      </c>
      <c r="AK111" s="60"/>
      <c r="AL111" s="65" t="e">
        <f t="shared" si="222"/>
        <v>#REF!</v>
      </c>
      <c r="AM111" s="66" t="e">
        <f t="shared" si="223"/>
        <v>#REF!</v>
      </c>
      <c r="AN111" s="60"/>
      <c r="AO111" s="93" t="e">
        <f t="shared" ref="AO111:AZ111" si="260">SUM(AO112:AO114)</f>
        <v>#REF!</v>
      </c>
      <c r="AP111" s="93" t="e">
        <f t="shared" si="260"/>
        <v>#REF!</v>
      </c>
      <c r="AQ111" s="93" t="e">
        <f t="shared" si="260"/>
        <v>#REF!</v>
      </c>
      <c r="AR111" s="93" t="e">
        <f t="shared" si="260"/>
        <v>#REF!</v>
      </c>
      <c r="AS111" s="93" t="e">
        <f t="shared" si="260"/>
        <v>#REF!</v>
      </c>
      <c r="AT111" s="93" t="e">
        <f t="shared" si="260"/>
        <v>#REF!</v>
      </c>
      <c r="AU111" s="93" t="e">
        <f t="shared" si="260"/>
        <v>#REF!</v>
      </c>
      <c r="AV111" s="93" t="e">
        <f t="shared" si="260"/>
        <v>#REF!</v>
      </c>
      <c r="AW111" s="93" t="e">
        <f t="shared" si="260"/>
        <v>#REF!</v>
      </c>
      <c r="AX111" s="93" t="e">
        <f t="shared" si="260"/>
        <v>#REF!</v>
      </c>
      <c r="AY111" s="93" t="e">
        <f t="shared" si="260"/>
        <v>#REF!</v>
      </c>
      <c r="AZ111" s="93" t="e">
        <f t="shared" si="260"/>
        <v>#REF!</v>
      </c>
      <c r="BA111" s="60"/>
      <c r="BB111" s="65" t="e">
        <f t="shared" si="225"/>
        <v>#REF!</v>
      </c>
      <c r="BC111" s="66" t="e">
        <f t="shared" si="226"/>
        <v>#REF!</v>
      </c>
      <c r="BD111" s="60"/>
      <c r="BE111" s="65"/>
      <c r="BF111" s="105"/>
      <c r="BG111" s="105"/>
      <c r="BH111" s="107"/>
      <c r="BI111" s="107"/>
      <c r="BJ111" s="77"/>
      <c r="BK111" s="107"/>
      <c r="BL111" s="60"/>
      <c r="BM111" s="93" t="e">
        <f t="shared" ref="BM111:BX111" si="261">SUM(BM112:BM114)</f>
        <v>#REF!</v>
      </c>
      <c r="BN111" s="93" t="e">
        <f t="shared" si="261"/>
        <v>#REF!</v>
      </c>
      <c r="BO111" s="93" t="e">
        <f t="shared" si="261"/>
        <v>#REF!</v>
      </c>
      <c r="BP111" s="93" t="e">
        <f t="shared" si="261"/>
        <v>#REF!</v>
      </c>
      <c r="BQ111" s="93" t="e">
        <f t="shared" si="261"/>
        <v>#REF!</v>
      </c>
      <c r="BR111" s="93" t="e">
        <f t="shared" si="261"/>
        <v>#REF!</v>
      </c>
      <c r="BS111" s="93" t="e">
        <f t="shared" si="261"/>
        <v>#REF!</v>
      </c>
      <c r="BT111" s="93" t="e">
        <f t="shared" si="261"/>
        <v>#REF!</v>
      </c>
      <c r="BU111" s="93" t="e">
        <f t="shared" si="261"/>
        <v>#REF!</v>
      </c>
      <c r="BV111" s="93" t="e">
        <f t="shared" si="261"/>
        <v>#REF!</v>
      </c>
      <c r="BW111" s="93" t="e">
        <f t="shared" si="261"/>
        <v>#REF!</v>
      </c>
      <c r="BX111" s="93" t="e">
        <f t="shared" si="261"/>
        <v>#REF!</v>
      </c>
      <c r="BY111" s="60"/>
      <c r="BZ111" s="65" t="e">
        <f t="shared" si="228"/>
        <v>#REF!</v>
      </c>
      <c r="CA111" s="66" t="e">
        <f t="shared" si="229"/>
        <v>#REF!</v>
      </c>
      <c r="CB111" s="60"/>
      <c r="CC111" s="93" t="e">
        <f t="shared" ref="CC111:CN111" si="262">SUM(CC112:CC114)</f>
        <v>#REF!</v>
      </c>
      <c r="CD111" s="93" t="e">
        <f t="shared" si="262"/>
        <v>#REF!</v>
      </c>
      <c r="CE111" s="93" t="e">
        <f t="shared" si="262"/>
        <v>#REF!</v>
      </c>
      <c r="CF111" s="93" t="e">
        <f t="shared" si="262"/>
        <v>#REF!</v>
      </c>
      <c r="CG111" s="93" t="e">
        <f t="shared" si="262"/>
        <v>#REF!</v>
      </c>
      <c r="CH111" s="93" t="e">
        <f t="shared" si="262"/>
        <v>#REF!</v>
      </c>
      <c r="CI111" s="93" t="e">
        <f t="shared" si="262"/>
        <v>#REF!</v>
      </c>
      <c r="CJ111" s="93" t="e">
        <f t="shared" si="262"/>
        <v>#REF!</v>
      </c>
      <c r="CK111" s="93" t="e">
        <f t="shared" si="262"/>
        <v>#REF!</v>
      </c>
      <c r="CL111" s="93" t="e">
        <f t="shared" si="262"/>
        <v>#REF!</v>
      </c>
      <c r="CM111" s="93" t="e">
        <f t="shared" si="262"/>
        <v>#REF!</v>
      </c>
      <c r="CN111" s="93" t="e">
        <f t="shared" si="262"/>
        <v>#REF!</v>
      </c>
      <c r="CO111" s="60"/>
      <c r="CP111" s="65" t="e">
        <f t="shared" si="231"/>
        <v>#REF!</v>
      </c>
      <c r="CQ111" s="66" t="e">
        <f t="shared" si="232"/>
        <v>#REF!</v>
      </c>
    </row>
    <row r="112" spans="1:95" ht="10.5" customHeight="1" outlineLevel="1" x14ac:dyDescent="0.25">
      <c r="A112" s="70" t="str">
        <f t="shared" si="217"/>
        <v>DespesaQuiosques e Lojas</v>
      </c>
      <c r="B112" s="114" t="s">
        <v>53</v>
      </c>
      <c r="C112" s="78" t="s">
        <v>299</v>
      </c>
      <c r="D112" s="79" t="s">
        <v>300</v>
      </c>
      <c r="E112" s="79"/>
      <c r="F112" s="79"/>
      <c r="G112" s="85"/>
      <c r="H112" s="79"/>
      <c r="I112" s="94" t="e">
        <f t="shared" ref="I112:T114" si="263">SUMIF($A$158:$A$1048576,$A112,I$158:I$1048576)</f>
        <v>#REF!</v>
      </c>
      <c r="J112" s="94" t="e">
        <f t="shared" si="263"/>
        <v>#REF!</v>
      </c>
      <c r="K112" s="94" t="e">
        <f t="shared" si="263"/>
        <v>#REF!</v>
      </c>
      <c r="L112" s="94" t="e">
        <f t="shared" si="263"/>
        <v>#REF!</v>
      </c>
      <c r="M112" s="94" t="e">
        <f t="shared" si="263"/>
        <v>#REF!</v>
      </c>
      <c r="N112" s="94" t="e">
        <f t="shared" si="263"/>
        <v>#REF!</v>
      </c>
      <c r="O112" s="94" t="e">
        <f t="shared" si="263"/>
        <v>#REF!</v>
      </c>
      <c r="P112" s="94" t="e">
        <f t="shared" si="263"/>
        <v>#REF!</v>
      </c>
      <c r="Q112" s="94" t="e">
        <f t="shared" si="263"/>
        <v>#REF!</v>
      </c>
      <c r="R112" s="94" t="e">
        <f t="shared" si="263"/>
        <v>#REF!</v>
      </c>
      <c r="S112" s="94" t="e">
        <f t="shared" si="263"/>
        <v>#REF!</v>
      </c>
      <c r="T112" s="94" t="e">
        <f t="shared" si="263"/>
        <v>#REF!</v>
      </c>
      <c r="U112" s="79"/>
      <c r="V112" s="80" t="e">
        <f t="shared" si="219"/>
        <v>#REF!</v>
      </c>
      <c r="W112" s="85" t="e">
        <f t="shared" si="220"/>
        <v>#REF!</v>
      </c>
      <c r="X112" s="79"/>
      <c r="Y112" s="94">
        <f t="shared" ref="Y112:AJ114" si="264">SUMIF($A$158:$A$1048576,$A112,Y$158:Y$1048576)</f>
        <v>0</v>
      </c>
      <c r="Z112" s="94">
        <f t="shared" si="264"/>
        <v>0</v>
      </c>
      <c r="AA112" s="94">
        <f t="shared" si="264"/>
        <v>0</v>
      </c>
      <c r="AB112" s="94">
        <f t="shared" si="264"/>
        <v>0</v>
      </c>
      <c r="AC112" s="94">
        <f t="shared" si="264"/>
        <v>0</v>
      </c>
      <c r="AD112" s="94">
        <f t="shared" si="264"/>
        <v>0</v>
      </c>
      <c r="AE112" s="94">
        <f t="shared" si="264"/>
        <v>0</v>
      </c>
      <c r="AF112" s="94">
        <f t="shared" si="264"/>
        <v>0</v>
      </c>
      <c r="AG112" s="94" t="e">
        <f t="shared" si="264"/>
        <v>#REF!</v>
      </c>
      <c r="AH112" s="94" t="e">
        <f t="shared" si="264"/>
        <v>#REF!</v>
      </c>
      <c r="AI112" s="94" t="e">
        <f t="shared" si="264"/>
        <v>#REF!</v>
      </c>
      <c r="AJ112" s="94" t="e">
        <f t="shared" si="264"/>
        <v>#REF!</v>
      </c>
      <c r="AK112" s="79"/>
      <c r="AL112" s="80" t="e">
        <f t="shared" si="222"/>
        <v>#REF!</v>
      </c>
      <c r="AM112" s="85" t="e">
        <f t="shared" si="223"/>
        <v>#REF!</v>
      </c>
      <c r="AN112" s="79"/>
      <c r="AO112" s="94" t="e">
        <f t="shared" ref="AO112:AZ114" si="265">SUMIF($A$158:$A$1048576,$A112,AO$158:AO$1048576)</f>
        <v>#REF!</v>
      </c>
      <c r="AP112" s="94" t="e">
        <f t="shared" si="265"/>
        <v>#REF!</v>
      </c>
      <c r="AQ112" s="94" t="e">
        <f t="shared" si="265"/>
        <v>#REF!</v>
      </c>
      <c r="AR112" s="94" t="e">
        <f t="shared" si="265"/>
        <v>#REF!</v>
      </c>
      <c r="AS112" s="94" t="e">
        <f t="shared" si="265"/>
        <v>#REF!</v>
      </c>
      <c r="AT112" s="94" t="e">
        <f t="shared" si="265"/>
        <v>#REF!</v>
      </c>
      <c r="AU112" s="94" t="e">
        <f t="shared" si="265"/>
        <v>#REF!</v>
      </c>
      <c r="AV112" s="94" t="e">
        <f t="shared" si="265"/>
        <v>#REF!</v>
      </c>
      <c r="AW112" s="94" t="e">
        <f t="shared" si="265"/>
        <v>#REF!</v>
      </c>
      <c r="AX112" s="94" t="e">
        <f t="shared" si="265"/>
        <v>#REF!</v>
      </c>
      <c r="AY112" s="94" t="e">
        <f t="shared" si="265"/>
        <v>#REF!</v>
      </c>
      <c r="AZ112" s="94" t="e">
        <f t="shared" si="265"/>
        <v>#REF!</v>
      </c>
      <c r="BA112" s="79"/>
      <c r="BB112" s="80" t="e">
        <f t="shared" si="225"/>
        <v>#REF!</v>
      </c>
      <c r="BC112" s="85" t="e">
        <f t="shared" si="226"/>
        <v>#REF!</v>
      </c>
      <c r="BD112" s="79"/>
      <c r="BE112" s="94"/>
      <c r="BF112" s="115"/>
      <c r="BG112" s="115"/>
      <c r="BH112" s="111"/>
      <c r="BI112" s="115"/>
      <c r="BJ112" s="112"/>
      <c r="BK112" s="111"/>
      <c r="BL112" s="79"/>
      <c r="BM112" s="94" t="e">
        <f t="shared" ref="BM112:BX114" si="266">SUMIF($A$158:$A$1048576,$A112,BM$158:BM$1048576)</f>
        <v>#REF!</v>
      </c>
      <c r="BN112" s="94" t="e">
        <f t="shared" si="266"/>
        <v>#REF!</v>
      </c>
      <c r="BO112" s="94" t="e">
        <f t="shared" si="266"/>
        <v>#REF!</v>
      </c>
      <c r="BP112" s="94" t="e">
        <f t="shared" si="266"/>
        <v>#REF!</v>
      </c>
      <c r="BQ112" s="94" t="e">
        <f t="shared" si="266"/>
        <v>#REF!</v>
      </c>
      <c r="BR112" s="94" t="e">
        <f t="shared" si="266"/>
        <v>#REF!</v>
      </c>
      <c r="BS112" s="94" t="e">
        <f t="shared" si="266"/>
        <v>#REF!</v>
      </c>
      <c r="BT112" s="94" t="e">
        <f t="shared" si="266"/>
        <v>#REF!</v>
      </c>
      <c r="BU112" s="94" t="e">
        <f t="shared" si="266"/>
        <v>#REF!</v>
      </c>
      <c r="BV112" s="94" t="e">
        <f t="shared" si="266"/>
        <v>#REF!</v>
      </c>
      <c r="BW112" s="94" t="e">
        <f t="shared" si="266"/>
        <v>#REF!</v>
      </c>
      <c r="BX112" s="94" t="e">
        <f t="shared" si="266"/>
        <v>#REF!</v>
      </c>
      <c r="BY112" s="79"/>
      <c r="BZ112" s="80" t="e">
        <f t="shared" si="228"/>
        <v>#REF!</v>
      </c>
      <c r="CA112" s="85" t="e">
        <f t="shared" si="229"/>
        <v>#REF!</v>
      </c>
      <c r="CB112" s="79"/>
      <c r="CC112" s="94" t="e">
        <f t="shared" ref="CC112:CN114" si="267">SUMIF($A$158:$A$1048576,$A112,CC$158:CC$1048576)</f>
        <v>#REF!</v>
      </c>
      <c r="CD112" s="94" t="e">
        <f t="shared" si="267"/>
        <v>#REF!</v>
      </c>
      <c r="CE112" s="94" t="e">
        <f t="shared" si="267"/>
        <v>#REF!</v>
      </c>
      <c r="CF112" s="94" t="e">
        <f t="shared" si="267"/>
        <v>#REF!</v>
      </c>
      <c r="CG112" s="94" t="e">
        <f t="shared" si="267"/>
        <v>#REF!</v>
      </c>
      <c r="CH112" s="94" t="e">
        <f t="shared" si="267"/>
        <v>#REF!</v>
      </c>
      <c r="CI112" s="94" t="e">
        <f t="shared" si="267"/>
        <v>#REF!</v>
      </c>
      <c r="CJ112" s="94" t="e">
        <f t="shared" si="267"/>
        <v>#REF!</v>
      </c>
      <c r="CK112" s="94" t="e">
        <f t="shared" si="267"/>
        <v>#REF!</v>
      </c>
      <c r="CL112" s="94" t="e">
        <f t="shared" si="267"/>
        <v>#REF!</v>
      </c>
      <c r="CM112" s="94" t="e">
        <f t="shared" si="267"/>
        <v>#REF!</v>
      </c>
      <c r="CN112" s="94" t="e">
        <f t="shared" si="267"/>
        <v>#REF!</v>
      </c>
      <c r="CO112" s="79"/>
      <c r="CP112" s="80" t="e">
        <f t="shared" si="231"/>
        <v>#REF!</v>
      </c>
      <c r="CQ112" s="85" t="e">
        <f t="shared" si="232"/>
        <v>#REF!</v>
      </c>
    </row>
    <row r="113" spans="1:95" ht="10.5" customHeight="1" outlineLevel="1" x14ac:dyDescent="0.25">
      <c r="A113" s="70" t="str">
        <f t="shared" si="217"/>
        <v>DespesaMóveis e Utensílios</v>
      </c>
      <c r="B113" s="114" t="s">
        <v>53</v>
      </c>
      <c r="C113" s="78" t="s">
        <v>174</v>
      </c>
      <c r="D113" s="79" t="s">
        <v>174</v>
      </c>
      <c r="E113" s="79"/>
      <c r="F113" s="79"/>
      <c r="G113" s="85"/>
      <c r="H113" s="79"/>
      <c r="I113" s="94" t="e">
        <f t="shared" si="263"/>
        <v>#REF!</v>
      </c>
      <c r="J113" s="94" t="e">
        <f t="shared" si="263"/>
        <v>#REF!</v>
      </c>
      <c r="K113" s="94" t="e">
        <f t="shared" si="263"/>
        <v>#REF!</v>
      </c>
      <c r="L113" s="94" t="e">
        <f t="shared" si="263"/>
        <v>#REF!</v>
      </c>
      <c r="M113" s="94" t="e">
        <f t="shared" si="263"/>
        <v>#REF!</v>
      </c>
      <c r="N113" s="94" t="e">
        <f t="shared" si="263"/>
        <v>#REF!</v>
      </c>
      <c r="O113" s="94" t="e">
        <f t="shared" si="263"/>
        <v>#REF!</v>
      </c>
      <c r="P113" s="94" t="e">
        <f t="shared" si="263"/>
        <v>#REF!</v>
      </c>
      <c r="Q113" s="94" t="e">
        <f t="shared" si="263"/>
        <v>#REF!</v>
      </c>
      <c r="R113" s="94" t="e">
        <f t="shared" si="263"/>
        <v>#REF!</v>
      </c>
      <c r="S113" s="94" t="e">
        <f t="shared" si="263"/>
        <v>#REF!</v>
      </c>
      <c r="T113" s="94" t="e">
        <f t="shared" si="263"/>
        <v>#REF!</v>
      </c>
      <c r="U113" s="79"/>
      <c r="V113" s="80" t="e">
        <f t="shared" si="219"/>
        <v>#REF!</v>
      </c>
      <c r="W113" s="85" t="e">
        <f t="shared" si="220"/>
        <v>#REF!</v>
      </c>
      <c r="X113" s="79"/>
      <c r="Y113" s="94">
        <f t="shared" si="264"/>
        <v>0</v>
      </c>
      <c r="Z113" s="94">
        <f t="shared" si="264"/>
        <v>0</v>
      </c>
      <c r="AA113" s="94">
        <f t="shared" si="264"/>
        <v>0</v>
      </c>
      <c r="AB113" s="94">
        <f t="shared" si="264"/>
        <v>0</v>
      </c>
      <c r="AC113" s="94">
        <f t="shared" si="264"/>
        <v>0</v>
      </c>
      <c r="AD113" s="94">
        <f t="shared" si="264"/>
        <v>0</v>
      </c>
      <c r="AE113" s="94">
        <f t="shared" si="264"/>
        <v>0</v>
      </c>
      <c r="AF113" s="94">
        <f t="shared" si="264"/>
        <v>0</v>
      </c>
      <c r="AG113" s="94" t="e">
        <f t="shared" si="264"/>
        <v>#REF!</v>
      </c>
      <c r="AH113" s="94" t="e">
        <f t="shared" si="264"/>
        <v>#REF!</v>
      </c>
      <c r="AI113" s="94" t="e">
        <f t="shared" si="264"/>
        <v>#REF!</v>
      </c>
      <c r="AJ113" s="94" t="e">
        <f t="shared" si="264"/>
        <v>#REF!</v>
      </c>
      <c r="AK113" s="79"/>
      <c r="AL113" s="80" t="e">
        <f t="shared" si="222"/>
        <v>#REF!</v>
      </c>
      <c r="AM113" s="85" t="e">
        <f t="shared" si="223"/>
        <v>#REF!</v>
      </c>
      <c r="AN113" s="79"/>
      <c r="AO113" s="94" t="e">
        <f t="shared" si="265"/>
        <v>#REF!</v>
      </c>
      <c r="AP113" s="94" t="e">
        <f t="shared" si="265"/>
        <v>#REF!</v>
      </c>
      <c r="AQ113" s="94" t="e">
        <f t="shared" si="265"/>
        <v>#REF!</v>
      </c>
      <c r="AR113" s="94" t="e">
        <f t="shared" si="265"/>
        <v>#REF!</v>
      </c>
      <c r="AS113" s="94" t="e">
        <f t="shared" si="265"/>
        <v>#REF!</v>
      </c>
      <c r="AT113" s="94" t="e">
        <f t="shared" si="265"/>
        <v>#REF!</v>
      </c>
      <c r="AU113" s="94" t="e">
        <f t="shared" si="265"/>
        <v>#REF!</v>
      </c>
      <c r="AV113" s="94" t="e">
        <f t="shared" si="265"/>
        <v>#REF!</v>
      </c>
      <c r="AW113" s="94" t="e">
        <f t="shared" si="265"/>
        <v>#REF!</v>
      </c>
      <c r="AX113" s="94" t="e">
        <f t="shared" si="265"/>
        <v>#REF!</v>
      </c>
      <c r="AY113" s="94" t="e">
        <f t="shared" si="265"/>
        <v>#REF!</v>
      </c>
      <c r="AZ113" s="94" t="e">
        <f t="shared" si="265"/>
        <v>#REF!</v>
      </c>
      <c r="BA113" s="79"/>
      <c r="BB113" s="80" t="e">
        <f t="shared" si="225"/>
        <v>#REF!</v>
      </c>
      <c r="BC113" s="85" t="e">
        <f t="shared" si="226"/>
        <v>#REF!</v>
      </c>
      <c r="BD113" s="79"/>
      <c r="BE113" s="94"/>
      <c r="BF113" s="115"/>
      <c r="BG113" s="115"/>
      <c r="BH113" s="115"/>
      <c r="BI113" s="115"/>
      <c r="BJ113" s="112"/>
      <c r="BK113" s="111"/>
      <c r="BL113" s="79"/>
      <c r="BM113" s="94" t="e">
        <f t="shared" si="266"/>
        <v>#REF!</v>
      </c>
      <c r="BN113" s="94" t="e">
        <f t="shared" si="266"/>
        <v>#REF!</v>
      </c>
      <c r="BO113" s="94" t="e">
        <f t="shared" si="266"/>
        <v>#REF!</v>
      </c>
      <c r="BP113" s="94" t="e">
        <f t="shared" si="266"/>
        <v>#REF!</v>
      </c>
      <c r="BQ113" s="94" t="e">
        <f t="shared" si="266"/>
        <v>#REF!</v>
      </c>
      <c r="BR113" s="94" t="e">
        <f t="shared" si="266"/>
        <v>#REF!</v>
      </c>
      <c r="BS113" s="94" t="e">
        <f t="shared" si="266"/>
        <v>#REF!</v>
      </c>
      <c r="BT113" s="94" t="e">
        <f t="shared" si="266"/>
        <v>#REF!</v>
      </c>
      <c r="BU113" s="94" t="e">
        <f t="shared" si="266"/>
        <v>#REF!</v>
      </c>
      <c r="BV113" s="94" t="e">
        <f t="shared" si="266"/>
        <v>#REF!</v>
      </c>
      <c r="BW113" s="94" t="e">
        <f t="shared" si="266"/>
        <v>#REF!</v>
      </c>
      <c r="BX113" s="94" t="e">
        <f t="shared" si="266"/>
        <v>#REF!</v>
      </c>
      <c r="BY113" s="79"/>
      <c r="BZ113" s="80" t="e">
        <f t="shared" si="228"/>
        <v>#REF!</v>
      </c>
      <c r="CA113" s="85" t="e">
        <f t="shared" si="229"/>
        <v>#REF!</v>
      </c>
      <c r="CB113" s="79"/>
      <c r="CC113" s="94" t="e">
        <f t="shared" si="267"/>
        <v>#REF!</v>
      </c>
      <c r="CD113" s="94" t="e">
        <f t="shared" si="267"/>
        <v>#REF!</v>
      </c>
      <c r="CE113" s="94" t="e">
        <f t="shared" si="267"/>
        <v>#REF!</v>
      </c>
      <c r="CF113" s="94" t="e">
        <f t="shared" si="267"/>
        <v>#REF!</v>
      </c>
      <c r="CG113" s="94" t="e">
        <f t="shared" si="267"/>
        <v>#REF!</v>
      </c>
      <c r="CH113" s="94" t="e">
        <f t="shared" si="267"/>
        <v>#REF!</v>
      </c>
      <c r="CI113" s="94" t="e">
        <f t="shared" si="267"/>
        <v>#REF!</v>
      </c>
      <c r="CJ113" s="94" t="e">
        <f t="shared" si="267"/>
        <v>#REF!</v>
      </c>
      <c r="CK113" s="94" t="e">
        <f t="shared" si="267"/>
        <v>#REF!</v>
      </c>
      <c r="CL113" s="94" t="e">
        <f t="shared" si="267"/>
        <v>#REF!</v>
      </c>
      <c r="CM113" s="94" t="e">
        <f t="shared" si="267"/>
        <v>#REF!</v>
      </c>
      <c r="CN113" s="94" t="e">
        <f t="shared" si="267"/>
        <v>#REF!</v>
      </c>
      <c r="CO113" s="79"/>
      <c r="CP113" s="80" t="e">
        <f t="shared" si="231"/>
        <v>#REF!</v>
      </c>
      <c r="CQ113" s="85" t="e">
        <f t="shared" si="232"/>
        <v>#REF!</v>
      </c>
    </row>
    <row r="114" spans="1:95" ht="10.5" customHeight="1" outlineLevel="1" x14ac:dyDescent="0.25">
      <c r="A114" s="70" t="str">
        <f t="shared" si="217"/>
        <v>DespesaEquipamentos e Software</v>
      </c>
      <c r="B114" s="114" t="s">
        <v>53</v>
      </c>
      <c r="C114" s="78"/>
      <c r="D114" s="79" t="s">
        <v>172</v>
      </c>
      <c r="E114" s="79"/>
      <c r="F114" s="79"/>
      <c r="G114" s="85"/>
      <c r="H114" s="79"/>
      <c r="I114" s="94" t="e">
        <f t="shared" si="263"/>
        <v>#REF!</v>
      </c>
      <c r="J114" s="94" t="e">
        <f t="shared" si="263"/>
        <v>#REF!</v>
      </c>
      <c r="K114" s="94" t="e">
        <f t="shared" si="263"/>
        <v>#REF!</v>
      </c>
      <c r="L114" s="94" t="e">
        <f t="shared" si="263"/>
        <v>#REF!</v>
      </c>
      <c r="M114" s="94" t="e">
        <f t="shared" si="263"/>
        <v>#REF!</v>
      </c>
      <c r="N114" s="94" t="e">
        <f t="shared" si="263"/>
        <v>#REF!</v>
      </c>
      <c r="O114" s="94" t="e">
        <f t="shared" si="263"/>
        <v>#REF!</v>
      </c>
      <c r="P114" s="94" t="e">
        <f t="shared" si="263"/>
        <v>#REF!</v>
      </c>
      <c r="Q114" s="94" t="e">
        <f t="shared" si="263"/>
        <v>#REF!</v>
      </c>
      <c r="R114" s="94" t="e">
        <f t="shared" si="263"/>
        <v>#REF!</v>
      </c>
      <c r="S114" s="94" t="e">
        <f t="shared" si="263"/>
        <v>#REF!</v>
      </c>
      <c r="T114" s="94" t="e">
        <f t="shared" si="263"/>
        <v>#REF!</v>
      </c>
      <c r="U114" s="79"/>
      <c r="V114" s="80" t="e">
        <f t="shared" si="219"/>
        <v>#REF!</v>
      </c>
      <c r="W114" s="85" t="e">
        <f t="shared" si="220"/>
        <v>#REF!</v>
      </c>
      <c r="X114" s="79"/>
      <c r="Y114" s="94">
        <f t="shared" si="264"/>
        <v>0</v>
      </c>
      <c r="Z114" s="94">
        <f t="shared" si="264"/>
        <v>0</v>
      </c>
      <c r="AA114" s="94">
        <f t="shared" si="264"/>
        <v>0</v>
      </c>
      <c r="AB114" s="94">
        <f t="shared" si="264"/>
        <v>0</v>
      </c>
      <c r="AC114" s="94">
        <f t="shared" si="264"/>
        <v>0</v>
      </c>
      <c r="AD114" s="94">
        <f t="shared" si="264"/>
        <v>0</v>
      </c>
      <c r="AE114" s="94">
        <f t="shared" si="264"/>
        <v>0</v>
      </c>
      <c r="AF114" s="94">
        <f t="shared" si="264"/>
        <v>0</v>
      </c>
      <c r="AG114" s="94" t="e">
        <f t="shared" si="264"/>
        <v>#REF!</v>
      </c>
      <c r="AH114" s="94" t="e">
        <f t="shared" si="264"/>
        <v>#REF!</v>
      </c>
      <c r="AI114" s="94" t="e">
        <f t="shared" si="264"/>
        <v>#REF!</v>
      </c>
      <c r="AJ114" s="94" t="e">
        <f t="shared" si="264"/>
        <v>#REF!</v>
      </c>
      <c r="AK114" s="79"/>
      <c r="AL114" s="80" t="e">
        <f t="shared" si="222"/>
        <v>#REF!</v>
      </c>
      <c r="AM114" s="85" t="e">
        <f t="shared" si="223"/>
        <v>#REF!</v>
      </c>
      <c r="AN114" s="79"/>
      <c r="AO114" s="94" t="e">
        <f t="shared" si="265"/>
        <v>#REF!</v>
      </c>
      <c r="AP114" s="94" t="e">
        <f t="shared" si="265"/>
        <v>#REF!</v>
      </c>
      <c r="AQ114" s="94" t="e">
        <f t="shared" si="265"/>
        <v>#REF!</v>
      </c>
      <c r="AR114" s="94" t="e">
        <f t="shared" si="265"/>
        <v>#REF!</v>
      </c>
      <c r="AS114" s="94" t="e">
        <f t="shared" si="265"/>
        <v>#REF!</v>
      </c>
      <c r="AT114" s="94" t="e">
        <f t="shared" si="265"/>
        <v>#REF!</v>
      </c>
      <c r="AU114" s="94" t="e">
        <f t="shared" si="265"/>
        <v>#REF!</v>
      </c>
      <c r="AV114" s="94" t="e">
        <f t="shared" si="265"/>
        <v>#REF!</v>
      </c>
      <c r="AW114" s="94" t="e">
        <f t="shared" si="265"/>
        <v>#REF!</v>
      </c>
      <c r="AX114" s="94" t="e">
        <f t="shared" si="265"/>
        <v>#REF!</v>
      </c>
      <c r="AY114" s="94" t="e">
        <f t="shared" si="265"/>
        <v>#REF!</v>
      </c>
      <c r="AZ114" s="94" t="e">
        <f t="shared" si="265"/>
        <v>#REF!</v>
      </c>
      <c r="BA114" s="79"/>
      <c r="BB114" s="80" t="e">
        <f t="shared" si="225"/>
        <v>#REF!</v>
      </c>
      <c r="BC114" s="85" t="e">
        <f t="shared" si="226"/>
        <v>#REF!</v>
      </c>
      <c r="BD114" s="79"/>
      <c r="BE114" s="94"/>
      <c r="BF114" s="115"/>
      <c r="BG114" s="115"/>
      <c r="BH114" s="115"/>
      <c r="BI114" s="115"/>
      <c r="BJ114" s="112"/>
      <c r="BK114" s="111"/>
      <c r="BL114" s="79"/>
      <c r="BM114" s="94" t="e">
        <f t="shared" si="266"/>
        <v>#REF!</v>
      </c>
      <c r="BN114" s="94" t="e">
        <f t="shared" si="266"/>
        <v>#REF!</v>
      </c>
      <c r="BO114" s="94" t="e">
        <f t="shared" si="266"/>
        <v>#REF!</v>
      </c>
      <c r="BP114" s="94" t="e">
        <f t="shared" si="266"/>
        <v>#REF!</v>
      </c>
      <c r="BQ114" s="94" t="e">
        <f t="shared" si="266"/>
        <v>#REF!</v>
      </c>
      <c r="BR114" s="94" t="e">
        <f t="shared" si="266"/>
        <v>#REF!</v>
      </c>
      <c r="BS114" s="94" t="e">
        <f t="shared" si="266"/>
        <v>#REF!</v>
      </c>
      <c r="BT114" s="94" t="e">
        <f t="shared" si="266"/>
        <v>#REF!</v>
      </c>
      <c r="BU114" s="94" t="e">
        <f t="shared" si="266"/>
        <v>#REF!</v>
      </c>
      <c r="BV114" s="94" t="e">
        <f t="shared" si="266"/>
        <v>#REF!</v>
      </c>
      <c r="BW114" s="94" t="e">
        <f t="shared" si="266"/>
        <v>#REF!</v>
      </c>
      <c r="BX114" s="94" t="e">
        <f t="shared" si="266"/>
        <v>#REF!</v>
      </c>
      <c r="BY114" s="79"/>
      <c r="BZ114" s="80" t="e">
        <f t="shared" si="228"/>
        <v>#REF!</v>
      </c>
      <c r="CA114" s="85" t="e">
        <f t="shared" si="229"/>
        <v>#REF!</v>
      </c>
      <c r="CB114" s="79"/>
      <c r="CC114" s="94" t="e">
        <f t="shared" si="267"/>
        <v>#REF!</v>
      </c>
      <c r="CD114" s="94" t="e">
        <f t="shared" si="267"/>
        <v>#REF!</v>
      </c>
      <c r="CE114" s="94" t="e">
        <f t="shared" si="267"/>
        <v>#REF!</v>
      </c>
      <c r="CF114" s="94" t="e">
        <f t="shared" si="267"/>
        <v>#REF!</v>
      </c>
      <c r="CG114" s="94" t="e">
        <f t="shared" si="267"/>
        <v>#REF!</v>
      </c>
      <c r="CH114" s="94" t="e">
        <f t="shared" si="267"/>
        <v>#REF!</v>
      </c>
      <c r="CI114" s="94" t="e">
        <f t="shared" si="267"/>
        <v>#REF!</v>
      </c>
      <c r="CJ114" s="94" t="e">
        <f t="shared" si="267"/>
        <v>#REF!</v>
      </c>
      <c r="CK114" s="94" t="e">
        <f t="shared" si="267"/>
        <v>#REF!</v>
      </c>
      <c r="CL114" s="94" t="e">
        <f t="shared" si="267"/>
        <v>#REF!</v>
      </c>
      <c r="CM114" s="94" t="e">
        <f t="shared" si="267"/>
        <v>#REF!</v>
      </c>
      <c r="CN114" s="94" t="e">
        <f t="shared" si="267"/>
        <v>#REF!</v>
      </c>
      <c r="CO114" s="79"/>
      <c r="CP114" s="80" t="e">
        <f t="shared" si="231"/>
        <v>#REF!</v>
      </c>
      <c r="CQ114" s="85" t="e">
        <f t="shared" si="232"/>
        <v>#REF!</v>
      </c>
    </row>
    <row r="115" spans="1:95" ht="10.5" customHeight="1" x14ac:dyDescent="0.25">
      <c r="A115" s="70" t="str">
        <f t="shared" si="217"/>
        <v>Lucro líquido</v>
      </c>
      <c r="B115" s="70"/>
      <c r="C115" s="70"/>
      <c r="D115" s="3" t="s">
        <v>176</v>
      </c>
      <c r="E115" s="3"/>
      <c r="F115" s="60"/>
      <c r="G115" s="6"/>
      <c r="H115" s="60"/>
      <c r="I115" s="4" t="e">
        <f t="shared" ref="I115:T115" si="268">I101+I102+I108+SUM(I109:I111)</f>
        <v>#REF!</v>
      </c>
      <c r="J115" s="4" t="e">
        <f t="shared" si="268"/>
        <v>#REF!</v>
      </c>
      <c r="K115" s="4" t="e">
        <f t="shared" si="268"/>
        <v>#REF!</v>
      </c>
      <c r="L115" s="4" t="e">
        <f t="shared" si="268"/>
        <v>#REF!</v>
      </c>
      <c r="M115" s="4" t="e">
        <f t="shared" si="268"/>
        <v>#REF!</v>
      </c>
      <c r="N115" s="4" t="e">
        <f t="shared" si="268"/>
        <v>#REF!</v>
      </c>
      <c r="O115" s="4" t="e">
        <f t="shared" si="268"/>
        <v>#REF!</v>
      </c>
      <c r="P115" s="4" t="e">
        <f t="shared" si="268"/>
        <v>#REF!</v>
      </c>
      <c r="Q115" s="4" t="e">
        <f t="shared" si="268"/>
        <v>#REF!</v>
      </c>
      <c r="R115" s="4" t="e">
        <f t="shared" si="268"/>
        <v>#REF!</v>
      </c>
      <c r="S115" s="4" t="e">
        <f t="shared" si="268"/>
        <v>#REF!</v>
      </c>
      <c r="T115" s="4" t="e">
        <f t="shared" si="268"/>
        <v>#REF!</v>
      </c>
      <c r="U115" s="60"/>
      <c r="V115" s="4" t="e">
        <f t="shared" si="219"/>
        <v>#REF!</v>
      </c>
      <c r="W115" s="6" t="e">
        <f t="shared" si="220"/>
        <v>#REF!</v>
      </c>
      <c r="X115" s="60"/>
      <c r="Y115" s="4" t="e">
        <f t="shared" ref="Y115:AJ115" si="269">Y101+Y102+Y108+SUM(Y109:Y111)</f>
        <v>#REF!</v>
      </c>
      <c r="Z115" s="4" t="e">
        <f t="shared" si="269"/>
        <v>#REF!</v>
      </c>
      <c r="AA115" s="4" t="e">
        <f t="shared" si="269"/>
        <v>#REF!</v>
      </c>
      <c r="AB115" s="4" t="e">
        <f t="shared" si="269"/>
        <v>#REF!</v>
      </c>
      <c r="AC115" s="4" t="e">
        <f t="shared" si="269"/>
        <v>#REF!</v>
      </c>
      <c r="AD115" s="4" t="e">
        <f t="shared" si="269"/>
        <v>#REF!</v>
      </c>
      <c r="AE115" s="4" t="e">
        <f t="shared" si="269"/>
        <v>#REF!</v>
      </c>
      <c r="AF115" s="4" t="e">
        <f t="shared" si="269"/>
        <v>#REF!</v>
      </c>
      <c r="AG115" s="4" t="e">
        <f t="shared" si="269"/>
        <v>#REF!</v>
      </c>
      <c r="AH115" s="4" t="e">
        <f t="shared" si="269"/>
        <v>#REF!</v>
      </c>
      <c r="AI115" s="4" t="e">
        <f t="shared" si="269"/>
        <v>#REF!</v>
      </c>
      <c r="AJ115" s="4" t="e">
        <f t="shared" si="269"/>
        <v>#REF!</v>
      </c>
      <c r="AK115" s="60"/>
      <c r="AL115" s="4" t="e">
        <f t="shared" si="222"/>
        <v>#REF!</v>
      </c>
      <c r="AM115" s="6" t="e">
        <f t="shared" si="223"/>
        <v>#REF!</v>
      </c>
      <c r="AN115" s="60"/>
      <c r="AO115" s="4" t="e">
        <f t="shared" ref="AO115:AZ115" si="270">AO101+AO102+AO108+SUM(AO109:AO111)</f>
        <v>#REF!</v>
      </c>
      <c r="AP115" s="4" t="e">
        <f t="shared" si="270"/>
        <v>#REF!</v>
      </c>
      <c r="AQ115" s="4" t="e">
        <f t="shared" si="270"/>
        <v>#REF!</v>
      </c>
      <c r="AR115" s="4" t="e">
        <f t="shared" si="270"/>
        <v>#REF!</v>
      </c>
      <c r="AS115" s="4" t="e">
        <f t="shared" si="270"/>
        <v>#REF!</v>
      </c>
      <c r="AT115" s="4" t="e">
        <f t="shared" si="270"/>
        <v>#REF!</v>
      </c>
      <c r="AU115" s="4" t="e">
        <f t="shared" si="270"/>
        <v>#REF!</v>
      </c>
      <c r="AV115" s="4" t="e">
        <f t="shared" si="270"/>
        <v>#REF!</v>
      </c>
      <c r="AW115" s="4" t="e">
        <f t="shared" si="270"/>
        <v>#REF!</v>
      </c>
      <c r="AX115" s="4" t="e">
        <f t="shared" si="270"/>
        <v>#REF!</v>
      </c>
      <c r="AY115" s="4" t="e">
        <f t="shared" si="270"/>
        <v>#REF!</v>
      </c>
      <c r="AZ115" s="4" t="e">
        <f t="shared" si="270"/>
        <v>#REF!</v>
      </c>
      <c r="BA115" s="60"/>
      <c r="BB115" s="4" t="e">
        <f t="shared" si="225"/>
        <v>#REF!</v>
      </c>
      <c r="BC115" s="6" t="e">
        <f t="shared" si="226"/>
        <v>#REF!</v>
      </c>
      <c r="BD115" s="60"/>
      <c r="BE115" s="4"/>
      <c r="BF115" s="102"/>
      <c r="BG115" s="102"/>
      <c r="BH115" s="103"/>
      <c r="BI115" s="103"/>
      <c r="BJ115" s="103"/>
      <c r="BK115" s="103"/>
      <c r="BL115" s="60"/>
      <c r="BM115" s="4" t="e">
        <f t="shared" ref="BM115:BX115" si="271">BM101+BM102+BM108+SUM(BM109:BM111)</f>
        <v>#REF!</v>
      </c>
      <c r="BN115" s="4" t="e">
        <f t="shared" si="271"/>
        <v>#REF!</v>
      </c>
      <c r="BO115" s="4" t="e">
        <f t="shared" si="271"/>
        <v>#REF!</v>
      </c>
      <c r="BP115" s="4" t="e">
        <f t="shared" si="271"/>
        <v>#REF!</v>
      </c>
      <c r="BQ115" s="4" t="e">
        <f t="shared" si="271"/>
        <v>#REF!</v>
      </c>
      <c r="BR115" s="4" t="e">
        <f t="shared" si="271"/>
        <v>#REF!</v>
      </c>
      <c r="BS115" s="4" t="e">
        <f t="shared" si="271"/>
        <v>#REF!</v>
      </c>
      <c r="BT115" s="4" t="e">
        <f t="shared" si="271"/>
        <v>#REF!</v>
      </c>
      <c r="BU115" s="4" t="e">
        <f t="shared" si="271"/>
        <v>#REF!</v>
      </c>
      <c r="BV115" s="4" t="e">
        <f t="shared" si="271"/>
        <v>#REF!</v>
      </c>
      <c r="BW115" s="4" t="e">
        <f t="shared" si="271"/>
        <v>#REF!</v>
      </c>
      <c r="BX115" s="4" t="e">
        <f t="shared" si="271"/>
        <v>#REF!</v>
      </c>
      <c r="BY115" s="60"/>
      <c r="BZ115" s="4" t="e">
        <f t="shared" si="228"/>
        <v>#REF!</v>
      </c>
      <c r="CA115" s="6" t="e">
        <f t="shared" si="229"/>
        <v>#REF!</v>
      </c>
      <c r="CB115" s="60"/>
      <c r="CC115" s="4" t="e">
        <f t="shared" ref="CC115:CN115" si="272">CC101+CC102+CC108+SUM(CC109:CC111)</f>
        <v>#REF!</v>
      </c>
      <c r="CD115" s="4" t="e">
        <f t="shared" si="272"/>
        <v>#REF!</v>
      </c>
      <c r="CE115" s="4" t="e">
        <f t="shared" si="272"/>
        <v>#REF!</v>
      </c>
      <c r="CF115" s="4" t="e">
        <f t="shared" si="272"/>
        <v>#REF!</v>
      </c>
      <c r="CG115" s="4" t="e">
        <f t="shared" si="272"/>
        <v>#REF!</v>
      </c>
      <c r="CH115" s="4" t="e">
        <f t="shared" si="272"/>
        <v>#REF!</v>
      </c>
      <c r="CI115" s="4" t="e">
        <f t="shared" si="272"/>
        <v>#REF!</v>
      </c>
      <c r="CJ115" s="4" t="e">
        <f t="shared" si="272"/>
        <v>#REF!</v>
      </c>
      <c r="CK115" s="4" t="e">
        <f t="shared" si="272"/>
        <v>#REF!</v>
      </c>
      <c r="CL115" s="4" t="e">
        <f t="shared" si="272"/>
        <v>#REF!</v>
      </c>
      <c r="CM115" s="4" t="e">
        <f t="shared" si="272"/>
        <v>#REF!</v>
      </c>
      <c r="CN115" s="4" t="e">
        <f t="shared" si="272"/>
        <v>#REF!</v>
      </c>
      <c r="CO115" s="60"/>
      <c r="CP115" s="4" t="e">
        <f t="shared" si="231"/>
        <v>#REF!</v>
      </c>
      <c r="CQ115" s="6" t="e">
        <f t="shared" si="232"/>
        <v>#REF!</v>
      </c>
    </row>
    <row r="116" spans="1:95" ht="10.5" customHeight="1" x14ac:dyDescent="0.25">
      <c r="A116" s="70"/>
      <c r="B116" s="70"/>
      <c r="C116" s="70" t="s">
        <v>301</v>
      </c>
      <c r="D116" s="60"/>
      <c r="E116" s="60"/>
      <c r="F116" s="60"/>
      <c r="G116" s="71"/>
      <c r="H116" s="60"/>
      <c r="I116" s="71">
        <f t="shared" ref="I116:T116" si="273">IFERROR(I115/I4,0)</f>
        <v>0</v>
      </c>
      <c r="J116" s="71">
        <f t="shared" si="273"/>
        <v>0</v>
      </c>
      <c r="K116" s="71">
        <f t="shared" si="273"/>
        <v>0</v>
      </c>
      <c r="L116" s="71">
        <f t="shared" si="273"/>
        <v>0</v>
      </c>
      <c r="M116" s="71">
        <f t="shared" si="273"/>
        <v>0</v>
      </c>
      <c r="N116" s="71">
        <f t="shared" si="273"/>
        <v>0</v>
      </c>
      <c r="O116" s="71">
        <f t="shared" si="273"/>
        <v>0</v>
      </c>
      <c r="P116" s="71">
        <f t="shared" si="273"/>
        <v>0</v>
      </c>
      <c r="Q116" s="71">
        <f t="shared" si="273"/>
        <v>0</v>
      </c>
      <c r="R116" s="71">
        <f t="shared" si="273"/>
        <v>0</v>
      </c>
      <c r="S116" s="71">
        <f t="shared" si="273"/>
        <v>0</v>
      </c>
      <c r="T116" s="71">
        <f t="shared" si="273"/>
        <v>0</v>
      </c>
      <c r="U116" s="60"/>
      <c r="V116" s="71"/>
      <c r="W116" s="71"/>
      <c r="X116" s="60"/>
      <c r="Y116" s="71">
        <f t="shared" ref="Y116:AJ116" si="274">IFERROR(Y115/Y4,0)</f>
        <v>0</v>
      </c>
      <c r="Z116" s="71">
        <f t="shared" si="274"/>
        <v>0</v>
      </c>
      <c r="AA116" s="71">
        <f t="shared" si="274"/>
        <v>0</v>
      </c>
      <c r="AB116" s="71">
        <f t="shared" si="274"/>
        <v>0</v>
      </c>
      <c r="AC116" s="71">
        <f t="shared" si="274"/>
        <v>0</v>
      </c>
      <c r="AD116" s="71">
        <f t="shared" si="274"/>
        <v>0</v>
      </c>
      <c r="AE116" s="71">
        <f t="shared" si="274"/>
        <v>0</v>
      </c>
      <c r="AF116" s="71">
        <f t="shared" si="274"/>
        <v>0</v>
      </c>
      <c r="AG116" s="71">
        <f t="shared" si="274"/>
        <v>0</v>
      </c>
      <c r="AH116" s="71">
        <f t="shared" si="274"/>
        <v>0</v>
      </c>
      <c r="AI116" s="71">
        <f t="shared" si="274"/>
        <v>0</v>
      </c>
      <c r="AJ116" s="71">
        <f t="shared" si="274"/>
        <v>0</v>
      </c>
      <c r="AK116" s="60"/>
      <c r="AL116" s="71"/>
      <c r="AM116" s="71"/>
      <c r="AN116" s="60"/>
      <c r="AO116" s="71">
        <f t="shared" ref="AO116:AZ116" si="275">IFERROR(AO115/AO4,0)</f>
        <v>0</v>
      </c>
      <c r="AP116" s="71">
        <f t="shared" si="275"/>
        <v>0</v>
      </c>
      <c r="AQ116" s="71">
        <f t="shared" si="275"/>
        <v>0</v>
      </c>
      <c r="AR116" s="71">
        <f t="shared" si="275"/>
        <v>0</v>
      </c>
      <c r="AS116" s="71">
        <f t="shared" si="275"/>
        <v>0</v>
      </c>
      <c r="AT116" s="71">
        <f t="shared" si="275"/>
        <v>0</v>
      </c>
      <c r="AU116" s="71">
        <f t="shared" si="275"/>
        <v>0</v>
      </c>
      <c r="AV116" s="71">
        <f t="shared" si="275"/>
        <v>0</v>
      </c>
      <c r="AW116" s="71">
        <f t="shared" si="275"/>
        <v>0</v>
      </c>
      <c r="AX116" s="71">
        <f t="shared" si="275"/>
        <v>0</v>
      </c>
      <c r="AY116" s="71">
        <f t="shared" si="275"/>
        <v>0</v>
      </c>
      <c r="AZ116" s="71">
        <f t="shared" si="275"/>
        <v>0</v>
      </c>
      <c r="BA116" s="60"/>
      <c r="BB116" s="71"/>
      <c r="BC116" s="71"/>
      <c r="BD116" s="60"/>
      <c r="BE116" s="60"/>
      <c r="BF116" s="69"/>
      <c r="BG116" s="69"/>
      <c r="BH116" s="121"/>
      <c r="BI116" s="121"/>
      <c r="BJ116" s="121"/>
      <c r="BK116" s="121"/>
      <c r="BL116" s="60"/>
      <c r="BM116" s="71">
        <f t="shared" ref="BM116:BX116" si="276">IFERROR(BM115/BM4,0)</f>
        <v>0</v>
      </c>
      <c r="BN116" s="71">
        <f t="shared" si="276"/>
        <v>0</v>
      </c>
      <c r="BO116" s="71">
        <f t="shared" si="276"/>
        <v>0</v>
      </c>
      <c r="BP116" s="71">
        <f t="shared" si="276"/>
        <v>0</v>
      </c>
      <c r="BQ116" s="71">
        <f t="shared" si="276"/>
        <v>0</v>
      </c>
      <c r="BR116" s="71">
        <f t="shared" si="276"/>
        <v>0</v>
      </c>
      <c r="BS116" s="71">
        <f t="shared" si="276"/>
        <v>0</v>
      </c>
      <c r="BT116" s="71">
        <f t="shared" si="276"/>
        <v>0</v>
      </c>
      <c r="BU116" s="71">
        <f t="shared" si="276"/>
        <v>0</v>
      </c>
      <c r="BV116" s="71">
        <f t="shared" si="276"/>
        <v>0</v>
      </c>
      <c r="BW116" s="71">
        <f t="shared" si="276"/>
        <v>0</v>
      </c>
      <c r="BX116" s="71">
        <f t="shared" si="276"/>
        <v>0</v>
      </c>
      <c r="BY116" s="60"/>
      <c r="BZ116" s="71"/>
      <c r="CA116" s="71"/>
      <c r="CB116" s="60"/>
      <c r="CC116" s="71">
        <f t="shared" ref="CC116:CN116" si="277">IFERROR(CC115/CC4,0)</f>
        <v>0</v>
      </c>
      <c r="CD116" s="71">
        <f t="shared" si="277"/>
        <v>0</v>
      </c>
      <c r="CE116" s="71">
        <f t="shared" si="277"/>
        <v>0</v>
      </c>
      <c r="CF116" s="71">
        <f t="shared" si="277"/>
        <v>0</v>
      </c>
      <c r="CG116" s="71">
        <f t="shared" si="277"/>
        <v>0</v>
      </c>
      <c r="CH116" s="71">
        <f t="shared" si="277"/>
        <v>0</v>
      </c>
      <c r="CI116" s="71">
        <f t="shared" si="277"/>
        <v>0</v>
      </c>
      <c r="CJ116" s="71">
        <f t="shared" si="277"/>
        <v>0</v>
      </c>
      <c r="CK116" s="71">
        <f t="shared" si="277"/>
        <v>0</v>
      </c>
      <c r="CL116" s="71">
        <f t="shared" si="277"/>
        <v>0</v>
      </c>
      <c r="CM116" s="71">
        <f t="shared" si="277"/>
        <v>0</v>
      </c>
      <c r="CN116" s="71">
        <f t="shared" si="277"/>
        <v>0</v>
      </c>
      <c r="CO116" s="60"/>
      <c r="CP116" s="71"/>
      <c r="CQ116" s="71"/>
    </row>
    <row r="117" spans="1:95" ht="10.5" customHeight="1" x14ac:dyDescent="0.25">
      <c r="A117" s="75" t="s">
        <v>302</v>
      </c>
      <c r="B117" s="75"/>
      <c r="C117" s="75"/>
      <c r="D117" s="3" t="s">
        <v>184</v>
      </c>
      <c r="E117" s="3"/>
      <c r="F117" s="60"/>
      <c r="G117" s="60"/>
      <c r="H117" s="60"/>
      <c r="I117" s="4">
        <f t="shared" ref="I117:T117" si="278">I118+I141</f>
        <v>0</v>
      </c>
      <c r="J117" s="4">
        <f t="shared" si="278"/>
        <v>0</v>
      </c>
      <c r="K117" s="4">
        <f t="shared" si="278"/>
        <v>0</v>
      </c>
      <c r="L117" s="4">
        <f t="shared" si="278"/>
        <v>0</v>
      </c>
      <c r="M117" s="4">
        <f t="shared" si="278"/>
        <v>0</v>
      </c>
      <c r="N117" s="4">
        <f t="shared" si="278"/>
        <v>0</v>
      </c>
      <c r="O117" s="4">
        <f t="shared" si="278"/>
        <v>0</v>
      </c>
      <c r="P117" s="4">
        <f t="shared" si="278"/>
        <v>0</v>
      </c>
      <c r="Q117" s="4">
        <f t="shared" si="278"/>
        <v>0</v>
      </c>
      <c r="R117" s="4">
        <f t="shared" si="278"/>
        <v>0</v>
      </c>
      <c r="S117" s="4">
        <f t="shared" si="278"/>
        <v>0</v>
      </c>
      <c r="T117" s="4">
        <f t="shared" si="278"/>
        <v>0</v>
      </c>
      <c r="U117" s="60"/>
      <c r="V117" s="4">
        <f t="shared" ref="V117:V153" si="279">SUM(I117:T117)</f>
        <v>0</v>
      </c>
      <c r="W117" s="76" t="e">
        <f t="shared" ref="W117:W153" si="280">V117/V$43</f>
        <v>#REF!</v>
      </c>
      <c r="X117" s="60"/>
      <c r="Y117" s="4">
        <f t="shared" ref="Y117:AJ117" si="281">Y118+Y141</f>
        <v>0</v>
      </c>
      <c r="Z117" s="4">
        <f t="shared" si="281"/>
        <v>0</v>
      </c>
      <c r="AA117" s="4">
        <f t="shared" si="281"/>
        <v>0</v>
      </c>
      <c r="AB117" s="4">
        <f t="shared" si="281"/>
        <v>0</v>
      </c>
      <c r="AC117" s="4">
        <f t="shared" si="281"/>
        <v>0</v>
      </c>
      <c r="AD117" s="4">
        <f t="shared" si="281"/>
        <v>0</v>
      </c>
      <c r="AE117" s="4">
        <f t="shared" si="281"/>
        <v>0</v>
      </c>
      <c r="AF117" s="4">
        <f t="shared" si="281"/>
        <v>0</v>
      </c>
      <c r="AG117" s="4">
        <f t="shared" si="281"/>
        <v>0</v>
      </c>
      <c r="AH117" s="4">
        <f t="shared" si="281"/>
        <v>0</v>
      </c>
      <c r="AI117" s="4">
        <f t="shared" si="281"/>
        <v>0</v>
      </c>
      <c r="AJ117" s="4">
        <f t="shared" si="281"/>
        <v>0</v>
      </c>
      <c r="AK117" s="60"/>
      <c r="AL117" s="4">
        <f t="shared" ref="AL117:AL153" si="282">SUM(Y117:AJ117)</f>
        <v>0</v>
      </c>
      <c r="AM117" s="76" t="e">
        <f t="shared" ref="AM117:AM153" si="283">AL117/AL$43</f>
        <v>#REF!</v>
      </c>
      <c r="AN117" s="60"/>
      <c r="AO117" s="4">
        <f t="shared" ref="AO117:AZ117" si="284">AO118+AO141</f>
        <v>0</v>
      </c>
      <c r="AP117" s="4">
        <f t="shared" si="284"/>
        <v>0</v>
      </c>
      <c r="AQ117" s="4">
        <f t="shared" si="284"/>
        <v>0</v>
      </c>
      <c r="AR117" s="4">
        <f t="shared" si="284"/>
        <v>0</v>
      </c>
      <c r="AS117" s="4">
        <f t="shared" si="284"/>
        <v>0</v>
      </c>
      <c r="AT117" s="4">
        <f t="shared" si="284"/>
        <v>0</v>
      </c>
      <c r="AU117" s="4">
        <f t="shared" si="284"/>
        <v>0</v>
      </c>
      <c r="AV117" s="4">
        <f t="shared" si="284"/>
        <v>0</v>
      </c>
      <c r="AW117" s="4">
        <f t="shared" si="284"/>
        <v>0</v>
      </c>
      <c r="AX117" s="4">
        <f t="shared" si="284"/>
        <v>0</v>
      </c>
      <c r="AY117" s="4">
        <f t="shared" si="284"/>
        <v>0</v>
      </c>
      <c r="AZ117" s="4">
        <f t="shared" si="284"/>
        <v>0</v>
      </c>
      <c r="BA117" s="60"/>
      <c r="BB117" s="4">
        <f t="shared" ref="BB117:BB153" si="285">SUM(AO117:AZ117)</f>
        <v>0</v>
      </c>
      <c r="BC117" s="76" t="e">
        <f t="shared" ref="BC117:BC153" si="286">BB117/BB$43</f>
        <v>#REF!</v>
      </c>
      <c r="BD117" s="60"/>
      <c r="BE117" s="4"/>
      <c r="BF117" s="102" t="s">
        <v>303</v>
      </c>
      <c r="BG117" s="102" t="s">
        <v>304</v>
      </c>
      <c r="BH117" s="103" t="s">
        <v>305</v>
      </c>
      <c r="BI117" s="102" t="s">
        <v>306</v>
      </c>
      <c r="BJ117" s="102" t="s">
        <v>307</v>
      </c>
      <c r="BK117" s="103" t="s">
        <v>308</v>
      </c>
      <c r="BL117" s="60"/>
      <c r="BM117" s="4">
        <f t="shared" ref="BM117:BX117" si="287">BM118+BM141</f>
        <v>0</v>
      </c>
      <c r="BN117" s="4">
        <f t="shared" si="287"/>
        <v>0</v>
      </c>
      <c r="BO117" s="4">
        <f t="shared" si="287"/>
        <v>0</v>
      </c>
      <c r="BP117" s="4">
        <f t="shared" si="287"/>
        <v>0</v>
      </c>
      <c r="BQ117" s="4">
        <f t="shared" si="287"/>
        <v>0</v>
      </c>
      <c r="BR117" s="4">
        <f t="shared" si="287"/>
        <v>0</v>
      </c>
      <c r="BS117" s="4">
        <f t="shared" si="287"/>
        <v>0</v>
      </c>
      <c r="BT117" s="4">
        <f t="shared" si="287"/>
        <v>0</v>
      </c>
      <c r="BU117" s="4">
        <f t="shared" si="287"/>
        <v>0</v>
      </c>
      <c r="BV117" s="4">
        <f t="shared" si="287"/>
        <v>0</v>
      </c>
      <c r="BW117" s="4">
        <f t="shared" si="287"/>
        <v>0</v>
      </c>
      <c r="BX117" s="4">
        <f t="shared" si="287"/>
        <v>0</v>
      </c>
      <c r="BY117" s="60"/>
      <c r="BZ117" s="4">
        <f t="shared" ref="BZ117:BZ153" si="288">SUM(BM117:BX117)</f>
        <v>0</v>
      </c>
      <c r="CA117" s="76" t="e">
        <f t="shared" ref="CA117:CA153" si="289">BZ117/BZ$43</f>
        <v>#REF!</v>
      </c>
      <c r="CB117" s="60"/>
      <c r="CC117" s="4">
        <f t="shared" ref="CC117:CN117" si="290">CC118+CC141</f>
        <v>0</v>
      </c>
      <c r="CD117" s="4">
        <f t="shared" si="290"/>
        <v>0</v>
      </c>
      <c r="CE117" s="4">
        <f t="shared" si="290"/>
        <v>0</v>
      </c>
      <c r="CF117" s="4">
        <f t="shared" si="290"/>
        <v>0</v>
      </c>
      <c r="CG117" s="4">
        <f t="shared" si="290"/>
        <v>0</v>
      </c>
      <c r="CH117" s="4">
        <f t="shared" si="290"/>
        <v>0</v>
      </c>
      <c r="CI117" s="4">
        <f t="shared" si="290"/>
        <v>0</v>
      </c>
      <c r="CJ117" s="4">
        <f t="shared" si="290"/>
        <v>0</v>
      </c>
      <c r="CK117" s="4">
        <f t="shared" si="290"/>
        <v>0</v>
      </c>
      <c r="CL117" s="4">
        <f t="shared" si="290"/>
        <v>0</v>
      </c>
      <c r="CM117" s="4">
        <f t="shared" si="290"/>
        <v>0</v>
      </c>
      <c r="CN117" s="4">
        <f t="shared" si="290"/>
        <v>0</v>
      </c>
      <c r="CO117" s="60"/>
      <c r="CP117" s="4">
        <f t="shared" ref="CP117:CP153" si="291">SUM(CC117:CN117)</f>
        <v>0</v>
      </c>
      <c r="CQ117" s="76" t="e">
        <f t="shared" ref="CQ117:CQ153" si="292">CP117/CP$43</f>
        <v>#REF!</v>
      </c>
    </row>
    <row r="118" spans="1:95" ht="10.5" customHeight="1" outlineLevel="1" x14ac:dyDescent="0.25">
      <c r="A118" s="70" t="str">
        <f t="shared" ref="A118:A153" si="293">B118&amp;D118</f>
        <v>VolumeFórmulas</v>
      </c>
      <c r="B118" s="70" t="s">
        <v>184</v>
      </c>
      <c r="C118" s="70"/>
      <c r="D118" s="61" t="s">
        <v>23</v>
      </c>
      <c r="E118" s="61"/>
      <c r="F118" s="61"/>
      <c r="G118" s="60"/>
      <c r="H118" s="60"/>
      <c r="I118" s="65">
        <f t="shared" ref="I118:T118" si="294">SUM(I119:I126)</f>
        <v>0</v>
      </c>
      <c r="J118" s="65">
        <f t="shared" si="294"/>
        <v>0</v>
      </c>
      <c r="K118" s="65">
        <f t="shared" si="294"/>
        <v>0</v>
      </c>
      <c r="L118" s="65">
        <f t="shared" si="294"/>
        <v>0</v>
      </c>
      <c r="M118" s="65">
        <f t="shared" si="294"/>
        <v>0</v>
      </c>
      <c r="N118" s="65">
        <f t="shared" si="294"/>
        <v>0</v>
      </c>
      <c r="O118" s="65">
        <f t="shared" si="294"/>
        <v>0</v>
      </c>
      <c r="P118" s="65">
        <f t="shared" si="294"/>
        <v>0</v>
      </c>
      <c r="Q118" s="65">
        <f t="shared" si="294"/>
        <v>0</v>
      </c>
      <c r="R118" s="65">
        <f t="shared" si="294"/>
        <v>0</v>
      </c>
      <c r="S118" s="65">
        <f t="shared" si="294"/>
        <v>0</v>
      </c>
      <c r="T118" s="65">
        <f t="shared" si="294"/>
        <v>0</v>
      </c>
      <c r="U118" s="60"/>
      <c r="V118" s="65">
        <f t="shared" si="279"/>
        <v>0</v>
      </c>
      <c r="W118" s="66" t="e">
        <f t="shared" si="280"/>
        <v>#REF!</v>
      </c>
      <c r="X118" s="60"/>
      <c r="Y118" s="65">
        <f t="shared" ref="Y118:AJ118" si="295">SUM(Y119:Y126)</f>
        <v>0</v>
      </c>
      <c r="Z118" s="65">
        <f t="shared" si="295"/>
        <v>0</v>
      </c>
      <c r="AA118" s="65">
        <f t="shared" si="295"/>
        <v>0</v>
      </c>
      <c r="AB118" s="65">
        <f t="shared" si="295"/>
        <v>0</v>
      </c>
      <c r="AC118" s="65">
        <f t="shared" si="295"/>
        <v>0</v>
      </c>
      <c r="AD118" s="65">
        <f t="shared" si="295"/>
        <v>0</v>
      </c>
      <c r="AE118" s="65">
        <f t="shared" si="295"/>
        <v>0</v>
      </c>
      <c r="AF118" s="65">
        <f t="shared" si="295"/>
        <v>0</v>
      </c>
      <c r="AG118" s="65">
        <f t="shared" si="295"/>
        <v>0</v>
      </c>
      <c r="AH118" s="65">
        <f t="shared" si="295"/>
        <v>0</v>
      </c>
      <c r="AI118" s="65">
        <f t="shared" si="295"/>
        <v>0</v>
      </c>
      <c r="AJ118" s="65">
        <f t="shared" si="295"/>
        <v>0</v>
      </c>
      <c r="AK118" s="60"/>
      <c r="AL118" s="65">
        <f t="shared" si="282"/>
        <v>0</v>
      </c>
      <c r="AM118" s="66" t="e">
        <f t="shared" si="283"/>
        <v>#REF!</v>
      </c>
      <c r="AN118" s="60"/>
      <c r="AO118" s="65">
        <f t="shared" ref="AO118:AZ118" si="296">SUM(AO119:AO126)</f>
        <v>0</v>
      </c>
      <c r="AP118" s="65">
        <f t="shared" si="296"/>
        <v>0</v>
      </c>
      <c r="AQ118" s="65">
        <f t="shared" si="296"/>
        <v>0</v>
      </c>
      <c r="AR118" s="65">
        <f t="shared" si="296"/>
        <v>0</v>
      </c>
      <c r="AS118" s="65">
        <f t="shared" si="296"/>
        <v>0</v>
      </c>
      <c r="AT118" s="65">
        <f t="shared" si="296"/>
        <v>0</v>
      </c>
      <c r="AU118" s="65">
        <f t="shared" si="296"/>
        <v>0</v>
      </c>
      <c r="AV118" s="65">
        <f t="shared" si="296"/>
        <v>0</v>
      </c>
      <c r="AW118" s="65">
        <f t="shared" si="296"/>
        <v>0</v>
      </c>
      <c r="AX118" s="65">
        <f t="shared" si="296"/>
        <v>0</v>
      </c>
      <c r="AY118" s="65">
        <f t="shared" si="296"/>
        <v>0</v>
      </c>
      <c r="AZ118" s="65">
        <f t="shared" si="296"/>
        <v>0</v>
      </c>
      <c r="BA118" s="60"/>
      <c r="BB118" s="65">
        <f t="shared" si="285"/>
        <v>0</v>
      </c>
      <c r="BC118" s="66" t="e">
        <f t="shared" si="286"/>
        <v>#REF!</v>
      </c>
      <c r="BD118" s="60"/>
      <c r="BE118" s="87"/>
      <c r="BF118" s="109"/>
      <c r="BG118" s="84"/>
      <c r="BH118" s="100"/>
      <c r="BI118" s="109"/>
      <c r="BJ118" s="84"/>
      <c r="BK118" s="100"/>
      <c r="BL118" s="60"/>
      <c r="BM118" s="65">
        <f t="shared" ref="BM118:BX118" si="297">SUM(BM119:BM126)</f>
        <v>0</v>
      </c>
      <c r="BN118" s="65">
        <f t="shared" si="297"/>
        <v>0</v>
      </c>
      <c r="BO118" s="65">
        <f t="shared" si="297"/>
        <v>0</v>
      </c>
      <c r="BP118" s="65">
        <f t="shared" si="297"/>
        <v>0</v>
      </c>
      <c r="BQ118" s="65">
        <f t="shared" si="297"/>
        <v>0</v>
      </c>
      <c r="BR118" s="65">
        <f t="shared" si="297"/>
        <v>0</v>
      </c>
      <c r="BS118" s="65">
        <f t="shared" si="297"/>
        <v>0</v>
      </c>
      <c r="BT118" s="65">
        <f t="shared" si="297"/>
        <v>0</v>
      </c>
      <c r="BU118" s="65">
        <f t="shared" si="297"/>
        <v>0</v>
      </c>
      <c r="BV118" s="65">
        <f t="shared" si="297"/>
        <v>0</v>
      </c>
      <c r="BW118" s="65">
        <f t="shared" si="297"/>
        <v>0</v>
      </c>
      <c r="BX118" s="65">
        <f t="shared" si="297"/>
        <v>0</v>
      </c>
      <c r="BY118" s="60"/>
      <c r="BZ118" s="65">
        <f t="shared" si="288"/>
        <v>0</v>
      </c>
      <c r="CA118" s="66" t="e">
        <f t="shared" si="289"/>
        <v>#REF!</v>
      </c>
      <c r="CB118" s="60"/>
      <c r="CC118" s="65">
        <f t="shared" ref="CC118:CN118" si="298">SUM(CC119:CC126)</f>
        <v>0</v>
      </c>
      <c r="CD118" s="65">
        <f t="shared" si="298"/>
        <v>0</v>
      </c>
      <c r="CE118" s="65">
        <f t="shared" si="298"/>
        <v>0</v>
      </c>
      <c r="CF118" s="65">
        <f t="shared" si="298"/>
        <v>0</v>
      </c>
      <c r="CG118" s="65">
        <f t="shared" si="298"/>
        <v>0</v>
      </c>
      <c r="CH118" s="65">
        <f t="shared" si="298"/>
        <v>0</v>
      </c>
      <c r="CI118" s="65">
        <f t="shared" si="298"/>
        <v>0</v>
      </c>
      <c r="CJ118" s="65">
        <f t="shared" si="298"/>
        <v>0</v>
      </c>
      <c r="CK118" s="65">
        <f t="shared" si="298"/>
        <v>0</v>
      </c>
      <c r="CL118" s="65">
        <f t="shared" si="298"/>
        <v>0</v>
      </c>
      <c r="CM118" s="65">
        <f t="shared" si="298"/>
        <v>0</v>
      </c>
      <c r="CN118" s="65">
        <f t="shared" si="298"/>
        <v>0</v>
      </c>
      <c r="CO118" s="60"/>
      <c r="CP118" s="65">
        <f t="shared" si="291"/>
        <v>0</v>
      </c>
      <c r="CQ118" s="66" t="e">
        <f t="shared" si="292"/>
        <v>#REF!</v>
      </c>
    </row>
    <row r="119" spans="1:95" ht="10.5" customHeight="1" outlineLevel="2" x14ac:dyDescent="0.25">
      <c r="A119" s="70" t="str">
        <f t="shared" si="293"/>
        <v>VolumeShampoo 250ml</v>
      </c>
      <c r="B119" s="114" t="s">
        <v>184</v>
      </c>
      <c r="C119" s="78" t="s">
        <v>213</v>
      </c>
      <c r="D119" s="79" t="s">
        <v>24</v>
      </c>
      <c r="E119" s="79"/>
      <c r="F119" s="79"/>
      <c r="G119" s="60"/>
      <c r="H119" s="79"/>
      <c r="I119" s="94">
        <f t="shared" ref="I119:T126" si="299">IFERROR(ROUND(INDEX(I$5:I$38,MATCH($D119,$D$5:$D$38,0),1)/($BG119*(1+$BJ119*--(I$3&gt;=$BK119))),0),0)</f>
        <v>0</v>
      </c>
      <c r="J119" s="94">
        <f t="shared" si="299"/>
        <v>0</v>
      </c>
      <c r="K119" s="94">
        <f t="shared" si="299"/>
        <v>0</v>
      </c>
      <c r="L119" s="94">
        <f t="shared" si="299"/>
        <v>0</v>
      </c>
      <c r="M119" s="94">
        <f t="shared" si="299"/>
        <v>0</v>
      </c>
      <c r="N119" s="94">
        <f t="shared" si="299"/>
        <v>0</v>
      </c>
      <c r="O119" s="94">
        <f t="shared" si="299"/>
        <v>0</v>
      </c>
      <c r="P119" s="94">
        <f t="shared" si="299"/>
        <v>0</v>
      </c>
      <c r="Q119" s="94">
        <f t="shared" si="299"/>
        <v>0</v>
      </c>
      <c r="R119" s="94">
        <f t="shared" si="299"/>
        <v>0</v>
      </c>
      <c r="S119" s="94">
        <f t="shared" si="299"/>
        <v>0</v>
      </c>
      <c r="T119" s="94">
        <f t="shared" si="299"/>
        <v>0</v>
      </c>
      <c r="U119" s="79"/>
      <c r="V119" s="80">
        <f t="shared" si="279"/>
        <v>0</v>
      </c>
      <c r="W119" s="85" t="e">
        <f t="shared" si="280"/>
        <v>#REF!</v>
      </c>
      <c r="X119" s="79"/>
      <c r="Y119" s="94">
        <f t="array" ref="Y119">IFERROR(INDEX(#REF!,MATCH($A$3&amp;$A$117&amp;$C119,#REF!,0),MATCH(Y$3,#REF!,0)),0)</f>
        <v>0</v>
      </c>
      <c r="Z119" s="94">
        <f t="array" ref="Z119">IFERROR(INDEX(#REF!,MATCH($A$3&amp;$A$117&amp;$C119,#REF!,0),MATCH(Z$3,#REF!,0)),0)</f>
        <v>0</v>
      </c>
      <c r="AA119" s="94">
        <f t="array" ref="AA119">IFERROR(INDEX(#REF!,MATCH($A$3&amp;$A$117&amp;$C119,#REF!,0),MATCH(AA$3,#REF!,0)),0)</f>
        <v>0</v>
      </c>
      <c r="AB119" s="94">
        <f t="array" ref="AB119">IFERROR(INDEX(#REF!,MATCH($A$3&amp;$A$117&amp;$C119,#REF!,0),MATCH(AB$3,#REF!,0)),0)</f>
        <v>0</v>
      </c>
      <c r="AC119" s="94">
        <f t="array" ref="AC119">IFERROR(INDEX(#REF!,MATCH($A$3&amp;$A$117&amp;$C119,#REF!,0),MATCH(AC$3,#REF!,0)),0)</f>
        <v>0</v>
      </c>
      <c r="AD119" s="94">
        <f t="array" ref="AD119">IFERROR(INDEX(#REF!,MATCH($A$3&amp;$A$117&amp;$C119,#REF!,0),MATCH(AD$3,#REF!,0)),0)</f>
        <v>0</v>
      </c>
      <c r="AE119" s="94">
        <f t="array" ref="AE119">IFERROR(INDEX(#REF!,MATCH($A$3&amp;$A$117&amp;$C119,#REF!,0),MATCH(AE$3,#REF!,0)),0)</f>
        <v>0</v>
      </c>
      <c r="AF119" s="94">
        <f t="array" ref="AF119">IFERROR(INDEX(#REF!,MATCH($A$3&amp;$A$117&amp;$C119,#REF!,0),MATCH(AF$3,#REF!,0)),0)</f>
        <v>0</v>
      </c>
      <c r="AG119" s="94">
        <f t="array" ref="AG119">IFERROR(INDEX(#REF!,MATCH($A$3&amp;$A$117&amp;$C119,#REF!,0),MATCH(AG$3,#REF!,0)),0)</f>
        <v>0</v>
      </c>
      <c r="AH119" s="94">
        <f t="array" ref="AH119">IFERROR(INDEX(#REF!,MATCH($A$3&amp;$A$117&amp;$C119,#REF!,0),MATCH(AH$3,#REF!,0)),0)</f>
        <v>0</v>
      </c>
      <c r="AI119" s="94">
        <f t="array" ref="AI119">IFERROR(INDEX(#REF!,MATCH($A$3&amp;$A$117&amp;$C119,#REF!,0),MATCH(AI$3,#REF!,0)),0)</f>
        <v>0</v>
      </c>
      <c r="AJ119" s="94">
        <f t="array" ref="AJ119">IFERROR(INDEX(#REF!,MATCH($A$3&amp;$A$117&amp;$C119,#REF!,0),MATCH(AJ$3,#REF!,0)),0)</f>
        <v>0</v>
      </c>
      <c r="AK119" s="79"/>
      <c r="AL119" s="80">
        <f t="shared" si="282"/>
        <v>0</v>
      </c>
      <c r="AM119" s="85" t="e">
        <f t="shared" si="283"/>
        <v>#REF!</v>
      </c>
      <c r="AN119" s="94"/>
      <c r="AO119" s="94">
        <f t="shared" ref="AO119:AZ126" si="300">IFERROR(ROUND(INDEX(AO$5:AO$38,MATCH($D119,$D$5:$D$38,0),1)/($BG119*(1+$BJ119*--(AO$3&gt;=$BK119))),0),0)</f>
        <v>0</v>
      </c>
      <c r="AP119" s="94">
        <f t="shared" si="300"/>
        <v>0</v>
      </c>
      <c r="AQ119" s="94">
        <f t="shared" si="300"/>
        <v>0</v>
      </c>
      <c r="AR119" s="94">
        <f t="shared" si="300"/>
        <v>0</v>
      </c>
      <c r="AS119" s="94">
        <f t="shared" si="300"/>
        <v>0</v>
      </c>
      <c r="AT119" s="94">
        <f t="shared" si="300"/>
        <v>0</v>
      </c>
      <c r="AU119" s="94">
        <f t="shared" si="300"/>
        <v>0</v>
      </c>
      <c r="AV119" s="94">
        <f t="shared" si="300"/>
        <v>0</v>
      </c>
      <c r="AW119" s="94">
        <f t="shared" si="300"/>
        <v>0</v>
      </c>
      <c r="AX119" s="94">
        <f t="shared" si="300"/>
        <v>0</v>
      </c>
      <c r="AY119" s="94">
        <f t="shared" si="300"/>
        <v>0</v>
      </c>
      <c r="AZ119" s="94">
        <f t="shared" si="300"/>
        <v>0</v>
      </c>
      <c r="BA119" s="79"/>
      <c r="BB119" s="80">
        <f t="shared" si="285"/>
        <v>0</v>
      </c>
      <c r="BC119" s="85" t="e">
        <f t="shared" si="286"/>
        <v>#REF!</v>
      </c>
      <c r="BD119" s="79"/>
      <c r="BE119" s="94"/>
      <c r="BF119" s="110">
        <f t="array" ref="BF119">IFERROR(INDEX(#REF!,MATCH($D119,#REF!,0),MATCH(BF$117,#REF!,0)),0)</f>
        <v>0</v>
      </c>
      <c r="BG119" s="110">
        <f t="array" ref="BG119">IFERROR(INDEX(#REF!,MATCH($D119,#REF!,0),MATCH(BG$117,#REF!,0)),0)</f>
        <v>0</v>
      </c>
      <c r="BH119" s="113">
        <v>36</v>
      </c>
      <c r="BI119" s="115">
        <f t="shared" ref="BI119:BI126" si="301">1/BH119</f>
        <v>2.7777777777777776E-2</v>
      </c>
      <c r="BJ119" s="112">
        <f t="array" ref="BJ119">IFERROR(INDEX(#REF!,MATCH($D119,#REF!,0),MATCH(BJ$117,#REF!,0)),0)</f>
        <v>0</v>
      </c>
      <c r="BK119" s="111">
        <f t="array" ref="BK119">IFERROR(INDEX(#REF!,MATCH($D119,#REF!,0),MATCH(BK$117,#REF!,0)),0)</f>
        <v>0</v>
      </c>
      <c r="BL119" s="79"/>
      <c r="BM119" s="94">
        <f t="shared" ref="BM119:BX126" si="302">IFERROR(ROUND(INDEX(BM$5:BM$38,MATCH($D119,$D$5:$D$38,0),1)/($BG119*(1+$BJ119*--(BM$3&gt;=$BK119))),0),0)</f>
        <v>0</v>
      </c>
      <c r="BN119" s="94">
        <f t="shared" si="302"/>
        <v>0</v>
      </c>
      <c r="BO119" s="94">
        <f t="shared" si="302"/>
        <v>0</v>
      </c>
      <c r="BP119" s="94">
        <f t="shared" si="302"/>
        <v>0</v>
      </c>
      <c r="BQ119" s="94">
        <f t="shared" si="302"/>
        <v>0</v>
      </c>
      <c r="BR119" s="94">
        <f t="shared" si="302"/>
        <v>0</v>
      </c>
      <c r="BS119" s="94">
        <f t="shared" si="302"/>
        <v>0</v>
      </c>
      <c r="BT119" s="94">
        <f t="shared" si="302"/>
        <v>0</v>
      </c>
      <c r="BU119" s="94">
        <f t="shared" si="302"/>
        <v>0</v>
      </c>
      <c r="BV119" s="94">
        <f t="shared" si="302"/>
        <v>0</v>
      </c>
      <c r="BW119" s="94">
        <f t="shared" si="302"/>
        <v>0</v>
      </c>
      <c r="BX119" s="94">
        <f t="shared" si="302"/>
        <v>0</v>
      </c>
      <c r="BY119" s="79"/>
      <c r="BZ119" s="80">
        <f t="shared" si="288"/>
        <v>0</v>
      </c>
      <c r="CA119" s="85" t="e">
        <f t="shared" si="289"/>
        <v>#REF!</v>
      </c>
      <c r="CB119" s="79"/>
      <c r="CC119" s="94">
        <f t="shared" ref="CC119:CN126" si="303">IFERROR(ROUND(INDEX(CC$5:CC$38,MATCH($D119,$D$5:$D$38,0),1)/($BG119*(1+$BJ119*--(CC$3&gt;=$BK119))),0),0)</f>
        <v>0</v>
      </c>
      <c r="CD119" s="94">
        <f t="shared" si="303"/>
        <v>0</v>
      </c>
      <c r="CE119" s="94">
        <f t="shared" si="303"/>
        <v>0</v>
      </c>
      <c r="CF119" s="94">
        <f t="shared" si="303"/>
        <v>0</v>
      </c>
      <c r="CG119" s="94">
        <f t="shared" si="303"/>
        <v>0</v>
      </c>
      <c r="CH119" s="94">
        <f t="shared" si="303"/>
        <v>0</v>
      </c>
      <c r="CI119" s="94">
        <f t="shared" si="303"/>
        <v>0</v>
      </c>
      <c r="CJ119" s="94">
        <f t="shared" si="303"/>
        <v>0</v>
      </c>
      <c r="CK119" s="94">
        <f t="shared" si="303"/>
        <v>0</v>
      </c>
      <c r="CL119" s="94">
        <f t="shared" si="303"/>
        <v>0</v>
      </c>
      <c r="CM119" s="94">
        <f t="shared" si="303"/>
        <v>0</v>
      </c>
      <c r="CN119" s="94">
        <f t="shared" si="303"/>
        <v>0</v>
      </c>
      <c r="CO119" s="79"/>
      <c r="CP119" s="80">
        <f t="shared" si="291"/>
        <v>0</v>
      </c>
      <c r="CQ119" s="85" t="e">
        <f t="shared" si="292"/>
        <v>#REF!</v>
      </c>
    </row>
    <row r="120" spans="1:95" ht="10.5" customHeight="1" outlineLevel="2" x14ac:dyDescent="0.25">
      <c r="A120" s="70" t="str">
        <f t="shared" si="293"/>
        <v>VolumeMáscara 200ml</v>
      </c>
      <c r="B120" s="114" t="s">
        <v>184</v>
      </c>
      <c r="C120" s="78" t="s">
        <v>214</v>
      </c>
      <c r="D120" s="79" t="s">
        <v>25</v>
      </c>
      <c r="E120" s="79"/>
      <c r="F120" s="79"/>
      <c r="G120" s="60"/>
      <c r="H120" s="79"/>
      <c r="I120" s="94">
        <f t="shared" si="299"/>
        <v>0</v>
      </c>
      <c r="J120" s="94">
        <f t="shared" si="299"/>
        <v>0</v>
      </c>
      <c r="K120" s="94">
        <f t="shared" si="299"/>
        <v>0</v>
      </c>
      <c r="L120" s="94">
        <f t="shared" si="299"/>
        <v>0</v>
      </c>
      <c r="M120" s="94">
        <f t="shared" si="299"/>
        <v>0</v>
      </c>
      <c r="N120" s="94">
        <f t="shared" si="299"/>
        <v>0</v>
      </c>
      <c r="O120" s="94">
        <f t="shared" si="299"/>
        <v>0</v>
      </c>
      <c r="P120" s="94">
        <f t="shared" si="299"/>
        <v>0</v>
      </c>
      <c r="Q120" s="94">
        <f t="shared" si="299"/>
        <v>0</v>
      </c>
      <c r="R120" s="94">
        <f t="shared" si="299"/>
        <v>0</v>
      </c>
      <c r="S120" s="94">
        <f t="shared" si="299"/>
        <v>0</v>
      </c>
      <c r="T120" s="94">
        <f t="shared" si="299"/>
        <v>0</v>
      </c>
      <c r="U120" s="79"/>
      <c r="V120" s="80">
        <f t="shared" si="279"/>
        <v>0</v>
      </c>
      <c r="W120" s="85" t="e">
        <f t="shared" si="280"/>
        <v>#REF!</v>
      </c>
      <c r="X120" s="79"/>
      <c r="Y120" s="94">
        <f t="array" ref="Y120">IFERROR(INDEX(#REF!,MATCH($A$3&amp;$A$117&amp;$C120,#REF!,0),MATCH(Y$3,#REF!,0)),0)</f>
        <v>0</v>
      </c>
      <c r="Z120" s="94">
        <f t="array" ref="Z120">IFERROR(INDEX(#REF!,MATCH($A$3&amp;$A$117&amp;$C120,#REF!,0),MATCH(Z$3,#REF!,0)),0)</f>
        <v>0</v>
      </c>
      <c r="AA120" s="94">
        <f t="array" ref="AA120">IFERROR(INDEX(#REF!,MATCH($A$3&amp;$A$117&amp;$C120,#REF!,0),MATCH(AA$3,#REF!,0)),0)</f>
        <v>0</v>
      </c>
      <c r="AB120" s="94">
        <f t="array" ref="AB120">IFERROR(INDEX(#REF!,MATCH($A$3&amp;$A$117&amp;$C120,#REF!,0),MATCH(AB$3,#REF!,0)),0)</f>
        <v>0</v>
      </c>
      <c r="AC120" s="94">
        <f t="array" ref="AC120">IFERROR(INDEX(#REF!,MATCH($A$3&amp;$A$117&amp;$C120,#REF!,0),MATCH(AC$3,#REF!,0)),0)</f>
        <v>0</v>
      </c>
      <c r="AD120" s="94">
        <f t="array" ref="AD120">IFERROR(INDEX(#REF!,MATCH($A$3&amp;$A$117&amp;$C120,#REF!,0),MATCH(AD$3,#REF!,0)),0)</f>
        <v>0</v>
      </c>
      <c r="AE120" s="94">
        <f t="array" ref="AE120">IFERROR(INDEX(#REF!,MATCH($A$3&amp;$A$117&amp;$C120,#REF!,0),MATCH(AE$3,#REF!,0)),0)</f>
        <v>0</v>
      </c>
      <c r="AF120" s="94">
        <f t="array" ref="AF120">IFERROR(INDEX(#REF!,MATCH($A$3&amp;$A$117&amp;$C120,#REF!,0),MATCH(AF$3,#REF!,0)),0)</f>
        <v>0</v>
      </c>
      <c r="AG120" s="94">
        <f t="array" ref="AG120">IFERROR(INDEX(#REF!,MATCH($A$3&amp;$A$117&amp;$C120,#REF!,0),MATCH(AG$3,#REF!,0)),0)</f>
        <v>0</v>
      </c>
      <c r="AH120" s="94">
        <f t="array" ref="AH120">IFERROR(INDEX(#REF!,MATCH($A$3&amp;$A$117&amp;$C120,#REF!,0),MATCH(AH$3,#REF!,0)),0)</f>
        <v>0</v>
      </c>
      <c r="AI120" s="94">
        <f t="array" ref="AI120">IFERROR(INDEX(#REF!,MATCH($A$3&amp;$A$117&amp;$C120,#REF!,0),MATCH(AI$3,#REF!,0)),0)</f>
        <v>0</v>
      </c>
      <c r="AJ120" s="94">
        <f t="array" ref="AJ120">IFERROR(INDEX(#REF!,MATCH($A$3&amp;$A$117&amp;$C120,#REF!,0),MATCH(AJ$3,#REF!,0)),0)</f>
        <v>0</v>
      </c>
      <c r="AK120" s="79"/>
      <c r="AL120" s="80">
        <f t="shared" si="282"/>
        <v>0</v>
      </c>
      <c r="AM120" s="85" t="e">
        <f t="shared" si="283"/>
        <v>#REF!</v>
      </c>
      <c r="AN120" s="94"/>
      <c r="AO120" s="94">
        <f t="shared" si="300"/>
        <v>0</v>
      </c>
      <c r="AP120" s="94">
        <f t="shared" si="300"/>
        <v>0</v>
      </c>
      <c r="AQ120" s="94">
        <f t="shared" si="300"/>
        <v>0</v>
      </c>
      <c r="AR120" s="94">
        <f t="shared" si="300"/>
        <v>0</v>
      </c>
      <c r="AS120" s="94">
        <f t="shared" si="300"/>
        <v>0</v>
      </c>
      <c r="AT120" s="94">
        <f t="shared" si="300"/>
        <v>0</v>
      </c>
      <c r="AU120" s="94">
        <f t="shared" si="300"/>
        <v>0</v>
      </c>
      <c r="AV120" s="94">
        <f t="shared" si="300"/>
        <v>0</v>
      </c>
      <c r="AW120" s="94">
        <f t="shared" si="300"/>
        <v>0</v>
      </c>
      <c r="AX120" s="94">
        <f t="shared" si="300"/>
        <v>0</v>
      </c>
      <c r="AY120" s="94">
        <f t="shared" si="300"/>
        <v>0</v>
      </c>
      <c r="AZ120" s="94">
        <f t="shared" si="300"/>
        <v>0</v>
      </c>
      <c r="BA120" s="79"/>
      <c r="BB120" s="80">
        <f t="shared" si="285"/>
        <v>0</v>
      </c>
      <c r="BC120" s="85" t="e">
        <f t="shared" si="286"/>
        <v>#REF!</v>
      </c>
      <c r="BD120" s="79"/>
      <c r="BE120" s="94"/>
      <c r="BF120" s="110">
        <f t="array" ref="BF120">IFERROR(INDEX(#REF!,MATCH($D120,#REF!,0),MATCH(BF$117,#REF!,0)),0)</f>
        <v>0</v>
      </c>
      <c r="BG120" s="110">
        <f t="array" ref="BG120">IFERROR(INDEX(#REF!,MATCH($D120,#REF!,0),MATCH(BG$117,#REF!,0)),0)</f>
        <v>0</v>
      </c>
      <c r="BH120" s="113">
        <v>36</v>
      </c>
      <c r="BI120" s="115">
        <f t="shared" si="301"/>
        <v>2.7777777777777776E-2</v>
      </c>
      <c r="BJ120" s="112">
        <f t="array" ref="BJ120">IFERROR(INDEX(#REF!,MATCH($D120,#REF!,0),MATCH(BJ$117,#REF!,0)),0)</f>
        <v>0</v>
      </c>
      <c r="BK120" s="111">
        <f t="array" ref="BK120">IFERROR(INDEX(#REF!,MATCH($D120,#REF!,0),MATCH(BK$117,#REF!,0)),0)</f>
        <v>0</v>
      </c>
      <c r="BL120" s="79"/>
      <c r="BM120" s="94">
        <f t="shared" si="302"/>
        <v>0</v>
      </c>
      <c r="BN120" s="94">
        <f t="shared" si="302"/>
        <v>0</v>
      </c>
      <c r="BO120" s="94">
        <f t="shared" si="302"/>
        <v>0</v>
      </c>
      <c r="BP120" s="94">
        <f t="shared" si="302"/>
        <v>0</v>
      </c>
      <c r="BQ120" s="94">
        <f t="shared" si="302"/>
        <v>0</v>
      </c>
      <c r="BR120" s="94">
        <f t="shared" si="302"/>
        <v>0</v>
      </c>
      <c r="BS120" s="94">
        <f t="shared" si="302"/>
        <v>0</v>
      </c>
      <c r="BT120" s="94">
        <f t="shared" si="302"/>
        <v>0</v>
      </c>
      <c r="BU120" s="94">
        <f t="shared" si="302"/>
        <v>0</v>
      </c>
      <c r="BV120" s="94">
        <f t="shared" si="302"/>
        <v>0</v>
      </c>
      <c r="BW120" s="94">
        <f t="shared" si="302"/>
        <v>0</v>
      </c>
      <c r="BX120" s="94">
        <f t="shared" si="302"/>
        <v>0</v>
      </c>
      <c r="BY120" s="79"/>
      <c r="BZ120" s="80">
        <f t="shared" si="288"/>
        <v>0</v>
      </c>
      <c r="CA120" s="85" t="e">
        <f t="shared" si="289"/>
        <v>#REF!</v>
      </c>
      <c r="CB120" s="79"/>
      <c r="CC120" s="94">
        <f t="shared" si="303"/>
        <v>0</v>
      </c>
      <c r="CD120" s="94">
        <f t="shared" si="303"/>
        <v>0</v>
      </c>
      <c r="CE120" s="94">
        <f t="shared" si="303"/>
        <v>0</v>
      </c>
      <c r="CF120" s="94">
        <f t="shared" si="303"/>
        <v>0</v>
      </c>
      <c r="CG120" s="94">
        <f t="shared" si="303"/>
        <v>0</v>
      </c>
      <c r="CH120" s="94">
        <f t="shared" si="303"/>
        <v>0</v>
      </c>
      <c r="CI120" s="94">
        <f t="shared" si="303"/>
        <v>0</v>
      </c>
      <c r="CJ120" s="94">
        <f t="shared" si="303"/>
        <v>0</v>
      </c>
      <c r="CK120" s="94">
        <f t="shared" si="303"/>
        <v>0</v>
      </c>
      <c r="CL120" s="94">
        <f t="shared" si="303"/>
        <v>0</v>
      </c>
      <c r="CM120" s="94">
        <f t="shared" si="303"/>
        <v>0</v>
      </c>
      <c r="CN120" s="94">
        <f t="shared" si="303"/>
        <v>0</v>
      </c>
      <c r="CO120" s="79"/>
      <c r="CP120" s="80">
        <f t="shared" si="291"/>
        <v>0</v>
      </c>
      <c r="CQ120" s="85" t="e">
        <f t="shared" si="292"/>
        <v>#REF!</v>
      </c>
    </row>
    <row r="121" spans="1:95" ht="10.5" customHeight="1" outlineLevel="2" x14ac:dyDescent="0.25">
      <c r="A121" s="70" t="str">
        <f t="shared" si="293"/>
        <v>VolumeLeave-in 150ml</v>
      </c>
      <c r="B121" s="114" t="s">
        <v>184</v>
      </c>
      <c r="C121" s="78" t="s">
        <v>215</v>
      </c>
      <c r="D121" s="79" t="s">
        <v>26</v>
      </c>
      <c r="E121" s="79"/>
      <c r="F121" s="79"/>
      <c r="G121" s="60"/>
      <c r="H121" s="79"/>
      <c r="I121" s="94">
        <f t="shared" si="299"/>
        <v>0</v>
      </c>
      <c r="J121" s="94">
        <f t="shared" si="299"/>
        <v>0</v>
      </c>
      <c r="K121" s="94">
        <f t="shared" si="299"/>
        <v>0</v>
      </c>
      <c r="L121" s="94">
        <f t="shared" si="299"/>
        <v>0</v>
      </c>
      <c r="M121" s="94">
        <f t="shared" si="299"/>
        <v>0</v>
      </c>
      <c r="N121" s="94">
        <f t="shared" si="299"/>
        <v>0</v>
      </c>
      <c r="O121" s="94">
        <f t="shared" si="299"/>
        <v>0</v>
      </c>
      <c r="P121" s="94">
        <f t="shared" si="299"/>
        <v>0</v>
      </c>
      <c r="Q121" s="94">
        <f t="shared" si="299"/>
        <v>0</v>
      </c>
      <c r="R121" s="94">
        <f t="shared" si="299"/>
        <v>0</v>
      </c>
      <c r="S121" s="94">
        <f t="shared" si="299"/>
        <v>0</v>
      </c>
      <c r="T121" s="94">
        <f t="shared" si="299"/>
        <v>0</v>
      </c>
      <c r="U121" s="79"/>
      <c r="V121" s="80">
        <f t="shared" si="279"/>
        <v>0</v>
      </c>
      <c r="W121" s="85" t="e">
        <f t="shared" si="280"/>
        <v>#REF!</v>
      </c>
      <c r="X121" s="79"/>
      <c r="Y121" s="94">
        <f t="array" ref="Y121">IFERROR(INDEX(#REF!,MATCH($A$3&amp;$A$117&amp;$C121,#REF!,0),MATCH(Y$3,#REF!,0)),0)</f>
        <v>0</v>
      </c>
      <c r="Z121" s="94">
        <f t="array" ref="Z121">IFERROR(INDEX(#REF!,MATCH($A$3&amp;$A$117&amp;$C121,#REF!,0),MATCH(Z$3,#REF!,0)),0)</f>
        <v>0</v>
      </c>
      <c r="AA121" s="94">
        <f t="array" ref="AA121">IFERROR(INDEX(#REF!,MATCH($A$3&amp;$A$117&amp;$C121,#REF!,0),MATCH(AA$3,#REF!,0)),0)</f>
        <v>0</v>
      </c>
      <c r="AB121" s="94">
        <f t="array" ref="AB121">IFERROR(INDEX(#REF!,MATCH($A$3&amp;$A$117&amp;$C121,#REF!,0),MATCH(AB$3,#REF!,0)),0)</f>
        <v>0</v>
      </c>
      <c r="AC121" s="94">
        <f t="array" ref="AC121">IFERROR(INDEX(#REF!,MATCH($A$3&amp;$A$117&amp;$C121,#REF!,0),MATCH(AC$3,#REF!,0)),0)</f>
        <v>0</v>
      </c>
      <c r="AD121" s="94">
        <f t="array" ref="AD121">IFERROR(INDEX(#REF!,MATCH($A$3&amp;$A$117&amp;$C121,#REF!,0),MATCH(AD$3,#REF!,0)),0)</f>
        <v>0</v>
      </c>
      <c r="AE121" s="94">
        <f t="array" ref="AE121">IFERROR(INDEX(#REF!,MATCH($A$3&amp;$A$117&amp;$C121,#REF!,0),MATCH(AE$3,#REF!,0)),0)</f>
        <v>0</v>
      </c>
      <c r="AF121" s="94">
        <f t="array" ref="AF121">IFERROR(INDEX(#REF!,MATCH($A$3&amp;$A$117&amp;$C121,#REF!,0),MATCH(AF$3,#REF!,0)),0)</f>
        <v>0</v>
      </c>
      <c r="AG121" s="94">
        <f t="array" ref="AG121">IFERROR(INDEX(#REF!,MATCH($A$3&amp;$A$117&amp;$C121,#REF!,0),MATCH(AG$3,#REF!,0)),0)</f>
        <v>0</v>
      </c>
      <c r="AH121" s="94">
        <f t="array" ref="AH121">IFERROR(INDEX(#REF!,MATCH($A$3&amp;$A$117&amp;$C121,#REF!,0),MATCH(AH$3,#REF!,0)),0)</f>
        <v>0</v>
      </c>
      <c r="AI121" s="94">
        <f t="array" ref="AI121">IFERROR(INDEX(#REF!,MATCH($A$3&amp;$A$117&amp;$C121,#REF!,0),MATCH(AI$3,#REF!,0)),0)</f>
        <v>0</v>
      </c>
      <c r="AJ121" s="94">
        <f t="array" ref="AJ121">IFERROR(INDEX(#REF!,MATCH($A$3&amp;$A$117&amp;$C121,#REF!,0),MATCH(AJ$3,#REF!,0)),0)</f>
        <v>0</v>
      </c>
      <c r="AK121" s="79"/>
      <c r="AL121" s="80">
        <f t="shared" si="282"/>
        <v>0</v>
      </c>
      <c r="AM121" s="85" t="e">
        <f t="shared" si="283"/>
        <v>#REF!</v>
      </c>
      <c r="AN121" s="94"/>
      <c r="AO121" s="94">
        <f t="shared" si="300"/>
        <v>0</v>
      </c>
      <c r="AP121" s="94">
        <f t="shared" si="300"/>
        <v>0</v>
      </c>
      <c r="AQ121" s="94">
        <f t="shared" si="300"/>
        <v>0</v>
      </c>
      <c r="AR121" s="94">
        <f t="shared" si="300"/>
        <v>0</v>
      </c>
      <c r="AS121" s="94">
        <f t="shared" si="300"/>
        <v>0</v>
      </c>
      <c r="AT121" s="94">
        <f t="shared" si="300"/>
        <v>0</v>
      </c>
      <c r="AU121" s="94">
        <f t="shared" si="300"/>
        <v>0</v>
      </c>
      <c r="AV121" s="94">
        <f t="shared" si="300"/>
        <v>0</v>
      </c>
      <c r="AW121" s="94">
        <f t="shared" si="300"/>
        <v>0</v>
      </c>
      <c r="AX121" s="94">
        <f t="shared" si="300"/>
        <v>0</v>
      </c>
      <c r="AY121" s="94">
        <f t="shared" si="300"/>
        <v>0</v>
      </c>
      <c r="AZ121" s="94">
        <f t="shared" si="300"/>
        <v>0</v>
      </c>
      <c r="BA121" s="79"/>
      <c r="BB121" s="80">
        <f t="shared" si="285"/>
        <v>0</v>
      </c>
      <c r="BC121" s="85" t="e">
        <f t="shared" si="286"/>
        <v>#REF!</v>
      </c>
      <c r="BD121" s="79"/>
      <c r="BE121" s="94"/>
      <c r="BF121" s="110">
        <f t="array" ref="BF121">IFERROR(INDEX(#REF!,MATCH($D121,#REF!,0),MATCH(BF$117,#REF!,0)),0)</f>
        <v>0</v>
      </c>
      <c r="BG121" s="110">
        <f t="array" ref="BG121">IFERROR(INDEX(#REF!,MATCH($D121,#REF!,0),MATCH(BG$117,#REF!,0)),0)</f>
        <v>0</v>
      </c>
      <c r="BH121" s="113">
        <v>36</v>
      </c>
      <c r="BI121" s="115">
        <f t="shared" si="301"/>
        <v>2.7777777777777776E-2</v>
      </c>
      <c r="BJ121" s="112">
        <f t="array" ref="BJ121">IFERROR(INDEX(#REF!,MATCH($D121,#REF!,0),MATCH(BJ$117,#REF!,0)),0)</f>
        <v>0</v>
      </c>
      <c r="BK121" s="111">
        <f t="array" ref="BK121">IFERROR(INDEX(#REF!,MATCH($D121,#REF!,0),MATCH(BK$117,#REF!,0)),0)</f>
        <v>0</v>
      </c>
      <c r="BL121" s="79"/>
      <c r="BM121" s="94">
        <f t="shared" si="302"/>
        <v>0</v>
      </c>
      <c r="BN121" s="94">
        <f t="shared" si="302"/>
        <v>0</v>
      </c>
      <c r="BO121" s="94">
        <f t="shared" si="302"/>
        <v>0</v>
      </c>
      <c r="BP121" s="94">
        <f t="shared" si="302"/>
        <v>0</v>
      </c>
      <c r="BQ121" s="94">
        <f t="shared" si="302"/>
        <v>0</v>
      </c>
      <c r="BR121" s="94">
        <f t="shared" si="302"/>
        <v>0</v>
      </c>
      <c r="BS121" s="94">
        <f t="shared" si="302"/>
        <v>0</v>
      </c>
      <c r="BT121" s="94">
        <f t="shared" si="302"/>
        <v>0</v>
      </c>
      <c r="BU121" s="94">
        <f t="shared" si="302"/>
        <v>0</v>
      </c>
      <c r="BV121" s="94">
        <f t="shared" si="302"/>
        <v>0</v>
      </c>
      <c r="BW121" s="94">
        <f t="shared" si="302"/>
        <v>0</v>
      </c>
      <c r="BX121" s="94">
        <f t="shared" si="302"/>
        <v>0</v>
      </c>
      <c r="BY121" s="79"/>
      <c r="BZ121" s="80">
        <f t="shared" si="288"/>
        <v>0</v>
      </c>
      <c r="CA121" s="85" t="e">
        <f t="shared" si="289"/>
        <v>#REF!</v>
      </c>
      <c r="CB121" s="79"/>
      <c r="CC121" s="94">
        <f t="shared" si="303"/>
        <v>0</v>
      </c>
      <c r="CD121" s="94">
        <f t="shared" si="303"/>
        <v>0</v>
      </c>
      <c r="CE121" s="94">
        <f t="shared" si="303"/>
        <v>0</v>
      </c>
      <c r="CF121" s="94">
        <f t="shared" si="303"/>
        <v>0</v>
      </c>
      <c r="CG121" s="94">
        <f t="shared" si="303"/>
        <v>0</v>
      </c>
      <c r="CH121" s="94">
        <f t="shared" si="303"/>
        <v>0</v>
      </c>
      <c r="CI121" s="94">
        <f t="shared" si="303"/>
        <v>0</v>
      </c>
      <c r="CJ121" s="94">
        <f t="shared" si="303"/>
        <v>0</v>
      </c>
      <c r="CK121" s="94">
        <f t="shared" si="303"/>
        <v>0</v>
      </c>
      <c r="CL121" s="94">
        <f t="shared" si="303"/>
        <v>0</v>
      </c>
      <c r="CM121" s="94">
        <f t="shared" si="303"/>
        <v>0</v>
      </c>
      <c r="CN121" s="94">
        <f t="shared" si="303"/>
        <v>0</v>
      </c>
      <c r="CO121" s="79"/>
      <c r="CP121" s="80">
        <f t="shared" si="291"/>
        <v>0</v>
      </c>
      <c r="CQ121" s="85" t="e">
        <f t="shared" si="292"/>
        <v>#REF!</v>
      </c>
    </row>
    <row r="122" spans="1:95" ht="10.5" customHeight="1" outlineLevel="2" x14ac:dyDescent="0.25">
      <c r="A122" s="70" t="str">
        <f t="shared" si="293"/>
        <v>VolumeBooster antioxidante</v>
      </c>
      <c r="B122" s="114" t="s">
        <v>184</v>
      </c>
      <c r="C122" s="78" t="s">
        <v>309</v>
      </c>
      <c r="D122" s="79" t="s">
        <v>27</v>
      </c>
      <c r="E122" s="79"/>
      <c r="F122" s="79"/>
      <c r="G122" s="60"/>
      <c r="H122" s="79"/>
      <c r="I122" s="94">
        <f t="shared" si="299"/>
        <v>0</v>
      </c>
      <c r="J122" s="94">
        <f t="shared" si="299"/>
        <v>0</v>
      </c>
      <c r="K122" s="94">
        <f t="shared" si="299"/>
        <v>0</v>
      </c>
      <c r="L122" s="94">
        <f t="shared" si="299"/>
        <v>0</v>
      </c>
      <c r="M122" s="94">
        <f t="shared" si="299"/>
        <v>0</v>
      </c>
      <c r="N122" s="94">
        <f t="shared" si="299"/>
        <v>0</v>
      </c>
      <c r="O122" s="94">
        <f t="shared" si="299"/>
        <v>0</v>
      </c>
      <c r="P122" s="94">
        <f t="shared" si="299"/>
        <v>0</v>
      </c>
      <c r="Q122" s="94">
        <f t="shared" si="299"/>
        <v>0</v>
      </c>
      <c r="R122" s="94">
        <f t="shared" si="299"/>
        <v>0</v>
      </c>
      <c r="S122" s="94">
        <f t="shared" si="299"/>
        <v>0</v>
      </c>
      <c r="T122" s="94">
        <f t="shared" si="299"/>
        <v>0</v>
      </c>
      <c r="U122" s="79"/>
      <c r="V122" s="80">
        <f t="shared" si="279"/>
        <v>0</v>
      </c>
      <c r="W122" s="85" t="e">
        <f t="shared" si="280"/>
        <v>#REF!</v>
      </c>
      <c r="X122" s="79"/>
      <c r="Y122" s="94">
        <f t="array" ref="Y122">IFERROR(INDEX(#REF!,MATCH($A$3&amp;$A$117&amp;$C122,#REF!,0),MATCH(Y$3,#REF!,0)),0)</f>
        <v>0</v>
      </c>
      <c r="Z122" s="94">
        <f t="array" ref="Z122">IFERROR(INDEX(#REF!,MATCH($A$3&amp;$A$117&amp;$C122,#REF!,0),MATCH(Z$3,#REF!,0)),0)</f>
        <v>0</v>
      </c>
      <c r="AA122" s="94">
        <f t="array" ref="AA122">IFERROR(INDEX(#REF!,MATCH($A$3&amp;$A$117&amp;$C122,#REF!,0),MATCH(AA$3,#REF!,0)),0)</f>
        <v>0</v>
      </c>
      <c r="AB122" s="94">
        <f t="array" ref="AB122">IFERROR(INDEX(#REF!,MATCH($A$3&amp;$A$117&amp;$C122,#REF!,0),MATCH(AB$3,#REF!,0)),0)</f>
        <v>0</v>
      </c>
      <c r="AC122" s="94">
        <f t="array" ref="AC122">IFERROR(INDEX(#REF!,MATCH($A$3&amp;$A$117&amp;$C122,#REF!,0),MATCH(AC$3,#REF!,0)),0)</f>
        <v>0</v>
      </c>
      <c r="AD122" s="94">
        <f t="array" ref="AD122">IFERROR(INDEX(#REF!,MATCH($A$3&amp;$A$117&amp;$C122,#REF!,0),MATCH(AD$3,#REF!,0)),0)</f>
        <v>0</v>
      </c>
      <c r="AE122" s="94">
        <f t="array" ref="AE122">IFERROR(INDEX(#REF!,MATCH($A$3&amp;$A$117&amp;$C122,#REF!,0),MATCH(AE$3,#REF!,0)),0)</f>
        <v>0</v>
      </c>
      <c r="AF122" s="94">
        <f t="array" ref="AF122">IFERROR(INDEX(#REF!,MATCH($A$3&amp;$A$117&amp;$C122,#REF!,0),MATCH(AF$3,#REF!,0)),0)</f>
        <v>0</v>
      </c>
      <c r="AG122" s="94">
        <f t="array" ref="AG122">IFERROR(INDEX(#REF!,MATCH($A$3&amp;$A$117&amp;$C122,#REF!,0),MATCH(AG$3,#REF!,0)),0)</f>
        <v>0</v>
      </c>
      <c r="AH122" s="94">
        <f t="array" ref="AH122">IFERROR(INDEX(#REF!,MATCH($A$3&amp;$A$117&amp;$C122,#REF!,0),MATCH(AH$3,#REF!,0)),0)</f>
        <v>0</v>
      </c>
      <c r="AI122" s="94">
        <f t="array" ref="AI122">IFERROR(INDEX(#REF!,MATCH($A$3&amp;$A$117&amp;$C122,#REF!,0),MATCH(AI$3,#REF!,0)),0)</f>
        <v>0</v>
      </c>
      <c r="AJ122" s="94">
        <f t="array" ref="AJ122">IFERROR(INDEX(#REF!,MATCH($A$3&amp;$A$117&amp;$C122,#REF!,0),MATCH(AJ$3,#REF!,0)),0)</f>
        <v>0</v>
      </c>
      <c r="AK122" s="79"/>
      <c r="AL122" s="80">
        <f t="shared" si="282"/>
        <v>0</v>
      </c>
      <c r="AM122" s="85" t="e">
        <f t="shared" si="283"/>
        <v>#REF!</v>
      </c>
      <c r="AN122" s="94"/>
      <c r="AO122" s="94">
        <f t="shared" si="300"/>
        <v>0</v>
      </c>
      <c r="AP122" s="94">
        <f t="shared" si="300"/>
        <v>0</v>
      </c>
      <c r="AQ122" s="94">
        <f t="shared" si="300"/>
        <v>0</v>
      </c>
      <c r="AR122" s="94">
        <f t="shared" si="300"/>
        <v>0</v>
      </c>
      <c r="AS122" s="94">
        <f t="shared" si="300"/>
        <v>0</v>
      </c>
      <c r="AT122" s="94">
        <f t="shared" si="300"/>
        <v>0</v>
      </c>
      <c r="AU122" s="94">
        <f t="shared" si="300"/>
        <v>0</v>
      </c>
      <c r="AV122" s="94">
        <f t="shared" si="300"/>
        <v>0</v>
      </c>
      <c r="AW122" s="94">
        <f t="shared" si="300"/>
        <v>0</v>
      </c>
      <c r="AX122" s="94">
        <f t="shared" si="300"/>
        <v>0</v>
      </c>
      <c r="AY122" s="94">
        <f t="shared" si="300"/>
        <v>0</v>
      </c>
      <c r="AZ122" s="94">
        <f t="shared" si="300"/>
        <v>0</v>
      </c>
      <c r="BA122" s="79"/>
      <c r="BB122" s="80">
        <f t="shared" si="285"/>
        <v>0</v>
      </c>
      <c r="BC122" s="85" t="e">
        <f t="shared" si="286"/>
        <v>#REF!</v>
      </c>
      <c r="BD122" s="79"/>
      <c r="BE122" s="94"/>
      <c r="BF122" s="110">
        <f t="array" ref="BF122">IFERROR(INDEX(#REF!,MATCH($D122,#REF!,0),MATCH(BF$117,#REF!,0)),0)</f>
        <v>0</v>
      </c>
      <c r="BG122" s="110">
        <f t="array" ref="BG122">IFERROR(INDEX(#REF!,MATCH($D122,#REF!,0),MATCH(BG$117,#REF!,0)),0)</f>
        <v>0</v>
      </c>
      <c r="BH122" s="113">
        <v>112</v>
      </c>
      <c r="BI122" s="115">
        <f t="shared" si="301"/>
        <v>8.9285714285714281E-3</v>
      </c>
      <c r="BJ122" s="112">
        <f t="array" ref="BJ122">IFERROR(INDEX(#REF!,MATCH($D122,#REF!,0),MATCH(BJ$117,#REF!,0)),0)</f>
        <v>0</v>
      </c>
      <c r="BK122" s="111">
        <f t="array" ref="BK122">IFERROR(INDEX(#REF!,MATCH($D122,#REF!,0),MATCH(BK$117,#REF!,0)),0)</f>
        <v>0</v>
      </c>
      <c r="BL122" s="79"/>
      <c r="BM122" s="94">
        <f t="shared" si="302"/>
        <v>0</v>
      </c>
      <c r="BN122" s="94">
        <f t="shared" si="302"/>
        <v>0</v>
      </c>
      <c r="BO122" s="94">
        <f t="shared" si="302"/>
        <v>0</v>
      </c>
      <c r="BP122" s="94">
        <f t="shared" si="302"/>
        <v>0</v>
      </c>
      <c r="BQ122" s="94">
        <f t="shared" si="302"/>
        <v>0</v>
      </c>
      <c r="BR122" s="94">
        <f t="shared" si="302"/>
        <v>0</v>
      </c>
      <c r="BS122" s="94">
        <f t="shared" si="302"/>
        <v>0</v>
      </c>
      <c r="BT122" s="94">
        <f t="shared" si="302"/>
        <v>0</v>
      </c>
      <c r="BU122" s="94">
        <f t="shared" si="302"/>
        <v>0</v>
      </c>
      <c r="BV122" s="94">
        <f t="shared" si="302"/>
        <v>0</v>
      </c>
      <c r="BW122" s="94">
        <f t="shared" si="302"/>
        <v>0</v>
      </c>
      <c r="BX122" s="94">
        <f t="shared" si="302"/>
        <v>0</v>
      </c>
      <c r="BY122" s="79"/>
      <c r="BZ122" s="80">
        <f t="shared" si="288"/>
        <v>0</v>
      </c>
      <c r="CA122" s="85" t="e">
        <f t="shared" si="289"/>
        <v>#REF!</v>
      </c>
      <c r="CB122" s="79"/>
      <c r="CC122" s="94">
        <f t="shared" si="303"/>
        <v>0</v>
      </c>
      <c r="CD122" s="94">
        <f t="shared" si="303"/>
        <v>0</v>
      </c>
      <c r="CE122" s="94">
        <f t="shared" si="303"/>
        <v>0</v>
      </c>
      <c r="CF122" s="94">
        <f t="shared" si="303"/>
        <v>0</v>
      </c>
      <c r="CG122" s="94">
        <f t="shared" si="303"/>
        <v>0</v>
      </c>
      <c r="CH122" s="94">
        <f t="shared" si="303"/>
        <v>0</v>
      </c>
      <c r="CI122" s="94">
        <f t="shared" si="303"/>
        <v>0</v>
      </c>
      <c r="CJ122" s="94">
        <f t="shared" si="303"/>
        <v>0</v>
      </c>
      <c r="CK122" s="94">
        <f t="shared" si="303"/>
        <v>0</v>
      </c>
      <c r="CL122" s="94">
        <f t="shared" si="303"/>
        <v>0</v>
      </c>
      <c r="CM122" s="94">
        <f t="shared" si="303"/>
        <v>0</v>
      </c>
      <c r="CN122" s="94">
        <f t="shared" si="303"/>
        <v>0</v>
      </c>
      <c r="CO122" s="79"/>
      <c r="CP122" s="80">
        <f t="shared" si="291"/>
        <v>0</v>
      </c>
      <c r="CQ122" s="85" t="e">
        <f t="shared" si="292"/>
        <v>#REF!</v>
      </c>
    </row>
    <row r="123" spans="1:95" ht="10.5" customHeight="1" outlineLevel="2" x14ac:dyDescent="0.25">
      <c r="A123" s="70" t="str">
        <f t="shared" si="293"/>
        <v>VolumeBooster definição</v>
      </c>
      <c r="B123" s="114" t="s">
        <v>184</v>
      </c>
      <c r="C123" s="78" t="s">
        <v>310</v>
      </c>
      <c r="D123" s="79" t="s">
        <v>28</v>
      </c>
      <c r="E123" s="79"/>
      <c r="F123" s="79"/>
      <c r="G123" s="60"/>
      <c r="H123" s="79"/>
      <c r="I123" s="94">
        <f t="shared" si="299"/>
        <v>0</v>
      </c>
      <c r="J123" s="94">
        <f t="shared" si="299"/>
        <v>0</v>
      </c>
      <c r="K123" s="94">
        <f t="shared" si="299"/>
        <v>0</v>
      </c>
      <c r="L123" s="94">
        <f t="shared" si="299"/>
        <v>0</v>
      </c>
      <c r="M123" s="94">
        <f t="shared" si="299"/>
        <v>0</v>
      </c>
      <c r="N123" s="94">
        <f t="shared" si="299"/>
        <v>0</v>
      </c>
      <c r="O123" s="94">
        <f t="shared" si="299"/>
        <v>0</v>
      </c>
      <c r="P123" s="94">
        <f t="shared" si="299"/>
        <v>0</v>
      </c>
      <c r="Q123" s="94">
        <f t="shared" si="299"/>
        <v>0</v>
      </c>
      <c r="R123" s="94">
        <f t="shared" si="299"/>
        <v>0</v>
      </c>
      <c r="S123" s="94">
        <f t="shared" si="299"/>
        <v>0</v>
      </c>
      <c r="T123" s="94">
        <f t="shared" si="299"/>
        <v>0</v>
      </c>
      <c r="U123" s="79"/>
      <c r="V123" s="80">
        <f t="shared" si="279"/>
        <v>0</v>
      </c>
      <c r="W123" s="85" t="e">
        <f t="shared" si="280"/>
        <v>#REF!</v>
      </c>
      <c r="X123" s="79"/>
      <c r="Y123" s="94">
        <f t="array" ref="Y123">IFERROR(INDEX(#REF!,MATCH($A$3&amp;$A$117&amp;$C123,#REF!,0),MATCH(Y$3,#REF!,0)),0)</f>
        <v>0</v>
      </c>
      <c r="Z123" s="94">
        <f t="array" ref="Z123">IFERROR(INDEX(#REF!,MATCH($A$3&amp;$A$117&amp;$C123,#REF!,0),MATCH(Z$3,#REF!,0)),0)</f>
        <v>0</v>
      </c>
      <c r="AA123" s="94">
        <f t="array" ref="AA123">IFERROR(INDEX(#REF!,MATCH($A$3&amp;$A$117&amp;$C123,#REF!,0),MATCH(AA$3,#REF!,0)),0)</f>
        <v>0</v>
      </c>
      <c r="AB123" s="94">
        <f t="array" ref="AB123">IFERROR(INDEX(#REF!,MATCH($A$3&amp;$A$117&amp;$C123,#REF!,0),MATCH(AB$3,#REF!,0)),0)</f>
        <v>0</v>
      </c>
      <c r="AC123" s="94">
        <f t="array" ref="AC123">IFERROR(INDEX(#REF!,MATCH($A$3&amp;$A$117&amp;$C123,#REF!,0),MATCH(AC$3,#REF!,0)),0)</f>
        <v>0</v>
      </c>
      <c r="AD123" s="94">
        <f t="array" ref="AD123">IFERROR(INDEX(#REF!,MATCH($A$3&amp;$A$117&amp;$C123,#REF!,0),MATCH(AD$3,#REF!,0)),0)</f>
        <v>0</v>
      </c>
      <c r="AE123" s="94">
        <f t="array" ref="AE123">IFERROR(INDEX(#REF!,MATCH($A$3&amp;$A$117&amp;$C123,#REF!,0),MATCH(AE$3,#REF!,0)),0)</f>
        <v>0</v>
      </c>
      <c r="AF123" s="94">
        <f t="array" ref="AF123">IFERROR(INDEX(#REF!,MATCH($A$3&amp;$A$117&amp;$C123,#REF!,0),MATCH(AF$3,#REF!,0)),0)</f>
        <v>0</v>
      </c>
      <c r="AG123" s="94">
        <f t="array" ref="AG123">IFERROR(INDEX(#REF!,MATCH($A$3&amp;$A$117&amp;$C123,#REF!,0),MATCH(AG$3,#REF!,0)),0)</f>
        <v>0</v>
      </c>
      <c r="AH123" s="94">
        <f t="array" ref="AH123">IFERROR(INDEX(#REF!,MATCH($A$3&amp;$A$117&amp;$C123,#REF!,0),MATCH(AH$3,#REF!,0)),0)</f>
        <v>0</v>
      </c>
      <c r="AI123" s="94">
        <f t="array" ref="AI123">IFERROR(INDEX(#REF!,MATCH($A$3&amp;$A$117&amp;$C123,#REF!,0),MATCH(AI$3,#REF!,0)),0)</f>
        <v>0</v>
      </c>
      <c r="AJ123" s="94">
        <f t="array" ref="AJ123">IFERROR(INDEX(#REF!,MATCH($A$3&amp;$A$117&amp;$C123,#REF!,0),MATCH(AJ$3,#REF!,0)),0)</f>
        <v>0</v>
      </c>
      <c r="AK123" s="79"/>
      <c r="AL123" s="80">
        <f t="shared" si="282"/>
        <v>0</v>
      </c>
      <c r="AM123" s="85" t="e">
        <f t="shared" si="283"/>
        <v>#REF!</v>
      </c>
      <c r="AN123" s="94"/>
      <c r="AO123" s="94">
        <f t="shared" si="300"/>
        <v>0</v>
      </c>
      <c r="AP123" s="94">
        <f t="shared" si="300"/>
        <v>0</v>
      </c>
      <c r="AQ123" s="94">
        <f t="shared" si="300"/>
        <v>0</v>
      </c>
      <c r="AR123" s="94">
        <f t="shared" si="300"/>
        <v>0</v>
      </c>
      <c r="AS123" s="94">
        <f t="shared" si="300"/>
        <v>0</v>
      </c>
      <c r="AT123" s="94">
        <f t="shared" si="300"/>
        <v>0</v>
      </c>
      <c r="AU123" s="94">
        <f t="shared" si="300"/>
        <v>0</v>
      </c>
      <c r="AV123" s="94">
        <f t="shared" si="300"/>
        <v>0</v>
      </c>
      <c r="AW123" s="94">
        <f t="shared" si="300"/>
        <v>0</v>
      </c>
      <c r="AX123" s="94">
        <f t="shared" si="300"/>
        <v>0</v>
      </c>
      <c r="AY123" s="94">
        <f t="shared" si="300"/>
        <v>0</v>
      </c>
      <c r="AZ123" s="94">
        <f t="shared" si="300"/>
        <v>0</v>
      </c>
      <c r="BA123" s="79"/>
      <c r="BB123" s="80">
        <f t="shared" si="285"/>
        <v>0</v>
      </c>
      <c r="BC123" s="85" t="e">
        <f t="shared" si="286"/>
        <v>#REF!</v>
      </c>
      <c r="BD123" s="79"/>
      <c r="BE123" s="94"/>
      <c r="BF123" s="110">
        <f t="array" ref="BF123">IFERROR(INDEX(#REF!,MATCH($D123,#REF!,0),MATCH(BF$117,#REF!,0)),0)</f>
        <v>0</v>
      </c>
      <c r="BG123" s="110">
        <f t="array" ref="BG123">IFERROR(INDEX(#REF!,MATCH($D123,#REF!,0),MATCH(BG$117,#REF!,0)),0)</f>
        <v>0</v>
      </c>
      <c r="BH123" s="113">
        <v>112</v>
      </c>
      <c r="BI123" s="115">
        <f t="shared" si="301"/>
        <v>8.9285714285714281E-3</v>
      </c>
      <c r="BJ123" s="112">
        <f t="array" ref="BJ123">IFERROR(INDEX(#REF!,MATCH($D123,#REF!,0),MATCH(BJ$117,#REF!,0)),0)</f>
        <v>0</v>
      </c>
      <c r="BK123" s="111">
        <f t="array" ref="BK123">IFERROR(INDEX(#REF!,MATCH($D123,#REF!,0),MATCH(BK$117,#REF!,0)),0)</f>
        <v>0</v>
      </c>
      <c r="BL123" s="79"/>
      <c r="BM123" s="94">
        <f t="shared" si="302"/>
        <v>0</v>
      </c>
      <c r="BN123" s="94">
        <f t="shared" si="302"/>
        <v>0</v>
      </c>
      <c r="BO123" s="94">
        <f t="shared" si="302"/>
        <v>0</v>
      </c>
      <c r="BP123" s="94">
        <f t="shared" si="302"/>
        <v>0</v>
      </c>
      <c r="BQ123" s="94">
        <f t="shared" si="302"/>
        <v>0</v>
      </c>
      <c r="BR123" s="94">
        <f t="shared" si="302"/>
        <v>0</v>
      </c>
      <c r="BS123" s="94">
        <f t="shared" si="302"/>
        <v>0</v>
      </c>
      <c r="BT123" s="94">
        <f t="shared" si="302"/>
        <v>0</v>
      </c>
      <c r="BU123" s="94">
        <f t="shared" si="302"/>
        <v>0</v>
      </c>
      <c r="BV123" s="94">
        <f t="shared" si="302"/>
        <v>0</v>
      </c>
      <c r="BW123" s="94">
        <f t="shared" si="302"/>
        <v>0</v>
      </c>
      <c r="BX123" s="94">
        <f t="shared" si="302"/>
        <v>0</v>
      </c>
      <c r="BY123" s="79"/>
      <c r="BZ123" s="80">
        <f t="shared" si="288"/>
        <v>0</v>
      </c>
      <c r="CA123" s="85" t="e">
        <f t="shared" si="289"/>
        <v>#REF!</v>
      </c>
      <c r="CB123" s="79"/>
      <c r="CC123" s="94">
        <f t="shared" si="303"/>
        <v>0</v>
      </c>
      <c r="CD123" s="94">
        <f t="shared" si="303"/>
        <v>0</v>
      </c>
      <c r="CE123" s="94">
        <f t="shared" si="303"/>
        <v>0</v>
      </c>
      <c r="CF123" s="94">
        <f t="shared" si="303"/>
        <v>0</v>
      </c>
      <c r="CG123" s="94">
        <f t="shared" si="303"/>
        <v>0</v>
      </c>
      <c r="CH123" s="94">
        <f t="shared" si="303"/>
        <v>0</v>
      </c>
      <c r="CI123" s="94">
        <f t="shared" si="303"/>
        <v>0</v>
      </c>
      <c r="CJ123" s="94">
        <f t="shared" si="303"/>
        <v>0</v>
      </c>
      <c r="CK123" s="94">
        <f t="shared" si="303"/>
        <v>0</v>
      </c>
      <c r="CL123" s="94">
        <f t="shared" si="303"/>
        <v>0</v>
      </c>
      <c r="CM123" s="94">
        <f t="shared" si="303"/>
        <v>0</v>
      </c>
      <c r="CN123" s="94">
        <f t="shared" si="303"/>
        <v>0</v>
      </c>
      <c r="CO123" s="79"/>
      <c r="CP123" s="80">
        <f t="shared" si="291"/>
        <v>0</v>
      </c>
      <c r="CQ123" s="85" t="e">
        <f t="shared" si="292"/>
        <v>#REF!</v>
      </c>
    </row>
    <row r="124" spans="1:95" ht="10.5" customHeight="1" outlineLevel="2" x14ac:dyDescent="0.25">
      <c r="A124" s="70" t="str">
        <f t="shared" si="293"/>
        <v>VolumeBooster hidratante</v>
      </c>
      <c r="B124" s="114" t="s">
        <v>184</v>
      </c>
      <c r="C124" s="78" t="s">
        <v>311</v>
      </c>
      <c r="D124" s="79" t="s">
        <v>29</v>
      </c>
      <c r="E124" s="79"/>
      <c r="F124" s="79"/>
      <c r="G124" s="60"/>
      <c r="H124" s="79"/>
      <c r="I124" s="94">
        <f t="shared" si="299"/>
        <v>0</v>
      </c>
      <c r="J124" s="94">
        <f t="shared" si="299"/>
        <v>0</v>
      </c>
      <c r="K124" s="94">
        <f t="shared" si="299"/>
        <v>0</v>
      </c>
      <c r="L124" s="94">
        <f t="shared" si="299"/>
        <v>0</v>
      </c>
      <c r="M124" s="94">
        <f t="shared" si="299"/>
        <v>0</v>
      </c>
      <c r="N124" s="94">
        <f t="shared" si="299"/>
        <v>0</v>
      </c>
      <c r="O124" s="94">
        <f t="shared" si="299"/>
        <v>0</v>
      </c>
      <c r="P124" s="94">
        <f t="shared" si="299"/>
        <v>0</v>
      </c>
      <c r="Q124" s="94">
        <f t="shared" si="299"/>
        <v>0</v>
      </c>
      <c r="R124" s="94">
        <f t="shared" si="299"/>
        <v>0</v>
      </c>
      <c r="S124" s="94">
        <f t="shared" si="299"/>
        <v>0</v>
      </c>
      <c r="T124" s="94">
        <f t="shared" si="299"/>
        <v>0</v>
      </c>
      <c r="U124" s="79"/>
      <c r="V124" s="80">
        <f t="shared" si="279"/>
        <v>0</v>
      </c>
      <c r="W124" s="85" t="e">
        <f t="shared" si="280"/>
        <v>#REF!</v>
      </c>
      <c r="X124" s="79"/>
      <c r="Y124" s="94">
        <f t="array" ref="Y124">IFERROR(INDEX(#REF!,MATCH($A$3&amp;$A$117&amp;$C124,#REF!,0),MATCH(Y$3,#REF!,0)),0)</f>
        <v>0</v>
      </c>
      <c r="Z124" s="94">
        <f t="array" ref="Z124">IFERROR(INDEX(#REF!,MATCH($A$3&amp;$A$117&amp;$C124,#REF!,0),MATCH(Z$3,#REF!,0)),0)</f>
        <v>0</v>
      </c>
      <c r="AA124" s="94">
        <f t="array" ref="AA124">IFERROR(INDEX(#REF!,MATCH($A$3&amp;$A$117&amp;$C124,#REF!,0),MATCH(AA$3,#REF!,0)),0)</f>
        <v>0</v>
      </c>
      <c r="AB124" s="94">
        <f t="array" ref="AB124">IFERROR(INDEX(#REF!,MATCH($A$3&amp;$A$117&amp;$C124,#REF!,0),MATCH(AB$3,#REF!,0)),0)</f>
        <v>0</v>
      </c>
      <c r="AC124" s="94">
        <f t="array" ref="AC124">IFERROR(INDEX(#REF!,MATCH($A$3&amp;$A$117&amp;$C124,#REF!,0),MATCH(AC$3,#REF!,0)),0)</f>
        <v>0</v>
      </c>
      <c r="AD124" s="94">
        <f t="array" ref="AD124">IFERROR(INDEX(#REF!,MATCH($A$3&amp;$A$117&amp;$C124,#REF!,0),MATCH(AD$3,#REF!,0)),0)</f>
        <v>0</v>
      </c>
      <c r="AE124" s="94">
        <f t="array" ref="AE124">IFERROR(INDEX(#REF!,MATCH($A$3&amp;$A$117&amp;$C124,#REF!,0),MATCH(AE$3,#REF!,0)),0)</f>
        <v>0</v>
      </c>
      <c r="AF124" s="94">
        <f t="array" ref="AF124">IFERROR(INDEX(#REF!,MATCH($A$3&amp;$A$117&amp;$C124,#REF!,0),MATCH(AF$3,#REF!,0)),0)</f>
        <v>0</v>
      </c>
      <c r="AG124" s="94">
        <f t="array" ref="AG124">IFERROR(INDEX(#REF!,MATCH($A$3&amp;$A$117&amp;$C124,#REF!,0),MATCH(AG$3,#REF!,0)),0)</f>
        <v>0</v>
      </c>
      <c r="AH124" s="94">
        <f t="array" ref="AH124">IFERROR(INDEX(#REF!,MATCH($A$3&amp;$A$117&amp;$C124,#REF!,0),MATCH(AH$3,#REF!,0)),0)</f>
        <v>0</v>
      </c>
      <c r="AI124" s="94">
        <f t="array" ref="AI124">IFERROR(INDEX(#REF!,MATCH($A$3&amp;$A$117&amp;$C124,#REF!,0),MATCH(AI$3,#REF!,0)),0)</f>
        <v>0</v>
      </c>
      <c r="AJ124" s="94">
        <f t="array" ref="AJ124">IFERROR(INDEX(#REF!,MATCH($A$3&amp;$A$117&amp;$C124,#REF!,0),MATCH(AJ$3,#REF!,0)),0)</f>
        <v>0</v>
      </c>
      <c r="AK124" s="79"/>
      <c r="AL124" s="80">
        <f t="shared" si="282"/>
        <v>0</v>
      </c>
      <c r="AM124" s="85" t="e">
        <f t="shared" si="283"/>
        <v>#REF!</v>
      </c>
      <c r="AN124" s="94"/>
      <c r="AO124" s="94">
        <f t="shared" si="300"/>
        <v>0</v>
      </c>
      <c r="AP124" s="94">
        <f t="shared" si="300"/>
        <v>0</v>
      </c>
      <c r="AQ124" s="94">
        <f t="shared" si="300"/>
        <v>0</v>
      </c>
      <c r="AR124" s="94">
        <f t="shared" si="300"/>
        <v>0</v>
      </c>
      <c r="AS124" s="94">
        <f t="shared" si="300"/>
        <v>0</v>
      </c>
      <c r="AT124" s="94">
        <f t="shared" si="300"/>
        <v>0</v>
      </c>
      <c r="AU124" s="94">
        <f t="shared" si="300"/>
        <v>0</v>
      </c>
      <c r="AV124" s="94">
        <f t="shared" si="300"/>
        <v>0</v>
      </c>
      <c r="AW124" s="94">
        <f t="shared" si="300"/>
        <v>0</v>
      </c>
      <c r="AX124" s="94">
        <f t="shared" si="300"/>
        <v>0</v>
      </c>
      <c r="AY124" s="94">
        <f t="shared" si="300"/>
        <v>0</v>
      </c>
      <c r="AZ124" s="94">
        <f t="shared" si="300"/>
        <v>0</v>
      </c>
      <c r="BA124" s="79"/>
      <c r="BB124" s="80">
        <f t="shared" si="285"/>
        <v>0</v>
      </c>
      <c r="BC124" s="85" t="e">
        <f t="shared" si="286"/>
        <v>#REF!</v>
      </c>
      <c r="BD124" s="79"/>
      <c r="BE124" s="94"/>
      <c r="BF124" s="110">
        <f t="array" ref="BF124">IFERROR(INDEX(#REF!,MATCH($D124,#REF!,0),MATCH(BF$117,#REF!,0)),0)</f>
        <v>0</v>
      </c>
      <c r="BG124" s="110">
        <f t="array" ref="BG124">IFERROR(INDEX(#REF!,MATCH($D124,#REF!,0),MATCH(BG$117,#REF!,0)),0)</f>
        <v>0</v>
      </c>
      <c r="BH124" s="113">
        <v>112</v>
      </c>
      <c r="BI124" s="115">
        <f t="shared" si="301"/>
        <v>8.9285714285714281E-3</v>
      </c>
      <c r="BJ124" s="112">
        <f t="array" ref="BJ124">IFERROR(INDEX(#REF!,MATCH($D124,#REF!,0),MATCH(BJ$117,#REF!,0)),0)</f>
        <v>0</v>
      </c>
      <c r="BK124" s="111">
        <f t="array" ref="BK124">IFERROR(INDEX(#REF!,MATCH($D124,#REF!,0),MATCH(BK$117,#REF!,0)),0)</f>
        <v>0</v>
      </c>
      <c r="BL124" s="79"/>
      <c r="BM124" s="94">
        <f t="shared" si="302"/>
        <v>0</v>
      </c>
      <c r="BN124" s="94">
        <f t="shared" si="302"/>
        <v>0</v>
      </c>
      <c r="BO124" s="94">
        <f t="shared" si="302"/>
        <v>0</v>
      </c>
      <c r="BP124" s="94">
        <f t="shared" si="302"/>
        <v>0</v>
      </c>
      <c r="BQ124" s="94">
        <f t="shared" si="302"/>
        <v>0</v>
      </c>
      <c r="BR124" s="94">
        <f t="shared" si="302"/>
        <v>0</v>
      </c>
      <c r="BS124" s="94">
        <f t="shared" si="302"/>
        <v>0</v>
      </c>
      <c r="BT124" s="94">
        <f t="shared" si="302"/>
        <v>0</v>
      </c>
      <c r="BU124" s="94">
        <f t="shared" si="302"/>
        <v>0</v>
      </c>
      <c r="BV124" s="94">
        <f t="shared" si="302"/>
        <v>0</v>
      </c>
      <c r="BW124" s="94">
        <f t="shared" si="302"/>
        <v>0</v>
      </c>
      <c r="BX124" s="94">
        <f t="shared" si="302"/>
        <v>0</v>
      </c>
      <c r="BY124" s="79"/>
      <c r="BZ124" s="80">
        <f t="shared" si="288"/>
        <v>0</v>
      </c>
      <c r="CA124" s="85" t="e">
        <f t="shared" si="289"/>
        <v>#REF!</v>
      </c>
      <c r="CB124" s="79"/>
      <c r="CC124" s="94">
        <f t="shared" si="303"/>
        <v>0</v>
      </c>
      <c r="CD124" s="94">
        <f t="shared" si="303"/>
        <v>0</v>
      </c>
      <c r="CE124" s="94">
        <f t="shared" si="303"/>
        <v>0</v>
      </c>
      <c r="CF124" s="94">
        <f t="shared" si="303"/>
        <v>0</v>
      </c>
      <c r="CG124" s="94">
        <f t="shared" si="303"/>
        <v>0</v>
      </c>
      <c r="CH124" s="94">
        <f t="shared" si="303"/>
        <v>0</v>
      </c>
      <c r="CI124" s="94">
        <f t="shared" si="303"/>
        <v>0</v>
      </c>
      <c r="CJ124" s="94">
        <f t="shared" si="303"/>
        <v>0</v>
      </c>
      <c r="CK124" s="94">
        <f t="shared" si="303"/>
        <v>0</v>
      </c>
      <c r="CL124" s="94">
        <f t="shared" si="303"/>
        <v>0</v>
      </c>
      <c r="CM124" s="94">
        <f t="shared" si="303"/>
        <v>0</v>
      </c>
      <c r="CN124" s="94">
        <f t="shared" si="303"/>
        <v>0</v>
      </c>
      <c r="CO124" s="79"/>
      <c r="CP124" s="80">
        <f t="shared" si="291"/>
        <v>0</v>
      </c>
      <c r="CQ124" s="85" t="e">
        <f t="shared" si="292"/>
        <v>#REF!</v>
      </c>
    </row>
    <row r="125" spans="1:95" ht="10.5" customHeight="1" outlineLevel="2" x14ac:dyDescent="0.25">
      <c r="A125" s="70" t="str">
        <f t="shared" si="293"/>
        <v>VolumeBooster fortificante</v>
      </c>
      <c r="B125" s="114" t="s">
        <v>184</v>
      </c>
      <c r="C125" s="78" t="s">
        <v>312</v>
      </c>
      <c r="D125" s="79" t="s">
        <v>30</v>
      </c>
      <c r="E125" s="79"/>
      <c r="F125" s="79"/>
      <c r="G125" s="60"/>
      <c r="H125" s="79"/>
      <c r="I125" s="94">
        <f t="shared" si="299"/>
        <v>0</v>
      </c>
      <c r="J125" s="94">
        <f t="shared" si="299"/>
        <v>0</v>
      </c>
      <c r="K125" s="94">
        <f t="shared" si="299"/>
        <v>0</v>
      </c>
      <c r="L125" s="94">
        <f t="shared" si="299"/>
        <v>0</v>
      </c>
      <c r="M125" s="94">
        <f t="shared" si="299"/>
        <v>0</v>
      </c>
      <c r="N125" s="94">
        <f t="shared" si="299"/>
        <v>0</v>
      </c>
      <c r="O125" s="94">
        <f t="shared" si="299"/>
        <v>0</v>
      </c>
      <c r="P125" s="94">
        <f t="shared" si="299"/>
        <v>0</v>
      </c>
      <c r="Q125" s="94">
        <f t="shared" si="299"/>
        <v>0</v>
      </c>
      <c r="R125" s="94">
        <f t="shared" si="299"/>
        <v>0</v>
      </c>
      <c r="S125" s="94">
        <f t="shared" si="299"/>
        <v>0</v>
      </c>
      <c r="T125" s="94">
        <f t="shared" si="299"/>
        <v>0</v>
      </c>
      <c r="U125" s="79"/>
      <c r="V125" s="80">
        <f t="shared" si="279"/>
        <v>0</v>
      </c>
      <c r="W125" s="85" t="e">
        <f t="shared" si="280"/>
        <v>#REF!</v>
      </c>
      <c r="X125" s="79"/>
      <c r="Y125" s="94">
        <f t="array" ref="Y125">IFERROR(INDEX(#REF!,MATCH($A$3&amp;$A$117&amp;$C125,#REF!,0),MATCH(Y$3,#REF!,0)),0)</f>
        <v>0</v>
      </c>
      <c r="Z125" s="94">
        <f t="array" ref="Z125">IFERROR(INDEX(#REF!,MATCH($A$3&amp;$A$117&amp;$C125,#REF!,0),MATCH(Z$3,#REF!,0)),0)</f>
        <v>0</v>
      </c>
      <c r="AA125" s="94">
        <f t="array" ref="AA125">IFERROR(INDEX(#REF!,MATCH($A$3&amp;$A$117&amp;$C125,#REF!,0),MATCH(AA$3,#REF!,0)),0)</f>
        <v>0</v>
      </c>
      <c r="AB125" s="94">
        <f t="array" ref="AB125">IFERROR(INDEX(#REF!,MATCH($A$3&amp;$A$117&amp;$C125,#REF!,0),MATCH(AB$3,#REF!,0)),0)</f>
        <v>0</v>
      </c>
      <c r="AC125" s="94">
        <f t="array" ref="AC125">IFERROR(INDEX(#REF!,MATCH($A$3&amp;$A$117&amp;$C125,#REF!,0),MATCH(AC$3,#REF!,0)),0)</f>
        <v>0</v>
      </c>
      <c r="AD125" s="94">
        <f t="array" ref="AD125">IFERROR(INDEX(#REF!,MATCH($A$3&amp;$A$117&amp;$C125,#REF!,0),MATCH(AD$3,#REF!,0)),0)</f>
        <v>0</v>
      </c>
      <c r="AE125" s="94">
        <f t="array" ref="AE125">IFERROR(INDEX(#REF!,MATCH($A$3&amp;$A$117&amp;$C125,#REF!,0),MATCH(AE$3,#REF!,0)),0)</f>
        <v>0</v>
      </c>
      <c r="AF125" s="94">
        <f t="array" ref="AF125">IFERROR(INDEX(#REF!,MATCH($A$3&amp;$A$117&amp;$C125,#REF!,0),MATCH(AF$3,#REF!,0)),0)</f>
        <v>0</v>
      </c>
      <c r="AG125" s="94">
        <f t="array" ref="AG125">IFERROR(INDEX(#REF!,MATCH($A$3&amp;$A$117&amp;$C125,#REF!,0),MATCH(AG$3,#REF!,0)),0)</f>
        <v>0</v>
      </c>
      <c r="AH125" s="94">
        <f t="array" ref="AH125">IFERROR(INDEX(#REF!,MATCH($A$3&amp;$A$117&amp;$C125,#REF!,0),MATCH(AH$3,#REF!,0)),0)</f>
        <v>0</v>
      </c>
      <c r="AI125" s="94">
        <f t="array" ref="AI125">IFERROR(INDEX(#REF!,MATCH($A$3&amp;$A$117&amp;$C125,#REF!,0),MATCH(AI$3,#REF!,0)),0)</f>
        <v>0</v>
      </c>
      <c r="AJ125" s="94">
        <f t="array" ref="AJ125">IFERROR(INDEX(#REF!,MATCH($A$3&amp;$A$117&amp;$C125,#REF!,0),MATCH(AJ$3,#REF!,0)),0)</f>
        <v>0</v>
      </c>
      <c r="AK125" s="79"/>
      <c r="AL125" s="80">
        <f t="shared" si="282"/>
        <v>0</v>
      </c>
      <c r="AM125" s="85" t="e">
        <f t="shared" si="283"/>
        <v>#REF!</v>
      </c>
      <c r="AN125" s="94"/>
      <c r="AO125" s="94">
        <f t="shared" si="300"/>
        <v>0</v>
      </c>
      <c r="AP125" s="94">
        <f t="shared" si="300"/>
        <v>0</v>
      </c>
      <c r="AQ125" s="94">
        <f t="shared" si="300"/>
        <v>0</v>
      </c>
      <c r="AR125" s="94">
        <f t="shared" si="300"/>
        <v>0</v>
      </c>
      <c r="AS125" s="94">
        <f t="shared" si="300"/>
        <v>0</v>
      </c>
      <c r="AT125" s="94">
        <f t="shared" si="300"/>
        <v>0</v>
      </c>
      <c r="AU125" s="94">
        <f t="shared" si="300"/>
        <v>0</v>
      </c>
      <c r="AV125" s="94">
        <f t="shared" si="300"/>
        <v>0</v>
      </c>
      <c r="AW125" s="94">
        <f t="shared" si="300"/>
        <v>0</v>
      </c>
      <c r="AX125" s="94">
        <f t="shared" si="300"/>
        <v>0</v>
      </c>
      <c r="AY125" s="94">
        <f t="shared" si="300"/>
        <v>0</v>
      </c>
      <c r="AZ125" s="94">
        <f t="shared" si="300"/>
        <v>0</v>
      </c>
      <c r="BA125" s="79"/>
      <c r="BB125" s="80">
        <f t="shared" si="285"/>
        <v>0</v>
      </c>
      <c r="BC125" s="85" t="e">
        <f t="shared" si="286"/>
        <v>#REF!</v>
      </c>
      <c r="BD125" s="79"/>
      <c r="BE125" s="94"/>
      <c r="BF125" s="110">
        <f t="array" ref="BF125">IFERROR(INDEX(#REF!,MATCH($D125,#REF!,0),MATCH(BF$117,#REF!,0)),0)</f>
        <v>0</v>
      </c>
      <c r="BG125" s="110">
        <f t="array" ref="BG125">IFERROR(INDEX(#REF!,MATCH($D125,#REF!,0),MATCH(BG$117,#REF!,0)),0)</f>
        <v>0</v>
      </c>
      <c r="BH125" s="113">
        <v>112</v>
      </c>
      <c r="BI125" s="115">
        <f t="shared" si="301"/>
        <v>8.9285714285714281E-3</v>
      </c>
      <c r="BJ125" s="112">
        <f t="array" ref="BJ125">IFERROR(INDEX(#REF!,MATCH($D125,#REF!,0),MATCH(BJ$117,#REF!,0)),0)</f>
        <v>0</v>
      </c>
      <c r="BK125" s="111">
        <f t="array" ref="BK125">IFERROR(INDEX(#REF!,MATCH($D125,#REF!,0),MATCH(BK$117,#REF!,0)),0)</f>
        <v>0</v>
      </c>
      <c r="BL125" s="79"/>
      <c r="BM125" s="94">
        <f t="shared" si="302"/>
        <v>0</v>
      </c>
      <c r="BN125" s="94">
        <f t="shared" si="302"/>
        <v>0</v>
      </c>
      <c r="BO125" s="94">
        <f t="shared" si="302"/>
        <v>0</v>
      </c>
      <c r="BP125" s="94">
        <f t="shared" si="302"/>
        <v>0</v>
      </c>
      <c r="BQ125" s="94">
        <f t="shared" si="302"/>
        <v>0</v>
      </c>
      <c r="BR125" s="94">
        <f t="shared" si="302"/>
        <v>0</v>
      </c>
      <c r="BS125" s="94">
        <f t="shared" si="302"/>
        <v>0</v>
      </c>
      <c r="BT125" s="94">
        <f t="shared" si="302"/>
        <v>0</v>
      </c>
      <c r="BU125" s="94">
        <f t="shared" si="302"/>
        <v>0</v>
      </c>
      <c r="BV125" s="94">
        <f t="shared" si="302"/>
        <v>0</v>
      </c>
      <c r="BW125" s="94">
        <f t="shared" si="302"/>
        <v>0</v>
      </c>
      <c r="BX125" s="94">
        <f t="shared" si="302"/>
        <v>0</v>
      </c>
      <c r="BY125" s="79"/>
      <c r="BZ125" s="80">
        <f t="shared" si="288"/>
        <v>0</v>
      </c>
      <c r="CA125" s="85" t="e">
        <f t="shared" si="289"/>
        <v>#REF!</v>
      </c>
      <c r="CB125" s="79"/>
      <c r="CC125" s="94">
        <f t="shared" si="303"/>
        <v>0</v>
      </c>
      <c r="CD125" s="94">
        <f t="shared" si="303"/>
        <v>0</v>
      </c>
      <c r="CE125" s="94">
        <f t="shared" si="303"/>
        <v>0</v>
      </c>
      <c r="CF125" s="94">
        <f t="shared" si="303"/>
        <v>0</v>
      </c>
      <c r="CG125" s="94">
        <f t="shared" si="303"/>
        <v>0</v>
      </c>
      <c r="CH125" s="94">
        <f t="shared" si="303"/>
        <v>0</v>
      </c>
      <c r="CI125" s="94">
        <f t="shared" si="303"/>
        <v>0</v>
      </c>
      <c r="CJ125" s="94">
        <f t="shared" si="303"/>
        <v>0</v>
      </c>
      <c r="CK125" s="94">
        <f t="shared" si="303"/>
        <v>0</v>
      </c>
      <c r="CL125" s="94">
        <f t="shared" si="303"/>
        <v>0</v>
      </c>
      <c r="CM125" s="94">
        <f t="shared" si="303"/>
        <v>0</v>
      </c>
      <c r="CN125" s="94">
        <f t="shared" si="303"/>
        <v>0</v>
      </c>
      <c r="CO125" s="79"/>
      <c r="CP125" s="80">
        <f t="shared" si="291"/>
        <v>0</v>
      </c>
      <c r="CQ125" s="85" t="e">
        <f t="shared" si="292"/>
        <v>#REF!</v>
      </c>
    </row>
    <row r="126" spans="1:95" ht="10.5" customHeight="1" outlineLevel="2" x14ac:dyDescent="0.25">
      <c r="A126" s="70" t="str">
        <f t="shared" si="293"/>
        <v>VolumeShampoo a seco 150ml</v>
      </c>
      <c r="B126" s="114" t="s">
        <v>184</v>
      </c>
      <c r="C126" s="78" t="s">
        <v>220</v>
      </c>
      <c r="D126" s="79" t="s">
        <v>31</v>
      </c>
      <c r="E126" s="79"/>
      <c r="F126" s="79"/>
      <c r="G126" s="60"/>
      <c r="H126" s="79"/>
      <c r="I126" s="94">
        <f t="shared" si="299"/>
        <v>0</v>
      </c>
      <c r="J126" s="94">
        <f t="shared" si="299"/>
        <v>0</v>
      </c>
      <c r="K126" s="94">
        <f t="shared" si="299"/>
        <v>0</v>
      </c>
      <c r="L126" s="94">
        <f t="shared" si="299"/>
        <v>0</v>
      </c>
      <c r="M126" s="94">
        <f t="shared" si="299"/>
        <v>0</v>
      </c>
      <c r="N126" s="94">
        <f t="shared" si="299"/>
        <v>0</v>
      </c>
      <c r="O126" s="94">
        <f t="shared" si="299"/>
        <v>0</v>
      </c>
      <c r="P126" s="94">
        <f t="shared" si="299"/>
        <v>0</v>
      </c>
      <c r="Q126" s="94">
        <f t="shared" si="299"/>
        <v>0</v>
      </c>
      <c r="R126" s="94">
        <f t="shared" si="299"/>
        <v>0</v>
      </c>
      <c r="S126" s="94">
        <f t="shared" si="299"/>
        <v>0</v>
      </c>
      <c r="T126" s="94">
        <f t="shared" si="299"/>
        <v>0</v>
      </c>
      <c r="U126" s="79"/>
      <c r="V126" s="80">
        <f t="shared" si="279"/>
        <v>0</v>
      </c>
      <c r="W126" s="85" t="e">
        <f t="shared" si="280"/>
        <v>#REF!</v>
      </c>
      <c r="X126" s="79"/>
      <c r="Y126" s="94">
        <f t="array" ref="Y126">IFERROR(INDEX(#REF!,MATCH($A$3&amp;$A$117&amp;$C126,#REF!,0),MATCH(Y$3,#REF!,0)),0)</f>
        <v>0</v>
      </c>
      <c r="Z126" s="94">
        <f t="array" ref="Z126">IFERROR(INDEX(#REF!,MATCH($A$3&amp;$A$117&amp;$C126,#REF!,0),MATCH(Z$3,#REF!,0)),0)</f>
        <v>0</v>
      </c>
      <c r="AA126" s="94">
        <f t="array" ref="AA126">IFERROR(INDEX(#REF!,MATCH($A$3&amp;$A$117&amp;$C126,#REF!,0),MATCH(AA$3,#REF!,0)),0)</f>
        <v>0</v>
      </c>
      <c r="AB126" s="94">
        <f t="array" ref="AB126">IFERROR(INDEX(#REF!,MATCH($A$3&amp;$A$117&amp;$C126,#REF!,0),MATCH(AB$3,#REF!,0)),0)</f>
        <v>0</v>
      </c>
      <c r="AC126" s="94">
        <f t="array" ref="AC126">IFERROR(INDEX(#REF!,MATCH($A$3&amp;$A$117&amp;$C126,#REF!,0),MATCH(AC$3,#REF!,0)),0)</f>
        <v>0</v>
      </c>
      <c r="AD126" s="94">
        <f t="array" ref="AD126">IFERROR(INDEX(#REF!,MATCH($A$3&amp;$A$117&amp;$C126,#REF!,0),MATCH(AD$3,#REF!,0)),0)</f>
        <v>0</v>
      </c>
      <c r="AE126" s="94">
        <f t="array" ref="AE126">IFERROR(INDEX(#REF!,MATCH($A$3&amp;$A$117&amp;$C126,#REF!,0),MATCH(AE$3,#REF!,0)),0)</f>
        <v>0</v>
      </c>
      <c r="AF126" s="94">
        <f t="array" ref="AF126">IFERROR(INDEX(#REF!,MATCH($A$3&amp;$A$117&amp;$C126,#REF!,0),MATCH(AF$3,#REF!,0)),0)</f>
        <v>0</v>
      </c>
      <c r="AG126" s="94">
        <f t="array" ref="AG126">IFERROR(INDEX(#REF!,MATCH($A$3&amp;$A$117&amp;$C126,#REF!,0),MATCH(AG$3,#REF!,0)),0)</f>
        <v>0</v>
      </c>
      <c r="AH126" s="94">
        <f t="array" ref="AH126">IFERROR(INDEX(#REF!,MATCH($A$3&amp;$A$117&amp;$C126,#REF!,0),MATCH(AH$3,#REF!,0)),0)</f>
        <v>0</v>
      </c>
      <c r="AI126" s="94">
        <f t="array" ref="AI126">IFERROR(INDEX(#REF!,MATCH($A$3&amp;$A$117&amp;$C126,#REF!,0),MATCH(AI$3,#REF!,0)),0)</f>
        <v>0</v>
      </c>
      <c r="AJ126" s="94">
        <f t="array" ref="AJ126">IFERROR(INDEX(#REF!,MATCH($A$3&amp;$A$117&amp;$C126,#REF!,0),MATCH(AJ$3,#REF!,0)),0)</f>
        <v>0</v>
      </c>
      <c r="AK126" s="79"/>
      <c r="AL126" s="80">
        <f t="shared" si="282"/>
        <v>0</v>
      </c>
      <c r="AM126" s="85" t="e">
        <f t="shared" si="283"/>
        <v>#REF!</v>
      </c>
      <c r="AN126" s="94"/>
      <c r="AO126" s="94">
        <f t="shared" si="300"/>
        <v>0</v>
      </c>
      <c r="AP126" s="94">
        <f t="shared" si="300"/>
        <v>0</v>
      </c>
      <c r="AQ126" s="94">
        <f t="shared" si="300"/>
        <v>0</v>
      </c>
      <c r="AR126" s="94">
        <f t="shared" si="300"/>
        <v>0</v>
      </c>
      <c r="AS126" s="94">
        <f t="shared" si="300"/>
        <v>0</v>
      </c>
      <c r="AT126" s="94">
        <f t="shared" si="300"/>
        <v>0</v>
      </c>
      <c r="AU126" s="94">
        <f t="shared" si="300"/>
        <v>0</v>
      </c>
      <c r="AV126" s="94">
        <f t="shared" si="300"/>
        <v>0</v>
      </c>
      <c r="AW126" s="94">
        <f t="shared" si="300"/>
        <v>0</v>
      </c>
      <c r="AX126" s="94">
        <f t="shared" si="300"/>
        <v>0</v>
      </c>
      <c r="AY126" s="94">
        <f t="shared" si="300"/>
        <v>0</v>
      </c>
      <c r="AZ126" s="94">
        <f t="shared" si="300"/>
        <v>0</v>
      </c>
      <c r="BA126" s="79"/>
      <c r="BB126" s="80">
        <f t="shared" si="285"/>
        <v>0</v>
      </c>
      <c r="BC126" s="85" t="e">
        <f t="shared" si="286"/>
        <v>#REF!</v>
      </c>
      <c r="BD126" s="79"/>
      <c r="BE126" s="94"/>
      <c r="BF126" s="110">
        <f t="array" ref="BF126">IFERROR(INDEX(#REF!,MATCH($D126,#REF!,0),MATCH(BF$117,#REF!,0)),0)</f>
        <v>0</v>
      </c>
      <c r="BG126" s="110">
        <f t="array" ref="BG126">IFERROR(INDEX(#REF!,MATCH($D126,#REF!,0),MATCH(BG$117,#REF!,0)),0)</f>
        <v>0</v>
      </c>
      <c r="BH126" s="113">
        <v>20</v>
      </c>
      <c r="BI126" s="115">
        <f t="shared" si="301"/>
        <v>0.05</v>
      </c>
      <c r="BJ126" s="112">
        <f t="array" ref="BJ126">IFERROR(INDEX(#REF!,MATCH($D126,#REF!,0),MATCH(BJ$117,#REF!,0)),0)</f>
        <v>0</v>
      </c>
      <c r="BK126" s="111">
        <f t="array" ref="BK126">IFERROR(INDEX(#REF!,MATCH($D126,#REF!,0),MATCH(BK$117,#REF!,0)),0)</f>
        <v>0</v>
      </c>
      <c r="BL126" s="79"/>
      <c r="BM126" s="94">
        <f t="shared" si="302"/>
        <v>0</v>
      </c>
      <c r="BN126" s="94">
        <f t="shared" si="302"/>
        <v>0</v>
      </c>
      <c r="BO126" s="94">
        <f t="shared" si="302"/>
        <v>0</v>
      </c>
      <c r="BP126" s="94">
        <f t="shared" si="302"/>
        <v>0</v>
      </c>
      <c r="BQ126" s="94">
        <f t="shared" si="302"/>
        <v>0</v>
      </c>
      <c r="BR126" s="94">
        <f t="shared" si="302"/>
        <v>0</v>
      </c>
      <c r="BS126" s="94">
        <f t="shared" si="302"/>
        <v>0</v>
      </c>
      <c r="BT126" s="94">
        <f t="shared" si="302"/>
        <v>0</v>
      </c>
      <c r="BU126" s="94">
        <f t="shared" si="302"/>
        <v>0</v>
      </c>
      <c r="BV126" s="94">
        <f t="shared" si="302"/>
        <v>0</v>
      </c>
      <c r="BW126" s="94">
        <f t="shared" si="302"/>
        <v>0</v>
      </c>
      <c r="BX126" s="94">
        <f t="shared" si="302"/>
        <v>0</v>
      </c>
      <c r="BY126" s="79"/>
      <c r="BZ126" s="80">
        <f t="shared" si="288"/>
        <v>0</v>
      </c>
      <c r="CA126" s="85" t="e">
        <f t="shared" si="289"/>
        <v>#REF!</v>
      </c>
      <c r="CB126" s="79"/>
      <c r="CC126" s="94">
        <f t="shared" si="303"/>
        <v>0</v>
      </c>
      <c r="CD126" s="94">
        <f t="shared" si="303"/>
        <v>0</v>
      </c>
      <c r="CE126" s="94">
        <f t="shared" si="303"/>
        <v>0</v>
      </c>
      <c r="CF126" s="94">
        <f t="shared" si="303"/>
        <v>0</v>
      </c>
      <c r="CG126" s="94">
        <f t="shared" si="303"/>
        <v>0</v>
      </c>
      <c r="CH126" s="94">
        <f t="shared" si="303"/>
        <v>0</v>
      </c>
      <c r="CI126" s="94">
        <f t="shared" si="303"/>
        <v>0</v>
      </c>
      <c r="CJ126" s="94">
        <f t="shared" si="303"/>
        <v>0</v>
      </c>
      <c r="CK126" s="94">
        <f t="shared" si="303"/>
        <v>0</v>
      </c>
      <c r="CL126" s="94">
        <f t="shared" si="303"/>
        <v>0</v>
      </c>
      <c r="CM126" s="94">
        <f t="shared" si="303"/>
        <v>0</v>
      </c>
      <c r="CN126" s="94">
        <f t="shared" si="303"/>
        <v>0</v>
      </c>
      <c r="CO126" s="79"/>
      <c r="CP126" s="80">
        <f t="shared" si="291"/>
        <v>0</v>
      </c>
      <c r="CQ126" s="85" t="e">
        <f t="shared" si="292"/>
        <v>#REF!</v>
      </c>
    </row>
    <row r="127" spans="1:95" ht="10.5" customHeight="1" outlineLevel="1" x14ac:dyDescent="0.25">
      <c r="A127" s="70" t="str">
        <f t="shared" si="293"/>
        <v>VolumeLançamentos</v>
      </c>
      <c r="B127" s="70" t="s">
        <v>184</v>
      </c>
      <c r="C127" s="70"/>
      <c r="D127" s="61" t="s">
        <v>32</v>
      </c>
      <c r="E127" s="61"/>
      <c r="F127" s="61"/>
      <c r="G127" s="60"/>
      <c r="H127" s="60"/>
      <c r="I127" s="65">
        <f t="shared" ref="I127:T127" si="304">SUM(I128:I140)</f>
        <v>0</v>
      </c>
      <c r="J127" s="65">
        <f t="shared" si="304"/>
        <v>0</v>
      </c>
      <c r="K127" s="65">
        <f t="shared" si="304"/>
        <v>0</v>
      </c>
      <c r="L127" s="65">
        <f t="shared" si="304"/>
        <v>0</v>
      </c>
      <c r="M127" s="65">
        <f t="shared" si="304"/>
        <v>0</v>
      </c>
      <c r="N127" s="65">
        <f t="shared" si="304"/>
        <v>0</v>
      </c>
      <c r="O127" s="65">
        <f t="shared" si="304"/>
        <v>0</v>
      </c>
      <c r="P127" s="65">
        <f t="shared" si="304"/>
        <v>0</v>
      </c>
      <c r="Q127" s="65">
        <f t="shared" si="304"/>
        <v>0</v>
      </c>
      <c r="R127" s="65">
        <f t="shared" si="304"/>
        <v>0</v>
      </c>
      <c r="S127" s="65">
        <f t="shared" si="304"/>
        <v>0</v>
      </c>
      <c r="T127" s="65">
        <f t="shared" si="304"/>
        <v>0</v>
      </c>
      <c r="U127" s="60"/>
      <c r="V127" s="65">
        <f t="shared" si="279"/>
        <v>0</v>
      </c>
      <c r="W127" s="66" t="e">
        <f t="shared" si="280"/>
        <v>#REF!</v>
      </c>
      <c r="X127" s="60"/>
      <c r="Y127" s="65">
        <f t="shared" ref="Y127:AJ127" si="305">SUM(Y128:Y140)</f>
        <v>0</v>
      </c>
      <c r="Z127" s="65">
        <f t="shared" si="305"/>
        <v>0</v>
      </c>
      <c r="AA127" s="65">
        <f t="shared" si="305"/>
        <v>0</v>
      </c>
      <c r="AB127" s="65">
        <f t="shared" si="305"/>
        <v>0</v>
      </c>
      <c r="AC127" s="65">
        <f t="shared" si="305"/>
        <v>0</v>
      </c>
      <c r="AD127" s="65">
        <f t="shared" si="305"/>
        <v>0</v>
      </c>
      <c r="AE127" s="65">
        <f t="shared" si="305"/>
        <v>0</v>
      </c>
      <c r="AF127" s="65">
        <f t="shared" si="305"/>
        <v>0</v>
      </c>
      <c r="AG127" s="65">
        <f t="shared" si="305"/>
        <v>0</v>
      </c>
      <c r="AH127" s="65">
        <f t="shared" si="305"/>
        <v>0</v>
      </c>
      <c r="AI127" s="65">
        <f t="shared" si="305"/>
        <v>0</v>
      </c>
      <c r="AJ127" s="65">
        <f t="shared" si="305"/>
        <v>0</v>
      </c>
      <c r="AK127" s="60"/>
      <c r="AL127" s="65">
        <f t="shared" si="282"/>
        <v>0</v>
      </c>
      <c r="AM127" s="66" t="e">
        <f t="shared" si="283"/>
        <v>#REF!</v>
      </c>
      <c r="AN127" s="60"/>
      <c r="AO127" s="65">
        <f t="shared" ref="AO127:AZ127" si="306">SUM(AO128:AO140)</f>
        <v>0</v>
      </c>
      <c r="AP127" s="65">
        <f t="shared" si="306"/>
        <v>0</v>
      </c>
      <c r="AQ127" s="65">
        <f t="shared" si="306"/>
        <v>0</v>
      </c>
      <c r="AR127" s="65">
        <f t="shared" si="306"/>
        <v>0</v>
      </c>
      <c r="AS127" s="65">
        <f t="shared" si="306"/>
        <v>0</v>
      </c>
      <c r="AT127" s="65">
        <f t="shared" si="306"/>
        <v>0</v>
      </c>
      <c r="AU127" s="65">
        <f t="shared" si="306"/>
        <v>0</v>
      </c>
      <c r="AV127" s="65">
        <f t="shared" si="306"/>
        <v>0</v>
      </c>
      <c r="AW127" s="65">
        <f t="shared" si="306"/>
        <v>0</v>
      </c>
      <c r="AX127" s="65">
        <f t="shared" si="306"/>
        <v>0</v>
      </c>
      <c r="AY127" s="65">
        <f t="shared" si="306"/>
        <v>0</v>
      </c>
      <c r="AZ127" s="65">
        <f t="shared" si="306"/>
        <v>0</v>
      </c>
      <c r="BA127" s="60"/>
      <c r="BB127" s="65">
        <f t="shared" si="285"/>
        <v>0</v>
      </c>
      <c r="BC127" s="66" t="e">
        <f t="shared" si="286"/>
        <v>#REF!</v>
      </c>
      <c r="BD127" s="60"/>
      <c r="BE127" s="87"/>
      <c r="BF127" s="109"/>
      <c r="BG127" s="84"/>
      <c r="BH127" s="100"/>
      <c r="BI127" s="109"/>
      <c r="BJ127" s="84"/>
      <c r="BK127" s="100"/>
      <c r="BL127" s="60"/>
      <c r="BM127" s="65">
        <f t="shared" ref="BM127:BX127" si="307">SUM(BM128:BM140)</f>
        <v>0</v>
      </c>
      <c r="BN127" s="65">
        <f t="shared" si="307"/>
        <v>0</v>
      </c>
      <c r="BO127" s="65">
        <f t="shared" si="307"/>
        <v>0</v>
      </c>
      <c r="BP127" s="65">
        <f t="shared" si="307"/>
        <v>0</v>
      </c>
      <c r="BQ127" s="65">
        <f t="shared" si="307"/>
        <v>0</v>
      </c>
      <c r="BR127" s="65">
        <f t="shared" si="307"/>
        <v>0</v>
      </c>
      <c r="BS127" s="65">
        <f t="shared" si="307"/>
        <v>0</v>
      </c>
      <c r="BT127" s="65">
        <f t="shared" si="307"/>
        <v>0</v>
      </c>
      <c r="BU127" s="65">
        <f t="shared" si="307"/>
        <v>0</v>
      </c>
      <c r="BV127" s="65">
        <f t="shared" si="307"/>
        <v>0</v>
      </c>
      <c r="BW127" s="65">
        <f t="shared" si="307"/>
        <v>0</v>
      </c>
      <c r="BX127" s="65">
        <f t="shared" si="307"/>
        <v>0</v>
      </c>
      <c r="BY127" s="60"/>
      <c r="BZ127" s="65">
        <f t="shared" si="288"/>
        <v>0</v>
      </c>
      <c r="CA127" s="66" t="e">
        <f t="shared" si="289"/>
        <v>#REF!</v>
      </c>
      <c r="CB127" s="60"/>
      <c r="CC127" s="65">
        <f t="shared" ref="CC127:CN127" si="308">SUM(CC128:CC140)</f>
        <v>0</v>
      </c>
      <c r="CD127" s="65">
        <f t="shared" si="308"/>
        <v>0</v>
      </c>
      <c r="CE127" s="65">
        <f t="shared" si="308"/>
        <v>0</v>
      </c>
      <c r="CF127" s="65">
        <f t="shared" si="308"/>
        <v>0</v>
      </c>
      <c r="CG127" s="65">
        <f t="shared" si="308"/>
        <v>0</v>
      </c>
      <c r="CH127" s="65">
        <f t="shared" si="308"/>
        <v>0</v>
      </c>
      <c r="CI127" s="65">
        <f t="shared" si="308"/>
        <v>0</v>
      </c>
      <c r="CJ127" s="65">
        <f t="shared" si="308"/>
        <v>0</v>
      </c>
      <c r="CK127" s="65">
        <f t="shared" si="308"/>
        <v>0</v>
      </c>
      <c r="CL127" s="65">
        <f t="shared" si="308"/>
        <v>0</v>
      </c>
      <c r="CM127" s="65">
        <f t="shared" si="308"/>
        <v>0</v>
      </c>
      <c r="CN127" s="65">
        <f t="shared" si="308"/>
        <v>0</v>
      </c>
      <c r="CO127" s="60"/>
      <c r="CP127" s="65">
        <f t="shared" si="291"/>
        <v>0</v>
      </c>
      <c r="CQ127" s="66" t="e">
        <f t="shared" si="292"/>
        <v>#REF!</v>
      </c>
    </row>
    <row r="128" spans="1:95" ht="10.5" customHeight="1" outlineLevel="2" x14ac:dyDescent="0.25">
      <c r="A128" s="70" t="str">
        <f t="shared" si="293"/>
        <v>VolumeShampoo 60ml</v>
      </c>
      <c r="B128" s="114" t="s">
        <v>184</v>
      </c>
      <c r="C128" s="78" t="s">
        <v>221</v>
      </c>
      <c r="D128" s="79" t="s">
        <v>222</v>
      </c>
      <c r="E128" s="79"/>
      <c r="F128" s="79"/>
      <c r="G128" s="60"/>
      <c r="H128" s="79"/>
      <c r="I128" s="94">
        <f t="shared" ref="I128:T140" si="309">IFERROR(ROUND(INDEX(I$5:I$38,MATCH($D128,$D$5:$D$38,0),1)/($BG128*(1+$BJ128*--(I$3&gt;=$BK128))),0),0)</f>
        <v>0</v>
      </c>
      <c r="J128" s="94">
        <f t="shared" si="309"/>
        <v>0</v>
      </c>
      <c r="K128" s="94">
        <f t="shared" si="309"/>
        <v>0</v>
      </c>
      <c r="L128" s="94">
        <f t="shared" si="309"/>
        <v>0</v>
      </c>
      <c r="M128" s="94">
        <f t="shared" si="309"/>
        <v>0</v>
      </c>
      <c r="N128" s="94">
        <f t="shared" si="309"/>
        <v>0</v>
      </c>
      <c r="O128" s="94">
        <f t="shared" si="309"/>
        <v>0</v>
      </c>
      <c r="P128" s="94">
        <f t="shared" si="309"/>
        <v>0</v>
      </c>
      <c r="Q128" s="94">
        <f t="shared" si="309"/>
        <v>0</v>
      </c>
      <c r="R128" s="94">
        <f t="shared" si="309"/>
        <v>0</v>
      </c>
      <c r="S128" s="94">
        <f t="shared" si="309"/>
        <v>0</v>
      </c>
      <c r="T128" s="94">
        <f t="shared" si="309"/>
        <v>0</v>
      </c>
      <c r="U128" s="79"/>
      <c r="V128" s="80">
        <f t="shared" si="279"/>
        <v>0</v>
      </c>
      <c r="W128" s="85" t="e">
        <f t="shared" si="280"/>
        <v>#REF!</v>
      </c>
      <c r="X128" s="79"/>
      <c r="Y128" s="94">
        <f t="array" ref="Y128">IFERROR(INDEX(#REF!,MATCH($A$3&amp;$A$117&amp;$C128,#REF!,0),MATCH(Y$3,#REF!,0)),0)</f>
        <v>0</v>
      </c>
      <c r="Z128" s="94">
        <f t="array" ref="Z128">IFERROR(INDEX(#REF!,MATCH($A$3&amp;$A$117&amp;$C128,#REF!,0),MATCH(Z$3,#REF!,0)),0)</f>
        <v>0</v>
      </c>
      <c r="AA128" s="94">
        <f t="array" ref="AA128">IFERROR(INDEX(#REF!,MATCH($A$3&amp;$A$117&amp;$C128,#REF!,0),MATCH(AA$3,#REF!,0)),0)</f>
        <v>0</v>
      </c>
      <c r="AB128" s="94">
        <f t="array" ref="AB128">IFERROR(INDEX(#REF!,MATCH($A$3&amp;$A$117&amp;$C128,#REF!,0),MATCH(AB$3,#REF!,0)),0)</f>
        <v>0</v>
      </c>
      <c r="AC128" s="94">
        <f t="array" ref="AC128">IFERROR(INDEX(#REF!,MATCH($A$3&amp;$A$117&amp;$C128,#REF!,0),MATCH(AC$3,#REF!,0)),0)</f>
        <v>0</v>
      </c>
      <c r="AD128" s="94">
        <f t="array" ref="AD128">IFERROR(INDEX(#REF!,MATCH($A$3&amp;$A$117&amp;$C128,#REF!,0),MATCH(AD$3,#REF!,0)),0)</f>
        <v>0</v>
      </c>
      <c r="AE128" s="94">
        <f t="array" ref="AE128">IFERROR(INDEX(#REF!,MATCH($A$3&amp;$A$117&amp;$C128,#REF!,0),MATCH(AE$3,#REF!,0)),0)</f>
        <v>0</v>
      </c>
      <c r="AF128" s="94">
        <f t="array" ref="AF128">IFERROR(INDEX(#REF!,MATCH($A$3&amp;$A$117&amp;$C128,#REF!,0),MATCH(AF$3,#REF!,0)),0)</f>
        <v>0</v>
      </c>
      <c r="AG128" s="94">
        <f t="array" ref="AG128">IFERROR(INDEX(#REF!,MATCH($A$3&amp;$A$117&amp;$C128,#REF!,0),MATCH(AG$3,#REF!,0)),0)</f>
        <v>0</v>
      </c>
      <c r="AH128" s="94">
        <f t="array" ref="AH128">IFERROR(INDEX(#REF!,MATCH($A$3&amp;$A$117&amp;$C128,#REF!,0),MATCH(AH$3,#REF!,0)),0)</f>
        <v>0</v>
      </c>
      <c r="AI128" s="94">
        <f t="array" ref="AI128">IFERROR(INDEX(#REF!,MATCH($A$3&amp;$A$117&amp;$C128,#REF!,0),MATCH(AI$3,#REF!,0)),0)</f>
        <v>0</v>
      </c>
      <c r="AJ128" s="94">
        <f t="array" ref="AJ128">IFERROR(INDEX(#REF!,MATCH($A$3&amp;$A$117&amp;$C128,#REF!,0),MATCH(AJ$3,#REF!,0)),0)</f>
        <v>0</v>
      </c>
      <c r="AK128" s="79"/>
      <c r="AL128" s="80">
        <f t="shared" si="282"/>
        <v>0</v>
      </c>
      <c r="AM128" s="85" t="e">
        <f t="shared" si="283"/>
        <v>#REF!</v>
      </c>
      <c r="AO128" s="94">
        <f t="shared" ref="AO128:AZ140" si="310">IFERROR(ROUND(INDEX(AO$5:AO$38,MATCH($D128,$D$5:$D$38,0),1)/$BG128,0),0)</f>
        <v>0</v>
      </c>
      <c r="AP128" s="94">
        <f t="shared" si="310"/>
        <v>0</v>
      </c>
      <c r="AQ128" s="94">
        <f t="shared" si="310"/>
        <v>0</v>
      </c>
      <c r="AR128" s="94">
        <f t="shared" si="310"/>
        <v>0</v>
      </c>
      <c r="AS128" s="94">
        <f t="shared" si="310"/>
        <v>0</v>
      </c>
      <c r="AT128" s="94">
        <f t="shared" si="310"/>
        <v>0</v>
      </c>
      <c r="AU128" s="94">
        <f t="shared" si="310"/>
        <v>0</v>
      </c>
      <c r="AV128" s="94">
        <f t="shared" si="310"/>
        <v>0</v>
      </c>
      <c r="AW128" s="94">
        <f t="shared" si="310"/>
        <v>0</v>
      </c>
      <c r="AX128" s="94">
        <f t="shared" si="310"/>
        <v>0</v>
      </c>
      <c r="AY128" s="94">
        <f t="shared" si="310"/>
        <v>0</v>
      </c>
      <c r="AZ128" s="94">
        <f t="shared" si="310"/>
        <v>0</v>
      </c>
      <c r="BA128" s="79"/>
      <c r="BB128" s="80">
        <f t="shared" si="285"/>
        <v>0</v>
      </c>
      <c r="BC128" s="85" t="e">
        <f t="shared" si="286"/>
        <v>#REF!</v>
      </c>
      <c r="BD128" s="79"/>
      <c r="BE128" s="94"/>
      <c r="BF128" s="110">
        <f t="array" ref="BF128">IFERROR(INDEX(#REF!,MATCH($D128,#REF!,0),MATCH(BF$117,#REF!,0)),0)</f>
        <v>0</v>
      </c>
      <c r="BG128" s="110">
        <f t="array" ref="BG128">IFERROR(INDEX(#REF!,MATCH($D128,#REF!,0),MATCH(BG$117,#REF!,0)),0)</f>
        <v>0</v>
      </c>
      <c r="BH128" s="113">
        <v>36</v>
      </c>
      <c r="BI128" s="115">
        <v>2.777777777777778E-2</v>
      </c>
      <c r="BJ128" s="112"/>
      <c r="BK128" s="111"/>
      <c r="BL128" s="79"/>
      <c r="BM128" s="94">
        <f t="shared" ref="BM128:BX140" si="311">IFERROR(ROUND(INDEX(BM$5:BM$38,MATCH($D128,$D$5:$D$38,0),1)/$BG128,0),0)</f>
        <v>0</v>
      </c>
      <c r="BN128" s="94">
        <f t="shared" si="311"/>
        <v>0</v>
      </c>
      <c r="BO128" s="94">
        <f t="shared" si="311"/>
        <v>0</v>
      </c>
      <c r="BP128" s="94">
        <f t="shared" si="311"/>
        <v>0</v>
      </c>
      <c r="BQ128" s="94">
        <f t="shared" si="311"/>
        <v>0</v>
      </c>
      <c r="BR128" s="94">
        <f t="shared" si="311"/>
        <v>0</v>
      </c>
      <c r="BS128" s="94">
        <f t="shared" si="311"/>
        <v>0</v>
      </c>
      <c r="BT128" s="94">
        <f t="shared" si="311"/>
        <v>0</v>
      </c>
      <c r="BU128" s="94">
        <f t="shared" si="311"/>
        <v>0</v>
      </c>
      <c r="BV128" s="94">
        <f t="shared" si="311"/>
        <v>0</v>
      </c>
      <c r="BW128" s="94">
        <f t="shared" si="311"/>
        <v>0</v>
      </c>
      <c r="BX128" s="94">
        <f t="shared" si="311"/>
        <v>0</v>
      </c>
      <c r="BY128" s="79"/>
      <c r="BZ128" s="80">
        <f t="shared" si="288"/>
        <v>0</v>
      </c>
      <c r="CA128" s="85" t="e">
        <f t="shared" si="289"/>
        <v>#REF!</v>
      </c>
      <c r="CB128" s="79"/>
      <c r="CC128" s="94">
        <f t="shared" ref="CC128:CN140" si="312">IFERROR(ROUND(INDEX(CC$5:CC$38,MATCH($D128,$D$5:$D$38,0),1)/$BG128,0),0)</f>
        <v>0</v>
      </c>
      <c r="CD128" s="94">
        <f t="shared" si="312"/>
        <v>0</v>
      </c>
      <c r="CE128" s="94">
        <f t="shared" si="312"/>
        <v>0</v>
      </c>
      <c r="CF128" s="94">
        <f t="shared" si="312"/>
        <v>0</v>
      </c>
      <c r="CG128" s="94">
        <f t="shared" si="312"/>
        <v>0</v>
      </c>
      <c r="CH128" s="94">
        <f t="shared" si="312"/>
        <v>0</v>
      </c>
      <c r="CI128" s="94">
        <f t="shared" si="312"/>
        <v>0</v>
      </c>
      <c r="CJ128" s="94">
        <f t="shared" si="312"/>
        <v>0</v>
      </c>
      <c r="CK128" s="94">
        <f t="shared" si="312"/>
        <v>0</v>
      </c>
      <c r="CL128" s="94">
        <f t="shared" si="312"/>
        <v>0</v>
      </c>
      <c r="CM128" s="94">
        <f t="shared" si="312"/>
        <v>0</v>
      </c>
      <c r="CN128" s="94">
        <f t="shared" si="312"/>
        <v>0</v>
      </c>
      <c r="CO128" s="79"/>
      <c r="CP128" s="80">
        <f t="shared" si="291"/>
        <v>0</v>
      </c>
      <c r="CQ128" s="85" t="e">
        <f t="shared" si="292"/>
        <v>#REF!</v>
      </c>
    </row>
    <row r="129" spans="1:95" ht="10.5" customHeight="1" outlineLevel="2" x14ac:dyDescent="0.25">
      <c r="A129" s="70" t="str">
        <f t="shared" si="293"/>
        <v>xMáscara 50ml</v>
      </c>
      <c r="B129" s="114" t="s">
        <v>313</v>
      </c>
      <c r="C129" s="78" t="s">
        <v>223</v>
      </c>
      <c r="D129" s="79" t="s">
        <v>224</v>
      </c>
      <c r="E129" s="79"/>
      <c r="F129" s="79"/>
      <c r="G129" s="60"/>
      <c r="H129" s="79"/>
      <c r="I129" s="94">
        <f t="shared" si="309"/>
        <v>0</v>
      </c>
      <c r="J129" s="94">
        <f t="shared" si="309"/>
        <v>0</v>
      </c>
      <c r="K129" s="94">
        <f t="shared" si="309"/>
        <v>0</v>
      </c>
      <c r="L129" s="94">
        <f t="shared" si="309"/>
        <v>0</v>
      </c>
      <c r="M129" s="94">
        <f t="shared" si="309"/>
        <v>0</v>
      </c>
      <c r="N129" s="94">
        <f t="shared" si="309"/>
        <v>0</v>
      </c>
      <c r="O129" s="94">
        <f t="shared" si="309"/>
        <v>0</v>
      </c>
      <c r="P129" s="94">
        <f t="shared" si="309"/>
        <v>0</v>
      </c>
      <c r="Q129" s="94">
        <f t="shared" si="309"/>
        <v>0</v>
      </c>
      <c r="R129" s="94">
        <f t="shared" si="309"/>
        <v>0</v>
      </c>
      <c r="S129" s="94">
        <f t="shared" si="309"/>
        <v>0</v>
      </c>
      <c r="T129" s="94">
        <f t="shared" si="309"/>
        <v>0</v>
      </c>
      <c r="U129" s="79"/>
      <c r="V129" s="80">
        <f t="shared" si="279"/>
        <v>0</v>
      </c>
      <c r="W129" s="85" t="e">
        <f t="shared" si="280"/>
        <v>#REF!</v>
      </c>
      <c r="X129" s="79"/>
      <c r="Y129" s="94">
        <f t="array" ref="Y129">IFERROR(INDEX(#REF!,MATCH($A$3&amp;$A$117&amp;$C129,#REF!,0),MATCH(Y$3,#REF!,0)),0)</f>
        <v>0</v>
      </c>
      <c r="Z129" s="94">
        <f t="array" ref="Z129">IFERROR(INDEX(#REF!,MATCH($A$3&amp;$A$117&amp;$C129,#REF!,0),MATCH(Z$3,#REF!,0)),0)</f>
        <v>0</v>
      </c>
      <c r="AA129" s="94">
        <f t="array" ref="AA129">IFERROR(INDEX(#REF!,MATCH($A$3&amp;$A$117&amp;$C129,#REF!,0),MATCH(AA$3,#REF!,0)),0)</f>
        <v>0</v>
      </c>
      <c r="AB129" s="94">
        <f t="array" ref="AB129">IFERROR(INDEX(#REF!,MATCH($A$3&amp;$A$117&amp;$C129,#REF!,0),MATCH(AB$3,#REF!,0)),0)</f>
        <v>0</v>
      </c>
      <c r="AC129" s="94">
        <f t="array" ref="AC129">IFERROR(INDEX(#REF!,MATCH($A$3&amp;$A$117&amp;$C129,#REF!,0),MATCH(AC$3,#REF!,0)),0)</f>
        <v>0</v>
      </c>
      <c r="AD129" s="94">
        <f t="array" ref="AD129">IFERROR(INDEX(#REF!,MATCH($A$3&amp;$A$117&amp;$C129,#REF!,0),MATCH(AD$3,#REF!,0)),0)</f>
        <v>0</v>
      </c>
      <c r="AE129" s="94">
        <f t="array" ref="AE129">IFERROR(INDEX(#REF!,MATCH($A$3&amp;$A$117&amp;$C129,#REF!,0),MATCH(AE$3,#REF!,0)),0)</f>
        <v>0</v>
      </c>
      <c r="AF129" s="94">
        <f t="array" ref="AF129">IFERROR(INDEX(#REF!,MATCH($A$3&amp;$A$117&amp;$C129,#REF!,0),MATCH(AF$3,#REF!,0)),0)</f>
        <v>0</v>
      </c>
      <c r="AG129" s="94">
        <f t="array" ref="AG129">IFERROR(INDEX(#REF!,MATCH($A$3&amp;$A$117&amp;$C129,#REF!,0),MATCH(AG$3,#REF!,0)),0)</f>
        <v>0</v>
      </c>
      <c r="AH129" s="94">
        <f t="array" ref="AH129">IFERROR(INDEX(#REF!,MATCH($A$3&amp;$A$117&amp;$C129,#REF!,0),MATCH(AH$3,#REF!,0)),0)</f>
        <v>0</v>
      </c>
      <c r="AI129" s="94">
        <f t="array" ref="AI129">IFERROR(INDEX(#REF!,MATCH($A$3&amp;$A$117&amp;$C129,#REF!,0),MATCH(AI$3,#REF!,0)),0)</f>
        <v>0</v>
      </c>
      <c r="AJ129" s="94">
        <f t="array" ref="AJ129">IFERROR(INDEX(#REF!,MATCH($A$3&amp;$A$117&amp;$C129,#REF!,0),MATCH(AJ$3,#REF!,0)),0)</f>
        <v>0</v>
      </c>
      <c r="AK129" s="79"/>
      <c r="AL129" s="80">
        <f t="shared" si="282"/>
        <v>0</v>
      </c>
      <c r="AM129" s="85" t="e">
        <f t="shared" si="283"/>
        <v>#REF!</v>
      </c>
      <c r="AN129" s="94"/>
      <c r="AO129" s="94">
        <f t="shared" si="310"/>
        <v>0</v>
      </c>
      <c r="AP129" s="94">
        <f t="shared" si="310"/>
        <v>0</v>
      </c>
      <c r="AQ129" s="94">
        <f t="shared" si="310"/>
        <v>0</v>
      </c>
      <c r="AR129" s="94">
        <f t="shared" si="310"/>
        <v>0</v>
      </c>
      <c r="AS129" s="94">
        <f t="shared" si="310"/>
        <v>0</v>
      </c>
      <c r="AT129" s="94">
        <f t="shared" si="310"/>
        <v>0</v>
      </c>
      <c r="AU129" s="94">
        <f t="shared" si="310"/>
        <v>0</v>
      </c>
      <c r="AV129" s="94">
        <f t="shared" si="310"/>
        <v>0</v>
      </c>
      <c r="AW129" s="94">
        <f t="shared" si="310"/>
        <v>0</v>
      </c>
      <c r="AX129" s="94">
        <f t="shared" si="310"/>
        <v>0</v>
      </c>
      <c r="AY129" s="94">
        <f t="shared" si="310"/>
        <v>0</v>
      </c>
      <c r="AZ129" s="94">
        <f t="shared" si="310"/>
        <v>0</v>
      </c>
      <c r="BA129" s="79"/>
      <c r="BB129" s="80">
        <f t="shared" si="285"/>
        <v>0</v>
      </c>
      <c r="BC129" s="85" t="e">
        <f t="shared" si="286"/>
        <v>#REF!</v>
      </c>
      <c r="BD129" s="79"/>
      <c r="BE129" s="94"/>
      <c r="BF129" s="123">
        <f t="array" ref="BF129">IFERROR(INDEX(#REF!,MATCH($D129,#REF!,0),MATCH(BF$117,#REF!,0)),0)</f>
        <v>0</v>
      </c>
      <c r="BG129" s="123">
        <f t="array" ref="BG129">IFERROR(INDEX(#REF!,MATCH($D129,#REF!,0),MATCH(BG$117,#REF!,0)),0)</f>
        <v>0</v>
      </c>
      <c r="BH129" s="113">
        <v>36</v>
      </c>
      <c r="BI129" s="115">
        <v>2.777777777777778E-2</v>
      </c>
      <c r="BJ129" s="112"/>
      <c r="BK129" s="111"/>
      <c r="BL129" s="79"/>
      <c r="BM129" s="94">
        <f t="shared" si="311"/>
        <v>0</v>
      </c>
      <c r="BN129" s="94">
        <f t="shared" si="311"/>
        <v>0</v>
      </c>
      <c r="BO129" s="94">
        <f t="shared" si="311"/>
        <v>0</v>
      </c>
      <c r="BP129" s="94">
        <f t="shared" si="311"/>
        <v>0</v>
      </c>
      <c r="BQ129" s="94">
        <f t="shared" si="311"/>
        <v>0</v>
      </c>
      <c r="BR129" s="94">
        <f t="shared" si="311"/>
        <v>0</v>
      </c>
      <c r="BS129" s="94">
        <f t="shared" si="311"/>
        <v>0</v>
      </c>
      <c r="BT129" s="94">
        <f t="shared" si="311"/>
        <v>0</v>
      </c>
      <c r="BU129" s="94">
        <f t="shared" si="311"/>
        <v>0</v>
      </c>
      <c r="BV129" s="94">
        <f t="shared" si="311"/>
        <v>0</v>
      </c>
      <c r="BW129" s="94">
        <f t="shared" si="311"/>
        <v>0</v>
      </c>
      <c r="BX129" s="94">
        <f t="shared" si="311"/>
        <v>0</v>
      </c>
      <c r="BY129" s="79"/>
      <c r="BZ129" s="80">
        <f t="shared" si="288"/>
        <v>0</v>
      </c>
      <c r="CA129" s="85" t="e">
        <f t="shared" si="289"/>
        <v>#REF!</v>
      </c>
      <c r="CB129" s="79"/>
      <c r="CC129" s="94">
        <f t="shared" si="312"/>
        <v>0</v>
      </c>
      <c r="CD129" s="94">
        <f t="shared" si="312"/>
        <v>0</v>
      </c>
      <c r="CE129" s="94">
        <f t="shared" si="312"/>
        <v>0</v>
      </c>
      <c r="CF129" s="94">
        <f t="shared" si="312"/>
        <v>0</v>
      </c>
      <c r="CG129" s="94">
        <f t="shared" si="312"/>
        <v>0</v>
      </c>
      <c r="CH129" s="94">
        <f t="shared" si="312"/>
        <v>0</v>
      </c>
      <c r="CI129" s="94">
        <f t="shared" si="312"/>
        <v>0</v>
      </c>
      <c r="CJ129" s="94">
        <f t="shared" si="312"/>
        <v>0</v>
      </c>
      <c r="CK129" s="94">
        <f t="shared" si="312"/>
        <v>0</v>
      </c>
      <c r="CL129" s="94">
        <f t="shared" si="312"/>
        <v>0</v>
      </c>
      <c r="CM129" s="94">
        <f t="shared" si="312"/>
        <v>0</v>
      </c>
      <c r="CN129" s="94">
        <f t="shared" si="312"/>
        <v>0</v>
      </c>
      <c r="CO129" s="79"/>
      <c r="CP129" s="80">
        <f t="shared" si="291"/>
        <v>0</v>
      </c>
      <c r="CQ129" s="85" t="e">
        <f t="shared" si="292"/>
        <v>#REF!</v>
      </c>
    </row>
    <row r="130" spans="1:95" ht="10.5" customHeight="1" outlineLevel="2" x14ac:dyDescent="0.25">
      <c r="A130" s="70" t="str">
        <f t="shared" si="293"/>
        <v>VolumeLeave-in 50ml</v>
      </c>
      <c r="B130" s="114" t="s">
        <v>184</v>
      </c>
      <c r="C130" s="78" t="s">
        <v>225</v>
      </c>
      <c r="D130" s="79" t="s">
        <v>226</v>
      </c>
      <c r="E130" s="79"/>
      <c r="F130" s="79"/>
      <c r="G130" s="60"/>
      <c r="H130" s="79"/>
      <c r="I130" s="94">
        <f t="shared" si="309"/>
        <v>0</v>
      </c>
      <c r="J130" s="94">
        <f t="shared" si="309"/>
        <v>0</v>
      </c>
      <c r="K130" s="94">
        <f t="shared" si="309"/>
        <v>0</v>
      </c>
      <c r="L130" s="94">
        <f t="shared" si="309"/>
        <v>0</v>
      </c>
      <c r="M130" s="94">
        <f t="shared" si="309"/>
        <v>0</v>
      </c>
      <c r="N130" s="94">
        <f t="shared" si="309"/>
        <v>0</v>
      </c>
      <c r="O130" s="94">
        <f t="shared" si="309"/>
        <v>0</v>
      </c>
      <c r="P130" s="94">
        <f t="shared" si="309"/>
        <v>0</v>
      </c>
      <c r="Q130" s="94">
        <f t="shared" si="309"/>
        <v>0</v>
      </c>
      <c r="R130" s="94">
        <f t="shared" si="309"/>
        <v>0</v>
      </c>
      <c r="S130" s="94">
        <f t="shared" si="309"/>
        <v>0</v>
      </c>
      <c r="T130" s="94">
        <f t="shared" si="309"/>
        <v>0</v>
      </c>
      <c r="U130" s="79"/>
      <c r="V130" s="80">
        <f t="shared" si="279"/>
        <v>0</v>
      </c>
      <c r="W130" s="85" t="e">
        <f t="shared" si="280"/>
        <v>#REF!</v>
      </c>
      <c r="X130" s="79"/>
      <c r="Y130" s="94">
        <f t="array" ref="Y130">IFERROR(INDEX(#REF!,MATCH($A$3&amp;$A$117&amp;$C130,#REF!,0),MATCH(Y$3,#REF!,0)),0)</f>
        <v>0</v>
      </c>
      <c r="Z130" s="94">
        <f t="array" ref="Z130">IFERROR(INDEX(#REF!,MATCH($A$3&amp;$A$117&amp;$C130,#REF!,0),MATCH(Z$3,#REF!,0)),0)</f>
        <v>0</v>
      </c>
      <c r="AA130" s="94">
        <f t="array" ref="AA130">IFERROR(INDEX(#REF!,MATCH($A$3&amp;$A$117&amp;$C130,#REF!,0),MATCH(AA$3,#REF!,0)),0)</f>
        <v>0</v>
      </c>
      <c r="AB130" s="94">
        <f t="array" ref="AB130">IFERROR(INDEX(#REF!,MATCH($A$3&amp;$A$117&amp;$C130,#REF!,0),MATCH(AB$3,#REF!,0)),0)</f>
        <v>0</v>
      </c>
      <c r="AC130" s="94">
        <f t="array" ref="AC130">IFERROR(INDEX(#REF!,MATCH($A$3&amp;$A$117&amp;$C130,#REF!,0),MATCH(AC$3,#REF!,0)),0)</f>
        <v>0</v>
      </c>
      <c r="AD130" s="94">
        <f t="array" ref="AD130">IFERROR(INDEX(#REF!,MATCH($A$3&amp;$A$117&amp;$C130,#REF!,0),MATCH(AD$3,#REF!,0)),0)</f>
        <v>0</v>
      </c>
      <c r="AE130" s="94">
        <f t="array" ref="AE130">IFERROR(INDEX(#REF!,MATCH($A$3&amp;$A$117&amp;$C130,#REF!,0),MATCH(AE$3,#REF!,0)),0)</f>
        <v>0</v>
      </c>
      <c r="AF130" s="94">
        <f t="array" ref="AF130">IFERROR(INDEX(#REF!,MATCH($A$3&amp;$A$117&amp;$C130,#REF!,0),MATCH(AF$3,#REF!,0)),0)</f>
        <v>0</v>
      </c>
      <c r="AG130" s="94">
        <f t="array" ref="AG130">IFERROR(INDEX(#REF!,MATCH($A$3&amp;$A$117&amp;$C130,#REF!,0),MATCH(AG$3,#REF!,0)),0)</f>
        <v>0</v>
      </c>
      <c r="AH130" s="94">
        <f t="array" ref="AH130">IFERROR(INDEX(#REF!,MATCH($A$3&amp;$A$117&amp;$C130,#REF!,0),MATCH(AH$3,#REF!,0)),0)</f>
        <v>0</v>
      </c>
      <c r="AI130" s="94">
        <f t="array" ref="AI130">IFERROR(INDEX(#REF!,MATCH($A$3&amp;$A$117&amp;$C130,#REF!,0),MATCH(AI$3,#REF!,0)),0)</f>
        <v>0</v>
      </c>
      <c r="AJ130" s="94">
        <f t="array" ref="AJ130">IFERROR(INDEX(#REF!,MATCH($A$3&amp;$A$117&amp;$C130,#REF!,0),MATCH(AJ$3,#REF!,0)),0)</f>
        <v>0</v>
      </c>
      <c r="AK130" s="79"/>
      <c r="AL130" s="80">
        <f t="shared" si="282"/>
        <v>0</v>
      </c>
      <c r="AM130" s="85" t="e">
        <f t="shared" si="283"/>
        <v>#REF!</v>
      </c>
      <c r="AN130" s="94"/>
      <c r="AO130" s="94">
        <f t="shared" si="310"/>
        <v>0</v>
      </c>
      <c r="AP130" s="94">
        <f t="shared" si="310"/>
        <v>0</v>
      </c>
      <c r="AQ130" s="94">
        <f t="shared" si="310"/>
        <v>0</v>
      </c>
      <c r="AR130" s="94">
        <f t="shared" si="310"/>
        <v>0</v>
      </c>
      <c r="AS130" s="94">
        <f t="shared" si="310"/>
        <v>0</v>
      </c>
      <c r="AT130" s="94">
        <f t="shared" si="310"/>
        <v>0</v>
      </c>
      <c r="AU130" s="94">
        <f t="shared" si="310"/>
        <v>0</v>
      </c>
      <c r="AV130" s="94">
        <f t="shared" si="310"/>
        <v>0</v>
      </c>
      <c r="AW130" s="94">
        <f t="shared" si="310"/>
        <v>0</v>
      </c>
      <c r="AX130" s="94">
        <f t="shared" si="310"/>
        <v>0</v>
      </c>
      <c r="AY130" s="94">
        <f t="shared" si="310"/>
        <v>0</v>
      </c>
      <c r="AZ130" s="94">
        <f t="shared" si="310"/>
        <v>0</v>
      </c>
      <c r="BA130" s="79"/>
      <c r="BB130" s="80">
        <f t="shared" si="285"/>
        <v>0</v>
      </c>
      <c r="BC130" s="85" t="e">
        <f t="shared" si="286"/>
        <v>#REF!</v>
      </c>
      <c r="BD130" s="79"/>
      <c r="BE130" s="94"/>
      <c r="BF130" s="110">
        <f t="array" ref="BF130">IFERROR(INDEX(#REF!,MATCH($D130,#REF!,0),MATCH(BF$117,#REF!,0)),0)</f>
        <v>0</v>
      </c>
      <c r="BG130" s="110">
        <f t="array" ref="BG130">IFERROR(INDEX(#REF!,MATCH($D130,#REF!,0),MATCH(BG$117,#REF!,0)),0)</f>
        <v>0</v>
      </c>
      <c r="BH130" s="113">
        <v>36</v>
      </c>
      <c r="BI130" s="115">
        <v>2.777777777777778E-2</v>
      </c>
      <c r="BJ130" s="112"/>
      <c r="BK130" s="111"/>
      <c r="BL130" s="79"/>
      <c r="BM130" s="94">
        <f t="shared" si="311"/>
        <v>0</v>
      </c>
      <c r="BN130" s="94">
        <f t="shared" si="311"/>
        <v>0</v>
      </c>
      <c r="BO130" s="94">
        <f t="shared" si="311"/>
        <v>0</v>
      </c>
      <c r="BP130" s="94">
        <f t="shared" si="311"/>
        <v>0</v>
      </c>
      <c r="BQ130" s="94">
        <f t="shared" si="311"/>
        <v>0</v>
      </c>
      <c r="BR130" s="94">
        <f t="shared" si="311"/>
        <v>0</v>
      </c>
      <c r="BS130" s="94">
        <f t="shared" si="311"/>
        <v>0</v>
      </c>
      <c r="BT130" s="94">
        <f t="shared" si="311"/>
        <v>0</v>
      </c>
      <c r="BU130" s="94">
        <f t="shared" si="311"/>
        <v>0</v>
      </c>
      <c r="BV130" s="94">
        <f t="shared" si="311"/>
        <v>0</v>
      </c>
      <c r="BW130" s="94">
        <f t="shared" si="311"/>
        <v>0</v>
      </c>
      <c r="BX130" s="94">
        <f t="shared" si="311"/>
        <v>0</v>
      </c>
      <c r="BY130" s="79"/>
      <c r="BZ130" s="80">
        <f t="shared" si="288"/>
        <v>0</v>
      </c>
      <c r="CA130" s="85" t="e">
        <f t="shared" si="289"/>
        <v>#REF!</v>
      </c>
      <c r="CB130" s="79"/>
      <c r="CC130" s="94">
        <f t="shared" si="312"/>
        <v>0</v>
      </c>
      <c r="CD130" s="94">
        <f t="shared" si="312"/>
        <v>0</v>
      </c>
      <c r="CE130" s="94">
        <f t="shared" si="312"/>
        <v>0</v>
      </c>
      <c r="CF130" s="94">
        <f t="shared" si="312"/>
        <v>0</v>
      </c>
      <c r="CG130" s="94">
        <f t="shared" si="312"/>
        <v>0</v>
      </c>
      <c r="CH130" s="94">
        <f t="shared" si="312"/>
        <v>0</v>
      </c>
      <c r="CI130" s="94">
        <f t="shared" si="312"/>
        <v>0</v>
      </c>
      <c r="CJ130" s="94">
        <f t="shared" si="312"/>
        <v>0</v>
      </c>
      <c r="CK130" s="94">
        <f t="shared" si="312"/>
        <v>0</v>
      </c>
      <c r="CL130" s="94">
        <f t="shared" si="312"/>
        <v>0</v>
      </c>
      <c r="CM130" s="94">
        <f t="shared" si="312"/>
        <v>0</v>
      </c>
      <c r="CN130" s="94">
        <f t="shared" si="312"/>
        <v>0</v>
      </c>
      <c r="CO130" s="79"/>
      <c r="CP130" s="80">
        <f t="shared" si="291"/>
        <v>0</v>
      </c>
      <c r="CQ130" s="85" t="e">
        <f t="shared" si="292"/>
        <v>#REF!</v>
      </c>
    </row>
    <row r="131" spans="1:95" ht="10.5" customHeight="1" outlineLevel="2" x14ac:dyDescent="0.25">
      <c r="A131" s="70" t="str">
        <f t="shared" si="293"/>
        <v>xPrimer cachos definidos 250ml</v>
      </c>
      <c r="B131" s="114" t="s">
        <v>313</v>
      </c>
      <c r="C131" s="78" t="s">
        <v>227</v>
      </c>
      <c r="D131" s="79" t="s">
        <v>33</v>
      </c>
      <c r="E131" s="79"/>
      <c r="F131" s="79"/>
      <c r="G131" s="60"/>
      <c r="H131" s="79"/>
      <c r="I131" s="94">
        <f t="shared" si="309"/>
        <v>0</v>
      </c>
      <c r="J131" s="94">
        <f t="shared" si="309"/>
        <v>0</v>
      </c>
      <c r="K131" s="94">
        <f t="shared" si="309"/>
        <v>0</v>
      </c>
      <c r="L131" s="94">
        <f t="shared" si="309"/>
        <v>0</v>
      </c>
      <c r="M131" s="94">
        <f t="shared" si="309"/>
        <v>0</v>
      </c>
      <c r="N131" s="94">
        <f t="shared" si="309"/>
        <v>0</v>
      </c>
      <c r="O131" s="94">
        <f t="shared" si="309"/>
        <v>0</v>
      </c>
      <c r="P131" s="94">
        <f t="shared" si="309"/>
        <v>0</v>
      </c>
      <c r="Q131" s="94">
        <f t="shared" si="309"/>
        <v>0</v>
      </c>
      <c r="R131" s="94">
        <f t="shared" si="309"/>
        <v>0</v>
      </c>
      <c r="S131" s="94">
        <f t="shared" si="309"/>
        <v>0</v>
      </c>
      <c r="T131" s="94">
        <f t="shared" si="309"/>
        <v>0</v>
      </c>
      <c r="U131" s="79"/>
      <c r="V131" s="80">
        <f t="shared" si="279"/>
        <v>0</v>
      </c>
      <c r="W131" s="85" t="e">
        <f t="shared" si="280"/>
        <v>#REF!</v>
      </c>
      <c r="X131" s="79"/>
      <c r="Y131" s="94">
        <f t="array" ref="Y131">IFERROR(INDEX(#REF!,MATCH($A$3&amp;$A$117&amp;$C131,#REF!,0),MATCH(Y$3,#REF!,0)),0)</f>
        <v>0</v>
      </c>
      <c r="Z131" s="94">
        <f t="array" ref="Z131">IFERROR(INDEX(#REF!,MATCH($A$3&amp;$A$117&amp;$C131,#REF!,0),MATCH(Z$3,#REF!,0)),0)</f>
        <v>0</v>
      </c>
      <c r="AA131" s="94">
        <f t="array" ref="AA131">IFERROR(INDEX(#REF!,MATCH($A$3&amp;$A$117&amp;$C131,#REF!,0),MATCH(AA$3,#REF!,0)),0)</f>
        <v>0</v>
      </c>
      <c r="AB131" s="94">
        <f t="array" ref="AB131">IFERROR(INDEX(#REF!,MATCH($A$3&amp;$A$117&amp;$C131,#REF!,0),MATCH(AB$3,#REF!,0)),0)</f>
        <v>0</v>
      </c>
      <c r="AC131" s="94">
        <f t="array" ref="AC131">IFERROR(INDEX(#REF!,MATCH($A$3&amp;$A$117&amp;$C131,#REF!,0),MATCH(AC$3,#REF!,0)),0)</f>
        <v>0</v>
      </c>
      <c r="AD131" s="94">
        <f t="array" ref="AD131">IFERROR(INDEX(#REF!,MATCH($A$3&amp;$A$117&amp;$C131,#REF!,0),MATCH(AD$3,#REF!,0)),0)</f>
        <v>0</v>
      </c>
      <c r="AE131" s="94">
        <f t="array" ref="AE131">IFERROR(INDEX(#REF!,MATCH($A$3&amp;$A$117&amp;$C131,#REF!,0),MATCH(AE$3,#REF!,0)),0)</f>
        <v>0</v>
      </c>
      <c r="AF131" s="94">
        <f t="array" ref="AF131">IFERROR(INDEX(#REF!,MATCH($A$3&amp;$A$117&amp;$C131,#REF!,0),MATCH(AF$3,#REF!,0)),0)</f>
        <v>0</v>
      </c>
      <c r="AG131" s="94">
        <f t="array" ref="AG131">IFERROR(INDEX(#REF!,MATCH($A$3&amp;$A$117&amp;$C131,#REF!,0),MATCH(AG$3,#REF!,0)),0)</f>
        <v>0</v>
      </c>
      <c r="AH131" s="94">
        <f t="array" ref="AH131">IFERROR(INDEX(#REF!,MATCH($A$3&amp;$A$117&amp;$C131,#REF!,0),MATCH(AH$3,#REF!,0)),0)</f>
        <v>0</v>
      </c>
      <c r="AI131" s="94">
        <f t="array" ref="AI131">IFERROR(INDEX(#REF!,MATCH($A$3&amp;$A$117&amp;$C131,#REF!,0),MATCH(AI$3,#REF!,0)),0)</f>
        <v>0</v>
      </c>
      <c r="AJ131" s="94">
        <f t="array" ref="AJ131">IFERROR(INDEX(#REF!,MATCH($A$3&amp;$A$117&amp;$C131,#REF!,0),MATCH(AJ$3,#REF!,0)),0)</f>
        <v>0</v>
      </c>
      <c r="AK131" s="79"/>
      <c r="AL131" s="80">
        <f t="shared" si="282"/>
        <v>0</v>
      </c>
      <c r="AM131" s="85" t="e">
        <f t="shared" si="283"/>
        <v>#REF!</v>
      </c>
      <c r="AN131" s="94"/>
      <c r="AO131" s="94">
        <f t="shared" si="310"/>
        <v>0</v>
      </c>
      <c r="AP131" s="94">
        <f t="shared" si="310"/>
        <v>0</v>
      </c>
      <c r="AQ131" s="94">
        <f t="shared" si="310"/>
        <v>0</v>
      </c>
      <c r="AR131" s="94">
        <f t="shared" si="310"/>
        <v>0</v>
      </c>
      <c r="AS131" s="94">
        <f t="shared" si="310"/>
        <v>0</v>
      </c>
      <c r="AT131" s="94">
        <f t="shared" si="310"/>
        <v>0</v>
      </c>
      <c r="AU131" s="94">
        <f t="shared" si="310"/>
        <v>0</v>
      </c>
      <c r="AV131" s="94">
        <f t="shared" si="310"/>
        <v>0</v>
      </c>
      <c r="AW131" s="94">
        <f t="shared" si="310"/>
        <v>0</v>
      </c>
      <c r="AX131" s="94">
        <f t="shared" si="310"/>
        <v>0</v>
      </c>
      <c r="AY131" s="94">
        <f t="shared" si="310"/>
        <v>0</v>
      </c>
      <c r="AZ131" s="94">
        <f t="shared" si="310"/>
        <v>0</v>
      </c>
      <c r="BA131" s="79"/>
      <c r="BB131" s="80">
        <f t="shared" si="285"/>
        <v>0</v>
      </c>
      <c r="BC131" s="85" t="e">
        <f t="shared" si="286"/>
        <v>#REF!</v>
      </c>
      <c r="BD131" s="79"/>
      <c r="BE131" s="94"/>
      <c r="BF131" s="123">
        <f t="array" ref="BF131">IFERROR(INDEX(#REF!,MATCH($D131,#REF!,0),MATCH(BF$117,#REF!,0)),0)</f>
        <v>0</v>
      </c>
      <c r="BG131" s="123">
        <f t="array" ref="BG131">IFERROR(INDEX(#REF!,MATCH($D131,#REF!,0),MATCH(BG$117,#REF!,0)),0)</f>
        <v>0</v>
      </c>
      <c r="BH131" s="113">
        <v>36</v>
      </c>
      <c r="BI131" s="115">
        <v>2.777777777777778E-2</v>
      </c>
      <c r="BJ131" s="112"/>
      <c r="BK131" s="111"/>
      <c r="BL131" s="79"/>
      <c r="BM131" s="94">
        <f t="shared" si="311"/>
        <v>0</v>
      </c>
      <c r="BN131" s="94">
        <f t="shared" si="311"/>
        <v>0</v>
      </c>
      <c r="BO131" s="94">
        <f t="shared" si="311"/>
        <v>0</v>
      </c>
      <c r="BP131" s="94">
        <f t="shared" si="311"/>
        <v>0</v>
      </c>
      <c r="BQ131" s="94">
        <f t="shared" si="311"/>
        <v>0</v>
      </c>
      <c r="BR131" s="94">
        <f t="shared" si="311"/>
        <v>0</v>
      </c>
      <c r="BS131" s="94">
        <f t="shared" si="311"/>
        <v>0</v>
      </c>
      <c r="BT131" s="94">
        <f t="shared" si="311"/>
        <v>0</v>
      </c>
      <c r="BU131" s="94">
        <f t="shared" si="311"/>
        <v>0</v>
      </c>
      <c r="BV131" s="94">
        <f t="shared" si="311"/>
        <v>0</v>
      </c>
      <c r="BW131" s="94">
        <f t="shared" si="311"/>
        <v>0</v>
      </c>
      <c r="BX131" s="94">
        <f t="shared" si="311"/>
        <v>0</v>
      </c>
      <c r="BY131" s="79"/>
      <c r="BZ131" s="80">
        <f t="shared" si="288"/>
        <v>0</v>
      </c>
      <c r="CA131" s="85" t="e">
        <f t="shared" si="289"/>
        <v>#REF!</v>
      </c>
      <c r="CB131" s="79"/>
      <c r="CC131" s="94">
        <f t="shared" si="312"/>
        <v>0</v>
      </c>
      <c r="CD131" s="94">
        <f t="shared" si="312"/>
        <v>0</v>
      </c>
      <c r="CE131" s="94">
        <f t="shared" si="312"/>
        <v>0</v>
      </c>
      <c r="CF131" s="94">
        <f t="shared" si="312"/>
        <v>0</v>
      </c>
      <c r="CG131" s="94">
        <f t="shared" si="312"/>
        <v>0</v>
      </c>
      <c r="CH131" s="94">
        <f t="shared" si="312"/>
        <v>0</v>
      </c>
      <c r="CI131" s="94">
        <f t="shared" si="312"/>
        <v>0</v>
      </c>
      <c r="CJ131" s="94">
        <f t="shared" si="312"/>
        <v>0</v>
      </c>
      <c r="CK131" s="94">
        <f t="shared" si="312"/>
        <v>0</v>
      </c>
      <c r="CL131" s="94">
        <f t="shared" si="312"/>
        <v>0</v>
      </c>
      <c r="CM131" s="94">
        <f t="shared" si="312"/>
        <v>0</v>
      </c>
      <c r="CN131" s="94">
        <f t="shared" si="312"/>
        <v>0</v>
      </c>
      <c r="CO131" s="79"/>
      <c r="CP131" s="80">
        <f t="shared" si="291"/>
        <v>0</v>
      </c>
      <c r="CQ131" s="85" t="e">
        <f t="shared" si="292"/>
        <v>#REF!</v>
      </c>
    </row>
    <row r="132" spans="1:95" ht="10.5" customHeight="1" outlineLevel="2" x14ac:dyDescent="0.25">
      <c r="A132" s="70" t="str">
        <f t="shared" si="293"/>
        <v>VolumePrimer liso intacto 150ml</v>
      </c>
      <c r="B132" s="114" t="s">
        <v>184</v>
      </c>
      <c r="C132" s="78" t="s">
        <v>228</v>
      </c>
      <c r="D132" s="79" t="s">
        <v>34</v>
      </c>
      <c r="E132" s="79"/>
      <c r="F132" s="79"/>
      <c r="G132" s="60"/>
      <c r="H132" s="79"/>
      <c r="I132" s="94">
        <f t="shared" si="309"/>
        <v>0</v>
      </c>
      <c r="J132" s="94">
        <f t="shared" si="309"/>
        <v>0</v>
      </c>
      <c r="K132" s="94">
        <f t="shared" si="309"/>
        <v>0</v>
      </c>
      <c r="L132" s="94">
        <f t="shared" si="309"/>
        <v>0</v>
      </c>
      <c r="M132" s="94">
        <f t="shared" si="309"/>
        <v>0</v>
      </c>
      <c r="N132" s="94">
        <f t="shared" si="309"/>
        <v>0</v>
      </c>
      <c r="O132" s="94">
        <f t="shared" si="309"/>
        <v>0</v>
      </c>
      <c r="P132" s="94">
        <f t="shared" si="309"/>
        <v>0</v>
      </c>
      <c r="Q132" s="94">
        <f t="shared" si="309"/>
        <v>0</v>
      </c>
      <c r="R132" s="94">
        <f t="shared" si="309"/>
        <v>0</v>
      </c>
      <c r="S132" s="94">
        <f t="shared" si="309"/>
        <v>0</v>
      </c>
      <c r="T132" s="94">
        <f t="shared" si="309"/>
        <v>0</v>
      </c>
      <c r="U132" s="79"/>
      <c r="V132" s="80">
        <f t="shared" si="279"/>
        <v>0</v>
      </c>
      <c r="W132" s="85" t="e">
        <f t="shared" si="280"/>
        <v>#REF!</v>
      </c>
      <c r="X132" s="79"/>
      <c r="Y132" s="94">
        <f t="array" ref="Y132">IFERROR(INDEX(#REF!,MATCH($A$3&amp;$A$117&amp;$C132,#REF!,0),MATCH(Y$3,#REF!,0)),0)</f>
        <v>0</v>
      </c>
      <c r="Z132" s="94">
        <f t="array" ref="Z132">IFERROR(INDEX(#REF!,MATCH($A$3&amp;$A$117&amp;$C132,#REF!,0),MATCH(Z$3,#REF!,0)),0)</f>
        <v>0</v>
      </c>
      <c r="AA132" s="94">
        <f t="array" ref="AA132">IFERROR(INDEX(#REF!,MATCH($A$3&amp;$A$117&amp;$C132,#REF!,0),MATCH(AA$3,#REF!,0)),0)</f>
        <v>0</v>
      </c>
      <c r="AB132" s="94">
        <f t="array" ref="AB132">IFERROR(INDEX(#REF!,MATCH($A$3&amp;$A$117&amp;$C132,#REF!,0),MATCH(AB$3,#REF!,0)),0)</f>
        <v>0</v>
      </c>
      <c r="AC132" s="94">
        <f t="array" ref="AC132">IFERROR(INDEX(#REF!,MATCH($A$3&amp;$A$117&amp;$C132,#REF!,0),MATCH(AC$3,#REF!,0)),0)</f>
        <v>0</v>
      </c>
      <c r="AD132" s="94">
        <f t="array" ref="AD132">IFERROR(INDEX(#REF!,MATCH($A$3&amp;$A$117&amp;$C132,#REF!,0),MATCH(AD$3,#REF!,0)),0)</f>
        <v>0</v>
      </c>
      <c r="AE132" s="94">
        <f t="array" ref="AE132">IFERROR(INDEX(#REF!,MATCH($A$3&amp;$A$117&amp;$C132,#REF!,0),MATCH(AE$3,#REF!,0)),0)</f>
        <v>0</v>
      </c>
      <c r="AF132" s="94">
        <f t="array" ref="AF132">IFERROR(INDEX(#REF!,MATCH($A$3&amp;$A$117&amp;$C132,#REF!,0),MATCH(AF$3,#REF!,0)),0)</f>
        <v>0</v>
      </c>
      <c r="AG132" s="94">
        <f t="array" ref="AG132">IFERROR(INDEX(#REF!,MATCH($A$3&amp;$A$117&amp;$C132,#REF!,0),MATCH(AG$3,#REF!,0)),0)</f>
        <v>0</v>
      </c>
      <c r="AH132" s="94">
        <f t="array" ref="AH132">IFERROR(INDEX(#REF!,MATCH($A$3&amp;$A$117&amp;$C132,#REF!,0),MATCH(AH$3,#REF!,0)),0)</f>
        <v>0</v>
      </c>
      <c r="AI132" s="94">
        <f t="array" ref="AI132">IFERROR(INDEX(#REF!,MATCH($A$3&amp;$A$117&amp;$C132,#REF!,0),MATCH(AI$3,#REF!,0)),0)</f>
        <v>0</v>
      </c>
      <c r="AJ132" s="94">
        <f t="array" ref="AJ132">IFERROR(INDEX(#REF!,MATCH($A$3&amp;$A$117&amp;$C132,#REF!,0),MATCH(AJ$3,#REF!,0)),0)</f>
        <v>0</v>
      </c>
      <c r="AK132" s="79"/>
      <c r="AL132" s="80">
        <f t="shared" si="282"/>
        <v>0</v>
      </c>
      <c r="AM132" s="85" t="e">
        <f t="shared" si="283"/>
        <v>#REF!</v>
      </c>
      <c r="AN132" s="94"/>
      <c r="AO132" s="94">
        <f t="shared" si="310"/>
        <v>0</v>
      </c>
      <c r="AP132" s="94">
        <f t="shared" si="310"/>
        <v>0</v>
      </c>
      <c r="AQ132" s="94">
        <f t="shared" si="310"/>
        <v>0</v>
      </c>
      <c r="AR132" s="94">
        <f t="shared" si="310"/>
        <v>0</v>
      </c>
      <c r="AS132" s="94">
        <f t="shared" si="310"/>
        <v>0</v>
      </c>
      <c r="AT132" s="94">
        <f t="shared" si="310"/>
        <v>0</v>
      </c>
      <c r="AU132" s="94">
        <f t="shared" si="310"/>
        <v>0</v>
      </c>
      <c r="AV132" s="94">
        <f t="shared" si="310"/>
        <v>0</v>
      </c>
      <c r="AW132" s="94">
        <f t="shared" si="310"/>
        <v>0</v>
      </c>
      <c r="AX132" s="94">
        <f t="shared" si="310"/>
        <v>0</v>
      </c>
      <c r="AY132" s="94">
        <f t="shared" si="310"/>
        <v>0</v>
      </c>
      <c r="AZ132" s="94">
        <f t="shared" si="310"/>
        <v>0</v>
      </c>
      <c r="BA132" s="79"/>
      <c r="BB132" s="80">
        <f t="shared" si="285"/>
        <v>0</v>
      </c>
      <c r="BC132" s="85" t="e">
        <f t="shared" si="286"/>
        <v>#REF!</v>
      </c>
      <c r="BD132" s="79"/>
      <c r="BE132" s="94"/>
      <c r="BF132" s="110">
        <f t="array" ref="BF132">IFERROR(INDEX(#REF!,MATCH($D132,#REF!,0),MATCH(BF$117,#REF!,0)),0)</f>
        <v>0</v>
      </c>
      <c r="BG132" s="110">
        <f t="array" ref="BG132">IFERROR(INDEX(#REF!,MATCH($D132,#REF!,0),MATCH(BG$117,#REF!,0)),0)</f>
        <v>0</v>
      </c>
      <c r="BH132" s="113">
        <v>36</v>
      </c>
      <c r="BI132" s="115">
        <v>2.777777777777778E-2</v>
      </c>
      <c r="BJ132" s="112"/>
      <c r="BK132" s="111"/>
      <c r="BL132" s="79"/>
      <c r="BM132" s="94">
        <f t="shared" si="311"/>
        <v>0</v>
      </c>
      <c r="BN132" s="94">
        <f t="shared" si="311"/>
        <v>0</v>
      </c>
      <c r="BO132" s="94">
        <f t="shared" si="311"/>
        <v>0</v>
      </c>
      <c r="BP132" s="94">
        <f t="shared" si="311"/>
        <v>0</v>
      </c>
      <c r="BQ132" s="94">
        <f t="shared" si="311"/>
        <v>0</v>
      </c>
      <c r="BR132" s="94">
        <f t="shared" si="311"/>
        <v>0</v>
      </c>
      <c r="BS132" s="94">
        <f t="shared" si="311"/>
        <v>0</v>
      </c>
      <c r="BT132" s="94">
        <f t="shared" si="311"/>
        <v>0</v>
      </c>
      <c r="BU132" s="94">
        <f t="shared" si="311"/>
        <v>0</v>
      </c>
      <c r="BV132" s="94">
        <f t="shared" si="311"/>
        <v>0</v>
      </c>
      <c r="BW132" s="94">
        <f t="shared" si="311"/>
        <v>0</v>
      </c>
      <c r="BX132" s="94">
        <f t="shared" si="311"/>
        <v>0</v>
      </c>
      <c r="BY132" s="79"/>
      <c r="BZ132" s="80">
        <f t="shared" si="288"/>
        <v>0</v>
      </c>
      <c r="CA132" s="85" t="e">
        <f t="shared" si="289"/>
        <v>#REF!</v>
      </c>
      <c r="CB132" s="79"/>
      <c r="CC132" s="94">
        <f t="shared" si="312"/>
        <v>0</v>
      </c>
      <c r="CD132" s="94">
        <f t="shared" si="312"/>
        <v>0</v>
      </c>
      <c r="CE132" s="94">
        <f t="shared" si="312"/>
        <v>0</v>
      </c>
      <c r="CF132" s="94">
        <f t="shared" si="312"/>
        <v>0</v>
      </c>
      <c r="CG132" s="94">
        <f t="shared" si="312"/>
        <v>0</v>
      </c>
      <c r="CH132" s="94">
        <f t="shared" si="312"/>
        <v>0</v>
      </c>
      <c r="CI132" s="94">
        <f t="shared" si="312"/>
        <v>0</v>
      </c>
      <c r="CJ132" s="94">
        <f t="shared" si="312"/>
        <v>0</v>
      </c>
      <c r="CK132" s="94">
        <f t="shared" si="312"/>
        <v>0</v>
      </c>
      <c r="CL132" s="94">
        <f t="shared" si="312"/>
        <v>0</v>
      </c>
      <c r="CM132" s="94">
        <f t="shared" si="312"/>
        <v>0</v>
      </c>
      <c r="CN132" s="94">
        <f t="shared" si="312"/>
        <v>0</v>
      </c>
      <c r="CO132" s="79"/>
      <c r="CP132" s="80">
        <f t="shared" si="291"/>
        <v>0</v>
      </c>
      <c r="CQ132" s="85" t="e">
        <f t="shared" si="292"/>
        <v>#REF!</v>
      </c>
    </row>
    <row r="133" spans="1:95" ht="10.5" customHeight="1" outlineLevel="2" x14ac:dyDescent="0.25">
      <c r="A133" s="70" t="str">
        <f t="shared" si="293"/>
        <v>xBooster antifrizz</v>
      </c>
      <c r="B133" s="114" t="s">
        <v>313</v>
      </c>
      <c r="C133" s="78">
        <v>6</v>
      </c>
      <c r="D133" s="79" t="s">
        <v>230</v>
      </c>
      <c r="E133" s="79"/>
      <c r="F133" s="79"/>
      <c r="G133" s="60"/>
      <c r="H133" s="79"/>
      <c r="I133" s="94">
        <f t="shared" si="309"/>
        <v>0</v>
      </c>
      <c r="J133" s="94">
        <f t="shared" si="309"/>
        <v>0</v>
      </c>
      <c r="K133" s="94">
        <f t="shared" si="309"/>
        <v>0</v>
      </c>
      <c r="L133" s="94">
        <f t="shared" si="309"/>
        <v>0</v>
      </c>
      <c r="M133" s="94">
        <f t="shared" si="309"/>
        <v>0</v>
      </c>
      <c r="N133" s="94">
        <f t="shared" si="309"/>
        <v>0</v>
      </c>
      <c r="O133" s="94">
        <f t="shared" si="309"/>
        <v>0</v>
      </c>
      <c r="P133" s="94">
        <f t="shared" si="309"/>
        <v>0</v>
      </c>
      <c r="Q133" s="94">
        <f t="shared" si="309"/>
        <v>0</v>
      </c>
      <c r="R133" s="94">
        <f t="shared" si="309"/>
        <v>0</v>
      </c>
      <c r="S133" s="94">
        <f t="shared" si="309"/>
        <v>0</v>
      </c>
      <c r="T133" s="94">
        <f t="shared" si="309"/>
        <v>0</v>
      </c>
      <c r="U133" s="79"/>
      <c r="V133" s="80">
        <f t="shared" si="279"/>
        <v>0</v>
      </c>
      <c r="W133" s="85" t="e">
        <f t="shared" si="280"/>
        <v>#REF!</v>
      </c>
      <c r="X133" s="79"/>
      <c r="Y133" s="94">
        <f t="array" ref="Y133">IFERROR(INDEX(#REF!,MATCH($A$3&amp;$A$117&amp;$C133,#REF!,0),MATCH(Y$3,#REF!,0)),0)</f>
        <v>0</v>
      </c>
      <c r="Z133" s="94">
        <f t="array" ref="Z133">IFERROR(INDEX(#REF!,MATCH($A$3&amp;$A$117&amp;$C133,#REF!,0),MATCH(Z$3,#REF!,0)),0)</f>
        <v>0</v>
      </c>
      <c r="AA133" s="94">
        <f t="array" ref="AA133">IFERROR(INDEX(#REF!,MATCH($A$3&amp;$A$117&amp;$C133,#REF!,0),MATCH(AA$3,#REF!,0)),0)</f>
        <v>0</v>
      </c>
      <c r="AB133" s="94">
        <f t="array" ref="AB133">IFERROR(INDEX(#REF!,MATCH($A$3&amp;$A$117&amp;$C133,#REF!,0),MATCH(AB$3,#REF!,0)),0)</f>
        <v>0</v>
      </c>
      <c r="AC133" s="94">
        <f t="array" ref="AC133">IFERROR(INDEX(#REF!,MATCH($A$3&amp;$A$117&amp;$C133,#REF!,0),MATCH(AC$3,#REF!,0)),0)</f>
        <v>0</v>
      </c>
      <c r="AD133" s="94">
        <f t="array" ref="AD133">IFERROR(INDEX(#REF!,MATCH($A$3&amp;$A$117&amp;$C133,#REF!,0),MATCH(AD$3,#REF!,0)),0)</f>
        <v>0</v>
      </c>
      <c r="AE133" s="94">
        <f t="array" ref="AE133">IFERROR(INDEX(#REF!,MATCH($A$3&amp;$A$117&amp;$C133,#REF!,0),MATCH(AE$3,#REF!,0)),0)</f>
        <v>0</v>
      </c>
      <c r="AF133" s="94">
        <f t="array" ref="AF133">IFERROR(INDEX(#REF!,MATCH($A$3&amp;$A$117&amp;$C133,#REF!,0),MATCH(AF$3,#REF!,0)),0)</f>
        <v>0</v>
      </c>
      <c r="AG133" s="94">
        <f t="array" ref="AG133">IFERROR(INDEX(#REF!,MATCH($A$3&amp;$A$117&amp;$C133,#REF!,0),MATCH(AG$3,#REF!,0)),0)</f>
        <v>0</v>
      </c>
      <c r="AH133" s="94">
        <f t="array" ref="AH133">IFERROR(INDEX(#REF!,MATCH($A$3&amp;$A$117&amp;$C133,#REF!,0),MATCH(AH$3,#REF!,0)),0)</f>
        <v>0</v>
      </c>
      <c r="AI133" s="94">
        <f t="array" ref="AI133">IFERROR(INDEX(#REF!,MATCH($A$3&amp;$A$117&amp;$C133,#REF!,0),MATCH(AI$3,#REF!,0)),0)</f>
        <v>0</v>
      </c>
      <c r="AJ133" s="94">
        <f t="array" ref="AJ133">IFERROR(INDEX(#REF!,MATCH($A$3&amp;$A$117&amp;$C133,#REF!,0),MATCH(AJ$3,#REF!,0)),0)</f>
        <v>0</v>
      </c>
      <c r="AK133" s="79"/>
      <c r="AL133" s="80">
        <f t="shared" si="282"/>
        <v>0</v>
      </c>
      <c r="AM133" s="85" t="e">
        <f t="shared" si="283"/>
        <v>#REF!</v>
      </c>
      <c r="AN133" s="94"/>
      <c r="AO133" s="94">
        <f t="shared" si="310"/>
        <v>0</v>
      </c>
      <c r="AP133" s="94">
        <f t="shared" si="310"/>
        <v>0</v>
      </c>
      <c r="AQ133" s="94">
        <f t="shared" si="310"/>
        <v>0</v>
      </c>
      <c r="AR133" s="94">
        <f t="shared" si="310"/>
        <v>0</v>
      </c>
      <c r="AS133" s="94">
        <f t="shared" si="310"/>
        <v>0</v>
      </c>
      <c r="AT133" s="94">
        <f t="shared" si="310"/>
        <v>0</v>
      </c>
      <c r="AU133" s="94">
        <f t="shared" si="310"/>
        <v>0</v>
      </c>
      <c r="AV133" s="94">
        <f t="shared" si="310"/>
        <v>0</v>
      </c>
      <c r="AW133" s="94">
        <f t="shared" si="310"/>
        <v>0</v>
      </c>
      <c r="AX133" s="94">
        <f t="shared" si="310"/>
        <v>0</v>
      </c>
      <c r="AY133" s="94">
        <f t="shared" si="310"/>
        <v>0</v>
      </c>
      <c r="AZ133" s="94">
        <f t="shared" si="310"/>
        <v>0</v>
      </c>
      <c r="BA133" s="79"/>
      <c r="BB133" s="80">
        <f t="shared" si="285"/>
        <v>0</v>
      </c>
      <c r="BC133" s="85" t="e">
        <f t="shared" si="286"/>
        <v>#REF!</v>
      </c>
      <c r="BD133" s="79"/>
      <c r="BE133" s="94"/>
      <c r="BF133" s="123">
        <f t="array" ref="BF133">IFERROR(INDEX(#REF!,MATCH($D133,#REF!,0),MATCH(BF$117,#REF!,0)),0)</f>
        <v>0</v>
      </c>
      <c r="BG133" s="123">
        <f t="array" ref="BG133">IFERROR(INDEX(#REF!,MATCH($D133,#REF!,0),MATCH(BG$117,#REF!,0)),0)</f>
        <v>0</v>
      </c>
      <c r="BH133" s="113">
        <v>36</v>
      </c>
      <c r="BI133" s="115">
        <f t="shared" ref="BI133:BI140" si="313">1/BH133</f>
        <v>2.7777777777777776E-2</v>
      </c>
      <c r="BJ133" s="112"/>
      <c r="BK133" s="111"/>
      <c r="BL133" s="79"/>
      <c r="BM133" s="94">
        <f t="shared" si="311"/>
        <v>0</v>
      </c>
      <c r="BN133" s="94">
        <f t="shared" si="311"/>
        <v>0</v>
      </c>
      <c r="BO133" s="94">
        <f t="shared" si="311"/>
        <v>0</v>
      </c>
      <c r="BP133" s="94">
        <f t="shared" si="311"/>
        <v>0</v>
      </c>
      <c r="BQ133" s="94">
        <f t="shared" si="311"/>
        <v>0</v>
      </c>
      <c r="BR133" s="94">
        <f t="shared" si="311"/>
        <v>0</v>
      </c>
      <c r="BS133" s="94">
        <f t="shared" si="311"/>
        <v>0</v>
      </c>
      <c r="BT133" s="94">
        <f t="shared" si="311"/>
        <v>0</v>
      </c>
      <c r="BU133" s="94">
        <f t="shared" si="311"/>
        <v>0</v>
      </c>
      <c r="BV133" s="94">
        <f t="shared" si="311"/>
        <v>0</v>
      </c>
      <c r="BW133" s="94">
        <f t="shared" si="311"/>
        <v>0</v>
      </c>
      <c r="BX133" s="94">
        <f t="shared" si="311"/>
        <v>0</v>
      </c>
      <c r="BY133" s="79"/>
      <c r="BZ133" s="80">
        <f t="shared" si="288"/>
        <v>0</v>
      </c>
      <c r="CA133" s="85" t="e">
        <f t="shared" si="289"/>
        <v>#REF!</v>
      </c>
      <c r="CB133" s="79"/>
      <c r="CC133" s="94">
        <f t="shared" si="312"/>
        <v>0</v>
      </c>
      <c r="CD133" s="94">
        <f t="shared" si="312"/>
        <v>0</v>
      </c>
      <c r="CE133" s="94">
        <f t="shared" si="312"/>
        <v>0</v>
      </c>
      <c r="CF133" s="94">
        <f t="shared" si="312"/>
        <v>0</v>
      </c>
      <c r="CG133" s="94">
        <f t="shared" si="312"/>
        <v>0</v>
      </c>
      <c r="CH133" s="94">
        <f t="shared" si="312"/>
        <v>0</v>
      </c>
      <c r="CI133" s="94">
        <f t="shared" si="312"/>
        <v>0</v>
      </c>
      <c r="CJ133" s="94">
        <f t="shared" si="312"/>
        <v>0</v>
      </c>
      <c r="CK133" s="94">
        <f t="shared" si="312"/>
        <v>0</v>
      </c>
      <c r="CL133" s="94">
        <f t="shared" si="312"/>
        <v>0</v>
      </c>
      <c r="CM133" s="94">
        <f t="shared" si="312"/>
        <v>0</v>
      </c>
      <c r="CN133" s="94">
        <f t="shared" si="312"/>
        <v>0</v>
      </c>
      <c r="CO133" s="79"/>
      <c r="CP133" s="80">
        <f t="shared" si="291"/>
        <v>0</v>
      </c>
      <c r="CQ133" s="85" t="e">
        <f t="shared" si="292"/>
        <v>#REF!</v>
      </c>
    </row>
    <row r="134" spans="1:95" ht="10.5" customHeight="1" outlineLevel="2" x14ac:dyDescent="0.25">
      <c r="A134" s="70" t="str">
        <f t="shared" si="293"/>
        <v>VolumeLeave-in pluma</v>
      </c>
      <c r="B134" s="114" t="s">
        <v>184</v>
      </c>
      <c r="C134" s="78">
        <v>7</v>
      </c>
      <c r="D134" s="79" t="s">
        <v>232</v>
      </c>
      <c r="E134" s="79"/>
      <c r="F134" s="79"/>
      <c r="G134" s="60"/>
      <c r="H134" s="79"/>
      <c r="I134" s="94">
        <f t="shared" si="309"/>
        <v>0</v>
      </c>
      <c r="J134" s="94">
        <f t="shared" si="309"/>
        <v>0</v>
      </c>
      <c r="K134" s="94">
        <f t="shared" si="309"/>
        <v>0</v>
      </c>
      <c r="L134" s="94">
        <f t="shared" si="309"/>
        <v>0</v>
      </c>
      <c r="M134" s="94">
        <f t="shared" si="309"/>
        <v>0</v>
      </c>
      <c r="N134" s="94">
        <f t="shared" si="309"/>
        <v>0</v>
      </c>
      <c r="O134" s="94">
        <f t="shared" si="309"/>
        <v>0</v>
      </c>
      <c r="P134" s="94">
        <f t="shared" si="309"/>
        <v>0</v>
      </c>
      <c r="Q134" s="94">
        <f t="shared" si="309"/>
        <v>0</v>
      </c>
      <c r="R134" s="94">
        <f t="shared" si="309"/>
        <v>0</v>
      </c>
      <c r="S134" s="94">
        <f t="shared" si="309"/>
        <v>0</v>
      </c>
      <c r="T134" s="94">
        <f t="shared" si="309"/>
        <v>0</v>
      </c>
      <c r="U134" s="79"/>
      <c r="V134" s="80">
        <f t="shared" si="279"/>
        <v>0</v>
      </c>
      <c r="W134" s="85" t="e">
        <f t="shared" si="280"/>
        <v>#REF!</v>
      </c>
      <c r="X134" s="79"/>
      <c r="Y134" s="94">
        <f t="array" ref="Y134">IFERROR(INDEX(#REF!,MATCH($A$3&amp;$A$117&amp;$C134,#REF!,0),MATCH(Y$3,#REF!,0)),0)</f>
        <v>0</v>
      </c>
      <c r="Z134" s="94">
        <f t="array" ref="Z134">IFERROR(INDEX(#REF!,MATCH($A$3&amp;$A$117&amp;$C134,#REF!,0),MATCH(Z$3,#REF!,0)),0)</f>
        <v>0</v>
      </c>
      <c r="AA134" s="94">
        <f t="array" ref="AA134">IFERROR(INDEX(#REF!,MATCH($A$3&amp;$A$117&amp;$C134,#REF!,0),MATCH(AA$3,#REF!,0)),0)</f>
        <v>0</v>
      </c>
      <c r="AB134" s="94">
        <f t="array" ref="AB134">IFERROR(INDEX(#REF!,MATCH($A$3&amp;$A$117&amp;$C134,#REF!,0),MATCH(AB$3,#REF!,0)),0)</f>
        <v>0</v>
      </c>
      <c r="AC134" s="94">
        <f t="array" ref="AC134">IFERROR(INDEX(#REF!,MATCH($A$3&amp;$A$117&amp;$C134,#REF!,0),MATCH(AC$3,#REF!,0)),0)</f>
        <v>0</v>
      </c>
      <c r="AD134" s="94">
        <f t="array" ref="AD134">IFERROR(INDEX(#REF!,MATCH($A$3&amp;$A$117&amp;$C134,#REF!,0),MATCH(AD$3,#REF!,0)),0)</f>
        <v>0</v>
      </c>
      <c r="AE134" s="94">
        <f t="array" ref="AE134">IFERROR(INDEX(#REF!,MATCH($A$3&amp;$A$117&amp;$C134,#REF!,0),MATCH(AE$3,#REF!,0)),0)</f>
        <v>0</v>
      </c>
      <c r="AF134" s="94">
        <f t="array" ref="AF134">IFERROR(INDEX(#REF!,MATCH($A$3&amp;$A$117&amp;$C134,#REF!,0),MATCH(AF$3,#REF!,0)),0)</f>
        <v>0</v>
      </c>
      <c r="AG134" s="94">
        <f t="array" ref="AG134">IFERROR(INDEX(#REF!,MATCH($A$3&amp;$A$117&amp;$C134,#REF!,0),MATCH(AG$3,#REF!,0)),0)</f>
        <v>0</v>
      </c>
      <c r="AH134" s="94">
        <f t="array" ref="AH134">IFERROR(INDEX(#REF!,MATCH($A$3&amp;$A$117&amp;$C134,#REF!,0),MATCH(AH$3,#REF!,0)),0)</f>
        <v>0</v>
      </c>
      <c r="AI134" s="94">
        <f t="array" ref="AI134">IFERROR(INDEX(#REF!,MATCH($A$3&amp;$A$117&amp;$C134,#REF!,0),MATCH(AI$3,#REF!,0)),0)</f>
        <v>0</v>
      </c>
      <c r="AJ134" s="94">
        <f t="array" ref="AJ134">IFERROR(INDEX(#REF!,MATCH($A$3&amp;$A$117&amp;$C134,#REF!,0),MATCH(AJ$3,#REF!,0)),0)</f>
        <v>0</v>
      </c>
      <c r="AK134" s="79"/>
      <c r="AL134" s="80">
        <f t="shared" si="282"/>
        <v>0</v>
      </c>
      <c r="AM134" s="85" t="e">
        <f t="shared" si="283"/>
        <v>#REF!</v>
      </c>
      <c r="AN134" s="94"/>
      <c r="AO134" s="94">
        <f t="shared" si="310"/>
        <v>0</v>
      </c>
      <c r="AP134" s="94">
        <f t="shared" si="310"/>
        <v>0</v>
      </c>
      <c r="AQ134" s="94">
        <f t="shared" si="310"/>
        <v>0</v>
      </c>
      <c r="AR134" s="94">
        <f t="shared" si="310"/>
        <v>0</v>
      </c>
      <c r="AS134" s="94">
        <f t="shared" si="310"/>
        <v>0</v>
      </c>
      <c r="AT134" s="94">
        <f t="shared" si="310"/>
        <v>0</v>
      </c>
      <c r="AU134" s="94">
        <f t="shared" si="310"/>
        <v>0</v>
      </c>
      <c r="AV134" s="94">
        <f t="shared" si="310"/>
        <v>0</v>
      </c>
      <c r="AW134" s="94">
        <f t="shared" si="310"/>
        <v>0</v>
      </c>
      <c r="AX134" s="94">
        <f t="shared" si="310"/>
        <v>0</v>
      </c>
      <c r="AY134" s="94">
        <f t="shared" si="310"/>
        <v>0</v>
      </c>
      <c r="AZ134" s="94">
        <f t="shared" si="310"/>
        <v>0</v>
      </c>
      <c r="BA134" s="79"/>
      <c r="BB134" s="80">
        <f t="shared" si="285"/>
        <v>0</v>
      </c>
      <c r="BC134" s="85" t="e">
        <f t="shared" si="286"/>
        <v>#REF!</v>
      </c>
      <c r="BD134" s="79"/>
      <c r="BE134" s="94"/>
      <c r="BF134" s="110">
        <f t="array" ref="BF134">IFERROR(INDEX(#REF!,MATCH($D134,#REF!,0),MATCH(BF$117,#REF!,0)),0)</f>
        <v>0</v>
      </c>
      <c r="BG134" s="110">
        <f t="array" ref="BG134">IFERROR(INDEX(#REF!,MATCH($D134,#REF!,0),MATCH(BG$117,#REF!,0)),0)</f>
        <v>0</v>
      </c>
      <c r="BH134" s="113">
        <v>36</v>
      </c>
      <c r="BI134" s="115">
        <f t="shared" si="313"/>
        <v>2.7777777777777776E-2</v>
      </c>
      <c r="BJ134" s="112"/>
      <c r="BK134" s="111"/>
      <c r="BL134" s="79"/>
      <c r="BM134" s="94">
        <f t="shared" si="311"/>
        <v>0</v>
      </c>
      <c r="BN134" s="94">
        <f t="shared" si="311"/>
        <v>0</v>
      </c>
      <c r="BO134" s="94">
        <f t="shared" si="311"/>
        <v>0</v>
      </c>
      <c r="BP134" s="94">
        <f t="shared" si="311"/>
        <v>0</v>
      </c>
      <c r="BQ134" s="94">
        <f t="shared" si="311"/>
        <v>0</v>
      </c>
      <c r="BR134" s="94">
        <f t="shared" si="311"/>
        <v>0</v>
      </c>
      <c r="BS134" s="94">
        <f t="shared" si="311"/>
        <v>0</v>
      </c>
      <c r="BT134" s="94">
        <f t="shared" si="311"/>
        <v>0</v>
      </c>
      <c r="BU134" s="94">
        <f t="shared" si="311"/>
        <v>0</v>
      </c>
      <c r="BV134" s="94">
        <f t="shared" si="311"/>
        <v>0</v>
      </c>
      <c r="BW134" s="94">
        <f t="shared" si="311"/>
        <v>0</v>
      </c>
      <c r="BX134" s="94">
        <f t="shared" si="311"/>
        <v>0</v>
      </c>
      <c r="BY134" s="79"/>
      <c r="BZ134" s="80">
        <f t="shared" si="288"/>
        <v>0</v>
      </c>
      <c r="CA134" s="85" t="e">
        <f t="shared" si="289"/>
        <v>#REF!</v>
      </c>
      <c r="CB134" s="79"/>
      <c r="CC134" s="94">
        <f t="shared" si="312"/>
        <v>0</v>
      </c>
      <c r="CD134" s="94">
        <f t="shared" si="312"/>
        <v>0</v>
      </c>
      <c r="CE134" s="94">
        <f t="shared" si="312"/>
        <v>0</v>
      </c>
      <c r="CF134" s="94">
        <f t="shared" si="312"/>
        <v>0</v>
      </c>
      <c r="CG134" s="94">
        <f t="shared" si="312"/>
        <v>0</v>
      </c>
      <c r="CH134" s="94">
        <f t="shared" si="312"/>
        <v>0</v>
      </c>
      <c r="CI134" s="94">
        <f t="shared" si="312"/>
        <v>0</v>
      </c>
      <c r="CJ134" s="94">
        <f t="shared" si="312"/>
        <v>0</v>
      </c>
      <c r="CK134" s="94">
        <f t="shared" si="312"/>
        <v>0</v>
      </c>
      <c r="CL134" s="94">
        <f t="shared" si="312"/>
        <v>0</v>
      </c>
      <c r="CM134" s="94">
        <f t="shared" si="312"/>
        <v>0</v>
      </c>
      <c r="CN134" s="94">
        <f t="shared" si="312"/>
        <v>0</v>
      </c>
      <c r="CO134" s="79"/>
      <c r="CP134" s="80">
        <f t="shared" si="291"/>
        <v>0</v>
      </c>
      <c r="CQ134" s="85" t="e">
        <f t="shared" si="292"/>
        <v>#REF!</v>
      </c>
    </row>
    <row r="135" spans="1:95" ht="10.5" customHeight="1" outlineLevel="2" x14ac:dyDescent="0.25">
      <c r="A135" s="70" t="str">
        <f t="shared" si="293"/>
        <v>xMelon Mood 200ml</v>
      </c>
      <c r="B135" s="114" t="s">
        <v>313</v>
      </c>
      <c r="C135" s="78">
        <v>8</v>
      </c>
      <c r="D135" s="79" t="s">
        <v>234</v>
      </c>
      <c r="E135" s="79"/>
      <c r="F135" s="79"/>
      <c r="G135" s="60"/>
      <c r="H135" s="79"/>
      <c r="I135" s="94">
        <f t="shared" si="309"/>
        <v>0</v>
      </c>
      <c r="J135" s="94">
        <f t="shared" si="309"/>
        <v>0</v>
      </c>
      <c r="K135" s="94">
        <f t="shared" si="309"/>
        <v>0</v>
      </c>
      <c r="L135" s="94">
        <f t="shared" si="309"/>
        <v>0</v>
      </c>
      <c r="M135" s="94">
        <f t="shared" si="309"/>
        <v>0</v>
      </c>
      <c r="N135" s="94">
        <f t="shared" si="309"/>
        <v>0</v>
      </c>
      <c r="O135" s="94">
        <f t="shared" si="309"/>
        <v>0</v>
      </c>
      <c r="P135" s="94">
        <f t="shared" si="309"/>
        <v>0</v>
      </c>
      <c r="Q135" s="94">
        <f t="shared" si="309"/>
        <v>0</v>
      </c>
      <c r="R135" s="94">
        <f t="shared" si="309"/>
        <v>0</v>
      </c>
      <c r="S135" s="94">
        <f t="shared" si="309"/>
        <v>0</v>
      </c>
      <c r="T135" s="94">
        <f t="shared" si="309"/>
        <v>0</v>
      </c>
      <c r="U135" s="79"/>
      <c r="V135" s="80">
        <f t="shared" si="279"/>
        <v>0</v>
      </c>
      <c r="W135" s="85" t="e">
        <f t="shared" si="280"/>
        <v>#REF!</v>
      </c>
      <c r="X135" s="79"/>
      <c r="Y135" s="94">
        <f t="array" ref="Y135">IFERROR(INDEX(#REF!,MATCH($A$3&amp;$A$117&amp;$C135,#REF!,0),MATCH(Y$3,#REF!,0)),0)</f>
        <v>0</v>
      </c>
      <c r="Z135" s="94">
        <f t="array" ref="Z135">IFERROR(INDEX(#REF!,MATCH($A$3&amp;$A$117&amp;$C135,#REF!,0),MATCH(Z$3,#REF!,0)),0)</f>
        <v>0</v>
      </c>
      <c r="AA135" s="94">
        <f t="array" ref="AA135">IFERROR(INDEX(#REF!,MATCH($A$3&amp;$A$117&amp;$C135,#REF!,0),MATCH(AA$3,#REF!,0)),0)</f>
        <v>0</v>
      </c>
      <c r="AB135" s="94">
        <f t="array" ref="AB135">IFERROR(INDEX(#REF!,MATCH($A$3&amp;$A$117&amp;$C135,#REF!,0),MATCH(AB$3,#REF!,0)),0)</f>
        <v>0</v>
      </c>
      <c r="AC135" s="94">
        <f t="array" ref="AC135">IFERROR(INDEX(#REF!,MATCH($A$3&amp;$A$117&amp;$C135,#REF!,0),MATCH(AC$3,#REF!,0)),0)</f>
        <v>0</v>
      </c>
      <c r="AD135" s="94">
        <f t="array" ref="AD135">IFERROR(INDEX(#REF!,MATCH($A$3&amp;$A$117&amp;$C135,#REF!,0),MATCH(AD$3,#REF!,0)),0)</f>
        <v>0</v>
      </c>
      <c r="AE135" s="94">
        <f t="array" ref="AE135">IFERROR(INDEX(#REF!,MATCH($A$3&amp;$A$117&amp;$C135,#REF!,0),MATCH(AE$3,#REF!,0)),0)</f>
        <v>0</v>
      </c>
      <c r="AF135" s="94">
        <f t="array" ref="AF135">IFERROR(INDEX(#REF!,MATCH($A$3&amp;$A$117&amp;$C135,#REF!,0),MATCH(AF$3,#REF!,0)),0)</f>
        <v>0</v>
      </c>
      <c r="AG135" s="94">
        <f t="array" ref="AG135">IFERROR(INDEX(#REF!,MATCH($A$3&amp;$A$117&amp;$C135,#REF!,0),MATCH(AG$3,#REF!,0)),0)</f>
        <v>0</v>
      </c>
      <c r="AH135" s="94">
        <f t="array" ref="AH135">IFERROR(INDEX(#REF!,MATCH($A$3&amp;$A$117&amp;$C135,#REF!,0),MATCH(AH$3,#REF!,0)),0)</f>
        <v>0</v>
      </c>
      <c r="AI135" s="94">
        <f t="array" ref="AI135">IFERROR(INDEX(#REF!,MATCH($A$3&amp;$A$117&amp;$C135,#REF!,0),MATCH(AI$3,#REF!,0)),0)</f>
        <v>0</v>
      </c>
      <c r="AJ135" s="94">
        <f t="array" ref="AJ135">IFERROR(INDEX(#REF!,MATCH($A$3&amp;$A$117&amp;$C135,#REF!,0),MATCH(AJ$3,#REF!,0)),0)</f>
        <v>0</v>
      </c>
      <c r="AK135" s="79"/>
      <c r="AL135" s="80">
        <f t="shared" si="282"/>
        <v>0</v>
      </c>
      <c r="AM135" s="85" t="e">
        <f t="shared" si="283"/>
        <v>#REF!</v>
      </c>
      <c r="AN135" s="94"/>
      <c r="AO135" s="94">
        <f t="shared" si="310"/>
        <v>0</v>
      </c>
      <c r="AP135" s="94">
        <f t="shared" si="310"/>
        <v>0</v>
      </c>
      <c r="AQ135" s="94">
        <f t="shared" si="310"/>
        <v>0</v>
      </c>
      <c r="AR135" s="94">
        <f t="shared" si="310"/>
        <v>0</v>
      </c>
      <c r="AS135" s="94">
        <f t="shared" si="310"/>
        <v>0</v>
      </c>
      <c r="AT135" s="94">
        <f t="shared" si="310"/>
        <v>0</v>
      </c>
      <c r="AU135" s="94">
        <f t="shared" si="310"/>
        <v>0</v>
      </c>
      <c r="AV135" s="94">
        <f t="shared" si="310"/>
        <v>0</v>
      </c>
      <c r="AW135" s="94">
        <f t="shared" si="310"/>
        <v>0</v>
      </c>
      <c r="AX135" s="94">
        <f t="shared" si="310"/>
        <v>0</v>
      </c>
      <c r="AY135" s="94">
        <f t="shared" si="310"/>
        <v>0</v>
      </c>
      <c r="AZ135" s="94">
        <f t="shared" si="310"/>
        <v>0</v>
      </c>
      <c r="BA135" s="79"/>
      <c r="BB135" s="80">
        <f t="shared" si="285"/>
        <v>0</v>
      </c>
      <c r="BC135" s="85" t="e">
        <f t="shared" si="286"/>
        <v>#REF!</v>
      </c>
      <c r="BD135" s="79"/>
      <c r="BE135" s="94"/>
      <c r="BF135" s="123">
        <f t="array" ref="BF135">IFERROR(INDEX(#REF!,MATCH($D135,#REF!,0),MATCH(BF$117,#REF!,0)),0)</f>
        <v>0</v>
      </c>
      <c r="BG135" s="123">
        <f t="array" ref="BG135">IFERROR(INDEX(#REF!,MATCH($D135,#REF!,0),MATCH(BG$117,#REF!,0)),0)</f>
        <v>0</v>
      </c>
      <c r="BH135" s="113">
        <v>36</v>
      </c>
      <c r="BI135" s="115">
        <f t="shared" si="313"/>
        <v>2.7777777777777776E-2</v>
      </c>
      <c r="BJ135" s="112"/>
      <c r="BK135" s="111"/>
      <c r="BL135" s="79"/>
      <c r="BM135" s="94">
        <f t="shared" si="311"/>
        <v>0</v>
      </c>
      <c r="BN135" s="94">
        <f t="shared" si="311"/>
        <v>0</v>
      </c>
      <c r="BO135" s="94">
        <f t="shared" si="311"/>
        <v>0</v>
      </c>
      <c r="BP135" s="94">
        <f t="shared" si="311"/>
        <v>0</v>
      </c>
      <c r="BQ135" s="94">
        <f t="shared" si="311"/>
        <v>0</v>
      </c>
      <c r="BR135" s="94">
        <f t="shared" si="311"/>
        <v>0</v>
      </c>
      <c r="BS135" s="94">
        <f t="shared" si="311"/>
        <v>0</v>
      </c>
      <c r="BT135" s="94">
        <f t="shared" si="311"/>
        <v>0</v>
      </c>
      <c r="BU135" s="94">
        <f t="shared" si="311"/>
        <v>0</v>
      </c>
      <c r="BV135" s="94">
        <f t="shared" si="311"/>
        <v>0</v>
      </c>
      <c r="BW135" s="94">
        <f t="shared" si="311"/>
        <v>0</v>
      </c>
      <c r="BX135" s="94">
        <f t="shared" si="311"/>
        <v>0</v>
      </c>
      <c r="BY135" s="79"/>
      <c r="BZ135" s="80">
        <f t="shared" si="288"/>
        <v>0</v>
      </c>
      <c r="CA135" s="85" t="e">
        <f t="shared" si="289"/>
        <v>#REF!</v>
      </c>
      <c r="CB135" s="79"/>
      <c r="CC135" s="94">
        <f t="shared" si="312"/>
        <v>0</v>
      </c>
      <c r="CD135" s="94">
        <f t="shared" si="312"/>
        <v>0</v>
      </c>
      <c r="CE135" s="94">
        <f t="shared" si="312"/>
        <v>0</v>
      </c>
      <c r="CF135" s="94">
        <f t="shared" si="312"/>
        <v>0</v>
      </c>
      <c r="CG135" s="94">
        <f t="shared" si="312"/>
        <v>0</v>
      </c>
      <c r="CH135" s="94">
        <f t="shared" si="312"/>
        <v>0</v>
      </c>
      <c r="CI135" s="94">
        <f t="shared" si="312"/>
        <v>0</v>
      </c>
      <c r="CJ135" s="94">
        <f t="shared" si="312"/>
        <v>0</v>
      </c>
      <c r="CK135" s="94">
        <f t="shared" si="312"/>
        <v>0</v>
      </c>
      <c r="CL135" s="94">
        <f t="shared" si="312"/>
        <v>0</v>
      </c>
      <c r="CM135" s="94">
        <f t="shared" si="312"/>
        <v>0</v>
      </c>
      <c r="CN135" s="94">
        <f t="shared" si="312"/>
        <v>0</v>
      </c>
      <c r="CO135" s="79"/>
      <c r="CP135" s="80">
        <f t="shared" si="291"/>
        <v>0</v>
      </c>
      <c r="CQ135" s="85" t="e">
        <f t="shared" si="292"/>
        <v>#REF!</v>
      </c>
    </row>
    <row r="136" spans="1:95" ht="10.5" customHeight="1" outlineLevel="2" x14ac:dyDescent="0.25">
      <c r="A136" s="70" t="str">
        <f t="shared" si="293"/>
        <v>VolumeMáscara Mayday</v>
      </c>
      <c r="B136" s="114" t="s">
        <v>184</v>
      </c>
      <c r="C136" s="78">
        <v>9</v>
      </c>
      <c r="D136" s="79" t="s">
        <v>236</v>
      </c>
      <c r="E136" s="79"/>
      <c r="F136" s="79"/>
      <c r="G136" s="60"/>
      <c r="H136" s="79"/>
      <c r="I136" s="94">
        <f t="shared" si="309"/>
        <v>0</v>
      </c>
      <c r="J136" s="94">
        <f t="shared" si="309"/>
        <v>0</v>
      </c>
      <c r="K136" s="94">
        <f t="shared" si="309"/>
        <v>0</v>
      </c>
      <c r="L136" s="94">
        <f t="shared" si="309"/>
        <v>0</v>
      </c>
      <c r="M136" s="94">
        <f t="shared" si="309"/>
        <v>0</v>
      </c>
      <c r="N136" s="94">
        <f t="shared" si="309"/>
        <v>0</v>
      </c>
      <c r="O136" s="94">
        <f t="shared" si="309"/>
        <v>0</v>
      </c>
      <c r="P136" s="94">
        <f t="shared" si="309"/>
        <v>0</v>
      </c>
      <c r="Q136" s="94">
        <f t="shared" si="309"/>
        <v>0</v>
      </c>
      <c r="R136" s="94">
        <f t="shared" si="309"/>
        <v>0</v>
      </c>
      <c r="S136" s="94">
        <f t="shared" si="309"/>
        <v>0</v>
      </c>
      <c r="T136" s="94">
        <f t="shared" si="309"/>
        <v>0</v>
      </c>
      <c r="U136" s="79"/>
      <c r="V136" s="80">
        <f t="shared" si="279"/>
        <v>0</v>
      </c>
      <c r="W136" s="85" t="e">
        <f t="shared" si="280"/>
        <v>#REF!</v>
      </c>
      <c r="X136" s="79"/>
      <c r="Y136" s="94">
        <f t="array" ref="Y136">IFERROR(INDEX(#REF!,MATCH($A$3&amp;$A$117&amp;$C136,#REF!,0),MATCH(Y$3,#REF!,0)),0)</f>
        <v>0</v>
      </c>
      <c r="Z136" s="94">
        <f t="array" ref="Z136">IFERROR(INDEX(#REF!,MATCH($A$3&amp;$A$117&amp;$C136,#REF!,0),MATCH(Z$3,#REF!,0)),0)</f>
        <v>0</v>
      </c>
      <c r="AA136" s="94">
        <f t="array" ref="AA136">IFERROR(INDEX(#REF!,MATCH($A$3&amp;$A$117&amp;$C136,#REF!,0),MATCH(AA$3,#REF!,0)),0)</f>
        <v>0</v>
      </c>
      <c r="AB136" s="94">
        <f t="array" ref="AB136">IFERROR(INDEX(#REF!,MATCH($A$3&amp;$A$117&amp;$C136,#REF!,0),MATCH(AB$3,#REF!,0)),0)</f>
        <v>0</v>
      </c>
      <c r="AC136" s="94">
        <f t="array" ref="AC136">IFERROR(INDEX(#REF!,MATCH($A$3&amp;$A$117&amp;$C136,#REF!,0),MATCH(AC$3,#REF!,0)),0)</f>
        <v>0</v>
      </c>
      <c r="AD136" s="94">
        <f t="array" ref="AD136">IFERROR(INDEX(#REF!,MATCH($A$3&amp;$A$117&amp;$C136,#REF!,0),MATCH(AD$3,#REF!,0)),0)</f>
        <v>0</v>
      </c>
      <c r="AE136" s="94">
        <f t="array" ref="AE136">IFERROR(INDEX(#REF!,MATCH($A$3&amp;$A$117&amp;$C136,#REF!,0),MATCH(AE$3,#REF!,0)),0)</f>
        <v>0</v>
      </c>
      <c r="AF136" s="94">
        <f t="array" ref="AF136">IFERROR(INDEX(#REF!,MATCH($A$3&amp;$A$117&amp;$C136,#REF!,0),MATCH(AF$3,#REF!,0)),0)</f>
        <v>0</v>
      </c>
      <c r="AG136" s="94">
        <f t="array" ref="AG136">IFERROR(INDEX(#REF!,MATCH($A$3&amp;$A$117&amp;$C136,#REF!,0),MATCH(AG$3,#REF!,0)),0)</f>
        <v>0</v>
      </c>
      <c r="AH136" s="94">
        <f t="array" ref="AH136">IFERROR(INDEX(#REF!,MATCH($A$3&amp;$A$117&amp;$C136,#REF!,0),MATCH(AH$3,#REF!,0)),0)</f>
        <v>0</v>
      </c>
      <c r="AI136" s="94">
        <f t="array" ref="AI136">IFERROR(INDEX(#REF!,MATCH($A$3&amp;$A$117&amp;$C136,#REF!,0),MATCH(AI$3,#REF!,0)),0)</f>
        <v>0</v>
      </c>
      <c r="AJ136" s="94">
        <f t="array" ref="AJ136">IFERROR(INDEX(#REF!,MATCH($A$3&amp;$A$117&amp;$C136,#REF!,0),MATCH(AJ$3,#REF!,0)),0)</f>
        <v>0</v>
      </c>
      <c r="AK136" s="79"/>
      <c r="AL136" s="80">
        <f t="shared" si="282"/>
        <v>0</v>
      </c>
      <c r="AM136" s="85" t="e">
        <f t="shared" si="283"/>
        <v>#REF!</v>
      </c>
      <c r="AN136" s="94"/>
      <c r="AO136" s="94">
        <f t="shared" si="310"/>
        <v>0</v>
      </c>
      <c r="AP136" s="94">
        <f t="shared" si="310"/>
        <v>0</v>
      </c>
      <c r="AQ136" s="94">
        <f t="shared" si="310"/>
        <v>0</v>
      </c>
      <c r="AR136" s="94">
        <f t="shared" si="310"/>
        <v>0</v>
      </c>
      <c r="AS136" s="94">
        <f t="shared" si="310"/>
        <v>0</v>
      </c>
      <c r="AT136" s="94">
        <f t="shared" si="310"/>
        <v>0</v>
      </c>
      <c r="AU136" s="94">
        <f t="shared" si="310"/>
        <v>0</v>
      </c>
      <c r="AV136" s="94">
        <f t="shared" si="310"/>
        <v>0</v>
      </c>
      <c r="AW136" s="94">
        <f t="shared" si="310"/>
        <v>0</v>
      </c>
      <c r="AX136" s="94">
        <f t="shared" si="310"/>
        <v>0</v>
      </c>
      <c r="AY136" s="94">
        <f t="shared" si="310"/>
        <v>0</v>
      </c>
      <c r="AZ136" s="94">
        <f t="shared" si="310"/>
        <v>0</v>
      </c>
      <c r="BA136" s="79"/>
      <c r="BB136" s="80">
        <f t="shared" si="285"/>
        <v>0</v>
      </c>
      <c r="BC136" s="85" t="e">
        <f t="shared" si="286"/>
        <v>#REF!</v>
      </c>
      <c r="BD136" s="79"/>
      <c r="BE136" s="94"/>
      <c r="BF136" s="110">
        <f t="array" ref="BF136">IFERROR(INDEX(#REF!,MATCH($D136,#REF!,0),MATCH(BF$117,#REF!,0)),0)</f>
        <v>0</v>
      </c>
      <c r="BG136" s="110">
        <f t="array" ref="BG136">IFERROR(INDEX(#REF!,MATCH($D136,#REF!,0),MATCH(BG$117,#REF!,0)),0)</f>
        <v>0</v>
      </c>
      <c r="BH136" s="113">
        <v>36</v>
      </c>
      <c r="BI136" s="115">
        <f t="shared" si="313"/>
        <v>2.7777777777777776E-2</v>
      </c>
      <c r="BJ136" s="112"/>
      <c r="BK136" s="111"/>
      <c r="BL136" s="79"/>
      <c r="BM136" s="94">
        <f t="shared" si="311"/>
        <v>0</v>
      </c>
      <c r="BN136" s="94">
        <f t="shared" si="311"/>
        <v>0</v>
      </c>
      <c r="BO136" s="94">
        <f t="shared" si="311"/>
        <v>0</v>
      </c>
      <c r="BP136" s="94">
        <f t="shared" si="311"/>
        <v>0</v>
      </c>
      <c r="BQ136" s="94">
        <f t="shared" si="311"/>
        <v>0</v>
      </c>
      <c r="BR136" s="94">
        <f t="shared" si="311"/>
        <v>0</v>
      </c>
      <c r="BS136" s="94">
        <f t="shared" si="311"/>
        <v>0</v>
      </c>
      <c r="BT136" s="94">
        <f t="shared" si="311"/>
        <v>0</v>
      </c>
      <c r="BU136" s="94">
        <f t="shared" si="311"/>
        <v>0</v>
      </c>
      <c r="BV136" s="94">
        <f t="shared" si="311"/>
        <v>0</v>
      </c>
      <c r="BW136" s="94">
        <f t="shared" si="311"/>
        <v>0</v>
      </c>
      <c r="BX136" s="94">
        <f t="shared" si="311"/>
        <v>0</v>
      </c>
      <c r="BY136" s="79"/>
      <c r="BZ136" s="80">
        <f t="shared" si="288"/>
        <v>0</v>
      </c>
      <c r="CA136" s="85" t="e">
        <f t="shared" si="289"/>
        <v>#REF!</v>
      </c>
      <c r="CB136" s="79"/>
      <c r="CC136" s="94">
        <f t="shared" si="312"/>
        <v>0</v>
      </c>
      <c r="CD136" s="94">
        <f t="shared" si="312"/>
        <v>0</v>
      </c>
      <c r="CE136" s="94">
        <f t="shared" si="312"/>
        <v>0</v>
      </c>
      <c r="CF136" s="94">
        <f t="shared" si="312"/>
        <v>0</v>
      </c>
      <c r="CG136" s="94">
        <f t="shared" si="312"/>
        <v>0</v>
      </c>
      <c r="CH136" s="94">
        <f t="shared" si="312"/>
        <v>0</v>
      </c>
      <c r="CI136" s="94">
        <f t="shared" si="312"/>
        <v>0</v>
      </c>
      <c r="CJ136" s="94">
        <f t="shared" si="312"/>
        <v>0</v>
      </c>
      <c r="CK136" s="94">
        <f t="shared" si="312"/>
        <v>0</v>
      </c>
      <c r="CL136" s="94">
        <f t="shared" si="312"/>
        <v>0</v>
      </c>
      <c r="CM136" s="94">
        <f t="shared" si="312"/>
        <v>0</v>
      </c>
      <c r="CN136" s="94">
        <f t="shared" si="312"/>
        <v>0</v>
      </c>
      <c r="CO136" s="79"/>
      <c r="CP136" s="80">
        <f t="shared" si="291"/>
        <v>0</v>
      </c>
      <c r="CQ136" s="85" t="e">
        <f t="shared" si="292"/>
        <v>#REF!</v>
      </c>
    </row>
    <row r="137" spans="1:95" ht="10.5" customHeight="1" outlineLevel="2" x14ac:dyDescent="0.25">
      <c r="A137" s="70" t="e">
        <f t="shared" si="293"/>
        <v>#REF!</v>
      </c>
      <c r="B137" s="114" t="s">
        <v>313</v>
      </c>
      <c r="C137" s="78">
        <v>10</v>
      </c>
      <c r="D137" s="79" t="e">
        <f t="array" ref="D137">INDEX(#REF!,MATCH(#REF!&amp;$C137,#REF!,0),MATCH(#REF!,#REF!,0))</f>
        <v>#REF!</v>
      </c>
      <c r="E137" s="79"/>
      <c r="F137" s="79"/>
      <c r="G137" s="60"/>
      <c r="H137" s="79"/>
      <c r="I137" s="94">
        <f t="shared" si="309"/>
        <v>0</v>
      </c>
      <c r="J137" s="94">
        <f t="shared" si="309"/>
        <v>0</v>
      </c>
      <c r="K137" s="94">
        <f t="shared" si="309"/>
        <v>0</v>
      </c>
      <c r="L137" s="94">
        <f t="shared" si="309"/>
        <v>0</v>
      </c>
      <c r="M137" s="94">
        <f t="shared" si="309"/>
        <v>0</v>
      </c>
      <c r="N137" s="94">
        <f t="shared" si="309"/>
        <v>0</v>
      </c>
      <c r="O137" s="94">
        <f t="shared" si="309"/>
        <v>0</v>
      </c>
      <c r="P137" s="94">
        <f t="shared" si="309"/>
        <v>0</v>
      </c>
      <c r="Q137" s="94">
        <f t="shared" si="309"/>
        <v>0</v>
      </c>
      <c r="R137" s="94">
        <f t="shared" si="309"/>
        <v>0</v>
      </c>
      <c r="S137" s="94">
        <f t="shared" si="309"/>
        <v>0</v>
      </c>
      <c r="T137" s="94">
        <f t="shared" si="309"/>
        <v>0</v>
      </c>
      <c r="U137" s="79"/>
      <c r="V137" s="80">
        <f t="shared" si="279"/>
        <v>0</v>
      </c>
      <c r="W137" s="85" t="e">
        <f t="shared" si="280"/>
        <v>#REF!</v>
      </c>
      <c r="X137" s="79"/>
      <c r="Y137" s="94">
        <f t="array" ref="Y137">IFERROR(INDEX(#REF!,MATCH($A$3&amp;$A$117&amp;$C137,#REF!,0),MATCH(Y$3,#REF!,0)),0)</f>
        <v>0</v>
      </c>
      <c r="Z137" s="94">
        <f t="array" ref="Z137">IFERROR(INDEX(#REF!,MATCH($A$3&amp;$A$117&amp;$C137,#REF!,0),MATCH(Z$3,#REF!,0)),0)</f>
        <v>0</v>
      </c>
      <c r="AA137" s="94">
        <f t="array" ref="AA137">IFERROR(INDEX(#REF!,MATCH($A$3&amp;$A$117&amp;$C137,#REF!,0),MATCH(AA$3,#REF!,0)),0)</f>
        <v>0</v>
      </c>
      <c r="AB137" s="94">
        <f t="array" ref="AB137">IFERROR(INDEX(#REF!,MATCH($A$3&amp;$A$117&amp;$C137,#REF!,0),MATCH(AB$3,#REF!,0)),0)</f>
        <v>0</v>
      </c>
      <c r="AC137" s="94">
        <f t="array" ref="AC137">IFERROR(INDEX(#REF!,MATCH($A$3&amp;$A$117&amp;$C137,#REF!,0),MATCH(AC$3,#REF!,0)),0)</f>
        <v>0</v>
      </c>
      <c r="AD137" s="94">
        <f t="array" ref="AD137">IFERROR(INDEX(#REF!,MATCH($A$3&amp;$A$117&amp;$C137,#REF!,0),MATCH(AD$3,#REF!,0)),0)</f>
        <v>0</v>
      </c>
      <c r="AE137" s="94">
        <f t="array" ref="AE137">IFERROR(INDEX(#REF!,MATCH($A$3&amp;$A$117&amp;$C137,#REF!,0),MATCH(AE$3,#REF!,0)),0)</f>
        <v>0</v>
      </c>
      <c r="AF137" s="94">
        <f t="array" ref="AF137">IFERROR(INDEX(#REF!,MATCH($A$3&amp;$A$117&amp;$C137,#REF!,0),MATCH(AF$3,#REF!,0)),0)</f>
        <v>0</v>
      </c>
      <c r="AG137" s="94">
        <f t="array" ref="AG137">IFERROR(INDEX(#REF!,MATCH($A$3&amp;$A$117&amp;$C137,#REF!,0),MATCH(AG$3,#REF!,0)),0)</f>
        <v>0</v>
      </c>
      <c r="AH137" s="94">
        <f t="array" ref="AH137">IFERROR(INDEX(#REF!,MATCH($A$3&amp;$A$117&amp;$C137,#REF!,0),MATCH(AH$3,#REF!,0)),0)</f>
        <v>0</v>
      </c>
      <c r="AI137" s="94">
        <f t="array" ref="AI137">IFERROR(INDEX(#REF!,MATCH($A$3&amp;$A$117&amp;$C137,#REF!,0),MATCH(AI$3,#REF!,0)),0)</f>
        <v>0</v>
      </c>
      <c r="AJ137" s="94">
        <f t="array" ref="AJ137">IFERROR(INDEX(#REF!,MATCH($A$3&amp;$A$117&amp;$C137,#REF!,0),MATCH(AJ$3,#REF!,0)),0)</f>
        <v>0</v>
      </c>
      <c r="AK137" s="79"/>
      <c r="AL137" s="80">
        <f t="shared" si="282"/>
        <v>0</v>
      </c>
      <c r="AM137" s="85" t="e">
        <f t="shared" si="283"/>
        <v>#REF!</v>
      </c>
      <c r="AN137" s="94"/>
      <c r="AO137" s="94">
        <f t="shared" si="310"/>
        <v>0</v>
      </c>
      <c r="AP137" s="94">
        <f t="shared" si="310"/>
        <v>0</v>
      </c>
      <c r="AQ137" s="94">
        <f t="shared" si="310"/>
        <v>0</v>
      </c>
      <c r="AR137" s="94">
        <f t="shared" si="310"/>
        <v>0</v>
      </c>
      <c r="AS137" s="94">
        <f t="shared" si="310"/>
        <v>0</v>
      </c>
      <c r="AT137" s="94">
        <f t="shared" si="310"/>
        <v>0</v>
      </c>
      <c r="AU137" s="94">
        <f t="shared" si="310"/>
        <v>0</v>
      </c>
      <c r="AV137" s="94">
        <f t="shared" si="310"/>
        <v>0</v>
      </c>
      <c r="AW137" s="94">
        <f t="shared" si="310"/>
        <v>0</v>
      </c>
      <c r="AX137" s="94">
        <f t="shared" si="310"/>
        <v>0</v>
      </c>
      <c r="AY137" s="94">
        <f t="shared" si="310"/>
        <v>0</v>
      </c>
      <c r="AZ137" s="94">
        <f t="shared" si="310"/>
        <v>0</v>
      </c>
      <c r="BA137" s="79"/>
      <c r="BB137" s="80">
        <f t="shared" si="285"/>
        <v>0</v>
      </c>
      <c r="BC137" s="85" t="e">
        <f t="shared" si="286"/>
        <v>#REF!</v>
      </c>
      <c r="BD137" s="79"/>
      <c r="BE137" s="94"/>
      <c r="BF137" s="123">
        <f t="array" ref="BF137">IFERROR(INDEX(#REF!,MATCH($D137,#REF!,0),MATCH(BF$117,#REF!,0)),0)</f>
        <v>0</v>
      </c>
      <c r="BG137" s="123">
        <f t="array" ref="BG137">IFERROR(INDEX(#REF!,MATCH($D137,#REF!,0),MATCH(BG$117,#REF!,0)),0)</f>
        <v>0</v>
      </c>
      <c r="BH137" s="113">
        <v>36</v>
      </c>
      <c r="BI137" s="115">
        <f t="shared" si="313"/>
        <v>2.7777777777777776E-2</v>
      </c>
      <c r="BJ137" s="112"/>
      <c r="BK137" s="111"/>
      <c r="BL137" s="79"/>
      <c r="BM137" s="94">
        <f t="shared" si="311"/>
        <v>0</v>
      </c>
      <c r="BN137" s="94">
        <f t="shared" si="311"/>
        <v>0</v>
      </c>
      <c r="BO137" s="94">
        <f t="shared" si="311"/>
        <v>0</v>
      </c>
      <c r="BP137" s="94">
        <f t="shared" si="311"/>
        <v>0</v>
      </c>
      <c r="BQ137" s="94">
        <f t="shared" si="311"/>
        <v>0</v>
      </c>
      <c r="BR137" s="94">
        <f t="shared" si="311"/>
        <v>0</v>
      </c>
      <c r="BS137" s="94">
        <f t="shared" si="311"/>
        <v>0</v>
      </c>
      <c r="BT137" s="94">
        <f t="shared" si="311"/>
        <v>0</v>
      </c>
      <c r="BU137" s="94">
        <f t="shared" si="311"/>
        <v>0</v>
      </c>
      <c r="BV137" s="94">
        <f t="shared" si="311"/>
        <v>0</v>
      </c>
      <c r="BW137" s="94">
        <f t="shared" si="311"/>
        <v>0</v>
      </c>
      <c r="BX137" s="94">
        <f t="shared" si="311"/>
        <v>0</v>
      </c>
      <c r="BY137" s="79"/>
      <c r="BZ137" s="80">
        <f t="shared" si="288"/>
        <v>0</v>
      </c>
      <c r="CA137" s="85" t="e">
        <f t="shared" si="289"/>
        <v>#REF!</v>
      </c>
      <c r="CB137" s="79"/>
      <c r="CC137" s="94">
        <f t="shared" si="312"/>
        <v>0</v>
      </c>
      <c r="CD137" s="94">
        <f t="shared" si="312"/>
        <v>0</v>
      </c>
      <c r="CE137" s="94">
        <f t="shared" si="312"/>
        <v>0</v>
      </c>
      <c r="CF137" s="94">
        <f t="shared" si="312"/>
        <v>0</v>
      </c>
      <c r="CG137" s="94">
        <f t="shared" si="312"/>
        <v>0</v>
      </c>
      <c r="CH137" s="94">
        <f t="shared" si="312"/>
        <v>0</v>
      </c>
      <c r="CI137" s="94">
        <f t="shared" si="312"/>
        <v>0</v>
      </c>
      <c r="CJ137" s="94">
        <f t="shared" si="312"/>
        <v>0</v>
      </c>
      <c r="CK137" s="94">
        <f t="shared" si="312"/>
        <v>0</v>
      </c>
      <c r="CL137" s="94">
        <f t="shared" si="312"/>
        <v>0</v>
      </c>
      <c r="CM137" s="94">
        <f t="shared" si="312"/>
        <v>0</v>
      </c>
      <c r="CN137" s="94">
        <f t="shared" si="312"/>
        <v>0</v>
      </c>
      <c r="CO137" s="79"/>
      <c r="CP137" s="80">
        <f t="shared" si="291"/>
        <v>0</v>
      </c>
      <c r="CQ137" s="85" t="e">
        <f t="shared" si="292"/>
        <v>#REF!</v>
      </c>
    </row>
    <row r="138" spans="1:95" ht="10.5" customHeight="1" outlineLevel="2" x14ac:dyDescent="0.25">
      <c r="A138" s="70" t="e">
        <f t="shared" si="293"/>
        <v>#REF!</v>
      </c>
      <c r="B138" s="114" t="s">
        <v>184</v>
      </c>
      <c r="C138" s="78">
        <v>11</v>
      </c>
      <c r="D138" s="79" t="e">
        <f t="array" ref="D138">INDEX(#REF!,MATCH(#REF!&amp;$C138,#REF!,0),MATCH(#REF!,#REF!,0))</f>
        <v>#REF!</v>
      </c>
      <c r="E138" s="79"/>
      <c r="F138" s="79"/>
      <c r="G138" s="60"/>
      <c r="H138" s="79"/>
      <c r="I138" s="94">
        <f t="shared" si="309"/>
        <v>0</v>
      </c>
      <c r="J138" s="94">
        <f t="shared" si="309"/>
        <v>0</v>
      </c>
      <c r="K138" s="94">
        <f t="shared" si="309"/>
        <v>0</v>
      </c>
      <c r="L138" s="94">
        <f t="shared" si="309"/>
        <v>0</v>
      </c>
      <c r="M138" s="94">
        <f t="shared" si="309"/>
        <v>0</v>
      </c>
      <c r="N138" s="94">
        <f t="shared" si="309"/>
        <v>0</v>
      </c>
      <c r="O138" s="94">
        <f t="shared" si="309"/>
        <v>0</v>
      </c>
      <c r="P138" s="94">
        <f t="shared" si="309"/>
        <v>0</v>
      </c>
      <c r="Q138" s="94">
        <f t="shared" si="309"/>
        <v>0</v>
      </c>
      <c r="R138" s="94">
        <f t="shared" si="309"/>
        <v>0</v>
      </c>
      <c r="S138" s="94">
        <f t="shared" si="309"/>
        <v>0</v>
      </c>
      <c r="T138" s="94">
        <f t="shared" si="309"/>
        <v>0</v>
      </c>
      <c r="U138" s="79"/>
      <c r="V138" s="80">
        <f t="shared" si="279"/>
        <v>0</v>
      </c>
      <c r="W138" s="85" t="e">
        <f t="shared" si="280"/>
        <v>#REF!</v>
      </c>
      <c r="X138" s="79"/>
      <c r="Y138" s="94">
        <f t="array" ref="Y138">IFERROR(INDEX(#REF!,MATCH($A$3&amp;$A$117&amp;$C138,#REF!,0),MATCH(Y$3,#REF!,0)),0)</f>
        <v>0</v>
      </c>
      <c r="Z138" s="94">
        <f t="array" ref="Z138">IFERROR(INDEX(#REF!,MATCH($A$3&amp;$A$117&amp;$C138,#REF!,0),MATCH(Z$3,#REF!,0)),0)</f>
        <v>0</v>
      </c>
      <c r="AA138" s="94">
        <f t="array" ref="AA138">IFERROR(INDEX(#REF!,MATCH($A$3&amp;$A$117&amp;$C138,#REF!,0),MATCH(AA$3,#REF!,0)),0)</f>
        <v>0</v>
      </c>
      <c r="AB138" s="94">
        <f t="array" ref="AB138">IFERROR(INDEX(#REF!,MATCH($A$3&amp;$A$117&amp;$C138,#REF!,0),MATCH(AB$3,#REF!,0)),0)</f>
        <v>0</v>
      </c>
      <c r="AC138" s="94">
        <f t="array" ref="AC138">IFERROR(INDEX(#REF!,MATCH($A$3&amp;$A$117&amp;$C138,#REF!,0),MATCH(AC$3,#REF!,0)),0)</f>
        <v>0</v>
      </c>
      <c r="AD138" s="94">
        <f t="array" ref="AD138">IFERROR(INDEX(#REF!,MATCH($A$3&amp;$A$117&amp;$C138,#REF!,0),MATCH(AD$3,#REF!,0)),0)</f>
        <v>0</v>
      </c>
      <c r="AE138" s="94">
        <f t="array" ref="AE138">IFERROR(INDEX(#REF!,MATCH($A$3&amp;$A$117&amp;$C138,#REF!,0),MATCH(AE$3,#REF!,0)),0)</f>
        <v>0</v>
      </c>
      <c r="AF138" s="94">
        <f t="array" ref="AF138">IFERROR(INDEX(#REF!,MATCH($A$3&amp;$A$117&amp;$C138,#REF!,0),MATCH(AF$3,#REF!,0)),0)</f>
        <v>0</v>
      </c>
      <c r="AG138" s="94">
        <f t="array" ref="AG138">IFERROR(INDEX(#REF!,MATCH($A$3&amp;$A$117&amp;$C138,#REF!,0),MATCH(AG$3,#REF!,0)),0)</f>
        <v>0</v>
      </c>
      <c r="AH138" s="94">
        <f t="array" ref="AH138">IFERROR(INDEX(#REF!,MATCH($A$3&amp;$A$117&amp;$C138,#REF!,0),MATCH(AH$3,#REF!,0)),0)</f>
        <v>0</v>
      </c>
      <c r="AI138" s="94">
        <f t="array" ref="AI138">IFERROR(INDEX(#REF!,MATCH($A$3&amp;$A$117&amp;$C138,#REF!,0),MATCH(AI$3,#REF!,0)),0)</f>
        <v>0</v>
      </c>
      <c r="AJ138" s="94">
        <f t="array" ref="AJ138">IFERROR(INDEX(#REF!,MATCH($A$3&amp;$A$117&amp;$C138,#REF!,0),MATCH(AJ$3,#REF!,0)),0)</f>
        <v>0</v>
      </c>
      <c r="AK138" s="79"/>
      <c r="AL138" s="80">
        <f t="shared" si="282"/>
        <v>0</v>
      </c>
      <c r="AM138" s="85" t="e">
        <f t="shared" si="283"/>
        <v>#REF!</v>
      </c>
      <c r="AN138" s="94"/>
      <c r="AO138" s="94">
        <f t="shared" si="310"/>
        <v>0</v>
      </c>
      <c r="AP138" s="94">
        <f t="shared" si="310"/>
        <v>0</v>
      </c>
      <c r="AQ138" s="94">
        <f t="shared" si="310"/>
        <v>0</v>
      </c>
      <c r="AR138" s="94">
        <f t="shared" si="310"/>
        <v>0</v>
      </c>
      <c r="AS138" s="94">
        <f t="shared" si="310"/>
        <v>0</v>
      </c>
      <c r="AT138" s="94">
        <f t="shared" si="310"/>
        <v>0</v>
      </c>
      <c r="AU138" s="94">
        <f t="shared" si="310"/>
        <v>0</v>
      </c>
      <c r="AV138" s="94">
        <f t="shared" si="310"/>
        <v>0</v>
      </c>
      <c r="AW138" s="94">
        <f t="shared" si="310"/>
        <v>0</v>
      </c>
      <c r="AX138" s="94">
        <f t="shared" si="310"/>
        <v>0</v>
      </c>
      <c r="AY138" s="94">
        <f t="shared" si="310"/>
        <v>0</v>
      </c>
      <c r="AZ138" s="94">
        <f t="shared" si="310"/>
        <v>0</v>
      </c>
      <c r="BA138" s="79"/>
      <c r="BB138" s="80">
        <f t="shared" si="285"/>
        <v>0</v>
      </c>
      <c r="BC138" s="85" t="e">
        <f t="shared" si="286"/>
        <v>#REF!</v>
      </c>
      <c r="BD138" s="79"/>
      <c r="BE138" s="94"/>
      <c r="BF138" s="110">
        <f t="array" ref="BF138">IFERROR(INDEX(#REF!,MATCH($D138,#REF!,0),MATCH(BF$117,#REF!,0)),0)</f>
        <v>0</v>
      </c>
      <c r="BG138" s="110">
        <f t="array" ref="BG138">IFERROR(INDEX(#REF!,MATCH($D138,#REF!,0),MATCH(BG$117,#REF!,0)),0)</f>
        <v>0</v>
      </c>
      <c r="BH138" s="113">
        <v>36</v>
      </c>
      <c r="BI138" s="115">
        <f t="shared" si="313"/>
        <v>2.7777777777777776E-2</v>
      </c>
      <c r="BJ138" s="112"/>
      <c r="BK138" s="111"/>
      <c r="BL138" s="79"/>
      <c r="BM138" s="94">
        <f t="shared" si="311"/>
        <v>0</v>
      </c>
      <c r="BN138" s="94">
        <f t="shared" si="311"/>
        <v>0</v>
      </c>
      <c r="BO138" s="94">
        <f t="shared" si="311"/>
        <v>0</v>
      </c>
      <c r="BP138" s="94">
        <f t="shared" si="311"/>
        <v>0</v>
      </c>
      <c r="BQ138" s="94">
        <f t="shared" si="311"/>
        <v>0</v>
      </c>
      <c r="BR138" s="94">
        <f t="shared" si="311"/>
        <v>0</v>
      </c>
      <c r="BS138" s="94">
        <f t="shared" si="311"/>
        <v>0</v>
      </c>
      <c r="BT138" s="94">
        <f t="shared" si="311"/>
        <v>0</v>
      </c>
      <c r="BU138" s="94">
        <f t="shared" si="311"/>
        <v>0</v>
      </c>
      <c r="BV138" s="94">
        <f t="shared" si="311"/>
        <v>0</v>
      </c>
      <c r="BW138" s="94">
        <f t="shared" si="311"/>
        <v>0</v>
      </c>
      <c r="BX138" s="94">
        <f t="shared" si="311"/>
        <v>0</v>
      </c>
      <c r="BY138" s="79"/>
      <c r="BZ138" s="80">
        <f t="shared" si="288"/>
        <v>0</v>
      </c>
      <c r="CA138" s="85" t="e">
        <f t="shared" si="289"/>
        <v>#REF!</v>
      </c>
      <c r="CB138" s="79"/>
      <c r="CC138" s="94">
        <f t="shared" si="312"/>
        <v>0</v>
      </c>
      <c r="CD138" s="94">
        <f t="shared" si="312"/>
        <v>0</v>
      </c>
      <c r="CE138" s="94">
        <f t="shared" si="312"/>
        <v>0</v>
      </c>
      <c r="CF138" s="94">
        <f t="shared" si="312"/>
        <v>0</v>
      </c>
      <c r="CG138" s="94">
        <f t="shared" si="312"/>
        <v>0</v>
      </c>
      <c r="CH138" s="94">
        <f t="shared" si="312"/>
        <v>0</v>
      </c>
      <c r="CI138" s="94">
        <f t="shared" si="312"/>
        <v>0</v>
      </c>
      <c r="CJ138" s="94">
        <f t="shared" si="312"/>
        <v>0</v>
      </c>
      <c r="CK138" s="94">
        <f t="shared" si="312"/>
        <v>0</v>
      </c>
      <c r="CL138" s="94">
        <f t="shared" si="312"/>
        <v>0</v>
      </c>
      <c r="CM138" s="94">
        <f t="shared" si="312"/>
        <v>0</v>
      </c>
      <c r="CN138" s="94">
        <f t="shared" si="312"/>
        <v>0</v>
      </c>
      <c r="CO138" s="79"/>
      <c r="CP138" s="80">
        <f t="shared" si="291"/>
        <v>0</v>
      </c>
      <c r="CQ138" s="85" t="e">
        <f t="shared" si="292"/>
        <v>#REF!</v>
      </c>
    </row>
    <row r="139" spans="1:95" ht="10.5" customHeight="1" outlineLevel="2" x14ac:dyDescent="0.25">
      <c r="A139" s="70" t="e">
        <f t="shared" si="293"/>
        <v>#REF!</v>
      </c>
      <c r="B139" s="114" t="s">
        <v>313</v>
      </c>
      <c r="C139" s="78">
        <v>12</v>
      </c>
      <c r="D139" s="79" t="e">
        <f t="array" ref="D139">INDEX(#REF!,MATCH(#REF!&amp;$C139,#REF!,0),MATCH(#REF!,#REF!,0))</f>
        <v>#REF!</v>
      </c>
      <c r="E139" s="79"/>
      <c r="F139" s="79"/>
      <c r="G139" s="60"/>
      <c r="H139" s="79"/>
      <c r="I139" s="94">
        <f t="shared" si="309"/>
        <v>0</v>
      </c>
      <c r="J139" s="94">
        <f t="shared" si="309"/>
        <v>0</v>
      </c>
      <c r="K139" s="94">
        <f t="shared" si="309"/>
        <v>0</v>
      </c>
      <c r="L139" s="94">
        <f t="shared" si="309"/>
        <v>0</v>
      </c>
      <c r="M139" s="94">
        <f t="shared" si="309"/>
        <v>0</v>
      </c>
      <c r="N139" s="94">
        <f t="shared" si="309"/>
        <v>0</v>
      </c>
      <c r="O139" s="94">
        <f t="shared" si="309"/>
        <v>0</v>
      </c>
      <c r="P139" s="94">
        <f t="shared" si="309"/>
        <v>0</v>
      </c>
      <c r="Q139" s="94">
        <f t="shared" si="309"/>
        <v>0</v>
      </c>
      <c r="R139" s="94">
        <f t="shared" si="309"/>
        <v>0</v>
      </c>
      <c r="S139" s="94">
        <f t="shared" si="309"/>
        <v>0</v>
      </c>
      <c r="T139" s="94">
        <f t="shared" si="309"/>
        <v>0</v>
      </c>
      <c r="U139" s="79"/>
      <c r="V139" s="80">
        <f t="shared" si="279"/>
        <v>0</v>
      </c>
      <c r="W139" s="85" t="e">
        <f t="shared" si="280"/>
        <v>#REF!</v>
      </c>
      <c r="X139" s="79"/>
      <c r="Y139" s="94">
        <f t="array" ref="Y139">IFERROR(INDEX(#REF!,MATCH($A$3&amp;$A$117&amp;$C139,#REF!,0),MATCH(Y$3,#REF!,0)),0)</f>
        <v>0</v>
      </c>
      <c r="Z139" s="94">
        <f t="array" ref="Z139">IFERROR(INDEX(#REF!,MATCH($A$3&amp;$A$117&amp;$C139,#REF!,0),MATCH(Z$3,#REF!,0)),0)</f>
        <v>0</v>
      </c>
      <c r="AA139" s="94">
        <f t="array" ref="AA139">IFERROR(INDEX(#REF!,MATCH($A$3&amp;$A$117&amp;$C139,#REF!,0),MATCH(AA$3,#REF!,0)),0)</f>
        <v>0</v>
      </c>
      <c r="AB139" s="94">
        <f t="array" ref="AB139">IFERROR(INDEX(#REF!,MATCH($A$3&amp;$A$117&amp;$C139,#REF!,0),MATCH(AB$3,#REF!,0)),0)</f>
        <v>0</v>
      </c>
      <c r="AC139" s="94">
        <f t="array" ref="AC139">IFERROR(INDEX(#REF!,MATCH($A$3&amp;$A$117&amp;$C139,#REF!,0),MATCH(AC$3,#REF!,0)),0)</f>
        <v>0</v>
      </c>
      <c r="AD139" s="94">
        <f t="array" ref="AD139">IFERROR(INDEX(#REF!,MATCH($A$3&amp;$A$117&amp;$C139,#REF!,0),MATCH(AD$3,#REF!,0)),0)</f>
        <v>0</v>
      </c>
      <c r="AE139" s="94">
        <f t="array" ref="AE139">IFERROR(INDEX(#REF!,MATCH($A$3&amp;$A$117&amp;$C139,#REF!,0),MATCH(AE$3,#REF!,0)),0)</f>
        <v>0</v>
      </c>
      <c r="AF139" s="94">
        <f t="array" ref="AF139">IFERROR(INDEX(#REF!,MATCH($A$3&amp;$A$117&amp;$C139,#REF!,0),MATCH(AF$3,#REF!,0)),0)</f>
        <v>0</v>
      </c>
      <c r="AG139" s="94">
        <f t="array" ref="AG139">IFERROR(INDEX(#REF!,MATCH($A$3&amp;$A$117&amp;$C139,#REF!,0),MATCH(AG$3,#REF!,0)),0)</f>
        <v>0</v>
      </c>
      <c r="AH139" s="94">
        <f t="array" ref="AH139">IFERROR(INDEX(#REF!,MATCH($A$3&amp;$A$117&amp;$C139,#REF!,0),MATCH(AH$3,#REF!,0)),0)</f>
        <v>0</v>
      </c>
      <c r="AI139" s="94">
        <f t="array" ref="AI139">IFERROR(INDEX(#REF!,MATCH($A$3&amp;$A$117&amp;$C139,#REF!,0),MATCH(AI$3,#REF!,0)),0)</f>
        <v>0</v>
      </c>
      <c r="AJ139" s="94">
        <f t="array" ref="AJ139">IFERROR(INDEX(#REF!,MATCH($A$3&amp;$A$117&amp;$C139,#REF!,0),MATCH(AJ$3,#REF!,0)),0)</f>
        <v>0</v>
      </c>
      <c r="AK139" s="79"/>
      <c r="AL139" s="80">
        <f t="shared" si="282"/>
        <v>0</v>
      </c>
      <c r="AM139" s="85" t="e">
        <f t="shared" si="283"/>
        <v>#REF!</v>
      </c>
      <c r="AN139" s="94"/>
      <c r="AO139" s="94">
        <f t="shared" si="310"/>
        <v>0</v>
      </c>
      <c r="AP139" s="94">
        <f t="shared" si="310"/>
        <v>0</v>
      </c>
      <c r="AQ139" s="94">
        <f t="shared" si="310"/>
        <v>0</v>
      </c>
      <c r="AR139" s="94">
        <f t="shared" si="310"/>
        <v>0</v>
      </c>
      <c r="AS139" s="94">
        <f t="shared" si="310"/>
        <v>0</v>
      </c>
      <c r="AT139" s="94">
        <f t="shared" si="310"/>
        <v>0</v>
      </c>
      <c r="AU139" s="94">
        <f t="shared" si="310"/>
        <v>0</v>
      </c>
      <c r="AV139" s="94">
        <f t="shared" si="310"/>
        <v>0</v>
      </c>
      <c r="AW139" s="94">
        <f t="shared" si="310"/>
        <v>0</v>
      </c>
      <c r="AX139" s="94">
        <f t="shared" si="310"/>
        <v>0</v>
      </c>
      <c r="AY139" s="94">
        <f t="shared" si="310"/>
        <v>0</v>
      </c>
      <c r="AZ139" s="94">
        <f t="shared" si="310"/>
        <v>0</v>
      </c>
      <c r="BA139" s="79"/>
      <c r="BB139" s="80">
        <f t="shared" si="285"/>
        <v>0</v>
      </c>
      <c r="BC139" s="85" t="e">
        <f t="shared" si="286"/>
        <v>#REF!</v>
      </c>
      <c r="BD139" s="79"/>
      <c r="BE139" s="94"/>
      <c r="BF139" s="123">
        <f t="array" ref="BF139">IFERROR(INDEX(#REF!,MATCH($D139,#REF!,0),MATCH(BF$117,#REF!,0)),0)</f>
        <v>0</v>
      </c>
      <c r="BG139" s="123">
        <f t="array" ref="BG139">IFERROR(INDEX(#REF!,MATCH($D139,#REF!,0),MATCH(BG$117,#REF!,0)),0)</f>
        <v>0</v>
      </c>
      <c r="BH139" s="113">
        <v>36</v>
      </c>
      <c r="BI139" s="115">
        <f t="shared" si="313"/>
        <v>2.7777777777777776E-2</v>
      </c>
      <c r="BJ139" s="112"/>
      <c r="BK139" s="111"/>
      <c r="BL139" s="79"/>
      <c r="BM139" s="94">
        <f t="shared" si="311"/>
        <v>0</v>
      </c>
      <c r="BN139" s="94">
        <f t="shared" si="311"/>
        <v>0</v>
      </c>
      <c r="BO139" s="94">
        <f t="shared" si="311"/>
        <v>0</v>
      </c>
      <c r="BP139" s="94">
        <f t="shared" si="311"/>
        <v>0</v>
      </c>
      <c r="BQ139" s="94">
        <f t="shared" si="311"/>
        <v>0</v>
      </c>
      <c r="BR139" s="94">
        <f t="shared" si="311"/>
        <v>0</v>
      </c>
      <c r="BS139" s="94">
        <f t="shared" si="311"/>
        <v>0</v>
      </c>
      <c r="BT139" s="94">
        <f t="shared" si="311"/>
        <v>0</v>
      </c>
      <c r="BU139" s="94">
        <f t="shared" si="311"/>
        <v>0</v>
      </c>
      <c r="BV139" s="94">
        <f t="shared" si="311"/>
        <v>0</v>
      </c>
      <c r="BW139" s="94">
        <f t="shared" si="311"/>
        <v>0</v>
      </c>
      <c r="BX139" s="94">
        <f t="shared" si="311"/>
        <v>0</v>
      </c>
      <c r="BY139" s="79"/>
      <c r="BZ139" s="80">
        <f t="shared" si="288"/>
        <v>0</v>
      </c>
      <c r="CA139" s="85" t="e">
        <f t="shared" si="289"/>
        <v>#REF!</v>
      </c>
      <c r="CB139" s="79"/>
      <c r="CC139" s="94">
        <f t="shared" si="312"/>
        <v>0</v>
      </c>
      <c r="CD139" s="94">
        <f t="shared" si="312"/>
        <v>0</v>
      </c>
      <c r="CE139" s="94">
        <f t="shared" si="312"/>
        <v>0</v>
      </c>
      <c r="CF139" s="94">
        <f t="shared" si="312"/>
        <v>0</v>
      </c>
      <c r="CG139" s="94">
        <f t="shared" si="312"/>
        <v>0</v>
      </c>
      <c r="CH139" s="94">
        <f t="shared" si="312"/>
        <v>0</v>
      </c>
      <c r="CI139" s="94">
        <f t="shared" si="312"/>
        <v>0</v>
      </c>
      <c r="CJ139" s="94">
        <f t="shared" si="312"/>
        <v>0</v>
      </c>
      <c r="CK139" s="94">
        <f t="shared" si="312"/>
        <v>0</v>
      </c>
      <c r="CL139" s="94">
        <f t="shared" si="312"/>
        <v>0</v>
      </c>
      <c r="CM139" s="94">
        <f t="shared" si="312"/>
        <v>0</v>
      </c>
      <c r="CN139" s="94">
        <f t="shared" si="312"/>
        <v>0</v>
      </c>
      <c r="CO139" s="79"/>
      <c r="CP139" s="80">
        <f t="shared" si="291"/>
        <v>0</v>
      </c>
      <c r="CQ139" s="85" t="e">
        <f t="shared" si="292"/>
        <v>#REF!</v>
      </c>
    </row>
    <row r="140" spans="1:95" ht="10.5" customHeight="1" outlineLevel="2" x14ac:dyDescent="0.25">
      <c r="A140" s="70" t="e">
        <f t="shared" si="293"/>
        <v>#REF!</v>
      </c>
      <c r="B140" s="114" t="s">
        <v>313</v>
      </c>
      <c r="C140" s="78">
        <v>13</v>
      </c>
      <c r="D140" s="79" t="e">
        <f t="array" ref="D140">INDEX(#REF!,MATCH(#REF!&amp;$C140,#REF!,0),MATCH(#REF!,#REF!,0))</f>
        <v>#REF!</v>
      </c>
      <c r="E140" s="79"/>
      <c r="F140" s="79"/>
      <c r="G140" s="60"/>
      <c r="H140" s="79"/>
      <c r="I140" s="94">
        <f t="shared" si="309"/>
        <v>0</v>
      </c>
      <c r="J140" s="94">
        <f t="shared" si="309"/>
        <v>0</v>
      </c>
      <c r="K140" s="94">
        <f t="shared" si="309"/>
        <v>0</v>
      </c>
      <c r="L140" s="94">
        <f t="shared" si="309"/>
        <v>0</v>
      </c>
      <c r="M140" s="94">
        <f t="shared" si="309"/>
        <v>0</v>
      </c>
      <c r="N140" s="94">
        <f t="shared" si="309"/>
        <v>0</v>
      </c>
      <c r="O140" s="94">
        <f t="shared" si="309"/>
        <v>0</v>
      </c>
      <c r="P140" s="94">
        <f t="shared" si="309"/>
        <v>0</v>
      </c>
      <c r="Q140" s="94">
        <f t="shared" si="309"/>
        <v>0</v>
      </c>
      <c r="R140" s="94">
        <f t="shared" si="309"/>
        <v>0</v>
      </c>
      <c r="S140" s="94">
        <f t="shared" si="309"/>
        <v>0</v>
      </c>
      <c r="T140" s="94">
        <f t="shared" si="309"/>
        <v>0</v>
      </c>
      <c r="U140" s="79"/>
      <c r="V140" s="80">
        <f t="shared" si="279"/>
        <v>0</v>
      </c>
      <c r="W140" s="85" t="e">
        <f t="shared" si="280"/>
        <v>#REF!</v>
      </c>
      <c r="X140" s="79"/>
      <c r="Y140" s="94">
        <f t="array" ref="Y140">IFERROR(INDEX(#REF!,MATCH($A$3&amp;$A$117&amp;$C140,#REF!,0),MATCH(Y$3,#REF!,0)),0)</f>
        <v>0</v>
      </c>
      <c r="Z140" s="94">
        <f t="array" ref="Z140">IFERROR(INDEX(#REF!,MATCH($A$3&amp;$A$117&amp;$C140,#REF!,0),MATCH(Z$3,#REF!,0)),0)</f>
        <v>0</v>
      </c>
      <c r="AA140" s="94">
        <f t="array" ref="AA140">IFERROR(INDEX(#REF!,MATCH($A$3&amp;$A$117&amp;$C140,#REF!,0),MATCH(AA$3,#REF!,0)),0)</f>
        <v>0</v>
      </c>
      <c r="AB140" s="94">
        <f t="array" ref="AB140">IFERROR(INDEX(#REF!,MATCH($A$3&amp;$A$117&amp;$C140,#REF!,0),MATCH(AB$3,#REF!,0)),0)</f>
        <v>0</v>
      </c>
      <c r="AC140" s="94">
        <f t="array" ref="AC140">IFERROR(INDEX(#REF!,MATCH($A$3&amp;$A$117&amp;$C140,#REF!,0),MATCH(AC$3,#REF!,0)),0)</f>
        <v>0</v>
      </c>
      <c r="AD140" s="94">
        <f t="array" ref="AD140">IFERROR(INDEX(#REF!,MATCH($A$3&amp;$A$117&amp;$C140,#REF!,0),MATCH(AD$3,#REF!,0)),0)</f>
        <v>0</v>
      </c>
      <c r="AE140" s="94">
        <f t="array" ref="AE140">IFERROR(INDEX(#REF!,MATCH($A$3&amp;$A$117&amp;$C140,#REF!,0),MATCH(AE$3,#REF!,0)),0)</f>
        <v>0</v>
      </c>
      <c r="AF140" s="94">
        <f t="array" ref="AF140">IFERROR(INDEX(#REF!,MATCH($A$3&amp;$A$117&amp;$C140,#REF!,0),MATCH(AF$3,#REF!,0)),0)</f>
        <v>0</v>
      </c>
      <c r="AG140" s="94">
        <f t="array" ref="AG140">IFERROR(INDEX(#REF!,MATCH($A$3&amp;$A$117&amp;$C140,#REF!,0),MATCH(AG$3,#REF!,0)),0)</f>
        <v>0</v>
      </c>
      <c r="AH140" s="94">
        <f t="array" ref="AH140">IFERROR(INDEX(#REF!,MATCH($A$3&amp;$A$117&amp;$C140,#REF!,0),MATCH(AH$3,#REF!,0)),0)</f>
        <v>0</v>
      </c>
      <c r="AI140" s="94">
        <f t="array" ref="AI140">IFERROR(INDEX(#REF!,MATCH($A$3&amp;$A$117&amp;$C140,#REF!,0),MATCH(AI$3,#REF!,0)),0)</f>
        <v>0</v>
      </c>
      <c r="AJ140" s="94">
        <f t="array" ref="AJ140">IFERROR(INDEX(#REF!,MATCH($A$3&amp;$A$117&amp;$C140,#REF!,0),MATCH(AJ$3,#REF!,0)),0)</f>
        <v>0</v>
      </c>
      <c r="AK140" s="79"/>
      <c r="AL140" s="80">
        <f t="shared" si="282"/>
        <v>0</v>
      </c>
      <c r="AM140" s="85" t="e">
        <f t="shared" si="283"/>
        <v>#REF!</v>
      </c>
      <c r="AN140" s="94"/>
      <c r="AO140" s="94">
        <f t="shared" si="310"/>
        <v>0</v>
      </c>
      <c r="AP140" s="94">
        <f t="shared" si="310"/>
        <v>0</v>
      </c>
      <c r="AQ140" s="94">
        <f t="shared" si="310"/>
        <v>0</v>
      </c>
      <c r="AR140" s="94">
        <f t="shared" si="310"/>
        <v>0</v>
      </c>
      <c r="AS140" s="94">
        <f t="shared" si="310"/>
        <v>0</v>
      </c>
      <c r="AT140" s="94">
        <f t="shared" si="310"/>
        <v>0</v>
      </c>
      <c r="AU140" s="94">
        <f t="shared" si="310"/>
        <v>0</v>
      </c>
      <c r="AV140" s="94">
        <f t="shared" si="310"/>
        <v>0</v>
      </c>
      <c r="AW140" s="94">
        <f t="shared" si="310"/>
        <v>0</v>
      </c>
      <c r="AX140" s="94">
        <f t="shared" si="310"/>
        <v>0</v>
      </c>
      <c r="AY140" s="94">
        <f t="shared" si="310"/>
        <v>0</v>
      </c>
      <c r="AZ140" s="94">
        <f t="shared" si="310"/>
        <v>0</v>
      </c>
      <c r="BA140" s="79"/>
      <c r="BB140" s="80">
        <f t="shared" si="285"/>
        <v>0</v>
      </c>
      <c r="BC140" s="85" t="e">
        <f t="shared" si="286"/>
        <v>#REF!</v>
      </c>
      <c r="BD140" s="79"/>
      <c r="BE140" s="94"/>
      <c r="BF140" s="123">
        <f t="array" ref="BF140">IFERROR(INDEX(#REF!,MATCH($D140,#REF!,0),MATCH(BF$117,#REF!,0)),0)</f>
        <v>0</v>
      </c>
      <c r="BG140" s="123">
        <f t="array" ref="BG140">IFERROR(INDEX(#REF!,MATCH($D140,#REF!,0),MATCH(BG$117,#REF!,0)),0)</f>
        <v>0</v>
      </c>
      <c r="BH140" s="113">
        <v>36</v>
      </c>
      <c r="BI140" s="115">
        <f t="shared" si="313"/>
        <v>2.7777777777777776E-2</v>
      </c>
      <c r="BJ140" s="112"/>
      <c r="BK140" s="111"/>
      <c r="BL140" s="79"/>
      <c r="BM140" s="94">
        <f t="shared" si="311"/>
        <v>0</v>
      </c>
      <c r="BN140" s="94">
        <f t="shared" si="311"/>
        <v>0</v>
      </c>
      <c r="BO140" s="94">
        <f t="shared" si="311"/>
        <v>0</v>
      </c>
      <c r="BP140" s="94">
        <f t="shared" si="311"/>
        <v>0</v>
      </c>
      <c r="BQ140" s="94">
        <f t="shared" si="311"/>
        <v>0</v>
      </c>
      <c r="BR140" s="94">
        <f t="shared" si="311"/>
        <v>0</v>
      </c>
      <c r="BS140" s="94">
        <f t="shared" si="311"/>
        <v>0</v>
      </c>
      <c r="BT140" s="94">
        <f t="shared" si="311"/>
        <v>0</v>
      </c>
      <c r="BU140" s="94">
        <f t="shared" si="311"/>
        <v>0</v>
      </c>
      <c r="BV140" s="94">
        <f t="shared" si="311"/>
        <v>0</v>
      </c>
      <c r="BW140" s="94">
        <f t="shared" si="311"/>
        <v>0</v>
      </c>
      <c r="BX140" s="94">
        <f t="shared" si="311"/>
        <v>0</v>
      </c>
      <c r="BY140" s="79"/>
      <c r="BZ140" s="80">
        <f t="shared" si="288"/>
        <v>0</v>
      </c>
      <c r="CA140" s="85" t="e">
        <f t="shared" si="289"/>
        <v>#REF!</v>
      </c>
      <c r="CB140" s="79"/>
      <c r="CC140" s="94">
        <f t="shared" si="312"/>
        <v>0</v>
      </c>
      <c r="CD140" s="94">
        <f t="shared" si="312"/>
        <v>0</v>
      </c>
      <c r="CE140" s="94">
        <f t="shared" si="312"/>
        <v>0</v>
      </c>
      <c r="CF140" s="94">
        <f t="shared" si="312"/>
        <v>0</v>
      </c>
      <c r="CG140" s="94">
        <f t="shared" si="312"/>
        <v>0</v>
      </c>
      <c r="CH140" s="94">
        <f t="shared" si="312"/>
        <v>0</v>
      </c>
      <c r="CI140" s="94">
        <f t="shared" si="312"/>
        <v>0</v>
      </c>
      <c r="CJ140" s="94">
        <f t="shared" si="312"/>
        <v>0</v>
      </c>
      <c r="CK140" s="94">
        <f t="shared" si="312"/>
        <v>0</v>
      </c>
      <c r="CL140" s="94">
        <f t="shared" si="312"/>
        <v>0</v>
      </c>
      <c r="CM140" s="94">
        <f t="shared" si="312"/>
        <v>0</v>
      </c>
      <c r="CN140" s="94">
        <f t="shared" si="312"/>
        <v>0</v>
      </c>
      <c r="CO140" s="79"/>
      <c r="CP140" s="80">
        <f t="shared" si="291"/>
        <v>0</v>
      </c>
      <c r="CQ140" s="85" t="e">
        <f t="shared" si="292"/>
        <v>#REF!</v>
      </c>
    </row>
    <row r="141" spans="1:95" ht="10.5" customHeight="1" outlineLevel="1" x14ac:dyDescent="0.25">
      <c r="A141" s="70" t="str">
        <f t="shared" si="293"/>
        <v>VolumeAcessórios</v>
      </c>
      <c r="B141" s="70" t="s">
        <v>184</v>
      </c>
      <c r="C141" s="70"/>
      <c r="D141" s="61" t="s">
        <v>35</v>
      </c>
      <c r="E141" s="61"/>
      <c r="F141" s="61"/>
      <c r="G141" s="60"/>
      <c r="H141" s="60"/>
      <c r="I141" s="65">
        <f t="shared" ref="I141:T141" si="314">SUM(I142:I153)</f>
        <v>0</v>
      </c>
      <c r="J141" s="65">
        <f t="shared" si="314"/>
        <v>0</v>
      </c>
      <c r="K141" s="65">
        <f t="shared" si="314"/>
        <v>0</v>
      </c>
      <c r="L141" s="65">
        <f t="shared" si="314"/>
        <v>0</v>
      </c>
      <c r="M141" s="65">
        <f t="shared" si="314"/>
        <v>0</v>
      </c>
      <c r="N141" s="65">
        <f t="shared" si="314"/>
        <v>0</v>
      </c>
      <c r="O141" s="65">
        <f t="shared" si="314"/>
        <v>0</v>
      </c>
      <c r="P141" s="65">
        <f t="shared" si="314"/>
        <v>0</v>
      </c>
      <c r="Q141" s="65">
        <f t="shared" si="314"/>
        <v>0</v>
      </c>
      <c r="R141" s="65">
        <f t="shared" si="314"/>
        <v>0</v>
      </c>
      <c r="S141" s="65">
        <f t="shared" si="314"/>
        <v>0</v>
      </c>
      <c r="T141" s="65">
        <f t="shared" si="314"/>
        <v>0</v>
      </c>
      <c r="U141" s="60"/>
      <c r="V141" s="65">
        <f t="shared" si="279"/>
        <v>0</v>
      </c>
      <c r="W141" s="66" t="e">
        <f t="shared" si="280"/>
        <v>#REF!</v>
      </c>
      <c r="X141" s="60"/>
      <c r="Y141" s="65">
        <f t="shared" ref="Y141:AJ141" si="315">SUM(Y142:Y153)</f>
        <v>0</v>
      </c>
      <c r="Z141" s="65">
        <f t="shared" si="315"/>
        <v>0</v>
      </c>
      <c r="AA141" s="65">
        <f t="shared" si="315"/>
        <v>0</v>
      </c>
      <c r="AB141" s="65">
        <f t="shared" si="315"/>
        <v>0</v>
      </c>
      <c r="AC141" s="65">
        <f t="shared" si="315"/>
        <v>0</v>
      </c>
      <c r="AD141" s="65">
        <f t="shared" si="315"/>
        <v>0</v>
      </c>
      <c r="AE141" s="65">
        <f t="shared" si="315"/>
        <v>0</v>
      </c>
      <c r="AF141" s="65">
        <f t="shared" si="315"/>
        <v>0</v>
      </c>
      <c r="AG141" s="65">
        <f t="shared" si="315"/>
        <v>0</v>
      </c>
      <c r="AH141" s="65">
        <f t="shared" si="315"/>
        <v>0</v>
      </c>
      <c r="AI141" s="65">
        <f t="shared" si="315"/>
        <v>0</v>
      </c>
      <c r="AJ141" s="65">
        <f t="shared" si="315"/>
        <v>0</v>
      </c>
      <c r="AK141" s="60"/>
      <c r="AL141" s="65">
        <f t="shared" si="282"/>
        <v>0</v>
      </c>
      <c r="AM141" s="66" t="e">
        <f t="shared" si="283"/>
        <v>#REF!</v>
      </c>
      <c r="AN141" s="60"/>
      <c r="AO141" s="65">
        <f t="shared" ref="AO141:AZ141" si="316">SUM(AO142:AO153)</f>
        <v>0</v>
      </c>
      <c r="AP141" s="65">
        <f t="shared" si="316"/>
        <v>0</v>
      </c>
      <c r="AQ141" s="65">
        <f t="shared" si="316"/>
        <v>0</v>
      </c>
      <c r="AR141" s="65">
        <f t="shared" si="316"/>
        <v>0</v>
      </c>
      <c r="AS141" s="65">
        <f t="shared" si="316"/>
        <v>0</v>
      </c>
      <c r="AT141" s="65">
        <f t="shared" si="316"/>
        <v>0</v>
      </c>
      <c r="AU141" s="65">
        <f t="shared" si="316"/>
        <v>0</v>
      </c>
      <c r="AV141" s="65">
        <f t="shared" si="316"/>
        <v>0</v>
      </c>
      <c r="AW141" s="65">
        <f t="shared" si="316"/>
        <v>0</v>
      </c>
      <c r="AX141" s="65">
        <f t="shared" si="316"/>
        <v>0</v>
      </c>
      <c r="AY141" s="65">
        <f t="shared" si="316"/>
        <v>0</v>
      </c>
      <c r="AZ141" s="65">
        <f t="shared" si="316"/>
        <v>0</v>
      </c>
      <c r="BA141" s="60"/>
      <c r="BB141" s="65">
        <f t="shared" si="285"/>
        <v>0</v>
      </c>
      <c r="BC141" s="66" t="e">
        <f t="shared" si="286"/>
        <v>#REF!</v>
      </c>
      <c r="BD141" s="60"/>
      <c r="BE141" s="87"/>
      <c r="BF141" s="109"/>
      <c r="BG141" s="84"/>
      <c r="BH141" s="100"/>
      <c r="BI141" s="109"/>
      <c r="BJ141" s="84"/>
      <c r="BK141" s="100"/>
      <c r="BL141" s="60"/>
      <c r="BM141" s="65">
        <f t="shared" ref="BM141:BX141" si="317">SUM(BM142:BM153)</f>
        <v>0</v>
      </c>
      <c r="BN141" s="65">
        <f t="shared" si="317"/>
        <v>0</v>
      </c>
      <c r="BO141" s="65">
        <f t="shared" si="317"/>
        <v>0</v>
      </c>
      <c r="BP141" s="65">
        <f t="shared" si="317"/>
        <v>0</v>
      </c>
      <c r="BQ141" s="65">
        <f t="shared" si="317"/>
        <v>0</v>
      </c>
      <c r="BR141" s="65">
        <f t="shared" si="317"/>
        <v>0</v>
      </c>
      <c r="BS141" s="65">
        <f t="shared" si="317"/>
        <v>0</v>
      </c>
      <c r="BT141" s="65">
        <f t="shared" si="317"/>
        <v>0</v>
      </c>
      <c r="BU141" s="65">
        <f t="shared" si="317"/>
        <v>0</v>
      </c>
      <c r="BV141" s="65">
        <f t="shared" si="317"/>
        <v>0</v>
      </c>
      <c r="BW141" s="65">
        <f t="shared" si="317"/>
        <v>0</v>
      </c>
      <c r="BX141" s="65">
        <f t="shared" si="317"/>
        <v>0</v>
      </c>
      <c r="BY141" s="60"/>
      <c r="BZ141" s="65">
        <f t="shared" si="288"/>
        <v>0</v>
      </c>
      <c r="CA141" s="66" t="e">
        <f t="shared" si="289"/>
        <v>#REF!</v>
      </c>
      <c r="CB141" s="60"/>
      <c r="CC141" s="65">
        <f t="shared" ref="CC141:CN141" si="318">SUM(CC142:CC153)</f>
        <v>0</v>
      </c>
      <c r="CD141" s="65">
        <f t="shared" si="318"/>
        <v>0</v>
      </c>
      <c r="CE141" s="65">
        <f t="shared" si="318"/>
        <v>0</v>
      </c>
      <c r="CF141" s="65">
        <f t="shared" si="318"/>
        <v>0</v>
      </c>
      <c r="CG141" s="65">
        <f t="shared" si="318"/>
        <v>0</v>
      </c>
      <c r="CH141" s="65">
        <f t="shared" si="318"/>
        <v>0</v>
      </c>
      <c r="CI141" s="65">
        <f t="shared" si="318"/>
        <v>0</v>
      </c>
      <c r="CJ141" s="65">
        <f t="shared" si="318"/>
        <v>0</v>
      </c>
      <c r="CK141" s="65">
        <f t="shared" si="318"/>
        <v>0</v>
      </c>
      <c r="CL141" s="65">
        <f t="shared" si="318"/>
        <v>0</v>
      </c>
      <c r="CM141" s="65">
        <f t="shared" si="318"/>
        <v>0</v>
      </c>
      <c r="CN141" s="65">
        <f t="shared" si="318"/>
        <v>0</v>
      </c>
      <c r="CO141" s="60"/>
      <c r="CP141" s="65">
        <f t="shared" si="291"/>
        <v>0</v>
      </c>
      <c r="CQ141" s="66" t="e">
        <f t="shared" si="292"/>
        <v>#REF!</v>
      </c>
    </row>
    <row r="142" spans="1:95" ht="10.5" customHeight="1" outlineLevel="2" x14ac:dyDescent="0.25">
      <c r="A142" s="70" t="str">
        <f t="shared" si="293"/>
        <v>VolumeCubeta pequena</v>
      </c>
      <c r="B142" s="114" t="s">
        <v>184</v>
      </c>
      <c r="C142" s="78" t="s">
        <v>239</v>
      </c>
      <c r="D142" s="79" t="s">
        <v>36</v>
      </c>
      <c r="E142" s="79"/>
      <c r="F142" s="79"/>
      <c r="G142" s="60"/>
      <c r="H142" s="79"/>
      <c r="I142" s="94">
        <f t="shared" ref="I142:T153" si="319">IFERROR(ROUND(INDEX(I$5:I$38,MATCH($D142,$D$5:$D$38,0),1)/($BG142*(1+$BJ142*--(I$3&gt;=$BK142))),0),0)</f>
        <v>0</v>
      </c>
      <c r="J142" s="94">
        <f t="shared" si="319"/>
        <v>0</v>
      </c>
      <c r="K142" s="94">
        <f t="shared" si="319"/>
        <v>0</v>
      </c>
      <c r="L142" s="94">
        <f t="shared" si="319"/>
        <v>0</v>
      </c>
      <c r="M142" s="94">
        <f t="shared" si="319"/>
        <v>0</v>
      </c>
      <c r="N142" s="94">
        <f t="shared" si="319"/>
        <v>0</v>
      </c>
      <c r="O142" s="94">
        <f t="shared" si="319"/>
        <v>0</v>
      </c>
      <c r="P142" s="94">
        <f t="shared" si="319"/>
        <v>0</v>
      </c>
      <c r="Q142" s="94">
        <f t="shared" si="319"/>
        <v>0</v>
      </c>
      <c r="R142" s="94">
        <f t="shared" si="319"/>
        <v>0</v>
      </c>
      <c r="S142" s="94">
        <f t="shared" si="319"/>
        <v>0</v>
      </c>
      <c r="T142" s="94">
        <f t="shared" si="319"/>
        <v>0</v>
      </c>
      <c r="U142" s="79"/>
      <c r="V142" s="80">
        <f t="shared" si="279"/>
        <v>0</v>
      </c>
      <c r="W142" s="85" t="e">
        <f t="shared" si="280"/>
        <v>#REF!</v>
      </c>
      <c r="X142" s="79"/>
      <c r="Y142" s="94">
        <f t="array" ref="Y142">IFERROR(INDEX(#REF!,MATCH($A$3&amp;$A$117&amp;$C142,#REF!,0),MATCH(Y$3,#REF!,0)),0)</f>
        <v>0</v>
      </c>
      <c r="Z142" s="94">
        <f t="array" ref="Z142">IFERROR(INDEX(#REF!,MATCH($A$3&amp;$A$117&amp;$C142,#REF!,0),MATCH(Z$3,#REF!,0)),0)</f>
        <v>0</v>
      </c>
      <c r="AA142" s="94">
        <f t="array" ref="AA142">IFERROR(INDEX(#REF!,MATCH($A$3&amp;$A$117&amp;$C142,#REF!,0),MATCH(AA$3,#REF!,0)),0)</f>
        <v>0</v>
      </c>
      <c r="AB142" s="94">
        <f t="array" ref="AB142">IFERROR(INDEX(#REF!,MATCH($A$3&amp;$A$117&amp;$C142,#REF!,0),MATCH(AB$3,#REF!,0)),0)</f>
        <v>0</v>
      </c>
      <c r="AC142" s="94">
        <f t="array" ref="AC142">IFERROR(INDEX(#REF!,MATCH($A$3&amp;$A$117&amp;$C142,#REF!,0),MATCH(AC$3,#REF!,0)),0)</f>
        <v>0</v>
      </c>
      <c r="AD142" s="94">
        <f t="array" ref="AD142">IFERROR(INDEX(#REF!,MATCH($A$3&amp;$A$117&amp;$C142,#REF!,0),MATCH(AD$3,#REF!,0)),0)</f>
        <v>0</v>
      </c>
      <c r="AE142" s="94">
        <f t="array" ref="AE142">IFERROR(INDEX(#REF!,MATCH($A$3&amp;$A$117&amp;$C142,#REF!,0),MATCH(AE$3,#REF!,0)),0)</f>
        <v>0</v>
      </c>
      <c r="AF142" s="94">
        <f t="array" ref="AF142">IFERROR(INDEX(#REF!,MATCH($A$3&amp;$A$117&amp;$C142,#REF!,0),MATCH(AF$3,#REF!,0)),0)</f>
        <v>0</v>
      </c>
      <c r="AG142" s="94">
        <f t="array" ref="AG142">IFERROR(INDEX(#REF!,MATCH($A$3&amp;$A$117&amp;$C142,#REF!,0),MATCH(AG$3,#REF!,0)),0)</f>
        <v>0</v>
      </c>
      <c r="AH142" s="94">
        <f t="array" ref="AH142">IFERROR(INDEX(#REF!,MATCH($A$3&amp;$A$117&amp;$C142,#REF!,0),MATCH(AH$3,#REF!,0)),0)</f>
        <v>0</v>
      </c>
      <c r="AI142" s="94">
        <f t="array" ref="AI142">IFERROR(INDEX(#REF!,MATCH($A$3&amp;$A$117&amp;$C142,#REF!,0),MATCH(AI$3,#REF!,0)),0)</f>
        <v>0</v>
      </c>
      <c r="AJ142" s="94">
        <f t="array" ref="AJ142">IFERROR(INDEX(#REF!,MATCH($A$3&amp;$A$117&amp;$C142,#REF!,0),MATCH(AJ$3,#REF!,0)),0)</f>
        <v>0</v>
      </c>
      <c r="AK142" s="79"/>
      <c r="AL142" s="80">
        <f t="shared" si="282"/>
        <v>0</v>
      </c>
      <c r="AM142" s="85" t="e">
        <f t="shared" si="283"/>
        <v>#REF!</v>
      </c>
      <c r="AO142" s="94">
        <f t="shared" ref="AO142:AZ153" si="320">IFERROR(ROUND(INDEX(AO$5:AO$38,MATCH($D142,$D$5:$D$38,0),1)/($BG142*(1+$BJ142*--(AO$3&gt;=$BK142))),0),0)</f>
        <v>0</v>
      </c>
      <c r="AP142" s="94">
        <f t="shared" si="320"/>
        <v>0</v>
      </c>
      <c r="AQ142" s="94">
        <f t="shared" si="320"/>
        <v>0</v>
      </c>
      <c r="AR142" s="94">
        <f t="shared" si="320"/>
        <v>0</v>
      </c>
      <c r="AS142" s="94">
        <f t="shared" si="320"/>
        <v>0</v>
      </c>
      <c r="AT142" s="94">
        <f t="shared" si="320"/>
        <v>0</v>
      </c>
      <c r="AU142" s="94">
        <f t="shared" si="320"/>
        <v>0</v>
      </c>
      <c r="AV142" s="94">
        <f t="shared" si="320"/>
        <v>0</v>
      </c>
      <c r="AW142" s="94">
        <f t="shared" si="320"/>
        <v>0</v>
      </c>
      <c r="AX142" s="94">
        <f t="shared" si="320"/>
        <v>0</v>
      </c>
      <c r="AY142" s="94">
        <f t="shared" si="320"/>
        <v>0</v>
      </c>
      <c r="AZ142" s="94">
        <f t="shared" si="320"/>
        <v>0</v>
      </c>
      <c r="BA142" s="79"/>
      <c r="BB142" s="80">
        <f t="shared" si="285"/>
        <v>0</v>
      </c>
      <c r="BC142" s="85" t="e">
        <f t="shared" si="286"/>
        <v>#REF!</v>
      </c>
      <c r="BD142" s="79"/>
      <c r="BE142" s="94"/>
      <c r="BF142" s="110">
        <f t="array" ref="BF142">IFERROR(INDEX(#REF!,MATCH($D142,#REF!,0),MATCH(BF$117,#REF!,0)),0)</f>
        <v>0</v>
      </c>
      <c r="BG142" s="110">
        <f t="array" ref="BG142">IFERROR(INDEX(#REF!,MATCH($D142,#REF!,0),MATCH(BG$117,#REF!,0)),0)</f>
        <v>0</v>
      </c>
      <c r="BH142" s="111"/>
      <c r="BI142" s="115"/>
      <c r="BJ142" s="112">
        <f t="array" ref="BJ142">IFERROR(INDEX(#REF!,MATCH($D142,#REF!,0),MATCH(BJ$117,#REF!,0)),0)</f>
        <v>0</v>
      </c>
      <c r="BK142" s="111">
        <f t="array" ref="BK142">IFERROR(INDEX(#REF!,MATCH($D142,#REF!,0),MATCH(BK$117,#REF!,0)),0)</f>
        <v>0</v>
      </c>
      <c r="BL142" s="79"/>
      <c r="BM142" s="94">
        <f t="shared" ref="BM142:BX153" si="321">IFERROR(ROUND(INDEX(BM$5:BM$38,MATCH($D142,$D$5:$D$38,0),1)/($BG142*(1+$BJ142*--(BM$3&gt;=$BK142))),0),0)</f>
        <v>0</v>
      </c>
      <c r="BN142" s="94">
        <f t="shared" si="321"/>
        <v>0</v>
      </c>
      <c r="BO142" s="94">
        <f t="shared" si="321"/>
        <v>0</v>
      </c>
      <c r="BP142" s="94">
        <f t="shared" si="321"/>
        <v>0</v>
      </c>
      <c r="BQ142" s="94">
        <f t="shared" si="321"/>
        <v>0</v>
      </c>
      <c r="BR142" s="94">
        <f t="shared" si="321"/>
        <v>0</v>
      </c>
      <c r="BS142" s="94">
        <f t="shared" si="321"/>
        <v>0</v>
      </c>
      <c r="BT142" s="94">
        <f t="shared" si="321"/>
        <v>0</v>
      </c>
      <c r="BU142" s="94">
        <f t="shared" si="321"/>
        <v>0</v>
      </c>
      <c r="BV142" s="94">
        <f t="shared" si="321"/>
        <v>0</v>
      </c>
      <c r="BW142" s="94">
        <f t="shared" si="321"/>
        <v>0</v>
      </c>
      <c r="BX142" s="94">
        <f t="shared" si="321"/>
        <v>0</v>
      </c>
      <c r="BY142" s="79"/>
      <c r="BZ142" s="80">
        <f t="shared" si="288"/>
        <v>0</v>
      </c>
      <c r="CA142" s="85" t="e">
        <f t="shared" si="289"/>
        <v>#REF!</v>
      </c>
      <c r="CB142" s="79"/>
      <c r="CC142" s="94">
        <f t="shared" ref="CC142:CN153" si="322">IFERROR(ROUND(INDEX(CC$5:CC$38,MATCH($D142,$D$5:$D$38,0),1)/($BG142*(1+$BJ142*--(CC$3&gt;=$BK142))),0),0)</f>
        <v>0</v>
      </c>
      <c r="CD142" s="94">
        <f t="shared" si="322"/>
        <v>0</v>
      </c>
      <c r="CE142" s="94">
        <f t="shared" si="322"/>
        <v>0</v>
      </c>
      <c r="CF142" s="94">
        <f t="shared" si="322"/>
        <v>0</v>
      </c>
      <c r="CG142" s="94">
        <f t="shared" si="322"/>
        <v>0</v>
      </c>
      <c r="CH142" s="94">
        <f t="shared" si="322"/>
        <v>0</v>
      </c>
      <c r="CI142" s="94">
        <f t="shared" si="322"/>
        <v>0</v>
      </c>
      <c r="CJ142" s="94">
        <f t="shared" si="322"/>
        <v>0</v>
      </c>
      <c r="CK142" s="94">
        <f t="shared" si="322"/>
        <v>0</v>
      </c>
      <c r="CL142" s="94">
        <f t="shared" si="322"/>
        <v>0</v>
      </c>
      <c r="CM142" s="94">
        <f t="shared" si="322"/>
        <v>0</v>
      </c>
      <c r="CN142" s="94">
        <f t="shared" si="322"/>
        <v>0</v>
      </c>
      <c r="CO142" s="79"/>
      <c r="CP142" s="80">
        <f t="shared" si="291"/>
        <v>0</v>
      </c>
      <c r="CQ142" s="85" t="e">
        <f t="shared" si="292"/>
        <v>#REF!</v>
      </c>
    </row>
    <row r="143" spans="1:95" ht="10.5" customHeight="1" outlineLevel="2" x14ac:dyDescent="0.25">
      <c r="A143" s="70" t="str">
        <f t="shared" si="293"/>
        <v>xEspátula</v>
      </c>
      <c r="B143" s="114" t="s">
        <v>313</v>
      </c>
      <c r="C143" s="78" t="s">
        <v>240</v>
      </c>
      <c r="D143" s="79" t="s">
        <v>37</v>
      </c>
      <c r="E143" s="79"/>
      <c r="F143" s="79"/>
      <c r="G143" s="60"/>
      <c r="H143" s="79"/>
      <c r="I143" s="94">
        <f t="shared" si="319"/>
        <v>0</v>
      </c>
      <c r="J143" s="94">
        <f t="shared" si="319"/>
        <v>0</v>
      </c>
      <c r="K143" s="94">
        <f t="shared" si="319"/>
        <v>0</v>
      </c>
      <c r="L143" s="94">
        <f t="shared" si="319"/>
        <v>0</v>
      </c>
      <c r="M143" s="94">
        <f t="shared" si="319"/>
        <v>0</v>
      </c>
      <c r="N143" s="94">
        <f t="shared" si="319"/>
        <v>0</v>
      </c>
      <c r="O143" s="94">
        <f t="shared" si="319"/>
        <v>0</v>
      </c>
      <c r="P143" s="94">
        <f t="shared" si="319"/>
        <v>0</v>
      </c>
      <c r="Q143" s="94">
        <f t="shared" si="319"/>
        <v>0</v>
      </c>
      <c r="R143" s="94">
        <f t="shared" si="319"/>
        <v>0</v>
      </c>
      <c r="S143" s="94">
        <f t="shared" si="319"/>
        <v>0</v>
      </c>
      <c r="T143" s="94">
        <f t="shared" si="319"/>
        <v>0</v>
      </c>
      <c r="U143" s="79"/>
      <c r="V143" s="80">
        <f t="shared" si="279"/>
        <v>0</v>
      </c>
      <c r="W143" s="85" t="e">
        <f t="shared" si="280"/>
        <v>#REF!</v>
      </c>
      <c r="X143" s="79"/>
      <c r="Y143" s="94">
        <f t="array" ref="Y143">IFERROR(INDEX(#REF!,MATCH($A$3&amp;$A$117&amp;$C143,#REF!,0),MATCH(Y$3,#REF!,0)),0)</f>
        <v>0</v>
      </c>
      <c r="Z143" s="94">
        <f t="array" ref="Z143">IFERROR(INDEX(#REF!,MATCH($A$3&amp;$A$117&amp;$C143,#REF!,0),MATCH(Z$3,#REF!,0)),0)</f>
        <v>0</v>
      </c>
      <c r="AA143" s="94">
        <f t="array" ref="AA143">IFERROR(INDEX(#REF!,MATCH($A$3&amp;$A$117&amp;$C143,#REF!,0),MATCH(AA$3,#REF!,0)),0)</f>
        <v>0</v>
      </c>
      <c r="AB143" s="94">
        <f t="array" ref="AB143">IFERROR(INDEX(#REF!,MATCH($A$3&amp;$A$117&amp;$C143,#REF!,0),MATCH(AB$3,#REF!,0)),0)</f>
        <v>0</v>
      </c>
      <c r="AC143" s="94">
        <f t="array" ref="AC143">IFERROR(INDEX(#REF!,MATCH($A$3&amp;$A$117&amp;$C143,#REF!,0),MATCH(AC$3,#REF!,0)),0)</f>
        <v>0</v>
      </c>
      <c r="AD143" s="94">
        <f t="array" ref="AD143">IFERROR(INDEX(#REF!,MATCH($A$3&amp;$A$117&amp;$C143,#REF!,0),MATCH(AD$3,#REF!,0)),0)</f>
        <v>0</v>
      </c>
      <c r="AE143" s="94">
        <f t="array" ref="AE143">IFERROR(INDEX(#REF!,MATCH($A$3&amp;$A$117&amp;$C143,#REF!,0),MATCH(AE$3,#REF!,0)),0)</f>
        <v>0</v>
      </c>
      <c r="AF143" s="94">
        <f t="array" ref="AF143">IFERROR(INDEX(#REF!,MATCH($A$3&amp;$A$117&amp;$C143,#REF!,0),MATCH(AF$3,#REF!,0)),0)</f>
        <v>0</v>
      </c>
      <c r="AG143" s="94">
        <f t="array" ref="AG143">IFERROR(INDEX(#REF!,MATCH($A$3&amp;$A$117&amp;$C143,#REF!,0),MATCH(AG$3,#REF!,0)),0)</f>
        <v>0</v>
      </c>
      <c r="AH143" s="94">
        <f t="array" ref="AH143">IFERROR(INDEX(#REF!,MATCH($A$3&amp;$A$117&amp;$C143,#REF!,0),MATCH(AH$3,#REF!,0)),0)</f>
        <v>0</v>
      </c>
      <c r="AI143" s="94">
        <f t="array" ref="AI143">IFERROR(INDEX(#REF!,MATCH($A$3&amp;$A$117&amp;$C143,#REF!,0),MATCH(AI$3,#REF!,0)),0)</f>
        <v>0</v>
      </c>
      <c r="AJ143" s="94">
        <f t="array" ref="AJ143">IFERROR(INDEX(#REF!,MATCH($A$3&amp;$A$117&amp;$C143,#REF!,0),MATCH(AJ$3,#REF!,0)),0)</f>
        <v>0</v>
      </c>
      <c r="AK143" s="79"/>
      <c r="AL143" s="80">
        <f t="shared" si="282"/>
        <v>0</v>
      </c>
      <c r="AM143" s="85" t="e">
        <f t="shared" si="283"/>
        <v>#REF!</v>
      </c>
      <c r="AN143" s="94"/>
      <c r="AO143" s="94">
        <f t="shared" si="320"/>
        <v>0</v>
      </c>
      <c r="AP143" s="94">
        <f t="shared" si="320"/>
        <v>0</v>
      </c>
      <c r="AQ143" s="94">
        <f t="shared" si="320"/>
        <v>0</v>
      </c>
      <c r="AR143" s="94">
        <f t="shared" si="320"/>
        <v>0</v>
      </c>
      <c r="AS143" s="94">
        <f t="shared" si="320"/>
        <v>0</v>
      </c>
      <c r="AT143" s="94">
        <f t="shared" si="320"/>
        <v>0</v>
      </c>
      <c r="AU143" s="94">
        <f t="shared" si="320"/>
        <v>0</v>
      </c>
      <c r="AV143" s="94">
        <f t="shared" si="320"/>
        <v>0</v>
      </c>
      <c r="AW143" s="94">
        <f t="shared" si="320"/>
        <v>0</v>
      </c>
      <c r="AX143" s="94">
        <f t="shared" si="320"/>
        <v>0</v>
      </c>
      <c r="AY143" s="94">
        <f t="shared" si="320"/>
        <v>0</v>
      </c>
      <c r="AZ143" s="94">
        <f t="shared" si="320"/>
        <v>0</v>
      </c>
      <c r="BA143" s="79"/>
      <c r="BB143" s="80">
        <f t="shared" si="285"/>
        <v>0</v>
      </c>
      <c r="BC143" s="85" t="e">
        <f t="shared" si="286"/>
        <v>#REF!</v>
      </c>
      <c r="BD143" s="79"/>
      <c r="BE143" s="94"/>
      <c r="BF143" s="123">
        <f t="array" ref="BF143">IFERROR(INDEX(#REF!,MATCH($D143,#REF!,0),MATCH(BF$117,#REF!,0)),0)</f>
        <v>0</v>
      </c>
      <c r="BG143" s="123">
        <f t="array" ref="BG143">IFERROR(INDEX(#REF!,MATCH($D143,#REF!,0),MATCH(BG$117,#REF!,0)),0)</f>
        <v>0</v>
      </c>
      <c r="BH143" s="111"/>
      <c r="BI143" s="115"/>
      <c r="BJ143" s="112">
        <f t="array" ref="BJ143">IFERROR(INDEX(#REF!,MATCH($D143,#REF!,0),MATCH(BJ$117,#REF!,0)),0)</f>
        <v>0</v>
      </c>
      <c r="BK143" s="111">
        <f t="array" ref="BK143">IFERROR(INDEX(#REF!,MATCH($D143,#REF!,0),MATCH(BK$117,#REF!,0)),0)</f>
        <v>0</v>
      </c>
      <c r="BL143" s="79"/>
      <c r="BM143" s="94">
        <f t="shared" si="321"/>
        <v>0</v>
      </c>
      <c r="BN143" s="94">
        <f t="shared" si="321"/>
        <v>0</v>
      </c>
      <c r="BO143" s="94">
        <f t="shared" si="321"/>
        <v>0</v>
      </c>
      <c r="BP143" s="94">
        <f t="shared" si="321"/>
        <v>0</v>
      </c>
      <c r="BQ143" s="94">
        <f t="shared" si="321"/>
        <v>0</v>
      </c>
      <c r="BR143" s="94">
        <f t="shared" si="321"/>
        <v>0</v>
      </c>
      <c r="BS143" s="94">
        <f t="shared" si="321"/>
        <v>0</v>
      </c>
      <c r="BT143" s="94">
        <f t="shared" si="321"/>
        <v>0</v>
      </c>
      <c r="BU143" s="94">
        <f t="shared" si="321"/>
        <v>0</v>
      </c>
      <c r="BV143" s="94">
        <f t="shared" si="321"/>
        <v>0</v>
      </c>
      <c r="BW143" s="94">
        <f t="shared" si="321"/>
        <v>0</v>
      </c>
      <c r="BX143" s="94">
        <f t="shared" si="321"/>
        <v>0</v>
      </c>
      <c r="BY143" s="79"/>
      <c r="BZ143" s="80">
        <f t="shared" si="288"/>
        <v>0</v>
      </c>
      <c r="CA143" s="85" t="e">
        <f t="shared" si="289"/>
        <v>#REF!</v>
      </c>
      <c r="CB143" s="79"/>
      <c r="CC143" s="94">
        <f t="shared" si="322"/>
        <v>0</v>
      </c>
      <c r="CD143" s="94">
        <f t="shared" si="322"/>
        <v>0</v>
      </c>
      <c r="CE143" s="94">
        <f t="shared" si="322"/>
        <v>0</v>
      </c>
      <c r="CF143" s="94">
        <f t="shared" si="322"/>
        <v>0</v>
      </c>
      <c r="CG143" s="94">
        <f t="shared" si="322"/>
        <v>0</v>
      </c>
      <c r="CH143" s="94">
        <f t="shared" si="322"/>
        <v>0</v>
      </c>
      <c r="CI143" s="94">
        <f t="shared" si="322"/>
        <v>0</v>
      </c>
      <c r="CJ143" s="94">
        <f t="shared" si="322"/>
        <v>0</v>
      </c>
      <c r="CK143" s="94">
        <f t="shared" si="322"/>
        <v>0</v>
      </c>
      <c r="CL143" s="94">
        <f t="shared" si="322"/>
        <v>0</v>
      </c>
      <c r="CM143" s="94">
        <f t="shared" si="322"/>
        <v>0</v>
      </c>
      <c r="CN143" s="94">
        <f t="shared" si="322"/>
        <v>0</v>
      </c>
      <c r="CO143" s="79"/>
      <c r="CP143" s="80">
        <f t="shared" si="291"/>
        <v>0</v>
      </c>
      <c r="CQ143" s="85" t="e">
        <f t="shared" si="292"/>
        <v>#REF!</v>
      </c>
    </row>
    <row r="144" spans="1:95" ht="10.5" customHeight="1" outlineLevel="2" x14ac:dyDescent="0.25">
      <c r="A144" s="70" t="str">
        <f t="shared" si="293"/>
        <v>VolumeEscova oval</v>
      </c>
      <c r="B144" s="114" t="s">
        <v>184</v>
      </c>
      <c r="C144" s="78" t="s">
        <v>241</v>
      </c>
      <c r="D144" s="79" t="s">
        <v>38</v>
      </c>
      <c r="E144" s="79"/>
      <c r="F144" s="79"/>
      <c r="G144" s="60"/>
      <c r="H144" s="79"/>
      <c r="I144" s="94">
        <f t="shared" si="319"/>
        <v>0</v>
      </c>
      <c r="J144" s="94">
        <f t="shared" si="319"/>
        <v>0</v>
      </c>
      <c r="K144" s="94">
        <f t="shared" si="319"/>
        <v>0</v>
      </c>
      <c r="L144" s="94">
        <f t="shared" si="319"/>
        <v>0</v>
      </c>
      <c r="M144" s="94">
        <f t="shared" si="319"/>
        <v>0</v>
      </c>
      <c r="N144" s="94">
        <f t="shared" si="319"/>
        <v>0</v>
      </c>
      <c r="O144" s="94">
        <f t="shared" si="319"/>
        <v>0</v>
      </c>
      <c r="P144" s="94">
        <f t="shared" si="319"/>
        <v>0</v>
      </c>
      <c r="Q144" s="94">
        <f t="shared" si="319"/>
        <v>0</v>
      </c>
      <c r="R144" s="94">
        <f t="shared" si="319"/>
        <v>0</v>
      </c>
      <c r="S144" s="94">
        <f t="shared" si="319"/>
        <v>0</v>
      </c>
      <c r="T144" s="94">
        <f t="shared" si="319"/>
        <v>0</v>
      </c>
      <c r="U144" s="79"/>
      <c r="V144" s="80">
        <f t="shared" si="279"/>
        <v>0</v>
      </c>
      <c r="W144" s="85" t="e">
        <f t="shared" si="280"/>
        <v>#REF!</v>
      </c>
      <c r="X144" s="79"/>
      <c r="Y144" s="94">
        <f t="array" ref="Y144">IFERROR(INDEX(#REF!,MATCH($A$3&amp;$A$117&amp;$C144,#REF!,0),MATCH(Y$3,#REF!,0)),0)</f>
        <v>0</v>
      </c>
      <c r="Z144" s="94">
        <f t="array" ref="Z144">IFERROR(INDEX(#REF!,MATCH($A$3&amp;$A$117&amp;$C144,#REF!,0),MATCH(Z$3,#REF!,0)),0)</f>
        <v>0</v>
      </c>
      <c r="AA144" s="94">
        <f t="array" ref="AA144">IFERROR(INDEX(#REF!,MATCH($A$3&amp;$A$117&amp;$C144,#REF!,0),MATCH(AA$3,#REF!,0)),0)</f>
        <v>0</v>
      </c>
      <c r="AB144" s="94">
        <f t="array" ref="AB144">IFERROR(INDEX(#REF!,MATCH($A$3&amp;$A$117&amp;$C144,#REF!,0),MATCH(AB$3,#REF!,0)),0)</f>
        <v>0</v>
      </c>
      <c r="AC144" s="94">
        <f t="array" ref="AC144">IFERROR(INDEX(#REF!,MATCH($A$3&amp;$A$117&amp;$C144,#REF!,0),MATCH(AC$3,#REF!,0)),0)</f>
        <v>0</v>
      </c>
      <c r="AD144" s="94">
        <f t="array" ref="AD144">IFERROR(INDEX(#REF!,MATCH($A$3&amp;$A$117&amp;$C144,#REF!,0),MATCH(AD$3,#REF!,0)),0)</f>
        <v>0</v>
      </c>
      <c r="AE144" s="94">
        <f t="array" ref="AE144">IFERROR(INDEX(#REF!,MATCH($A$3&amp;$A$117&amp;$C144,#REF!,0),MATCH(AE$3,#REF!,0)),0)</f>
        <v>0</v>
      </c>
      <c r="AF144" s="94">
        <f t="array" ref="AF144">IFERROR(INDEX(#REF!,MATCH($A$3&amp;$A$117&amp;$C144,#REF!,0),MATCH(AF$3,#REF!,0)),0)</f>
        <v>0</v>
      </c>
      <c r="AG144" s="94">
        <f t="array" ref="AG144">IFERROR(INDEX(#REF!,MATCH($A$3&amp;$A$117&amp;$C144,#REF!,0),MATCH(AG$3,#REF!,0)),0)</f>
        <v>0</v>
      </c>
      <c r="AH144" s="94">
        <f t="array" ref="AH144">IFERROR(INDEX(#REF!,MATCH($A$3&amp;$A$117&amp;$C144,#REF!,0),MATCH(AH$3,#REF!,0)),0)</f>
        <v>0</v>
      </c>
      <c r="AI144" s="94">
        <f t="array" ref="AI144">IFERROR(INDEX(#REF!,MATCH($A$3&amp;$A$117&amp;$C144,#REF!,0),MATCH(AI$3,#REF!,0)),0)</f>
        <v>0</v>
      </c>
      <c r="AJ144" s="94">
        <f t="array" ref="AJ144">IFERROR(INDEX(#REF!,MATCH($A$3&amp;$A$117&amp;$C144,#REF!,0),MATCH(AJ$3,#REF!,0)),0)</f>
        <v>0</v>
      </c>
      <c r="AK144" s="79"/>
      <c r="AL144" s="80">
        <f t="shared" si="282"/>
        <v>0</v>
      </c>
      <c r="AM144" s="85" t="e">
        <f t="shared" si="283"/>
        <v>#REF!</v>
      </c>
      <c r="AN144" s="94"/>
      <c r="AO144" s="94">
        <f t="shared" si="320"/>
        <v>0</v>
      </c>
      <c r="AP144" s="94">
        <f t="shared" si="320"/>
        <v>0</v>
      </c>
      <c r="AQ144" s="94">
        <f t="shared" si="320"/>
        <v>0</v>
      </c>
      <c r="AR144" s="94">
        <f t="shared" si="320"/>
        <v>0</v>
      </c>
      <c r="AS144" s="94">
        <f t="shared" si="320"/>
        <v>0</v>
      </c>
      <c r="AT144" s="94">
        <f t="shared" si="320"/>
        <v>0</v>
      </c>
      <c r="AU144" s="94">
        <f t="shared" si="320"/>
        <v>0</v>
      </c>
      <c r="AV144" s="94">
        <f t="shared" si="320"/>
        <v>0</v>
      </c>
      <c r="AW144" s="94">
        <f t="shared" si="320"/>
        <v>0</v>
      </c>
      <c r="AX144" s="94">
        <f t="shared" si="320"/>
        <v>0</v>
      </c>
      <c r="AY144" s="94">
        <f t="shared" si="320"/>
        <v>0</v>
      </c>
      <c r="AZ144" s="94">
        <f t="shared" si="320"/>
        <v>0</v>
      </c>
      <c r="BA144" s="79"/>
      <c r="BB144" s="80">
        <f t="shared" si="285"/>
        <v>0</v>
      </c>
      <c r="BC144" s="85" t="e">
        <f t="shared" si="286"/>
        <v>#REF!</v>
      </c>
      <c r="BD144" s="79"/>
      <c r="BE144" s="94"/>
      <c r="BF144" s="110">
        <f t="array" ref="BF144">IFERROR(INDEX(#REF!,MATCH($D144,#REF!,0),MATCH(BF$117,#REF!,0)),0)</f>
        <v>0</v>
      </c>
      <c r="BG144" s="110">
        <f t="array" ref="BG144">IFERROR(INDEX(#REF!,MATCH($D144,#REF!,0),MATCH(BG$117,#REF!,0)),0)</f>
        <v>0</v>
      </c>
      <c r="BH144" s="113">
        <v>20</v>
      </c>
      <c r="BI144" s="115">
        <f t="shared" ref="BI144:BI152" si="323">1/BH144</f>
        <v>0.05</v>
      </c>
      <c r="BJ144" s="112">
        <f t="array" ref="BJ144">IFERROR(INDEX(#REF!,MATCH($D144,#REF!,0),MATCH(BJ$117,#REF!,0)),0)</f>
        <v>0</v>
      </c>
      <c r="BK144" s="111">
        <f t="array" ref="BK144">IFERROR(INDEX(#REF!,MATCH($D144,#REF!,0),MATCH(BK$117,#REF!,0)),0)</f>
        <v>0</v>
      </c>
      <c r="BL144" s="79"/>
      <c r="BM144" s="94">
        <f t="shared" si="321"/>
        <v>0</v>
      </c>
      <c r="BN144" s="94">
        <f t="shared" si="321"/>
        <v>0</v>
      </c>
      <c r="BO144" s="94">
        <f t="shared" si="321"/>
        <v>0</v>
      </c>
      <c r="BP144" s="94">
        <f t="shared" si="321"/>
        <v>0</v>
      </c>
      <c r="BQ144" s="94">
        <f t="shared" si="321"/>
        <v>0</v>
      </c>
      <c r="BR144" s="94">
        <f t="shared" si="321"/>
        <v>0</v>
      </c>
      <c r="BS144" s="94">
        <f t="shared" si="321"/>
        <v>0</v>
      </c>
      <c r="BT144" s="94">
        <f t="shared" si="321"/>
        <v>0</v>
      </c>
      <c r="BU144" s="94">
        <f t="shared" si="321"/>
        <v>0</v>
      </c>
      <c r="BV144" s="94">
        <f t="shared" si="321"/>
        <v>0</v>
      </c>
      <c r="BW144" s="94">
        <f t="shared" si="321"/>
        <v>0</v>
      </c>
      <c r="BX144" s="94">
        <f t="shared" si="321"/>
        <v>0</v>
      </c>
      <c r="BY144" s="79"/>
      <c r="BZ144" s="80">
        <f t="shared" si="288"/>
        <v>0</v>
      </c>
      <c r="CA144" s="85" t="e">
        <f t="shared" si="289"/>
        <v>#REF!</v>
      </c>
      <c r="CB144" s="79"/>
      <c r="CC144" s="94">
        <f t="shared" si="322"/>
        <v>0</v>
      </c>
      <c r="CD144" s="94">
        <f t="shared" si="322"/>
        <v>0</v>
      </c>
      <c r="CE144" s="94">
        <f t="shared" si="322"/>
        <v>0</v>
      </c>
      <c r="CF144" s="94">
        <f t="shared" si="322"/>
        <v>0</v>
      </c>
      <c r="CG144" s="94">
        <f t="shared" si="322"/>
        <v>0</v>
      </c>
      <c r="CH144" s="94">
        <f t="shared" si="322"/>
        <v>0</v>
      </c>
      <c r="CI144" s="94">
        <f t="shared" si="322"/>
        <v>0</v>
      </c>
      <c r="CJ144" s="94">
        <f t="shared" si="322"/>
        <v>0</v>
      </c>
      <c r="CK144" s="94">
        <f t="shared" si="322"/>
        <v>0</v>
      </c>
      <c r="CL144" s="94">
        <f t="shared" si="322"/>
        <v>0</v>
      </c>
      <c r="CM144" s="94">
        <f t="shared" si="322"/>
        <v>0</v>
      </c>
      <c r="CN144" s="94">
        <f t="shared" si="322"/>
        <v>0</v>
      </c>
      <c r="CO144" s="79"/>
      <c r="CP144" s="80">
        <f t="shared" si="291"/>
        <v>0</v>
      </c>
      <c r="CQ144" s="85" t="e">
        <f t="shared" si="292"/>
        <v>#REF!</v>
      </c>
    </row>
    <row r="145" spans="1:95" ht="10.5" customHeight="1" outlineLevel="2" x14ac:dyDescent="0.25">
      <c r="A145" s="70" t="str">
        <f t="shared" si="293"/>
        <v>VolumeEscova polvo</v>
      </c>
      <c r="B145" s="114" t="s">
        <v>184</v>
      </c>
      <c r="C145" s="78" t="s">
        <v>242</v>
      </c>
      <c r="D145" s="79" t="s">
        <v>39</v>
      </c>
      <c r="E145" s="79"/>
      <c r="F145" s="79"/>
      <c r="G145" s="60"/>
      <c r="H145" s="79"/>
      <c r="I145" s="94">
        <f t="shared" si="319"/>
        <v>0</v>
      </c>
      <c r="J145" s="94">
        <f t="shared" si="319"/>
        <v>0</v>
      </c>
      <c r="K145" s="94">
        <f t="shared" si="319"/>
        <v>0</v>
      </c>
      <c r="L145" s="94">
        <f t="shared" si="319"/>
        <v>0</v>
      </c>
      <c r="M145" s="94">
        <f t="shared" si="319"/>
        <v>0</v>
      </c>
      <c r="N145" s="94">
        <f t="shared" si="319"/>
        <v>0</v>
      </c>
      <c r="O145" s="94">
        <f t="shared" si="319"/>
        <v>0</v>
      </c>
      <c r="P145" s="94">
        <f t="shared" si="319"/>
        <v>0</v>
      </c>
      <c r="Q145" s="94">
        <f t="shared" si="319"/>
        <v>0</v>
      </c>
      <c r="R145" s="94">
        <f t="shared" si="319"/>
        <v>0</v>
      </c>
      <c r="S145" s="94">
        <f t="shared" si="319"/>
        <v>0</v>
      </c>
      <c r="T145" s="94">
        <f t="shared" si="319"/>
        <v>0</v>
      </c>
      <c r="U145" s="79"/>
      <c r="V145" s="80">
        <f t="shared" si="279"/>
        <v>0</v>
      </c>
      <c r="W145" s="85" t="e">
        <f t="shared" si="280"/>
        <v>#REF!</v>
      </c>
      <c r="X145" s="79"/>
      <c r="Y145" s="94">
        <f t="array" ref="Y145">IFERROR(INDEX(#REF!,MATCH($A$3&amp;$A$117&amp;$C145,#REF!,0),MATCH(Y$3,#REF!,0)),0)</f>
        <v>0</v>
      </c>
      <c r="Z145" s="94">
        <f t="array" ref="Z145">IFERROR(INDEX(#REF!,MATCH($A$3&amp;$A$117&amp;$C145,#REF!,0),MATCH(Z$3,#REF!,0)),0)</f>
        <v>0</v>
      </c>
      <c r="AA145" s="94">
        <f t="array" ref="AA145">IFERROR(INDEX(#REF!,MATCH($A$3&amp;$A$117&amp;$C145,#REF!,0),MATCH(AA$3,#REF!,0)),0)</f>
        <v>0</v>
      </c>
      <c r="AB145" s="94">
        <f t="array" ref="AB145">IFERROR(INDEX(#REF!,MATCH($A$3&amp;$A$117&amp;$C145,#REF!,0),MATCH(AB$3,#REF!,0)),0)</f>
        <v>0</v>
      </c>
      <c r="AC145" s="94">
        <f t="array" ref="AC145">IFERROR(INDEX(#REF!,MATCH($A$3&amp;$A$117&amp;$C145,#REF!,0),MATCH(AC$3,#REF!,0)),0)</f>
        <v>0</v>
      </c>
      <c r="AD145" s="94">
        <f t="array" ref="AD145">IFERROR(INDEX(#REF!,MATCH($A$3&amp;$A$117&amp;$C145,#REF!,0),MATCH(AD$3,#REF!,0)),0)</f>
        <v>0</v>
      </c>
      <c r="AE145" s="94">
        <f t="array" ref="AE145">IFERROR(INDEX(#REF!,MATCH($A$3&amp;$A$117&amp;$C145,#REF!,0),MATCH(AE$3,#REF!,0)),0)</f>
        <v>0</v>
      </c>
      <c r="AF145" s="94">
        <f t="array" ref="AF145">IFERROR(INDEX(#REF!,MATCH($A$3&amp;$A$117&amp;$C145,#REF!,0),MATCH(AF$3,#REF!,0)),0)</f>
        <v>0</v>
      </c>
      <c r="AG145" s="94">
        <f t="array" ref="AG145">IFERROR(INDEX(#REF!,MATCH($A$3&amp;$A$117&amp;$C145,#REF!,0),MATCH(AG$3,#REF!,0)),0)</f>
        <v>0</v>
      </c>
      <c r="AH145" s="94">
        <f t="array" ref="AH145">IFERROR(INDEX(#REF!,MATCH($A$3&amp;$A$117&amp;$C145,#REF!,0),MATCH(AH$3,#REF!,0)),0)</f>
        <v>0</v>
      </c>
      <c r="AI145" s="94">
        <f t="array" ref="AI145">IFERROR(INDEX(#REF!,MATCH($A$3&amp;$A$117&amp;$C145,#REF!,0),MATCH(AI$3,#REF!,0)),0)</f>
        <v>0</v>
      </c>
      <c r="AJ145" s="94">
        <f t="array" ref="AJ145">IFERROR(INDEX(#REF!,MATCH($A$3&amp;$A$117&amp;$C145,#REF!,0),MATCH(AJ$3,#REF!,0)),0)</f>
        <v>0</v>
      </c>
      <c r="AK145" s="79"/>
      <c r="AL145" s="80">
        <f t="shared" si="282"/>
        <v>0</v>
      </c>
      <c r="AM145" s="85" t="e">
        <f t="shared" si="283"/>
        <v>#REF!</v>
      </c>
      <c r="AN145" s="94"/>
      <c r="AO145" s="94">
        <f t="shared" si="320"/>
        <v>0</v>
      </c>
      <c r="AP145" s="94">
        <f t="shared" si="320"/>
        <v>0</v>
      </c>
      <c r="AQ145" s="94">
        <f t="shared" si="320"/>
        <v>0</v>
      </c>
      <c r="AR145" s="94">
        <f t="shared" si="320"/>
        <v>0</v>
      </c>
      <c r="AS145" s="94">
        <f t="shared" si="320"/>
        <v>0</v>
      </c>
      <c r="AT145" s="94">
        <f t="shared" si="320"/>
        <v>0</v>
      </c>
      <c r="AU145" s="94">
        <f t="shared" si="320"/>
        <v>0</v>
      </c>
      <c r="AV145" s="94">
        <f t="shared" si="320"/>
        <v>0</v>
      </c>
      <c r="AW145" s="94">
        <f t="shared" si="320"/>
        <v>0</v>
      </c>
      <c r="AX145" s="94">
        <f t="shared" si="320"/>
        <v>0</v>
      </c>
      <c r="AY145" s="94">
        <f t="shared" si="320"/>
        <v>0</v>
      </c>
      <c r="AZ145" s="94">
        <f t="shared" si="320"/>
        <v>0</v>
      </c>
      <c r="BA145" s="79"/>
      <c r="BB145" s="80">
        <f t="shared" si="285"/>
        <v>0</v>
      </c>
      <c r="BC145" s="85" t="e">
        <f t="shared" si="286"/>
        <v>#REF!</v>
      </c>
      <c r="BD145" s="79"/>
      <c r="BE145" s="94"/>
      <c r="BF145" s="110">
        <f t="array" ref="BF145">IFERROR(INDEX(#REF!,MATCH($D145,#REF!,0),MATCH(BF$117,#REF!,0)),0)</f>
        <v>0</v>
      </c>
      <c r="BG145" s="110">
        <f t="array" ref="BG145">IFERROR(INDEX(#REF!,MATCH($D145,#REF!,0),MATCH(BG$117,#REF!,0)),0)</f>
        <v>0</v>
      </c>
      <c r="BH145" s="113">
        <v>20</v>
      </c>
      <c r="BI145" s="115">
        <f t="shared" si="323"/>
        <v>0.05</v>
      </c>
      <c r="BJ145" s="112">
        <f t="array" ref="BJ145">IFERROR(INDEX(#REF!,MATCH($D145,#REF!,0),MATCH(BJ$117,#REF!,0)),0)</f>
        <v>0</v>
      </c>
      <c r="BK145" s="111">
        <f t="array" ref="BK145">IFERROR(INDEX(#REF!,MATCH($D145,#REF!,0),MATCH(BK$117,#REF!,0)),0)</f>
        <v>0</v>
      </c>
      <c r="BL145" s="79"/>
      <c r="BM145" s="94">
        <f t="shared" si="321"/>
        <v>0</v>
      </c>
      <c r="BN145" s="94">
        <f t="shared" si="321"/>
        <v>0</v>
      </c>
      <c r="BO145" s="94">
        <f t="shared" si="321"/>
        <v>0</v>
      </c>
      <c r="BP145" s="94">
        <f t="shared" si="321"/>
        <v>0</v>
      </c>
      <c r="BQ145" s="94">
        <f t="shared" si="321"/>
        <v>0</v>
      </c>
      <c r="BR145" s="94">
        <f t="shared" si="321"/>
        <v>0</v>
      </c>
      <c r="BS145" s="94">
        <f t="shared" si="321"/>
        <v>0</v>
      </c>
      <c r="BT145" s="94">
        <f t="shared" si="321"/>
        <v>0</v>
      </c>
      <c r="BU145" s="94">
        <f t="shared" si="321"/>
        <v>0</v>
      </c>
      <c r="BV145" s="94">
        <f t="shared" si="321"/>
        <v>0</v>
      </c>
      <c r="BW145" s="94">
        <f t="shared" si="321"/>
        <v>0</v>
      </c>
      <c r="BX145" s="94">
        <f t="shared" si="321"/>
        <v>0</v>
      </c>
      <c r="BY145" s="79"/>
      <c r="BZ145" s="80">
        <f t="shared" si="288"/>
        <v>0</v>
      </c>
      <c r="CA145" s="85" t="e">
        <f t="shared" si="289"/>
        <v>#REF!</v>
      </c>
      <c r="CB145" s="79"/>
      <c r="CC145" s="94">
        <f t="shared" si="322"/>
        <v>0</v>
      </c>
      <c r="CD145" s="94">
        <f t="shared" si="322"/>
        <v>0</v>
      </c>
      <c r="CE145" s="94">
        <f t="shared" si="322"/>
        <v>0</v>
      </c>
      <c r="CF145" s="94">
        <f t="shared" si="322"/>
        <v>0</v>
      </c>
      <c r="CG145" s="94">
        <f t="shared" si="322"/>
        <v>0</v>
      </c>
      <c r="CH145" s="94">
        <f t="shared" si="322"/>
        <v>0</v>
      </c>
      <c r="CI145" s="94">
        <f t="shared" si="322"/>
        <v>0</v>
      </c>
      <c r="CJ145" s="94">
        <f t="shared" si="322"/>
        <v>0</v>
      </c>
      <c r="CK145" s="94">
        <f t="shared" si="322"/>
        <v>0</v>
      </c>
      <c r="CL145" s="94">
        <f t="shared" si="322"/>
        <v>0</v>
      </c>
      <c r="CM145" s="94">
        <f t="shared" si="322"/>
        <v>0</v>
      </c>
      <c r="CN145" s="94">
        <f t="shared" si="322"/>
        <v>0</v>
      </c>
      <c r="CO145" s="79"/>
      <c r="CP145" s="80">
        <f t="shared" si="291"/>
        <v>0</v>
      </c>
      <c r="CQ145" s="85" t="e">
        <f t="shared" si="292"/>
        <v>#REF!</v>
      </c>
    </row>
    <row r="146" spans="1:95" ht="10.5" customHeight="1" outlineLevel="2" x14ac:dyDescent="0.25">
      <c r="A146" s="70" t="str">
        <f t="shared" si="293"/>
        <v>VolumeNecessaire GE Beauty</v>
      </c>
      <c r="B146" s="114" t="s">
        <v>184</v>
      </c>
      <c r="C146" s="78" t="s">
        <v>314</v>
      </c>
      <c r="D146" s="79" t="s">
        <v>40</v>
      </c>
      <c r="E146" s="79"/>
      <c r="F146" s="79"/>
      <c r="G146" s="60"/>
      <c r="H146" s="79"/>
      <c r="I146" s="94">
        <f t="shared" si="319"/>
        <v>0</v>
      </c>
      <c r="J146" s="94">
        <f t="shared" si="319"/>
        <v>0</v>
      </c>
      <c r="K146" s="94">
        <f t="shared" si="319"/>
        <v>0</v>
      </c>
      <c r="L146" s="94">
        <f t="shared" si="319"/>
        <v>0</v>
      </c>
      <c r="M146" s="94">
        <f t="shared" si="319"/>
        <v>0</v>
      </c>
      <c r="N146" s="94">
        <f t="shared" si="319"/>
        <v>0</v>
      </c>
      <c r="O146" s="94">
        <f t="shared" si="319"/>
        <v>0</v>
      </c>
      <c r="P146" s="94">
        <f t="shared" si="319"/>
        <v>0</v>
      </c>
      <c r="Q146" s="94">
        <f t="shared" si="319"/>
        <v>0</v>
      </c>
      <c r="R146" s="94">
        <f t="shared" si="319"/>
        <v>0</v>
      </c>
      <c r="S146" s="94">
        <f t="shared" si="319"/>
        <v>0</v>
      </c>
      <c r="T146" s="94">
        <f t="shared" si="319"/>
        <v>0</v>
      </c>
      <c r="U146" s="79"/>
      <c r="V146" s="80">
        <f t="shared" si="279"/>
        <v>0</v>
      </c>
      <c r="W146" s="85" t="e">
        <f t="shared" si="280"/>
        <v>#REF!</v>
      </c>
      <c r="X146" s="79"/>
      <c r="Y146" s="94">
        <f t="array" ref="Y146">IFERROR(INDEX(#REF!,MATCH($A$3&amp;$A$117&amp;$C146,#REF!,0),MATCH(Y$3,#REF!,0)),0)</f>
        <v>0</v>
      </c>
      <c r="Z146" s="94">
        <f t="array" ref="Z146">IFERROR(INDEX(#REF!,MATCH($A$3&amp;$A$117&amp;$C146,#REF!,0),MATCH(Z$3,#REF!,0)),0)</f>
        <v>0</v>
      </c>
      <c r="AA146" s="94">
        <f t="array" ref="AA146">IFERROR(INDEX(#REF!,MATCH($A$3&amp;$A$117&amp;$C146,#REF!,0),MATCH(AA$3,#REF!,0)),0)</f>
        <v>0</v>
      </c>
      <c r="AB146" s="94">
        <f t="array" ref="AB146">IFERROR(INDEX(#REF!,MATCH($A$3&amp;$A$117&amp;$C146,#REF!,0),MATCH(AB$3,#REF!,0)),0)</f>
        <v>0</v>
      </c>
      <c r="AC146" s="94">
        <f t="array" ref="AC146">IFERROR(INDEX(#REF!,MATCH($A$3&amp;$A$117&amp;$C146,#REF!,0),MATCH(AC$3,#REF!,0)),0)</f>
        <v>0</v>
      </c>
      <c r="AD146" s="94">
        <f t="array" ref="AD146">IFERROR(INDEX(#REF!,MATCH($A$3&amp;$A$117&amp;$C146,#REF!,0),MATCH(AD$3,#REF!,0)),0)</f>
        <v>0</v>
      </c>
      <c r="AE146" s="94">
        <f t="array" ref="AE146">IFERROR(INDEX(#REF!,MATCH($A$3&amp;$A$117&amp;$C146,#REF!,0),MATCH(AE$3,#REF!,0)),0)</f>
        <v>0</v>
      </c>
      <c r="AF146" s="94">
        <f t="array" ref="AF146">IFERROR(INDEX(#REF!,MATCH($A$3&amp;$A$117&amp;$C146,#REF!,0),MATCH(AF$3,#REF!,0)),0)</f>
        <v>0</v>
      </c>
      <c r="AG146" s="94">
        <f t="array" ref="AG146">IFERROR(INDEX(#REF!,MATCH($A$3&amp;$A$117&amp;$C146,#REF!,0),MATCH(AG$3,#REF!,0)),0)</f>
        <v>0</v>
      </c>
      <c r="AH146" s="94">
        <f t="array" ref="AH146">IFERROR(INDEX(#REF!,MATCH($A$3&amp;$A$117&amp;$C146,#REF!,0),MATCH(AH$3,#REF!,0)),0)</f>
        <v>0</v>
      </c>
      <c r="AI146" s="94">
        <f t="array" ref="AI146">IFERROR(INDEX(#REF!,MATCH($A$3&amp;$A$117&amp;$C146,#REF!,0),MATCH(AI$3,#REF!,0)),0)</f>
        <v>0</v>
      </c>
      <c r="AJ146" s="94">
        <f t="array" ref="AJ146">IFERROR(INDEX(#REF!,MATCH($A$3&amp;$A$117&amp;$C146,#REF!,0),MATCH(AJ$3,#REF!,0)),0)</f>
        <v>0</v>
      </c>
      <c r="AK146" s="79"/>
      <c r="AL146" s="80">
        <f t="shared" si="282"/>
        <v>0</v>
      </c>
      <c r="AM146" s="85" t="e">
        <f t="shared" si="283"/>
        <v>#REF!</v>
      </c>
      <c r="AN146" s="94"/>
      <c r="AO146" s="94">
        <f t="shared" si="320"/>
        <v>0</v>
      </c>
      <c r="AP146" s="94">
        <f t="shared" si="320"/>
        <v>0</v>
      </c>
      <c r="AQ146" s="94">
        <f t="shared" si="320"/>
        <v>0</v>
      </c>
      <c r="AR146" s="94">
        <f t="shared" si="320"/>
        <v>0</v>
      </c>
      <c r="AS146" s="94">
        <f t="shared" si="320"/>
        <v>0</v>
      </c>
      <c r="AT146" s="94">
        <f t="shared" si="320"/>
        <v>0</v>
      </c>
      <c r="AU146" s="94">
        <f t="shared" si="320"/>
        <v>0</v>
      </c>
      <c r="AV146" s="94">
        <f t="shared" si="320"/>
        <v>0</v>
      </c>
      <c r="AW146" s="94">
        <f t="shared" si="320"/>
        <v>0</v>
      </c>
      <c r="AX146" s="94">
        <f t="shared" si="320"/>
        <v>0</v>
      </c>
      <c r="AY146" s="94">
        <f t="shared" si="320"/>
        <v>0</v>
      </c>
      <c r="AZ146" s="94">
        <f t="shared" si="320"/>
        <v>0</v>
      </c>
      <c r="BA146" s="79"/>
      <c r="BB146" s="80">
        <f t="shared" si="285"/>
        <v>0</v>
      </c>
      <c r="BC146" s="85" t="e">
        <f t="shared" si="286"/>
        <v>#REF!</v>
      </c>
      <c r="BD146" s="79"/>
      <c r="BE146" s="94"/>
      <c r="BF146" s="110">
        <f t="array" ref="BF146">IFERROR(INDEX(#REF!,MATCH($D146,#REF!,0),MATCH(BF$117,#REF!,0)),0)</f>
        <v>0</v>
      </c>
      <c r="BG146" s="110">
        <f t="array" ref="BG146">IFERROR(INDEX(#REF!,MATCH($D146,#REF!,0),MATCH(BG$117,#REF!,0)),0)</f>
        <v>0</v>
      </c>
      <c r="BH146" s="113">
        <v>20</v>
      </c>
      <c r="BI146" s="115">
        <f t="shared" si="323"/>
        <v>0.05</v>
      </c>
      <c r="BJ146" s="112">
        <f t="array" ref="BJ146">IFERROR(INDEX(#REF!,MATCH($D146,#REF!,0),MATCH(BJ$117,#REF!,0)),0)</f>
        <v>0</v>
      </c>
      <c r="BK146" s="111">
        <f t="array" ref="BK146">IFERROR(INDEX(#REF!,MATCH($D146,#REF!,0),MATCH(BK$117,#REF!,0)),0)</f>
        <v>0</v>
      </c>
      <c r="BL146" s="79"/>
      <c r="BM146" s="94">
        <f t="shared" si="321"/>
        <v>0</v>
      </c>
      <c r="BN146" s="94">
        <f t="shared" si="321"/>
        <v>0</v>
      </c>
      <c r="BO146" s="94">
        <f t="shared" si="321"/>
        <v>0</v>
      </c>
      <c r="BP146" s="94">
        <f t="shared" si="321"/>
        <v>0</v>
      </c>
      <c r="BQ146" s="94">
        <f t="shared" si="321"/>
        <v>0</v>
      </c>
      <c r="BR146" s="94">
        <f t="shared" si="321"/>
        <v>0</v>
      </c>
      <c r="BS146" s="94">
        <f t="shared" si="321"/>
        <v>0</v>
      </c>
      <c r="BT146" s="94">
        <f t="shared" si="321"/>
        <v>0</v>
      </c>
      <c r="BU146" s="94">
        <f t="shared" si="321"/>
        <v>0</v>
      </c>
      <c r="BV146" s="94">
        <f t="shared" si="321"/>
        <v>0</v>
      </c>
      <c r="BW146" s="94">
        <f t="shared" si="321"/>
        <v>0</v>
      </c>
      <c r="BX146" s="94">
        <f t="shared" si="321"/>
        <v>0</v>
      </c>
      <c r="BY146" s="79"/>
      <c r="BZ146" s="80">
        <f t="shared" si="288"/>
        <v>0</v>
      </c>
      <c r="CA146" s="85" t="e">
        <f t="shared" si="289"/>
        <v>#REF!</v>
      </c>
      <c r="CB146" s="79"/>
      <c r="CC146" s="94">
        <f t="shared" si="322"/>
        <v>0</v>
      </c>
      <c r="CD146" s="94">
        <f t="shared" si="322"/>
        <v>0</v>
      </c>
      <c r="CE146" s="94">
        <f t="shared" si="322"/>
        <v>0</v>
      </c>
      <c r="CF146" s="94">
        <f t="shared" si="322"/>
        <v>0</v>
      </c>
      <c r="CG146" s="94">
        <f t="shared" si="322"/>
        <v>0</v>
      </c>
      <c r="CH146" s="94">
        <f t="shared" si="322"/>
        <v>0</v>
      </c>
      <c r="CI146" s="94">
        <f t="shared" si="322"/>
        <v>0</v>
      </c>
      <c r="CJ146" s="94">
        <f t="shared" si="322"/>
        <v>0</v>
      </c>
      <c r="CK146" s="94">
        <f t="shared" si="322"/>
        <v>0</v>
      </c>
      <c r="CL146" s="94">
        <f t="shared" si="322"/>
        <v>0</v>
      </c>
      <c r="CM146" s="94">
        <f t="shared" si="322"/>
        <v>0</v>
      </c>
      <c r="CN146" s="94">
        <f t="shared" si="322"/>
        <v>0</v>
      </c>
      <c r="CO146" s="79"/>
      <c r="CP146" s="80">
        <f t="shared" si="291"/>
        <v>0</v>
      </c>
      <c r="CQ146" s="85" t="e">
        <f t="shared" si="292"/>
        <v>#REF!</v>
      </c>
    </row>
    <row r="147" spans="1:95" ht="10.5" customHeight="1" outlineLevel="2" x14ac:dyDescent="0.25">
      <c r="A147" s="70" t="str">
        <f t="shared" si="293"/>
        <v>VolumeNecessaire GE Beauty 2024</v>
      </c>
      <c r="B147" s="114" t="s">
        <v>184</v>
      </c>
      <c r="C147" s="78">
        <v>100667</v>
      </c>
      <c r="D147" s="79" t="s">
        <v>41</v>
      </c>
      <c r="E147" s="79"/>
      <c r="F147" s="79"/>
      <c r="G147" s="60"/>
      <c r="H147" s="79"/>
      <c r="I147" s="94">
        <f t="shared" si="319"/>
        <v>0</v>
      </c>
      <c r="J147" s="94">
        <f t="shared" si="319"/>
        <v>0</v>
      </c>
      <c r="K147" s="94">
        <f t="shared" si="319"/>
        <v>0</v>
      </c>
      <c r="L147" s="94">
        <f t="shared" si="319"/>
        <v>0</v>
      </c>
      <c r="M147" s="94">
        <f t="shared" si="319"/>
        <v>0</v>
      </c>
      <c r="N147" s="94">
        <f t="shared" si="319"/>
        <v>0</v>
      </c>
      <c r="O147" s="94">
        <f t="shared" si="319"/>
        <v>0</v>
      </c>
      <c r="P147" s="94">
        <f t="shared" si="319"/>
        <v>0</v>
      </c>
      <c r="Q147" s="94">
        <f t="shared" si="319"/>
        <v>0</v>
      </c>
      <c r="R147" s="94">
        <f t="shared" si="319"/>
        <v>0</v>
      </c>
      <c r="S147" s="94">
        <f t="shared" si="319"/>
        <v>0</v>
      </c>
      <c r="T147" s="94">
        <f t="shared" si="319"/>
        <v>0</v>
      </c>
      <c r="U147" s="79"/>
      <c r="V147" s="80">
        <f t="shared" si="279"/>
        <v>0</v>
      </c>
      <c r="W147" s="85" t="e">
        <f t="shared" si="280"/>
        <v>#REF!</v>
      </c>
      <c r="X147" s="79"/>
      <c r="Y147" s="94">
        <f t="array" ref="Y147">IFERROR(INDEX(#REF!,MATCH($A$3&amp;$A$117&amp;$C147,#REF!,0),MATCH(Y$3,#REF!,0)),0)</f>
        <v>0</v>
      </c>
      <c r="Z147" s="94">
        <f t="array" ref="Z147">IFERROR(INDEX(#REF!,MATCH($A$3&amp;$A$117&amp;$C147,#REF!,0),MATCH(Z$3,#REF!,0)),0)</f>
        <v>0</v>
      </c>
      <c r="AA147" s="94">
        <f t="array" ref="AA147">IFERROR(INDEX(#REF!,MATCH($A$3&amp;$A$117&amp;$C147,#REF!,0),MATCH(AA$3,#REF!,0)),0)</f>
        <v>0</v>
      </c>
      <c r="AB147" s="94">
        <f t="array" ref="AB147">IFERROR(INDEX(#REF!,MATCH($A$3&amp;$A$117&amp;$C147,#REF!,0),MATCH(AB$3,#REF!,0)),0)</f>
        <v>0</v>
      </c>
      <c r="AC147" s="94">
        <f t="array" ref="AC147">IFERROR(INDEX(#REF!,MATCH($A$3&amp;$A$117&amp;$C147,#REF!,0),MATCH(AC$3,#REF!,0)),0)</f>
        <v>0</v>
      </c>
      <c r="AD147" s="94">
        <f t="array" ref="AD147">IFERROR(INDEX(#REF!,MATCH($A$3&amp;$A$117&amp;$C147,#REF!,0),MATCH(AD$3,#REF!,0)),0)</f>
        <v>0</v>
      </c>
      <c r="AE147" s="94">
        <f t="array" ref="AE147">IFERROR(INDEX(#REF!,MATCH($A$3&amp;$A$117&amp;$C147,#REF!,0),MATCH(AE$3,#REF!,0)),0)</f>
        <v>0</v>
      </c>
      <c r="AF147" s="94">
        <f t="array" ref="AF147">IFERROR(INDEX(#REF!,MATCH($A$3&amp;$A$117&amp;$C147,#REF!,0),MATCH(AF$3,#REF!,0)),0)</f>
        <v>0</v>
      </c>
      <c r="AG147" s="94">
        <f t="array" ref="AG147">IFERROR(INDEX(#REF!,MATCH($A$3&amp;$A$117&amp;$C147,#REF!,0),MATCH(AG$3,#REF!,0)),0)</f>
        <v>0</v>
      </c>
      <c r="AH147" s="94">
        <f t="array" ref="AH147">IFERROR(INDEX(#REF!,MATCH($A$3&amp;$A$117&amp;$C147,#REF!,0),MATCH(AH$3,#REF!,0)),0)</f>
        <v>0</v>
      </c>
      <c r="AI147" s="94">
        <f t="array" ref="AI147">IFERROR(INDEX(#REF!,MATCH($A$3&amp;$A$117&amp;$C147,#REF!,0),MATCH(AI$3,#REF!,0)),0)</f>
        <v>0</v>
      </c>
      <c r="AJ147" s="94">
        <f t="array" ref="AJ147">IFERROR(INDEX(#REF!,MATCH($A$3&amp;$A$117&amp;$C147,#REF!,0),MATCH(AJ$3,#REF!,0)),0)</f>
        <v>0</v>
      </c>
      <c r="AK147" s="79"/>
      <c r="AL147" s="80">
        <f t="shared" si="282"/>
        <v>0</v>
      </c>
      <c r="AM147" s="85" t="e">
        <f t="shared" si="283"/>
        <v>#REF!</v>
      </c>
      <c r="AN147" s="94"/>
      <c r="AO147" s="94">
        <f t="shared" si="320"/>
        <v>0</v>
      </c>
      <c r="AP147" s="94">
        <f t="shared" si="320"/>
        <v>0</v>
      </c>
      <c r="AQ147" s="94">
        <f t="shared" si="320"/>
        <v>0</v>
      </c>
      <c r="AR147" s="94">
        <f t="shared" si="320"/>
        <v>0</v>
      </c>
      <c r="AS147" s="94">
        <f t="shared" si="320"/>
        <v>0</v>
      </c>
      <c r="AT147" s="94">
        <f t="shared" si="320"/>
        <v>0</v>
      </c>
      <c r="AU147" s="94">
        <f t="shared" si="320"/>
        <v>0</v>
      </c>
      <c r="AV147" s="94">
        <f t="shared" si="320"/>
        <v>0</v>
      </c>
      <c r="AW147" s="94">
        <f t="shared" si="320"/>
        <v>0</v>
      </c>
      <c r="AX147" s="94">
        <f t="shared" si="320"/>
        <v>0</v>
      </c>
      <c r="AY147" s="94">
        <f t="shared" si="320"/>
        <v>0</v>
      </c>
      <c r="AZ147" s="94">
        <f t="shared" si="320"/>
        <v>0</v>
      </c>
      <c r="BA147" s="79"/>
      <c r="BB147" s="80">
        <f t="shared" si="285"/>
        <v>0</v>
      </c>
      <c r="BC147" s="85" t="e">
        <f t="shared" si="286"/>
        <v>#REF!</v>
      </c>
      <c r="BD147" s="79"/>
      <c r="BE147" s="94"/>
      <c r="BF147" s="110">
        <f t="array" ref="BF147">IFERROR(INDEX(#REF!,MATCH($D147,#REF!,0),MATCH(BF$117,#REF!,0)),0)</f>
        <v>0</v>
      </c>
      <c r="BG147" s="110">
        <f t="array" ref="BG147">IFERROR(INDEX(#REF!,MATCH($D147,#REF!,0),MATCH(BG$117,#REF!,0)),0)</f>
        <v>0</v>
      </c>
      <c r="BH147" s="113">
        <v>20</v>
      </c>
      <c r="BI147" s="115">
        <f t="shared" si="323"/>
        <v>0.05</v>
      </c>
      <c r="BJ147" s="112">
        <f t="array" ref="BJ147">IFERROR(INDEX(#REF!,MATCH($D147,#REF!,0),MATCH(BJ$117,#REF!,0)),0)</f>
        <v>0</v>
      </c>
      <c r="BK147" s="111">
        <f t="array" ref="BK147">IFERROR(INDEX(#REF!,MATCH($D147,#REF!,0),MATCH(BK$117,#REF!,0)),0)</f>
        <v>0</v>
      </c>
      <c r="BL147" s="79"/>
      <c r="BM147" s="94">
        <f t="shared" si="321"/>
        <v>0</v>
      </c>
      <c r="BN147" s="94">
        <f t="shared" si="321"/>
        <v>0</v>
      </c>
      <c r="BO147" s="94">
        <f t="shared" si="321"/>
        <v>0</v>
      </c>
      <c r="BP147" s="94">
        <f t="shared" si="321"/>
        <v>0</v>
      </c>
      <c r="BQ147" s="94">
        <f t="shared" si="321"/>
        <v>0</v>
      </c>
      <c r="BR147" s="94">
        <f t="shared" si="321"/>
        <v>0</v>
      </c>
      <c r="BS147" s="94">
        <f t="shared" si="321"/>
        <v>0</v>
      </c>
      <c r="BT147" s="94">
        <f t="shared" si="321"/>
        <v>0</v>
      </c>
      <c r="BU147" s="94">
        <f t="shared" si="321"/>
        <v>0</v>
      </c>
      <c r="BV147" s="94">
        <f t="shared" si="321"/>
        <v>0</v>
      </c>
      <c r="BW147" s="94">
        <f t="shared" si="321"/>
        <v>0</v>
      </c>
      <c r="BX147" s="94">
        <f t="shared" si="321"/>
        <v>0</v>
      </c>
      <c r="BY147" s="79"/>
      <c r="BZ147" s="80">
        <f t="shared" si="288"/>
        <v>0</v>
      </c>
      <c r="CA147" s="85" t="e">
        <f t="shared" si="289"/>
        <v>#REF!</v>
      </c>
      <c r="CB147" s="79"/>
      <c r="CC147" s="94">
        <f t="shared" si="322"/>
        <v>0</v>
      </c>
      <c r="CD147" s="94">
        <f t="shared" si="322"/>
        <v>0</v>
      </c>
      <c r="CE147" s="94">
        <f t="shared" si="322"/>
        <v>0</v>
      </c>
      <c r="CF147" s="94">
        <f t="shared" si="322"/>
        <v>0</v>
      </c>
      <c r="CG147" s="94">
        <f t="shared" si="322"/>
        <v>0</v>
      </c>
      <c r="CH147" s="94">
        <f t="shared" si="322"/>
        <v>0</v>
      </c>
      <c r="CI147" s="94">
        <f t="shared" si="322"/>
        <v>0</v>
      </c>
      <c r="CJ147" s="94">
        <f t="shared" si="322"/>
        <v>0</v>
      </c>
      <c r="CK147" s="94">
        <f t="shared" si="322"/>
        <v>0</v>
      </c>
      <c r="CL147" s="94">
        <f t="shared" si="322"/>
        <v>0</v>
      </c>
      <c r="CM147" s="94">
        <f t="shared" si="322"/>
        <v>0</v>
      </c>
      <c r="CN147" s="94">
        <f t="shared" si="322"/>
        <v>0</v>
      </c>
      <c r="CO147" s="79"/>
      <c r="CP147" s="80">
        <f t="shared" si="291"/>
        <v>0</v>
      </c>
      <c r="CQ147" s="85" t="e">
        <f t="shared" si="292"/>
        <v>#REF!</v>
      </c>
    </row>
    <row r="148" spans="1:95" ht="10.5" customHeight="1" outlineLevel="2" x14ac:dyDescent="0.25">
      <c r="A148" s="70" t="str">
        <f t="shared" si="293"/>
        <v>VolumeNecessaire Clutch G Vermelha</v>
      </c>
      <c r="B148" s="114" t="s">
        <v>184</v>
      </c>
      <c r="C148" s="78" t="s">
        <v>243</v>
      </c>
      <c r="D148" s="79" t="s">
        <v>42</v>
      </c>
      <c r="E148" s="79"/>
      <c r="F148" s="79"/>
      <c r="G148" s="60"/>
      <c r="H148" s="79"/>
      <c r="I148" s="94">
        <f t="shared" si="319"/>
        <v>0</v>
      </c>
      <c r="J148" s="94">
        <f t="shared" si="319"/>
        <v>0</v>
      </c>
      <c r="K148" s="94">
        <f t="shared" si="319"/>
        <v>0</v>
      </c>
      <c r="L148" s="94">
        <f t="shared" si="319"/>
        <v>0</v>
      </c>
      <c r="M148" s="94">
        <f t="shared" si="319"/>
        <v>0</v>
      </c>
      <c r="N148" s="94">
        <f t="shared" si="319"/>
        <v>0</v>
      </c>
      <c r="O148" s="94">
        <f t="shared" si="319"/>
        <v>0</v>
      </c>
      <c r="P148" s="94">
        <f t="shared" si="319"/>
        <v>0</v>
      </c>
      <c r="Q148" s="94">
        <f t="shared" si="319"/>
        <v>0</v>
      </c>
      <c r="R148" s="94">
        <f t="shared" si="319"/>
        <v>0</v>
      </c>
      <c r="S148" s="94">
        <f t="shared" si="319"/>
        <v>0</v>
      </c>
      <c r="T148" s="94">
        <f t="shared" si="319"/>
        <v>0</v>
      </c>
      <c r="U148" s="79"/>
      <c r="V148" s="80">
        <f t="shared" si="279"/>
        <v>0</v>
      </c>
      <c r="W148" s="85" t="e">
        <f t="shared" si="280"/>
        <v>#REF!</v>
      </c>
      <c r="X148" s="79"/>
      <c r="Y148" s="94">
        <f t="array" ref="Y148">IFERROR(INDEX(#REF!,MATCH($A$3&amp;$A$117&amp;$C148,#REF!,0),MATCH(Y$3,#REF!,0)),0)</f>
        <v>0</v>
      </c>
      <c r="Z148" s="94">
        <f t="array" ref="Z148">IFERROR(INDEX(#REF!,MATCH($A$3&amp;$A$117&amp;$C148,#REF!,0),MATCH(Z$3,#REF!,0)),0)</f>
        <v>0</v>
      </c>
      <c r="AA148" s="94">
        <f t="array" ref="AA148">IFERROR(INDEX(#REF!,MATCH($A$3&amp;$A$117&amp;$C148,#REF!,0),MATCH(AA$3,#REF!,0)),0)</f>
        <v>0</v>
      </c>
      <c r="AB148" s="94">
        <f t="array" ref="AB148">IFERROR(INDEX(#REF!,MATCH($A$3&amp;$A$117&amp;$C148,#REF!,0),MATCH(AB$3,#REF!,0)),0)</f>
        <v>0</v>
      </c>
      <c r="AC148" s="94">
        <f t="array" ref="AC148">IFERROR(INDEX(#REF!,MATCH($A$3&amp;$A$117&amp;$C148,#REF!,0),MATCH(AC$3,#REF!,0)),0)</f>
        <v>0</v>
      </c>
      <c r="AD148" s="94">
        <f t="array" ref="AD148">IFERROR(INDEX(#REF!,MATCH($A$3&amp;$A$117&amp;$C148,#REF!,0),MATCH(AD$3,#REF!,0)),0)</f>
        <v>0</v>
      </c>
      <c r="AE148" s="94">
        <f t="array" ref="AE148">IFERROR(INDEX(#REF!,MATCH($A$3&amp;$A$117&amp;$C148,#REF!,0),MATCH(AE$3,#REF!,0)),0)</f>
        <v>0</v>
      </c>
      <c r="AF148" s="94">
        <f t="array" ref="AF148">IFERROR(INDEX(#REF!,MATCH($A$3&amp;$A$117&amp;$C148,#REF!,0),MATCH(AF$3,#REF!,0)),0)</f>
        <v>0</v>
      </c>
      <c r="AG148" s="94">
        <f t="array" ref="AG148">IFERROR(INDEX(#REF!,MATCH($A$3&amp;$A$117&amp;$C148,#REF!,0),MATCH(AG$3,#REF!,0)),0)</f>
        <v>0</v>
      </c>
      <c r="AH148" s="94">
        <f t="array" ref="AH148">IFERROR(INDEX(#REF!,MATCH($A$3&amp;$A$117&amp;$C148,#REF!,0),MATCH(AH$3,#REF!,0)),0)</f>
        <v>0</v>
      </c>
      <c r="AI148" s="94">
        <f t="array" ref="AI148">IFERROR(INDEX(#REF!,MATCH($A$3&amp;$A$117&amp;$C148,#REF!,0),MATCH(AI$3,#REF!,0)),0)</f>
        <v>0</v>
      </c>
      <c r="AJ148" s="94">
        <f t="array" ref="AJ148">IFERROR(INDEX(#REF!,MATCH($A$3&amp;$A$117&amp;$C148,#REF!,0),MATCH(AJ$3,#REF!,0)),0)</f>
        <v>0</v>
      </c>
      <c r="AK148" s="79"/>
      <c r="AL148" s="80">
        <f t="shared" si="282"/>
        <v>0</v>
      </c>
      <c r="AM148" s="85" t="e">
        <f t="shared" si="283"/>
        <v>#REF!</v>
      </c>
      <c r="AN148" s="94"/>
      <c r="AO148" s="94">
        <f t="shared" si="320"/>
        <v>0</v>
      </c>
      <c r="AP148" s="94">
        <f t="shared" si="320"/>
        <v>0</v>
      </c>
      <c r="AQ148" s="94">
        <f t="shared" si="320"/>
        <v>0</v>
      </c>
      <c r="AR148" s="94">
        <f t="shared" si="320"/>
        <v>0</v>
      </c>
      <c r="AS148" s="94">
        <f t="shared" si="320"/>
        <v>0</v>
      </c>
      <c r="AT148" s="94">
        <f t="shared" si="320"/>
        <v>0</v>
      </c>
      <c r="AU148" s="94">
        <f t="shared" si="320"/>
        <v>0</v>
      </c>
      <c r="AV148" s="94">
        <f t="shared" si="320"/>
        <v>0</v>
      </c>
      <c r="AW148" s="94">
        <f t="shared" si="320"/>
        <v>0</v>
      </c>
      <c r="AX148" s="94">
        <f t="shared" si="320"/>
        <v>0</v>
      </c>
      <c r="AY148" s="94">
        <f t="shared" si="320"/>
        <v>0</v>
      </c>
      <c r="AZ148" s="94">
        <f t="shared" si="320"/>
        <v>0</v>
      </c>
      <c r="BA148" s="79"/>
      <c r="BB148" s="80">
        <f t="shared" si="285"/>
        <v>0</v>
      </c>
      <c r="BC148" s="85" t="e">
        <f t="shared" si="286"/>
        <v>#REF!</v>
      </c>
      <c r="BD148" s="79"/>
      <c r="BE148" s="94"/>
      <c r="BF148" s="110">
        <f t="array" ref="BF148">IFERROR(INDEX(#REF!,MATCH($D148,#REF!,0),MATCH(BF$117,#REF!,0)),0)</f>
        <v>0</v>
      </c>
      <c r="BG148" s="110">
        <f t="array" ref="BG148">IFERROR(INDEX(#REF!,MATCH($D148,#REF!,0),MATCH(BG$117,#REF!,0)),0)</f>
        <v>0</v>
      </c>
      <c r="BH148" s="113">
        <v>20</v>
      </c>
      <c r="BI148" s="115">
        <f t="shared" si="323"/>
        <v>0.05</v>
      </c>
      <c r="BJ148" s="112">
        <f t="array" ref="BJ148">IFERROR(INDEX(#REF!,MATCH($D148,#REF!,0),MATCH(BJ$117,#REF!,0)),0)</f>
        <v>0</v>
      </c>
      <c r="BK148" s="111">
        <f t="array" ref="BK148">IFERROR(INDEX(#REF!,MATCH($D148,#REF!,0),MATCH(BK$117,#REF!,0)),0)</f>
        <v>0</v>
      </c>
      <c r="BL148" s="79"/>
      <c r="BM148" s="94">
        <f t="shared" si="321"/>
        <v>0</v>
      </c>
      <c r="BN148" s="94">
        <f t="shared" si="321"/>
        <v>0</v>
      </c>
      <c r="BO148" s="94">
        <f t="shared" si="321"/>
        <v>0</v>
      </c>
      <c r="BP148" s="94">
        <f t="shared" si="321"/>
        <v>0</v>
      </c>
      <c r="BQ148" s="94">
        <f t="shared" si="321"/>
        <v>0</v>
      </c>
      <c r="BR148" s="94">
        <f t="shared" si="321"/>
        <v>0</v>
      </c>
      <c r="BS148" s="94">
        <f t="shared" si="321"/>
        <v>0</v>
      </c>
      <c r="BT148" s="94">
        <f t="shared" si="321"/>
        <v>0</v>
      </c>
      <c r="BU148" s="94">
        <f t="shared" si="321"/>
        <v>0</v>
      </c>
      <c r="BV148" s="94">
        <f t="shared" si="321"/>
        <v>0</v>
      </c>
      <c r="BW148" s="94">
        <f t="shared" si="321"/>
        <v>0</v>
      </c>
      <c r="BX148" s="94">
        <f t="shared" si="321"/>
        <v>0</v>
      </c>
      <c r="BY148" s="79"/>
      <c r="BZ148" s="80">
        <f t="shared" si="288"/>
        <v>0</v>
      </c>
      <c r="CA148" s="85" t="e">
        <f t="shared" si="289"/>
        <v>#REF!</v>
      </c>
      <c r="CB148" s="79"/>
      <c r="CC148" s="94">
        <f t="shared" si="322"/>
        <v>0</v>
      </c>
      <c r="CD148" s="94">
        <f t="shared" si="322"/>
        <v>0</v>
      </c>
      <c r="CE148" s="94">
        <f t="shared" si="322"/>
        <v>0</v>
      </c>
      <c r="CF148" s="94">
        <f t="shared" si="322"/>
        <v>0</v>
      </c>
      <c r="CG148" s="94">
        <f t="shared" si="322"/>
        <v>0</v>
      </c>
      <c r="CH148" s="94">
        <f t="shared" si="322"/>
        <v>0</v>
      </c>
      <c r="CI148" s="94">
        <f t="shared" si="322"/>
        <v>0</v>
      </c>
      <c r="CJ148" s="94">
        <f t="shared" si="322"/>
        <v>0</v>
      </c>
      <c r="CK148" s="94">
        <f t="shared" si="322"/>
        <v>0</v>
      </c>
      <c r="CL148" s="94">
        <f t="shared" si="322"/>
        <v>0</v>
      </c>
      <c r="CM148" s="94">
        <f t="shared" si="322"/>
        <v>0</v>
      </c>
      <c r="CN148" s="94">
        <f t="shared" si="322"/>
        <v>0</v>
      </c>
      <c r="CO148" s="79"/>
      <c r="CP148" s="80">
        <f t="shared" si="291"/>
        <v>0</v>
      </c>
      <c r="CQ148" s="85" t="e">
        <f t="shared" si="292"/>
        <v>#REF!</v>
      </c>
    </row>
    <row r="149" spans="1:95" ht="10.5" customHeight="1" outlineLevel="2" x14ac:dyDescent="0.25">
      <c r="A149" s="70" t="str">
        <f t="shared" si="293"/>
        <v>VolumeNecessaire Clutch G Bordô</v>
      </c>
      <c r="B149" s="114" t="s">
        <v>184</v>
      </c>
      <c r="C149" s="78" t="s">
        <v>244</v>
      </c>
      <c r="D149" s="79" t="s">
        <v>43</v>
      </c>
      <c r="E149" s="79"/>
      <c r="F149" s="79"/>
      <c r="G149" s="60"/>
      <c r="H149" s="79"/>
      <c r="I149" s="94">
        <f t="shared" si="319"/>
        <v>0</v>
      </c>
      <c r="J149" s="94">
        <f t="shared" si="319"/>
        <v>0</v>
      </c>
      <c r="K149" s="94">
        <f t="shared" si="319"/>
        <v>0</v>
      </c>
      <c r="L149" s="94">
        <f t="shared" si="319"/>
        <v>0</v>
      </c>
      <c r="M149" s="94">
        <f t="shared" si="319"/>
        <v>0</v>
      </c>
      <c r="N149" s="94">
        <f t="shared" si="319"/>
        <v>0</v>
      </c>
      <c r="O149" s="94">
        <f t="shared" si="319"/>
        <v>0</v>
      </c>
      <c r="P149" s="94">
        <f t="shared" si="319"/>
        <v>0</v>
      </c>
      <c r="Q149" s="94">
        <f t="shared" si="319"/>
        <v>0</v>
      </c>
      <c r="R149" s="94">
        <f t="shared" si="319"/>
        <v>0</v>
      </c>
      <c r="S149" s="94">
        <f t="shared" si="319"/>
        <v>0</v>
      </c>
      <c r="T149" s="94">
        <f t="shared" si="319"/>
        <v>0</v>
      </c>
      <c r="U149" s="79"/>
      <c r="V149" s="80">
        <f t="shared" si="279"/>
        <v>0</v>
      </c>
      <c r="W149" s="85" t="e">
        <f t="shared" si="280"/>
        <v>#REF!</v>
      </c>
      <c r="X149" s="79"/>
      <c r="Y149" s="94">
        <f t="array" ref="Y149">IFERROR(INDEX(#REF!,MATCH($A$3&amp;$A$117&amp;$C149,#REF!,0),MATCH(Y$3,#REF!,0)),0)</f>
        <v>0</v>
      </c>
      <c r="Z149" s="94">
        <f t="array" ref="Z149">IFERROR(INDEX(#REF!,MATCH($A$3&amp;$A$117&amp;$C149,#REF!,0),MATCH(Z$3,#REF!,0)),0)</f>
        <v>0</v>
      </c>
      <c r="AA149" s="94">
        <f t="array" ref="AA149">IFERROR(INDEX(#REF!,MATCH($A$3&amp;$A$117&amp;$C149,#REF!,0),MATCH(AA$3,#REF!,0)),0)</f>
        <v>0</v>
      </c>
      <c r="AB149" s="94">
        <f t="array" ref="AB149">IFERROR(INDEX(#REF!,MATCH($A$3&amp;$A$117&amp;$C149,#REF!,0),MATCH(AB$3,#REF!,0)),0)</f>
        <v>0</v>
      </c>
      <c r="AC149" s="94">
        <f t="array" ref="AC149">IFERROR(INDEX(#REF!,MATCH($A$3&amp;$A$117&amp;$C149,#REF!,0),MATCH(AC$3,#REF!,0)),0)</f>
        <v>0</v>
      </c>
      <c r="AD149" s="94">
        <f t="array" ref="AD149">IFERROR(INDEX(#REF!,MATCH($A$3&amp;$A$117&amp;$C149,#REF!,0),MATCH(AD$3,#REF!,0)),0)</f>
        <v>0</v>
      </c>
      <c r="AE149" s="94">
        <f t="array" ref="AE149">IFERROR(INDEX(#REF!,MATCH($A$3&amp;$A$117&amp;$C149,#REF!,0),MATCH(AE$3,#REF!,0)),0)</f>
        <v>0</v>
      </c>
      <c r="AF149" s="94">
        <f t="array" ref="AF149">IFERROR(INDEX(#REF!,MATCH($A$3&amp;$A$117&amp;$C149,#REF!,0),MATCH(AF$3,#REF!,0)),0)</f>
        <v>0</v>
      </c>
      <c r="AG149" s="94">
        <f t="array" ref="AG149">IFERROR(INDEX(#REF!,MATCH($A$3&amp;$A$117&amp;$C149,#REF!,0),MATCH(AG$3,#REF!,0)),0)</f>
        <v>0</v>
      </c>
      <c r="AH149" s="94">
        <f t="array" ref="AH149">IFERROR(INDEX(#REF!,MATCH($A$3&amp;$A$117&amp;$C149,#REF!,0),MATCH(AH$3,#REF!,0)),0)</f>
        <v>0</v>
      </c>
      <c r="AI149" s="94">
        <f t="array" ref="AI149">IFERROR(INDEX(#REF!,MATCH($A$3&amp;$A$117&amp;$C149,#REF!,0),MATCH(AI$3,#REF!,0)),0)</f>
        <v>0</v>
      </c>
      <c r="AJ149" s="94">
        <f t="array" ref="AJ149">IFERROR(INDEX(#REF!,MATCH($A$3&amp;$A$117&amp;$C149,#REF!,0),MATCH(AJ$3,#REF!,0)),0)</f>
        <v>0</v>
      </c>
      <c r="AK149" s="79"/>
      <c r="AL149" s="80">
        <f t="shared" si="282"/>
        <v>0</v>
      </c>
      <c r="AM149" s="85" t="e">
        <f t="shared" si="283"/>
        <v>#REF!</v>
      </c>
      <c r="AN149" s="94"/>
      <c r="AO149" s="94">
        <f t="shared" si="320"/>
        <v>0</v>
      </c>
      <c r="AP149" s="94">
        <f t="shared" si="320"/>
        <v>0</v>
      </c>
      <c r="AQ149" s="94">
        <f t="shared" si="320"/>
        <v>0</v>
      </c>
      <c r="AR149" s="94">
        <f t="shared" si="320"/>
        <v>0</v>
      </c>
      <c r="AS149" s="94">
        <f t="shared" si="320"/>
        <v>0</v>
      </c>
      <c r="AT149" s="94">
        <f t="shared" si="320"/>
        <v>0</v>
      </c>
      <c r="AU149" s="94">
        <f t="shared" si="320"/>
        <v>0</v>
      </c>
      <c r="AV149" s="94">
        <f t="shared" si="320"/>
        <v>0</v>
      </c>
      <c r="AW149" s="94">
        <f t="shared" si="320"/>
        <v>0</v>
      </c>
      <c r="AX149" s="94">
        <f t="shared" si="320"/>
        <v>0</v>
      </c>
      <c r="AY149" s="94">
        <f t="shared" si="320"/>
        <v>0</v>
      </c>
      <c r="AZ149" s="94">
        <f t="shared" si="320"/>
        <v>0</v>
      </c>
      <c r="BA149" s="79"/>
      <c r="BB149" s="80">
        <f t="shared" si="285"/>
        <v>0</v>
      </c>
      <c r="BC149" s="85" t="e">
        <f t="shared" si="286"/>
        <v>#REF!</v>
      </c>
      <c r="BD149" s="79"/>
      <c r="BE149" s="94"/>
      <c r="BF149" s="110">
        <f t="array" ref="BF149">IFERROR(INDEX(#REF!,MATCH($D149,#REF!,0),MATCH(BF$117,#REF!,0)),0)</f>
        <v>0</v>
      </c>
      <c r="BG149" s="110">
        <f t="array" ref="BG149">IFERROR(INDEX(#REF!,MATCH($D149,#REF!,0),MATCH(BG$117,#REF!,0)),0)</f>
        <v>0</v>
      </c>
      <c r="BH149" s="113">
        <v>20</v>
      </c>
      <c r="BI149" s="115">
        <f t="shared" si="323"/>
        <v>0.05</v>
      </c>
      <c r="BJ149" s="112">
        <f t="array" ref="BJ149">IFERROR(INDEX(#REF!,MATCH($D149,#REF!,0),MATCH(BJ$117,#REF!,0)),0)</f>
        <v>0</v>
      </c>
      <c r="BK149" s="111">
        <f t="array" ref="BK149">IFERROR(INDEX(#REF!,MATCH($D149,#REF!,0),MATCH(BK$117,#REF!,0)),0)</f>
        <v>0</v>
      </c>
      <c r="BL149" s="79"/>
      <c r="BM149" s="94">
        <f t="shared" si="321"/>
        <v>0</v>
      </c>
      <c r="BN149" s="94">
        <f t="shared" si="321"/>
        <v>0</v>
      </c>
      <c r="BO149" s="94">
        <f t="shared" si="321"/>
        <v>0</v>
      </c>
      <c r="BP149" s="94">
        <f t="shared" si="321"/>
        <v>0</v>
      </c>
      <c r="BQ149" s="94">
        <f t="shared" si="321"/>
        <v>0</v>
      </c>
      <c r="BR149" s="94">
        <f t="shared" si="321"/>
        <v>0</v>
      </c>
      <c r="BS149" s="94">
        <f t="shared" si="321"/>
        <v>0</v>
      </c>
      <c r="BT149" s="94">
        <f t="shared" si="321"/>
        <v>0</v>
      </c>
      <c r="BU149" s="94">
        <f t="shared" si="321"/>
        <v>0</v>
      </c>
      <c r="BV149" s="94">
        <f t="shared" si="321"/>
        <v>0</v>
      </c>
      <c r="BW149" s="94">
        <f t="shared" si="321"/>
        <v>0</v>
      </c>
      <c r="BX149" s="94">
        <f t="shared" si="321"/>
        <v>0</v>
      </c>
      <c r="BY149" s="79"/>
      <c r="BZ149" s="80">
        <f t="shared" si="288"/>
        <v>0</v>
      </c>
      <c r="CA149" s="85" t="e">
        <f t="shared" si="289"/>
        <v>#REF!</v>
      </c>
      <c r="CB149" s="79"/>
      <c r="CC149" s="94">
        <f t="shared" si="322"/>
        <v>0</v>
      </c>
      <c r="CD149" s="94">
        <f t="shared" si="322"/>
        <v>0</v>
      </c>
      <c r="CE149" s="94">
        <f t="shared" si="322"/>
        <v>0</v>
      </c>
      <c r="CF149" s="94">
        <f t="shared" si="322"/>
        <v>0</v>
      </c>
      <c r="CG149" s="94">
        <f t="shared" si="322"/>
        <v>0</v>
      </c>
      <c r="CH149" s="94">
        <f t="shared" si="322"/>
        <v>0</v>
      </c>
      <c r="CI149" s="94">
        <f t="shared" si="322"/>
        <v>0</v>
      </c>
      <c r="CJ149" s="94">
        <f t="shared" si="322"/>
        <v>0</v>
      </c>
      <c r="CK149" s="94">
        <f t="shared" si="322"/>
        <v>0</v>
      </c>
      <c r="CL149" s="94">
        <f t="shared" si="322"/>
        <v>0</v>
      </c>
      <c r="CM149" s="94">
        <f t="shared" si="322"/>
        <v>0</v>
      </c>
      <c r="CN149" s="94">
        <f t="shared" si="322"/>
        <v>0</v>
      </c>
      <c r="CO149" s="79"/>
      <c r="CP149" s="80">
        <f t="shared" si="291"/>
        <v>0</v>
      </c>
      <c r="CQ149" s="85" t="e">
        <f t="shared" si="292"/>
        <v>#REF!</v>
      </c>
    </row>
    <row r="150" spans="1:95" ht="10.5" customHeight="1" outlineLevel="2" x14ac:dyDescent="0.25">
      <c r="A150" s="70" t="str">
        <f t="shared" si="293"/>
        <v>VolumeCaixa de presente</v>
      </c>
      <c r="B150" s="114" t="s">
        <v>184</v>
      </c>
      <c r="C150" s="78" t="s">
        <v>245</v>
      </c>
      <c r="D150" s="79" t="s">
        <v>44</v>
      </c>
      <c r="E150" s="79"/>
      <c r="F150" s="79"/>
      <c r="G150" s="60"/>
      <c r="H150" s="79"/>
      <c r="I150" s="94">
        <f t="shared" si="319"/>
        <v>0</v>
      </c>
      <c r="J150" s="94">
        <f t="shared" si="319"/>
        <v>0</v>
      </c>
      <c r="K150" s="94">
        <f t="shared" si="319"/>
        <v>0</v>
      </c>
      <c r="L150" s="94">
        <f t="shared" si="319"/>
        <v>0</v>
      </c>
      <c r="M150" s="94">
        <f t="shared" si="319"/>
        <v>0</v>
      </c>
      <c r="N150" s="94">
        <f t="shared" si="319"/>
        <v>0</v>
      </c>
      <c r="O150" s="94">
        <f t="shared" si="319"/>
        <v>0</v>
      </c>
      <c r="P150" s="94">
        <f t="shared" si="319"/>
        <v>0</v>
      </c>
      <c r="Q150" s="94">
        <f t="shared" si="319"/>
        <v>0</v>
      </c>
      <c r="R150" s="94">
        <f t="shared" si="319"/>
        <v>0</v>
      </c>
      <c r="S150" s="94">
        <f t="shared" si="319"/>
        <v>0</v>
      </c>
      <c r="T150" s="94">
        <f t="shared" si="319"/>
        <v>0</v>
      </c>
      <c r="U150" s="79"/>
      <c r="V150" s="80">
        <f t="shared" si="279"/>
        <v>0</v>
      </c>
      <c r="W150" s="85" t="e">
        <f t="shared" si="280"/>
        <v>#REF!</v>
      </c>
      <c r="X150" s="79"/>
      <c r="Y150" s="94">
        <f t="array" ref="Y150">IFERROR(INDEX(#REF!,MATCH($A$3&amp;$A$117&amp;$C150,#REF!,0),MATCH(Y$3,#REF!,0)),0)</f>
        <v>0</v>
      </c>
      <c r="Z150" s="94">
        <f t="array" ref="Z150">IFERROR(INDEX(#REF!,MATCH($A$3&amp;$A$117&amp;$C150,#REF!,0),MATCH(Z$3,#REF!,0)),0)</f>
        <v>0</v>
      </c>
      <c r="AA150" s="94">
        <f t="array" ref="AA150">IFERROR(INDEX(#REF!,MATCH($A$3&amp;$A$117&amp;$C150,#REF!,0),MATCH(AA$3,#REF!,0)),0)</f>
        <v>0</v>
      </c>
      <c r="AB150" s="94">
        <f t="array" ref="AB150">IFERROR(INDEX(#REF!,MATCH($A$3&amp;$A$117&amp;$C150,#REF!,0),MATCH(AB$3,#REF!,0)),0)</f>
        <v>0</v>
      </c>
      <c r="AC150" s="94">
        <f t="array" ref="AC150">IFERROR(INDEX(#REF!,MATCH($A$3&amp;$A$117&amp;$C150,#REF!,0),MATCH(AC$3,#REF!,0)),0)</f>
        <v>0</v>
      </c>
      <c r="AD150" s="94">
        <f t="array" ref="AD150">IFERROR(INDEX(#REF!,MATCH($A$3&amp;$A$117&amp;$C150,#REF!,0),MATCH(AD$3,#REF!,0)),0)</f>
        <v>0</v>
      </c>
      <c r="AE150" s="94">
        <f t="array" ref="AE150">IFERROR(INDEX(#REF!,MATCH($A$3&amp;$A$117&amp;$C150,#REF!,0),MATCH(AE$3,#REF!,0)),0)</f>
        <v>0</v>
      </c>
      <c r="AF150" s="94">
        <f t="array" ref="AF150">IFERROR(INDEX(#REF!,MATCH($A$3&amp;$A$117&amp;$C150,#REF!,0),MATCH(AF$3,#REF!,0)),0)</f>
        <v>0</v>
      </c>
      <c r="AG150" s="94">
        <f t="array" ref="AG150">IFERROR(INDEX(#REF!,MATCH($A$3&amp;$A$117&amp;$C150,#REF!,0),MATCH(AG$3,#REF!,0)),0)</f>
        <v>0</v>
      </c>
      <c r="AH150" s="94">
        <f t="array" ref="AH150">IFERROR(INDEX(#REF!,MATCH($A$3&amp;$A$117&amp;$C150,#REF!,0),MATCH(AH$3,#REF!,0)),0)</f>
        <v>0</v>
      </c>
      <c r="AI150" s="94">
        <f t="array" ref="AI150">IFERROR(INDEX(#REF!,MATCH($A$3&amp;$A$117&amp;$C150,#REF!,0),MATCH(AI$3,#REF!,0)),0)</f>
        <v>0</v>
      </c>
      <c r="AJ150" s="94">
        <f t="array" ref="AJ150">IFERROR(INDEX(#REF!,MATCH($A$3&amp;$A$117&amp;$C150,#REF!,0),MATCH(AJ$3,#REF!,0)),0)</f>
        <v>0</v>
      </c>
      <c r="AK150" s="79"/>
      <c r="AL150" s="80">
        <f t="shared" si="282"/>
        <v>0</v>
      </c>
      <c r="AM150" s="85" t="e">
        <f t="shared" si="283"/>
        <v>#REF!</v>
      </c>
      <c r="AN150" s="94"/>
      <c r="AO150" s="94">
        <f t="shared" si="320"/>
        <v>0</v>
      </c>
      <c r="AP150" s="94">
        <f t="shared" si="320"/>
        <v>0</v>
      </c>
      <c r="AQ150" s="94">
        <f t="shared" si="320"/>
        <v>0</v>
      </c>
      <c r="AR150" s="94">
        <f t="shared" si="320"/>
        <v>0</v>
      </c>
      <c r="AS150" s="94">
        <f t="shared" si="320"/>
        <v>0</v>
      </c>
      <c r="AT150" s="94">
        <f t="shared" si="320"/>
        <v>0</v>
      </c>
      <c r="AU150" s="94">
        <f t="shared" si="320"/>
        <v>0</v>
      </c>
      <c r="AV150" s="94">
        <f t="shared" si="320"/>
        <v>0</v>
      </c>
      <c r="AW150" s="94">
        <f t="shared" si="320"/>
        <v>0</v>
      </c>
      <c r="AX150" s="94">
        <f t="shared" si="320"/>
        <v>0</v>
      </c>
      <c r="AY150" s="94">
        <f t="shared" si="320"/>
        <v>0</v>
      </c>
      <c r="AZ150" s="94">
        <f t="shared" si="320"/>
        <v>0</v>
      </c>
      <c r="BA150" s="79"/>
      <c r="BB150" s="80">
        <f t="shared" si="285"/>
        <v>0</v>
      </c>
      <c r="BC150" s="85" t="e">
        <f t="shared" si="286"/>
        <v>#REF!</v>
      </c>
      <c r="BD150" s="79"/>
      <c r="BE150" s="94"/>
      <c r="BF150" s="110">
        <f t="array" ref="BF150">IFERROR(INDEX(#REF!,MATCH($D150,#REF!,0),MATCH(BF$117,#REF!,0)),0)</f>
        <v>0</v>
      </c>
      <c r="BG150" s="110">
        <f t="array" ref="BG150">IFERROR(INDEX(#REF!,MATCH($D150,#REF!,0),MATCH(BG$117,#REF!,0)),0)</f>
        <v>0</v>
      </c>
      <c r="BH150" s="113">
        <v>20</v>
      </c>
      <c r="BI150" s="115">
        <f t="shared" si="323"/>
        <v>0.05</v>
      </c>
      <c r="BJ150" s="112">
        <f t="array" ref="BJ150">IFERROR(INDEX(#REF!,MATCH($D150,#REF!,0),MATCH(BJ$117,#REF!,0)),0)</f>
        <v>0</v>
      </c>
      <c r="BK150" s="111">
        <f t="array" ref="BK150">IFERROR(INDEX(#REF!,MATCH($D150,#REF!,0),MATCH(BK$117,#REF!,0)),0)</f>
        <v>0</v>
      </c>
      <c r="BL150" s="79"/>
      <c r="BM150" s="94">
        <f t="shared" si="321"/>
        <v>0</v>
      </c>
      <c r="BN150" s="94">
        <f t="shared" si="321"/>
        <v>0</v>
      </c>
      <c r="BO150" s="94">
        <f t="shared" si="321"/>
        <v>0</v>
      </c>
      <c r="BP150" s="94">
        <f t="shared" si="321"/>
        <v>0</v>
      </c>
      <c r="BQ150" s="94">
        <f t="shared" si="321"/>
        <v>0</v>
      </c>
      <c r="BR150" s="94">
        <f t="shared" si="321"/>
        <v>0</v>
      </c>
      <c r="BS150" s="94">
        <f t="shared" si="321"/>
        <v>0</v>
      </c>
      <c r="BT150" s="94">
        <f t="shared" si="321"/>
        <v>0</v>
      </c>
      <c r="BU150" s="94">
        <f t="shared" si="321"/>
        <v>0</v>
      </c>
      <c r="BV150" s="94">
        <f t="shared" si="321"/>
        <v>0</v>
      </c>
      <c r="BW150" s="94">
        <f t="shared" si="321"/>
        <v>0</v>
      </c>
      <c r="BX150" s="94">
        <f t="shared" si="321"/>
        <v>0</v>
      </c>
      <c r="BY150" s="79"/>
      <c r="BZ150" s="80">
        <f t="shared" si="288"/>
        <v>0</v>
      </c>
      <c r="CA150" s="85" t="e">
        <f t="shared" si="289"/>
        <v>#REF!</v>
      </c>
      <c r="CB150" s="79"/>
      <c r="CC150" s="94">
        <f t="shared" si="322"/>
        <v>0</v>
      </c>
      <c r="CD150" s="94">
        <f t="shared" si="322"/>
        <v>0</v>
      </c>
      <c r="CE150" s="94">
        <f t="shared" si="322"/>
        <v>0</v>
      </c>
      <c r="CF150" s="94">
        <f t="shared" si="322"/>
        <v>0</v>
      </c>
      <c r="CG150" s="94">
        <f t="shared" si="322"/>
        <v>0</v>
      </c>
      <c r="CH150" s="94">
        <f t="shared" si="322"/>
        <v>0</v>
      </c>
      <c r="CI150" s="94">
        <f t="shared" si="322"/>
        <v>0</v>
      </c>
      <c r="CJ150" s="94">
        <f t="shared" si="322"/>
        <v>0</v>
      </c>
      <c r="CK150" s="94">
        <f t="shared" si="322"/>
        <v>0</v>
      </c>
      <c r="CL150" s="94">
        <f t="shared" si="322"/>
        <v>0</v>
      </c>
      <c r="CM150" s="94">
        <f t="shared" si="322"/>
        <v>0</v>
      </c>
      <c r="CN150" s="94">
        <f t="shared" si="322"/>
        <v>0</v>
      </c>
      <c r="CO150" s="79"/>
      <c r="CP150" s="80">
        <f t="shared" si="291"/>
        <v>0</v>
      </c>
      <c r="CQ150" s="85" t="e">
        <f t="shared" si="292"/>
        <v>#REF!</v>
      </c>
    </row>
    <row r="151" spans="1:95" ht="10.5" customHeight="1" outlineLevel="2" x14ac:dyDescent="0.25">
      <c r="A151" s="70" t="str">
        <f t="shared" si="293"/>
        <v>VolumeVela Haji + GE Beauty</v>
      </c>
      <c r="B151" s="114" t="s">
        <v>184</v>
      </c>
      <c r="C151" s="78" t="s">
        <v>315</v>
      </c>
      <c r="D151" s="79" t="s">
        <v>45</v>
      </c>
      <c r="E151" s="79"/>
      <c r="F151" s="79"/>
      <c r="G151" s="60"/>
      <c r="H151" s="79"/>
      <c r="I151" s="94">
        <f t="shared" si="319"/>
        <v>0</v>
      </c>
      <c r="J151" s="94">
        <f t="shared" si="319"/>
        <v>0</v>
      </c>
      <c r="K151" s="94">
        <f t="shared" si="319"/>
        <v>0</v>
      </c>
      <c r="L151" s="94">
        <f t="shared" si="319"/>
        <v>0</v>
      </c>
      <c r="M151" s="94">
        <f t="shared" si="319"/>
        <v>0</v>
      </c>
      <c r="N151" s="94">
        <f t="shared" si="319"/>
        <v>0</v>
      </c>
      <c r="O151" s="94">
        <f t="shared" si="319"/>
        <v>0</v>
      </c>
      <c r="P151" s="94">
        <f t="shared" si="319"/>
        <v>0</v>
      </c>
      <c r="Q151" s="94">
        <f t="shared" si="319"/>
        <v>0</v>
      </c>
      <c r="R151" s="94">
        <f t="shared" si="319"/>
        <v>0</v>
      </c>
      <c r="S151" s="94">
        <f t="shared" si="319"/>
        <v>0</v>
      </c>
      <c r="T151" s="94">
        <f t="shared" si="319"/>
        <v>0</v>
      </c>
      <c r="U151" s="79"/>
      <c r="V151" s="80">
        <f t="shared" si="279"/>
        <v>0</v>
      </c>
      <c r="W151" s="85" t="e">
        <f t="shared" si="280"/>
        <v>#REF!</v>
      </c>
      <c r="X151" s="79"/>
      <c r="Y151" s="94">
        <f t="array" ref="Y151">IFERROR(INDEX(#REF!,MATCH($A$3&amp;$A$117&amp;$C151,#REF!,0),MATCH(Y$3,#REF!,0)),0)</f>
        <v>0</v>
      </c>
      <c r="Z151" s="94">
        <f t="array" ref="Z151">IFERROR(INDEX(#REF!,MATCH($A$3&amp;$A$117&amp;$C151,#REF!,0),MATCH(Z$3,#REF!,0)),0)</f>
        <v>0</v>
      </c>
      <c r="AA151" s="94">
        <f t="array" ref="AA151">IFERROR(INDEX(#REF!,MATCH($A$3&amp;$A$117&amp;$C151,#REF!,0),MATCH(AA$3,#REF!,0)),0)</f>
        <v>0</v>
      </c>
      <c r="AB151" s="94">
        <f t="array" ref="AB151">IFERROR(INDEX(#REF!,MATCH($A$3&amp;$A$117&amp;$C151,#REF!,0),MATCH(AB$3,#REF!,0)),0)</f>
        <v>0</v>
      </c>
      <c r="AC151" s="94">
        <f t="array" ref="AC151">IFERROR(INDEX(#REF!,MATCH($A$3&amp;$A$117&amp;$C151,#REF!,0),MATCH(AC$3,#REF!,0)),0)</f>
        <v>0</v>
      </c>
      <c r="AD151" s="94">
        <f t="array" ref="AD151">IFERROR(INDEX(#REF!,MATCH($A$3&amp;$A$117&amp;$C151,#REF!,0),MATCH(AD$3,#REF!,0)),0)</f>
        <v>0</v>
      </c>
      <c r="AE151" s="94">
        <f t="array" ref="AE151">IFERROR(INDEX(#REF!,MATCH($A$3&amp;$A$117&amp;$C151,#REF!,0),MATCH(AE$3,#REF!,0)),0)</f>
        <v>0</v>
      </c>
      <c r="AF151" s="94">
        <f t="array" ref="AF151">IFERROR(INDEX(#REF!,MATCH($A$3&amp;$A$117&amp;$C151,#REF!,0),MATCH(AF$3,#REF!,0)),0)</f>
        <v>0</v>
      </c>
      <c r="AG151" s="94">
        <f t="array" ref="AG151">IFERROR(INDEX(#REF!,MATCH($A$3&amp;$A$117&amp;$C151,#REF!,0),MATCH(AG$3,#REF!,0)),0)</f>
        <v>0</v>
      </c>
      <c r="AH151" s="94">
        <f t="array" ref="AH151">IFERROR(INDEX(#REF!,MATCH($A$3&amp;$A$117&amp;$C151,#REF!,0),MATCH(AH$3,#REF!,0)),0)</f>
        <v>0</v>
      </c>
      <c r="AI151" s="94">
        <f t="array" ref="AI151">IFERROR(INDEX(#REF!,MATCH($A$3&amp;$A$117&amp;$C151,#REF!,0),MATCH(AI$3,#REF!,0)),0)</f>
        <v>0</v>
      </c>
      <c r="AJ151" s="94">
        <f t="array" ref="AJ151">IFERROR(INDEX(#REF!,MATCH($A$3&amp;$A$117&amp;$C151,#REF!,0),MATCH(AJ$3,#REF!,0)),0)</f>
        <v>0</v>
      </c>
      <c r="AK151" s="79"/>
      <c r="AL151" s="80">
        <f t="shared" si="282"/>
        <v>0</v>
      </c>
      <c r="AM151" s="85" t="e">
        <f t="shared" si="283"/>
        <v>#REF!</v>
      </c>
      <c r="AN151" s="94"/>
      <c r="AO151" s="94">
        <f t="shared" si="320"/>
        <v>0</v>
      </c>
      <c r="AP151" s="94">
        <f t="shared" si="320"/>
        <v>0</v>
      </c>
      <c r="AQ151" s="94">
        <f t="shared" si="320"/>
        <v>0</v>
      </c>
      <c r="AR151" s="94">
        <f t="shared" si="320"/>
        <v>0</v>
      </c>
      <c r="AS151" s="94">
        <f t="shared" si="320"/>
        <v>0</v>
      </c>
      <c r="AT151" s="94">
        <f t="shared" si="320"/>
        <v>0</v>
      </c>
      <c r="AU151" s="94">
        <f t="shared" si="320"/>
        <v>0</v>
      </c>
      <c r="AV151" s="94">
        <f t="shared" si="320"/>
        <v>0</v>
      </c>
      <c r="AW151" s="94">
        <f t="shared" si="320"/>
        <v>0</v>
      </c>
      <c r="AX151" s="94">
        <f t="shared" si="320"/>
        <v>0</v>
      </c>
      <c r="AY151" s="94">
        <f t="shared" si="320"/>
        <v>0</v>
      </c>
      <c r="AZ151" s="94">
        <f t="shared" si="320"/>
        <v>0</v>
      </c>
      <c r="BA151" s="79"/>
      <c r="BB151" s="80">
        <f t="shared" si="285"/>
        <v>0</v>
      </c>
      <c r="BC151" s="85" t="e">
        <f t="shared" si="286"/>
        <v>#REF!</v>
      </c>
      <c r="BD151" s="79"/>
      <c r="BE151" s="94"/>
      <c r="BF151" s="110">
        <f t="array" ref="BF151">IFERROR(INDEX(#REF!,MATCH($D151,#REF!,0),MATCH(BF$117,#REF!,0)),0)</f>
        <v>0</v>
      </c>
      <c r="BG151" s="110">
        <f t="array" ref="BG151">IFERROR(INDEX(#REF!,MATCH($D151,#REF!,0),MATCH(BG$117,#REF!,0)),0)</f>
        <v>0</v>
      </c>
      <c r="BH151" s="113">
        <v>20</v>
      </c>
      <c r="BI151" s="115">
        <f t="shared" si="323"/>
        <v>0.05</v>
      </c>
      <c r="BJ151" s="112">
        <f t="array" ref="BJ151">IFERROR(INDEX(#REF!,MATCH($D151,#REF!,0),MATCH(BJ$117,#REF!,0)),0)</f>
        <v>0</v>
      </c>
      <c r="BK151" s="111">
        <f t="array" ref="BK151">IFERROR(INDEX(#REF!,MATCH($D151,#REF!,0),MATCH(BK$117,#REF!,0)),0)</f>
        <v>0</v>
      </c>
      <c r="BL151" s="79"/>
      <c r="BM151" s="94">
        <f t="shared" si="321"/>
        <v>0</v>
      </c>
      <c r="BN151" s="94">
        <f t="shared" si="321"/>
        <v>0</v>
      </c>
      <c r="BO151" s="94">
        <f t="shared" si="321"/>
        <v>0</v>
      </c>
      <c r="BP151" s="94">
        <f t="shared" si="321"/>
        <v>0</v>
      </c>
      <c r="BQ151" s="94">
        <f t="shared" si="321"/>
        <v>0</v>
      </c>
      <c r="BR151" s="94">
        <f t="shared" si="321"/>
        <v>0</v>
      </c>
      <c r="BS151" s="94">
        <f t="shared" si="321"/>
        <v>0</v>
      </c>
      <c r="BT151" s="94">
        <f t="shared" si="321"/>
        <v>0</v>
      </c>
      <c r="BU151" s="94">
        <f t="shared" si="321"/>
        <v>0</v>
      </c>
      <c r="BV151" s="94">
        <f t="shared" si="321"/>
        <v>0</v>
      </c>
      <c r="BW151" s="94">
        <f t="shared" si="321"/>
        <v>0</v>
      </c>
      <c r="BX151" s="94">
        <f t="shared" si="321"/>
        <v>0</v>
      </c>
      <c r="BY151" s="79"/>
      <c r="BZ151" s="80">
        <f t="shared" si="288"/>
        <v>0</v>
      </c>
      <c r="CA151" s="85" t="e">
        <f t="shared" si="289"/>
        <v>#REF!</v>
      </c>
      <c r="CB151" s="79"/>
      <c r="CC151" s="94">
        <f t="shared" si="322"/>
        <v>0</v>
      </c>
      <c r="CD151" s="94">
        <f t="shared" si="322"/>
        <v>0</v>
      </c>
      <c r="CE151" s="94">
        <f t="shared" si="322"/>
        <v>0</v>
      </c>
      <c r="CF151" s="94">
        <f t="shared" si="322"/>
        <v>0</v>
      </c>
      <c r="CG151" s="94">
        <f t="shared" si="322"/>
        <v>0</v>
      </c>
      <c r="CH151" s="94">
        <f t="shared" si="322"/>
        <v>0</v>
      </c>
      <c r="CI151" s="94">
        <f t="shared" si="322"/>
        <v>0</v>
      </c>
      <c r="CJ151" s="94">
        <f t="shared" si="322"/>
        <v>0</v>
      </c>
      <c r="CK151" s="94">
        <f t="shared" si="322"/>
        <v>0</v>
      </c>
      <c r="CL151" s="94">
        <f t="shared" si="322"/>
        <v>0</v>
      </c>
      <c r="CM151" s="94">
        <f t="shared" si="322"/>
        <v>0</v>
      </c>
      <c r="CN151" s="94">
        <f t="shared" si="322"/>
        <v>0</v>
      </c>
      <c r="CO151" s="79"/>
      <c r="CP151" s="80">
        <f t="shared" si="291"/>
        <v>0</v>
      </c>
      <c r="CQ151" s="85" t="e">
        <f t="shared" si="292"/>
        <v>#REF!</v>
      </c>
    </row>
    <row r="152" spans="1:95" ht="10.5" customHeight="1" outlineLevel="2" x14ac:dyDescent="0.25">
      <c r="A152" s="70" t="str">
        <f t="shared" si="293"/>
        <v>VolumeCharm bag leave-in mini</v>
      </c>
      <c r="B152" s="114" t="s">
        <v>184</v>
      </c>
      <c r="C152" s="78" t="s">
        <v>246</v>
      </c>
      <c r="D152" s="79" t="s">
        <v>247</v>
      </c>
      <c r="E152" s="79"/>
      <c r="F152" s="79"/>
      <c r="G152" s="60"/>
      <c r="H152" s="79"/>
      <c r="I152" s="94">
        <f t="shared" si="319"/>
        <v>0</v>
      </c>
      <c r="J152" s="94">
        <f t="shared" si="319"/>
        <v>0</v>
      </c>
      <c r="K152" s="94">
        <f t="shared" si="319"/>
        <v>0</v>
      </c>
      <c r="L152" s="94">
        <f t="shared" si="319"/>
        <v>0</v>
      </c>
      <c r="M152" s="94">
        <f t="shared" si="319"/>
        <v>0</v>
      </c>
      <c r="N152" s="94">
        <f t="shared" si="319"/>
        <v>0</v>
      </c>
      <c r="O152" s="94">
        <f t="shared" si="319"/>
        <v>0</v>
      </c>
      <c r="P152" s="94">
        <f t="shared" si="319"/>
        <v>0</v>
      </c>
      <c r="Q152" s="94">
        <f t="shared" si="319"/>
        <v>0</v>
      </c>
      <c r="R152" s="94">
        <f t="shared" si="319"/>
        <v>0</v>
      </c>
      <c r="S152" s="94">
        <f t="shared" si="319"/>
        <v>0</v>
      </c>
      <c r="T152" s="94">
        <f t="shared" si="319"/>
        <v>0</v>
      </c>
      <c r="U152" s="79"/>
      <c r="V152" s="80">
        <f t="shared" si="279"/>
        <v>0</v>
      </c>
      <c r="W152" s="85" t="e">
        <f t="shared" si="280"/>
        <v>#REF!</v>
      </c>
      <c r="X152" s="79"/>
      <c r="Y152" s="94">
        <f t="array" ref="Y152">IFERROR(INDEX(#REF!,MATCH($A$3&amp;$A$117&amp;$C152,#REF!,0),MATCH(Y$3,#REF!,0)),0)</f>
        <v>0</v>
      </c>
      <c r="Z152" s="94">
        <f t="array" ref="Z152">IFERROR(INDEX(#REF!,MATCH($A$3&amp;$A$117&amp;$C152,#REF!,0),MATCH(Z$3,#REF!,0)),0)</f>
        <v>0</v>
      </c>
      <c r="AA152" s="94">
        <f t="array" ref="AA152">IFERROR(INDEX(#REF!,MATCH($A$3&amp;$A$117&amp;$C152,#REF!,0),MATCH(AA$3,#REF!,0)),0)</f>
        <v>0</v>
      </c>
      <c r="AB152" s="94">
        <f t="array" ref="AB152">IFERROR(INDEX(#REF!,MATCH($A$3&amp;$A$117&amp;$C152,#REF!,0),MATCH(AB$3,#REF!,0)),0)</f>
        <v>0</v>
      </c>
      <c r="AC152" s="94">
        <f t="array" ref="AC152">IFERROR(INDEX(#REF!,MATCH($A$3&amp;$A$117&amp;$C152,#REF!,0),MATCH(AC$3,#REF!,0)),0)</f>
        <v>0</v>
      </c>
      <c r="AD152" s="94">
        <f t="array" ref="AD152">IFERROR(INDEX(#REF!,MATCH($A$3&amp;$A$117&amp;$C152,#REF!,0),MATCH(AD$3,#REF!,0)),0)</f>
        <v>0</v>
      </c>
      <c r="AE152" s="94">
        <f t="array" ref="AE152">IFERROR(INDEX(#REF!,MATCH($A$3&amp;$A$117&amp;$C152,#REF!,0),MATCH(AE$3,#REF!,0)),0)</f>
        <v>0</v>
      </c>
      <c r="AF152" s="94">
        <f t="array" ref="AF152">IFERROR(INDEX(#REF!,MATCH($A$3&amp;$A$117&amp;$C152,#REF!,0),MATCH(AF$3,#REF!,0)),0)</f>
        <v>0</v>
      </c>
      <c r="AG152" s="94">
        <f t="array" ref="AG152">IFERROR(INDEX(#REF!,MATCH($A$3&amp;$A$117&amp;$C152,#REF!,0),MATCH(AG$3,#REF!,0)),0)</f>
        <v>0</v>
      </c>
      <c r="AH152" s="94">
        <f t="array" ref="AH152">IFERROR(INDEX(#REF!,MATCH($A$3&amp;$A$117&amp;$C152,#REF!,0),MATCH(AH$3,#REF!,0)),0)</f>
        <v>0</v>
      </c>
      <c r="AI152" s="94">
        <f t="array" ref="AI152">IFERROR(INDEX(#REF!,MATCH($A$3&amp;$A$117&amp;$C152,#REF!,0),MATCH(AI$3,#REF!,0)),0)</f>
        <v>0</v>
      </c>
      <c r="AJ152" s="94">
        <f t="array" ref="AJ152">IFERROR(INDEX(#REF!,MATCH($A$3&amp;$A$117&amp;$C152,#REF!,0),MATCH(AJ$3,#REF!,0)),0)</f>
        <v>0</v>
      </c>
      <c r="AK152" s="79"/>
      <c r="AL152" s="80">
        <f t="shared" si="282"/>
        <v>0</v>
      </c>
      <c r="AM152" s="85" t="e">
        <f t="shared" si="283"/>
        <v>#REF!</v>
      </c>
      <c r="AN152" s="94"/>
      <c r="AO152" s="94">
        <f t="shared" si="320"/>
        <v>0</v>
      </c>
      <c r="AP152" s="94">
        <f t="shared" si="320"/>
        <v>0</v>
      </c>
      <c r="AQ152" s="94">
        <f t="shared" si="320"/>
        <v>0</v>
      </c>
      <c r="AR152" s="94">
        <f t="shared" si="320"/>
        <v>0</v>
      </c>
      <c r="AS152" s="94">
        <f t="shared" si="320"/>
        <v>0</v>
      </c>
      <c r="AT152" s="94">
        <f t="shared" si="320"/>
        <v>0</v>
      </c>
      <c r="AU152" s="94">
        <f t="shared" si="320"/>
        <v>0</v>
      </c>
      <c r="AV152" s="94">
        <f t="shared" si="320"/>
        <v>0</v>
      </c>
      <c r="AW152" s="94">
        <f t="shared" si="320"/>
        <v>0</v>
      </c>
      <c r="AX152" s="94">
        <f t="shared" si="320"/>
        <v>0</v>
      </c>
      <c r="AY152" s="94">
        <f t="shared" si="320"/>
        <v>0</v>
      </c>
      <c r="AZ152" s="94">
        <f t="shared" si="320"/>
        <v>0</v>
      </c>
      <c r="BA152" s="79"/>
      <c r="BB152" s="80">
        <f t="shared" si="285"/>
        <v>0</v>
      </c>
      <c r="BC152" s="85" t="e">
        <f t="shared" si="286"/>
        <v>#REF!</v>
      </c>
      <c r="BD152" s="79"/>
      <c r="BE152" s="94"/>
      <c r="BF152" s="110">
        <f t="array" ref="BF152">IFERROR(INDEX(#REF!,MATCH($D152,#REF!,0),MATCH(BF$117,#REF!,0)),0)</f>
        <v>0</v>
      </c>
      <c r="BG152" s="110">
        <f t="array" ref="BG152">IFERROR(INDEX(#REF!,MATCH($D152,#REF!,0),MATCH(BG$117,#REF!,0)),0)</f>
        <v>0</v>
      </c>
      <c r="BH152" s="113">
        <v>20</v>
      </c>
      <c r="BI152" s="115">
        <f t="shared" si="323"/>
        <v>0.05</v>
      </c>
      <c r="BJ152" s="112">
        <f t="array" ref="BJ152">IFERROR(INDEX(#REF!,MATCH($D152,#REF!,0),MATCH(BJ$117,#REF!,0)),0)</f>
        <v>0</v>
      </c>
      <c r="BK152" s="111">
        <f t="array" ref="BK152">IFERROR(INDEX(#REF!,MATCH($D152,#REF!,0),MATCH(BK$117,#REF!,0)),0)</f>
        <v>0</v>
      </c>
      <c r="BL152" s="79"/>
      <c r="BM152" s="94">
        <f t="shared" si="321"/>
        <v>0</v>
      </c>
      <c r="BN152" s="94">
        <f t="shared" si="321"/>
        <v>0</v>
      </c>
      <c r="BO152" s="94">
        <f t="shared" si="321"/>
        <v>0</v>
      </c>
      <c r="BP152" s="94">
        <f t="shared" si="321"/>
        <v>0</v>
      </c>
      <c r="BQ152" s="94">
        <f t="shared" si="321"/>
        <v>0</v>
      </c>
      <c r="BR152" s="94">
        <f t="shared" si="321"/>
        <v>0</v>
      </c>
      <c r="BS152" s="94">
        <f t="shared" si="321"/>
        <v>0</v>
      </c>
      <c r="BT152" s="94">
        <f t="shared" si="321"/>
        <v>0</v>
      </c>
      <c r="BU152" s="94">
        <f t="shared" si="321"/>
        <v>0</v>
      </c>
      <c r="BV152" s="94">
        <f t="shared" si="321"/>
        <v>0</v>
      </c>
      <c r="BW152" s="94">
        <f t="shared" si="321"/>
        <v>0</v>
      </c>
      <c r="BX152" s="94">
        <f t="shared" si="321"/>
        <v>0</v>
      </c>
      <c r="BY152" s="79"/>
      <c r="BZ152" s="80">
        <f t="shared" si="288"/>
        <v>0</v>
      </c>
      <c r="CA152" s="85" t="e">
        <f t="shared" si="289"/>
        <v>#REF!</v>
      </c>
      <c r="CB152" s="79"/>
      <c r="CC152" s="94">
        <f t="shared" si="322"/>
        <v>0</v>
      </c>
      <c r="CD152" s="94">
        <f t="shared" si="322"/>
        <v>0</v>
      </c>
      <c r="CE152" s="94">
        <f t="shared" si="322"/>
        <v>0</v>
      </c>
      <c r="CF152" s="94">
        <f t="shared" si="322"/>
        <v>0</v>
      </c>
      <c r="CG152" s="94">
        <f t="shared" si="322"/>
        <v>0</v>
      </c>
      <c r="CH152" s="94">
        <f t="shared" si="322"/>
        <v>0</v>
      </c>
      <c r="CI152" s="94">
        <f t="shared" si="322"/>
        <v>0</v>
      </c>
      <c r="CJ152" s="94">
        <f t="shared" si="322"/>
        <v>0</v>
      </c>
      <c r="CK152" s="94">
        <f t="shared" si="322"/>
        <v>0</v>
      </c>
      <c r="CL152" s="94">
        <f t="shared" si="322"/>
        <v>0</v>
      </c>
      <c r="CM152" s="94">
        <f t="shared" si="322"/>
        <v>0</v>
      </c>
      <c r="CN152" s="94">
        <f t="shared" si="322"/>
        <v>0</v>
      </c>
      <c r="CO152" s="79"/>
      <c r="CP152" s="80">
        <f t="shared" si="291"/>
        <v>0</v>
      </c>
      <c r="CQ152" s="85" t="e">
        <f t="shared" si="292"/>
        <v>#REF!</v>
      </c>
    </row>
    <row r="153" spans="1:95" ht="10.5" customHeight="1" outlineLevel="2" x14ac:dyDescent="0.25">
      <c r="A153" s="70" t="str">
        <f t="shared" si="293"/>
        <v>xOutros</v>
      </c>
      <c r="B153" s="114" t="s">
        <v>313</v>
      </c>
      <c r="C153" s="78"/>
      <c r="D153" s="79" t="s">
        <v>46</v>
      </c>
      <c r="E153" s="79"/>
      <c r="F153" s="79"/>
      <c r="G153" s="60"/>
      <c r="H153" s="79"/>
      <c r="I153" s="94">
        <f t="shared" si="319"/>
        <v>0</v>
      </c>
      <c r="J153" s="94">
        <f t="shared" si="319"/>
        <v>0</v>
      </c>
      <c r="K153" s="94">
        <f t="shared" si="319"/>
        <v>0</v>
      </c>
      <c r="L153" s="94">
        <f t="shared" si="319"/>
        <v>0</v>
      </c>
      <c r="M153" s="94">
        <f t="shared" si="319"/>
        <v>0</v>
      </c>
      <c r="N153" s="94">
        <f t="shared" si="319"/>
        <v>0</v>
      </c>
      <c r="O153" s="94">
        <f t="shared" si="319"/>
        <v>0</v>
      </c>
      <c r="P153" s="94">
        <f t="shared" si="319"/>
        <v>0</v>
      </c>
      <c r="Q153" s="94">
        <f t="shared" si="319"/>
        <v>0</v>
      </c>
      <c r="R153" s="94">
        <f t="shared" si="319"/>
        <v>0</v>
      </c>
      <c r="S153" s="94">
        <f t="shared" si="319"/>
        <v>0</v>
      </c>
      <c r="T153" s="94">
        <f t="shared" si="319"/>
        <v>0</v>
      </c>
      <c r="U153" s="79"/>
      <c r="V153" s="80">
        <f t="shared" si="279"/>
        <v>0</v>
      </c>
      <c r="W153" s="85" t="e">
        <f t="shared" si="280"/>
        <v>#REF!</v>
      </c>
      <c r="X153" s="79"/>
      <c r="Y153" s="94">
        <f t="array" ref="Y153">IFERROR(INDEX(#REF!,MATCH($A$3&amp;$A$117&amp;$C153,#REF!,0),MATCH(Y$3,#REF!,0)),0)</f>
        <v>0</v>
      </c>
      <c r="Z153" s="94">
        <f t="array" ref="Z153">IFERROR(INDEX(#REF!,MATCH($A$3&amp;$A$117&amp;$C153,#REF!,0),MATCH(Z$3,#REF!,0)),0)</f>
        <v>0</v>
      </c>
      <c r="AA153" s="94">
        <f t="array" ref="AA153">IFERROR(INDEX(#REF!,MATCH($A$3&amp;$A$117&amp;$C153,#REF!,0),MATCH(AA$3,#REF!,0)),0)</f>
        <v>0</v>
      </c>
      <c r="AB153" s="94">
        <f t="array" ref="AB153">IFERROR(INDEX(#REF!,MATCH($A$3&amp;$A$117&amp;$C153,#REF!,0),MATCH(AB$3,#REF!,0)),0)</f>
        <v>0</v>
      </c>
      <c r="AC153" s="94">
        <f t="array" ref="AC153">IFERROR(INDEX(#REF!,MATCH($A$3&amp;$A$117&amp;$C153,#REF!,0),MATCH(AC$3,#REF!,0)),0)</f>
        <v>0</v>
      </c>
      <c r="AD153" s="94">
        <f t="array" ref="AD153">IFERROR(INDEX(#REF!,MATCH($A$3&amp;$A$117&amp;$C153,#REF!,0),MATCH(AD$3,#REF!,0)),0)</f>
        <v>0</v>
      </c>
      <c r="AE153" s="94">
        <f t="array" ref="AE153">IFERROR(INDEX(#REF!,MATCH($A$3&amp;$A$117&amp;$C153,#REF!,0),MATCH(AE$3,#REF!,0)),0)</f>
        <v>0</v>
      </c>
      <c r="AF153" s="94">
        <f t="array" ref="AF153">IFERROR(INDEX(#REF!,MATCH($A$3&amp;$A$117&amp;$C153,#REF!,0),MATCH(AF$3,#REF!,0)),0)</f>
        <v>0</v>
      </c>
      <c r="AG153" s="94">
        <f t="array" ref="AG153">IFERROR(INDEX(#REF!,MATCH($A$3&amp;$A$117&amp;$C153,#REF!,0),MATCH(AG$3,#REF!,0)),0)</f>
        <v>0</v>
      </c>
      <c r="AH153" s="94">
        <f t="array" ref="AH153">IFERROR(INDEX(#REF!,MATCH($A$3&amp;$A$117&amp;$C153,#REF!,0),MATCH(AH$3,#REF!,0)),0)</f>
        <v>0</v>
      </c>
      <c r="AI153" s="94">
        <f t="array" ref="AI153">IFERROR(INDEX(#REF!,MATCH($A$3&amp;$A$117&amp;$C153,#REF!,0),MATCH(AI$3,#REF!,0)),0)</f>
        <v>0</v>
      </c>
      <c r="AJ153" s="94">
        <f t="array" ref="AJ153">IFERROR(INDEX(#REF!,MATCH($A$3&amp;$A$117&amp;$C153,#REF!,0),MATCH(AJ$3,#REF!,0)),0)</f>
        <v>0</v>
      </c>
      <c r="AK153" s="79"/>
      <c r="AL153" s="80">
        <f t="shared" si="282"/>
        <v>0</v>
      </c>
      <c r="AM153" s="85" t="e">
        <f t="shared" si="283"/>
        <v>#REF!</v>
      </c>
      <c r="AN153" s="94"/>
      <c r="AO153" s="94">
        <f t="shared" si="320"/>
        <v>0</v>
      </c>
      <c r="AP153" s="94">
        <f t="shared" si="320"/>
        <v>0</v>
      </c>
      <c r="AQ153" s="94">
        <f t="shared" si="320"/>
        <v>0</v>
      </c>
      <c r="AR153" s="94">
        <f t="shared" si="320"/>
        <v>0</v>
      </c>
      <c r="AS153" s="94">
        <f t="shared" si="320"/>
        <v>0</v>
      </c>
      <c r="AT153" s="94">
        <f t="shared" si="320"/>
        <v>0</v>
      </c>
      <c r="AU153" s="94">
        <f t="shared" si="320"/>
        <v>0</v>
      </c>
      <c r="AV153" s="94">
        <f t="shared" si="320"/>
        <v>0</v>
      </c>
      <c r="AW153" s="94">
        <f t="shared" si="320"/>
        <v>0</v>
      </c>
      <c r="AX153" s="94">
        <f t="shared" si="320"/>
        <v>0</v>
      </c>
      <c r="AY153" s="94">
        <f t="shared" si="320"/>
        <v>0</v>
      </c>
      <c r="AZ153" s="94">
        <f t="shared" si="320"/>
        <v>0</v>
      </c>
      <c r="BA153" s="79"/>
      <c r="BB153" s="80">
        <f t="shared" si="285"/>
        <v>0</v>
      </c>
      <c r="BC153" s="85" t="e">
        <f t="shared" si="286"/>
        <v>#REF!</v>
      </c>
      <c r="BD153" s="79"/>
      <c r="BE153" s="94"/>
      <c r="BF153" s="123">
        <f t="array" ref="BF153">IFERROR(INDEX(#REF!,MATCH($D153,#REF!,0),MATCH(BF$117,#REF!,0)),0)</f>
        <v>0</v>
      </c>
      <c r="BG153" s="123">
        <f t="array" ref="BG153">IFERROR(INDEX(#REF!,MATCH($D153,#REF!,0),MATCH(BG$117,#REF!,0)),0)</f>
        <v>0</v>
      </c>
      <c r="BH153" s="111"/>
      <c r="BI153" s="115"/>
      <c r="BJ153" s="112">
        <f t="array" ref="BJ153">IFERROR(INDEX(#REF!,MATCH($D153,#REF!,0),MATCH(BJ$117,#REF!,0)),0)</f>
        <v>0</v>
      </c>
      <c r="BK153" s="111">
        <f t="array" ref="BK153">IFERROR(INDEX(#REF!,MATCH($D153,#REF!,0),MATCH(BK$117,#REF!,0)),0)</f>
        <v>0</v>
      </c>
      <c r="BL153" s="79"/>
      <c r="BM153" s="94">
        <f t="shared" si="321"/>
        <v>0</v>
      </c>
      <c r="BN153" s="94">
        <f t="shared" si="321"/>
        <v>0</v>
      </c>
      <c r="BO153" s="94">
        <f t="shared" si="321"/>
        <v>0</v>
      </c>
      <c r="BP153" s="94">
        <f t="shared" si="321"/>
        <v>0</v>
      </c>
      <c r="BQ153" s="94">
        <f t="shared" si="321"/>
        <v>0</v>
      </c>
      <c r="BR153" s="94">
        <f t="shared" si="321"/>
        <v>0</v>
      </c>
      <c r="BS153" s="94">
        <f t="shared" si="321"/>
        <v>0</v>
      </c>
      <c r="BT153" s="94">
        <f t="shared" si="321"/>
        <v>0</v>
      </c>
      <c r="BU153" s="94">
        <f t="shared" si="321"/>
        <v>0</v>
      </c>
      <c r="BV153" s="94">
        <f t="shared" si="321"/>
        <v>0</v>
      </c>
      <c r="BW153" s="94">
        <f t="shared" si="321"/>
        <v>0</v>
      </c>
      <c r="BX153" s="94">
        <f t="shared" si="321"/>
        <v>0</v>
      </c>
      <c r="BY153" s="79"/>
      <c r="BZ153" s="80">
        <f t="shared" si="288"/>
        <v>0</v>
      </c>
      <c r="CA153" s="85" t="e">
        <f t="shared" si="289"/>
        <v>#REF!</v>
      </c>
      <c r="CB153" s="79"/>
      <c r="CC153" s="94">
        <f t="shared" si="322"/>
        <v>0</v>
      </c>
      <c r="CD153" s="94">
        <f t="shared" si="322"/>
        <v>0</v>
      </c>
      <c r="CE153" s="94">
        <f t="shared" si="322"/>
        <v>0</v>
      </c>
      <c r="CF153" s="94">
        <f t="shared" si="322"/>
        <v>0</v>
      </c>
      <c r="CG153" s="94">
        <f t="shared" si="322"/>
        <v>0</v>
      </c>
      <c r="CH153" s="94">
        <f t="shared" si="322"/>
        <v>0</v>
      </c>
      <c r="CI153" s="94">
        <f t="shared" si="322"/>
        <v>0</v>
      </c>
      <c r="CJ153" s="94">
        <f t="shared" si="322"/>
        <v>0</v>
      </c>
      <c r="CK153" s="94">
        <f t="shared" si="322"/>
        <v>0</v>
      </c>
      <c r="CL153" s="94">
        <f t="shared" si="322"/>
        <v>0</v>
      </c>
      <c r="CM153" s="94">
        <f t="shared" si="322"/>
        <v>0</v>
      </c>
      <c r="CN153" s="94">
        <f t="shared" si="322"/>
        <v>0</v>
      </c>
      <c r="CO153" s="79"/>
      <c r="CP153" s="80">
        <f t="shared" si="291"/>
        <v>0</v>
      </c>
      <c r="CQ153" s="85" t="e">
        <f t="shared" si="292"/>
        <v>#REF!</v>
      </c>
    </row>
    <row r="154" spans="1:95" ht="10.5" customHeight="1" x14ac:dyDescent="0.25">
      <c r="A154" s="75"/>
      <c r="B154" s="75"/>
      <c r="C154" s="75"/>
      <c r="D154" s="3" t="s">
        <v>316</v>
      </c>
      <c r="E154" s="3"/>
      <c r="F154" s="60"/>
      <c r="G154" s="60"/>
      <c r="H154" s="60"/>
      <c r="I154" s="4">
        <f t="shared" ref="I154:T154" si="324">ROUND(SUMPRODUCT($BI$118:$BI$153,I118:I153),0)</f>
        <v>0</v>
      </c>
      <c r="J154" s="4">
        <f t="shared" si="324"/>
        <v>0</v>
      </c>
      <c r="K154" s="4">
        <f t="shared" si="324"/>
        <v>0</v>
      </c>
      <c r="L154" s="4">
        <f t="shared" si="324"/>
        <v>0</v>
      </c>
      <c r="M154" s="4">
        <f t="shared" si="324"/>
        <v>0</v>
      </c>
      <c r="N154" s="4">
        <f t="shared" si="324"/>
        <v>0</v>
      </c>
      <c r="O154" s="4">
        <f t="shared" si="324"/>
        <v>0</v>
      </c>
      <c r="P154" s="4">
        <f t="shared" si="324"/>
        <v>0</v>
      </c>
      <c r="Q154" s="4">
        <f t="shared" si="324"/>
        <v>0</v>
      </c>
      <c r="R154" s="4">
        <f t="shared" si="324"/>
        <v>0</v>
      </c>
      <c r="S154" s="4">
        <f t="shared" si="324"/>
        <v>0</v>
      </c>
      <c r="T154" s="4">
        <f t="shared" si="324"/>
        <v>0</v>
      </c>
      <c r="U154" s="60"/>
      <c r="V154" s="4"/>
      <c r="W154" s="76"/>
      <c r="X154" s="60"/>
      <c r="Y154" s="4">
        <f t="shared" ref="Y154:AJ154" si="325">ROUND(SUMPRODUCT($BI$118:$BI$153,Y118:Y153),0)</f>
        <v>0</v>
      </c>
      <c r="Z154" s="4">
        <f t="shared" si="325"/>
        <v>0</v>
      </c>
      <c r="AA154" s="4">
        <f t="shared" si="325"/>
        <v>0</v>
      </c>
      <c r="AB154" s="4">
        <f t="shared" si="325"/>
        <v>0</v>
      </c>
      <c r="AC154" s="4">
        <f t="shared" si="325"/>
        <v>0</v>
      </c>
      <c r="AD154" s="4">
        <f t="shared" si="325"/>
        <v>0</v>
      </c>
      <c r="AE154" s="4">
        <f t="shared" si="325"/>
        <v>0</v>
      </c>
      <c r="AF154" s="4">
        <f t="shared" si="325"/>
        <v>0</v>
      </c>
      <c r="AG154" s="4">
        <f t="shared" si="325"/>
        <v>0</v>
      </c>
      <c r="AH154" s="4">
        <f t="shared" si="325"/>
        <v>0</v>
      </c>
      <c r="AI154" s="4">
        <f t="shared" si="325"/>
        <v>0</v>
      </c>
      <c r="AJ154" s="4">
        <f t="shared" si="325"/>
        <v>0</v>
      </c>
      <c r="AK154" s="60"/>
      <c r="AL154" s="4"/>
      <c r="AM154" s="76"/>
      <c r="AN154" s="60"/>
      <c r="AO154" s="4">
        <f t="shared" ref="AO154:AZ154" si="326">ROUND(SUMPRODUCT($BI$118:$BI$153,AO118:AO153),0)</f>
        <v>0</v>
      </c>
      <c r="AP154" s="4">
        <f t="shared" si="326"/>
        <v>0</v>
      </c>
      <c r="AQ154" s="4">
        <f t="shared" si="326"/>
        <v>0</v>
      </c>
      <c r="AR154" s="4">
        <f t="shared" si="326"/>
        <v>0</v>
      </c>
      <c r="AS154" s="4">
        <f t="shared" si="326"/>
        <v>0</v>
      </c>
      <c r="AT154" s="4">
        <f t="shared" si="326"/>
        <v>0</v>
      </c>
      <c r="AU154" s="4">
        <f t="shared" si="326"/>
        <v>0</v>
      </c>
      <c r="AV154" s="4">
        <f t="shared" si="326"/>
        <v>0</v>
      </c>
      <c r="AW154" s="4">
        <f t="shared" si="326"/>
        <v>0</v>
      </c>
      <c r="AX154" s="4">
        <f t="shared" si="326"/>
        <v>0</v>
      </c>
      <c r="AY154" s="4">
        <f t="shared" si="326"/>
        <v>0</v>
      </c>
      <c r="AZ154" s="4">
        <f t="shared" si="326"/>
        <v>0</v>
      </c>
      <c r="BA154" s="60"/>
      <c r="BB154" s="4"/>
      <c r="BC154" s="76"/>
      <c r="BD154" s="60"/>
      <c r="BE154" s="4"/>
      <c r="BF154" s="102"/>
      <c r="BG154" s="102"/>
      <c r="BH154" s="103"/>
      <c r="BI154" s="102"/>
      <c r="BJ154" s="102"/>
      <c r="BK154" s="103"/>
      <c r="BL154" s="60"/>
      <c r="BM154" s="4">
        <f t="shared" ref="BM154:BX154" si="327">ROUND(SUMPRODUCT($BI$118:$BI$153,BM118:BM153),0)</f>
        <v>0</v>
      </c>
      <c r="BN154" s="4">
        <f t="shared" si="327"/>
        <v>0</v>
      </c>
      <c r="BO154" s="4">
        <f t="shared" si="327"/>
        <v>0</v>
      </c>
      <c r="BP154" s="4">
        <f t="shared" si="327"/>
        <v>0</v>
      </c>
      <c r="BQ154" s="4">
        <f t="shared" si="327"/>
        <v>0</v>
      </c>
      <c r="BR154" s="4">
        <f t="shared" si="327"/>
        <v>0</v>
      </c>
      <c r="BS154" s="4">
        <f t="shared" si="327"/>
        <v>0</v>
      </c>
      <c r="BT154" s="4">
        <f t="shared" si="327"/>
        <v>0</v>
      </c>
      <c r="BU154" s="4">
        <f t="shared" si="327"/>
        <v>0</v>
      </c>
      <c r="BV154" s="4">
        <f t="shared" si="327"/>
        <v>0</v>
      </c>
      <c r="BW154" s="4">
        <f t="shared" si="327"/>
        <v>0</v>
      </c>
      <c r="BX154" s="4">
        <f t="shared" si="327"/>
        <v>0</v>
      </c>
      <c r="BY154" s="60"/>
      <c r="BZ154" s="4"/>
      <c r="CA154" s="76"/>
      <c r="CB154" s="60"/>
      <c r="CC154" s="4">
        <f t="shared" ref="CC154:CN154" si="328">ROUND(SUMPRODUCT($BI$118:$BI$153,CC118:CC153),0)</f>
        <v>0</v>
      </c>
      <c r="CD154" s="4">
        <f t="shared" si="328"/>
        <v>0</v>
      </c>
      <c r="CE154" s="4">
        <f t="shared" si="328"/>
        <v>0</v>
      </c>
      <c r="CF154" s="4">
        <f t="shared" si="328"/>
        <v>0</v>
      </c>
      <c r="CG154" s="4">
        <f t="shared" si="328"/>
        <v>0</v>
      </c>
      <c r="CH154" s="4">
        <f t="shared" si="328"/>
        <v>0</v>
      </c>
      <c r="CI154" s="4">
        <f t="shared" si="328"/>
        <v>0</v>
      </c>
      <c r="CJ154" s="4">
        <f t="shared" si="328"/>
        <v>0</v>
      </c>
      <c r="CK154" s="4">
        <f t="shared" si="328"/>
        <v>0</v>
      </c>
      <c r="CL154" s="4">
        <f t="shared" si="328"/>
        <v>0</v>
      </c>
      <c r="CM154" s="4">
        <f t="shared" si="328"/>
        <v>0</v>
      </c>
      <c r="CN154" s="4">
        <f t="shared" si="328"/>
        <v>0</v>
      </c>
      <c r="CO154" s="60"/>
      <c r="CP154" s="4"/>
      <c r="CQ154" s="76"/>
    </row>
    <row r="155" spans="1:95" ht="10.5" customHeight="1" x14ac:dyDescent="0.25">
      <c r="A155" s="70"/>
      <c r="B155" s="70"/>
      <c r="C155" s="70"/>
      <c r="D155" s="60"/>
      <c r="E155" s="60"/>
      <c r="F155" s="60"/>
      <c r="G155" s="61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1"/>
      <c r="W155" s="61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1"/>
      <c r="AM155" s="61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1"/>
      <c r="BC155" s="61"/>
      <c r="BD155" s="60"/>
      <c r="BE155" s="60"/>
      <c r="BF155" s="69"/>
      <c r="BG155" s="69"/>
      <c r="BH155" s="121"/>
      <c r="BI155" s="69"/>
      <c r="BJ155" s="69"/>
      <c r="BK155" s="121"/>
      <c r="BL155" s="60"/>
      <c r="BM155" s="60"/>
      <c r="BN155" s="60"/>
      <c r="BO155" s="60"/>
      <c r="BP155" s="60"/>
      <c r="BQ155" s="60"/>
      <c r="BR155" s="60"/>
      <c r="BS155" s="60"/>
      <c r="BT155" s="60"/>
      <c r="BU155" s="60"/>
      <c r="BV155" s="60"/>
      <c r="BW155" s="60"/>
      <c r="BX155" s="60"/>
      <c r="BY155" s="60"/>
      <c r="BZ155" s="61"/>
      <c r="CA155" s="61"/>
      <c r="CB155" s="60"/>
      <c r="CC155" s="60"/>
      <c r="CD155" s="60"/>
      <c r="CE155" s="60"/>
      <c r="CF155" s="60"/>
      <c r="CG155" s="60"/>
      <c r="CH155" s="60"/>
      <c r="CI155" s="60"/>
      <c r="CJ155" s="60"/>
      <c r="CK155" s="60"/>
      <c r="CL155" s="60"/>
      <c r="CM155" s="60"/>
      <c r="CN155" s="60"/>
      <c r="CO155" s="60"/>
      <c r="CP155" s="61"/>
      <c r="CQ155" s="61"/>
    </row>
    <row r="156" spans="1:95" ht="10.5" customHeight="1" x14ac:dyDescent="0.25">
      <c r="A156" s="73"/>
      <c r="B156" s="73"/>
      <c r="C156" s="75"/>
      <c r="D156" s="3" t="s">
        <v>317</v>
      </c>
      <c r="E156" s="3"/>
      <c r="F156" s="60"/>
      <c r="G156" s="60"/>
      <c r="H156" s="6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60"/>
      <c r="V156" s="4"/>
      <c r="W156" s="76"/>
      <c r="X156" s="60"/>
      <c r="Y156" s="4">
        <v>210</v>
      </c>
      <c r="Z156" s="4">
        <v>210</v>
      </c>
      <c r="AA156" s="4">
        <v>210</v>
      </c>
      <c r="AB156" s="4">
        <v>210</v>
      </c>
      <c r="AC156" s="4">
        <v>210</v>
      </c>
      <c r="AD156" s="4">
        <v>210</v>
      </c>
      <c r="AE156" s="4">
        <v>210</v>
      </c>
      <c r="AF156" s="4">
        <v>210</v>
      </c>
      <c r="AG156" s="4">
        <v>210</v>
      </c>
      <c r="AH156" s="4">
        <v>210</v>
      </c>
      <c r="AI156" s="4">
        <v>210</v>
      </c>
      <c r="AJ156" s="4">
        <v>210</v>
      </c>
      <c r="AK156" s="60"/>
      <c r="AL156" s="4"/>
      <c r="AM156" s="76"/>
      <c r="AN156" s="60"/>
      <c r="AO156" s="4">
        <v>210</v>
      </c>
      <c r="AP156" s="4">
        <v>210</v>
      </c>
      <c r="AQ156" s="4">
        <v>210</v>
      </c>
      <c r="AR156" s="4">
        <v>210</v>
      </c>
      <c r="AS156" s="4">
        <v>210</v>
      </c>
      <c r="AT156" s="4">
        <v>210</v>
      </c>
      <c r="AU156" s="4">
        <v>210</v>
      </c>
      <c r="AV156" s="4">
        <v>210</v>
      </c>
      <c r="AW156" s="4">
        <v>210</v>
      </c>
      <c r="AX156" s="4">
        <v>210</v>
      </c>
      <c r="AY156" s="4">
        <v>210</v>
      </c>
      <c r="AZ156" s="4">
        <v>210</v>
      </c>
      <c r="BA156" s="60"/>
      <c r="BB156" s="4"/>
      <c r="BC156" s="76"/>
      <c r="BD156" s="60"/>
      <c r="BE156" s="4"/>
      <c r="BF156" s="102"/>
      <c r="BG156" s="102"/>
      <c r="BH156" s="103"/>
      <c r="BI156" s="102"/>
      <c r="BJ156" s="102"/>
      <c r="BK156" s="103"/>
      <c r="BL156" s="60"/>
      <c r="BM156" s="4">
        <v>210</v>
      </c>
      <c r="BN156" s="4">
        <v>210</v>
      </c>
      <c r="BO156" s="4">
        <v>210</v>
      </c>
      <c r="BP156" s="4">
        <v>210</v>
      </c>
      <c r="BQ156" s="4">
        <v>210</v>
      </c>
      <c r="BR156" s="4">
        <v>210</v>
      </c>
      <c r="BS156" s="4">
        <v>210</v>
      </c>
      <c r="BT156" s="4">
        <v>210</v>
      </c>
      <c r="BU156" s="4">
        <v>210</v>
      </c>
      <c r="BV156" s="4">
        <v>210</v>
      </c>
      <c r="BW156" s="4">
        <v>210</v>
      </c>
      <c r="BX156" s="4">
        <v>210</v>
      </c>
      <c r="BY156" s="60"/>
      <c r="BZ156" s="4"/>
      <c r="CA156" s="76"/>
      <c r="CB156" s="60"/>
      <c r="CC156" s="4">
        <v>210</v>
      </c>
      <c r="CD156" s="4">
        <v>210</v>
      </c>
      <c r="CE156" s="4">
        <v>210</v>
      </c>
      <c r="CF156" s="4">
        <v>210</v>
      </c>
      <c r="CG156" s="4">
        <v>210</v>
      </c>
      <c r="CH156" s="4">
        <v>210</v>
      </c>
      <c r="CI156" s="4">
        <v>210</v>
      </c>
      <c r="CJ156" s="4">
        <v>210</v>
      </c>
      <c r="CK156" s="4">
        <v>210</v>
      </c>
      <c r="CL156" s="4">
        <v>210</v>
      </c>
      <c r="CM156" s="4">
        <v>210</v>
      </c>
      <c r="CN156" s="4">
        <v>210</v>
      </c>
      <c r="CO156" s="60"/>
      <c r="CP156" s="4"/>
      <c r="CQ156" s="76"/>
    </row>
    <row r="157" spans="1:95" ht="10.5" customHeight="1" x14ac:dyDescent="0.25">
      <c r="A157" s="70"/>
      <c r="B157" s="70"/>
      <c r="C157" s="70"/>
      <c r="D157" s="60"/>
      <c r="E157" s="60"/>
      <c r="F157" s="60"/>
      <c r="G157" s="71"/>
      <c r="H157" s="60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60"/>
      <c r="V157" s="71"/>
      <c r="W157" s="71"/>
      <c r="X157" s="60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60"/>
      <c r="AL157" s="71"/>
      <c r="AM157" s="71"/>
      <c r="AN157" s="60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  <c r="BA157" s="60"/>
      <c r="BB157" s="71"/>
      <c r="BC157" s="71"/>
      <c r="BD157" s="60"/>
      <c r="BE157" s="60"/>
      <c r="BF157" s="69"/>
      <c r="BG157" s="69"/>
      <c r="BH157" s="121"/>
      <c r="BI157" s="121"/>
      <c r="BJ157" s="121"/>
      <c r="BK157" s="121"/>
      <c r="BL157" s="60"/>
      <c r="BM157" s="71"/>
      <c r="BN157" s="71"/>
      <c r="BO157" s="71"/>
      <c r="BP157" s="71"/>
      <c r="BQ157" s="71"/>
      <c r="BR157" s="71"/>
      <c r="BS157" s="71"/>
      <c r="BT157" s="71"/>
      <c r="BU157" s="71"/>
      <c r="BV157" s="71"/>
      <c r="BW157" s="71"/>
      <c r="BX157" s="71"/>
      <c r="BY157" s="60"/>
      <c r="BZ157" s="71"/>
      <c r="CA157" s="71"/>
      <c r="CB157" s="60"/>
      <c r="CC157" s="71"/>
      <c r="CD157" s="71"/>
      <c r="CE157" s="71"/>
      <c r="CF157" s="71"/>
      <c r="CG157" s="71"/>
      <c r="CH157" s="71"/>
      <c r="CI157" s="71"/>
      <c r="CJ157" s="71"/>
      <c r="CK157" s="71"/>
      <c r="CL157" s="71"/>
      <c r="CM157" s="71"/>
      <c r="CN157" s="71"/>
      <c r="CO157" s="60"/>
      <c r="CP157" s="71"/>
      <c r="CQ157" s="71"/>
    </row>
    <row r="158" spans="1:95" ht="10.5" customHeight="1" x14ac:dyDescent="0.25">
      <c r="A158" s="132" t="s">
        <v>318</v>
      </c>
      <c r="B158" s="133"/>
      <c r="C158" s="133"/>
      <c r="D158" s="134" t="e">
        <f>#REF!</f>
        <v>#REF!</v>
      </c>
      <c r="E158" s="134"/>
      <c r="F158" s="132"/>
      <c r="G158" s="135"/>
      <c r="H158" s="132"/>
      <c r="I158" s="61" t="e">
        <f t="shared" ref="I158:T158" si="329">MAX(ROUND((I159-$BH160)/30+1,0),0)</f>
        <v>#REF!</v>
      </c>
      <c r="J158" s="61" t="e">
        <f t="shared" si="329"/>
        <v>#REF!</v>
      </c>
      <c r="K158" s="61" t="e">
        <f t="shared" si="329"/>
        <v>#REF!</v>
      </c>
      <c r="L158" s="61" t="e">
        <f t="shared" si="329"/>
        <v>#REF!</v>
      </c>
      <c r="M158" s="61" t="e">
        <f t="shared" si="329"/>
        <v>#REF!</v>
      </c>
      <c r="N158" s="61" t="e">
        <f t="shared" si="329"/>
        <v>#REF!</v>
      </c>
      <c r="O158" s="61" t="e">
        <f t="shared" si="329"/>
        <v>#REF!</v>
      </c>
      <c r="P158" s="61" t="e">
        <f t="shared" si="329"/>
        <v>#REF!</v>
      </c>
      <c r="Q158" s="61" t="e">
        <f t="shared" si="329"/>
        <v>#REF!</v>
      </c>
      <c r="R158" s="61" t="e">
        <f t="shared" si="329"/>
        <v>#REF!</v>
      </c>
      <c r="S158" s="61" t="e">
        <f t="shared" si="329"/>
        <v>#REF!</v>
      </c>
      <c r="T158" s="61" t="e">
        <f t="shared" si="329"/>
        <v>#REF!</v>
      </c>
      <c r="U158" s="132"/>
      <c r="V158" s="135"/>
      <c r="W158" s="135"/>
      <c r="X158" s="132"/>
      <c r="Y158" s="61" t="e">
        <f t="shared" ref="Y158:AJ158" si="330">MAX(ROUND((Y159-$BH160)/30+1,0),0)</f>
        <v>#REF!</v>
      </c>
      <c r="Z158" s="61" t="e">
        <f t="shared" si="330"/>
        <v>#REF!</v>
      </c>
      <c r="AA158" s="61" t="e">
        <f t="shared" si="330"/>
        <v>#REF!</v>
      </c>
      <c r="AB158" s="61" t="e">
        <f t="shared" si="330"/>
        <v>#REF!</v>
      </c>
      <c r="AC158" s="61" t="e">
        <f t="shared" si="330"/>
        <v>#REF!</v>
      </c>
      <c r="AD158" s="61" t="e">
        <f t="shared" si="330"/>
        <v>#REF!</v>
      </c>
      <c r="AE158" s="61" t="e">
        <f t="shared" si="330"/>
        <v>#REF!</v>
      </c>
      <c r="AF158" s="61" t="e">
        <f t="shared" si="330"/>
        <v>#REF!</v>
      </c>
      <c r="AG158" s="61" t="e">
        <f t="shared" si="330"/>
        <v>#REF!</v>
      </c>
      <c r="AH158" s="61" t="e">
        <f t="shared" si="330"/>
        <v>#REF!</v>
      </c>
      <c r="AI158" s="61" t="e">
        <f t="shared" si="330"/>
        <v>#REF!</v>
      </c>
      <c r="AJ158" s="61" t="e">
        <f t="shared" si="330"/>
        <v>#REF!</v>
      </c>
      <c r="AK158" s="132"/>
      <c r="AL158" s="135"/>
      <c r="AM158" s="135"/>
      <c r="AN158" s="132"/>
      <c r="AO158" s="61" t="e">
        <f t="shared" ref="AO158:AZ158" si="331">MAX(ROUND((AO159-$BH160)/30+1,0),0)</f>
        <v>#REF!</v>
      </c>
      <c r="AP158" s="61" t="e">
        <f t="shared" si="331"/>
        <v>#REF!</v>
      </c>
      <c r="AQ158" s="61" t="e">
        <f t="shared" si="331"/>
        <v>#REF!</v>
      </c>
      <c r="AR158" s="61" t="e">
        <f t="shared" si="331"/>
        <v>#REF!</v>
      </c>
      <c r="AS158" s="61" t="e">
        <f t="shared" si="331"/>
        <v>#REF!</v>
      </c>
      <c r="AT158" s="61" t="e">
        <f t="shared" si="331"/>
        <v>#REF!</v>
      </c>
      <c r="AU158" s="61" t="e">
        <f t="shared" si="331"/>
        <v>#REF!</v>
      </c>
      <c r="AV158" s="61" t="e">
        <f t="shared" si="331"/>
        <v>#REF!</v>
      </c>
      <c r="AW158" s="61" t="e">
        <f t="shared" si="331"/>
        <v>#REF!</v>
      </c>
      <c r="AX158" s="61" t="e">
        <f t="shared" si="331"/>
        <v>#REF!</v>
      </c>
      <c r="AY158" s="61" t="e">
        <f t="shared" si="331"/>
        <v>#REF!</v>
      </c>
      <c r="AZ158" s="61" t="e">
        <f t="shared" si="331"/>
        <v>#REF!</v>
      </c>
      <c r="BA158" s="132"/>
      <c r="BB158" s="135"/>
      <c r="BC158" s="135"/>
      <c r="BD158" s="132"/>
      <c r="BE158" s="132"/>
      <c r="BF158" s="136"/>
      <c r="BG158" s="136"/>
      <c r="BH158" s="137"/>
      <c r="BI158" s="137"/>
      <c r="BJ158" s="137"/>
      <c r="BK158" s="137"/>
      <c r="BL158" s="132"/>
      <c r="BM158" s="61" t="e">
        <f t="shared" ref="BM158:BX158" si="332">MAX(ROUND((BM159-$BH160)/30+1,0),0)</f>
        <v>#REF!</v>
      </c>
      <c r="BN158" s="61" t="e">
        <f t="shared" si="332"/>
        <v>#REF!</v>
      </c>
      <c r="BO158" s="61" t="e">
        <f t="shared" si="332"/>
        <v>#REF!</v>
      </c>
      <c r="BP158" s="61" t="e">
        <f t="shared" si="332"/>
        <v>#REF!</v>
      </c>
      <c r="BQ158" s="61" t="e">
        <f t="shared" si="332"/>
        <v>#REF!</v>
      </c>
      <c r="BR158" s="61" t="e">
        <f t="shared" si="332"/>
        <v>#REF!</v>
      </c>
      <c r="BS158" s="61" t="e">
        <f t="shared" si="332"/>
        <v>#REF!</v>
      </c>
      <c r="BT158" s="61" t="e">
        <f t="shared" si="332"/>
        <v>#REF!</v>
      </c>
      <c r="BU158" s="61" t="e">
        <f t="shared" si="332"/>
        <v>#REF!</v>
      </c>
      <c r="BV158" s="61" t="e">
        <f t="shared" si="332"/>
        <v>#REF!</v>
      </c>
      <c r="BW158" s="61" t="e">
        <f t="shared" si="332"/>
        <v>#REF!</v>
      </c>
      <c r="BX158" s="61" t="e">
        <f t="shared" si="332"/>
        <v>#REF!</v>
      </c>
      <c r="BY158" s="132"/>
      <c r="BZ158" s="65" t="e">
        <f>-(BZ172+BZ191)/12/0.67</f>
        <v>#REF!</v>
      </c>
      <c r="CA158" s="135"/>
      <c r="CB158" s="132"/>
      <c r="CC158" s="61" t="e">
        <f t="shared" ref="CC158:CN158" si="333">MAX(ROUND((CC159-$BH160)/30+1,0),0)</f>
        <v>#REF!</v>
      </c>
      <c r="CD158" s="61" t="e">
        <f t="shared" si="333"/>
        <v>#REF!</v>
      </c>
      <c r="CE158" s="61" t="e">
        <f t="shared" si="333"/>
        <v>#REF!</v>
      </c>
      <c r="CF158" s="61" t="e">
        <f t="shared" si="333"/>
        <v>#REF!</v>
      </c>
      <c r="CG158" s="61" t="e">
        <f t="shared" si="333"/>
        <v>#REF!</v>
      </c>
      <c r="CH158" s="61" t="e">
        <f t="shared" si="333"/>
        <v>#REF!</v>
      </c>
      <c r="CI158" s="61" t="e">
        <f t="shared" si="333"/>
        <v>#REF!</v>
      </c>
      <c r="CJ158" s="61" t="e">
        <f t="shared" si="333"/>
        <v>#REF!</v>
      </c>
      <c r="CK158" s="61" t="e">
        <f t="shared" si="333"/>
        <v>#REF!</v>
      </c>
      <c r="CL158" s="61" t="e">
        <f t="shared" si="333"/>
        <v>#REF!</v>
      </c>
      <c r="CM158" s="61" t="e">
        <f t="shared" si="333"/>
        <v>#REF!</v>
      </c>
      <c r="CN158" s="61" t="e">
        <f t="shared" si="333"/>
        <v>#REF!</v>
      </c>
      <c r="CO158" s="132"/>
      <c r="CP158" s="135"/>
      <c r="CQ158" s="135"/>
    </row>
    <row r="159" spans="1:95" ht="10.5" customHeight="1" x14ac:dyDescent="0.25">
      <c r="A159" s="70"/>
      <c r="B159" s="70"/>
      <c r="C159" s="70"/>
      <c r="D159" s="60"/>
      <c r="E159" s="60"/>
      <c r="F159" s="60"/>
      <c r="G159" s="61" t="s">
        <v>204</v>
      </c>
      <c r="H159" s="60"/>
      <c r="I159" s="1">
        <v>44927</v>
      </c>
      <c r="J159" s="1">
        <v>44958</v>
      </c>
      <c r="K159" s="1">
        <v>44986</v>
      </c>
      <c r="L159" s="1">
        <v>45017</v>
      </c>
      <c r="M159" s="1">
        <v>45047</v>
      </c>
      <c r="N159" s="1">
        <v>45078</v>
      </c>
      <c r="O159" s="1">
        <v>45108</v>
      </c>
      <c r="P159" s="1">
        <v>45139</v>
      </c>
      <c r="Q159" s="1">
        <v>45170</v>
      </c>
      <c r="R159" s="1">
        <v>45200</v>
      </c>
      <c r="S159" s="1">
        <v>45231</v>
      </c>
      <c r="T159" s="1">
        <v>45261</v>
      </c>
      <c r="U159" s="1"/>
      <c r="V159" s="61">
        <v>2023</v>
      </c>
      <c r="W159" s="61" t="s">
        <v>204</v>
      </c>
      <c r="X159" s="60"/>
      <c r="Y159" s="1">
        <f t="shared" ref="Y159:AJ159" si="334">Y$3</f>
        <v>45292</v>
      </c>
      <c r="Z159" s="1">
        <f t="shared" si="334"/>
        <v>45323</v>
      </c>
      <c r="AA159" s="1">
        <f t="shared" si="334"/>
        <v>45352</v>
      </c>
      <c r="AB159" s="1">
        <f t="shared" si="334"/>
        <v>45383</v>
      </c>
      <c r="AC159" s="1">
        <f t="shared" si="334"/>
        <v>45413</v>
      </c>
      <c r="AD159" s="1">
        <f t="shared" si="334"/>
        <v>45444</v>
      </c>
      <c r="AE159" s="1">
        <f t="shared" si="334"/>
        <v>45474</v>
      </c>
      <c r="AF159" s="1">
        <f t="shared" si="334"/>
        <v>45505</v>
      </c>
      <c r="AG159" s="1">
        <f t="shared" si="334"/>
        <v>45536</v>
      </c>
      <c r="AH159" s="1">
        <f t="shared" si="334"/>
        <v>45566</v>
      </c>
      <c r="AI159" s="1">
        <f t="shared" si="334"/>
        <v>45597</v>
      </c>
      <c r="AJ159" s="1">
        <f t="shared" si="334"/>
        <v>45627</v>
      </c>
      <c r="AK159" s="60"/>
      <c r="AL159" s="61">
        <v>2024</v>
      </c>
      <c r="AM159" s="61" t="s">
        <v>204</v>
      </c>
      <c r="AN159" s="60"/>
      <c r="AO159" s="1">
        <f t="shared" ref="AO159:AZ159" si="335">AO$3</f>
        <v>45658</v>
      </c>
      <c r="AP159" s="1">
        <f t="shared" si="335"/>
        <v>45689</v>
      </c>
      <c r="AQ159" s="1">
        <f t="shared" si="335"/>
        <v>45717</v>
      </c>
      <c r="AR159" s="1">
        <f t="shared" si="335"/>
        <v>45748</v>
      </c>
      <c r="AS159" s="1">
        <f t="shared" si="335"/>
        <v>45778</v>
      </c>
      <c r="AT159" s="1">
        <f t="shared" si="335"/>
        <v>45809</v>
      </c>
      <c r="AU159" s="1">
        <f t="shared" si="335"/>
        <v>45839</v>
      </c>
      <c r="AV159" s="1">
        <f t="shared" si="335"/>
        <v>45870</v>
      </c>
      <c r="AW159" s="1">
        <f t="shared" si="335"/>
        <v>45901</v>
      </c>
      <c r="AX159" s="1">
        <f t="shared" si="335"/>
        <v>45931</v>
      </c>
      <c r="AY159" s="1">
        <f t="shared" si="335"/>
        <v>45962</v>
      </c>
      <c r="AZ159" s="1">
        <f t="shared" si="335"/>
        <v>45992</v>
      </c>
      <c r="BA159" s="60"/>
      <c r="BB159" s="61">
        <v>2025</v>
      </c>
      <c r="BC159" s="61" t="s">
        <v>204</v>
      </c>
      <c r="BD159" s="60"/>
      <c r="BE159" s="4" t="s">
        <v>206</v>
      </c>
      <c r="BF159" s="102" t="s">
        <v>207</v>
      </c>
      <c r="BG159" s="102" t="s">
        <v>208</v>
      </c>
      <c r="BH159" s="103" t="s">
        <v>209</v>
      </c>
      <c r="BI159" s="102" t="s">
        <v>210</v>
      </c>
      <c r="BJ159" s="102" t="s">
        <v>211</v>
      </c>
      <c r="BK159" s="103" t="s">
        <v>212</v>
      </c>
      <c r="BL159" s="60"/>
      <c r="BM159" s="1">
        <f t="shared" ref="BM159:BX159" si="336">BM$3</f>
        <v>46023</v>
      </c>
      <c r="BN159" s="1">
        <f t="shared" si="336"/>
        <v>46054</v>
      </c>
      <c r="BO159" s="1">
        <f t="shared" si="336"/>
        <v>46082</v>
      </c>
      <c r="BP159" s="1">
        <f t="shared" si="336"/>
        <v>46113</v>
      </c>
      <c r="BQ159" s="1">
        <f t="shared" si="336"/>
        <v>46143</v>
      </c>
      <c r="BR159" s="1">
        <f t="shared" si="336"/>
        <v>46174</v>
      </c>
      <c r="BS159" s="1">
        <f t="shared" si="336"/>
        <v>46204</v>
      </c>
      <c r="BT159" s="1">
        <f t="shared" si="336"/>
        <v>46235</v>
      </c>
      <c r="BU159" s="1">
        <f t="shared" si="336"/>
        <v>46266</v>
      </c>
      <c r="BV159" s="1">
        <f t="shared" si="336"/>
        <v>46296</v>
      </c>
      <c r="BW159" s="1">
        <f t="shared" si="336"/>
        <v>46327</v>
      </c>
      <c r="BX159" s="1">
        <f t="shared" si="336"/>
        <v>46357</v>
      </c>
      <c r="BY159" s="60"/>
      <c r="BZ159" s="61">
        <v>2026</v>
      </c>
      <c r="CA159" s="61" t="s">
        <v>204</v>
      </c>
      <c r="CB159" s="60"/>
      <c r="CC159" s="1">
        <f t="shared" ref="CC159:CN159" si="337">CC$3</f>
        <v>46388</v>
      </c>
      <c r="CD159" s="1">
        <f t="shared" si="337"/>
        <v>46419</v>
      </c>
      <c r="CE159" s="1">
        <f t="shared" si="337"/>
        <v>46447</v>
      </c>
      <c r="CF159" s="1">
        <f t="shared" si="337"/>
        <v>46478</v>
      </c>
      <c r="CG159" s="1">
        <f t="shared" si="337"/>
        <v>46508</v>
      </c>
      <c r="CH159" s="1">
        <f t="shared" si="337"/>
        <v>46539</v>
      </c>
      <c r="CI159" s="1">
        <f t="shared" si="337"/>
        <v>46569</v>
      </c>
      <c r="CJ159" s="1">
        <f t="shared" si="337"/>
        <v>46600</v>
      </c>
      <c r="CK159" s="1">
        <f t="shared" si="337"/>
        <v>46631</v>
      </c>
      <c r="CL159" s="1">
        <f t="shared" si="337"/>
        <v>46661</v>
      </c>
      <c r="CM159" s="1">
        <f t="shared" si="337"/>
        <v>46692</v>
      </c>
      <c r="CN159" s="1">
        <f t="shared" si="337"/>
        <v>46722</v>
      </c>
      <c r="CO159" s="60"/>
      <c r="CP159" s="61">
        <v>2026</v>
      </c>
      <c r="CQ159" s="61" t="s">
        <v>204</v>
      </c>
    </row>
    <row r="160" spans="1:95" ht="10.5" customHeight="1" x14ac:dyDescent="0.25">
      <c r="A160" s="70" t="str">
        <f t="shared" ref="A160:A191" si="338">B160&amp;D160</f>
        <v>ReceitaReceita bruta</v>
      </c>
      <c r="B160" s="70" t="s">
        <v>20</v>
      </c>
      <c r="C160" s="70" t="s">
        <v>319</v>
      </c>
      <c r="D160" s="3" t="s">
        <v>52</v>
      </c>
      <c r="E160" s="3" t="e">
        <f>D158</f>
        <v>#REF!</v>
      </c>
      <c r="F160" s="60"/>
      <c r="G160" s="6">
        <v>1</v>
      </c>
      <c r="H160" s="60"/>
      <c r="I160" s="4">
        <v>41354.808350519503</v>
      </c>
      <c r="J160" s="4">
        <v>55219.851842913522</v>
      </c>
      <c r="K160" s="4">
        <v>74204.823010108201</v>
      </c>
      <c r="L160" s="4">
        <v>58803.463085288451</v>
      </c>
      <c r="M160" s="4">
        <v>55533.733483922537</v>
      </c>
      <c r="N160" s="4">
        <v>58469.137852601933</v>
      </c>
      <c r="O160" s="4">
        <v>58171.601679927531</v>
      </c>
      <c r="P160" s="4">
        <v>70601.192690856449</v>
      </c>
      <c r="Q160" s="4">
        <v>49385.2209273962</v>
      </c>
      <c r="R160" s="4">
        <v>48424.709056486543</v>
      </c>
      <c r="S160" s="4">
        <v>62360.984433300699</v>
      </c>
      <c r="T160" s="4">
        <v>65246.239383098873</v>
      </c>
      <c r="U160" s="60"/>
      <c r="V160" s="4">
        <f t="shared" ref="V160:V177" si="339">SUM(I160:T160)</f>
        <v>697775.76579642051</v>
      </c>
      <c r="W160" s="6">
        <f>V160/V160</f>
        <v>1</v>
      </c>
      <c r="X160" s="60"/>
      <c r="Y160" s="4">
        <f t="array" ref="Y160">IFERROR(INDEX(#REF!,MATCH($A158&amp;$C160,#REF!,0),MATCH(Y$3,#REF!,0)),0)</f>
        <v>0</v>
      </c>
      <c r="Z160" s="4">
        <f t="array" ref="Z160">IFERROR(INDEX(#REF!,MATCH($A158&amp;$C160,#REF!,0),MATCH(Z$3,#REF!,0)),0)</f>
        <v>0</v>
      </c>
      <c r="AA160" s="4">
        <f t="array" ref="AA160">IFERROR(INDEX(#REF!,MATCH($A158&amp;$C160,#REF!,0),MATCH(AA$3,#REF!,0)),0)</f>
        <v>0</v>
      </c>
      <c r="AB160" s="4">
        <f t="array" ref="AB160">IFERROR(INDEX(#REF!,MATCH($A158&amp;$C160,#REF!,0),MATCH(AB$3,#REF!,0)),0)</f>
        <v>0</v>
      </c>
      <c r="AC160" s="4">
        <f t="array" ref="AC160">IFERROR(INDEX(#REF!,MATCH($A158&amp;$C160,#REF!,0),MATCH(AC$3,#REF!,0)),0)</f>
        <v>0</v>
      </c>
      <c r="AD160" s="4">
        <f t="array" ref="AD160">IFERROR(INDEX(#REF!,MATCH($A158&amp;$C160,#REF!,0),MATCH(AD$3,#REF!,0)),0)</f>
        <v>0</v>
      </c>
      <c r="AE160" s="4">
        <f t="array" ref="AE160">IFERROR(INDEX(#REF!,MATCH($A158&amp;$C160,#REF!,0),MATCH(AE$3,#REF!,0)),0)</f>
        <v>0</v>
      </c>
      <c r="AF160" s="4">
        <f t="array" ref="AF160">IFERROR(INDEX(#REF!,MATCH($A158&amp;$C160,#REF!,0),MATCH(AF$3,#REF!,0)),0)</f>
        <v>0</v>
      </c>
      <c r="AG160" s="4">
        <f t="array" ref="AG160">IFERROR(INDEX(#REF!,MATCH($A158&amp;$C160,#REF!,0),MATCH(AG$3,#REF!,0)),0)</f>
        <v>0</v>
      </c>
      <c r="AH160" s="4">
        <f t="array" ref="AH160">IFERROR(INDEX(#REF!,MATCH($A158&amp;$C160,#REF!,0),MATCH(AH$3,#REF!,0)),0)</f>
        <v>0</v>
      </c>
      <c r="AI160" s="4">
        <f t="array" ref="AI160">IFERROR(INDEX(#REF!,MATCH($A158&amp;$C160,#REF!,0),MATCH(AI$3,#REF!,0)),0)</f>
        <v>0</v>
      </c>
      <c r="AJ160" s="4">
        <f t="array" ref="AJ160">IFERROR(INDEX(#REF!,MATCH($A158&amp;$C160,#REF!,0),MATCH(AJ$3,#REF!,0)),0)</f>
        <v>0</v>
      </c>
      <c r="AK160" s="60"/>
      <c r="AL160" s="4">
        <f t="shared" ref="AL160:AL177" si="340">SUM(Y160:AJ160)</f>
        <v>0</v>
      </c>
      <c r="AM160" s="6" t="e">
        <f>AL160/AL160</f>
        <v>#DIV/0!</v>
      </c>
      <c r="AN160" s="60" t="e">
        <f>D158&amp;D160</f>
        <v>#REF!</v>
      </c>
      <c r="AO160" s="4">
        <f t="array" ref="AO160">IFERROR(INDEX(#REF!,MATCH($A158&amp;$C160,#REF!,0),MATCH(AO$3,#REF!,0)),0)</f>
        <v>0</v>
      </c>
      <c r="AP160" s="4">
        <f t="array" ref="AP160">IFERROR(INDEX(#REF!,MATCH($A158&amp;$C160,#REF!,0),MATCH(AP$3,#REF!,0)),0)</f>
        <v>0</v>
      </c>
      <c r="AQ160" s="4">
        <f t="array" ref="AQ160">IFERROR(INDEX(#REF!,MATCH($A158&amp;$C160,#REF!,0),MATCH(AQ$3,#REF!,0)),0)</f>
        <v>0</v>
      </c>
      <c r="AR160" s="4">
        <f t="array" ref="AR160">IFERROR(INDEX(#REF!,MATCH($A158&amp;$C160,#REF!,0),MATCH(AR$3,#REF!,0)),0)</f>
        <v>0</v>
      </c>
      <c r="AS160" s="4">
        <f t="array" ref="AS160">IFERROR(INDEX(#REF!,MATCH($A158&amp;$C160,#REF!,0),MATCH(AS$3,#REF!,0)),0)</f>
        <v>0</v>
      </c>
      <c r="AT160" s="4">
        <f t="array" ref="AT160">IFERROR(INDEX(#REF!,MATCH($A158&amp;$C160,#REF!,0),MATCH(AT$3,#REF!,0)),0)</f>
        <v>0</v>
      </c>
      <c r="AU160" s="4">
        <f t="array" ref="AU160">IFERROR(INDEX(#REF!,MATCH($A158&amp;$C160,#REF!,0),MATCH(AU$3,#REF!,0)),0)</f>
        <v>0</v>
      </c>
      <c r="AV160" s="4">
        <f t="array" ref="AV160">IFERROR(INDEX(#REF!,MATCH($A158&amp;$C160,#REF!,0),MATCH(AV$3,#REF!,0)),0)</f>
        <v>0</v>
      </c>
      <c r="AW160" s="4">
        <f t="array" ref="AW160">IFERROR(INDEX(#REF!,MATCH($A158&amp;$C160,#REF!,0),MATCH(AW$3,#REF!,0)),0)</f>
        <v>0</v>
      </c>
      <c r="AX160" s="4">
        <f t="array" ref="AX160">IFERROR(INDEX(#REF!,MATCH($A158&amp;$C160,#REF!,0),MATCH(AX$3,#REF!,0)),0)</f>
        <v>0</v>
      </c>
      <c r="AY160" s="4">
        <f t="array" ref="AY160">IFERROR(INDEX(#REF!,MATCH($A158&amp;$C160,#REF!,0),MATCH(AY$3,#REF!,0)),0)</f>
        <v>0</v>
      </c>
      <c r="AZ160" s="4">
        <f t="array" ref="AZ160">IFERROR(INDEX(#REF!,MATCH($A158&amp;$C160,#REF!,0),MATCH(AZ$3,#REF!,0)),0)</f>
        <v>0</v>
      </c>
      <c r="BA160" s="60"/>
      <c r="BB160" s="4">
        <f t="shared" ref="BB160:BB177" si="341">SUM(AO160:AZ160)</f>
        <v>0</v>
      </c>
      <c r="BC160" s="6" t="e">
        <f>BB160/BB160</f>
        <v>#DIV/0!</v>
      </c>
      <c r="BD160" s="60"/>
      <c r="BE160" s="4"/>
      <c r="BF160" s="102" t="e">
        <f t="array" ref="BF160">INDEX(#REF!,MATCH($D158,#REF!,0),MATCH($D160,#REF!,0))</f>
        <v>#REF!</v>
      </c>
      <c r="BG160" s="102"/>
      <c r="BH160" s="103" t="e">
        <f t="array" ref="BH160">INDEX(#REF!,MATCH($D158,#REF!,0),MATCH(BH159,#REF!,0))</f>
        <v>#REF!</v>
      </c>
      <c r="BI160" s="103"/>
      <c r="BJ160" s="63">
        <v>0</v>
      </c>
      <c r="BK160" s="103">
        <v>45658</v>
      </c>
      <c r="BL160" s="60"/>
      <c r="BM160" s="4">
        <f t="array" ref="BM160">IFERROR(INDEX(#REF!,MATCH($A158&amp;$C160,#REF!,0),MATCH(BM$3,#REF!,0)),0)</f>
        <v>0</v>
      </c>
      <c r="BN160" s="4">
        <f t="array" ref="BN160">IFERROR(INDEX(#REF!,MATCH($A158&amp;$C160,#REF!,0),MATCH(BN$3,#REF!,0)),0)</f>
        <v>0</v>
      </c>
      <c r="BO160" s="4">
        <f t="array" ref="BO160">IFERROR(INDEX(#REF!,MATCH($A158&amp;$C160,#REF!,0),MATCH(BO$3,#REF!,0)),0)</f>
        <v>0</v>
      </c>
      <c r="BP160" s="4">
        <f t="array" ref="BP160">IFERROR(INDEX(#REF!,MATCH($A158&amp;$C160,#REF!,0),MATCH(BP$3,#REF!,0)),0)</f>
        <v>0</v>
      </c>
      <c r="BQ160" s="4" t="e">
        <f t="array" ref="BQ160">($BF160*(1+INDEX(#REF!,MATCH($D158,#REF!,0),COUNTIF(#REF!,"&lt;="&amp;BQ158)))*(1+IFERROR(INDEX(#REF!,MATCH($D158,#REF!,0),MATCH(MONTH(BQ159),#REF!,0)),0))*--(ROUND((BQ159-$BH160)/30,0)&lt;12)+INDEX($I160:BP160,1,MATCH(EDATE(BQ159,-12),$I159:BP159,0))*(1+BQ$2)*--(ROUND((BQ159-$BH160)/30,0)&gt;=12))*(1+INDEX(#REF!,1,MATCH(BQ159,#REF!,0)))*(1+$BJ160*--($BK160&lt;=BQ159))</f>
        <v>#REF!</v>
      </c>
      <c r="BR160" s="4" t="e">
        <f t="array" ref="BR160">($BF160*(1+INDEX(#REF!,MATCH($D158,#REF!,0),COUNTIF(#REF!,"&lt;="&amp;BR158)))*(1+IFERROR(INDEX(#REF!,MATCH($D158,#REF!,0),MATCH(MONTH(BR159),#REF!,0)),0))*--(ROUND((BR159-$BH160)/30,0)&lt;12)+INDEX($I160:BQ160,1,MATCH(EDATE(BR159,-12),$I159:BQ159,0))*(1+BR$2)*--(ROUND((BR159-$BH160)/30,0)&gt;=12))*(1+INDEX(#REF!,1,MATCH(BR159,#REF!,0)))*(1+$BJ160*--($BK160&lt;=BR159))</f>
        <v>#REF!</v>
      </c>
      <c r="BS160" s="4" t="e">
        <f t="array" ref="BS160">($BF160*(1+INDEX(#REF!,MATCH($D158,#REF!,0),COUNTIF(#REF!,"&lt;="&amp;BS158)))*(1+IFERROR(INDEX(#REF!,MATCH($D158,#REF!,0),MATCH(MONTH(BS159),#REF!,0)),0))*--(ROUND((BS159-$BH160)/30,0)&lt;12)+INDEX($I160:BR160,1,MATCH(EDATE(BS159,-12),$I159:BR159,0))*(1+BS$2)*--(ROUND((BS159-$BH160)/30,0)&gt;=12))*(1+INDEX(#REF!,1,MATCH(BS159,#REF!,0)))*(1+$BJ160*--($BK160&lt;=BS159))</f>
        <v>#REF!</v>
      </c>
      <c r="BT160" s="4" t="e">
        <f t="array" ref="BT160">($BF160*(1+INDEX(#REF!,MATCH($D158,#REF!,0),COUNTIF(#REF!,"&lt;="&amp;BT158)))*(1+IFERROR(INDEX(#REF!,MATCH($D158,#REF!,0),MATCH(MONTH(BT159),#REF!,0)),0))*--(ROUND((BT159-$BH160)/30,0)&lt;12)+INDEX($I160:BS160,1,MATCH(EDATE(BT159,-12),$I159:BS159,0))*(1+BT$2)*--(ROUND((BT159-$BH160)/30,0)&gt;=12))*(1+INDEX(#REF!,1,MATCH(BT159,#REF!,0)))*(1+$BJ160*--($BK160&lt;=BT159))</f>
        <v>#REF!</v>
      </c>
      <c r="BU160" s="4" t="e">
        <f t="array" ref="BU160">($BF160*(1+INDEX(#REF!,MATCH($D158,#REF!,0),COUNTIF(#REF!,"&lt;="&amp;BU158)))*(1+IFERROR(INDEX(#REF!,MATCH($D158,#REF!,0),MATCH(MONTH(BU159),#REF!,0)),0))*--(ROUND((BU159-$BH160)/30,0)&lt;12)+INDEX($I160:BT160,1,MATCH(EDATE(BU159,-12),$I159:BT159,0))*(1+BU$2)*--(ROUND((BU159-$BH160)/30,0)&gt;=12))*(1+INDEX(#REF!,1,MATCH(BU159,#REF!,0)))*(1+$BJ160*--($BK160&lt;=BU159))</f>
        <v>#REF!</v>
      </c>
      <c r="BV160" s="4" t="e">
        <f t="array" ref="BV160">($BF160*(1+INDEX(#REF!,MATCH($D158,#REF!,0),COUNTIF(#REF!,"&lt;="&amp;BV158)))*(1+IFERROR(INDEX(#REF!,MATCH($D158,#REF!,0),MATCH(MONTH(BV159),#REF!,0)),0))*--(ROUND((BV159-$BH160)/30,0)&lt;12)+INDEX($I160:BU160,1,MATCH(EDATE(BV159,-12),$I159:BU159,0))*(1+BV$2)*--(ROUND((BV159-$BH160)/30,0)&gt;=12))*(1+INDEX(#REF!,1,MATCH(BV159,#REF!,0)))*(1+$BJ160*--($BK160&lt;=BV159))</f>
        <v>#REF!</v>
      </c>
      <c r="BW160" s="4" t="e">
        <f t="array" ref="BW160">($BF160*(1+INDEX(#REF!,MATCH($D158,#REF!,0),COUNTIF(#REF!,"&lt;="&amp;BW158)))*(1+IFERROR(INDEX(#REF!,MATCH($D158,#REF!,0),MATCH(MONTH(BW159),#REF!,0)),0))*--(ROUND((BW159-$BH160)/30,0)&lt;12)+INDEX($I160:BV160,1,MATCH(EDATE(BW159,-12),$I159:BV159,0))*(1+BW$2)*--(ROUND((BW159-$BH160)/30,0)&gt;=12))*(1+INDEX(#REF!,1,MATCH(BW159,#REF!,0)))*(1+$BJ160*--($BK160&lt;=BW159))</f>
        <v>#REF!</v>
      </c>
      <c r="BX160" s="4" t="e">
        <f t="array" ref="BX160">($BF160*(1+INDEX(#REF!,MATCH($D158,#REF!,0),COUNTIF(#REF!,"&lt;="&amp;BX158)))*(1+IFERROR(INDEX(#REF!,MATCH($D158,#REF!,0),MATCH(MONTH(BX159),#REF!,0)),0))*--(ROUND((BX159-$BH160)/30,0)&lt;12)+INDEX($I160:BW160,1,MATCH(EDATE(BX159,-12),$I159:BW159,0))*(1+BX$2)*--(ROUND((BX159-$BH160)/30,0)&gt;=12))*(1+INDEX(#REF!,1,MATCH(BX159,#REF!,0)))*(1+$BJ160*--($BK160&lt;=BX159))</f>
        <v>#REF!</v>
      </c>
      <c r="BY160" s="60"/>
      <c r="BZ160" s="4" t="e">
        <f t="shared" ref="BZ160:BZ177" si="342">SUM(BM160:BX160)</f>
        <v>#REF!</v>
      </c>
      <c r="CA160" s="6" t="e">
        <f>BZ160/BZ160</f>
        <v>#REF!</v>
      </c>
      <c r="CB160" s="60"/>
      <c r="CC160" s="4" t="e">
        <f t="array" ref="CC160">($BF160*(1+INDEX(#REF!,MATCH($D158,#REF!,0),COUNTIF(#REF!,"&lt;="&amp;CC158)))*(1+IFERROR(INDEX(#REF!,MATCH($D158,#REF!,0),MATCH(MONTH(CC159),#REF!,0)),0))*--(ROUND((CC159-$BH160)/30,0)&lt;18)+INDEX($I160:CB160,1,MATCH(EDATE(CC159,-12),$I159:CB159,0))*(1+CC$2)*--(ROUND((CC159-$BH160)/30,0)&gt;=18))*(1+INDEX(#REF!,1,MATCH(CC159,#REF!,0)))*(1+$BJ160*--($BK160&lt;=CC159))</f>
        <v>#REF!</v>
      </c>
      <c r="CD160" s="4" t="e">
        <f t="array" ref="CD160">($BF160*(1+INDEX(#REF!,MATCH($D158,#REF!,0),COUNTIF(#REF!,"&lt;="&amp;CD158)))*(1+IFERROR(INDEX(#REF!,MATCH($D158,#REF!,0),MATCH(MONTH(CD159),#REF!,0)),0))*--(ROUND((CD159-$BH160)/30,0)&lt;18)+INDEX($I160:CC160,1,MATCH(EDATE(CD159,-12),$I159:CC159,0))*(1+CD$2)*--(ROUND((CD159-$BH160)/30,0)&gt;=18))*(1+INDEX(#REF!,1,MATCH(CD159,#REF!,0)))*(1+$BJ160*--($BK160&lt;=CD159))</f>
        <v>#REF!</v>
      </c>
      <c r="CE160" s="4" t="e">
        <f t="array" ref="CE160">($BF160*(1+INDEX(#REF!,MATCH($D158,#REF!,0),COUNTIF(#REF!,"&lt;="&amp;CE158)))*(1+IFERROR(INDEX(#REF!,MATCH($D158,#REF!,0),MATCH(MONTH(CE159),#REF!,0)),0))*--(ROUND((CE159-$BH160)/30,0)&lt;18)+INDEX($I160:CD160,1,MATCH(EDATE(CE159,-12),$I159:CD159,0))*(1+CE$2)*--(ROUND((CE159-$BH160)/30,0)&gt;=18))*(1+INDEX(#REF!,1,MATCH(CE159,#REF!,0)))*(1+$BJ160*--($BK160&lt;=CE159))</f>
        <v>#REF!</v>
      </c>
      <c r="CF160" s="4" t="e">
        <f t="array" ref="CF160">($BF160*(1+INDEX(#REF!,MATCH($D158,#REF!,0),COUNTIF(#REF!,"&lt;="&amp;CF158)))*(1+IFERROR(INDEX(#REF!,MATCH($D158,#REF!,0),MATCH(MONTH(CF159),#REF!,0)),0))*--(ROUND((CF159-$BH160)/30,0)&lt;18)+INDEX($I160:CE160,1,MATCH(EDATE(CF159,-12),$I159:CE159,0))*(1+CF$2)*--(ROUND((CF159-$BH160)/30,0)&gt;=18))*(1+INDEX(#REF!,1,MATCH(CF159,#REF!,0)))*(1+$BJ160*--($BK160&lt;=CF159))</f>
        <v>#REF!</v>
      </c>
      <c r="CG160" s="4" t="e">
        <f t="array" ref="CG160">($BF160*(1+INDEX(#REF!,MATCH($D158,#REF!,0),COUNTIF(#REF!,"&lt;="&amp;CG158)))*(1+IFERROR(INDEX(#REF!,MATCH($D158,#REF!,0),MATCH(MONTH(CG159),#REF!,0)),0))*--(ROUND((CG159-$BH160)/30,0)&lt;18)+INDEX($I160:CF160,1,MATCH(EDATE(CG159,-12),$I159:CF159,0))*(1+CG$2)*--(ROUND((CG159-$BH160)/30,0)&gt;=18))*(1+INDEX(#REF!,1,MATCH(CG159,#REF!,0)))*(1+$BJ160*--($BK160&lt;=CG159))</f>
        <v>#REF!</v>
      </c>
      <c r="CH160" s="4" t="e">
        <f t="array" ref="CH160">($BF160*(1+INDEX(#REF!,MATCH($D158,#REF!,0),COUNTIF(#REF!,"&lt;="&amp;CH158)))*(1+IFERROR(INDEX(#REF!,MATCH($D158,#REF!,0),MATCH(MONTH(CH159),#REF!,0)),0))*--(ROUND((CH159-$BH160)/30,0)&lt;18)+INDEX($I160:CG160,1,MATCH(EDATE(CH159,-12),$I159:CG159,0))*(1+CH$2)*--(ROUND((CH159-$BH160)/30,0)&gt;=18))*(1+INDEX(#REF!,1,MATCH(CH159,#REF!,0)))*(1+$BJ160*--($BK160&lt;=CH159))</f>
        <v>#REF!</v>
      </c>
      <c r="CI160" s="4" t="e">
        <f t="array" ref="CI160">($BF160*(1+INDEX(#REF!,MATCH($D158,#REF!,0),COUNTIF(#REF!,"&lt;="&amp;CI158)))*(1+IFERROR(INDEX(#REF!,MATCH($D158,#REF!,0),MATCH(MONTH(CI159),#REF!,0)),0))*--(ROUND((CI159-$BH160)/30,0)&lt;18)+INDEX($I160:CH160,1,MATCH(EDATE(CI159,-12),$I159:CH159,0))*(1+CI$2)*--(ROUND((CI159-$BH160)/30,0)&gt;=18))*(1+INDEX(#REF!,1,MATCH(CI159,#REF!,0)))*(1+$BJ160*--($BK160&lt;=CI159))</f>
        <v>#REF!</v>
      </c>
      <c r="CJ160" s="4" t="e">
        <f t="array" ref="CJ160">($BF160*(1+INDEX(#REF!,MATCH($D158,#REF!,0),COUNTIF(#REF!,"&lt;="&amp;CJ158)))*(1+IFERROR(INDEX(#REF!,MATCH($D158,#REF!,0),MATCH(MONTH(CJ159),#REF!,0)),0))*--(ROUND((CJ159-$BH160)/30,0)&lt;18)+INDEX($I160:CI160,1,MATCH(EDATE(CJ159,-12),$I159:CI159,0))*(1+CJ$2)*--(ROUND((CJ159-$BH160)/30,0)&gt;=18))*(1+INDEX(#REF!,1,MATCH(CJ159,#REF!,0)))*(1+$BJ160*--($BK160&lt;=CJ159))</f>
        <v>#REF!</v>
      </c>
      <c r="CK160" s="4" t="e">
        <f t="array" ref="CK160">($BF160*(1+INDEX(#REF!,MATCH($D158,#REF!,0),COUNTIF(#REF!,"&lt;="&amp;CK158)))*(1+IFERROR(INDEX(#REF!,MATCH($D158,#REF!,0),MATCH(MONTH(CK159),#REF!,0)),0))*--(ROUND((CK159-$BH160)/30,0)&lt;18)+INDEX($I160:CJ160,1,MATCH(EDATE(CK159,-12),$I159:CJ159,0))*(1+CK$2)*--(ROUND((CK159-$BH160)/30,0)&gt;=18))*(1+INDEX(#REF!,1,MATCH(CK159,#REF!,0)))*(1+$BJ160*--($BK160&lt;=CK159))</f>
        <v>#REF!</v>
      </c>
      <c r="CL160" s="4" t="e">
        <f t="array" ref="CL160">($BF160*(1+INDEX(#REF!,MATCH($D158,#REF!,0),COUNTIF(#REF!,"&lt;="&amp;CL158)))*(1+IFERROR(INDEX(#REF!,MATCH($D158,#REF!,0),MATCH(MONTH(CL159),#REF!,0)),0))*--(ROUND((CL159-$BH160)/30,0)&lt;18)+INDEX($I160:CK160,1,MATCH(EDATE(CL159,-12),$I159:CK159,0))*(1+CL$2)*--(ROUND((CL159-$BH160)/30,0)&gt;=18))*(1+INDEX(#REF!,1,MATCH(CL159,#REF!,0)))*(1+$BJ160*--($BK160&lt;=CL159))</f>
        <v>#REF!</v>
      </c>
      <c r="CM160" s="4" t="e">
        <f t="array" ref="CM160">($BF160*(1+INDEX(#REF!,MATCH($D158,#REF!,0),COUNTIF(#REF!,"&lt;="&amp;CM158)))*(1+IFERROR(INDEX(#REF!,MATCH($D158,#REF!,0),MATCH(MONTH(CM159),#REF!,0)),0))*--(ROUND((CM159-$BH160)/30,0)&lt;18)+INDEX($I160:CL160,1,MATCH(EDATE(CM159,-12),$I159:CL159,0))*(1+CM$2)*--(ROUND((CM159-$BH160)/30,0)&gt;=18))*(1+INDEX(#REF!,1,MATCH(CM159,#REF!,0)))*(1+$BJ160*--($BK160&lt;=CM159))</f>
        <v>#REF!</v>
      </c>
      <c r="CN160" s="4" t="e">
        <f t="array" ref="CN160">($BF160*(1+INDEX(#REF!,MATCH($D158,#REF!,0),COUNTIF(#REF!,"&lt;="&amp;CN158)))*(1+IFERROR(INDEX(#REF!,MATCH($D158,#REF!,0),MATCH(MONTH(CN159),#REF!,0)),0))*--(ROUND((CN159-$BH160)/30,0)&lt;18)+INDEX($I160:CM160,1,MATCH(EDATE(CN159,-12),$I159:CM159,0))*(1+CN$2)*--(ROUND((CN159-$BH160)/30,0)&gt;=18))*(1+INDEX(#REF!,1,MATCH(CN159,#REF!,0)))*(1+$BJ160*--($BK160&lt;=CN159))</f>
        <v>#REF!</v>
      </c>
      <c r="CO160" s="60"/>
      <c r="CP160" s="4" t="e">
        <f t="shared" ref="CP160:CP177" si="343">SUM(CC160:CN160)</f>
        <v>#REF!</v>
      </c>
      <c r="CQ160" s="6" t="e">
        <f>CP160/CP160</f>
        <v>#REF!</v>
      </c>
    </row>
    <row r="161" spans="1:95" ht="10.5" customHeight="1" x14ac:dyDescent="0.25">
      <c r="A161" s="70" t="str">
        <f t="shared" si="338"/>
        <v>DespesaImpostos sobre receita</v>
      </c>
      <c r="B161" s="70" t="s">
        <v>53</v>
      </c>
      <c r="C161" s="70"/>
      <c r="D161" s="81" t="s">
        <v>54</v>
      </c>
      <c r="E161" s="81" t="e">
        <f>D158</f>
        <v>#REF!</v>
      </c>
      <c r="F161" s="60"/>
      <c r="G161" s="88">
        <v>-6.3411034382427501E-3</v>
      </c>
      <c r="H161" s="60"/>
      <c r="I161" s="83">
        <v>-1946.9050312370709</v>
      </c>
      <c r="J161" s="83">
        <v>-2403.9564330668059</v>
      </c>
      <c r="K161" s="83">
        <v>-569.61342628801083</v>
      </c>
      <c r="L161" s="83">
        <v>-4192.1194302380973</v>
      </c>
      <c r="M161" s="83">
        <v>-2180.3399710571389</v>
      </c>
      <c r="N161" s="83">
        <v>-3645.4408848101962</v>
      </c>
      <c r="O161" s="83">
        <v>-5188.1902793435183</v>
      </c>
      <c r="P161" s="83">
        <v>-2368.373862237213</v>
      </c>
      <c r="Q161" s="83">
        <v>-8320.8869768667882</v>
      </c>
      <c r="R161" s="83">
        <v>-1405.4166306914431</v>
      </c>
      <c r="S161" s="83">
        <v>-5587.0111500415187</v>
      </c>
      <c r="T161" s="83">
        <v>-1013.5761710056061</v>
      </c>
      <c r="U161" s="60"/>
      <c r="V161" s="83">
        <f t="shared" si="339"/>
        <v>-38821.830246883394</v>
      </c>
      <c r="W161" s="88">
        <f>V161/V160</f>
        <v>-5.563654135017617E-2</v>
      </c>
      <c r="X161" s="60"/>
      <c r="Y161" s="83">
        <f t="shared" ref="Y161:AJ161" si="344">SUM(Y162:Y164)</f>
        <v>0</v>
      </c>
      <c r="Z161" s="83">
        <f t="shared" si="344"/>
        <v>0</v>
      </c>
      <c r="AA161" s="83">
        <f t="shared" si="344"/>
        <v>0</v>
      </c>
      <c r="AB161" s="83">
        <f t="shared" si="344"/>
        <v>0</v>
      </c>
      <c r="AC161" s="83">
        <f t="shared" si="344"/>
        <v>0</v>
      </c>
      <c r="AD161" s="83">
        <f t="shared" si="344"/>
        <v>0</v>
      </c>
      <c r="AE161" s="83">
        <f t="shared" si="344"/>
        <v>0</v>
      </c>
      <c r="AF161" s="83">
        <f t="shared" si="344"/>
        <v>0</v>
      </c>
      <c r="AG161" s="83">
        <f t="shared" si="344"/>
        <v>0</v>
      </c>
      <c r="AH161" s="83">
        <f t="shared" si="344"/>
        <v>0</v>
      </c>
      <c r="AI161" s="83">
        <f t="shared" si="344"/>
        <v>0</v>
      </c>
      <c r="AJ161" s="83">
        <f t="shared" si="344"/>
        <v>0</v>
      </c>
      <c r="AK161" s="60"/>
      <c r="AL161" s="83">
        <f t="shared" si="340"/>
        <v>0</v>
      </c>
      <c r="AM161" s="88" t="e">
        <f>AL161/AL160</f>
        <v>#DIV/0!</v>
      </c>
      <c r="AN161" s="60" t="e">
        <f>D158&amp;D161</f>
        <v>#REF!</v>
      </c>
      <c r="AO161" s="83">
        <f t="shared" ref="AO161:AZ161" si="345">SUM(AO162:AO164)</f>
        <v>0</v>
      </c>
      <c r="AP161" s="83">
        <f t="shared" si="345"/>
        <v>0</v>
      </c>
      <c r="AQ161" s="83">
        <f t="shared" si="345"/>
        <v>0</v>
      </c>
      <c r="AR161" s="83">
        <f t="shared" si="345"/>
        <v>0</v>
      </c>
      <c r="AS161" s="83">
        <f t="shared" si="345"/>
        <v>0</v>
      </c>
      <c r="AT161" s="83">
        <f t="shared" si="345"/>
        <v>0</v>
      </c>
      <c r="AU161" s="83">
        <f t="shared" si="345"/>
        <v>0</v>
      </c>
      <c r="AV161" s="83">
        <f t="shared" si="345"/>
        <v>0</v>
      </c>
      <c r="AW161" s="83">
        <f t="shared" si="345"/>
        <v>0</v>
      </c>
      <c r="AX161" s="83">
        <f t="shared" si="345"/>
        <v>0</v>
      </c>
      <c r="AY161" s="83">
        <f t="shared" si="345"/>
        <v>0</v>
      </c>
      <c r="AZ161" s="83">
        <f t="shared" si="345"/>
        <v>0</v>
      </c>
      <c r="BA161" s="60"/>
      <c r="BB161" s="83">
        <f t="shared" si="341"/>
        <v>0</v>
      </c>
      <c r="BC161" s="88" t="e">
        <f>BB161/BB160</f>
        <v>#DIV/0!</v>
      </c>
      <c r="BD161" s="60"/>
      <c r="BE161" s="83"/>
      <c r="BF161" s="116"/>
      <c r="BG161" s="116"/>
      <c r="BH161" s="117"/>
      <c r="BI161" s="117"/>
      <c r="BJ161" s="117"/>
      <c r="BK161" s="117"/>
      <c r="BL161" s="60"/>
      <c r="BM161" s="83">
        <f t="shared" ref="BM161:BX161" si="346">SUM(BM162:BM164)</f>
        <v>0</v>
      </c>
      <c r="BN161" s="83">
        <f t="shared" si="346"/>
        <v>0</v>
      </c>
      <c r="BO161" s="83">
        <f t="shared" si="346"/>
        <v>0</v>
      </c>
      <c r="BP161" s="83">
        <f t="shared" si="346"/>
        <v>0</v>
      </c>
      <c r="BQ161" s="83" t="e">
        <f t="shared" si="346"/>
        <v>#REF!</v>
      </c>
      <c r="BR161" s="83" t="e">
        <f t="shared" si="346"/>
        <v>#REF!</v>
      </c>
      <c r="BS161" s="83" t="e">
        <f t="shared" si="346"/>
        <v>#REF!</v>
      </c>
      <c r="BT161" s="83" t="e">
        <f t="shared" si="346"/>
        <v>#REF!</v>
      </c>
      <c r="BU161" s="83" t="e">
        <f t="shared" si="346"/>
        <v>#REF!</v>
      </c>
      <c r="BV161" s="83" t="e">
        <f t="shared" si="346"/>
        <v>#REF!</v>
      </c>
      <c r="BW161" s="83" t="e">
        <f t="shared" si="346"/>
        <v>#REF!</v>
      </c>
      <c r="BX161" s="83" t="e">
        <f t="shared" si="346"/>
        <v>#REF!</v>
      </c>
      <c r="BY161" s="60"/>
      <c r="BZ161" s="83" t="e">
        <f t="shared" si="342"/>
        <v>#REF!</v>
      </c>
      <c r="CA161" s="88" t="e">
        <f>BZ161/BZ160</f>
        <v>#REF!</v>
      </c>
      <c r="CB161" s="60"/>
      <c r="CC161" s="83" t="e">
        <f t="shared" ref="CC161:CN161" si="347">SUM(CC162:CC164)</f>
        <v>#REF!</v>
      </c>
      <c r="CD161" s="83" t="e">
        <f t="shared" si="347"/>
        <v>#REF!</v>
      </c>
      <c r="CE161" s="83" t="e">
        <f t="shared" si="347"/>
        <v>#REF!</v>
      </c>
      <c r="CF161" s="83" t="e">
        <f t="shared" si="347"/>
        <v>#REF!</v>
      </c>
      <c r="CG161" s="83" t="e">
        <f t="shared" si="347"/>
        <v>#REF!</v>
      </c>
      <c r="CH161" s="83" t="e">
        <f t="shared" si="347"/>
        <v>#REF!</v>
      </c>
      <c r="CI161" s="83" t="e">
        <f t="shared" si="347"/>
        <v>#REF!</v>
      </c>
      <c r="CJ161" s="83" t="e">
        <f t="shared" si="347"/>
        <v>#REF!</v>
      </c>
      <c r="CK161" s="83" t="e">
        <f t="shared" si="347"/>
        <v>#REF!</v>
      </c>
      <c r="CL161" s="83" t="e">
        <f t="shared" si="347"/>
        <v>#REF!</v>
      </c>
      <c r="CM161" s="83" t="e">
        <f t="shared" si="347"/>
        <v>#REF!</v>
      </c>
      <c r="CN161" s="83" t="e">
        <f t="shared" si="347"/>
        <v>#REF!</v>
      </c>
      <c r="CO161" s="60"/>
      <c r="CP161" s="83" t="e">
        <f t="shared" si="343"/>
        <v>#REF!</v>
      </c>
      <c r="CQ161" s="88" t="e">
        <f>CP161/CP160</f>
        <v>#REF!</v>
      </c>
    </row>
    <row r="162" spans="1:95" ht="10.5" customHeight="1" outlineLevel="1" x14ac:dyDescent="0.25">
      <c r="A162" s="70" t="str">
        <f t="shared" si="338"/>
        <v>DespesaICMS</v>
      </c>
      <c r="B162" s="70" t="s">
        <v>53</v>
      </c>
      <c r="C162" s="70" t="s">
        <v>55</v>
      </c>
      <c r="D162" s="60" t="s">
        <v>55</v>
      </c>
      <c r="E162" s="60" t="e">
        <f>D158</f>
        <v>#REF!</v>
      </c>
      <c r="F162" s="60"/>
      <c r="G162" s="62">
        <v>0</v>
      </c>
      <c r="H162" s="60"/>
      <c r="I162" s="67">
        <v>-1946.9050312370709</v>
      </c>
      <c r="J162" s="67">
        <v>-2403.9564330668059</v>
      </c>
      <c r="K162" s="67">
        <v>-569.61342628801083</v>
      </c>
      <c r="L162" s="67">
        <v>-4192.1194302380973</v>
      </c>
      <c r="M162" s="67">
        <v>-2180.3399710571389</v>
      </c>
      <c r="N162" s="67">
        <v>-3645.4408848101962</v>
      </c>
      <c r="O162" s="67">
        <v>-5188.1902793435183</v>
      </c>
      <c r="P162" s="67">
        <v>-2336.633813813562</v>
      </c>
      <c r="Q162" s="67">
        <v>-8320.8869768667882</v>
      </c>
      <c r="R162" s="67">
        <v>-1322.006905259396</v>
      </c>
      <c r="S162" s="67">
        <v>-5542.6654515174168</v>
      </c>
      <c r="T162" s="67">
        <v>-911.78558870316203</v>
      </c>
      <c r="U162" s="60"/>
      <c r="V162" s="87">
        <f t="shared" si="339"/>
        <v>-38560.54419220116</v>
      </c>
      <c r="W162" s="62">
        <f>V162/V160</f>
        <v>-5.5262085733501075E-2</v>
      </c>
      <c r="X162" s="60"/>
      <c r="Y162" s="67">
        <f t="array" ref="Y162">-IFERROR(INDEX(#REF!,MATCH($A158&amp;$D162,#REF!,0),MATCH(Y$3,#REF!,0)),0)</f>
        <v>0</v>
      </c>
      <c r="Z162" s="67">
        <f t="array" ref="Z162">-IFERROR(INDEX(#REF!,MATCH($A158&amp;$D162,#REF!,0),MATCH(Z$3,#REF!,0)),0)</f>
        <v>0</v>
      </c>
      <c r="AA162" s="67">
        <f t="array" ref="AA162">-IFERROR(INDEX(#REF!,MATCH($A158&amp;$D162,#REF!,0),MATCH(AA$3,#REF!,0)),0)</f>
        <v>0</v>
      </c>
      <c r="AB162" s="67">
        <f t="array" ref="AB162">-IFERROR(INDEX(#REF!,MATCH($A158&amp;$D162,#REF!,0),MATCH(AB$3,#REF!,0)),0)</f>
        <v>0</v>
      </c>
      <c r="AC162" s="67">
        <f t="array" ref="AC162">-IFERROR(INDEX(#REF!,MATCH($A158&amp;$D162,#REF!,0),MATCH(AC$3,#REF!,0)),0)</f>
        <v>0</v>
      </c>
      <c r="AD162" s="67">
        <f t="array" ref="AD162">-IFERROR(INDEX(#REF!,MATCH($A158&amp;$D162,#REF!,0),MATCH(AD$3,#REF!,0)),0)</f>
        <v>0</v>
      </c>
      <c r="AE162" s="67">
        <f t="array" ref="AE162">-IFERROR(INDEX(#REF!,MATCH($A158&amp;$D162,#REF!,0),MATCH(AE$3,#REF!,0)),0)</f>
        <v>0</v>
      </c>
      <c r="AF162" s="67">
        <f t="array" ref="AF162">-IFERROR(INDEX(#REF!,MATCH($A158&amp;$D162,#REF!,0),MATCH(AF$3,#REF!,0)),0)</f>
        <v>0</v>
      </c>
      <c r="AG162" s="67">
        <f t="array" ref="AG162">-IFERROR(INDEX(#REF!,MATCH($A158&amp;$D162,#REF!,0),MATCH(AG$3,#REF!,0)),0)</f>
        <v>0</v>
      </c>
      <c r="AH162" s="67">
        <f t="array" ref="AH162">-IFERROR(INDEX(#REF!,MATCH($A158&amp;$D162,#REF!,0),MATCH(AH$3,#REF!,0)),0)</f>
        <v>0</v>
      </c>
      <c r="AI162" s="67">
        <f t="array" ref="AI162">-IFERROR(INDEX(#REF!,MATCH($A158&amp;$D162,#REF!,0),MATCH(AI$3,#REF!,0)),0)</f>
        <v>0</v>
      </c>
      <c r="AJ162" s="67">
        <f t="array" ref="AJ162">-IFERROR(INDEX(#REF!,MATCH($A158&amp;$D162,#REF!,0),MATCH(AJ$3,#REF!,0)),0)</f>
        <v>0</v>
      </c>
      <c r="AK162" s="60"/>
      <c r="AL162" s="87">
        <f t="shared" si="340"/>
        <v>0</v>
      </c>
      <c r="AM162" s="62" t="e">
        <f>AL162/AL160</f>
        <v>#DIV/0!</v>
      </c>
      <c r="AN162" s="60" t="e">
        <f>D158&amp;D162</f>
        <v>#REF!</v>
      </c>
      <c r="AO162" s="67">
        <f t="array" ref="AO162">-IFERROR(INDEX(#REF!,MATCH($A158&amp;$D162,#REF!,0),MATCH(AO$3,#REF!,0)),0)</f>
        <v>0</v>
      </c>
      <c r="AP162" s="67">
        <f t="array" ref="AP162">-IFERROR(INDEX(#REF!,MATCH($A158&amp;$D162,#REF!,0),MATCH(AP$3,#REF!,0)),0)</f>
        <v>0</v>
      </c>
      <c r="AQ162" s="67">
        <f t="array" ref="AQ162">-IFERROR(INDEX(#REF!,MATCH($A158&amp;$D162,#REF!,0),MATCH(AQ$3,#REF!,0)),0)</f>
        <v>0</v>
      </c>
      <c r="AR162" s="67">
        <f t="array" ref="AR162">-IFERROR(INDEX(#REF!,MATCH($A158&amp;$D162,#REF!,0),MATCH(AR$3,#REF!,0)),0)</f>
        <v>0</v>
      </c>
      <c r="AS162" s="67">
        <f t="array" ref="AS162">-IFERROR(INDEX(#REF!,MATCH($A158&amp;$D162,#REF!,0),MATCH(AS$3,#REF!,0)),0)</f>
        <v>0</v>
      </c>
      <c r="AT162" s="67">
        <f t="array" ref="AT162">-IFERROR(INDEX(#REF!,MATCH($A158&amp;$D162,#REF!,0),MATCH(AT$3,#REF!,0)),0)</f>
        <v>0</v>
      </c>
      <c r="AU162" s="67">
        <f t="array" ref="AU162">-IFERROR(INDEX(#REF!,MATCH($A158&amp;$D162,#REF!,0),MATCH(AU$3,#REF!,0)),0)</f>
        <v>0</v>
      </c>
      <c r="AV162" s="67">
        <f t="array" ref="AV162">-IFERROR(INDEX(#REF!,MATCH($A158&amp;$D162,#REF!,0),MATCH(AV$3,#REF!,0)),0)</f>
        <v>0</v>
      </c>
      <c r="AW162" s="67">
        <f t="array" ref="AW162">-IFERROR(INDEX(#REF!,MATCH($A158&amp;$D162,#REF!,0),MATCH(AW$3,#REF!,0)),0)</f>
        <v>0</v>
      </c>
      <c r="AX162" s="67">
        <f t="array" ref="AX162">-IFERROR(INDEX(#REF!,MATCH($A158&amp;$D162,#REF!,0),MATCH(AX$3,#REF!,0)),0)</f>
        <v>0</v>
      </c>
      <c r="AY162" s="67">
        <f t="array" ref="AY162">-IFERROR(INDEX(#REF!,MATCH($A158&amp;$D162,#REF!,0),MATCH(AY$3,#REF!,0)),0)</f>
        <v>0</v>
      </c>
      <c r="AZ162" s="67">
        <f t="array" ref="AZ162">-IFERROR(INDEX(#REF!,MATCH($A158&amp;$D162,#REF!,0),MATCH(AZ$3,#REF!,0)),0)</f>
        <v>0</v>
      </c>
      <c r="BA162" s="60"/>
      <c r="BB162" s="87">
        <f t="shared" si="341"/>
        <v>0</v>
      </c>
      <c r="BC162" s="62" t="e">
        <f>BB162/BB160</f>
        <v>#DIV/0!</v>
      </c>
      <c r="BD162" s="60"/>
      <c r="BE162" s="67"/>
      <c r="BF162" s="119"/>
      <c r="BG162" s="120" t="e">
        <f t="array" ref="BG162">INDEX(#REF!,MATCH($D158,#REF!,0),MATCH($D162,#REF!,0))</f>
        <v>#REF!</v>
      </c>
      <c r="BH162" s="121"/>
      <c r="BI162" s="121"/>
      <c r="BJ162" s="121"/>
      <c r="BK162" s="121"/>
      <c r="BL162" s="60"/>
      <c r="BM162" s="67">
        <f t="array" ref="BM162">-IFERROR(INDEX(#REF!,MATCH($A158&amp;$D162,#REF!,0),MATCH(BM$3,#REF!,0)),0)</f>
        <v>0</v>
      </c>
      <c r="BN162" s="67">
        <f t="array" ref="BN162">-IFERROR(INDEX(#REF!,MATCH($A158&amp;$D162,#REF!,0),MATCH(BN$3,#REF!,0)),0)</f>
        <v>0</v>
      </c>
      <c r="BO162" s="67">
        <f t="array" ref="BO162">-IFERROR(INDEX(#REF!,MATCH($A158&amp;$D162,#REF!,0),MATCH(BO$3,#REF!,0)),0)</f>
        <v>0</v>
      </c>
      <c r="BP162" s="67">
        <f t="array" ref="BP162">-IFERROR(INDEX(#REF!,MATCH($A158&amp;$D162,#REF!,0),MATCH(BP$3,#REF!,0)),0)</f>
        <v>0</v>
      </c>
      <c r="BQ162" s="67" t="e">
        <f t="shared" ref="BQ162:BX162" si="348">((BQ167*$G162*--(AND($BF162=0,$BG162=0))+$BF162+BQ167*$BG162)*--(BQ$3&gt;=$BH162))*(1+$BJ162*--(BQ$3&gt;=$BK162))*--(IFERROR(MOD(MONTH(BQ$3),$BI162),0)=0)</f>
        <v>#REF!</v>
      </c>
      <c r="BR162" s="67" t="e">
        <f t="shared" si="348"/>
        <v>#REF!</v>
      </c>
      <c r="BS162" s="67" t="e">
        <f t="shared" si="348"/>
        <v>#REF!</v>
      </c>
      <c r="BT162" s="67" t="e">
        <f t="shared" si="348"/>
        <v>#REF!</v>
      </c>
      <c r="BU162" s="67" t="e">
        <f t="shared" si="348"/>
        <v>#REF!</v>
      </c>
      <c r="BV162" s="67" t="e">
        <f t="shared" si="348"/>
        <v>#REF!</v>
      </c>
      <c r="BW162" s="67" t="e">
        <f t="shared" si="348"/>
        <v>#REF!</v>
      </c>
      <c r="BX162" s="67" t="e">
        <f t="shared" si="348"/>
        <v>#REF!</v>
      </c>
      <c r="BY162" s="60"/>
      <c r="BZ162" s="87" t="e">
        <f t="shared" si="342"/>
        <v>#REF!</v>
      </c>
      <c r="CA162" s="62" t="e">
        <f>BZ162/BZ160</f>
        <v>#REF!</v>
      </c>
      <c r="CB162" s="60"/>
      <c r="CC162" s="67" t="e">
        <f t="shared" ref="CC162:CN162" si="349">((CC167*$G162*--(AND($BF162=0,$BG162=0))+$BF162+CC167*$BG162)*--(CC$3&gt;=$BH162))*(1+$BJ162*--(CC$3&gt;=$BK162))*--(IFERROR(MOD(MONTH(CC$3),$BI162),0)=0)</f>
        <v>#REF!</v>
      </c>
      <c r="CD162" s="67" t="e">
        <f t="shared" si="349"/>
        <v>#REF!</v>
      </c>
      <c r="CE162" s="67" t="e">
        <f t="shared" si="349"/>
        <v>#REF!</v>
      </c>
      <c r="CF162" s="67" t="e">
        <f t="shared" si="349"/>
        <v>#REF!</v>
      </c>
      <c r="CG162" s="67" t="e">
        <f t="shared" si="349"/>
        <v>#REF!</v>
      </c>
      <c r="CH162" s="67" t="e">
        <f t="shared" si="349"/>
        <v>#REF!</v>
      </c>
      <c r="CI162" s="67" t="e">
        <f t="shared" si="349"/>
        <v>#REF!</v>
      </c>
      <c r="CJ162" s="67" t="e">
        <f t="shared" si="349"/>
        <v>#REF!</v>
      </c>
      <c r="CK162" s="67" t="e">
        <f t="shared" si="349"/>
        <v>#REF!</v>
      </c>
      <c r="CL162" s="67" t="e">
        <f t="shared" si="349"/>
        <v>#REF!</v>
      </c>
      <c r="CM162" s="67" t="e">
        <f t="shared" si="349"/>
        <v>#REF!</v>
      </c>
      <c r="CN162" s="67" t="e">
        <f t="shared" si="349"/>
        <v>#REF!</v>
      </c>
      <c r="CO162" s="60"/>
      <c r="CP162" s="87" t="e">
        <f t="shared" si="343"/>
        <v>#REF!</v>
      </c>
      <c r="CQ162" s="62" t="e">
        <f>CP162/CP160</f>
        <v>#REF!</v>
      </c>
    </row>
    <row r="163" spans="1:95" ht="10.5" customHeight="1" outlineLevel="1" x14ac:dyDescent="0.25">
      <c r="A163" s="70" t="str">
        <f t="shared" si="338"/>
        <v>DespesaPIS/COFINS</v>
      </c>
      <c r="B163" s="70" t="s">
        <v>53</v>
      </c>
      <c r="C163" s="70" t="s">
        <v>56</v>
      </c>
      <c r="D163" s="60" t="s">
        <v>56</v>
      </c>
      <c r="E163" s="60" t="e">
        <f>D158</f>
        <v>#REF!</v>
      </c>
      <c r="F163" s="60"/>
      <c r="G163" s="62">
        <v>0</v>
      </c>
      <c r="H163" s="60"/>
      <c r="I163" s="67">
        <v>0</v>
      </c>
      <c r="J163" s="67">
        <v>0</v>
      </c>
      <c r="K163" s="67">
        <v>0</v>
      </c>
      <c r="L163" s="67">
        <v>0</v>
      </c>
      <c r="M163" s="67">
        <v>0</v>
      </c>
      <c r="N163" s="67">
        <v>0</v>
      </c>
      <c r="O163" s="67">
        <v>0</v>
      </c>
      <c r="P163" s="67">
        <v>-31.740048423650538</v>
      </c>
      <c r="Q163" s="67">
        <v>0</v>
      </c>
      <c r="R163" s="67">
        <v>-83.409725432047381</v>
      </c>
      <c r="S163" s="67">
        <v>-44.345698524101358</v>
      </c>
      <c r="T163" s="67">
        <v>-101.79058230244389</v>
      </c>
      <c r="U163" s="60"/>
      <c r="V163" s="87">
        <f t="shared" si="339"/>
        <v>-261.28605468224316</v>
      </c>
      <c r="W163" s="62">
        <f>V163/V160</f>
        <v>-3.7445561667510626E-4</v>
      </c>
      <c r="X163" s="60"/>
      <c r="Y163" s="67">
        <f t="array" ref="Y163">-IFERROR(INDEX(#REF!,MATCH($A158&amp;$D163,#REF!,0),MATCH(Y$3,#REF!,0)),0)</f>
        <v>0</v>
      </c>
      <c r="Z163" s="67">
        <f t="array" ref="Z163">-IFERROR(INDEX(#REF!,MATCH($A158&amp;$D163,#REF!,0),MATCH(Z$3,#REF!,0)),0)</f>
        <v>0</v>
      </c>
      <c r="AA163" s="67">
        <f t="array" ref="AA163">-IFERROR(INDEX(#REF!,MATCH($A158&amp;$D163,#REF!,0),MATCH(AA$3,#REF!,0)),0)</f>
        <v>0</v>
      </c>
      <c r="AB163" s="67">
        <f t="array" ref="AB163">-IFERROR(INDEX(#REF!,MATCH($A158&amp;$D163,#REF!,0),MATCH(AB$3,#REF!,0)),0)</f>
        <v>0</v>
      </c>
      <c r="AC163" s="67">
        <f t="array" ref="AC163">-IFERROR(INDEX(#REF!,MATCH($A158&amp;$D163,#REF!,0),MATCH(AC$3,#REF!,0)),0)</f>
        <v>0</v>
      </c>
      <c r="AD163" s="67">
        <f t="array" ref="AD163">-IFERROR(INDEX(#REF!,MATCH($A158&amp;$D163,#REF!,0),MATCH(AD$3,#REF!,0)),0)</f>
        <v>0</v>
      </c>
      <c r="AE163" s="67">
        <f t="array" ref="AE163">-IFERROR(INDEX(#REF!,MATCH($A158&amp;$D163,#REF!,0),MATCH(AE$3,#REF!,0)),0)</f>
        <v>0</v>
      </c>
      <c r="AF163" s="67">
        <f t="array" ref="AF163">-IFERROR(INDEX(#REF!,MATCH($A158&amp;$D163,#REF!,0),MATCH(AF$3,#REF!,0)),0)</f>
        <v>0</v>
      </c>
      <c r="AG163" s="67">
        <f t="array" ref="AG163">-IFERROR(INDEX(#REF!,MATCH($A158&amp;$D163,#REF!,0),MATCH(AG$3,#REF!,0)),0)</f>
        <v>0</v>
      </c>
      <c r="AH163" s="67">
        <f t="array" ref="AH163">-IFERROR(INDEX(#REF!,MATCH($A158&amp;$D163,#REF!,0),MATCH(AH$3,#REF!,0)),0)</f>
        <v>0</v>
      </c>
      <c r="AI163" s="67">
        <f t="array" ref="AI163">-IFERROR(INDEX(#REF!,MATCH($A158&amp;$D163,#REF!,0),MATCH(AI$3,#REF!,0)),0)</f>
        <v>0</v>
      </c>
      <c r="AJ163" s="67">
        <f t="array" ref="AJ163">-IFERROR(INDEX(#REF!,MATCH($A158&amp;$D163,#REF!,0),MATCH(AJ$3,#REF!,0)),0)</f>
        <v>0</v>
      </c>
      <c r="AK163" s="60"/>
      <c r="AL163" s="87">
        <f t="shared" si="340"/>
        <v>0</v>
      </c>
      <c r="AM163" s="62" t="e">
        <f>AL163/AL160</f>
        <v>#DIV/0!</v>
      </c>
      <c r="AN163" s="60" t="e">
        <f>D158&amp;D163</f>
        <v>#REF!</v>
      </c>
      <c r="AO163" s="67">
        <f t="array" ref="AO163">-IFERROR(INDEX(#REF!,MATCH($A158&amp;$D163,#REF!,0),MATCH(AO$3,#REF!,0)),0)</f>
        <v>0</v>
      </c>
      <c r="AP163" s="67">
        <f t="array" ref="AP163">-IFERROR(INDEX(#REF!,MATCH($A158&amp;$D163,#REF!,0),MATCH(AP$3,#REF!,0)),0)</f>
        <v>0</v>
      </c>
      <c r="AQ163" s="67">
        <f t="array" ref="AQ163">-IFERROR(INDEX(#REF!,MATCH($A158&amp;$D163,#REF!,0),MATCH(AQ$3,#REF!,0)),0)</f>
        <v>0</v>
      </c>
      <c r="AR163" s="67">
        <f t="array" ref="AR163">-IFERROR(INDEX(#REF!,MATCH($A158&amp;$D163,#REF!,0),MATCH(AR$3,#REF!,0)),0)</f>
        <v>0</v>
      </c>
      <c r="AS163" s="67">
        <f t="array" ref="AS163">-IFERROR(INDEX(#REF!,MATCH($A158&amp;$D163,#REF!,0),MATCH(AS$3,#REF!,0)),0)</f>
        <v>0</v>
      </c>
      <c r="AT163" s="67">
        <f t="array" ref="AT163">-IFERROR(INDEX(#REF!,MATCH($A158&amp;$D163,#REF!,0),MATCH(AT$3,#REF!,0)),0)</f>
        <v>0</v>
      </c>
      <c r="AU163" s="67">
        <f t="array" ref="AU163">-IFERROR(INDEX(#REF!,MATCH($A158&amp;$D163,#REF!,0),MATCH(AU$3,#REF!,0)),0)</f>
        <v>0</v>
      </c>
      <c r="AV163" s="67">
        <f t="array" ref="AV163">-IFERROR(INDEX(#REF!,MATCH($A158&amp;$D163,#REF!,0),MATCH(AV$3,#REF!,0)),0)</f>
        <v>0</v>
      </c>
      <c r="AW163" s="67">
        <f t="array" ref="AW163">-IFERROR(INDEX(#REF!,MATCH($A158&amp;$D163,#REF!,0),MATCH(AW$3,#REF!,0)),0)</f>
        <v>0</v>
      </c>
      <c r="AX163" s="67">
        <f t="array" ref="AX163">-IFERROR(INDEX(#REF!,MATCH($A158&amp;$D163,#REF!,0),MATCH(AX$3,#REF!,0)),0)</f>
        <v>0</v>
      </c>
      <c r="AY163" s="67">
        <f t="array" ref="AY163">-IFERROR(INDEX(#REF!,MATCH($A158&amp;$D163,#REF!,0),MATCH(AY$3,#REF!,0)),0)</f>
        <v>0</v>
      </c>
      <c r="AZ163" s="67">
        <f t="array" ref="AZ163">-IFERROR(INDEX(#REF!,MATCH($A158&amp;$D163,#REF!,0),MATCH(AZ$3,#REF!,0)),0)</f>
        <v>0</v>
      </c>
      <c r="BA163" s="60"/>
      <c r="BB163" s="87">
        <f t="shared" si="341"/>
        <v>0</v>
      </c>
      <c r="BC163" s="62" t="e">
        <f>BB163/BB160</f>
        <v>#DIV/0!</v>
      </c>
      <c r="BD163" s="60"/>
      <c r="BE163" s="67"/>
      <c r="BF163" s="119"/>
      <c r="BG163" s="119"/>
      <c r="BH163" s="121"/>
      <c r="BI163" s="121"/>
      <c r="BJ163" s="121"/>
      <c r="BK163" s="121"/>
      <c r="BL163" s="60"/>
      <c r="BM163" s="67">
        <f t="array" ref="BM163">-IFERROR(INDEX(#REF!,MATCH($A158&amp;$D163,#REF!,0),MATCH(BM$3,#REF!,0)),0)</f>
        <v>0</v>
      </c>
      <c r="BN163" s="67">
        <f t="array" ref="BN163">-IFERROR(INDEX(#REF!,MATCH($A158&amp;$D163,#REF!,0),MATCH(BN$3,#REF!,0)),0)</f>
        <v>0</v>
      </c>
      <c r="BO163" s="67">
        <f t="array" ref="BO163">-IFERROR(INDEX(#REF!,MATCH($A158&amp;$D163,#REF!,0),MATCH(BO$3,#REF!,0)),0)</f>
        <v>0</v>
      </c>
      <c r="BP163" s="67">
        <f t="array" ref="BP163">-IFERROR(INDEX(#REF!,MATCH($A158&amp;$D163,#REF!,0),MATCH(BP$3,#REF!,0)),0)</f>
        <v>0</v>
      </c>
      <c r="BQ163" s="67" t="e">
        <f t="shared" ref="BQ163:BX163" si="350">((BQ160*$G163*--(AND($BF163=0,$BG163=0))+$BF163+BQ160*$BG163)*--(BQ$3&gt;=$BH163))*(1+$BJ163*--(BQ$3&gt;=$BK163))*--(IFERROR(MOD(MONTH(BQ$3),$BI163),0)=0)</f>
        <v>#REF!</v>
      </c>
      <c r="BR163" s="67" t="e">
        <f t="shared" si="350"/>
        <v>#REF!</v>
      </c>
      <c r="BS163" s="67" t="e">
        <f t="shared" si="350"/>
        <v>#REF!</v>
      </c>
      <c r="BT163" s="67" t="e">
        <f t="shared" si="350"/>
        <v>#REF!</v>
      </c>
      <c r="BU163" s="67" t="e">
        <f t="shared" si="350"/>
        <v>#REF!</v>
      </c>
      <c r="BV163" s="67" t="e">
        <f t="shared" si="350"/>
        <v>#REF!</v>
      </c>
      <c r="BW163" s="67" t="e">
        <f t="shared" si="350"/>
        <v>#REF!</v>
      </c>
      <c r="BX163" s="67" t="e">
        <f t="shared" si="350"/>
        <v>#REF!</v>
      </c>
      <c r="BY163" s="60"/>
      <c r="BZ163" s="87" t="e">
        <f t="shared" si="342"/>
        <v>#REF!</v>
      </c>
      <c r="CA163" s="62" t="e">
        <f>BZ163/BZ160</f>
        <v>#REF!</v>
      </c>
      <c r="CB163" s="60"/>
      <c r="CC163" s="67" t="e">
        <f t="shared" ref="CC163:CN163" si="351">((CC160*$G163*--(AND($BF163=0,$BG163=0))+$BF163+CC160*$BG163)*--(CC$3&gt;=$BH163))*(1+$BJ163*--(CC$3&gt;=$BK163))*--(IFERROR(MOD(MONTH(CC$3),$BI163),0)=0)</f>
        <v>#REF!</v>
      </c>
      <c r="CD163" s="67" t="e">
        <f t="shared" si="351"/>
        <v>#REF!</v>
      </c>
      <c r="CE163" s="67" t="e">
        <f t="shared" si="351"/>
        <v>#REF!</v>
      </c>
      <c r="CF163" s="67" t="e">
        <f t="shared" si="351"/>
        <v>#REF!</v>
      </c>
      <c r="CG163" s="67" t="e">
        <f t="shared" si="351"/>
        <v>#REF!</v>
      </c>
      <c r="CH163" s="67" t="e">
        <f t="shared" si="351"/>
        <v>#REF!</v>
      </c>
      <c r="CI163" s="67" t="e">
        <f t="shared" si="351"/>
        <v>#REF!</v>
      </c>
      <c r="CJ163" s="67" t="e">
        <f t="shared" si="351"/>
        <v>#REF!</v>
      </c>
      <c r="CK163" s="67" t="e">
        <f t="shared" si="351"/>
        <v>#REF!</v>
      </c>
      <c r="CL163" s="67" t="e">
        <f t="shared" si="351"/>
        <v>#REF!</v>
      </c>
      <c r="CM163" s="67" t="e">
        <f t="shared" si="351"/>
        <v>#REF!</v>
      </c>
      <c r="CN163" s="67" t="e">
        <f t="shared" si="351"/>
        <v>#REF!</v>
      </c>
      <c r="CO163" s="60"/>
      <c r="CP163" s="87" t="e">
        <f t="shared" si="343"/>
        <v>#REF!</v>
      </c>
      <c r="CQ163" s="62" t="e">
        <f>CP163/CP160</f>
        <v>#REF!</v>
      </c>
    </row>
    <row r="164" spans="1:95" ht="10.5" customHeight="1" outlineLevel="1" x14ac:dyDescent="0.25">
      <c r="A164" s="70" t="str">
        <f t="shared" si="338"/>
        <v>DespesaDIFAL + FCP</v>
      </c>
      <c r="B164" s="70" t="s">
        <v>53</v>
      </c>
      <c r="C164" s="70" t="s">
        <v>251</v>
      </c>
      <c r="D164" s="60" t="s">
        <v>57</v>
      </c>
      <c r="E164" s="60" t="e">
        <f>D158</f>
        <v>#REF!</v>
      </c>
      <c r="F164" s="60"/>
      <c r="G164" s="62">
        <v>0</v>
      </c>
      <c r="H164" s="60"/>
      <c r="I164" s="67">
        <v>0</v>
      </c>
      <c r="J164" s="67">
        <v>0</v>
      </c>
      <c r="K164" s="67">
        <v>0</v>
      </c>
      <c r="L164" s="67">
        <v>0</v>
      </c>
      <c r="M164" s="67">
        <v>0</v>
      </c>
      <c r="N164" s="67">
        <v>0</v>
      </c>
      <c r="O164" s="67">
        <v>0</v>
      </c>
      <c r="P164" s="67">
        <v>0</v>
      </c>
      <c r="Q164" s="67">
        <v>0</v>
      </c>
      <c r="R164" s="67">
        <v>0</v>
      </c>
      <c r="S164" s="67">
        <v>0</v>
      </c>
      <c r="T164" s="67">
        <v>0</v>
      </c>
      <c r="U164" s="60"/>
      <c r="V164" s="87">
        <f t="shared" si="339"/>
        <v>0</v>
      </c>
      <c r="W164" s="62">
        <f>V164/V160</f>
        <v>0</v>
      </c>
      <c r="X164" s="60"/>
      <c r="Y164" s="67">
        <f t="array" ref="Y164">-IFERROR(INDEX(#REF!,MATCH($A158&amp;$D164,#REF!,0),MATCH(Y$3,#REF!,0)),0)</f>
        <v>0</v>
      </c>
      <c r="Z164" s="67">
        <f t="array" ref="Z164">-IFERROR(INDEX(#REF!,MATCH($A158&amp;$D164,#REF!,0),MATCH(Z$3,#REF!,0)),0)</f>
        <v>0</v>
      </c>
      <c r="AA164" s="67">
        <f t="array" ref="AA164">-IFERROR(INDEX(#REF!,MATCH($A158&amp;$D164,#REF!,0),MATCH(AA$3,#REF!,0)),0)</f>
        <v>0</v>
      </c>
      <c r="AB164" s="67">
        <f t="array" ref="AB164">-IFERROR(INDEX(#REF!,MATCH($A158&amp;$D164,#REF!,0),MATCH(AB$3,#REF!,0)),0)</f>
        <v>0</v>
      </c>
      <c r="AC164" s="67">
        <f t="array" ref="AC164">-IFERROR(INDEX(#REF!,MATCH($A158&amp;$D164,#REF!,0),MATCH(AC$3,#REF!,0)),0)</f>
        <v>0</v>
      </c>
      <c r="AD164" s="67">
        <f t="array" ref="AD164">-IFERROR(INDEX(#REF!,MATCH($A158&amp;$D164,#REF!,0),MATCH(AD$3,#REF!,0)),0)</f>
        <v>0</v>
      </c>
      <c r="AE164" s="67">
        <f t="array" ref="AE164">-IFERROR(INDEX(#REF!,MATCH($A158&amp;$D164,#REF!,0),MATCH(AE$3,#REF!,0)),0)</f>
        <v>0</v>
      </c>
      <c r="AF164" s="67">
        <f t="array" ref="AF164">-IFERROR(INDEX(#REF!,MATCH($A158&amp;$D164,#REF!,0),MATCH(AF$3,#REF!,0)),0)</f>
        <v>0</v>
      </c>
      <c r="AG164" s="67">
        <f t="array" ref="AG164">-IFERROR(INDEX(#REF!,MATCH($A158&amp;$D164,#REF!,0),MATCH(AG$3,#REF!,0)),0)</f>
        <v>0</v>
      </c>
      <c r="AH164" s="67">
        <f t="array" ref="AH164">-IFERROR(INDEX(#REF!,MATCH($A158&amp;$D164,#REF!,0),MATCH(AH$3,#REF!,0)),0)</f>
        <v>0</v>
      </c>
      <c r="AI164" s="67">
        <f t="array" ref="AI164">-IFERROR(INDEX(#REF!,MATCH($A158&amp;$D164,#REF!,0),MATCH(AI$3,#REF!,0)),0)</f>
        <v>0</v>
      </c>
      <c r="AJ164" s="67">
        <f t="array" ref="AJ164">-IFERROR(INDEX(#REF!,MATCH($A158&amp;$D164,#REF!,0),MATCH(AJ$3,#REF!,0)),0)</f>
        <v>0</v>
      </c>
      <c r="AK164" s="60"/>
      <c r="AL164" s="87">
        <f t="shared" si="340"/>
        <v>0</v>
      </c>
      <c r="AM164" s="62" t="e">
        <f>AL164/AL160</f>
        <v>#DIV/0!</v>
      </c>
      <c r="AN164" s="60" t="e">
        <f>D158&amp;D164</f>
        <v>#REF!</v>
      </c>
      <c r="AO164" s="67">
        <f t="array" ref="AO164">-IFERROR(INDEX(#REF!,MATCH($A158&amp;$D164,#REF!,0),MATCH(AO$3,#REF!,0)),0)</f>
        <v>0</v>
      </c>
      <c r="AP164" s="67">
        <f t="array" ref="AP164">-IFERROR(INDEX(#REF!,MATCH($A158&amp;$D164,#REF!,0),MATCH(AP$3,#REF!,0)),0)</f>
        <v>0</v>
      </c>
      <c r="AQ164" s="67">
        <f t="array" ref="AQ164">-IFERROR(INDEX(#REF!,MATCH($A158&amp;$D164,#REF!,0),MATCH(AQ$3,#REF!,0)),0)</f>
        <v>0</v>
      </c>
      <c r="AR164" s="67">
        <f t="array" ref="AR164">-IFERROR(INDEX(#REF!,MATCH($A158&amp;$D164,#REF!,0),MATCH(AR$3,#REF!,0)),0)</f>
        <v>0</v>
      </c>
      <c r="AS164" s="67">
        <f t="array" ref="AS164">-IFERROR(INDEX(#REF!,MATCH($A158&amp;$D164,#REF!,0),MATCH(AS$3,#REF!,0)),0)</f>
        <v>0</v>
      </c>
      <c r="AT164" s="67">
        <f t="array" ref="AT164">-IFERROR(INDEX(#REF!,MATCH($A158&amp;$D164,#REF!,0),MATCH(AT$3,#REF!,0)),0)</f>
        <v>0</v>
      </c>
      <c r="AU164" s="67">
        <f t="array" ref="AU164">-IFERROR(INDEX(#REF!,MATCH($A158&amp;$D164,#REF!,0),MATCH(AU$3,#REF!,0)),0)</f>
        <v>0</v>
      </c>
      <c r="AV164" s="67">
        <f t="array" ref="AV164">-IFERROR(INDEX(#REF!,MATCH($A158&amp;$D164,#REF!,0),MATCH(AV$3,#REF!,0)),0)</f>
        <v>0</v>
      </c>
      <c r="AW164" s="67">
        <f t="array" ref="AW164">-IFERROR(INDEX(#REF!,MATCH($A158&amp;$D164,#REF!,0),MATCH(AW$3,#REF!,0)),0)</f>
        <v>0</v>
      </c>
      <c r="AX164" s="67">
        <f t="array" ref="AX164">-IFERROR(INDEX(#REF!,MATCH($A158&amp;$D164,#REF!,0),MATCH(AX$3,#REF!,0)),0)</f>
        <v>0</v>
      </c>
      <c r="AY164" s="67">
        <f t="array" ref="AY164">-IFERROR(INDEX(#REF!,MATCH($A158&amp;$D164,#REF!,0),MATCH(AY$3,#REF!,0)),0)</f>
        <v>0</v>
      </c>
      <c r="AZ164" s="67">
        <f t="array" ref="AZ164">-IFERROR(INDEX(#REF!,MATCH($A158&amp;$D164,#REF!,0),MATCH(AZ$3,#REF!,0)),0)</f>
        <v>0</v>
      </c>
      <c r="BA164" s="60"/>
      <c r="BB164" s="87">
        <f t="shared" si="341"/>
        <v>0</v>
      </c>
      <c r="BC164" s="62" t="e">
        <f>BB164/BB160</f>
        <v>#DIV/0!</v>
      </c>
      <c r="BD164" s="60"/>
      <c r="BE164" s="67"/>
      <c r="BF164" s="119"/>
      <c r="BG164" s="119"/>
      <c r="BH164" s="121"/>
      <c r="BI164" s="121"/>
      <c r="BJ164" s="121"/>
      <c r="BK164" s="121"/>
      <c r="BL164" s="60"/>
      <c r="BM164" s="67">
        <f t="array" ref="BM164">-IFERROR(INDEX(#REF!,MATCH($A158&amp;$D164,#REF!,0),MATCH(BM$3,#REF!,0)),0)</f>
        <v>0</v>
      </c>
      <c r="BN164" s="67">
        <f t="array" ref="BN164">-IFERROR(INDEX(#REF!,MATCH($A158&amp;$D164,#REF!,0),MATCH(BN$3,#REF!,0)),0)</f>
        <v>0</v>
      </c>
      <c r="BO164" s="67">
        <f t="array" ref="BO164">-IFERROR(INDEX(#REF!,MATCH($A158&amp;$D164,#REF!,0),MATCH(BO$3,#REF!,0)),0)</f>
        <v>0</v>
      </c>
      <c r="BP164" s="67">
        <f t="array" ref="BP164">-IFERROR(INDEX(#REF!,MATCH($A158&amp;$D164,#REF!,0),MATCH(BP$3,#REF!,0)),0)</f>
        <v>0</v>
      </c>
      <c r="BQ164" s="67" t="e">
        <f t="shared" ref="BQ164:BX164" si="352">((BQ160*$G164*--(AND($BF164=0,$BG164=0))+$BF164+BQ160*$BG164)*--(BQ$3&gt;=$BH164))*(1+$BJ164*--(BQ$3&gt;=$BK164))*--(IFERROR(MOD(MONTH(BQ$3),$BI164),0)=0)</f>
        <v>#REF!</v>
      </c>
      <c r="BR164" s="67" t="e">
        <f t="shared" si="352"/>
        <v>#REF!</v>
      </c>
      <c r="BS164" s="67" t="e">
        <f t="shared" si="352"/>
        <v>#REF!</v>
      </c>
      <c r="BT164" s="67" t="e">
        <f t="shared" si="352"/>
        <v>#REF!</v>
      </c>
      <c r="BU164" s="67" t="e">
        <f t="shared" si="352"/>
        <v>#REF!</v>
      </c>
      <c r="BV164" s="67" t="e">
        <f t="shared" si="352"/>
        <v>#REF!</v>
      </c>
      <c r="BW164" s="67" t="e">
        <f t="shared" si="352"/>
        <v>#REF!</v>
      </c>
      <c r="BX164" s="67" t="e">
        <f t="shared" si="352"/>
        <v>#REF!</v>
      </c>
      <c r="BY164" s="60"/>
      <c r="BZ164" s="87" t="e">
        <f t="shared" si="342"/>
        <v>#REF!</v>
      </c>
      <c r="CA164" s="62" t="e">
        <f>BZ164/BZ160</f>
        <v>#REF!</v>
      </c>
      <c r="CB164" s="60"/>
      <c r="CC164" s="67" t="e">
        <f t="shared" ref="CC164:CN164" si="353">((CC160*$G164*--(AND($BF164=0,$BG164=0))+$BF164+CC160*$BG164)*--(CC$3&gt;=$BH164))*(1+$BJ164*--(CC$3&gt;=$BK164))*--(IFERROR(MOD(MONTH(CC$3),$BI164),0)=0)</f>
        <v>#REF!</v>
      </c>
      <c r="CD164" s="67" t="e">
        <f t="shared" si="353"/>
        <v>#REF!</v>
      </c>
      <c r="CE164" s="67" t="e">
        <f t="shared" si="353"/>
        <v>#REF!</v>
      </c>
      <c r="CF164" s="67" t="e">
        <f t="shared" si="353"/>
        <v>#REF!</v>
      </c>
      <c r="CG164" s="67" t="e">
        <f t="shared" si="353"/>
        <v>#REF!</v>
      </c>
      <c r="CH164" s="67" t="e">
        <f t="shared" si="353"/>
        <v>#REF!</v>
      </c>
      <c r="CI164" s="67" t="e">
        <f t="shared" si="353"/>
        <v>#REF!</v>
      </c>
      <c r="CJ164" s="67" t="e">
        <f t="shared" si="353"/>
        <v>#REF!</v>
      </c>
      <c r="CK164" s="67" t="e">
        <f t="shared" si="353"/>
        <v>#REF!</v>
      </c>
      <c r="CL164" s="67" t="e">
        <f t="shared" si="353"/>
        <v>#REF!</v>
      </c>
      <c r="CM164" s="67" t="e">
        <f t="shared" si="353"/>
        <v>#REF!</v>
      </c>
      <c r="CN164" s="67" t="e">
        <f t="shared" si="353"/>
        <v>#REF!</v>
      </c>
      <c r="CO164" s="60"/>
      <c r="CP164" s="87" t="e">
        <f t="shared" si="343"/>
        <v>#REF!</v>
      </c>
      <c r="CQ164" s="62" t="e">
        <f>CP164/CP160</f>
        <v>#REF!</v>
      </c>
    </row>
    <row r="165" spans="1:95" ht="10.5" customHeight="1" x14ac:dyDescent="0.25">
      <c r="A165" s="70" t="str">
        <f t="shared" si="338"/>
        <v>DespesaReceita líquida</v>
      </c>
      <c r="B165" s="70" t="s">
        <v>53</v>
      </c>
      <c r="C165" s="70"/>
      <c r="D165" s="3" t="s">
        <v>1</v>
      </c>
      <c r="E165" s="3" t="e">
        <f>D158</f>
        <v>#REF!</v>
      </c>
      <c r="F165" s="60"/>
      <c r="G165" s="6">
        <v>0.99365889656175732</v>
      </c>
      <c r="H165" s="60"/>
      <c r="I165" s="4">
        <v>39407.903319282443</v>
      </c>
      <c r="J165" s="4">
        <v>52815.895409846707</v>
      </c>
      <c r="K165" s="4">
        <v>73635.209583820179</v>
      </c>
      <c r="L165" s="4">
        <v>54611.343655050347</v>
      </c>
      <c r="M165" s="4">
        <v>53353.393512865397</v>
      </c>
      <c r="N165" s="4">
        <v>54823.696967791737</v>
      </c>
      <c r="O165" s="4">
        <v>52983.411400584017</v>
      </c>
      <c r="P165" s="4">
        <v>68232.818828619231</v>
      </c>
      <c r="Q165" s="4">
        <v>41064.333950529413</v>
      </c>
      <c r="R165" s="4">
        <v>47019.292425795087</v>
      </c>
      <c r="S165" s="4">
        <v>56773.973283259184</v>
      </c>
      <c r="T165" s="4">
        <v>64232.663212093277</v>
      </c>
      <c r="U165" s="60"/>
      <c r="V165" s="4">
        <f t="shared" si="339"/>
        <v>658953.93554953695</v>
      </c>
      <c r="W165" s="6">
        <f>V165/V160</f>
        <v>0.94436345864982363</v>
      </c>
      <c r="X165" s="60"/>
      <c r="Y165" s="4">
        <f t="shared" ref="Y165:AJ165" si="354">Y160+Y161</f>
        <v>0</v>
      </c>
      <c r="Z165" s="4">
        <f t="shared" si="354"/>
        <v>0</v>
      </c>
      <c r="AA165" s="4">
        <f t="shared" si="354"/>
        <v>0</v>
      </c>
      <c r="AB165" s="4">
        <f t="shared" si="354"/>
        <v>0</v>
      </c>
      <c r="AC165" s="4">
        <f t="shared" si="354"/>
        <v>0</v>
      </c>
      <c r="AD165" s="4">
        <f t="shared" si="354"/>
        <v>0</v>
      </c>
      <c r="AE165" s="4">
        <f t="shared" si="354"/>
        <v>0</v>
      </c>
      <c r="AF165" s="4">
        <f t="shared" si="354"/>
        <v>0</v>
      </c>
      <c r="AG165" s="4">
        <f t="shared" si="354"/>
        <v>0</v>
      </c>
      <c r="AH165" s="4">
        <f t="shared" si="354"/>
        <v>0</v>
      </c>
      <c r="AI165" s="4">
        <f t="shared" si="354"/>
        <v>0</v>
      </c>
      <c r="AJ165" s="4">
        <f t="shared" si="354"/>
        <v>0</v>
      </c>
      <c r="AK165" s="60"/>
      <c r="AL165" s="4">
        <f t="shared" si="340"/>
        <v>0</v>
      </c>
      <c r="AM165" s="6" t="e">
        <f>AL165/AL160</f>
        <v>#DIV/0!</v>
      </c>
      <c r="AN165" s="60" t="e">
        <f>D158&amp;D165</f>
        <v>#REF!</v>
      </c>
      <c r="AO165" s="4">
        <f t="shared" ref="AO165:AZ165" si="355">AO160+AO161</f>
        <v>0</v>
      </c>
      <c r="AP165" s="4">
        <f t="shared" si="355"/>
        <v>0</v>
      </c>
      <c r="AQ165" s="4">
        <f t="shared" si="355"/>
        <v>0</v>
      </c>
      <c r="AR165" s="4">
        <f t="shared" si="355"/>
        <v>0</v>
      </c>
      <c r="AS165" s="4">
        <f t="shared" si="355"/>
        <v>0</v>
      </c>
      <c r="AT165" s="4">
        <f t="shared" si="355"/>
        <v>0</v>
      </c>
      <c r="AU165" s="4">
        <f t="shared" si="355"/>
        <v>0</v>
      </c>
      <c r="AV165" s="4">
        <f t="shared" si="355"/>
        <v>0</v>
      </c>
      <c r="AW165" s="4">
        <f t="shared" si="355"/>
        <v>0</v>
      </c>
      <c r="AX165" s="4">
        <f t="shared" si="355"/>
        <v>0</v>
      </c>
      <c r="AY165" s="4">
        <f t="shared" si="355"/>
        <v>0</v>
      </c>
      <c r="AZ165" s="4">
        <f t="shared" si="355"/>
        <v>0</v>
      </c>
      <c r="BA165" s="60"/>
      <c r="BB165" s="4">
        <f t="shared" si="341"/>
        <v>0</v>
      </c>
      <c r="BC165" s="6" t="e">
        <f>BB165/BB160</f>
        <v>#DIV/0!</v>
      </c>
      <c r="BD165" s="60"/>
      <c r="BE165" s="4"/>
      <c r="BF165" s="102"/>
      <c r="BG165" s="102"/>
      <c r="BH165" s="103"/>
      <c r="BI165" s="103"/>
      <c r="BJ165" s="103"/>
      <c r="BK165" s="103"/>
      <c r="BL165" s="60"/>
      <c r="BM165" s="4">
        <f t="shared" ref="BM165:BX165" si="356">BM160+BM161</f>
        <v>0</v>
      </c>
      <c r="BN165" s="4">
        <f t="shared" si="356"/>
        <v>0</v>
      </c>
      <c r="BO165" s="4">
        <f t="shared" si="356"/>
        <v>0</v>
      </c>
      <c r="BP165" s="4">
        <f t="shared" si="356"/>
        <v>0</v>
      </c>
      <c r="BQ165" s="4" t="e">
        <f t="shared" si="356"/>
        <v>#REF!</v>
      </c>
      <c r="BR165" s="4" t="e">
        <f t="shared" si="356"/>
        <v>#REF!</v>
      </c>
      <c r="BS165" s="4" t="e">
        <f t="shared" si="356"/>
        <v>#REF!</v>
      </c>
      <c r="BT165" s="4" t="e">
        <f t="shared" si="356"/>
        <v>#REF!</v>
      </c>
      <c r="BU165" s="4" t="e">
        <f t="shared" si="356"/>
        <v>#REF!</v>
      </c>
      <c r="BV165" s="4" t="e">
        <f t="shared" si="356"/>
        <v>#REF!</v>
      </c>
      <c r="BW165" s="4" t="e">
        <f t="shared" si="356"/>
        <v>#REF!</v>
      </c>
      <c r="BX165" s="4" t="e">
        <f t="shared" si="356"/>
        <v>#REF!</v>
      </c>
      <c r="BY165" s="60"/>
      <c r="BZ165" s="4" t="e">
        <f t="shared" si="342"/>
        <v>#REF!</v>
      </c>
      <c r="CA165" s="6" t="e">
        <f>BZ165/BZ160</f>
        <v>#REF!</v>
      </c>
      <c r="CB165" s="60"/>
      <c r="CC165" s="4" t="e">
        <f t="shared" ref="CC165:CN165" si="357">CC160+CC161</f>
        <v>#REF!</v>
      </c>
      <c r="CD165" s="4" t="e">
        <f t="shared" si="357"/>
        <v>#REF!</v>
      </c>
      <c r="CE165" s="4" t="e">
        <f t="shared" si="357"/>
        <v>#REF!</v>
      </c>
      <c r="CF165" s="4" t="e">
        <f t="shared" si="357"/>
        <v>#REF!</v>
      </c>
      <c r="CG165" s="4" t="e">
        <f t="shared" si="357"/>
        <v>#REF!</v>
      </c>
      <c r="CH165" s="4" t="e">
        <f t="shared" si="357"/>
        <v>#REF!</v>
      </c>
      <c r="CI165" s="4" t="e">
        <f t="shared" si="357"/>
        <v>#REF!</v>
      </c>
      <c r="CJ165" s="4" t="e">
        <f t="shared" si="357"/>
        <v>#REF!</v>
      </c>
      <c r="CK165" s="4" t="e">
        <f t="shared" si="357"/>
        <v>#REF!</v>
      </c>
      <c r="CL165" s="4" t="e">
        <f t="shared" si="357"/>
        <v>#REF!</v>
      </c>
      <c r="CM165" s="4" t="e">
        <f t="shared" si="357"/>
        <v>#REF!</v>
      </c>
      <c r="CN165" s="4" t="e">
        <f t="shared" si="357"/>
        <v>#REF!</v>
      </c>
      <c r="CO165" s="60"/>
      <c r="CP165" s="4" t="e">
        <f t="shared" si="343"/>
        <v>#REF!</v>
      </c>
      <c r="CQ165" s="6" t="e">
        <f>CP165/CP160</f>
        <v>#REF!</v>
      </c>
    </row>
    <row r="166" spans="1:95" ht="10.5" customHeight="1" x14ac:dyDescent="0.25">
      <c r="A166" s="70" t="str">
        <f t="shared" si="338"/>
        <v>DespesaCMV</v>
      </c>
      <c r="B166" s="70" t="s">
        <v>53</v>
      </c>
      <c r="C166" s="70"/>
      <c r="D166" s="81" t="s">
        <v>58</v>
      </c>
      <c r="E166" s="81" t="e">
        <f>D158</f>
        <v>#REF!</v>
      </c>
      <c r="F166" s="60"/>
      <c r="G166" s="88">
        <v>-0.2100861864968902</v>
      </c>
      <c r="H166" s="60"/>
      <c r="I166" s="83">
        <v>-11451.92528827085</v>
      </c>
      <c r="J166" s="83">
        <v>-12535.12711247994</v>
      </c>
      <c r="K166" s="83">
        <v>-15279.913896164549</v>
      </c>
      <c r="L166" s="83">
        <v>-12685.683332263699</v>
      </c>
      <c r="M166" s="83">
        <v>-10608.386355151701</v>
      </c>
      <c r="N166" s="83">
        <v>-11728.359290395359</v>
      </c>
      <c r="O166" s="83">
        <v>-11538.51297854746</v>
      </c>
      <c r="P166" s="83">
        <v>-14669.758791231019</v>
      </c>
      <c r="Q166" s="83">
        <v>-7096.250443599808</v>
      </c>
      <c r="R166" s="83">
        <v>-9185.2226223033576</v>
      </c>
      <c r="S166" s="83">
        <v>-13598.956456776299</v>
      </c>
      <c r="T166" s="83">
        <v>-12208.547142844491</v>
      </c>
      <c r="U166" s="60"/>
      <c r="V166" s="83">
        <f t="shared" si="339"/>
        <v>-142586.64371002855</v>
      </c>
      <c r="W166" s="88">
        <f>V166/V160</f>
        <v>-0.20434450535450224</v>
      </c>
      <c r="X166" s="60"/>
      <c r="Y166" s="83" t="e">
        <f t="shared" ref="Y166:AJ166" si="358">SUM(Y167:Y170)</f>
        <v>#REF!</v>
      </c>
      <c r="Z166" s="83" t="e">
        <f t="shared" si="358"/>
        <v>#REF!</v>
      </c>
      <c r="AA166" s="83" t="e">
        <f t="shared" si="358"/>
        <v>#REF!</v>
      </c>
      <c r="AB166" s="83" t="e">
        <f t="shared" si="358"/>
        <v>#REF!</v>
      </c>
      <c r="AC166" s="83" t="e">
        <f t="shared" si="358"/>
        <v>#REF!</v>
      </c>
      <c r="AD166" s="83" t="e">
        <f t="shared" si="358"/>
        <v>#REF!</v>
      </c>
      <c r="AE166" s="83" t="e">
        <f t="shared" si="358"/>
        <v>#REF!</v>
      </c>
      <c r="AF166" s="83" t="e">
        <f t="shared" si="358"/>
        <v>#REF!</v>
      </c>
      <c r="AG166" s="83" t="e">
        <f t="shared" si="358"/>
        <v>#REF!</v>
      </c>
      <c r="AH166" s="83" t="e">
        <f t="shared" si="358"/>
        <v>#REF!</v>
      </c>
      <c r="AI166" s="83" t="e">
        <f t="shared" si="358"/>
        <v>#REF!</v>
      </c>
      <c r="AJ166" s="83" t="e">
        <f t="shared" si="358"/>
        <v>#REF!</v>
      </c>
      <c r="AK166" s="60"/>
      <c r="AL166" s="83" t="e">
        <f t="shared" si="340"/>
        <v>#REF!</v>
      </c>
      <c r="AM166" s="88" t="e">
        <f>AL166/AL160</f>
        <v>#REF!</v>
      </c>
      <c r="AN166" s="60" t="e">
        <f>D158&amp;D166</f>
        <v>#REF!</v>
      </c>
      <c r="AO166" s="83" t="e">
        <f t="shared" ref="AO166:AZ166" si="359">SUM(AO167:AO170)</f>
        <v>#REF!</v>
      </c>
      <c r="AP166" s="83" t="e">
        <f t="shared" si="359"/>
        <v>#REF!</v>
      </c>
      <c r="AQ166" s="83" t="e">
        <f t="shared" si="359"/>
        <v>#REF!</v>
      </c>
      <c r="AR166" s="83" t="e">
        <f t="shared" si="359"/>
        <v>#REF!</v>
      </c>
      <c r="AS166" s="83" t="e">
        <f t="shared" si="359"/>
        <v>#REF!</v>
      </c>
      <c r="AT166" s="83" t="e">
        <f t="shared" si="359"/>
        <v>#REF!</v>
      </c>
      <c r="AU166" s="83" t="e">
        <f t="shared" si="359"/>
        <v>#REF!</v>
      </c>
      <c r="AV166" s="83" t="e">
        <f t="shared" si="359"/>
        <v>#REF!</v>
      </c>
      <c r="AW166" s="83" t="e">
        <f t="shared" si="359"/>
        <v>#REF!</v>
      </c>
      <c r="AX166" s="83" t="e">
        <f t="shared" si="359"/>
        <v>#REF!</v>
      </c>
      <c r="AY166" s="83" t="e">
        <f t="shared" si="359"/>
        <v>#REF!</v>
      </c>
      <c r="AZ166" s="83" t="e">
        <f t="shared" si="359"/>
        <v>#REF!</v>
      </c>
      <c r="BA166" s="60"/>
      <c r="BB166" s="83" t="e">
        <f t="shared" si="341"/>
        <v>#REF!</v>
      </c>
      <c r="BC166" s="88" t="e">
        <f>BB166/BB160</f>
        <v>#REF!</v>
      </c>
      <c r="BD166" s="60"/>
      <c r="BE166" s="83"/>
      <c r="BF166" s="116"/>
      <c r="BG166" s="116"/>
      <c r="BH166" s="117"/>
      <c r="BI166" s="117"/>
      <c r="BJ166" s="117"/>
      <c r="BK166" s="117"/>
      <c r="BL166" s="60"/>
      <c r="BM166" s="83" t="e">
        <f t="shared" ref="BM166:BX166" si="360">SUM(BM167:BM170)</f>
        <v>#REF!</v>
      </c>
      <c r="BN166" s="83" t="e">
        <f t="shared" si="360"/>
        <v>#REF!</v>
      </c>
      <c r="BO166" s="83" t="e">
        <f t="shared" si="360"/>
        <v>#REF!</v>
      </c>
      <c r="BP166" s="83" t="e">
        <f t="shared" si="360"/>
        <v>#REF!</v>
      </c>
      <c r="BQ166" s="83" t="e">
        <f t="shared" si="360"/>
        <v>#REF!</v>
      </c>
      <c r="BR166" s="83" t="e">
        <f t="shared" si="360"/>
        <v>#REF!</v>
      </c>
      <c r="BS166" s="83" t="e">
        <f t="shared" si="360"/>
        <v>#REF!</v>
      </c>
      <c r="BT166" s="83" t="e">
        <f t="shared" si="360"/>
        <v>#REF!</v>
      </c>
      <c r="BU166" s="83" t="e">
        <f t="shared" si="360"/>
        <v>#REF!</v>
      </c>
      <c r="BV166" s="83" t="e">
        <f t="shared" si="360"/>
        <v>#REF!</v>
      </c>
      <c r="BW166" s="83" t="e">
        <f t="shared" si="360"/>
        <v>#REF!</v>
      </c>
      <c r="BX166" s="83" t="e">
        <f t="shared" si="360"/>
        <v>#REF!</v>
      </c>
      <c r="BY166" s="60"/>
      <c r="BZ166" s="83" t="e">
        <f t="shared" si="342"/>
        <v>#REF!</v>
      </c>
      <c r="CA166" s="88" t="e">
        <f>BZ166/BZ160</f>
        <v>#REF!</v>
      </c>
      <c r="CB166" s="60"/>
      <c r="CC166" s="83" t="e">
        <f t="shared" ref="CC166:CN166" si="361">SUM(CC167:CC170)</f>
        <v>#REF!</v>
      </c>
      <c r="CD166" s="83" t="e">
        <f t="shared" si="361"/>
        <v>#REF!</v>
      </c>
      <c r="CE166" s="83" t="e">
        <f t="shared" si="361"/>
        <v>#REF!</v>
      </c>
      <c r="CF166" s="83" t="e">
        <f t="shared" si="361"/>
        <v>#REF!</v>
      </c>
      <c r="CG166" s="83" t="e">
        <f t="shared" si="361"/>
        <v>#REF!</v>
      </c>
      <c r="CH166" s="83" t="e">
        <f t="shared" si="361"/>
        <v>#REF!</v>
      </c>
      <c r="CI166" s="83" t="e">
        <f t="shared" si="361"/>
        <v>#REF!</v>
      </c>
      <c r="CJ166" s="83" t="e">
        <f t="shared" si="361"/>
        <v>#REF!</v>
      </c>
      <c r="CK166" s="83" t="e">
        <f t="shared" si="361"/>
        <v>#REF!</v>
      </c>
      <c r="CL166" s="83" t="e">
        <f t="shared" si="361"/>
        <v>#REF!</v>
      </c>
      <c r="CM166" s="83" t="e">
        <f t="shared" si="361"/>
        <v>#REF!</v>
      </c>
      <c r="CN166" s="83" t="e">
        <f t="shared" si="361"/>
        <v>#REF!</v>
      </c>
      <c r="CO166" s="60"/>
      <c r="CP166" s="83" t="e">
        <f t="shared" si="343"/>
        <v>#REF!</v>
      </c>
      <c r="CQ166" s="88" t="e">
        <f>CP166/CP160</f>
        <v>#REF!</v>
      </c>
    </row>
    <row r="167" spans="1:95" ht="10.5" customHeight="1" outlineLevel="1" x14ac:dyDescent="0.25">
      <c r="A167" s="70" t="str">
        <f t="shared" si="338"/>
        <v>DespesaProduto</v>
      </c>
      <c r="B167" s="70" t="s">
        <v>53</v>
      </c>
      <c r="C167" s="70" t="s">
        <v>252</v>
      </c>
      <c r="D167" s="60" t="s">
        <v>59</v>
      </c>
      <c r="E167" s="60" t="e">
        <f>D158</f>
        <v>#REF!</v>
      </c>
      <c r="F167" s="60"/>
      <c r="G167" s="62">
        <v>-0.18724764030798369</v>
      </c>
      <c r="H167" s="60"/>
      <c r="I167" s="67">
        <v>-10217.268611242591</v>
      </c>
      <c r="J167" s="67">
        <v>-11043.97036858271</v>
      </c>
      <c r="K167" s="67">
        <v>-13379.453201718499</v>
      </c>
      <c r="L167" s="67">
        <v>-11729.57952834939</v>
      </c>
      <c r="M167" s="67">
        <v>-10072.769505538001</v>
      </c>
      <c r="N167" s="67">
        <v>-11161.77319682823</v>
      </c>
      <c r="O167" s="67">
        <v>-11538.51297854746</v>
      </c>
      <c r="P167" s="67">
        <v>-10972.53037682954</v>
      </c>
      <c r="Q167" s="67">
        <v>-7096.250443599808</v>
      </c>
      <c r="R167" s="67">
        <v>-8685.5613138992649</v>
      </c>
      <c r="S167" s="67">
        <v>-12652.136021359809</v>
      </c>
      <c r="T167" s="67">
        <v>-11228.06887056549</v>
      </c>
      <c r="U167" s="60"/>
      <c r="V167" s="87">
        <f t="shared" si="339"/>
        <v>-129777.8744170608</v>
      </c>
      <c r="W167" s="62">
        <f>V167/V160</f>
        <v>-0.18598793592227467</v>
      </c>
      <c r="X167" s="60"/>
      <c r="Y167" s="67" t="e">
        <f t="shared" ref="Y167:AJ167" si="362">Y$48*(Y160/Y$41)</f>
        <v>#REF!</v>
      </c>
      <c r="Z167" s="67" t="e">
        <f t="shared" si="362"/>
        <v>#REF!</v>
      </c>
      <c r="AA167" s="67" t="e">
        <f t="shared" si="362"/>
        <v>#REF!</v>
      </c>
      <c r="AB167" s="67" t="e">
        <f t="shared" si="362"/>
        <v>#REF!</v>
      </c>
      <c r="AC167" s="67" t="e">
        <f t="shared" si="362"/>
        <v>#REF!</v>
      </c>
      <c r="AD167" s="67" t="e">
        <f t="shared" si="362"/>
        <v>#REF!</v>
      </c>
      <c r="AE167" s="67" t="e">
        <f t="shared" si="362"/>
        <v>#REF!</v>
      </c>
      <c r="AF167" s="67" t="e">
        <f t="shared" si="362"/>
        <v>#REF!</v>
      </c>
      <c r="AG167" s="67" t="e">
        <f t="shared" si="362"/>
        <v>#REF!</v>
      </c>
      <c r="AH167" s="67" t="e">
        <f t="shared" si="362"/>
        <v>#REF!</v>
      </c>
      <c r="AI167" s="67" t="e">
        <f t="shared" si="362"/>
        <v>#REF!</v>
      </c>
      <c r="AJ167" s="67" t="e">
        <f t="shared" si="362"/>
        <v>#REF!</v>
      </c>
      <c r="AK167" s="60"/>
      <c r="AL167" s="87" t="e">
        <f t="shared" si="340"/>
        <v>#REF!</v>
      </c>
      <c r="AM167" s="62" t="e">
        <f>AL167/AL160</f>
        <v>#REF!</v>
      </c>
      <c r="AN167" s="60" t="e">
        <f>D158&amp;D167</f>
        <v>#REF!</v>
      </c>
      <c r="AO167" s="67" t="e">
        <f t="shared" ref="AO167:AZ167" si="363">AO$48*(AO160/AO$41)</f>
        <v>#REF!</v>
      </c>
      <c r="AP167" s="67" t="e">
        <f t="shared" si="363"/>
        <v>#REF!</v>
      </c>
      <c r="AQ167" s="67" t="e">
        <f t="shared" si="363"/>
        <v>#REF!</v>
      </c>
      <c r="AR167" s="67" t="e">
        <f t="shared" si="363"/>
        <v>#REF!</v>
      </c>
      <c r="AS167" s="67" t="e">
        <f t="shared" si="363"/>
        <v>#REF!</v>
      </c>
      <c r="AT167" s="67" t="e">
        <f t="shared" si="363"/>
        <v>#REF!</v>
      </c>
      <c r="AU167" s="67" t="e">
        <f t="shared" si="363"/>
        <v>#REF!</v>
      </c>
      <c r="AV167" s="67" t="e">
        <f t="shared" si="363"/>
        <v>#REF!</v>
      </c>
      <c r="AW167" s="67" t="e">
        <f t="shared" si="363"/>
        <v>#REF!</v>
      </c>
      <c r="AX167" s="67" t="e">
        <f t="shared" si="363"/>
        <v>#REF!</v>
      </c>
      <c r="AY167" s="67" t="e">
        <f t="shared" si="363"/>
        <v>#REF!</v>
      </c>
      <c r="AZ167" s="67" t="e">
        <f t="shared" si="363"/>
        <v>#REF!</v>
      </c>
      <c r="BA167" s="60"/>
      <c r="BB167" s="87" t="e">
        <f t="shared" si="341"/>
        <v>#REF!</v>
      </c>
      <c r="BC167" s="62" t="e">
        <f>BB167/BB160</f>
        <v>#REF!</v>
      </c>
      <c r="BD167" s="60"/>
      <c r="BE167" s="67" t="str">
        <f t="shared" ref="BE167:BG170" si="364">INDEX($BE$4:$BK$115,MATCH($D167,$D$4:$D$115,0),MATCH(BE$475,$BE$4:$BK$4,0))</f>
        <v>Aumento de preços</v>
      </c>
      <c r="BF167" s="119">
        <f t="shared" si="364"/>
        <v>0</v>
      </c>
      <c r="BG167" s="120">
        <f t="shared" si="364"/>
        <v>0</v>
      </c>
      <c r="BH167" s="121" t="e">
        <f>BH160</f>
        <v>#REF!</v>
      </c>
      <c r="BI167" s="120">
        <f t="shared" ref="BI167:BK170" si="365">INDEX($BE$4:$BK$115,MATCH($D167,$D$4:$D$115,0),MATCH(BI$475,$BE$4:$BK$4,0))</f>
        <v>0</v>
      </c>
      <c r="BJ167" s="120">
        <f t="shared" si="365"/>
        <v>0</v>
      </c>
      <c r="BK167" s="121">
        <f t="shared" si="365"/>
        <v>0</v>
      </c>
      <c r="BL167" s="60"/>
      <c r="BM167" s="67" t="e">
        <f t="shared" ref="BM167:BX167" si="366">BM$48*(BM160/BM$41)</f>
        <v>#REF!</v>
      </c>
      <c r="BN167" s="67" t="e">
        <f t="shared" si="366"/>
        <v>#REF!</v>
      </c>
      <c r="BO167" s="67" t="e">
        <f t="shared" si="366"/>
        <v>#REF!</v>
      </c>
      <c r="BP167" s="67" t="e">
        <f t="shared" si="366"/>
        <v>#REF!</v>
      </c>
      <c r="BQ167" s="67" t="e">
        <f t="shared" si="366"/>
        <v>#REF!</v>
      </c>
      <c r="BR167" s="67" t="e">
        <f t="shared" si="366"/>
        <v>#REF!</v>
      </c>
      <c r="BS167" s="67" t="e">
        <f t="shared" si="366"/>
        <v>#REF!</v>
      </c>
      <c r="BT167" s="67" t="e">
        <f t="shared" si="366"/>
        <v>#REF!</v>
      </c>
      <c r="BU167" s="67" t="e">
        <f t="shared" si="366"/>
        <v>#REF!</v>
      </c>
      <c r="BV167" s="67" t="e">
        <f t="shared" si="366"/>
        <v>#REF!</v>
      </c>
      <c r="BW167" s="67" t="e">
        <f t="shared" si="366"/>
        <v>#REF!</v>
      </c>
      <c r="BX167" s="67" t="e">
        <f t="shared" si="366"/>
        <v>#REF!</v>
      </c>
      <c r="BY167" s="60"/>
      <c r="BZ167" s="87" t="e">
        <f t="shared" si="342"/>
        <v>#REF!</v>
      </c>
      <c r="CA167" s="62" t="e">
        <f>BZ167/BZ160</f>
        <v>#REF!</v>
      </c>
      <c r="CB167" s="60"/>
      <c r="CC167" s="67" t="e">
        <f t="shared" ref="CC167:CN167" si="367">CC$48*(CC160/CC$41)</f>
        <v>#REF!</v>
      </c>
      <c r="CD167" s="67" t="e">
        <f t="shared" si="367"/>
        <v>#REF!</v>
      </c>
      <c r="CE167" s="67" t="e">
        <f t="shared" si="367"/>
        <v>#REF!</v>
      </c>
      <c r="CF167" s="67" t="e">
        <f t="shared" si="367"/>
        <v>#REF!</v>
      </c>
      <c r="CG167" s="67" t="e">
        <f t="shared" si="367"/>
        <v>#REF!</v>
      </c>
      <c r="CH167" s="67" t="e">
        <f t="shared" si="367"/>
        <v>#REF!</v>
      </c>
      <c r="CI167" s="67" t="e">
        <f t="shared" si="367"/>
        <v>#REF!</v>
      </c>
      <c r="CJ167" s="67" t="e">
        <f t="shared" si="367"/>
        <v>#REF!</v>
      </c>
      <c r="CK167" s="67" t="e">
        <f t="shared" si="367"/>
        <v>#REF!</v>
      </c>
      <c r="CL167" s="67" t="e">
        <f t="shared" si="367"/>
        <v>#REF!</v>
      </c>
      <c r="CM167" s="67" t="e">
        <f t="shared" si="367"/>
        <v>#REF!</v>
      </c>
      <c r="CN167" s="67" t="e">
        <f t="shared" si="367"/>
        <v>#REF!</v>
      </c>
      <c r="CO167" s="60"/>
      <c r="CP167" s="87" t="e">
        <f t="shared" si="343"/>
        <v>#REF!</v>
      </c>
      <c r="CQ167" s="62" t="e">
        <f>CP167/CP160</f>
        <v>#REF!</v>
      </c>
    </row>
    <row r="168" spans="1:95" ht="10.5" customHeight="1" outlineLevel="1" x14ac:dyDescent="0.25">
      <c r="A168" s="70" t="str">
        <f t="shared" si="338"/>
        <v>DespesaBoniteca</v>
      </c>
      <c r="B168" s="70" t="s">
        <v>53</v>
      </c>
      <c r="C168" s="70" t="s">
        <v>60</v>
      </c>
      <c r="D168" s="60" t="s">
        <v>60</v>
      </c>
      <c r="E168" s="60" t="e">
        <f>D158</f>
        <v>#REF!</v>
      </c>
      <c r="F168" s="60"/>
      <c r="G168" s="62">
        <v>-2.2838546188906531E-2</v>
      </c>
      <c r="H168" s="60"/>
      <c r="I168" s="67">
        <v>0</v>
      </c>
      <c r="J168" s="67">
        <v>0</v>
      </c>
      <c r="K168" s="67">
        <v>0</v>
      </c>
      <c r="L168" s="67">
        <v>0</v>
      </c>
      <c r="M168" s="67">
        <v>0</v>
      </c>
      <c r="N168" s="67">
        <v>0</v>
      </c>
      <c r="O168" s="67">
        <v>0</v>
      </c>
      <c r="P168" s="67">
        <v>0</v>
      </c>
      <c r="Q168" s="67">
        <v>0</v>
      </c>
      <c r="R168" s="67">
        <v>0</v>
      </c>
      <c r="S168" s="67">
        <v>0</v>
      </c>
      <c r="T168" s="67">
        <v>0</v>
      </c>
      <c r="U168" s="60"/>
      <c r="V168" s="87">
        <f t="shared" si="339"/>
        <v>0</v>
      </c>
      <c r="W168" s="62">
        <f>V168/V160</f>
        <v>0</v>
      </c>
      <c r="X168" s="60"/>
      <c r="Y168" s="138">
        <v>0</v>
      </c>
      <c r="Z168" s="139">
        <v>0</v>
      </c>
      <c r="AA168" s="139">
        <v>0</v>
      </c>
      <c r="AB168" s="139">
        <v>0</v>
      </c>
      <c r="AC168" s="139">
        <v>0</v>
      </c>
      <c r="AD168" s="139">
        <v>0</v>
      </c>
      <c r="AE168" s="139">
        <v>0</v>
      </c>
      <c r="AF168" s="140">
        <v>0</v>
      </c>
      <c r="AG168" s="67">
        <v>0</v>
      </c>
      <c r="AH168" s="67">
        <v>0</v>
      </c>
      <c r="AI168" s="67">
        <v>0</v>
      </c>
      <c r="AJ168" s="67">
        <v>0</v>
      </c>
      <c r="AK168" s="60"/>
      <c r="AL168" s="87">
        <f t="shared" si="340"/>
        <v>0</v>
      </c>
      <c r="AM168" s="62" t="e">
        <f>AL168/AL160</f>
        <v>#DIV/0!</v>
      </c>
      <c r="AN168" s="60" t="e">
        <f>D158&amp;D168</f>
        <v>#REF!</v>
      </c>
      <c r="AO168" s="67">
        <v>0</v>
      </c>
      <c r="AP168" s="67">
        <v>0</v>
      </c>
      <c r="AQ168" s="67">
        <v>0</v>
      </c>
      <c r="AR168" s="67">
        <v>0</v>
      </c>
      <c r="AS168" s="67">
        <v>0</v>
      </c>
      <c r="AT168" s="67">
        <v>0</v>
      </c>
      <c r="AU168" s="67">
        <v>0</v>
      </c>
      <c r="AV168" s="67">
        <v>0</v>
      </c>
      <c r="AW168" s="67">
        <v>0</v>
      </c>
      <c r="AX168" s="67">
        <v>0</v>
      </c>
      <c r="AY168" s="67">
        <v>0</v>
      </c>
      <c r="AZ168" s="67">
        <v>0</v>
      </c>
      <c r="BA168" s="60"/>
      <c r="BB168" s="87">
        <f t="shared" si="341"/>
        <v>0</v>
      </c>
      <c r="BC168" s="62" t="e">
        <f>BB168/BB160</f>
        <v>#DIV/0!</v>
      </c>
      <c r="BD168" s="60"/>
      <c r="BE168" s="67" t="e">
        <f t="shared" si="364"/>
        <v>#N/A</v>
      </c>
      <c r="BF168" s="119" t="e">
        <f t="shared" si="364"/>
        <v>#N/A</v>
      </c>
      <c r="BG168" s="120" t="e">
        <f t="shared" si="364"/>
        <v>#N/A</v>
      </c>
      <c r="BH168" s="121" t="e">
        <f>BH160</f>
        <v>#REF!</v>
      </c>
      <c r="BI168" s="120" t="e">
        <f t="shared" si="365"/>
        <v>#N/A</v>
      </c>
      <c r="BJ168" s="120" t="e">
        <f t="shared" si="365"/>
        <v>#N/A</v>
      </c>
      <c r="BK168" s="121" t="e">
        <f t="shared" si="365"/>
        <v>#N/A</v>
      </c>
      <c r="BL168" s="60"/>
      <c r="BM168" s="67">
        <v>0</v>
      </c>
      <c r="BN168" s="67">
        <v>0</v>
      </c>
      <c r="BO168" s="67">
        <v>0</v>
      </c>
      <c r="BP168" s="67">
        <v>0</v>
      </c>
      <c r="BQ168" s="67">
        <f>IFERROR(#REF!*BQ160/BQ$41,0)</f>
        <v>0</v>
      </c>
      <c r="BR168" s="67">
        <f>IFERROR(#REF!*BR160/BR$41,0)</f>
        <v>0</v>
      </c>
      <c r="BS168" s="67">
        <f>IFERROR(#REF!*BS160/BS$41,0)</f>
        <v>0</v>
      </c>
      <c r="BT168" s="67">
        <f>IFERROR(#REF!*BT160/BT$41,0)</f>
        <v>0</v>
      </c>
      <c r="BU168" s="67">
        <f>IFERROR(#REF!*BU160/BU$41,0)</f>
        <v>0</v>
      </c>
      <c r="BV168" s="67">
        <f>IFERROR(#REF!*BV160/BV$41,0)</f>
        <v>0</v>
      </c>
      <c r="BW168" s="67">
        <f>IFERROR(#REF!*BW160/BW$41,0)</f>
        <v>0</v>
      </c>
      <c r="BX168" s="67">
        <f>IFERROR(#REF!*BX160/BX$41,0)</f>
        <v>0</v>
      </c>
      <c r="BY168" s="60"/>
      <c r="BZ168" s="87">
        <f t="shared" si="342"/>
        <v>0</v>
      </c>
      <c r="CA168" s="62" t="e">
        <f>BZ168/BZ160</f>
        <v>#REF!</v>
      </c>
      <c r="CB168" s="60"/>
      <c r="CC168" s="67">
        <f>IFERROR(#REF!*CC160/CC$41,0)</f>
        <v>0</v>
      </c>
      <c r="CD168" s="67">
        <f>IFERROR(#REF!*CD160/CD$41,0)</f>
        <v>0</v>
      </c>
      <c r="CE168" s="67">
        <f>IFERROR(#REF!*CE160/CE$41,0)</f>
        <v>0</v>
      </c>
      <c r="CF168" s="67">
        <f>IFERROR(#REF!*CF160/CF$41,0)</f>
        <v>0</v>
      </c>
      <c r="CG168" s="67">
        <f>IFERROR(#REF!*CG160/CG$41,0)</f>
        <v>0</v>
      </c>
      <c r="CH168" s="67">
        <f>IFERROR(#REF!*CH160/CH$41,0)</f>
        <v>0</v>
      </c>
      <c r="CI168" s="67">
        <f>IFERROR(#REF!*CI160/CI$41,0)</f>
        <v>0</v>
      </c>
      <c r="CJ168" s="67">
        <f>IFERROR(#REF!*CJ160/CJ$41,0)</f>
        <v>0</v>
      </c>
      <c r="CK168" s="67">
        <f>IFERROR(#REF!*CK160/CK$41,0)</f>
        <v>0</v>
      </c>
      <c r="CL168" s="67">
        <f>IFERROR(#REF!*CL160/CL$41,0)</f>
        <v>0</v>
      </c>
      <c r="CM168" s="67">
        <f>IFERROR(#REF!*CM160/CM$41,0)</f>
        <v>0</v>
      </c>
      <c r="CN168" s="67">
        <f>IFERROR(#REF!*CN160/CN$41,0)</f>
        <v>0</v>
      </c>
      <c r="CO168" s="60"/>
      <c r="CP168" s="87">
        <f t="shared" si="343"/>
        <v>0</v>
      </c>
      <c r="CQ168" s="62" t="e">
        <f>CP168/CP160</f>
        <v>#REF!</v>
      </c>
    </row>
    <row r="169" spans="1:95" ht="10.5" customHeight="1" outlineLevel="1" x14ac:dyDescent="0.25">
      <c r="A169" s="70" t="str">
        <f t="shared" si="338"/>
        <v>DespesaFrete sobre Compras</v>
      </c>
      <c r="B169" s="70" t="s">
        <v>53</v>
      </c>
      <c r="C169" s="70" t="s">
        <v>80</v>
      </c>
      <c r="D169" s="60" t="s">
        <v>61</v>
      </c>
      <c r="E169" s="60" t="e">
        <f>D158</f>
        <v>#REF!</v>
      </c>
      <c r="F169" s="60"/>
      <c r="G169" s="62">
        <v>-2.2838546188906531E-2</v>
      </c>
      <c r="H169" s="60"/>
      <c r="I169" s="67">
        <v>0</v>
      </c>
      <c r="J169" s="67">
        <v>0</v>
      </c>
      <c r="K169" s="67">
        <v>0</v>
      </c>
      <c r="L169" s="67">
        <v>0</v>
      </c>
      <c r="M169" s="67">
        <v>0</v>
      </c>
      <c r="N169" s="67">
        <v>0</v>
      </c>
      <c r="O169" s="67">
        <v>0</v>
      </c>
      <c r="P169" s="67">
        <v>0</v>
      </c>
      <c r="Q169" s="67">
        <v>0</v>
      </c>
      <c r="R169" s="67">
        <v>0</v>
      </c>
      <c r="S169" s="67">
        <v>0</v>
      </c>
      <c r="T169" s="67">
        <v>0</v>
      </c>
      <c r="U169" s="60"/>
      <c r="V169" s="87">
        <f t="shared" si="339"/>
        <v>0</v>
      </c>
      <c r="W169" s="62">
        <f>V169/V160</f>
        <v>0</v>
      </c>
      <c r="X169" s="60"/>
      <c r="Y169" s="67">
        <f t="array" ref="Y169">IFERROR(INDEX(#REF!,MATCH($A158&amp;$D169,#REF!,0),MATCH(Y$3,#REF!,0)),0)</f>
        <v>0</v>
      </c>
      <c r="Z169" s="67">
        <f t="array" ref="Z169">IFERROR(INDEX(#REF!,MATCH($A158&amp;$D169,#REF!,0),MATCH(Z$3,#REF!,0)),0)</f>
        <v>0</v>
      </c>
      <c r="AA169" s="67">
        <f t="array" ref="AA169">IFERROR(INDEX(#REF!,MATCH($A158&amp;$D169,#REF!,0),MATCH(AA$3,#REF!,0)),0)</f>
        <v>0</v>
      </c>
      <c r="AB169" s="67">
        <f t="array" ref="AB169">IFERROR(INDEX(#REF!,MATCH($A158&amp;$D169,#REF!,0),MATCH(AB$3,#REF!,0)),0)</f>
        <v>0</v>
      </c>
      <c r="AC169" s="67">
        <f t="array" ref="AC169">IFERROR(INDEX(#REF!,MATCH($A158&amp;$D169,#REF!,0),MATCH(AC$3,#REF!,0)),0)</f>
        <v>0</v>
      </c>
      <c r="AD169" s="67">
        <f t="array" ref="AD169">IFERROR(INDEX(#REF!,MATCH($A158&amp;$D169,#REF!,0),MATCH(AD$3,#REF!,0)),0)</f>
        <v>0</v>
      </c>
      <c r="AE169" s="67">
        <f t="array" ref="AE169">IFERROR(INDEX(#REF!,MATCH($A158&amp;$D169,#REF!,0),MATCH(AE$3,#REF!,0)),0)</f>
        <v>0</v>
      </c>
      <c r="AF169" s="67">
        <f t="array" ref="AF169">IFERROR(INDEX(#REF!,MATCH($A158&amp;$D169,#REF!,0),MATCH(AF$3,#REF!,0)),0)</f>
        <v>0</v>
      </c>
      <c r="AG169" s="67">
        <f t="array" ref="AG169">IFERROR(INDEX(#REF!,MATCH($A158&amp;$D169,#REF!,0),MATCH(AG$3,#REF!,0)),0)</f>
        <v>0</v>
      </c>
      <c r="AH169" s="67">
        <f t="array" ref="AH169">IFERROR(INDEX(#REF!,MATCH($A158&amp;$D169,#REF!,0),MATCH(AH$3,#REF!,0)),0)</f>
        <v>0</v>
      </c>
      <c r="AI169" s="67">
        <f t="array" ref="AI169">IFERROR(INDEX(#REF!,MATCH($A158&amp;$D169,#REF!,0),MATCH(AI$3,#REF!,0)),0)</f>
        <v>0</v>
      </c>
      <c r="AJ169" s="67">
        <f t="array" ref="AJ169">IFERROR(INDEX(#REF!,MATCH($A158&amp;$D169,#REF!,0),MATCH(AJ$3,#REF!,0)),0)</f>
        <v>0</v>
      </c>
      <c r="AK169" s="60"/>
      <c r="AL169" s="87">
        <f t="shared" si="340"/>
        <v>0</v>
      </c>
      <c r="AM169" s="62" t="e">
        <f>AL169/AL160</f>
        <v>#DIV/0!</v>
      </c>
      <c r="AN169" s="60" t="e">
        <f>D158&amp;D169</f>
        <v>#REF!</v>
      </c>
      <c r="AO169" s="67">
        <f t="array" ref="AO169">IFERROR(INDEX(#REF!,MATCH($A158&amp;$D169,#REF!,0),MATCH(AO$3,#REF!,0)),0)</f>
        <v>0</v>
      </c>
      <c r="AP169" s="67">
        <f t="array" ref="AP169">IFERROR(INDEX(#REF!,MATCH($A158&amp;$D169,#REF!,0),MATCH(AP$3,#REF!,0)),0)</f>
        <v>0</v>
      </c>
      <c r="AQ169" s="67">
        <f t="array" ref="AQ169">IFERROR(INDEX(#REF!,MATCH($A158&amp;$D169,#REF!,0),MATCH(AQ$3,#REF!,0)),0)</f>
        <v>0</v>
      </c>
      <c r="AR169" s="67">
        <f t="array" ref="AR169">IFERROR(INDEX(#REF!,MATCH($A158&amp;$D169,#REF!,0),MATCH(AR$3,#REF!,0)),0)</f>
        <v>0</v>
      </c>
      <c r="AS169" s="67">
        <f t="array" ref="AS169">IFERROR(INDEX(#REF!,MATCH($A158&amp;$D169,#REF!,0),MATCH(AS$3,#REF!,0)),0)</f>
        <v>0</v>
      </c>
      <c r="AT169" s="67">
        <f t="array" ref="AT169">IFERROR(INDEX(#REF!,MATCH($A158&amp;$D169,#REF!,0),MATCH(AT$3,#REF!,0)),0)</f>
        <v>0</v>
      </c>
      <c r="AU169" s="67">
        <f t="array" ref="AU169">IFERROR(INDEX(#REF!,MATCH($A158&amp;$D169,#REF!,0),MATCH(AU$3,#REF!,0)),0)</f>
        <v>0</v>
      </c>
      <c r="AV169" s="67">
        <f t="array" ref="AV169">IFERROR(INDEX(#REF!,MATCH($A158&amp;$D169,#REF!,0),MATCH(AV$3,#REF!,0)),0)</f>
        <v>0</v>
      </c>
      <c r="AW169" s="67">
        <f t="array" ref="AW169">IFERROR(INDEX(#REF!,MATCH($A158&amp;$D169,#REF!,0),MATCH(AW$3,#REF!,0)),0)</f>
        <v>0</v>
      </c>
      <c r="AX169" s="67">
        <f t="array" ref="AX169">IFERROR(INDEX(#REF!,MATCH($A158&amp;$D169,#REF!,0),MATCH(AX$3,#REF!,0)),0)</f>
        <v>0</v>
      </c>
      <c r="AY169" s="67">
        <f t="array" ref="AY169">IFERROR(INDEX(#REF!,MATCH($A158&amp;$D169,#REF!,0),MATCH(AY$3,#REF!,0)),0)</f>
        <v>0</v>
      </c>
      <c r="AZ169" s="67">
        <f t="array" ref="AZ169">IFERROR(INDEX(#REF!,MATCH($A158&amp;$D169,#REF!,0),MATCH(AZ$3,#REF!,0)),0)</f>
        <v>0</v>
      </c>
      <c r="BA169" s="60"/>
      <c r="BB169" s="87">
        <f t="shared" si="341"/>
        <v>0</v>
      </c>
      <c r="BC169" s="62" t="e">
        <f>BB169/BB160</f>
        <v>#DIV/0!</v>
      </c>
      <c r="BD169" s="60"/>
      <c r="BE169" s="67" t="str">
        <f t="shared" si="364"/>
        <v>Tabela Jamef</v>
      </c>
      <c r="BF169" s="119">
        <f t="shared" si="364"/>
        <v>-691.19999999999993</v>
      </c>
      <c r="BG169" s="120">
        <f t="shared" si="364"/>
        <v>0</v>
      </c>
      <c r="BH169" s="121" t="e">
        <f>BH160</f>
        <v>#REF!</v>
      </c>
      <c r="BI169" s="120">
        <f t="shared" si="365"/>
        <v>0</v>
      </c>
      <c r="BJ169" s="120">
        <f t="shared" si="365"/>
        <v>0</v>
      </c>
      <c r="BK169" s="121">
        <f t="shared" si="365"/>
        <v>0</v>
      </c>
      <c r="BL169" s="60"/>
      <c r="BM169" s="67">
        <f t="array" ref="BM169">IFERROR(INDEX(#REF!,MATCH($A158&amp;$D169,#REF!,0),MATCH(BM$3,#REF!,0)),0)</f>
        <v>0</v>
      </c>
      <c r="BN169" s="67">
        <f t="array" ref="BN169">IFERROR(INDEX(#REF!,MATCH($A158&amp;$D169,#REF!,0),MATCH(BN$3,#REF!,0)),0)</f>
        <v>0</v>
      </c>
      <c r="BO169" s="67">
        <f t="array" ref="BO169">IFERROR(INDEX(#REF!,MATCH($A158&amp;$D169,#REF!,0),MATCH(BO$3,#REF!,0)),0)</f>
        <v>0</v>
      </c>
      <c r="BP169" s="67">
        <f t="array" ref="BP169">IFERROR(INDEX(#REF!,MATCH($A158&amp;$D169,#REF!,0),MATCH(BP$3,#REF!,0)),0)</f>
        <v>0</v>
      </c>
      <c r="BQ169" s="67" t="e">
        <f t="shared" ref="BQ169:BX169" si="368">((BQ159*$G169*--(AND($BF169=0,$BG169=0))+$BF169+BQ159*$BG169)*--(BQ$3&gt;=$BH169))*(1+$BJ169*--(BQ$3&gt;=$BK169))*--(IFERROR(MOD(MONTH(BQ$3),$BI169),0)=0)</f>
        <v>#REF!</v>
      </c>
      <c r="BR169" s="67" t="e">
        <f t="shared" si="368"/>
        <v>#REF!</v>
      </c>
      <c r="BS169" s="67" t="e">
        <f t="shared" si="368"/>
        <v>#REF!</v>
      </c>
      <c r="BT169" s="67" t="e">
        <f t="shared" si="368"/>
        <v>#REF!</v>
      </c>
      <c r="BU169" s="67" t="e">
        <f t="shared" si="368"/>
        <v>#REF!</v>
      </c>
      <c r="BV169" s="67" t="e">
        <f t="shared" si="368"/>
        <v>#REF!</v>
      </c>
      <c r="BW169" s="67" t="e">
        <f t="shared" si="368"/>
        <v>#REF!</v>
      </c>
      <c r="BX169" s="67" t="e">
        <f t="shared" si="368"/>
        <v>#REF!</v>
      </c>
      <c r="BY169" s="60"/>
      <c r="BZ169" s="87" t="e">
        <f t="shared" si="342"/>
        <v>#REF!</v>
      </c>
      <c r="CA169" s="62" t="e">
        <f>BZ169/BZ160</f>
        <v>#REF!</v>
      </c>
      <c r="CB169" s="60"/>
      <c r="CC169" s="67" t="e">
        <f t="shared" ref="CC169:CN169" si="369">((CC159*$G169*--(AND($BF169=0,$BG169=0))+$BF169+CC159*$BG169)*--(CC$3&gt;=$BH169))*(1+$BJ169*--(CC$3&gt;=$BK169))*--(IFERROR(MOD(MONTH(CC$3),$BI169),0)=0)</f>
        <v>#REF!</v>
      </c>
      <c r="CD169" s="67" t="e">
        <f t="shared" si="369"/>
        <v>#REF!</v>
      </c>
      <c r="CE169" s="67" t="e">
        <f t="shared" si="369"/>
        <v>#REF!</v>
      </c>
      <c r="CF169" s="67" t="e">
        <f t="shared" si="369"/>
        <v>#REF!</v>
      </c>
      <c r="CG169" s="67" t="e">
        <f t="shared" si="369"/>
        <v>#REF!</v>
      </c>
      <c r="CH169" s="67" t="e">
        <f t="shared" si="369"/>
        <v>#REF!</v>
      </c>
      <c r="CI169" s="67" t="e">
        <f t="shared" si="369"/>
        <v>#REF!</v>
      </c>
      <c r="CJ169" s="67" t="e">
        <f t="shared" si="369"/>
        <v>#REF!</v>
      </c>
      <c r="CK169" s="67" t="e">
        <f t="shared" si="369"/>
        <v>#REF!</v>
      </c>
      <c r="CL169" s="67" t="e">
        <f t="shared" si="369"/>
        <v>#REF!</v>
      </c>
      <c r="CM169" s="67" t="e">
        <f t="shared" si="369"/>
        <v>#REF!</v>
      </c>
      <c r="CN169" s="67" t="e">
        <f t="shared" si="369"/>
        <v>#REF!</v>
      </c>
      <c r="CO169" s="60"/>
      <c r="CP169" s="87" t="e">
        <f t="shared" si="343"/>
        <v>#REF!</v>
      </c>
      <c r="CQ169" s="62" t="e">
        <f>CP169/CP160</f>
        <v>#REF!</v>
      </c>
    </row>
    <row r="170" spans="1:95" ht="10.5" customHeight="1" outlineLevel="1" x14ac:dyDescent="0.25">
      <c r="A170" s="70" t="str">
        <f t="shared" si="338"/>
        <v>DespesaEmbalagem</v>
      </c>
      <c r="B170" s="70" t="s">
        <v>53</v>
      </c>
      <c r="C170" s="70" t="s">
        <v>80</v>
      </c>
      <c r="D170" s="60" t="s">
        <v>62</v>
      </c>
      <c r="E170" s="60" t="e">
        <f>D158</f>
        <v>#REF!</v>
      </c>
      <c r="F170" s="60"/>
      <c r="G170" s="62">
        <v>-2.2838546188906531E-2</v>
      </c>
      <c r="H170" s="60"/>
      <c r="I170" s="67">
        <v>-1234.656677028255</v>
      </c>
      <c r="J170" s="67">
        <v>-1491.1567438972379</v>
      </c>
      <c r="K170" s="67">
        <v>-1900.4606944460479</v>
      </c>
      <c r="L170" s="67">
        <v>-956.10380391431238</v>
      </c>
      <c r="M170" s="67">
        <v>-535.61684961370406</v>
      </c>
      <c r="N170" s="67">
        <v>-566.58609356713259</v>
      </c>
      <c r="O170" s="67">
        <v>0</v>
      </c>
      <c r="P170" s="67">
        <v>-3697.2284144014811</v>
      </c>
      <c r="Q170" s="67">
        <v>0</v>
      </c>
      <c r="R170" s="67">
        <v>-499.66130840409352</v>
      </c>
      <c r="S170" s="67">
        <v>-946.82043541649148</v>
      </c>
      <c r="T170" s="67">
        <v>-980.478272279002</v>
      </c>
      <c r="U170" s="60"/>
      <c r="V170" s="87">
        <f t="shared" si="339"/>
        <v>-12808.769292967758</v>
      </c>
      <c r="W170" s="62">
        <f>V170/V160</f>
        <v>-1.8356569432227573E-2</v>
      </c>
      <c r="X170" s="60"/>
      <c r="Y170" s="138">
        <f t="array" ref="Y170">IFERROR(INDEX(#REF!,MATCH($A158&amp;$D170,#REF!,0),MATCH(Y$3,#REF!,0)),0)</f>
        <v>0</v>
      </c>
      <c r="Z170" s="139">
        <f t="array" ref="Z170">IFERROR(INDEX(#REF!,MATCH($A158&amp;$D170,#REF!,0),MATCH(Z$3,#REF!,0)),0)</f>
        <v>0</v>
      </c>
      <c r="AA170" s="139">
        <f t="array" ref="AA170">IFERROR(INDEX(#REF!,MATCH($A158&amp;$D170,#REF!,0),MATCH(AA$3,#REF!,0)),0)</f>
        <v>0</v>
      </c>
      <c r="AB170" s="139">
        <f t="array" ref="AB170">IFERROR(INDEX(#REF!,MATCH($A158&amp;$D170,#REF!,0),MATCH(AB$3,#REF!,0)),0)</f>
        <v>0</v>
      </c>
      <c r="AC170" s="139">
        <f t="array" ref="AC170">IFERROR(INDEX(#REF!,MATCH($A158&amp;$D170,#REF!,0),MATCH(AC$3,#REF!,0)),0)</f>
        <v>0</v>
      </c>
      <c r="AD170" s="139">
        <f t="array" ref="AD170">IFERROR(INDEX(#REF!,MATCH($A158&amp;$D170,#REF!,0),MATCH(AD$3,#REF!,0)),0)</f>
        <v>0</v>
      </c>
      <c r="AE170" s="139">
        <f t="array" ref="AE170">IFERROR(INDEX(#REF!,MATCH($A158&amp;$D170,#REF!,0),MATCH(AE$3,#REF!,0)),0)</f>
        <v>0</v>
      </c>
      <c r="AF170" s="140">
        <f t="array" ref="AF170">IFERROR(INDEX(#REF!,MATCH($A158&amp;$D170,#REF!,0),MATCH(AF$3,#REF!,0)),0)</f>
        <v>0</v>
      </c>
      <c r="AG170" s="67">
        <f t="array" ref="AG170">IFERROR(INDEX(#REF!,MATCH($A158&amp;$D170,#REF!,0),MATCH(AG$3,#REF!,0)),0)</f>
        <v>0</v>
      </c>
      <c r="AH170" s="67">
        <f t="array" ref="AH170">IFERROR(INDEX(#REF!,MATCH($A158&amp;$D170,#REF!,0),MATCH(AH$3,#REF!,0)),0)</f>
        <v>0</v>
      </c>
      <c r="AI170" s="67">
        <f t="array" ref="AI170">IFERROR(INDEX(#REF!,MATCH($A158&amp;$D170,#REF!,0),MATCH(AI$3,#REF!,0)),0)</f>
        <v>0</v>
      </c>
      <c r="AJ170" s="67">
        <f t="array" ref="AJ170">IFERROR(INDEX(#REF!,MATCH($A158&amp;$D170,#REF!,0),MATCH(AJ$3,#REF!,0)),0)</f>
        <v>0</v>
      </c>
      <c r="AK170" s="60"/>
      <c r="AL170" s="87">
        <f t="shared" si="340"/>
        <v>0</v>
      </c>
      <c r="AM170" s="62" t="e">
        <f>AL170/AL160</f>
        <v>#DIV/0!</v>
      </c>
      <c r="AN170" s="60" t="e">
        <f>D158&amp;D170</f>
        <v>#REF!</v>
      </c>
      <c r="AO170" s="67">
        <f t="array" ref="AO170">IFERROR(INDEX(#REF!,MATCH($A158&amp;$D170,#REF!,0),MATCH(AO$3,#REF!,0)),0)</f>
        <v>0</v>
      </c>
      <c r="AP170" s="67">
        <f t="array" ref="AP170">IFERROR(INDEX(#REF!,MATCH($A158&amp;$D170,#REF!,0),MATCH(AP$3,#REF!,0)),0)</f>
        <v>0</v>
      </c>
      <c r="AQ170" s="67">
        <f t="array" ref="AQ170">IFERROR(INDEX(#REF!,MATCH($A158&amp;$D170,#REF!,0),MATCH(AQ$3,#REF!,0)),0)</f>
        <v>0</v>
      </c>
      <c r="AR170" s="67">
        <f t="array" ref="AR170">IFERROR(INDEX(#REF!,MATCH($A158&amp;$D170,#REF!,0),MATCH(AR$3,#REF!,0)),0)</f>
        <v>0</v>
      </c>
      <c r="AS170" s="67">
        <f t="array" ref="AS170">IFERROR(INDEX(#REF!,MATCH($A158&amp;$D170,#REF!,0),MATCH(AS$3,#REF!,0)),0)</f>
        <v>0</v>
      </c>
      <c r="AT170" s="67">
        <f t="array" ref="AT170">IFERROR(INDEX(#REF!,MATCH($A158&amp;$D170,#REF!,0),MATCH(AT$3,#REF!,0)),0)</f>
        <v>0</v>
      </c>
      <c r="AU170" s="67">
        <f t="array" ref="AU170">IFERROR(INDEX(#REF!,MATCH($A158&amp;$D170,#REF!,0),MATCH(AU$3,#REF!,0)),0)</f>
        <v>0</v>
      </c>
      <c r="AV170" s="67">
        <f t="array" ref="AV170">IFERROR(INDEX(#REF!,MATCH($A158&amp;$D170,#REF!,0),MATCH(AV$3,#REF!,0)),0)</f>
        <v>0</v>
      </c>
      <c r="AW170" s="67">
        <f t="array" ref="AW170">IFERROR(INDEX(#REF!,MATCH($A158&amp;$D170,#REF!,0),MATCH(AW$3,#REF!,0)),0)</f>
        <v>0</v>
      </c>
      <c r="AX170" s="67">
        <f t="array" ref="AX170">IFERROR(INDEX(#REF!,MATCH($A158&amp;$D170,#REF!,0),MATCH(AX$3,#REF!,0)),0)</f>
        <v>0</v>
      </c>
      <c r="AY170" s="67">
        <f t="array" ref="AY170">IFERROR(INDEX(#REF!,MATCH($A158&amp;$D170,#REF!,0),MATCH(AY$3,#REF!,0)),0)</f>
        <v>0</v>
      </c>
      <c r="AZ170" s="67">
        <f t="array" ref="AZ170">IFERROR(INDEX(#REF!,MATCH($A158&amp;$D170,#REF!,0),MATCH(AZ$3,#REF!,0)),0)</f>
        <v>0</v>
      </c>
      <c r="BA170" s="60"/>
      <c r="BB170" s="87">
        <f t="shared" si="341"/>
        <v>0</v>
      </c>
      <c r="BC170" s="62" t="e">
        <f>BB170/BB160</f>
        <v>#DIV/0!</v>
      </c>
      <c r="BD170" s="60"/>
      <c r="BE170" s="67" t="str">
        <f t="shared" si="364"/>
        <v>Novas embalagens</v>
      </c>
      <c r="BF170" s="119">
        <f t="shared" si="364"/>
        <v>-6.78</v>
      </c>
      <c r="BG170" s="120">
        <f t="shared" si="364"/>
        <v>0</v>
      </c>
      <c r="BH170" s="121" t="e">
        <f>BH160</f>
        <v>#REF!</v>
      </c>
      <c r="BI170" s="120">
        <f t="shared" si="365"/>
        <v>0</v>
      </c>
      <c r="BJ170" s="120">
        <f t="shared" si="365"/>
        <v>-0.3</v>
      </c>
      <c r="BK170" s="121">
        <f t="shared" si="365"/>
        <v>45901</v>
      </c>
      <c r="BL170" s="60"/>
      <c r="BM170" s="67">
        <f t="array" ref="BM170">IFERROR(INDEX(#REF!,MATCH($A158&amp;$D170,#REF!,0),MATCH(BM$3,#REF!,0)),0)</f>
        <v>0</v>
      </c>
      <c r="BN170" s="67">
        <f t="array" ref="BN170">IFERROR(INDEX(#REF!,MATCH($A158&amp;$D170,#REF!,0),MATCH(BN$3,#REF!,0)),0)</f>
        <v>0</v>
      </c>
      <c r="BO170" s="67">
        <f t="array" ref="BO170">IFERROR(INDEX(#REF!,MATCH($A158&amp;$D170,#REF!,0),MATCH(BO$3,#REF!,0)),0)</f>
        <v>0</v>
      </c>
      <c r="BP170" s="67">
        <f t="array" ref="BP170">IFERROR(INDEX(#REF!,MATCH($A158&amp;$D170,#REF!,0),MATCH(BP$3,#REF!,0)),0)</f>
        <v>0</v>
      </c>
      <c r="BQ170" s="67" t="e">
        <f t="shared" ref="BQ170:BX170" si="370">((BQ160*$G170*--(AND($BF170=0,$BG170=0))+$BF170+BQ160*$BG170)*--(BQ$3&gt;=$BH170))*(1+$BJ170*--(BQ$3&gt;=$BK170))*--(IFERROR(MOD(MONTH(BQ$3),$BI170),0)=0)*(BQ160/BQ$156)</f>
        <v>#REF!</v>
      </c>
      <c r="BR170" s="67" t="e">
        <f t="shared" si="370"/>
        <v>#REF!</v>
      </c>
      <c r="BS170" s="67" t="e">
        <f t="shared" si="370"/>
        <v>#REF!</v>
      </c>
      <c r="BT170" s="67" t="e">
        <f t="shared" si="370"/>
        <v>#REF!</v>
      </c>
      <c r="BU170" s="67" t="e">
        <f t="shared" si="370"/>
        <v>#REF!</v>
      </c>
      <c r="BV170" s="67" t="e">
        <f t="shared" si="370"/>
        <v>#REF!</v>
      </c>
      <c r="BW170" s="67" t="e">
        <f t="shared" si="370"/>
        <v>#REF!</v>
      </c>
      <c r="BX170" s="67" t="e">
        <f t="shared" si="370"/>
        <v>#REF!</v>
      </c>
      <c r="BY170" s="60"/>
      <c r="BZ170" s="87" t="e">
        <f t="shared" si="342"/>
        <v>#REF!</v>
      </c>
      <c r="CA170" s="62" t="e">
        <f>BZ170/BZ160</f>
        <v>#REF!</v>
      </c>
      <c r="CB170" s="60"/>
      <c r="CC170" s="67" t="e">
        <f t="shared" ref="CC170:CN170" si="371">((CC160*$G170*--(AND($BF170=0,$BG170=0))+$BF170+CC160*$BG170)*--(CC$3&gt;=$BH170))*(1+$BJ170*--(CC$3&gt;=$BK170))*--(IFERROR(MOD(MONTH(CC$3),$BI170),0)=0)*(CC160/CC$156)</f>
        <v>#REF!</v>
      </c>
      <c r="CD170" s="67" t="e">
        <f t="shared" si="371"/>
        <v>#REF!</v>
      </c>
      <c r="CE170" s="67" t="e">
        <f t="shared" si="371"/>
        <v>#REF!</v>
      </c>
      <c r="CF170" s="67" t="e">
        <f t="shared" si="371"/>
        <v>#REF!</v>
      </c>
      <c r="CG170" s="67" t="e">
        <f t="shared" si="371"/>
        <v>#REF!</v>
      </c>
      <c r="CH170" s="67" t="e">
        <f t="shared" si="371"/>
        <v>#REF!</v>
      </c>
      <c r="CI170" s="67" t="e">
        <f t="shared" si="371"/>
        <v>#REF!</v>
      </c>
      <c r="CJ170" s="67" t="e">
        <f t="shared" si="371"/>
        <v>#REF!</v>
      </c>
      <c r="CK170" s="67" t="e">
        <f t="shared" si="371"/>
        <v>#REF!</v>
      </c>
      <c r="CL170" s="67" t="e">
        <f t="shared" si="371"/>
        <v>#REF!</v>
      </c>
      <c r="CM170" s="67" t="e">
        <f t="shared" si="371"/>
        <v>#REF!</v>
      </c>
      <c r="CN170" s="67" t="e">
        <f t="shared" si="371"/>
        <v>#REF!</v>
      </c>
      <c r="CO170" s="60"/>
      <c r="CP170" s="87" t="e">
        <f t="shared" si="343"/>
        <v>#REF!</v>
      </c>
      <c r="CQ170" s="62" t="e">
        <f>CP170/CP160</f>
        <v>#REF!</v>
      </c>
    </row>
    <row r="171" spans="1:95" ht="10.5" customHeight="1" x14ac:dyDescent="0.25">
      <c r="A171" s="70" t="str">
        <f t="shared" si="338"/>
        <v>DespesaMargem bruta</v>
      </c>
      <c r="B171" s="70" t="s">
        <v>53</v>
      </c>
      <c r="C171" s="70"/>
      <c r="D171" s="3" t="s">
        <v>63</v>
      </c>
      <c r="E171" s="3" t="e">
        <f>D158</f>
        <v>#REF!</v>
      </c>
      <c r="F171" s="60"/>
      <c r="G171" s="6">
        <v>0.78357271006486728</v>
      </c>
      <c r="H171" s="60"/>
      <c r="I171" s="4">
        <v>27955.978031011589</v>
      </c>
      <c r="J171" s="4">
        <v>40280.768297366769</v>
      </c>
      <c r="K171" s="4">
        <v>58355.295687655642</v>
      </c>
      <c r="L171" s="4">
        <v>41925.660322786651</v>
      </c>
      <c r="M171" s="4">
        <v>42745.007157713713</v>
      </c>
      <c r="N171" s="4">
        <v>43095.337677396383</v>
      </c>
      <c r="O171" s="4">
        <v>41444.898422036553</v>
      </c>
      <c r="P171" s="4">
        <v>53563.060037388212</v>
      </c>
      <c r="Q171" s="4">
        <v>33968.083506929601</v>
      </c>
      <c r="R171" s="4">
        <v>37834.069803491737</v>
      </c>
      <c r="S171" s="4">
        <v>43175.016826482883</v>
      </c>
      <c r="T171" s="4">
        <v>52024.116069248783</v>
      </c>
      <c r="U171" s="60"/>
      <c r="V171" s="4">
        <f t="shared" si="339"/>
        <v>516367.29183950857</v>
      </c>
      <c r="W171" s="6">
        <f>V171/V160</f>
        <v>0.74001895329532164</v>
      </c>
      <c r="X171" s="60"/>
      <c r="Y171" s="4" t="e">
        <f t="shared" ref="Y171:AJ171" si="372">Y165+Y166</f>
        <v>#REF!</v>
      </c>
      <c r="Z171" s="4" t="e">
        <f t="shared" si="372"/>
        <v>#REF!</v>
      </c>
      <c r="AA171" s="4" t="e">
        <f t="shared" si="372"/>
        <v>#REF!</v>
      </c>
      <c r="AB171" s="4" t="e">
        <f t="shared" si="372"/>
        <v>#REF!</v>
      </c>
      <c r="AC171" s="4" t="e">
        <f t="shared" si="372"/>
        <v>#REF!</v>
      </c>
      <c r="AD171" s="4" t="e">
        <f t="shared" si="372"/>
        <v>#REF!</v>
      </c>
      <c r="AE171" s="4" t="e">
        <f t="shared" si="372"/>
        <v>#REF!</v>
      </c>
      <c r="AF171" s="4" t="e">
        <f t="shared" si="372"/>
        <v>#REF!</v>
      </c>
      <c r="AG171" s="4" t="e">
        <f t="shared" si="372"/>
        <v>#REF!</v>
      </c>
      <c r="AH171" s="4" t="e">
        <f t="shared" si="372"/>
        <v>#REF!</v>
      </c>
      <c r="AI171" s="4" t="e">
        <f t="shared" si="372"/>
        <v>#REF!</v>
      </c>
      <c r="AJ171" s="4" t="e">
        <f t="shared" si="372"/>
        <v>#REF!</v>
      </c>
      <c r="AK171" s="60"/>
      <c r="AL171" s="4" t="e">
        <f t="shared" si="340"/>
        <v>#REF!</v>
      </c>
      <c r="AM171" s="6" t="e">
        <f>AL171/AL160</f>
        <v>#REF!</v>
      </c>
      <c r="AN171" s="60" t="e">
        <f>D158&amp;D171</f>
        <v>#REF!</v>
      </c>
      <c r="AO171" s="4" t="e">
        <f t="shared" ref="AO171:AZ171" si="373">AO165+AO166</f>
        <v>#REF!</v>
      </c>
      <c r="AP171" s="4" t="e">
        <f t="shared" si="373"/>
        <v>#REF!</v>
      </c>
      <c r="AQ171" s="4" t="e">
        <f t="shared" si="373"/>
        <v>#REF!</v>
      </c>
      <c r="AR171" s="4" t="e">
        <f t="shared" si="373"/>
        <v>#REF!</v>
      </c>
      <c r="AS171" s="4" t="e">
        <f t="shared" si="373"/>
        <v>#REF!</v>
      </c>
      <c r="AT171" s="4" t="e">
        <f t="shared" si="373"/>
        <v>#REF!</v>
      </c>
      <c r="AU171" s="4" t="e">
        <f t="shared" si="373"/>
        <v>#REF!</v>
      </c>
      <c r="AV171" s="4" t="e">
        <f t="shared" si="373"/>
        <v>#REF!</v>
      </c>
      <c r="AW171" s="4" t="e">
        <f t="shared" si="373"/>
        <v>#REF!</v>
      </c>
      <c r="AX171" s="4" t="e">
        <f t="shared" si="373"/>
        <v>#REF!</v>
      </c>
      <c r="AY171" s="4" t="e">
        <f t="shared" si="373"/>
        <v>#REF!</v>
      </c>
      <c r="AZ171" s="4" t="e">
        <f t="shared" si="373"/>
        <v>#REF!</v>
      </c>
      <c r="BA171" s="60"/>
      <c r="BB171" s="4" t="e">
        <f t="shared" si="341"/>
        <v>#REF!</v>
      </c>
      <c r="BC171" s="6" t="e">
        <f>BB171/BB160</f>
        <v>#REF!</v>
      </c>
      <c r="BD171" s="60"/>
      <c r="BE171" s="4"/>
      <c r="BF171" s="102"/>
      <c r="BG171" s="102"/>
      <c r="BH171" s="103"/>
      <c r="BI171" s="104"/>
      <c r="BJ171" s="63"/>
      <c r="BK171" s="103"/>
      <c r="BL171" s="60"/>
      <c r="BM171" s="4" t="e">
        <f t="shared" ref="BM171:BX171" si="374">BM165+BM166</f>
        <v>#REF!</v>
      </c>
      <c r="BN171" s="4" t="e">
        <f t="shared" si="374"/>
        <v>#REF!</v>
      </c>
      <c r="BO171" s="4" t="e">
        <f t="shared" si="374"/>
        <v>#REF!</v>
      </c>
      <c r="BP171" s="4" t="e">
        <f t="shared" si="374"/>
        <v>#REF!</v>
      </c>
      <c r="BQ171" s="4" t="e">
        <f t="shared" si="374"/>
        <v>#REF!</v>
      </c>
      <c r="BR171" s="4" t="e">
        <f t="shared" si="374"/>
        <v>#REF!</v>
      </c>
      <c r="BS171" s="4" t="e">
        <f t="shared" si="374"/>
        <v>#REF!</v>
      </c>
      <c r="BT171" s="4" t="e">
        <f t="shared" si="374"/>
        <v>#REF!</v>
      </c>
      <c r="BU171" s="4" t="e">
        <f t="shared" si="374"/>
        <v>#REF!</v>
      </c>
      <c r="BV171" s="4" t="e">
        <f t="shared" si="374"/>
        <v>#REF!</v>
      </c>
      <c r="BW171" s="4" t="e">
        <f t="shared" si="374"/>
        <v>#REF!</v>
      </c>
      <c r="BX171" s="4" t="e">
        <f t="shared" si="374"/>
        <v>#REF!</v>
      </c>
      <c r="BY171" s="60"/>
      <c r="BZ171" s="4" t="e">
        <f t="shared" si="342"/>
        <v>#REF!</v>
      </c>
      <c r="CA171" s="6" t="e">
        <f>BZ171/BZ160</f>
        <v>#REF!</v>
      </c>
      <c r="CB171" s="60"/>
      <c r="CC171" s="4" t="e">
        <f t="shared" ref="CC171:CN171" si="375">CC165+CC166</f>
        <v>#REF!</v>
      </c>
      <c r="CD171" s="4" t="e">
        <f t="shared" si="375"/>
        <v>#REF!</v>
      </c>
      <c r="CE171" s="4" t="e">
        <f t="shared" si="375"/>
        <v>#REF!</v>
      </c>
      <c r="CF171" s="4" t="e">
        <f t="shared" si="375"/>
        <v>#REF!</v>
      </c>
      <c r="CG171" s="4" t="e">
        <f t="shared" si="375"/>
        <v>#REF!</v>
      </c>
      <c r="CH171" s="4" t="e">
        <f t="shared" si="375"/>
        <v>#REF!</v>
      </c>
      <c r="CI171" s="4" t="e">
        <f t="shared" si="375"/>
        <v>#REF!</v>
      </c>
      <c r="CJ171" s="4" t="e">
        <f t="shared" si="375"/>
        <v>#REF!</v>
      </c>
      <c r="CK171" s="4" t="e">
        <f t="shared" si="375"/>
        <v>#REF!</v>
      </c>
      <c r="CL171" s="4" t="e">
        <f t="shared" si="375"/>
        <v>#REF!</v>
      </c>
      <c r="CM171" s="4" t="e">
        <f t="shared" si="375"/>
        <v>#REF!</v>
      </c>
      <c r="CN171" s="4" t="e">
        <f t="shared" si="375"/>
        <v>#REF!</v>
      </c>
      <c r="CO171" s="60"/>
      <c r="CP171" s="4" t="e">
        <f t="shared" si="343"/>
        <v>#REF!</v>
      </c>
      <c r="CQ171" s="6" t="e">
        <f>CP171/CP160</f>
        <v>#REF!</v>
      </c>
    </row>
    <row r="172" spans="1:95" ht="10.5" customHeight="1" x14ac:dyDescent="0.25">
      <c r="A172" s="70" t="str">
        <f t="shared" si="338"/>
        <v>DespesaDespesas variáveis</v>
      </c>
      <c r="B172" s="70" t="s">
        <v>53</v>
      </c>
      <c r="C172" s="70"/>
      <c r="D172" s="81" t="s">
        <v>64</v>
      </c>
      <c r="E172" s="81" t="e">
        <f>D158</f>
        <v>#REF!</v>
      </c>
      <c r="F172" s="60"/>
      <c r="G172" s="88">
        <v>-0.23687071568047149</v>
      </c>
      <c r="H172" s="60"/>
      <c r="I172" s="83">
        <v>-5535.8937020406402</v>
      </c>
      <c r="J172" s="83">
        <v>-6836.8330841287971</v>
      </c>
      <c r="K172" s="83">
        <v>-5704.3748403764976</v>
      </c>
      <c r="L172" s="83">
        <v>-6628.0393757524998</v>
      </c>
      <c r="M172" s="83">
        <v>-5022.8621343286404</v>
      </c>
      <c r="N172" s="83">
        <v>-4462.5239605672787</v>
      </c>
      <c r="O172" s="83">
        <v>-4853.2874614142784</v>
      </c>
      <c r="P172" s="83">
        <v>-7868.6765197539671</v>
      </c>
      <c r="Q172" s="83">
        <v>-7742.1178591310209</v>
      </c>
      <c r="R172" s="83">
        <v>-8753.7560350960266</v>
      </c>
      <c r="S172" s="83">
        <v>-4942.0198680774083</v>
      </c>
      <c r="T172" s="83">
        <v>-6942.5429559003396</v>
      </c>
      <c r="U172" s="60"/>
      <c r="V172" s="83">
        <f t="shared" si="339"/>
        <v>-75292.927796567397</v>
      </c>
      <c r="W172" s="88">
        <f>V172/V160</f>
        <v>-0.10790418854777836</v>
      </c>
      <c r="X172" s="60"/>
      <c r="Y172" s="83">
        <f t="shared" ref="Y172:AJ172" si="376">Y173+Y185+Y189</f>
        <v>0</v>
      </c>
      <c r="Z172" s="83">
        <f t="shared" si="376"/>
        <v>0</v>
      </c>
      <c r="AA172" s="83">
        <f t="shared" si="376"/>
        <v>0</v>
      </c>
      <c r="AB172" s="83">
        <f t="shared" si="376"/>
        <v>0</v>
      </c>
      <c r="AC172" s="83">
        <f t="shared" si="376"/>
        <v>0</v>
      </c>
      <c r="AD172" s="83">
        <f t="shared" si="376"/>
        <v>0</v>
      </c>
      <c r="AE172" s="83">
        <f t="shared" si="376"/>
        <v>0</v>
      </c>
      <c r="AF172" s="83">
        <f t="shared" si="376"/>
        <v>0</v>
      </c>
      <c r="AG172" s="83">
        <f t="shared" si="376"/>
        <v>0</v>
      </c>
      <c r="AH172" s="83">
        <f t="shared" si="376"/>
        <v>0</v>
      </c>
      <c r="AI172" s="83">
        <f t="shared" si="376"/>
        <v>0</v>
      </c>
      <c r="AJ172" s="83">
        <f t="shared" si="376"/>
        <v>0</v>
      </c>
      <c r="AK172" s="60"/>
      <c r="AL172" s="83">
        <f t="shared" si="340"/>
        <v>0</v>
      </c>
      <c r="AM172" s="88" t="e">
        <f>AL172/AL160</f>
        <v>#DIV/0!</v>
      </c>
      <c r="AN172" s="60" t="e">
        <f>D158&amp;D172</f>
        <v>#REF!</v>
      </c>
      <c r="AO172" s="83">
        <f t="shared" ref="AO172:AZ172" si="377">AO173+AO185+AO189</f>
        <v>0</v>
      </c>
      <c r="AP172" s="83">
        <f t="shared" si="377"/>
        <v>0</v>
      </c>
      <c r="AQ172" s="83">
        <f t="shared" si="377"/>
        <v>0</v>
      </c>
      <c r="AR172" s="83">
        <f t="shared" si="377"/>
        <v>0</v>
      </c>
      <c r="AS172" s="83">
        <f t="shared" si="377"/>
        <v>0</v>
      </c>
      <c r="AT172" s="83">
        <f t="shared" si="377"/>
        <v>0</v>
      </c>
      <c r="AU172" s="83">
        <f t="shared" si="377"/>
        <v>0</v>
      </c>
      <c r="AV172" s="83">
        <f t="shared" si="377"/>
        <v>0</v>
      </c>
      <c r="AW172" s="83">
        <f t="shared" si="377"/>
        <v>0</v>
      </c>
      <c r="AX172" s="83">
        <f t="shared" si="377"/>
        <v>0</v>
      </c>
      <c r="AY172" s="83">
        <f t="shared" si="377"/>
        <v>0</v>
      </c>
      <c r="AZ172" s="83">
        <f t="shared" si="377"/>
        <v>0</v>
      </c>
      <c r="BA172" s="60"/>
      <c r="BB172" s="83">
        <f t="shared" si="341"/>
        <v>0</v>
      </c>
      <c r="BC172" s="88" t="e">
        <f>BB172/BB160</f>
        <v>#DIV/0!</v>
      </c>
      <c r="BD172" s="60"/>
      <c r="BE172" s="83"/>
      <c r="BF172" s="116"/>
      <c r="BG172" s="116"/>
      <c r="BH172" s="117"/>
      <c r="BI172" s="118"/>
      <c r="BJ172" s="82"/>
      <c r="BK172" s="117"/>
      <c r="BL172" s="60"/>
      <c r="BM172" s="83">
        <f t="shared" ref="BM172:BX172" si="378">BM173+BM185+BM189</f>
        <v>0</v>
      </c>
      <c r="BN172" s="83">
        <f t="shared" si="378"/>
        <v>0</v>
      </c>
      <c r="BO172" s="83">
        <f t="shared" si="378"/>
        <v>0</v>
      </c>
      <c r="BP172" s="83">
        <f t="shared" si="378"/>
        <v>0</v>
      </c>
      <c r="BQ172" s="83" t="e">
        <f t="shared" si="378"/>
        <v>#REF!</v>
      </c>
      <c r="BR172" s="83" t="e">
        <f t="shared" si="378"/>
        <v>#REF!</v>
      </c>
      <c r="BS172" s="83" t="e">
        <f t="shared" si="378"/>
        <v>#REF!</v>
      </c>
      <c r="BT172" s="83" t="e">
        <f t="shared" si="378"/>
        <v>#REF!</v>
      </c>
      <c r="BU172" s="83" t="e">
        <f t="shared" si="378"/>
        <v>#REF!</v>
      </c>
      <c r="BV172" s="83" t="e">
        <f t="shared" si="378"/>
        <v>#REF!</v>
      </c>
      <c r="BW172" s="83" t="e">
        <f t="shared" si="378"/>
        <v>#REF!</v>
      </c>
      <c r="BX172" s="83" t="e">
        <f t="shared" si="378"/>
        <v>#REF!</v>
      </c>
      <c r="BY172" s="60"/>
      <c r="BZ172" s="83" t="e">
        <f t="shared" si="342"/>
        <v>#REF!</v>
      </c>
      <c r="CA172" s="88" t="e">
        <f>BZ172/BZ160</f>
        <v>#REF!</v>
      </c>
      <c r="CB172" s="60"/>
      <c r="CC172" s="83" t="e">
        <f t="shared" ref="CC172:CN172" si="379">CC173+CC185+CC189</f>
        <v>#REF!</v>
      </c>
      <c r="CD172" s="83" t="e">
        <f t="shared" si="379"/>
        <v>#REF!</v>
      </c>
      <c r="CE172" s="83" t="e">
        <f t="shared" si="379"/>
        <v>#REF!</v>
      </c>
      <c r="CF172" s="83" t="e">
        <f t="shared" si="379"/>
        <v>#REF!</v>
      </c>
      <c r="CG172" s="83" t="e">
        <f t="shared" si="379"/>
        <v>#REF!</v>
      </c>
      <c r="CH172" s="83" t="e">
        <f t="shared" si="379"/>
        <v>#REF!</v>
      </c>
      <c r="CI172" s="83" t="e">
        <f t="shared" si="379"/>
        <v>#REF!</v>
      </c>
      <c r="CJ172" s="83" t="e">
        <f t="shared" si="379"/>
        <v>#REF!</v>
      </c>
      <c r="CK172" s="83" t="e">
        <f t="shared" si="379"/>
        <v>#REF!</v>
      </c>
      <c r="CL172" s="83" t="e">
        <f t="shared" si="379"/>
        <v>#REF!</v>
      </c>
      <c r="CM172" s="83" t="e">
        <f t="shared" si="379"/>
        <v>#REF!</v>
      </c>
      <c r="CN172" s="83" t="e">
        <f t="shared" si="379"/>
        <v>#REF!</v>
      </c>
      <c r="CO172" s="60"/>
      <c r="CP172" s="83" t="e">
        <f t="shared" si="343"/>
        <v>#REF!</v>
      </c>
      <c r="CQ172" s="88" t="e">
        <f>CP172/CP160</f>
        <v>#REF!</v>
      </c>
    </row>
    <row r="173" spans="1:95" ht="10.5" customHeight="1" x14ac:dyDescent="0.25">
      <c r="A173" s="70" t="str">
        <f t="shared" si="338"/>
        <v>DespesaDespesas de venda</v>
      </c>
      <c r="B173" s="70" t="s">
        <v>53</v>
      </c>
      <c r="C173" s="70"/>
      <c r="D173" s="2" t="s">
        <v>65</v>
      </c>
      <c r="E173" s="2" t="e">
        <f>D158</f>
        <v>#REF!</v>
      </c>
      <c r="F173" s="60"/>
      <c r="G173" s="66">
        <v>-0.23142300412052111</v>
      </c>
      <c r="H173" s="60"/>
      <c r="I173" s="65">
        <v>-5535.8937020406402</v>
      </c>
      <c r="J173" s="65">
        <v>-5007.4455206098974</v>
      </c>
      <c r="K173" s="65">
        <v>-5704.3748403764976</v>
      </c>
      <c r="L173" s="65">
        <v>-6628.0393757524998</v>
      </c>
      <c r="M173" s="65">
        <v>-5022.8621343286404</v>
      </c>
      <c r="N173" s="65">
        <v>-4462.5239605672787</v>
      </c>
      <c r="O173" s="65">
        <v>-4853.2874614142784</v>
      </c>
      <c r="P173" s="65">
        <v>-7868.6765197539671</v>
      </c>
      <c r="Q173" s="65">
        <v>-6575.6616757996226</v>
      </c>
      <c r="R173" s="65">
        <v>-8753.7560350960266</v>
      </c>
      <c r="S173" s="65">
        <v>-4942.0198680774083</v>
      </c>
      <c r="T173" s="65">
        <v>-6942.5429559003396</v>
      </c>
      <c r="U173" s="60"/>
      <c r="V173" s="65">
        <f t="shared" si="339"/>
        <v>-72297.084049717101</v>
      </c>
      <c r="W173" s="66">
        <f>V173/V160</f>
        <v>-0.10361076952450385</v>
      </c>
      <c r="X173" s="60"/>
      <c r="Y173" s="65">
        <f t="shared" ref="Y173:AJ173" si="380">SUM(Y174:Y177)+Y182</f>
        <v>0</v>
      </c>
      <c r="Z173" s="65">
        <f t="shared" si="380"/>
        <v>0</v>
      </c>
      <c r="AA173" s="65">
        <f t="shared" si="380"/>
        <v>0</v>
      </c>
      <c r="AB173" s="65">
        <f t="shared" si="380"/>
        <v>0</v>
      </c>
      <c r="AC173" s="65">
        <f t="shared" si="380"/>
        <v>0</v>
      </c>
      <c r="AD173" s="65">
        <f t="shared" si="380"/>
        <v>0</v>
      </c>
      <c r="AE173" s="65">
        <f t="shared" si="380"/>
        <v>0</v>
      </c>
      <c r="AF173" s="65">
        <f t="shared" si="380"/>
        <v>0</v>
      </c>
      <c r="AG173" s="65">
        <f t="shared" si="380"/>
        <v>0</v>
      </c>
      <c r="AH173" s="65">
        <f t="shared" si="380"/>
        <v>0</v>
      </c>
      <c r="AI173" s="65">
        <f t="shared" si="380"/>
        <v>0</v>
      </c>
      <c r="AJ173" s="65">
        <f t="shared" si="380"/>
        <v>0</v>
      </c>
      <c r="AK173" s="60"/>
      <c r="AL173" s="65">
        <f t="shared" si="340"/>
        <v>0</v>
      </c>
      <c r="AM173" s="66" t="e">
        <f>AL173/AL160</f>
        <v>#DIV/0!</v>
      </c>
      <c r="AN173" s="60" t="e">
        <f>D158&amp;D173</f>
        <v>#REF!</v>
      </c>
      <c r="AO173" s="65">
        <f t="shared" ref="AO173:AZ173" si="381">SUM(AO174:AO177)+AO182</f>
        <v>0</v>
      </c>
      <c r="AP173" s="65">
        <f t="shared" si="381"/>
        <v>0</v>
      </c>
      <c r="AQ173" s="65">
        <f t="shared" si="381"/>
        <v>0</v>
      </c>
      <c r="AR173" s="65">
        <f t="shared" si="381"/>
        <v>0</v>
      </c>
      <c r="AS173" s="65">
        <f t="shared" si="381"/>
        <v>0</v>
      </c>
      <c r="AT173" s="65">
        <f t="shared" si="381"/>
        <v>0</v>
      </c>
      <c r="AU173" s="65">
        <f t="shared" si="381"/>
        <v>0</v>
      </c>
      <c r="AV173" s="65">
        <f t="shared" si="381"/>
        <v>0</v>
      </c>
      <c r="AW173" s="65">
        <f t="shared" si="381"/>
        <v>0</v>
      </c>
      <c r="AX173" s="65">
        <f t="shared" si="381"/>
        <v>0</v>
      </c>
      <c r="AY173" s="65">
        <f t="shared" si="381"/>
        <v>0</v>
      </c>
      <c r="AZ173" s="65">
        <f t="shared" si="381"/>
        <v>0</v>
      </c>
      <c r="BA173" s="60"/>
      <c r="BB173" s="65">
        <f t="shared" si="341"/>
        <v>0</v>
      </c>
      <c r="BC173" s="66" t="e">
        <f>BB173/BB160</f>
        <v>#DIV/0!</v>
      </c>
      <c r="BD173" s="60"/>
      <c r="BE173" s="65"/>
      <c r="BF173" s="105"/>
      <c r="BG173" s="105"/>
      <c r="BH173" s="107"/>
      <c r="BI173" s="108"/>
      <c r="BJ173" s="77"/>
      <c r="BK173" s="107"/>
      <c r="BL173" s="60"/>
      <c r="BM173" s="65">
        <f t="shared" ref="BM173:BX173" si="382">SUM(BM174:BM177)+BM182</f>
        <v>0</v>
      </c>
      <c r="BN173" s="65">
        <f t="shared" si="382"/>
        <v>0</v>
      </c>
      <c r="BO173" s="65">
        <f t="shared" si="382"/>
        <v>0</v>
      </c>
      <c r="BP173" s="65">
        <f t="shared" si="382"/>
        <v>0</v>
      </c>
      <c r="BQ173" s="65" t="e">
        <f t="shared" si="382"/>
        <v>#REF!</v>
      </c>
      <c r="BR173" s="65" t="e">
        <f t="shared" si="382"/>
        <v>#REF!</v>
      </c>
      <c r="BS173" s="65" t="e">
        <f t="shared" si="382"/>
        <v>#REF!</v>
      </c>
      <c r="BT173" s="65" t="e">
        <f t="shared" si="382"/>
        <v>#REF!</v>
      </c>
      <c r="BU173" s="65" t="e">
        <f t="shared" si="382"/>
        <v>#REF!</v>
      </c>
      <c r="BV173" s="65" t="e">
        <f t="shared" si="382"/>
        <v>#REF!</v>
      </c>
      <c r="BW173" s="65" t="e">
        <f t="shared" si="382"/>
        <v>#REF!</v>
      </c>
      <c r="BX173" s="65" t="e">
        <f t="shared" si="382"/>
        <v>#REF!</v>
      </c>
      <c r="BY173" s="60"/>
      <c r="BZ173" s="65" t="e">
        <f t="shared" si="342"/>
        <v>#REF!</v>
      </c>
      <c r="CA173" s="66" t="e">
        <f>BZ173/BZ160</f>
        <v>#REF!</v>
      </c>
      <c r="CB173" s="60"/>
      <c r="CC173" s="65" t="e">
        <f t="shared" ref="CC173:CN173" si="383">SUM(CC174:CC177)+CC182</f>
        <v>#REF!</v>
      </c>
      <c r="CD173" s="65" t="e">
        <f t="shared" si="383"/>
        <v>#REF!</v>
      </c>
      <c r="CE173" s="65" t="e">
        <f t="shared" si="383"/>
        <v>#REF!</v>
      </c>
      <c r="CF173" s="65" t="e">
        <f t="shared" si="383"/>
        <v>#REF!</v>
      </c>
      <c r="CG173" s="65" t="e">
        <f t="shared" si="383"/>
        <v>#REF!</v>
      </c>
      <c r="CH173" s="65" t="e">
        <f t="shared" si="383"/>
        <v>#REF!</v>
      </c>
      <c r="CI173" s="65" t="e">
        <f t="shared" si="383"/>
        <v>#REF!</v>
      </c>
      <c r="CJ173" s="65" t="e">
        <f t="shared" si="383"/>
        <v>#REF!</v>
      </c>
      <c r="CK173" s="65" t="e">
        <f t="shared" si="383"/>
        <v>#REF!</v>
      </c>
      <c r="CL173" s="65" t="e">
        <f t="shared" si="383"/>
        <v>#REF!</v>
      </c>
      <c r="CM173" s="65" t="e">
        <f t="shared" si="383"/>
        <v>#REF!</v>
      </c>
      <c r="CN173" s="65" t="e">
        <f t="shared" si="383"/>
        <v>#REF!</v>
      </c>
      <c r="CO173" s="60"/>
      <c r="CP173" s="65" t="e">
        <f t="shared" si="343"/>
        <v>#REF!</v>
      </c>
      <c r="CQ173" s="66" t="e">
        <f>CP173/CP160</f>
        <v>#REF!</v>
      </c>
    </row>
    <row r="174" spans="1:95" ht="10.5" customHeight="1" outlineLevel="1" x14ac:dyDescent="0.25">
      <c r="A174" s="70" t="str">
        <f t="shared" si="338"/>
        <v>DespesaArmazenagem</v>
      </c>
      <c r="B174" s="70" t="s">
        <v>53</v>
      </c>
      <c r="C174" s="70" t="s">
        <v>256</v>
      </c>
      <c r="D174" s="60" t="s">
        <v>66</v>
      </c>
      <c r="E174" s="60" t="e">
        <f>D158</f>
        <v>#REF!</v>
      </c>
      <c r="F174" s="60"/>
      <c r="G174" s="62">
        <v>0</v>
      </c>
      <c r="H174" s="60"/>
      <c r="I174" s="67">
        <v>0</v>
      </c>
      <c r="J174" s="67">
        <v>0</v>
      </c>
      <c r="K174" s="67">
        <v>0</v>
      </c>
      <c r="L174" s="67">
        <v>0</v>
      </c>
      <c r="M174" s="67">
        <v>0</v>
      </c>
      <c r="N174" s="67">
        <v>0</v>
      </c>
      <c r="O174" s="67">
        <v>0</v>
      </c>
      <c r="P174" s="67">
        <v>0</v>
      </c>
      <c r="Q174" s="67">
        <v>0</v>
      </c>
      <c r="R174" s="67">
        <v>0</v>
      </c>
      <c r="S174" s="67">
        <v>0</v>
      </c>
      <c r="T174" s="67">
        <v>0</v>
      </c>
      <c r="U174" s="60"/>
      <c r="V174" s="87">
        <f t="shared" si="339"/>
        <v>0</v>
      </c>
      <c r="W174" s="62">
        <f>V174/V161</f>
        <v>0</v>
      </c>
      <c r="X174" s="60"/>
      <c r="Y174" s="67">
        <f t="array" ref="Y174">IFERROR(INDEX(#REF!,MATCH($A158&amp;$D174,#REF!,0),MATCH(Y$3,#REF!,0)),0)</f>
        <v>0</v>
      </c>
      <c r="Z174" s="67">
        <f t="array" ref="Z174">IFERROR(INDEX(#REF!,MATCH($A158&amp;$D174,#REF!,0),MATCH(Z$3,#REF!,0)),0)</f>
        <v>0</v>
      </c>
      <c r="AA174" s="67">
        <f t="array" ref="AA174">IFERROR(INDEX(#REF!,MATCH($A158&amp;$D174,#REF!,0),MATCH(AA$3,#REF!,0)),0)</f>
        <v>0</v>
      </c>
      <c r="AB174" s="67">
        <f t="array" ref="AB174">IFERROR(INDEX(#REF!,MATCH($A158&amp;$D174,#REF!,0),MATCH(AB$3,#REF!,0)),0)</f>
        <v>0</v>
      </c>
      <c r="AC174" s="67">
        <f t="array" ref="AC174">IFERROR(INDEX(#REF!,MATCH($A158&amp;$D174,#REF!,0),MATCH(AC$3,#REF!,0)),0)</f>
        <v>0</v>
      </c>
      <c r="AD174" s="67">
        <f t="array" ref="AD174">IFERROR(INDEX(#REF!,MATCH($A158&amp;$D174,#REF!,0),MATCH(AD$3,#REF!,0)),0)</f>
        <v>0</v>
      </c>
      <c r="AE174" s="67">
        <f t="array" ref="AE174">IFERROR(INDEX(#REF!,MATCH($A158&amp;$D174,#REF!,0),MATCH(AE$3,#REF!,0)),0)</f>
        <v>0</v>
      </c>
      <c r="AF174" s="67">
        <f t="array" ref="AF174">IFERROR(INDEX(#REF!,MATCH($A158&amp;$D174,#REF!,0),MATCH(AF$3,#REF!,0)),0)</f>
        <v>0</v>
      </c>
      <c r="AG174" s="67">
        <f t="array" ref="AG174">IFERROR(INDEX(#REF!,MATCH($A158&amp;$D174,#REF!,0),MATCH(AG$3,#REF!,0)),0)</f>
        <v>0</v>
      </c>
      <c r="AH174" s="67">
        <f t="array" ref="AH174">IFERROR(INDEX(#REF!,MATCH($A158&amp;$D174,#REF!,0),MATCH(AH$3,#REF!,0)),0)</f>
        <v>0</v>
      </c>
      <c r="AI174" s="67">
        <f t="array" ref="AI174">IFERROR(INDEX(#REF!,MATCH($A158&amp;$D174,#REF!,0),MATCH(AI$3,#REF!,0)),0)</f>
        <v>0</v>
      </c>
      <c r="AJ174" s="67">
        <f t="array" ref="AJ174">IFERROR(INDEX(#REF!,MATCH($A158&amp;$D174,#REF!,0),MATCH(AJ$3,#REF!,0)),0)</f>
        <v>0</v>
      </c>
      <c r="AK174" s="60"/>
      <c r="AL174" s="87">
        <f t="shared" si="340"/>
        <v>0</v>
      </c>
      <c r="AM174" s="62" t="e">
        <f>AL174/AL161</f>
        <v>#DIV/0!</v>
      </c>
      <c r="AN174" s="60" t="e">
        <f>D158&amp;D174</f>
        <v>#REF!</v>
      </c>
      <c r="AO174" s="67">
        <f t="array" ref="AO174">IFERROR(INDEX(#REF!,MATCH($A158&amp;$D174,#REF!,0),MATCH(AO$3,#REF!,0)),0)</f>
        <v>0</v>
      </c>
      <c r="AP174" s="67">
        <f t="array" ref="AP174">IFERROR(INDEX(#REF!,MATCH($A158&amp;$D174,#REF!,0),MATCH(AP$3,#REF!,0)),0)</f>
        <v>0</v>
      </c>
      <c r="AQ174" s="67">
        <f t="array" ref="AQ174">IFERROR(INDEX(#REF!,MATCH($A158&amp;$D174,#REF!,0),MATCH(AQ$3,#REF!,0)),0)</f>
        <v>0</v>
      </c>
      <c r="AR174" s="67">
        <f t="array" ref="AR174">IFERROR(INDEX(#REF!,MATCH($A158&amp;$D174,#REF!,0),MATCH(AR$3,#REF!,0)),0)</f>
        <v>0</v>
      </c>
      <c r="AS174" s="67">
        <f t="array" ref="AS174">IFERROR(INDEX(#REF!,MATCH($A158&amp;$D174,#REF!,0),MATCH(AS$3,#REF!,0)),0)</f>
        <v>0</v>
      </c>
      <c r="AT174" s="67">
        <f t="array" ref="AT174">IFERROR(INDEX(#REF!,MATCH($A158&amp;$D174,#REF!,0),MATCH(AT$3,#REF!,0)),0)</f>
        <v>0</v>
      </c>
      <c r="AU174" s="67">
        <f t="array" ref="AU174">IFERROR(INDEX(#REF!,MATCH($A158&amp;$D174,#REF!,0),MATCH(AU$3,#REF!,0)),0)</f>
        <v>0</v>
      </c>
      <c r="AV174" s="67">
        <f t="array" ref="AV174">IFERROR(INDEX(#REF!,MATCH($A158&amp;$D174,#REF!,0),MATCH(AV$3,#REF!,0)),0)</f>
        <v>0</v>
      </c>
      <c r="AW174" s="67">
        <f t="array" ref="AW174">IFERROR(INDEX(#REF!,MATCH($A158&amp;$D174,#REF!,0),MATCH(AW$3,#REF!,0)),0)</f>
        <v>0</v>
      </c>
      <c r="AX174" s="67">
        <f t="array" ref="AX174">IFERROR(INDEX(#REF!,MATCH($A158&amp;$D174,#REF!,0),MATCH(AX$3,#REF!,0)),0)</f>
        <v>0</v>
      </c>
      <c r="AY174" s="67">
        <f t="array" ref="AY174">IFERROR(INDEX(#REF!,MATCH($A158&amp;$D174,#REF!,0),MATCH(AY$3,#REF!,0)),0)</f>
        <v>0</v>
      </c>
      <c r="AZ174" s="67">
        <f t="array" ref="AZ174">IFERROR(INDEX(#REF!,MATCH($A158&amp;$D174,#REF!,0),MATCH(AZ$3,#REF!,0)),0)</f>
        <v>0</v>
      </c>
      <c r="BA174" s="60"/>
      <c r="BB174" s="87">
        <f t="shared" si="341"/>
        <v>0</v>
      </c>
      <c r="BC174" s="62" t="e">
        <f>BB174/BB161</f>
        <v>#DIV/0!</v>
      </c>
      <c r="BD174" s="60"/>
      <c r="BE174" s="67">
        <f>INDEX($BE$4:$BK$115,MATCH($D174,$D$4:$D$115,0),MATCH(BE$475,$BE$4:$BK$4,0))</f>
        <v>0</v>
      </c>
      <c r="BF174" s="141" t="e">
        <f t="array" ref="BF174">INDEX(#REF!,MATCH($D158,#REF!,0),MATCH($D174,#REF!,0))</f>
        <v>#REF!</v>
      </c>
      <c r="BG174" s="120">
        <f t="array" ref="BG174">INDEX($BE$4:$BK$115,MATCH($D174,$D$4:$D$115,0),MATCH(BG$475,$BE$4:$BK$4,0))</f>
        <v>0</v>
      </c>
      <c r="BH174" s="121" t="e">
        <f>BH160</f>
        <v>#REF!</v>
      </c>
      <c r="BI174" s="121">
        <f t="shared" ref="BI174:BK175" si="384">INDEX($BE$4:$BK$115,MATCH($D174,$D$4:$D$115,0),MATCH(BI$475,$BE$4:$BK$4,0))</f>
        <v>0</v>
      </c>
      <c r="BJ174" s="120">
        <f t="shared" si="384"/>
        <v>0</v>
      </c>
      <c r="BK174" s="121">
        <f t="shared" si="384"/>
        <v>0</v>
      </c>
      <c r="BL174" s="60"/>
      <c r="BM174" s="67">
        <f t="array" ref="BM174">IFERROR(INDEX(#REF!,MATCH($A158&amp;$D174,#REF!,0),MATCH(BM$3,#REF!,0)),0)</f>
        <v>0</v>
      </c>
      <c r="BN174" s="67">
        <f t="array" ref="BN174">IFERROR(INDEX(#REF!,MATCH($A158&amp;$D174,#REF!,0),MATCH(BN$3,#REF!,0)),0)</f>
        <v>0</v>
      </c>
      <c r="BO174" s="67">
        <f t="array" ref="BO174">IFERROR(INDEX(#REF!,MATCH($A158&amp;$D174,#REF!,0),MATCH(BO$3,#REF!,0)),0)</f>
        <v>0</v>
      </c>
      <c r="BP174" s="67">
        <f t="array" ref="BP174">IFERROR(INDEX(#REF!,MATCH($A158&amp;$D174,#REF!,0),MATCH(BP$3,#REF!,0)),0)</f>
        <v>0</v>
      </c>
      <c r="BQ174" s="67" t="e">
        <f t="shared" ref="BQ174:BX175" si="385">((BQ161*$G174*--(AND($BF174=0,$BG174=0))+$BF174+BQ161*$BG174)*--(BQ$3&gt;=$BH174))*(1+$BJ174*--(BQ$3&gt;=$BK174))*--(IFERROR(MOD(MONTH(BQ$3),$BI174),0)=0)</f>
        <v>#REF!</v>
      </c>
      <c r="BR174" s="67" t="e">
        <f t="shared" si="385"/>
        <v>#REF!</v>
      </c>
      <c r="BS174" s="67" t="e">
        <f t="shared" si="385"/>
        <v>#REF!</v>
      </c>
      <c r="BT174" s="67" t="e">
        <f t="shared" si="385"/>
        <v>#REF!</v>
      </c>
      <c r="BU174" s="67" t="e">
        <f t="shared" si="385"/>
        <v>#REF!</v>
      </c>
      <c r="BV174" s="67" t="e">
        <f t="shared" si="385"/>
        <v>#REF!</v>
      </c>
      <c r="BW174" s="67" t="e">
        <f t="shared" si="385"/>
        <v>#REF!</v>
      </c>
      <c r="BX174" s="67" t="e">
        <f t="shared" si="385"/>
        <v>#REF!</v>
      </c>
      <c r="BY174" s="60"/>
      <c r="BZ174" s="87" t="e">
        <f t="shared" si="342"/>
        <v>#REF!</v>
      </c>
      <c r="CA174" s="62" t="e">
        <f>BZ174/BZ161</f>
        <v>#REF!</v>
      </c>
      <c r="CB174" s="60"/>
      <c r="CC174" s="67" t="e">
        <f t="shared" ref="CC174:CN174" si="386">((CC161*$G174*--(AND($BF174=0,$BG174=0))+$BF174+CC161*$BG174)*--(CC$3&gt;=$BH174))*(1+$BJ174*--(CC$3&gt;=$BK174))*--(IFERROR(MOD(MONTH(CC$3),$BI174),0)=0)</f>
        <v>#REF!</v>
      </c>
      <c r="CD174" s="67" t="e">
        <f t="shared" si="386"/>
        <v>#REF!</v>
      </c>
      <c r="CE174" s="67" t="e">
        <f t="shared" si="386"/>
        <v>#REF!</v>
      </c>
      <c r="CF174" s="67" t="e">
        <f t="shared" si="386"/>
        <v>#REF!</v>
      </c>
      <c r="CG174" s="67" t="e">
        <f t="shared" si="386"/>
        <v>#REF!</v>
      </c>
      <c r="CH174" s="67" t="e">
        <f t="shared" si="386"/>
        <v>#REF!</v>
      </c>
      <c r="CI174" s="67" t="e">
        <f t="shared" si="386"/>
        <v>#REF!</v>
      </c>
      <c r="CJ174" s="67" t="e">
        <f t="shared" si="386"/>
        <v>#REF!</v>
      </c>
      <c r="CK174" s="67" t="e">
        <f t="shared" si="386"/>
        <v>#REF!</v>
      </c>
      <c r="CL174" s="67" t="e">
        <f t="shared" si="386"/>
        <v>#REF!</v>
      </c>
      <c r="CM174" s="67" t="e">
        <f t="shared" si="386"/>
        <v>#REF!</v>
      </c>
      <c r="CN174" s="67" t="e">
        <f t="shared" si="386"/>
        <v>#REF!</v>
      </c>
      <c r="CO174" s="60"/>
      <c r="CP174" s="87" t="e">
        <f t="shared" si="343"/>
        <v>#REF!</v>
      </c>
      <c r="CQ174" s="62" t="e">
        <f>CP174/CP161</f>
        <v>#REF!</v>
      </c>
    </row>
    <row r="175" spans="1:95" ht="10.5" customHeight="1" outlineLevel="1" x14ac:dyDescent="0.25">
      <c r="A175" s="70" t="str">
        <f t="shared" si="338"/>
        <v>DespesaFrete sobre Vendas</v>
      </c>
      <c r="B175" s="70" t="s">
        <v>53</v>
      </c>
      <c r="C175" s="70" t="s">
        <v>256</v>
      </c>
      <c r="D175" s="60" t="s">
        <v>67</v>
      </c>
      <c r="E175" s="60" t="e">
        <f>D158</f>
        <v>#REF!</v>
      </c>
      <c r="F175" s="60"/>
      <c r="G175" s="62">
        <v>0</v>
      </c>
      <c r="H175" s="60"/>
      <c r="I175" s="67">
        <v>-747.86101544128417</v>
      </c>
      <c r="J175" s="67">
        <v>-606.79197267638449</v>
      </c>
      <c r="K175" s="67">
        <v>-333.82735373116049</v>
      </c>
      <c r="L175" s="67">
        <v>-1447.9544201111109</v>
      </c>
      <c r="M175" s="67">
        <v>-1356.7539819003321</v>
      </c>
      <c r="N175" s="67">
        <v>-326.11963485862049</v>
      </c>
      <c r="O175" s="67">
        <v>-156.4546380902737</v>
      </c>
      <c r="P175" s="67">
        <v>-2675.477132046984</v>
      </c>
      <c r="Q175" s="67">
        <v>-1764.0061763524441</v>
      </c>
      <c r="R175" s="67">
        <v>-3961.840978100829</v>
      </c>
      <c r="S175" s="67">
        <v>-275.16207644752939</v>
      </c>
      <c r="T175" s="67">
        <v>-2034.5348877841079</v>
      </c>
      <c r="U175" s="60"/>
      <c r="V175" s="87">
        <f t="shared" si="339"/>
        <v>-15686.784267541063</v>
      </c>
      <c r="W175" s="62">
        <f>V175/V162</f>
        <v>0.40680920345293525</v>
      </c>
      <c r="X175" s="60"/>
      <c r="Y175" s="67">
        <f t="array" ref="Y175">IFERROR(INDEX(#REF!,MATCH($A158&amp;$D175,#REF!,0),MATCH(Y$3,#REF!,0)),0)</f>
        <v>0</v>
      </c>
      <c r="Z175" s="67">
        <f t="array" ref="Z175">IFERROR(INDEX(#REF!,MATCH($A158&amp;$D175,#REF!,0),MATCH(Z$3,#REF!,0)),0)</f>
        <v>0</v>
      </c>
      <c r="AA175" s="67">
        <f t="array" ref="AA175">IFERROR(INDEX(#REF!,MATCH($A158&amp;$D175,#REF!,0),MATCH(AA$3,#REF!,0)),0)</f>
        <v>0</v>
      </c>
      <c r="AB175" s="67">
        <f t="array" ref="AB175">IFERROR(INDEX(#REF!,MATCH($A158&amp;$D175,#REF!,0),MATCH(AB$3,#REF!,0)),0)</f>
        <v>0</v>
      </c>
      <c r="AC175" s="67">
        <f t="array" ref="AC175">IFERROR(INDEX(#REF!,MATCH($A158&amp;$D175,#REF!,0),MATCH(AC$3,#REF!,0)),0)</f>
        <v>0</v>
      </c>
      <c r="AD175" s="67">
        <f t="array" ref="AD175">IFERROR(INDEX(#REF!,MATCH($A158&amp;$D175,#REF!,0),MATCH(AD$3,#REF!,0)),0)</f>
        <v>0</v>
      </c>
      <c r="AE175" s="67">
        <f t="array" ref="AE175">IFERROR(INDEX(#REF!,MATCH($A158&amp;$D175,#REF!,0),MATCH(AE$3,#REF!,0)),0)</f>
        <v>0</v>
      </c>
      <c r="AF175" s="67">
        <f t="array" ref="AF175">IFERROR(INDEX(#REF!,MATCH($A158&amp;$D175,#REF!,0),MATCH(AF$3,#REF!,0)),0)</f>
        <v>0</v>
      </c>
      <c r="AG175" s="67">
        <f t="array" ref="AG175">IFERROR(INDEX(#REF!,MATCH($A158&amp;$D175,#REF!,0),MATCH(AG$3,#REF!,0)),0)</f>
        <v>0</v>
      </c>
      <c r="AH175" s="67">
        <f t="array" ref="AH175">IFERROR(INDEX(#REF!,MATCH($A158&amp;$D175,#REF!,0),MATCH(AH$3,#REF!,0)),0)</f>
        <v>0</v>
      </c>
      <c r="AI175" s="67">
        <f t="array" ref="AI175">IFERROR(INDEX(#REF!,MATCH($A158&amp;$D175,#REF!,0),MATCH(AI$3,#REF!,0)),0)</f>
        <v>0</v>
      </c>
      <c r="AJ175" s="67">
        <f t="array" ref="AJ175">IFERROR(INDEX(#REF!,MATCH($A158&amp;$D175,#REF!,0),MATCH(AJ$3,#REF!,0)),0)</f>
        <v>0</v>
      </c>
      <c r="AK175" s="60"/>
      <c r="AL175" s="87">
        <f t="shared" si="340"/>
        <v>0</v>
      </c>
      <c r="AM175" s="62" t="e">
        <f>AL175/AL162</f>
        <v>#DIV/0!</v>
      </c>
      <c r="AN175" s="60" t="e">
        <f>D158&amp;D175</f>
        <v>#REF!</v>
      </c>
      <c r="AO175" s="67">
        <f t="array" ref="AO175">IFERROR(INDEX(#REF!,MATCH($A158&amp;$D175,#REF!,0),MATCH(AO$3,#REF!,0)),0)</f>
        <v>0</v>
      </c>
      <c r="AP175" s="67">
        <f t="array" ref="AP175">IFERROR(INDEX(#REF!,MATCH($A158&amp;$D175,#REF!,0),MATCH(AP$3,#REF!,0)),0)</f>
        <v>0</v>
      </c>
      <c r="AQ175" s="67">
        <f t="array" ref="AQ175">IFERROR(INDEX(#REF!,MATCH($A158&amp;$D175,#REF!,0),MATCH(AQ$3,#REF!,0)),0)</f>
        <v>0</v>
      </c>
      <c r="AR175" s="67">
        <f t="array" ref="AR175">IFERROR(INDEX(#REF!,MATCH($A158&amp;$D175,#REF!,0),MATCH(AR$3,#REF!,0)),0)</f>
        <v>0</v>
      </c>
      <c r="AS175" s="67">
        <f t="array" ref="AS175">IFERROR(INDEX(#REF!,MATCH($A158&amp;$D175,#REF!,0),MATCH(AS$3,#REF!,0)),0)</f>
        <v>0</v>
      </c>
      <c r="AT175" s="67">
        <f t="array" ref="AT175">IFERROR(INDEX(#REF!,MATCH($A158&amp;$D175,#REF!,0),MATCH(AT$3,#REF!,0)),0)</f>
        <v>0</v>
      </c>
      <c r="AU175" s="67">
        <f t="array" ref="AU175">IFERROR(INDEX(#REF!,MATCH($A158&amp;$D175,#REF!,0),MATCH(AU$3,#REF!,0)),0)</f>
        <v>0</v>
      </c>
      <c r="AV175" s="67">
        <f t="array" ref="AV175">IFERROR(INDEX(#REF!,MATCH($A158&amp;$D175,#REF!,0),MATCH(AV$3,#REF!,0)),0)</f>
        <v>0</v>
      </c>
      <c r="AW175" s="67">
        <f t="array" ref="AW175">IFERROR(INDEX(#REF!,MATCH($A158&amp;$D175,#REF!,0),MATCH(AW$3,#REF!,0)),0)</f>
        <v>0</v>
      </c>
      <c r="AX175" s="67">
        <f t="array" ref="AX175">IFERROR(INDEX(#REF!,MATCH($A158&amp;$D175,#REF!,0),MATCH(AX$3,#REF!,0)),0)</f>
        <v>0</v>
      </c>
      <c r="AY175" s="67">
        <f t="array" ref="AY175">IFERROR(INDEX(#REF!,MATCH($A158&amp;$D175,#REF!,0),MATCH(AY$3,#REF!,0)),0)</f>
        <v>0</v>
      </c>
      <c r="AZ175" s="67">
        <f t="array" ref="AZ175">IFERROR(INDEX(#REF!,MATCH($A158&amp;$D175,#REF!,0),MATCH(AZ$3,#REF!,0)),0)</f>
        <v>0</v>
      </c>
      <c r="BA175" s="60"/>
      <c r="BB175" s="87">
        <f t="shared" si="341"/>
        <v>0</v>
      </c>
      <c r="BC175" s="62" t="e">
        <f>BB175/BB162</f>
        <v>#DIV/0!</v>
      </c>
      <c r="BD175" s="60"/>
      <c r="BE175" s="67">
        <f>INDEX($BE$4:$BK$115,MATCH($D175,$D$4:$D$115,0),MATCH(BE$475,$BE$4:$BK$4,0))</f>
        <v>0</v>
      </c>
      <c r="BF175" s="119"/>
      <c r="BG175" s="120">
        <f>-10%*15%</f>
        <v>-1.4999999999999999E-2</v>
      </c>
      <c r="BH175" s="121" t="e">
        <f>BH160</f>
        <v>#REF!</v>
      </c>
      <c r="BI175" s="121">
        <f t="shared" si="384"/>
        <v>0</v>
      </c>
      <c r="BJ175" s="120">
        <f t="shared" si="384"/>
        <v>0</v>
      </c>
      <c r="BK175" s="121">
        <f t="shared" si="384"/>
        <v>0</v>
      </c>
      <c r="BL175" s="60"/>
      <c r="BM175" s="67">
        <f t="array" ref="BM175">IFERROR(INDEX(#REF!,MATCH($A158&amp;$D175,#REF!,0),MATCH(BM$3,#REF!,0)),0)</f>
        <v>0</v>
      </c>
      <c r="BN175" s="67">
        <f t="array" ref="BN175">IFERROR(INDEX(#REF!,MATCH($A158&amp;$D175,#REF!,0),MATCH(BN$3,#REF!,0)),0)</f>
        <v>0</v>
      </c>
      <c r="BO175" s="67">
        <f t="array" ref="BO175">IFERROR(INDEX(#REF!,MATCH($A158&amp;$D175,#REF!,0),MATCH(BO$3,#REF!,0)),0)</f>
        <v>0</v>
      </c>
      <c r="BP175" s="67">
        <f t="array" ref="BP175">IFERROR(INDEX(#REF!,MATCH($A158&amp;$D175,#REF!,0),MATCH(BP$3,#REF!,0)),0)</f>
        <v>0</v>
      </c>
      <c r="BQ175" s="67" t="e">
        <f t="shared" si="385"/>
        <v>#REF!</v>
      </c>
      <c r="BR175" s="67" t="e">
        <f t="shared" si="385"/>
        <v>#REF!</v>
      </c>
      <c r="BS175" s="67" t="e">
        <f t="shared" si="385"/>
        <v>#REF!</v>
      </c>
      <c r="BT175" s="67" t="e">
        <f t="shared" si="385"/>
        <v>#REF!</v>
      </c>
      <c r="BU175" s="67" t="e">
        <f t="shared" si="385"/>
        <v>#REF!</v>
      </c>
      <c r="BV175" s="67" t="e">
        <f t="shared" si="385"/>
        <v>#REF!</v>
      </c>
      <c r="BW175" s="67" t="e">
        <f t="shared" si="385"/>
        <v>#REF!</v>
      </c>
      <c r="BX175" s="67" t="e">
        <f t="shared" si="385"/>
        <v>#REF!</v>
      </c>
      <c r="BY175" s="60"/>
      <c r="BZ175" s="87" t="e">
        <f t="shared" si="342"/>
        <v>#REF!</v>
      </c>
      <c r="CA175" s="62" t="e">
        <f>BZ175/BZ162</f>
        <v>#REF!</v>
      </c>
      <c r="CB175" s="60"/>
      <c r="CC175" s="67" t="e">
        <f t="shared" ref="CC175:CN175" si="387">((CC162*$G175*--(AND($BF175=0,$BG175=0))+$BF175+CC162*$BG175)*--(CC$3&gt;=$BH175))*(1+$BJ175*--(CC$3&gt;=$BK175))*--(IFERROR(MOD(MONTH(CC$3),$BI175),0)=0)</f>
        <v>#REF!</v>
      </c>
      <c r="CD175" s="67" t="e">
        <f t="shared" si="387"/>
        <v>#REF!</v>
      </c>
      <c r="CE175" s="67" t="e">
        <f t="shared" si="387"/>
        <v>#REF!</v>
      </c>
      <c r="CF175" s="67" t="e">
        <f t="shared" si="387"/>
        <v>#REF!</v>
      </c>
      <c r="CG175" s="67" t="e">
        <f t="shared" si="387"/>
        <v>#REF!</v>
      </c>
      <c r="CH175" s="67" t="e">
        <f t="shared" si="387"/>
        <v>#REF!</v>
      </c>
      <c r="CI175" s="67" t="e">
        <f t="shared" si="387"/>
        <v>#REF!</v>
      </c>
      <c r="CJ175" s="67" t="e">
        <f t="shared" si="387"/>
        <v>#REF!</v>
      </c>
      <c r="CK175" s="67" t="e">
        <f t="shared" si="387"/>
        <v>#REF!</v>
      </c>
      <c r="CL175" s="67" t="e">
        <f t="shared" si="387"/>
        <v>#REF!</v>
      </c>
      <c r="CM175" s="67" t="e">
        <f t="shared" si="387"/>
        <v>#REF!</v>
      </c>
      <c r="CN175" s="67" t="e">
        <f t="shared" si="387"/>
        <v>#REF!</v>
      </c>
      <c r="CO175" s="60"/>
      <c r="CP175" s="87" t="e">
        <f t="shared" si="343"/>
        <v>#REF!</v>
      </c>
      <c r="CQ175" s="62" t="e">
        <f>CP175/CP162</f>
        <v>#REF!</v>
      </c>
    </row>
    <row r="176" spans="1:95" ht="10.5" customHeight="1" outlineLevel="1" x14ac:dyDescent="0.25">
      <c r="A176" s="70" t="str">
        <f t="shared" si="338"/>
        <v>DespesaCusto de Ocupação</v>
      </c>
      <c r="B176" s="70" t="s">
        <v>53</v>
      </c>
      <c r="C176" s="70" t="s">
        <v>257</v>
      </c>
      <c r="D176" s="60" t="s">
        <v>68</v>
      </c>
      <c r="E176" s="60" t="e">
        <f>D158</f>
        <v>#REF!</v>
      </c>
      <c r="F176" s="60"/>
      <c r="G176" s="62">
        <v>-0.21759288893801321</v>
      </c>
      <c r="H176" s="60"/>
      <c r="I176" s="67">
        <v>-3539.3540112548708</v>
      </c>
      <c r="J176" s="67">
        <v>-2907.661534197633</v>
      </c>
      <c r="K176" s="67">
        <v>-3199.4611893101728</v>
      </c>
      <c r="L176" s="67">
        <v>-4602.382521834209</v>
      </c>
      <c r="M176" s="67">
        <v>-3666.1081524283081</v>
      </c>
      <c r="N176" s="67">
        <v>-4136.4043257086587</v>
      </c>
      <c r="O176" s="67">
        <v>-3529.5425582518128</v>
      </c>
      <c r="P176" s="67">
        <v>-3777.6814621470871</v>
      </c>
      <c r="Q176" s="67">
        <v>-4811.6554994471799</v>
      </c>
      <c r="R176" s="67">
        <v>-3772.495540299054</v>
      </c>
      <c r="S176" s="67">
        <v>-3526.8999075628481</v>
      </c>
      <c r="T176" s="67">
        <v>-4304.2713001013672</v>
      </c>
      <c r="U176" s="60"/>
      <c r="V176" s="87">
        <f t="shared" si="339"/>
        <v>-45773.9180025432</v>
      </c>
      <c r="W176" s="62">
        <f>V176/V160</f>
        <v>-6.5599753167549762E-2</v>
      </c>
      <c r="X176" s="60"/>
      <c r="Y176" s="67">
        <f t="array" ref="Y176">IFERROR(INDEX(#REF!,MATCH($A158&amp;$D176,#REF!,0),MATCH(Y$3,#REF!,0)),0)</f>
        <v>0</v>
      </c>
      <c r="Z176" s="67">
        <f t="array" ref="Z176">IFERROR(INDEX(#REF!,MATCH($A158&amp;$D176,#REF!,0),MATCH(Z$3,#REF!,0)),0)</f>
        <v>0</v>
      </c>
      <c r="AA176" s="67">
        <f t="array" ref="AA176">IFERROR(INDEX(#REF!,MATCH($A158&amp;$D176,#REF!,0),MATCH(AA$3,#REF!,0)),0)</f>
        <v>0</v>
      </c>
      <c r="AB176" s="67">
        <f t="array" ref="AB176">IFERROR(INDEX(#REF!,MATCH($A158&amp;$D176,#REF!,0),MATCH(AB$3,#REF!,0)),0)</f>
        <v>0</v>
      </c>
      <c r="AC176" s="67">
        <f t="array" ref="AC176">IFERROR(INDEX(#REF!,MATCH($A158&amp;$D176,#REF!,0),MATCH(AC$3,#REF!,0)),0)</f>
        <v>0</v>
      </c>
      <c r="AD176" s="67">
        <f t="array" ref="AD176">IFERROR(INDEX(#REF!,MATCH($A158&amp;$D176,#REF!,0),MATCH(AD$3,#REF!,0)),0)</f>
        <v>0</v>
      </c>
      <c r="AE176" s="67">
        <f t="array" ref="AE176">IFERROR(INDEX(#REF!,MATCH($A158&amp;$D176,#REF!,0),MATCH(AE$3,#REF!,0)),0)</f>
        <v>0</v>
      </c>
      <c r="AF176" s="67">
        <f t="array" ref="AF176">IFERROR(INDEX(#REF!,MATCH($A158&amp;$D176,#REF!,0),MATCH(AF$3,#REF!,0)),0)</f>
        <v>0</v>
      </c>
      <c r="AG176" s="67">
        <f t="array" ref="AG176">IFERROR(INDEX(#REF!,MATCH($A158&amp;$D176,#REF!,0),MATCH(AG$3,#REF!,0)),0)</f>
        <v>0</v>
      </c>
      <c r="AH176" s="67">
        <f t="array" ref="AH176">IFERROR(INDEX(#REF!,MATCH($A158&amp;$D176,#REF!,0),MATCH(AH$3,#REF!,0)),0)</f>
        <v>0</v>
      </c>
      <c r="AI176" s="67">
        <f t="array" ref="AI176">IFERROR(INDEX(#REF!,MATCH($A158&amp;$D176,#REF!,0),MATCH(AI$3,#REF!,0)),0)</f>
        <v>0</v>
      </c>
      <c r="AJ176" s="67">
        <f t="array" ref="AJ176">IFERROR(INDEX(#REF!,MATCH($A158&amp;$D176,#REF!,0),MATCH(AJ$3,#REF!,0)),0)</f>
        <v>0</v>
      </c>
      <c r="AK176" s="60"/>
      <c r="AL176" s="87">
        <f t="shared" si="340"/>
        <v>0</v>
      </c>
      <c r="AM176" s="62" t="e">
        <f>AL176/AL160</f>
        <v>#DIV/0!</v>
      </c>
      <c r="AN176" s="60" t="e">
        <f>D158&amp;D176</f>
        <v>#REF!</v>
      </c>
      <c r="AO176" s="67">
        <f t="array" ref="AO176">IFERROR(INDEX(#REF!,MATCH($A158&amp;$D176,#REF!,0),MATCH(AO$3,#REF!,0)),0)</f>
        <v>0</v>
      </c>
      <c r="AP176" s="67">
        <f t="array" ref="AP176">IFERROR(INDEX(#REF!,MATCH($A158&amp;$D176,#REF!,0),MATCH(AP$3,#REF!,0)),0)</f>
        <v>0</v>
      </c>
      <c r="AQ176" s="67">
        <f t="array" ref="AQ176">IFERROR(INDEX(#REF!,MATCH($A158&amp;$D176,#REF!,0),MATCH(AQ$3,#REF!,0)),0)</f>
        <v>0</v>
      </c>
      <c r="AR176" s="67">
        <f t="array" ref="AR176">IFERROR(INDEX(#REF!,MATCH($A158&amp;$D176,#REF!,0),MATCH(AR$3,#REF!,0)),0)</f>
        <v>0</v>
      </c>
      <c r="AS176" s="67">
        <f t="array" ref="AS176">IFERROR(INDEX(#REF!,MATCH($A158&amp;$D176,#REF!,0),MATCH(AS$3,#REF!,0)),0)</f>
        <v>0</v>
      </c>
      <c r="AT176" s="67">
        <f t="array" ref="AT176">IFERROR(INDEX(#REF!,MATCH($A158&amp;$D176,#REF!,0),MATCH(AT$3,#REF!,0)),0)</f>
        <v>0</v>
      </c>
      <c r="AU176" s="67">
        <f t="array" ref="AU176">IFERROR(INDEX(#REF!,MATCH($A158&amp;$D176,#REF!,0),MATCH(AU$3,#REF!,0)),0)</f>
        <v>0</v>
      </c>
      <c r="AV176" s="67">
        <f t="array" ref="AV176">IFERROR(INDEX(#REF!,MATCH($A158&amp;$D176,#REF!,0),MATCH(AV$3,#REF!,0)),0)</f>
        <v>0</v>
      </c>
      <c r="AW176" s="67">
        <f t="array" ref="AW176">IFERROR(INDEX(#REF!,MATCH($A158&amp;$D176,#REF!,0),MATCH(AW$3,#REF!,0)),0)</f>
        <v>0</v>
      </c>
      <c r="AX176" s="67">
        <f t="array" ref="AX176">IFERROR(INDEX(#REF!,MATCH($A158&amp;$D176,#REF!,0),MATCH(AX$3,#REF!,0)),0)</f>
        <v>0</v>
      </c>
      <c r="AY176" s="67">
        <f t="array" ref="AY176">IFERROR(INDEX(#REF!,MATCH($A158&amp;$D176,#REF!,0),MATCH(AY$3,#REF!,0)),0)</f>
        <v>0</v>
      </c>
      <c r="AZ176" s="67">
        <f t="array" ref="AZ176">IFERROR(INDEX(#REF!,MATCH($A158&amp;$D176,#REF!,0),MATCH(AZ$3,#REF!,0)),0)</f>
        <v>0</v>
      </c>
      <c r="BA176" s="60"/>
      <c r="BB176" s="87">
        <f t="shared" si="341"/>
        <v>0</v>
      </c>
      <c r="BC176" s="62" t="e">
        <f>BB176/BB160</f>
        <v>#DIV/0!</v>
      </c>
      <c r="BD176" s="60"/>
      <c r="BE176" s="94" t="e">
        <f t="array" ref="BE176">INDEX(#REF!,MATCH($D158,#REF!,0),MATCH("Carência",#REF!,0))</f>
        <v>#REF!</v>
      </c>
      <c r="BF176" s="141" t="e">
        <f t="array" ref="BF176">INDEX(#REF!,MATCH($D158,#REF!,0),MATCH($D176,#REF!,0))</f>
        <v>#REF!</v>
      </c>
      <c r="BG176" s="142" t="e">
        <f t="array" ref="BG176">INDEX(#REF!,MATCH($D158,#REF!,0),MATCH("CTO",#REF!,0))</f>
        <v>#REF!</v>
      </c>
      <c r="BH176" s="143" t="e">
        <f>EDATE(BH160,BE176)</f>
        <v>#REF!</v>
      </c>
      <c r="BI176" s="144"/>
      <c r="BJ176" s="142" t="e">
        <f t="array" ref="BJ176">INDEX(#REF!,MATCH($D158,#REF!,0),MATCH("Degrau",#REF!,0))</f>
        <v>#REF!</v>
      </c>
      <c r="BK176" s="143" t="e">
        <f t="array" ref="BK176">INDEX(#REF!,MATCH($D158,#REF!,0),MATCH("Data degrau",#REF!,0))</f>
        <v>#REF!</v>
      </c>
      <c r="BL176" s="60"/>
      <c r="BM176" s="67">
        <f t="array" ref="BM176">IFERROR(INDEX(#REF!,MATCH($A158&amp;$D176,#REF!,0),MATCH(BM$3,#REF!,0)),0)</f>
        <v>0</v>
      </c>
      <c r="BN176" s="67">
        <f t="array" ref="BN176">IFERROR(INDEX(#REF!,MATCH($A158&amp;$D176,#REF!,0),MATCH(BN$3,#REF!,0)),0)</f>
        <v>0</v>
      </c>
      <c r="BO176" s="67">
        <f t="array" ref="BO176">IFERROR(INDEX(#REF!,MATCH($A158&amp;$D176,#REF!,0),MATCH(BO$3,#REF!,0)),0)</f>
        <v>0</v>
      </c>
      <c r="BP176" s="67">
        <f t="array" ref="BP176">IFERROR(INDEX(#REF!,MATCH($A158&amp;$D176,#REF!,0),MATCH(BP$3,#REF!,0)),0)</f>
        <v>0</v>
      </c>
      <c r="BQ176" s="67" t="e">
        <f t="array" ref="BQ176">((BQ160*$G176*--(AND($BF176=0,$BG176=0))+$BF176+BQ160*$BG176)*--(BQ$3&gt;=$BH176))*(1+$BJ176*--(BQ$3&gt;=$BK176))*--(IFERROR(MOD(MONTH(BQ$3),$BI176),0)=0)*(1+IFERROR(INDEX(#REF!,MATCH($D158,#REF!,0),MATCH("AI"&amp;MONTH(BQ$3),#REF!,0)),0))</f>
        <v>#REF!</v>
      </c>
      <c r="BR176" s="67" t="e">
        <f t="array" ref="BR176">((BR160*$G176*--(AND($BF176=0,$BG176=0))+$BF176+BR160*$BG176)*--(BR$3&gt;=$BH176))*(1+$BJ176*--(BR$3&gt;=$BK176))*--(IFERROR(MOD(MONTH(BR$3),$BI176),0)=0)*(1+IFERROR(INDEX(#REF!,MATCH($D158,#REF!,0),MATCH("AI"&amp;MONTH(BR$3),#REF!,0)),0))</f>
        <v>#REF!</v>
      </c>
      <c r="BS176" s="67" t="e">
        <f t="array" ref="BS176">((BS160*$G176*--(AND($BF176=0,$BG176=0))+$BF176+BS160*$BG176)*--(BS$3&gt;=$BH176))*(1+$BJ176*--(BS$3&gt;=$BK176))*--(IFERROR(MOD(MONTH(BS$3),$BI176),0)=0)*(1+IFERROR(INDEX(#REF!,MATCH($D158,#REF!,0),MATCH("AI"&amp;MONTH(BS$3),#REF!,0)),0))</f>
        <v>#REF!</v>
      </c>
      <c r="BT176" s="67" t="e">
        <f t="array" ref="BT176">((BT160*$G176*--(AND($BF176=0,$BG176=0))+$BF176+BT160*$BG176)*--(BT$3&gt;=$BH176))*(1+$BJ176*--(BT$3&gt;=$BK176))*--(IFERROR(MOD(MONTH(BT$3),$BI176),0)=0)*(1+IFERROR(INDEX(#REF!,MATCH($D158,#REF!,0),MATCH("AI"&amp;MONTH(BT$3),#REF!,0)),0))</f>
        <v>#REF!</v>
      </c>
      <c r="BU176" s="67" t="e">
        <f t="array" ref="BU176">((BU160*$G176*--(AND($BF176=0,$BG176=0))+$BF176+BU160*$BG176)*--(BU$3&gt;=$BH176))*(1+$BJ176*--(BU$3&gt;=$BK176))*--(IFERROR(MOD(MONTH(BU$3),$BI176),0)=0)*(1+IFERROR(INDEX(#REF!,MATCH($D158,#REF!,0),MATCH("AI"&amp;MONTH(BU$3),#REF!,0)),0))</f>
        <v>#REF!</v>
      </c>
      <c r="BV176" s="67" t="e">
        <f t="array" ref="BV176">((BV160*$G176*--(AND($BF176=0,$BG176=0))+$BF176+BV160*$BG176)*--(BV$3&gt;=$BH176))*(1+$BJ176*--(BV$3&gt;=$BK176))*--(IFERROR(MOD(MONTH(BV$3),$BI176),0)=0)*(1+IFERROR(INDEX(#REF!,MATCH($D158,#REF!,0),MATCH("AI"&amp;MONTH(BV$3),#REF!,0)),0))</f>
        <v>#REF!</v>
      </c>
      <c r="BW176" s="67" t="e">
        <f t="array" ref="BW176">((BW160*$G176*--(AND($BF176=0,$BG176=0))+$BF176+BW160*$BG176)*--(BW$3&gt;=$BH176))*(1+$BJ176*--(BW$3&gt;=$BK176))*--(IFERROR(MOD(MONTH(BW$3),$BI176),0)=0)*(1+IFERROR(INDEX(#REF!,MATCH($D158,#REF!,0),MATCH("AI"&amp;MONTH(BW$3),#REF!,0)),0))</f>
        <v>#REF!</v>
      </c>
      <c r="BX176" s="67" t="e">
        <f t="array" ref="BX176">((BX160*$G176*--(AND($BF176=0,$BG176=0))+$BF176+BX160*$BG176)*--(BX$3&gt;=$BH176))*(1+$BJ176*--(BX$3&gt;=$BK176))*--(IFERROR(MOD(MONTH(BX$3),$BI176),0)=0)*(1+IFERROR(INDEX(#REF!,MATCH($D158,#REF!,0),MATCH("AI"&amp;MONTH(BX$3),#REF!,0)),0))</f>
        <v>#REF!</v>
      </c>
      <c r="BY176" s="60"/>
      <c r="BZ176" s="87" t="e">
        <f t="shared" si="342"/>
        <v>#REF!</v>
      </c>
      <c r="CA176" s="62" t="e">
        <f>BZ176/BZ160</f>
        <v>#REF!</v>
      </c>
      <c r="CB176" s="60"/>
      <c r="CC176" s="67" t="e">
        <f t="array" ref="CC176">((CC160*$G176*--(AND($BF176=0,$BG176=0))+$BF176+CC160*$BG176)*--(CC$3&gt;=$BH176))*(1+$BJ176*--(CC$3&gt;=$BK176))*--(IFERROR(MOD(MONTH(CC$3),$BI176),0)=0)*(1+IFERROR(INDEX(#REF!,MATCH($D158,#REF!,0),MATCH("AI"&amp;MONTH(CC$3),#REF!,0)),0))</f>
        <v>#REF!</v>
      </c>
      <c r="CD176" s="67" t="e">
        <f t="array" ref="CD176">((CD160*$G176*--(AND($BF176=0,$BG176=0))+$BF176+CD160*$BG176)*--(CD$3&gt;=$BH176))*(1+$BJ176*--(CD$3&gt;=$BK176))*--(IFERROR(MOD(MONTH(CD$3),$BI176),0)=0)*(1+IFERROR(INDEX(#REF!,MATCH($D158,#REF!,0),MATCH("AI"&amp;MONTH(CD$3),#REF!,0)),0))</f>
        <v>#REF!</v>
      </c>
      <c r="CE176" s="67" t="e">
        <f t="array" ref="CE176">((CE160*$G176*--(AND($BF176=0,$BG176=0))+$BF176+CE160*$BG176)*--(CE$3&gt;=$BH176))*(1+$BJ176*--(CE$3&gt;=$BK176))*--(IFERROR(MOD(MONTH(CE$3),$BI176),0)=0)*(1+IFERROR(INDEX(#REF!,MATCH($D158,#REF!,0),MATCH("AI"&amp;MONTH(CE$3),#REF!,0)),0))</f>
        <v>#REF!</v>
      </c>
      <c r="CF176" s="67" t="e">
        <f t="array" ref="CF176">((CF160*$G176*--(AND($BF176=0,$BG176=0))+$BF176+CF160*$BG176)*--(CF$3&gt;=$BH176))*(1+$BJ176*--(CF$3&gt;=$BK176))*--(IFERROR(MOD(MONTH(CF$3),$BI176),0)=0)*(1+IFERROR(INDEX(#REF!,MATCH($D158,#REF!,0),MATCH("AI"&amp;MONTH(CF$3),#REF!,0)),0))</f>
        <v>#REF!</v>
      </c>
      <c r="CG176" s="67" t="e">
        <f t="array" ref="CG176">((CG160*$G176*--(AND($BF176=0,$BG176=0))+$BF176+CG160*$BG176)*--(CG$3&gt;=$BH176))*(1+$BJ176*--(CG$3&gt;=$BK176))*--(IFERROR(MOD(MONTH(CG$3),$BI176),0)=0)*(1+IFERROR(INDEX(#REF!,MATCH($D158,#REF!,0),MATCH("AI"&amp;MONTH(CG$3),#REF!,0)),0))</f>
        <v>#REF!</v>
      </c>
      <c r="CH176" s="67" t="e">
        <f t="array" ref="CH176">((CH160*$G176*--(AND($BF176=0,$BG176=0))+$BF176+CH160*$BG176)*--(CH$3&gt;=$BH176))*(1+$BJ176*--(CH$3&gt;=$BK176))*--(IFERROR(MOD(MONTH(CH$3),$BI176),0)=0)*(1+IFERROR(INDEX(#REF!,MATCH($D158,#REF!,0),MATCH("AI"&amp;MONTH(CH$3),#REF!,0)),0))</f>
        <v>#REF!</v>
      </c>
      <c r="CI176" s="67" t="e">
        <f t="array" ref="CI176">((CI160*$G176*--(AND($BF176=0,$BG176=0))+$BF176+CI160*$BG176)*--(CI$3&gt;=$BH176))*(1+$BJ176*--(CI$3&gt;=$BK176))*--(IFERROR(MOD(MONTH(CI$3),$BI176),0)=0)*(1+IFERROR(INDEX(#REF!,MATCH($D158,#REF!,0),MATCH("AI"&amp;MONTH(CI$3),#REF!,0)),0))</f>
        <v>#REF!</v>
      </c>
      <c r="CJ176" s="67" t="e">
        <f t="array" ref="CJ176">((CJ160*$G176*--(AND($BF176=0,$BG176=0))+$BF176+CJ160*$BG176)*--(CJ$3&gt;=$BH176))*(1+$BJ176*--(CJ$3&gt;=$BK176))*--(IFERROR(MOD(MONTH(CJ$3),$BI176),0)=0)*(1+IFERROR(INDEX(#REF!,MATCH($D158,#REF!,0),MATCH("AI"&amp;MONTH(CJ$3),#REF!,0)),0))</f>
        <v>#REF!</v>
      </c>
      <c r="CK176" s="67" t="e">
        <f t="array" ref="CK176">((CK160*$G176*--(AND($BF176=0,$BG176=0))+$BF176+CK160*$BG176)*--(CK$3&gt;=$BH176))*(1+$BJ176*--(CK$3&gt;=$BK176))*--(IFERROR(MOD(MONTH(CK$3),$BI176),0)=0)*(1+IFERROR(INDEX(#REF!,MATCH($D158,#REF!,0),MATCH("AI"&amp;MONTH(CK$3),#REF!,0)),0))</f>
        <v>#REF!</v>
      </c>
      <c r="CL176" s="67" t="e">
        <f t="array" ref="CL176">((CL160*$G176*--(AND($BF176=0,$BG176=0))+$BF176+CL160*$BG176)*--(CL$3&gt;=$BH176))*(1+$BJ176*--(CL$3&gt;=$BK176))*--(IFERROR(MOD(MONTH(CL$3),$BI176),0)=0)*(1+IFERROR(INDEX(#REF!,MATCH($D158,#REF!,0),MATCH("AI"&amp;MONTH(CL$3),#REF!,0)),0))</f>
        <v>#REF!</v>
      </c>
      <c r="CM176" s="67" t="e">
        <f t="array" ref="CM176">((CM160*$G176*--(AND($BF176=0,$BG176=0))+$BF176+CM160*$BG176)*--(CM$3&gt;=$BH176))*(1+$BJ176*--(CM$3&gt;=$BK176))*--(IFERROR(MOD(MONTH(CM$3),$BI176),0)=0)*(1+IFERROR(INDEX(#REF!,MATCH($D158,#REF!,0),MATCH("AI"&amp;MONTH(CM$3),#REF!,0)),0))</f>
        <v>#REF!</v>
      </c>
      <c r="CN176" s="67" t="e">
        <f t="array" ref="CN176">((CN160*$G176*--(AND($BF176=0,$BG176=0))+$BF176+CN160*$BG176)*--(CN$3&gt;=$BH176))*(1+$BJ176*--(CN$3&gt;=$BK176))*--(IFERROR(MOD(MONTH(CN$3),$BI176),0)=0)*(1+IFERROR(INDEX(#REF!,MATCH($D158,#REF!,0),MATCH("AI"&amp;MONTH(CN$3),#REF!,0)),0))</f>
        <v>#REF!</v>
      </c>
      <c r="CO176" s="60"/>
      <c r="CP176" s="87" t="e">
        <f t="shared" si="343"/>
        <v>#REF!</v>
      </c>
      <c r="CQ176" s="62" t="e">
        <f>CP176/CP160</f>
        <v>#REF!</v>
      </c>
    </row>
    <row r="177" spans="1:95" ht="10.5" customHeight="1" outlineLevel="1" x14ac:dyDescent="0.25">
      <c r="A177" s="70" t="str">
        <f t="shared" si="338"/>
        <v>DespesaOutras despesas lojas</v>
      </c>
      <c r="B177" s="70" t="s">
        <v>53</v>
      </c>
      <c r="C177" s="70"/>
      <c r="D177" s="60" t="s">
        <v>69</v>
      </c>
      <c r="E177" s="60" t="e">
        <f>D158</f>
        <v>#REF!</v>
      </c>
      <c r="F177" s="60"/>
      <c r="G177" s="62">
        <v>-7.4249683158962554E-4</v>
      </c>
      <c r="H177" s="60"/>
      <c r="I177" s="67">
        <v>-355.41552800575892</v>
      </c>
      <c r="J177" s="67">
        <v>-420.40620310191559</v>
      </c>
      <c r="K177" s="67">
        <v>-910.11600764179377</v>
      </c>
      <c r="L177" s="67">
        <v>-577.7024338071792</v>
      </c>
      <c r="M177" s="67">
        <v>0</v>
      </c>
      <c r="N177" s="67">
        <v>0</v>
      </c>
      <c r="O177" s="67">
        <v>0</v>
      </c>
      <c r="P177" s="67">
        <v>0</v>
      </c>
      <c r="Q177" s="67">
        <v>0</v>
      </c>
      <c r="R177" s="67">
        <v>0</v>
      </c>
      <c r="S177" s="67">
        <v>0</v>
      </c>
      <c r="T177" s="67">
        <v>0</v>
      </c>
      <c r="U177" s="60"/>
      <c r="V177" s="87">
        <f t="shared" si="339"/>
        <v>-2263.6401725566475</v>
      </c>
      <c r="W177" s="62">
        <f>V177/V160</f>
        <v>-3.2440796650095691E-3</v>
      </c>
      <c r="X177" s="60"/>
      <c r="Y177" s="67">
        <f t="shared" ref="Y177:AJ177" si="388">SUM(Y178:Y181)</f>
        <v>0</v>
      </c>
      <c r="Z177" s="67">
        <f t="shared" si="388"/>
        <v>0</v>
      </c>
      <c r="AA177" s="67">
        <f t="shared" si="388"/>
        <v>0</v>
      </c>
      <c r="AB177" s="67">
        <f t="shared" si="388"/>
        <v>0</v>
      </c>
      <c r="AC177" s="67">
        <f t="shared" si="388"/>
        <v>0</v>
      </c>
      <c r="AD177" s="67">
        <f t="shared" si="388"/>
        <v>0</v>
      </c>
      <c r="AE177" s="67">
        <f t="shared" si="388"/>
        <v>0</v>
      </c>
      <c r="AF177" s="67">
        <f t="shared" si="388"/>
        <v>0</v>
      </c>
      <c r="AG177" s="67">
        <f t="shared" si="388"/>
        <v>0</v>
      </c>
      <c r="AH177" s="67">
        <f t="shared" si="388"/>
        <v>0</v>
      </c>
      <c r="AI177" s="67">
        <f t="shared" si="388"/>
        <v>0</v>
      </c>
      <c r="AJ177" s="67">
        <f t="shared" si="388"/>
        <v>0</v>
      </c>
      <c r="AK177" s="60"/>
      <c r="AL177" s="87">
        <f t="shared" si="340"/>
        <v>0</v>
      </c>
      <c r="AM177" s="62" t="e">
        <f>AL177/AL160</f>
        <v>#DIV/0!</v>
      </c>
      <c r="AN177" s="60" t="e">
        <f>D158&amp;D177</f>
        <v>#REF!</v>
      </c>
      <c r="AO177" s="67">
        <f t="shared" ref="AO177:AZ177" si="389">SUM(AO178:AO181)</f>
        <v>0</v>
      </c>
      <c r="AP177" s="67">
        <f t="shared" si="389"/>
        <v>0</v>
      </c>
      <c r="AQ177" s="67">
        <f t="shared" si="389"/>
        <v>0</v>
      </c>
      <c r="AR177" s="67">
        <f t="shared" si="389"/>
        <v>0</v>
      </c>
      <c r="AS177" s="67">
        <f t="shared" si="389"/>
        <v>0</v>
      </c>
      <c r="AT177" s="67">
        <f t="shared" si="389"/>
        <v>0</v>
      </c>
      <c r="AU177" s="67">
        <f t="shared" si="389"/>
        <v>0</v>
      </c>
      <c r="AV177" s="67">
        <f t="shared" si="389"/>
        <v>0</v>
      </c>
      <c r="AW177" s="67">
        <f t="shared" si="389"/>
        <v>0</v>
      </c>
      <c r="AX177" s="67">
        <f t="shared" si="389"/>
        <v>0</v>
      </c>
      <c r="AY177" s="67">
        <f t="shared" si="389"/>
        <v>0</v>
      </c>
      <c r="AZ177" s="67">
        <f t="shared" si="389"/>
        <v>0</v>
      </c>
      <c r="BA177" s="60"/>
      <c r="BB177" s="87">
        <f t="shared" si="341"/>
        <v>0</v>
      </c>
      <c r="BC177" s="62" t="e">
        <f>BB177/BB160</f>
        <v>#DIV/0!</v>
      </c>
      <c r="BD177" s="60"/>
      <c r="BE177" s="67">
        <f t="shared" ref="BE177:BG178" si="390">INDEX($BE$4:$BK$115,MATCH($D177,$D$4:$D$115,0),MATCH(BE$475,$BE$4:$BK$4,0))</f>
        <v>0</v>
      </c>
      <c r="BF177" s="119">
        <f t="shared" si="390"/>
        <v>0</v>
      </c>
      <c r="BG177" s="120">
        <f t="shared" si="390"/>
        <v>0</v>
      </c>
      <c r="BH177" s="121" t="e">
        <f>BH160</f>
        <v>#REF!</v>
      </c>
      <c r="BI177" s="121">
        <f t="shared" ref="BI177:BK184" si="391">INDEX($BE$4:$BK$115,MATCH($D177,$D$4:$D$115,0),MATCH(BI$475,$BE$4:$BK$4,0))</f>
        <v>0</v>
      </c>
      <c r="BJ177" s="120">
        <f t="shared" si="391"/>
        <v>0</v>
      </c>
      <c r="BK177" s="121">
        <f t="shared" si="391"/>
        <v>0</v>
      </c>
      <c r="BL177" s="60"/>
      <c r="BM177" s="67">
        <f t="shared" ref="BM177:BX177" si="392">SUM(BM178:BM181)</f>
        <v>0</v>
      </c>
      <c r="BN177" s="67">
        <f t="shared" si="392"/>
        <v>0</v>
      </c>
      <c r="BO177" s="67">
        <f t="shared" si="392"/>
        <v>0</v>
      </c>
      <c r="BP177" s="67">
        <f t="shared" si="392"/>
        <v>0</v>
      </c>
      <c r="BQ177" s="67" t="e">
        <f t="shared" si="392"/>
        <v>#REF!</v>
      </c>
      <c r="BR177" s="67" t="e">
        <f t="shared" si="392"/>
        <v>#REF!</v>
      </c>
      <c r="BS177" s="67" t="e">
        <f t="shared" si="392"/>
        <v>#REF!</v>
      </c>
      <c r="BT177" s="67" t="e">
        <f t="shared" si="392"/>
        <v>#REF!</v>
      </c>
      <c r="BU177" s="67" t="e">
        <f t="shared" si="392"/>
        <v>#REF!</v>
      </c>
      <c r="BV177" s="67" t="e">
        <f t="shared" si="392"/>
        <v>#REF!</v>
      </c>
      <c r="BW177" s="67" t="e">
        <f t="shared" si="392"/>
        <v>#REF!</v>
      </c>
      <c r="BX177" s="67" t="e">
        <f t="shared" si="392"/>
        <v>#REF!</v>
      </c>
      <c r="BY177" s="60"/>
      <c r="BZ177" s="87" t="e">
        <f t="shared" si="342"/>
        <v>#REF!</v>
      </c>
      <c r="CA177" s="62" t="e">
        <f>BZ177/BZ160</f>
        <v>#REF!</v>
      </c>
      <c r="CB177" s="60"/>
      <c r="CC177" s="67" t="e">
        <f t="shared" ref="CC177:CN177" si="393">SUM(CC178:CC181)</f>
        <v>#REF!</v>
      </c>
      <c r="CD177" s="67" t="e">
        <f t="shared" si="393"/>
        <v>#REF!</v>
      </c>
      <c r="CE177" s="67" t="e">
        <f t="shared" si="393"/>
        <v>#REF!</v>
      </c>
      <c r="CF177" s="67" t="e">
        <f t="shared" si="393"/>
        <v>#REF!</v>
      </c>
      <c r="CG177" s="67" t="e">
        <f t="shared" si="393"/>
        <v>#REF!</v>
      </c>
      <c r="CH177" s="67" t="e">
        <f t="shared" si="393"/>
        <v>#REF!</v>
      </c>
      <c r="CI177" s="67" t="e">
        <f t="shared" si="393"/>
        <v>#REF!</v>
      </c>
      <c r="CJ177" s="67" t="e">
        <f t="shared" si="393"/>
        <v>#REF!</v>
      </c>
      <c r="CK177" s="67" t="e">
        <f t="shared" si="393"/>
        <v>#REF!</v>
      </c>
      <c r="CL177" s="67" t="e">
        <f t="shared" si="393"/>
        <v>#REF!</v>
      </c>
      <c r="CM177" s="67" t="e">
        <f t="shared" si="393"/>
        <v>#REF!</v>
      </c>
      <c r="CN177" s="67" t="e">
        <f t="shared" si="393"/>
        <v>#REF!</v>
      </c>
      <c r="CO177" s="60"/>
      <c r="CP177" s="87" t="e">
        <f t="shared" si="343"/>
        <v>#REF!</v>
      </c>
      <c r="CQ177" s="62" t="e">
        <f>CP177/CP160</f>
        <v>#REF!</v>
      </c>
    </row>
    <row r="178" spans="1:95" ht="10.5" customHeight="1" outlineLevel="2" x14ac:dyDescent="0.25">
      <c r="A178" s="70" t="str">
        <f t="shared" si="338"/>
        <v>DespesaEscritório/informática/caixinha</v>
      </c>
      <c r="B178" s="114" t="s">
        <v>53</v>
      </c>
      <c r="C178" s="78" t="s">
        <v>258</v>
      </c>
      <c r="D178" s="79" t="s">
        <v>259</v>
      </c>
      <c r="E178" s="79" t="e">
        <f>D158</f>
        <v>#REF!</v>
      </c>
      <c r="F178" s="79"/>
      <c r="G178" s="85">
        <v>0</v>
      </c>
      <c r="H178" s="79"/>
      <c r="I178" s="94">
        <v>0</v>
      </c>
      <c r="J178" s="94">
        <v>0</v>
      </c>
      <c r="K178" s="94">
        <v>0</v>
      </c>
      <c r="L178" s="94">
        <v>-143.88766872915289</v>
      </c>
      <c r="M178" s="94">
        <v>0</v>
      </c>
      <c r="N178" s="94">
        <v>0</v>
      </c>
      <c r="O178" s="94">
        <v>0</v>
      </c>
      <c r="P178" s="94">
        <v>0</v>
      </c>
      <c r="Q178" s="94">
        <v>0</v>
      </c>
      <c r="R178" s="94">
        <v>0</v>
      </c>
      <c r="S178" s="94">
        <v>0</v>
      </c>
      <c r="T178" s="94">
        <v>0</v>
      </c>
      <c r="U178" s="79"/>
      <c r="V178" s="80"/>
      <c r="W178" s="85">
        <f>V178/V160</f>
        <v>0</v>
      </c>
      <c r="X178" s="60"/>
      <c r="Y178" s="94">
        <f t="array" ref="Y178">IFERROR(INDEX(#REF!,MATCH($A158&amp;$D178,#REF!,0),MATCH(Y$3,#REF!,0)),0)</f>
        <v>0</v>
      </c>
      <c r="Z178" s="94">
        <f t="array" ref="Z178">IFERROR(INDEX(#REF!,MATCH($A158&amp;$D178,#REF!,0),MATCH(Z$3,#REF!,0)),0)</f>
        <v>0</v>
      </c>
      <c r="AA178" s="94">
        <f t="array" ref="AA178">IFERROR(INDEX(#REF!,MATCH($A158&amp;$D178,#REF!,0),MATCH(AA$3,#REF!,0)),0)</f>
        <v>0</v>
      </c>
      <c r="AB178" s="94">
        <f t="array" ref="AB178">IFERROR(INDEX(#REF!,MATCH($A158&amp;$D178,#REF!,0),MATCH(AB$3,#REF!,0)),0)</f>
        <v>0</v>
      </c>
      <c r="AC178" s="94">
        <f t="array" ref="AC178">IFERROR(INDEX(#REF!,MATCH($A158&amp;$D178,#REF!,0),MATCH(AC$3,#REF!,0)),0)</f>
        <v>0</v>
      </c>
      <c r="AD178" s="94">
        <f t="array" ref="AD178">IFERROR(INDEX(#REF!,MATCH($A158&amp;$D178,#REF!,0),MATCH(AD$3,#REF!,0)),0)</f>
        <v>0</v>
      </c>
      <c r="AE178" s="94">
        <f t="array" ref="AE178">IFERROR(INDEX(#REF!,MATCH($A158&amp;$D178,#REF!,0),MATCH(AE$3,#REF!,0)),0)</f>
        <v>0</v>
      </c>
      <c r="AF178" s="94">
        <f t="array" ref="AF178">IFERROR(INDEX(#REF!,MATCH($A158&amp;$D178,#REF!,0),MATCH(AF$3,#REF!,0)),0)</f>
        <v>0</v>
      </c>
      <c r="AG178" s="94">
        <f t="array" ref="AG178">IFERROR(INDEX(#REF!,MATCH($A158&amp;$D178,#REF!,0),MATCH(AG$3,#REF!,0)),0)</f>
        <v>0</v>
      </c>
      <c r="AH178" s="94">
        <f t="array" ref="AH178">IFERROR(INDEX(#REF!,MATCH($A158&amp;$D178,#REF!,0),MATCH(AH$3,#REF!,0)),0)</f>
        <v>0</v>
      </c>
      <c r="AI178" s="94">
        <f t="array" ref="AI178">IFERROR(INDEX(#REF!,MATCH($A158&amp;$D178,#REF!,0),MATCH(AI$3,#REF!,0)),0)</f>
        <v>0</v>
      </c>
      <c r="AJ178" s="94">
        <f t="array" ref="AJ178">IFERROR(INDEX(#REF!,MATCH($A158&amp;$D178,#REF!,0),MATCH(AJ$3,#REF!,0)),0)</f>
        <v>0</v>
      </c>
      <c r="AK178" s="79"/>
      <c r="AL178" s="80"/>
      <c r="AM178" s="85" t="e">
        <f>AL178/AL160</f>
        <v>#DIV/0!</v>
      </c>
      <c r="AN178" s="60" t="e">
        <f>D158&amp;D178</f>
        <v>#REF!</v>
      </c>
      <c r="AO178" s="94">
        <f t="array" ref="AO178">IFERROR(INDEX(#REF!,MATCH($A158&amp;$D178,#REF!,0),MATCH(AO$3,#REF!,0)),0)</f>
        <v>0</v>
      </c>
      <c r="AP178" s="94">
        <f t="array" ref="AP178">IFERROR(INDEX(#REF!,MATCH($A158&amp;$D178,#REF!,0),MATCH(AP$3,#REF!,0)),0)</f>
        <v>0</v>
      </c>
      <c r="AQ178" s="94">
        <f t="array" ref="AQ178">IFERROR(INDEX(#REF!,MATCH($A158&amp;$D178,#REF!,0),MATCH(AQ$3,#REF!,0)),0)</f>
        <v>0</v>
      </c>
      <c r="AR178" s="94">
        <f t="array" ref="AR178">IFERROR(INDEX(#REF!,MATCH($A158&amp;$D178,#REF!,0),MATCH(AR$3,#REF!,0)),0)</f>
        <v>0</v>
      </c>
      <c r="AS178" s="94">
        <f t="array" ref="AS178">IFERROR(INDEX(#REF!,MATCH($A158&amp;$D178,#REF!,0),MATCH(AS$3,#REF!,0)),0)</f>
        <v>0</v>
      </c>
      <c r="AT178" s="94">
        <f t="array" ref="AT178">IFERROR(INDEX(#REF!,MATCH($A158&amp;$D178,#REF!,0),MATCH(AT$3,#REF!,0)),0)</f>
        <v>0</v>
      </c>
      <c r="AU178" s="94">
        <f t="array" ref="AU178">IFERROR(INDEX(#REF!,MATCH($A158&amp;$D178,#REF!,0),MATCH(AU$3,#REF!,0)),0)</f>
        <v>0</v>
      </c>
      <c r="AV178" s="94">
        <f t="array" ref="AV178">IFERROR(INDEX(#REF!,MATCH($A158&amp;$D178,#REF!,0),MATCH(AV$3,#REF!,0)),0)</f>
        <v>0</v>
      </c>
      <c r="AW178" s="94">
        <f t="array" ref="AW178">IFERROR(INDEX(#REF!,MATCH($A158&amp;$D178,#REF!,0),MATCH(AW$3,#REF!,0)),0)</f>
        <v>0</v>
      </c>
      <c r="AX178" s="94">
        <f t="array" ref="AX178">IFERROR(INDEX(#REF!,MATCH($A158&amp;$D178,#REF!,0),MATCH(AX$3,#REF!,0)),0)</f>
        <v>0</v>
      </c>
      <c r="AY178" s="94">
        <f t="array" ref="AY178">IFERROR(INDEX(#REF!,MATCH($A158&amp;$D178,#REF!,0),MATCH(AY$3,#REF!,0)),0)</f>
        <v>0</v>
      </c>
      <c r="AZ178" s="94">
        <f t="array" ref="AZ178">IFERROR(INDEX(#REF!,MATCH($A158&amp;$D178,#REF!,0),MATCH(AZ$3,#REF!,0)),0)</f>
        <v>0</v>
      </c>
      <c r="BA178" s="79"/>
      <c r="BB178" s="80"/>
      <c r="BC178" s="85" t="e">
        <f>BB178/BB160</f>
        <v>#DIV/0!</v>
      </c>
      <c r="BD178" s="60"/>
      <c r="BE178" s="94">
        <f t="shared" si="390"/>
        <v>0</v>
      </c>
      <c r="BF178" s="115">
        <f t="shared" si="390"/>
        <v>0</v>
      </c>
      <c r="BG178" s="112">
        <f t="shared" si="390"/>
        <v>0</v>
      </c>
      <c r="BH178" s="111" t="e">
        <f>BH160</f>
        <v>#REF!</v>
      </c>
      <c r="BI178" s="111">
        <f t="shared" si="391"/>
        <v>0</v>
      </c>
      <c r="BJ178" s="112">
        <f t="shared" si="391"/>
        <v>0</v>
      </c>
      <c r="BK178" s="111">
        <f t="shared" si="391"/>
        <v>0</v>
      </c>
      <c r="BL178" s="60"/>
      <c r="BM178" s="94">
        <f t="array" ref="BM178">IFERROR(INDEX(#REF!,MATCH($A158&amp;$D178,#REF!,0),MATCH(BM$3,#REF!,0)),0)</f>
        <v>0</v>
      </c>
      <c r="BN178" s="94">
        <f t="array" ref="BN178">IFERROR(INDEX(#REF!,MATCH($A158&amp;$D178,#REF!,0),MATCH(BN$3,#REF!,0)),0)</f>
        <v>0</v>
      </c>
      <c r="BO178" s="94">
        <f t="array" ref="BO178">IFERROR(INDEX(#REF!,MATCH($A158&amp;$D178,#REF!,0),MATCH(BO$3,#REF!,0)),0)</f>
        <v>0</v>
      </c>
      <c r="BP178" s="94">
        <f t="array" ref="BP178">IFERROR(INDEX(#REF!,MATCH($A158&amp;$D178,#REF!,0),MATCH(BP$3,#REF!,0)),0)</f>
        <v>0</v>
      </c>
      <c r="BQ178" s="94" t="e">
        <f t="shared" ref="BQ178:BX178" si="394">(BQ160*$G178*--(AND($BF178=0,$BG178=0))+$BF178+BQ160*$BG178)*--(BQ$3&gt;=$BH178)*((1+$BJ178)*--(BQ$3&gt;=$BH178))</f>
        <v>#REF!</v>
      </c>
      <c r="BR178" s="94" t="e">
        <f t="shared" si="394"/>
        <v>#REF!</v>
      </c>
      <c r="BS178" s="94" t="e">
        <f t="shared" si="394"/>
        <v>#REF!</v>
      </c>
      <c r="BT178" s="94" t="e">
        <f t="shared" si="394"/>
        <v>#REF!</v>
      </c>
      <c r="BU178" s="94" t="e">
        <f t="shared" si="394"/>
        <v>#REF!</v>
      </c>
      <c r="BV178" s="94" t="e">
        <f t="shared" si="394"/>
        <v>#REF!</v>
      </c>
      <c r="BW178" s="94" t="e">
        <f t="shared" si="394"/>
        <v>#REF!</v>
      </c>
      <c r="BX178" s="94" t="e">
        <f t="shared" si="394"/>
        <v>#REF!</v>
      </c>
      <c r="BY178" s="79"/>
      <c r="BZ178" s="80"/>
      <c r="CA178" s="85" t="e">
        <f>BZ178/BZ160</f>
        <v>#REF!</v>
      </c>
      <c r="CB178" s="60"/>
      <c r="CC178" s="94" t="e">
        <f t="shared" ref="CC178:CN178" si="395">(CC160*$G178*--(AND($BF178=0,$BG178=0))+$BF178+CC160*$BG178)*--(CC$3&gt;=$BH178)*((1+$BJ178)*--(CC$3&gt;=$BH178))</f>
        <v>#REF!</v>
      </c>
      <c r="CD178" s="94" t="e">
        <f t="shared" si="395"/>
        <v>#REF!</v>
      </c>
      <c r="CE178" s="94" t="e">
        <f t="shared" si="395"/>
        <v>#REF!</v>
      </c>
      <c r="CF178" s="94" t="e">
        <f t="shared" si="395"/>
        <v>#REF!</v>
      </c>
      <c r="CG178" s="94" t="e">
        <f t="shared" si="395"/>
        <v>#REF!</v>
      </c>
      <c r="CH178" s="94" t="e">
        <f t="shared" si="395"/>
        <v>#REF!</v>
      </c>
      <c r="CI178" s="94" t="e">
        <f t="shared" si="395"/>
        <v>#REF!</v>
      </c>
      <c r="CJ178" s="94" t="e">
        <f t="shared" si="395"/>
        <v>#REF!</v>
      </c>
      <c r="CK178" s="94" t="e">
        <f t="shared" si="395"/>
        <v>#REF!</v>
      </c>
      <c r="CL178" s="94" t="e">
        <f t="shared" si="395"/>
        <v>#REF!</v>
      </c>
      <c r="CM178" s="94" t="e">
        <f t="shared" si="395"/>
        <v>#REF!</v>
      </c>
      <c r="CN178" s="94" t="e">
        <f t="shared" si="395"/>
        <v>#REF!</v>
      </c>
      <c r="CO178" s="79"/>
      <c r="CP178" s="80"/>
      <c r="CQ178" s="85" t="e">
        <f>CP178/CP160</f>
        <v>#REF!</v>
      </c>
    </row>
    <row r="179" spans="1:95" ht="10.5" customHeight="1" outlineLevel="2" x14ac:dyDescent="0.25">
      <c r="A179" s="70" t="str">
        <f t="shared" si="338"/>
        <v>DespesaGráfica</v>
      </c>
      <c r="B179" s="114" t="s">
        <v>53</v>
      </c>
      <c r="C179" s="78" t="s">
        <v>260</v>
      </c>
      <c r="D179" s="79" t="s">
        <v>260</v>
      </c>
      <c r="E179" s="79" t="e">
        <f>D158</f>
        <v>#REF!</v>
      </c>
      <c r="F179" s="79"/>
      <c r="G179" s="85">
        <v>0</v>
      </c>
      <c r="H179" s="79"/>
      <c r="I179" s="94">
        <v>0</v>
      </c>
      <c r="J179" s="94">
        <v>0</v>
      </c>
      <c r="K179" s="94">
        <v>-509.78827306639562</v>
      </c>
      <c r="L179" s="94">
        <v>0</v>
      </c>
      <c r="M179" s="94">
        <v>0</v>
      </c>
      <c r="N179" s="94">
        <v>0</v>
      </c>
      <c r="O179" s="94">
        <v>0</v>
      </c>
      <c r="P179" s="94">
        <v>0</v>
      </c>
      <c r="Q179" s="94">
        <v>0</v>
      </c>
      <c r="R179" s="94">
        <v>0</v>
      </c>
      <c r="S179" s="94">
        <v>0</v>
      </c>
      <c r="T179" s="94">
        <v>0</v>
      </c>
      <c r="U179" s="79"/>
      <c r="V179" s="80"/>
      <c r="W179" s="85">
        <f>V179/V160</f>
        <v>0</v>
      </c>
      <c r="X179" s="60"/>
      <c r="Y179" s="94">
        <f t="array" ref="Y179">IFERROR(INDEX(#REF!,MATCH($A158&amp;$D179,#REF!,0),MATCH(Y$3,#REF!,0)),0)</f>
        <v>0</v>
      </c>
      <c r="Z179" s="94">
        <f t="array" ref="Z179">IFERROR(INDEX(#REF!,MATCH($A158&amp;$D179,#REF!,0),MATCH(Z$3,#REF!,0)),0)</f>
        <v>0</v>
      </c>
      <c r="AA179" s="94">
        <f t="array" ref="AA179">IFERROR(INDEX(#REF!,MATCH($A158&amp;$D179,#REF!,0),MATCH(AA$3,#REF!,0)),0)</f>
        <v>0</v>
      </c>
      <c r="AB179" s="94">
        <f t="array" ref="AB179">IFERROR(INDEX(#REF!,MATCH($A158&amp;$D179,#REF!,0),MATCH(AB$3,#REF!,0)),0)</f>
        <v>0</v>
      </c>
      <c r="AC179" s="94">
        <f t="array" ref="AC179">IFERROR(INDEX(#REF!,MATCH($A158&amp;$D179,#REF!,0),MATCH(AC$3,#REF!,0)),0)</f>
        <v>0</v>
      </c>
      <c r="AD179" s="94">
        <f t="array" ref="AD179">IFERROR(INDEX(#REF!,MATCH($A158&amp;$D179,#REF!,0),MATCH(AD$3,#REF!,0)),0)</f>
        <v>0</v>
      </c>
      <c r="AE179" s="94">
        <f t="array" ref="AE179">IFERROR(INDEX(#REF!,MATCH($A158&amp;$D179,#REF!,0),MATCH(AE$3,#REF!,0)),0)</f>
        <v>0</v>
      </c>
      <c r="AF179" s="94">
        <f t="array" ref="AF179">IFERROR(INDEX(#REF!,MATCH($A158&amp;$D179,#REF!,0),MATCH(AF$3,#REF!,0)),0)</f>
        <v>0</v>
      </c>
      <c r="AG179" s="94">
        <f t="array" ref="AG179">IFERROR(INDEX(#REF!,MATCH($A158&amp;$D179,#REF!,0),MATCH(AG$3,#REF!,0)),0)</f>
        <v>0</v>
      </c>
      <c r="AH179" s="94">
        <f t="array" ref="AH179">IFERROR(INDEX(#REF!,MATCH($A158&amp;$D179,#REF!,0),MATCH(AH$3,#REF!,0)),0)</f>
        <v>0</v>
      </c>
      <c r="AI179" s="94">
        <f t="array" ref="AI179">IFERROR(INDEX(#REF!,MATCH($A158&amp;$D179,#REF!,0),MATCH(AI$3,#REF!,0)),0)</f>
        <v>0</v>
      </c>
      <c r="AJ179" s="94">
        <f t="array" ref="AJ179">IFERROR(INDEX(#REF!,MATCH($A158&amp;$D179,#REF!,0),MATCH(AJ$3,#REF!,0)),0)</f>
        <v>0</v>
      </c>
      <c r="AK179" s="79"/>
      <c r="AL179" s="80"/>
      <c r="AM179" s="85" t="e">
        <f>AL179/AL160</f>
        <v>#DIV/0!</v>
      </c>
      <c r="AN179" s="60" t="e">
        <f>D158&amp;D179</f>
        <v>#REF!</v>
      </c>
      <c r="AO179" s="94">
        <f t="array" ref="AO179">IFERROR(INDEX(#REF!,MATCH($A158&amp;$D179,#REF!,0),MATCH(AO$3,#REF!,0)),0)</f>
        <v>0</v>
      </c>
      <c r="AP179" s="94">
        <f t="array" ref="AP179">IFERROR(INDEX(#REF!,MATCH($A158&amp;$D179,#REF!,0),MATCH(AP$3,#REF!,0)),0)</f>
        <v>0</v>
      </c>
      <c r="AQ179" s="94">
        <f t="array" ref="AQ179">IFERROR(INDEX(#REF!,MATCH($A158&amp;$D179,#REF!,0),MATCH(AQ$3,#REF!,0)),0)</f>
        <v>0</v>
      </c>
      <c r="AR179" s="94">
        <f t="array" ref="AR179">IFERROR(INDEX(#REF!,MATCH($A158&amp;$D179,#REF!,0),MATCH(AR$3,#REF!,0)),0)</f>
        <v>0</v>
      </c>
      <c r="AS179" s="94">
        <f t="array" ref="AS179">IFERROR(INDEX(#REF!,MATCH($A158&amp;$D179,#REF!,0),MATCH(AS$3,#REF!,0)),0)</f>
        <v>0</v>
      </c>
      <c r="AT179" s="94">
        <f t="array" ref="AT179">IFERROR(INDEX(#REF!,MATCH($A158&amp;$D179,#REF!,0),MATCH(AT$3,#REF!,0)),0)</f>
        <v>0</v>
      </c>
      <c r="AU179" s="94">
        <f t="array" ref="AU179">IFERROR(INDEX(#REF!,MATCH($A158&amp;$D179,#REF!,0),MATCH(AU$3,#REF!,0)),0)</f>
        <v>0</v>
      </c>
      <c r="AV179" s="94">
        <f t="array" ref="AV179">IFERROR(INDEX(#REF!,MATCH($A158&amp;$D179,#REF!,0),MATCH(AV$3,#REF!,0)),0)</f>
        <v>0</v>
      </c>
      <c r="AW179" s="94">
        <f t="array" ref="AW179">IFERROR(INDEX(#REF!,MATCH($A158&amp;$D179,#REF!,0),MATCH(AW$3,#REF!,0)),0)</f>
        <v>0</v>
      </c>
      <c r="AX179" s="94">
        <f t="array" ref="AX179">IFERROR(INDEX(#REF!,MATCH($A158&amp;$D179,#REF!,0),MATCH(AX$3,#REF!,0)),0)</f>
        <v>0</v>
      </c>
      <c r="AY179" s="94">
        <f t="array" ref="AY179">IFERROR(INDEX(#REF!,MATCH($A158&amp;$D179,#REF!,0),MATCH(AY$3,#REF!,0)),0)</f>
        <v>0</v>
      </c>
      <c r="AZ179" s="94">
        <f t="array" ref="AZ179">IFERROR(INDEX(#REF!,MATCH($A158&amp;$D179,#REF!,0),MATCH(AZ$3,#REF!,0)),0)</f>
        <v>0</v>
      </c>
      <c r="BA179" s="79"/>
      <c r="BB179" s="80"/>
      <c r="BC179" s="85" t="e">
        <f>BB179/BB160</f>
        <v>#DIV/0!</v>
      </c>
      <c r="BD179" s="60"/>
      <c r="BE179" s="94">
        <f>INDEX($BE$4:$BK$115,MATCH($D179,$D$4:$D$115,0),MATCH(BE$475,$BE$4:$BK$4,0))</f>
        <v>0</v>
      </c>
      <c r="BF179" s="115">
        <v>-300</v>
      </c>
      <c r="BG179" s="112">
        <f t="array" ref="BG179">INDEX($BE$4:$BK$115,MATCH($D179,$D$4:$D$115,0),MATCH(BG$475,$BE$4:$BK$4,0))</f>
        <v>0</v>
      </c>
      <c r="BH179" s="111" t="e">
        <f>BH160</f>
        <v>#REF!</v>
      </c>
      <c r="BI179" s="111">
        <f t="shared" si="391"/>
        <v>0</v>
      </c>
      <c r="BJ179" s="112">
        <f t="shared" si="391"/>
        <v>0</v>
      </c>
      <c r="BK179" s="111">
        <f t="shared" si="391"/>
        <v>0</v>
      </c>
      <c r="BL179" s="60"/>
      <c r="BM179" s="94">
        <f t="array" ref="BM179">IFERROR(INDEX(#REF!,MATCH($A158&amp;$D179,#REF!,0),MATCH(BM$3,#REF!,0)),0)</f>
        <v>0</v>
      </c>
      <c r="BN179" s="94">
        <f t="array" ref="BN179">IFERROR(INDEX(#REF!,MATCH($A158&amp;$D179,#REF!,0),MATCH(BN$3,#REF!,0)),0)</f>
        <v>0</v>
      </c>
      <c r="BO179" s="94">
        <f t="array" ref="BO179">IFERROR(INDEX(#REF!,MATCH($A158&amp;$D179,#REF!,0),MATCH(BO$3,#REF!,0)),0)</f>
        <v>0</v>
      </c>
      <c r="BP179" s="94">
        <f t="array" ref="BP179">IFERROR(INDEX(#REF!,MATCH($A158&amp;$D179,#REF!,0),MATCH(BP$3,#REF!,0)),0)</f>
        <v>0</v>
      </c>
      <c r="BQ179" s="94" t="e">
        <f t="shared" ref="BQ179:BX179" si="396">(BQ160*$G179*--(AND($BF179=0,$BG179=0))+$BF179+BQ160*$BG179)*--(BQ$3&gt;=$BH179)*((1+$BJ179)*--(BQ$3&gt;=$BH179))</f>
        <v>#REF!</v>
      </c>
      <c r="BR179" s="94" t="e">
        <f t="shared" si="396"/>
        <v>#REF!</v>
      </c>
      <c r="BS179" s="94" t="e">
        <f t="shared" si="396"/>
        <v>#REF!</v>
      </c>
      <c r="BT179" s="94" t="e">
        <f t="shared" si="396"/>
        <v>#REF!</v>
      </c>
      <c r="BU179" s="94" t="e">
        <f t="shared" si="396"/>
        <v>#REF!</v>
      </c>
      <c r="BV179" s="94" t="e">
        <f t="shared" si="396"/>
        <v>#REF!</v>
      </c>
      <c r="BW179" s="94" t="e">
        <f t="shared" si="396"/>
        <v>#REF!</v>
      </c>
      <c r="BX179" s="94" t="e">
        <f t="shared" si="396"/>
        <v>#REF!</v>
      </c>
      <c r="BY179" s="79"/>
      <c r="BZ179" s="80"/>
      <c r="CA179" s="85" t="e">
        <f>BZ179/BZ160</f>
        <v>#REF!</v>
      </c>
      <c r="CB179" s="60"/>
      <c r="CC179" s="94" t="e">
        <f t="shared" ref="CC179:CN179" si="397">(CC160*$G179*--(AND($BF179=0,$BG179=0))+$BF179+CC160*$BG179)*--(CC$3&gt;=$BH179)*((1+$BJ179)*--(CC$3&gt;=$BH179))</f>
        <v>#REF!</v>
      </c>
      <c r="CD179" s="94" t="e">
        <f t="shared" si="397"/>
        <v>#REF!</v>
      </c>
      <c r="CE179" s="94" t="e">
        <f t="shared" si="397"/>
        <v>#REF!</v>
      </c>
      <c r="CF179" s="94" t="e">
        <f t="shared" si="397"/>
        <v>#REF!</v>
      </c>
      <c r="CG179" s="94" t="e">
        <f t="shared" si="397"/>
        <v>#REF!</v>
      </c>
      <c r="CH179" s="94" t="e">
        <f t="shared" si="397"/>
        <v>#REF!</v>
      </c>
      <c r="CI179" s="94" t="e">
        <f t="shared" si="397"/>
        <v>#REF!</v>
      </c>
      <c r="CJ179" s="94" t="e">
        <f t="shared" si="397"/>
        <v>#REF!</v>
      </c>
      <c r="CK179" s="94" t="e">
        <f t="shared" si="397"/>
        <v>#REF!</v>
      </c>
      <c r="CL179" s="94" t="e">
        <f t="shared" si="397"/>
        <v>#REF!</v>
      </c>
      <c r="CM179" s="94" t="e">
        <f t="shared" si="397"/>
        <v>#REF!</v>
      </c>
      <c r="CN179" s="94" t="e">
        <f t="shared" si="397"/>
        <v>#REF!</v>
      </c>
      <c r="CO179" s="79"/>
      <c r="CP179" s="80"/>
      <c r="CQ179" s="85" t="e">
        <f>CP179/CP160</f>
        <v>#REF!</v>
      </c>
    </row>
    <row r="180" spans="1:95" ht="10.5" customHeight="1" outlineLevel="2" x14ac:dyDescent="0.25">
      <c r="A180" s="70" t="str">
        <f t="shared" si="338"/>
        <v>DespesaTáxi/motoboy</v>
      </c>
      <c r="B180" s="114" t="s">
        <v>53</v>
      </c>
      <c r="C180" s="78" t="s">
        <v>261</v>
      </c>
      <c r="D180" s="79" t="s">
        <v>262</v>
      </c>
      <c r="E180" s="79" t="e">
        <f>D158</f>
        <v>#REF!</v>
      </c>
      <c r="F180" s="79"/>
      <c r="G180" s="85">
        <v>0</v>
      </c>
      <c r="H180" s="79"/>
      <c r="I180" s="94">
        <v>-9.7408810810907678</v>
      </c>
      <c r="J180" s="94">
        <v>0</v>
      </c>
      <c r="K180" s="94">
        <v>0</v>
      </c>
      <c r="L180" s="94">
        <v>0</v>
      </c>
      <c r="M180" s="94">
        <v>0</v>
      </c>
      <c r="N180" s="94">
        <v>0</v>
      </c>
      <c r="O180" s="94">
        <v>0</v>
      </c>
      <c r="P180" s="94">
        <v>0</v>
      </c>
      <c r="Q180" s="94">
        <v>0</v>
      </c>
      <c r="R180" s="94">
        <v>0</v>
      </c>
      <c r="S180" s="94">
        <v>0</v>
      </c>
      <c r="T180" s="94">
        <v>0</v>
      </c>
      <c r="U180" s="79"/>
      <c r="V180" s="80"/>
      <c r="W180" s="85">
        <f>V180/V160</f>
        <v>0</v>
      </c>
      <c r="X180" s="60"/>
      <c r="Y180" s="94">
        <f t="array" ref="Y180">IFERROR(INDEX(#REF!,MATCH($A158&amp;$D180,#REF!,0),MATCH(Y$3,#REF!,0)),0)</f>
        <v>0</v>
      </c>
      <c r="Z180" s="94">
        <f t="array" ref="Z180">IFERROR(INDEX(#REF!,MATCH($A158&amp;$D180,#REF!,0),MATCH(Z$3,#REF!,0)),0)</f>
        <v>0</v>
      </c>
      <c r="AA180" s="94">
        <f t="array" ref="AA180">IFERROR(INDEX(#REF!,MATCH($A158&amp;$D180,#REF!,0),MATCH(AA$3,#REF!,0)),0)</f>
        <v>0</v>
      </c>
      <c r="AB180" s="94">
        <f t="array" ref="AB180">IFERROR(INDEX(#REF!,MATCH($A158&amp;$D180,#REF!,0),MATCH(AB$3,#REF!,0)),0)</f>
        <v>0</v>
      </c>
      <c r="AC180" s="94">
        <f t="array" ref="AC180">IFERROR(INDEX(#REF!,MATCH($A158&amp;$D180,#REF!,0),MATCH(AC$3,#REF!,0)),0)</f>
        <v>0</v>
      </c>
      <c r="AD180" s="94">
        <f t="array" ref="AD180">IFERROR(INDEX(#REF!,MATCH($A158&amp;$D180,#REF!,0),MATCH(AD$3,#REF!,0)),0)</f>
        <v>0</v>
      </c>
      <c r="AE180" s="94">
        <f t="array" ref="AE180">IFERROR(INDEX(#REF!,MATCH($A158&amp;$D180,#REF!,0),MATCH(AE$3,#REF!,0)),0)</f>
        <v>0</v>
      </c>
      <c r="AF180" s="94">
        <f t="array" ref="AF180">IFERROR(INDEX(#REF!,MATCH($A158&amp;$D180,#REF!,0),MATCH(AF$3,#REF!,0)),0)</f>
        <v>0</v>
      </c>
      <c r="AG180" s="94">
        <f t="array" ref="AG180">IFERROR(INDEX(#REF!,MATCH($A158&amp;$D180,#REF!,0),MATCH(AG$3,#REF!,0)),0)</f>
        <v>0</v>
      </c>
      <c r="AH180" s="94">
        <f t="array" ref="AH180">IFERROR(INDEX(#REF!,MATCH($A158&amp;$D180,#REF!,0),MATCH(AH$3,#REF!,0)),0)</f>
        <v>0</v>
      </c>
      <c r="AI180" s="94">
        <f t="array" ref="AI180">IFERROR(INDEX(#REF!,MATCH($A158&amp;$D180,#REF!,0),MATCH(AI$3,#REF!,0)),0)</f>
        <v>0</v>
      </c>
      <c r="AJ180" s="94">
        <f t="array" ref="AJ180">IFERROR(INDEX(#REF!,MATCH($A158&amp;$D180,#REF!,0),MATCH(AJ$3,#REF!,0)),0)</f>
        <v>0</v>
      </c>
      <c r="AK180" s="79"/>
      <c r="AL180" s="80"/>
      <c r="AM180" s="85" t="e">
        <f>AL180/AL160</f>
        <v>#DIV/0!</v>
      </c>
      <c r="AN180" s="60" t="e">
        <f>D158&amp;D180</f>
        <v>#REF!</v>
      </c>
      <c r="AO180" s="94">
        <f t="array" ref="AO180">IFERROR(INDEX(#REF!,MATCH($A158&amp;$D180,#REF!,0),MATCH(AO$3,#REF!,0)),0)</f>
        <v>0</v>
      </c>
      <c r="AP180" s="94">
        <f t="array" ref="AP180">IFERROR(INDEX(#REF!,MATCH($A158&amp;$D180,#REF!,0),MATCH(AP$3,#REF!,0)),0)</f>
        <v>0</v>
      </c>
      <c r="AQ180" s="94">
        <f t="array" ref="AQ180">IFERROR(INDEX(#REF!,MATCH($A158&amp;$D180,#REF!,0),MATCH(AQ$3,#REF!,0)),0)</f>
        <v>0</v>
      </c>
      <c r="AR180" s="94">
        <f t="array" ref="AR180">IFERROR(INDEX(#REF!,MATCH($A158&amp;$D180,#REF!,0),MATCH(AR$3,#REF!,0)),0)</f>
        <v>0</v>
      </c>
      <c r="AS180" s="94">
        <f t="array" ref="AS180">IFERROR(INDEX(#REF!,MATCH($A158&amp;$D180,#REF!,0),MATCH(AS$3,#REF!,0)),0)</f>
        <v>0</v>
      </c>
      <c r="AT180" s="94">
        <f t="array" ref="AT180">IFERROR(INDEX(#REF!,MATCH($A158&amp;$D180,#REF!,0),MATCH(AT$3,#REF!,0)),0)</f>
        <v>0</v>
      </c>
      <c r="AU180" s="94">
        <f t="array" ref="AU180">IFERROR(INDEX(#REF!,MATCH($A158&amp;$D180,#REF!,0),MATCH(AU$3,#REF!,0)),0)</f>
        <v>0</v>
      </c>
      <c r="AV180" s="94">
        <f t="array" ref="AV180">IFERROR(INDEX(#REF!,MATCH($A158&amp;$D180,#REF!,0),MATCH(AV$3,#REF!,0)),0)</f>
        <v>0</v>
      </c>
      <c r="AW180" s="94">
        <f t="array" ref="AW180">IFERROR(INDEX(#REF!,MATCH($A158&amp;$D180,#REF!,0),MATCH(AW$3,#REF!,0)),0)</f>
        <v>0</v>
      </c>
      <c r="AX180" s="94">
        <f t="array" ref="AX180">IFERROR(INDEX(#REF!,MATCH($A158&amp;$D180,#REF!,0),MATCH(AX$3,#REF!,0)),0)</f>
        <v>0</v>
      </c>
      <c r="AY180" s="94">
        <f t="array" ref="AY180">IFERROR(INDEX(#REF!,MATCH($A158&amp;$D180,#REF!,0),MATCH(AY$3,#REF!,0)),0)</f>
        <v>0</v>
      </c>
      <c r="AZ180" s="94">
        <f t="array" ref="AZ180">IFERROR(INDEX(#REF!,MATCH($A158&amp;$D180,#REF!,0),MATCH(AZ$3,#REF!,0)),0)</f>
        <v>0</v>
      </c>
      <c r="BA180" s="79"/>
      <c r="BB180" s="80"/>
      <c r="BC180" s="85" t="e">
        <f>BB180/BB160</f>
        <v>#DIV/0!</v>
      </c>
      <c r="BD180" s="60"/>
      <c r="BE180" s="94">
        <f>INDEX($BE$4:$BK$115,MATCH($D180,$D$4:$D$115,0),MATCH(BE$475,$BE$4:$BK$4,0))</f>
        <v>0</v>
      </c>
      <c r="BF180" s="115">
        <f>INDEX($BE$4:$BK$115,MATCH($D180,$D$4:$D$115,0),MATCH(BF$475,$BE$4:$BK$4,0))</f>
        <v>0</v>
      </c>
      <c r="BG180" s="112">
        <f>INDEX($BE$4:$BK$115,MATCH($D180,$D$4:$D$115,0),MATCH(BG$475,$BE$4:$BK$4,0))</f>
        <v>0</v>
      </c>
      <c r="BH180" s="111" t="e">
        <f>BH160</f>
        <v>#REF!</v>
      </c>
      <c r="BI180" s="111">
        <f t="shared" si="391"/>
        <v>0</v>
      </c>
      <c r="BJ180" s="112">
        <f t="shared" si="391"/>
        <v>0</v>
      </c>
      <c r="BK180" s="111">
        <f t="shared" si="391"/>
        <v>0</v>
      </c>
      <c r="BL180" s="60"/>
      <c r="BM180" s="94">
        <f t="array" ref="BM180">IFERROR(INDEX(#REF!,MATCH($A158&amp;$D180,#REF!,0),MATCH(BM$3,#REF!,0)),0)</f>
        <v>0</v>
      </c>
      <c r="BN180" s="94">
        <f t="array" ref="BN180">IFERROR(INDEX(#REF!,MATCH($A158&amp;$D180,#REF!,0),MATCH(BN$3,#REF!,0)),0)</f>
        <v>0</v>
      </c>
      <c r="BO180" s="94">
        <f t="array" ref="BO180">IFERROR(INDEX(#REF!,MATCH($A158&amp;$D180,#REF!,0),MATCH(BO$3,#REF!,0)),0)</f>
        <v>0</v>
      </c>
      <c r="BP180" s="94">
        <f t="array" ref="BP180">IFERROR(INDEX(#REF!,MATCH($A158&amp;$D180,#REF!,0),MATCH(BP$3,#REF!,0)),0)</f>
        <v>0</v>
      </c>
      <c r="BQ180" s="94" t="e">
        <f t="shared" ref="BQ180:BX180" si="398">(BQ160*$G180*--(AND($BF180=0,$BG180=0))+$BF180+BQ160*$BG180)*--(BQ$3&gt;=$BH180)*((1+$BJ180)*--(BQ$3&gt;=$BH180))</f>
        <v>#REF!</v>
      </c>
      <c r="BR180" s="94" t="e">
        <f t="shared" si="398"/>
        <v>#REF!</v>
      </c>
      <c r="BS180" s="94" t="e">
        <f t="shared" si="398"/>
        <v>#REF!</v>
      </c>
      <c r="BT180" s="94" t="e">
        <f t="shared" si="398"/>
        <v>#REF!</v>
      </c>
      <c r="BU180" s="94" t="e">
        <f t="shared" si="398"/>
        <v>#REF!</v>
      </c>
      <c r="BV180" s="94" t="e">
        <f t="shared" si="398"/>
        <v>#REF!</v>
      </c>
      <c r="BW180" s="94" t="e">
        <f t="shared" si="398"/>
        <v>#REF!</v>
      </c>
      <c r="BX180" s="94" t="e">
        <f t="shared" si="398"/>
        <v>#REF!</v>
      </c>
      <c r="BY180" s="79"/>
      <c r="BZ180" s="80"/>
      <c r="CA180" s="85" t="e">
        <f>BZ180/BZ160</f>
        <v>#REF!</v>
      </c>
      <c r="CB180" s="60"/>
      <c r="CC180" s="94" t="e">
        <f t="shared" ref="CC180:CN180" si="399">(CC160*$G180*--(AND($BF180=0,$BG180=0))+$BF180+CC160*$BG180)*--(CC$3&gt;=$BH180)*((1+$BJ180)*--(CC$3&gt;=$BH180))</f>
        <v>#REF!</v>
      </c>
      <c r="CD180" s="94" t="e">
        <f t="shared" si="399"/>
        <v>#REF!</v>
      </c>
      <c r="CE180" s="94" t="e">
        <f t="shared" si="399"/>
        <v>#REF!</v>
      </c>
      <c r="CF180" s="94" t="e">
        <f t="shared" si="399"/>
        <v>#REF!</v>
      </c>
      <c r="CG180" s="94" t="e">
        <f t="shared" si="399"/>
        <v>#REF!</v>
      </c>
      <c r="CH180" s="94" t="e">
        <f t="shared" si="399"/>
        <v>#REF!</v>
      </c>
      <c r="CI180" s="94" t="e">
        <f t="shared" si="399"/>
        <v>#REF!</v>
      </c>
      <c r="CJ180" s="94" t="e">
        <f t="shared" si="399"/>
        <v>#REF!</v>
      </c>
      <c r="CK180" s="94" t="e">
        <f t="shared" si="399"/>
        <v>#REF!</v>
      </c>
      <c r="CL180" s="94" t="e">
        <f t="shared" si="399"/>
        <v>#REF!</v>
      </c>
      <c r="CM180" s="94" t="e">
        <f t="shared" si="399"/>
        <v>#REF!</v>
      </c>
      <c r="CN180" s="94" t="e">
        <f t="shared" si="399"/>
        <v>#REF!</v>
      </c>
      <c r="CO180" s="79"/>
      <c r="CP180" s="80"/>
      <c r="CQ180" s="85" t="e">
        <f>CP180/CP160</f>
        <v>#REF!</v>
      </c>
    </row>
    <row r="181" spans="1:95" ht="10.5" customHeight="1" outlineLevel="2" x14ac:dyDescent="0.25">
      <c r="A181" s="70" t="str">
        <f t="shared" si="338"/>
        <v>DespesaDespesas Gerais Loja</v>
      </c>
      <c r="B181" s="114" t="s">
        <v>53</v>
      </c>
      <c r="C181" s="78" t="s">
        <v>263</v>
      </c>
      <c r="D181" s="79" t="s">
        <v>264</v>
      </c>
      <c r="E181" s="79" t="e">
        <f>D158</f>
        <v>#REF!</v>
      </c>
      <c r="F181" s="79"/>
      <c r="G181" s="85">
        <v>0</v>
      </c>
      <c r="H181" s="79"/>
      <c r="I181" s="94">
        <v>-345.67464692466808</v>
      </c>
      <c r="J181" s="94">
        <v>-420.40620310191559</v>
      </c>
      <c r="K181" s="94">
        <v>-400.32773457539821</v>
      </c>
      <c r="L181" s="94">
        <v>-433.81476507802631</v>
      </c>
      <c r="M181" s="94">
        <v>0</v>
      </c>
      <c r="N181" s="94">
        <v>0</v>
      </c>
      <c r="O181" s="94">
        <v>0</v>
      </c>
      <c r="P181" s="94">
        <v>0</v>
      </c>
      <c r="Q181" s="94">
        <v>0</v>
      </c>
      <c r="R181" s="94">
        <v>0</v>
      </c>
      <c r="S181" s="94">
        <v>0</v>
      </c>
      <c r="T181" s="94">
        <v>0</v>
      </c>
      <c r="U181" s="79"/>
      <c r="V181" s="80"/>
      <c r="W181" s="85">
        <f>V181/V160</f>
        <v>0</v>
      </c>
      <c r="X181" s="60"/>
      <c r="Y181" s="94">
        <f t="array" ref="Y181">IFERROR(INDEX(#REF!,MATCH($A158&amp;$D181,#REF!,0),MATCH(Y$3,#REF!,0)),0)</f>
        <v>0</v>
      </c>
      <c r="Z181" s="94">
        <f t="array" ref="Z181">IFERROR(INDEX(#REF!,MATCH($A158&amp;$D181,#REF!,0),MATCH(Z$3,#REF!,0)),0)</f>
        <v>0</v>
      </c>
      <c r="AA181" s="94">
        <f t="array" ref="AA181">IFERROR(INDEX(#REF!,MATCH($A158&amp;$D181,#REF!,0),MATCH(AA$3,#REF!,0)),0)</f>
        <v>0</v>
      </c>
      <c r="AB181" s="94">
        <f t="array" ref="AB181">IFERROR(INDEX(#REF!,MATCH($A158&amp;$D181,#REF!,0),MATCH(AB$3,#REF!,0)),0)</f>
        <v>0</v>
      </c>
      <c r="AC181" s="94">
        <f t="array" ref="AC181">IFERROR(INDEX(#REF!,MATCH($A158&amp;$D181,#REF!,0),MATCH(AC$3,#REF!,0)),0)</f>
        <v>0</v>
      </c>
      <c r="AD181" s="94">
        <f t="array" ref="AD181">IFERROR(INDEX(#REF!,MATCH($A158&amp;$D181,#REF!,0),MATCH(AD$3,#REF!,0)),0)</f>
        <v>0</v>
      </c>
      <c r="AE181" s="94">
        <f t="array" ref="AE181">IFERROR(INDEX(#REF!,MATCH($A158&amp;$D181,#REF!,0),MATCH(AE$3,#REF!,0)),0)</f>
        <v>0</v>
      </c>
      <c r="AF181" s="94">
        <f t="array" ref="AF181">IFERROR(INDEX(#REF!,MATCH($A158&amp;$D181,#REF!,0),MATCH(AF$3,#REF!,0)),0)</f>
        <v>0</v>
      </c>
      <c r="AG181" s="94">
        <f t="array" ref="AG181">IFERROR(INDEX(#REF!,MATCH($A158&amp;$D181,#REF!,0),MATCH(AG$3,#REF!,0)),0)</f>
        <v>0</v>
      </c>
      <c r="AH181" s="94">
        <f t="array" ref="AH181">IFERROR(INDEX(#REF!,MATCH($A158&amp;$D181,#REF!,0),MATCH(AH$3,#REF!,0)),0)</f>
        <v>0</v>
      </c>
      <c r="AI181" s="94">
        <f t="array" ref="AI181">IFERROR(INDEX(#REF!,MATCH($A158&amp;$D181,#REF!,0),MATCH(AI$3,#REF!,0)),0)</f>
        <v>0</v>
      </c>
      <c r="AJ181" s="94">
        <f t="array" ref="AJ181">IFERROR(INDEX(#REF!,MATCH($A158&amp;$D181,#REF!,0),MATCH(AJ$3,#REF!,0)),0)</f>
        <v>0</v>
      </c>
      <c r="AK181" s="79"/>
      <c r="AL181" s="80"/>
      <c r="AM181" s="85" t="e">
        <f>AL181/AL160</f>
        <v>#DIV/0!</v>
      </c>
      <c r="AN181" s="60" t="e">
        <f>D158&amp;D181</f>
        <v>#REF!</v>
      </c>
      <c r="AO181" s="94">
        <f t="array" ref="AO181">IFERROR(INDEX(#REF!,MATCH($A158&amp;$D181,#REF!,0),MATCH(AO$3,#REF!,0)),0)</f>
        <v>0</v>
      </c>
      <c r="AP181" s="94">
        <f t="array" ref="AP181">IFERROR(INDEX(#REF!,MATCH($A158&amp;$D181,#REF!,0),MATCH(AP$3,#REF!,0)),0)</f>
        <v>0</v>
      </c>
      <c r="AQ181" s="94">
        <f t="array" ref="AQ181">IFERROR(INDEX(#REF!,MATCH($A158&amp;$D181,#REF!,0),MATCH(AQ$3,#REF!,0)),0)</f>
        <v>0</v>
      </c>
      <c r="AR181" s="94">
        <f t="array" ref="AR181">IFERROR(INDEX(#REF!,MATCH($A158&amp;$D181,#REF!,0),MATCH(AR$3,#REF!,0)),0)</f>
        <v>0</v>
      </c>
      <c r="AS181" s="94">
        <f t="array" ref="AS181">IFERROR(INDEX(#REF!,MATCH($A158&amp;$D181,#REF!,0),MATCH(AS$3,#REF!,0)),0)</f>
        <v>0</v>
      </c>
      <c r="AT181" s="94">
        <f t="array" ref="AT181">IFERROR(INDEX(#REF!,MATCH($A158&amp;$D181,#REF!,0),MATCH(AT$3,#REF!,0)),0)</f>
        <v>0</v>
      </c>
      <c r="AU181" s="94">
        <f t="array" ref="AU181">IFERROR(INDEX(#REF!,MATCH($A158&amp;$D181,#REF!,0),MATCH(AU$3,#REF!,0)),0)</f>
        <v>0</v>
      </c>
      <c r="AV181" s="94">
        <f t="array" ref="AV181">IFERROR(INDEX(#REF!,MATCH($A158&amp;$D181,#REF!,0),MATCH(AV$3,#REF!,0)),0)</f>
        <v>0</v>
      </c>
      <c r="AW181" s="94">
        <f t="array" ref="AW181">IFERROR(INDEX(#REF!,MATCH($A158&amp;$D181,#REF!,0),MATCH(AW$3,#REF!,0)),0)</f>
        <v>0</v>
      </c>
      <c r="AX181" s="94">
        <f t="array" ref="AX181">IFERROR(INDEX(#REF!,MATCH($A158&amp;$D181,#REF!,0),MATCH(AX$3,#REF!,0)),0)</f>
        <v>0</v>
      </c>
      <c r="AY181" s="94">
        <f t="array" ref="AY181">IFERROR(INDEX(#REF!,MATCH($A158&amp;$D181,#REF!,0),MATCH(AY$3,#REF!,0)),0)</f>
        <v>0</v>
      </c>
      <c r="AZ181" s="94">
        <f t="array" ref="AZ181">IFERROR(INDEX(#REF!,MATCH($A158&amp;$D181,#REF!,0),MATCH(AZ$3,#REF!,0)),0)</f>
        <v>0</v>
      </c>
      <c r="BA181" s="79"/>
      <c r="BB181" s="80"/>
      <c r="BC181" s="85" t="e">
        <f>BB181/BB160</f>
        <v>#DIV/0!</v>
      </c>
      <c r="BD181" s="60"/>
      <c r="BE181" s="94">
        <f>INDEX($BE$4:$BK$115,MATCH($D181,$D$4:$D$115,0),MATCH(BE$475,$BE$4:$BK$4,0))</f>
        <v>0</v>
      </c>
      <c r="BF181" s="115">
        <v>-500</v>
      </c>
      <c r="BG181" s="112">
        <f t="array" ref="BG181">INDEX($BE$4:$BK$115,MATCH($D181,$D$4:$D$115,0),MATCH(BG$475,$BE$4:$BK$4,0))</f>
        <v>0</v>
      </c>
      <c r="BH181" s="111" t="e">
        <f>BH160</f>
        <v>#REF!</v>
      </c>
      <c r="BI181" s="111">
        <f t="shared" si="391"/>
        <v>0</v>
      </c>
      <c r="BJ181" s="112">
        <f t="shared" si="391"/>
        <v>0</v>
      </c>
      <c r="BK181" s="111">
        <f t="shared" si="391"/>
        <v>0</v>
      </c>
      <c r="BL181" s="60"/>
      <c r="BM181" s="94">
        <f t="array" ref="BM181">IFERROR(INDEX(#REF!,MATCH($A158&amp;$D181,#REF!,0),MATCH(BM$3,#REF!,0)),0)</f>
        <v>0</v>
      </c>
      <c r="BN181" s="94">
        <f t="array" ref="BN181">IFERROR(INDEX(#REF!,MATCH($A158&amp;$D181,#REF!,0),MATCH(BN$3,#REF!,0)),0)</f>
        <v>0</v>
      </c>
      <c r="BO181" s="94">
        <f t="array" ref="BO181">IFERROR(INDEX(#REF!,MATCH($A158&amp;$D181,#REF!,0),MATCH(BO$3,#REF!,0)),0)</f>
        <v>0</v>
      </c>
      <c r="BP181" s="94">
        <f t="array" ref="BP181">IFERROR(INDEX(#REF!,MATCH($A158&amp;$D181,#REF!,0),MATCH(BP$3,#REF!,0)),0)</f>
        <v>0</v>
      </c>
      <c r="BQ181" s="94" t="e">
        <f t="shared" ref="BQ181:BX181" si="400">(BQ160*$G181*--(AND($BF181=0,$BG181=0))+$BF181+BQ160*$BG181)*--(BQ$3&gt;=$BH181)*((1+$BJ181)*--(BQ$3&gt;=$BH181))</f>
        <v>#REF!</v>
      </c>
      <c r="BR181" s="94" t="e">
        <f t="shared" si="400"/>
        <v>#REF!</v>
      </c>
      <c r="BS181" s="94" t="e">
        <f t="shared" si="400"/>
        <v>#REF!</v>
      </c>
      <c r="BT181" s="94" t="e">
        <f t="shared" si="400"/>
        <v>#REF!</v>
      </c>
      <c r="BU181" s="94" t="e">
        <f t="shared" si="400"/>
        <v>#REF!</v>
      </c>
      <c r="BV181" s="94" t="e">
        <f t="shared" si="400"/>
        <v>#REF!</v>
      </c>
      <c r="BW181" s="94" t="e">
        <f t="shared" si="400"/>
        <v>#REF!</v>
      </c>
      <c r="BX181" s="94" t="e">
        <f t="shared" si="400"/>
        <v>#REF!</v>
      </c>
      <c r="BY181" s="79"/>
      <c r="BZ181" s="80"/>
      <c r="CA181" s="85" t="e">
        <f>BZ181/BZ160</f>
        <v>#REF!</v>
      </c>
      <c r="CB181" s="60"/>
      <c r="CC181" s="94" t="e">
        <f t="shared" ref="CC181:CN181" si="401">(CC160*$G181*--(AND($BF181=0,$BG181=0))+$BF181+CC160*$BG181)*--(CC$3&gt;=$BH181)*((1+$BJ181)*--(CC$3&gt;=$BH181))</f>
        <v>#REF!</v>
      </c>
      <c r="CD181" s="94" t="e">
        <f t="shared" si="401"/>
        <v>#REF!</v>
      </c>
      <c r="CE181" s="94" t="e">
        <f t="shared" si="401"/>
        <v>#REF!</v>
      </c>
      <c r="CF181" s="94" t="e">
        <f t="shared" si="401"/>
        <v>#REF!</v>
      </c>
      <c r="CG181" s="94" t="e">
        <f t="shared" si="401"/>
        <v>#REF!</v>
      </c>
      <c r="CH181" s="94" t="e">
        <f t="shared" si="401"/>
        <v>#REF!</v>
      </c>
      <c r="CI181" s="94" t="e">
        <f t="shared" si="401"/>
        <v>#REF!</v>
      </c>
      <c r="CJ181" s="94" t="e">
        <f t="shared" si="401"/>
        <v>#REF!</v>
      </c>
      <c r="CK181" s="94" t="e">
        <f t="shared" si="401"/>
        <v>#REF!</v>
      </c>
      <c r="CL181" s="94" t="e">
        <f t="shared" si="401"/>
        <v>#REF!</v>
      </c>
      <c r="CM181" s="94" t="e">
        <f t="shared" si="401"/>
        <v>#REF!</v>
      </c>
      <c r="CN181" s="94" t="e">
        <f t="shared" si="401"/>
        <v>#REF!</v>
      </c>
      <c r="CO181" s="79"/>
      <c r="CP181" s="80"/>
      <c r="CQ181" s="85" t="e">
        <f>CP181/CP160</f>
        <v>#REF!</v>
      </c>
    </row>
    <row r="182" spans="1:95" ht="10.5" customHeight="1" outlineLevel="1" x14ac:dyDescent="0.25">
      <c r="A182" s="70" t="str">
        <f t="shared" si="338"/>
        <v>DespesaTaxas comerciais</v>
      </c>
      <c r="B182" s="70" t="s">
        <v>53</v>
      </c>
      <c r="C182" s="70"/>
      <c r="D182" s="60" t="s">
        <v>70</v>
      </c>
      <c r="E182" s="60" t="e">
        <f>D158</f>
        <v>#REF!</v>
      </c>
      <c r="F182" s="60"/>
      <c r="G182" s="62"/>
      <c r="H182" s="60"/>
      <c r="I182" s="67">
        <v>-893.26314733872607</v>
      </c>
      <c r="J182" s="67">
        <v>-1072.5858106339649</v>
      </c>
      <c r="K182" s="67">
        <v>-1260.970289693372</v>
      </c>
      <c r="L182" s="67">
        <v>0</v>
      </c>
      <c r="M182" s="67">
        <v>0</v>
      </c>
      <c r="N182" s="67">
        <v>0</v>
      </c>
      <c r="O182" s="67">
        <v>-1167.2902650721919</v>
      </c>
      <c r="P182" s="67">
        <v>-1415.517925559896</v>
      </c>
      <c r="Q182" s="67">
        <v>0</v>
      </c>
      <c r="R182" s="67">
        <v>-1019.419516696143</v>
      </c>
      <c r="S182" s="67">
        <v>-1139.957884067031</v>
      </c>
      <c r="T182" s="67">
        <v>-603.73676801486397</v>
      </c>
      <c r="U182" s="60"/>
      <c r="V182" s="87">
        <f t="shared" ref="V182:V213" si="402">SUM(I182:T182)</f>
        <v>-8572.7416070761883</v>
      </c>
      <c r="W182" s="62">
        <f>V182/V160</f>
        <v>-1.2285811613551119E-2</v>
      </c>
      <c r="X182" s="60"/>
      <c r="Y182" s="67">
        <f t="shared" ref="Y182:AJ182" si="403">SUM(Y183:Y184)</f>
        <v>0</v>
      </c>
      <c r="Z182" s="67">
        <f t="shared" si="403"/>
        <v>0</v>
      </c>
      <c r="AA182" s="67">
        <f t="shared" si="403"/>
        <v>0</v>
      </c>
      <c r="AB182" s="67">
        <f t="shared" si="403"/>
        <v>0</v>
      </c>
      <c r="AC182" s="67">
        <f t="shared" si="403"/>
        <v>0</v>
      </c>
      <c r="AD182" s="67">
        <f t="shared" si="403"/>
        <v>0</v>
      </c>
      <c r="AE182" s="67">
        <f t="shared" si="403"/>
        <v>0</v>
      </c>
      <c r="AF182" s="67">
        <f t="shared" si="403"/>
        <v>0</v>
      </c>
      <c r="AG182" s="67">
        <f t="shared" si="403"/>
        <v>0</v>
      </c>
      <c r="AH182" s="67">
        <f t="shared" si="403"/>
        <v>0</v>
      </c>
      <c r="AI182" s="67">
        <f t="shared" si="403"/>
        <v>0</v>
      </c>
      <c r="AJ182" s="67">
        <f t="shared" si="403"/>
        <v>0</v>
      </c>
      <c r="AK182" s="60"/>
      <c r="AL182" s="87">
        <f t="shared" ref="AL182:AL213" si="404">SUM(Y182:AJ182)</f>
        <v>0</v>
      </c>
      <c r="AM182" s="62" t="e">
        <f>AL182/AL160</f>
        <v>#DIV/0!</v>
      </c>
      <c r="AN182" s="60" t="e">
        <f>D158&amp;D182</f>
        <v>#REF!</v>
      </c>
      <c r="AO182" s="67">
        <f t="shared" ref="AO182:AZ182" si="405">SUM(AO183:AO184)</f>
        <v>0</v>
      </c>
      <c r="AP182" s="67">
        <f t="shared" si="405"/>
        <v>0</v>
      </c>
      <c r="AQ182" s="67">
        <f t="shared" si="405"/>
        <v>0</v>
      </c>
      <c r="AR182" s="67">
        <f t="shared" si="405"/>
        <v>0</v>
      </c>
      <c r="AS182" s="67">
        <f t="shared" si="405"/>
        <v>0</v>
      </c>
      <c r="AT182" s="67">
        <f t="shared" si="405"/>
        <v>0</v>
      </c>
      <c r="AU182" s="67">
        <f t="shared" si="405"/>
        <v>0</v>
      </c>
      <c r="AV182" s="67">
        <f t="shared" si="405"/>
        <v>0</v>
      </c>
      <c r="AW182" s="67">
        <f t="shared" si="405"/>
        <v>0</v>
      </c>
      <c r="AX182" s="67">
        <f t="shared" si="405"/>
        <v>0</v>
      </c>
      <c r="AY182" s="67">
        <f t="shared" si="405"/>
        <v>0</v>
      </c>
      <c r="AZ182" s="67">
        <f t="shared" si="405"/>
        <v>0</v>
      </c>
      <c r="BA182" s="60"/>
      <c r="BB182" s="87">
        <f t="shared" ref="BB182:BB213" si="406">SUM(AO182:AZ182)</f>
        <v>0</v>
      </c>
      <c r="BC182" s="62" t="e">
        <f>BB182/BB160</f>
        <v>#DIV/0!</v>
      </c>
      <c r="BD182" s="60"/>
      <c r="BE182" s="64"/>
      <c r="BF182" s="119"/>
      <c r="BG182" s="120"/>
      <c r="BH182" s="121" t="e">
        <f>BH160</f>
        <v>#REF!</v>
      </c>
      <c r="BI182" s="121">
        <f t="shared" si="391"/>
        <v>0</v>
      </c>
      <c r="BJ182" s="120">
        <f t="shared" si="391"/>
        <v>0</v>
      </c>
      <c r="BK182" s="121">
        <f t="shared" si="391"/>
        <v>0</v>
      </c>
      <c r="BL182" s="60"/>
      <c r="BM182" s="67">
        <f t="shared" ref="BM182:BX182" si="407">SUM(BM183:BM184)</f>
        <v>0</v>
      </c>
      <c r="BN182" s="67">
        <f t="shared" si="407"/>
        <v>0</v>
      </c>
      <c r="BO182" s="67">
        <f t="shared" si="407"/>
        <v>0</v>
      </c>
      <c r="BP182" s="67">
        <f t="shared" si="407"/>
        <v>0</v>
      </c>
      <c r="BQ182" s="67" t="e">
        <f t="shared" si="407"/>
        <v>#REF!</v>
      </c>
      <c r="BR182" s="67" t="e">
        <f t="shared" si="407"/>
        <v>#REF!</v>
      </c>
      <c r="BS182" s="67" t="e">
        <f t="shared" si="407"/>
        <v>#REF!</v>
      </c>
      <c r="BT182" s="67" t="e">
        <f t="shared" si="407"/>
        <v>#REF!</v>
      </c>
      <c r="BU182" s="67" t="e">
        <f t="shared" si="407"/>
        <v>#REF!</v>
      </c>
      <c r="BV182" s="67" t="e">
        <f t="shared" si="407"/>
        <v>#REF!</v>
      </c>
      <c r="BW182" s="67" t="e">
        <f t="shared" si="407"/>
        <v>#REF!</v>
      </c>
      <c r="BX182" s="67" t="e">
        <f t="shared" si="407"/>
        <v>#REF!</v>
      </c>
      <c r="BY182" s="60"/>
      <c r="BZ182" s="87" t="e">
        <f t="shared" ref="BZ182:BZ213" si="408">SUM(BM182:BX182)</f>
        <v>#REF!</v>
      </c>
      <c r="CA182" s="62" t="e">
        <f>BZ182/BZ160</f>
        <v>#REF!</v>
      </c>
      <c r="CB182" s="60"/>
      <c r="CC182" s="67" t="e">
        <f t="shared" ref="CC182:CN182" si="409">SUM(CC183:CC184)</f>
        <v>#REF!</v>
      </c>
      <c r="CD182" s="67" t="e">
        <f t="shared" si="409"/>
        <v>#REF!</v>
      </c>
      <c r="CE182" s="67" t="e">
        <f t="shared" si="409"/>
        <v>#REF!</v>
      </c>
      <c r="CF182" s="67" t="e">
        <f t="shared" si="409"/>
        <v>#REF!</v>
      </c>
      <c r="CG182" s="67" t="e">
        <f t="shared" si="409"/>
        <v>#REF!</v>
      </c>
      <c r="CH182" s="67" t="e">
        <f t="shared" si="409"/>
        <v>#REF!</v>
      </c>
      <c r="CI182" s="67" t="e">
        <f t="shared" si="409"/>
        <v>#REF!</v>
      </c>
      <c r="CJ182" s="67" t="e">
        <f t="shared" si="409"/>
        <v>#REF!</v>
      </c>
      <c r="CK182" s="67" t="e">
        <f t="shared" si="409"/>
        <v>#REF!</v>
      </c>
      <c r="CL182" s="67" t="e">
        <f t="shared" si="409"/>
        <v>#REF!</v>
      </c>
      <c r="CM182" s="67" t="e">
        <f t="shared" si="409"/>
        <v>#REF!</v>
      </c>
      <c r="CN182" s="67" t="e">
        <f t="shared" si="409"/>
        <v>#REF!</v>
      </c>
      <c r="CO182" s="60"/>
      <c r="CP182" s="87" t="e">
        <f t="shared" ref="CP182:CP213" si="410">SUM(CC182:CN182)</f>
        <v>#REF!</v>
      </c>
      <c r="CQ182" s="62" t="e">
        <f>CP182/CP160</f>
        <v>#REF!</v>
      </c>
    </row>
    <row r="183" spans="1:95" ht="10.5" customHeight="1" outlineLevel="2" x14ac:dyDescent="0.25">
      <c r="A183" s="70" t="str">
        <f t="shared" si="338"/>
        <v>DespesaTaxa adquirência</v>
      </c>
      <c r="B183" s="114" t="s">
        <v>53</v>
      </c>
      <c r="C183" s="78" t="s">
        <v>265</v>
      </c>
      <c r="D183" s="79" t="s">
        <v>71</v>
      </c>
      <c r="E183" s="79" t="e">
        <f>D158</f>
        <v>#REF!</v>
      </c>
      <c r="F183" s="79"/>
      <c r="G183" s="85">
        <v>-1.3087618350918319E-2</v>
      </c>
      <c r="H183" s="79"/>
      <c r="I183" s="94">
        <v>-893.26314733872607</v>
      </c>
      <c r="J183" s="94">
        <v>-1072.5858106339649</v>
      </c>
      <c r="K183" s="94">
        <v>-1260.970289693372</v>
      </c>
      <c r="L183" s="94">
        <v>0</v>
      </c>
      <c r="M183" s="94">
        <v>0</v>
      </c>
      <c r="N183" s="94">
        <v>0</v>
      </c>
      <c r="O183" s="94">
        <v>-1167.2902650721919</v>
      </c>
      <c r="P183" s="94">
        <v>-1415.517925559896</v>
      </c>
      <c r="Q183" s="94">
        <v>0</v>
      </c>
      <c r="R183" s="94">
        <v>-1019.419516696143</v>
      </c>
      <c r="S183" s="94">
        <v>-1139.957884067031</v>
      </c>
      <c r="T183" s="94">
        <v>-603.73676801486397</v>
      </c>
      <c r="U183" s="79"/>
      <c r="V183" s="80">
        <f t="shared" si="402"/>
        <v>-8572.7416070761883</v>
      </c>
      <c r="W183" s="85">
        <f>V183/V160</f>
        <v>-1.2285811613551119E-2</v>
      </c>
      <c r="X183" s="60"/>
      <c r="Y183" s="94">
        <f t="array" ref="Y183">IFERROR(INDEX(#REF!,MATCH($A158&amp;$D183,#REF!,0),MATCH(Y$3,#REF!,0)),0)</f>
        <v>0</v>
      </c>
      <c r="Z183" s="94">
        <f t="array" ref="Z183">IFERROR(INDEX(#REF!,MATCH($A158&amp;$D183,#REF!,0),MATCH(Z$3,#REF!,0)),0)</f>
        <v>0</v>
      </c>
      <c r="AA183" s="94">
        <f t="array" ref="AA183">IFERROR(INDEX(#REF!,MATCH($A158&amp;$D183,#REF!,0),MATCH(AA$3,#REF!,0)),0)</f>
        <v>0</v>
      </c>
      <c r="AB183" s="94">
        <f t="array" ref="AB183">IFERROR(INDEX(#REF!,MATCH($A158&amp;$D183,#REF!,0),MATCH(AB$3,#REF!,0)),0)</f>
        <v>0</v>
      </c>
      <c r="AC183" s="94">
        <f t="array" ref="AC183">IFERROR(INDEX(#REF!,MATCH($A158&amp;$D183,#REF!,0),MATCH(AC$3,#REF!,0)),0)</f>
        <v>0</v>
      </c>
      <c r="AD183" s="94">
        <f t="array" ref="AD183">IFERROR(INDEX(#REF!,MATCH($A158&amp;$D183,#REF!,0),MATCH(AD$3,#REF!,0)),0)</f>
        <v>0</v>
      </c>
      <c r="AE183" s="94">
        <f t="array" ref="AE183">IFERROR(INDEX(#REF!,MATCH($A158&amp;$D183,#REF!,0),MATCH(AE$3,#REF!,0)),0)</f>
        <v>0</v>
      </c>
      <c r="AF183" s="94">
        <f t="array" ref="AF183">IFERROR(INDEX(#REF!,MATCH($A158&amp;$D183,#REF!,0),MATCH(AF$3,#REF!,0)),0)</f>
        <v>0</v>
      </c>
      <c r="AG183" s="94">
        <f t="array" ref="AG183">IFERROR(INDEX(#REF!,MATCH($A158&amp;$D183,#REF!,0),MATCH(AG$3,#REF!,0)),0)</f>
        <v>0</v>
      </c>
      <c r="AH183" s="94">
        <f t="array" ref="AH183">IFERROR(INDEX(#REF!,MATCH($A158&amp;$D183,#REF!,0),MATCH(AH$3,#REF!,0)),0)</f>
        <v>0</v>
      </c>
      <c r="AI183" s="94">
        <f t="array" ref="AI183">IFERROR(INDEX(#REF!,MATCH($A158&amp;$D183,#REF!,0),MATCH(AI$3,#REF!,0)),0)</f>
        <v>0</v>
      </c>
      <c r="AJ183" s="94">
        <f t="array" ref="AJ183">IFERROR(INDEX(#REF!,MATCH($A158&amp;$D183,#REF!,0),MATCH(AJ$3,#REF!,0)),0)</f>
        <v>0</v>
      </c>
      <c r="AK183" s="79"/>
      <c r="AL183" s="80">
        <f t="shared" si="404"/>
        <v>0</v>
      </c>
      <c r="AM183" s="85" t="e">
        <f>AL183/AL160</f>
        <v>#DIV/0!</v>
      </c>
      <c r="AN183" s="60" t="e">
        <f>D158&amp;D183</f>
        <v>#REF!</v>
      </c>
      <c r="AO183" s="94">
        <f t="array" ref="AO183">IFERROR(INDEX(#REF!,MATCH($A158&amp;$D183,#REF!,0),MATCH(AO$3,#REF!,0)),0)</f>
        <v>0</v>
      </c>
      <c r="AP183" s="94">
        <f t="array" ref="AP183">IFERROR(INDEX(#REF!,MATCH($A158&amp;$D183,#REF!,0),MATCH(AP$3,#REF!,0)),0)</f>
        <v>0</v>
      </c>
      <c r="AQ183" s="94">
        <f t="array" ref="AQ183">IFERROR(INDEX(#REF!,MATCH($A158&amp;$D183,#REF!,0),MATCH(AQ$3,#REF!,0)),0)</f>
        <v>0</v>
      </c>
      <c r="AR183" s="94">
        <f t="array" ref="AR183">IFERROR(INDEX(#REF!,MATCH($A158&amp;$D183,#REF!,0),MATCH(AR$3,#REF!,0)),0)</f>
        <v>0</v>
      </c>
      <c r="AS183" s="94">
        <f t="array" ref="AS183">IFERROR(INDEX(#REF!,MATCH($A158&amp;$D183,#REF!,0),MATCH(AS$3,#REF!,0)),0)</f>
        <v>0</v>
      </c>
      <c r="AT183" s="94">
        <f t="array" ref="AT183">IFERROR(INDEX(#REF!,MATCH($A158&amp;$D183,#REF!,0),MATCH(AT$3,#REF!,0)),0)</f>
        <v>0</v>
      </c>
      <c r="AU183" s="94">
        <f t="array" ref="AU183">IFERROR(INDEX(#REF!,MATCH($A158&amp;$D183,#REF!,0),MATCH(AU$3,#REF!,0)),0)</f>
        <v>0</v>
      </c>
      <c r="AV183" s="94">
        <f t="array" ref="AV183">IFERROR(INDEX(#REF!,MATCH($A158&amp;$D183,#REF!,0),MATCH(AV$3,#REF!,0)),0)</f>
        <v>0</v>
      </c>
      <c r="AW183" s="94">
        <f t="array" ref="AW183">IFERROR(INDEX(#REF!,MATCH($A158&amp;$D183,#REF!,0),MATCH(AW$3,#REF!,0)),0)</f>
        <v>0</v>
      </c>
      <c r="AX183" s="94">
        <f t="array" ref="AX183">IFERROR(INDEX(#REF!,MATCH($A158&amp;$D183,#REF!,0),MATCH(AX$3,#REF!,0)),0)</f>
        <v>0</v>
      </c>
      <c r="AY183" s="94">
        <f t="array" ref="AY183">IFERROR(INDEX(#REF!,MATCH($A158&amp;$D183,#REF!,0),MATCH(AY$3,#REF!,0)),0)</f>
        <v>0</v>
      </c>
      <c r="AZ183" s="94">
        <f t="array" ref="AZ183">IFERROR(INDEX(#REF!,MATCH($A158&amp;$D183,#REF!,0),MATCH(AZ$3,#REF!,0)),0)</f>
        <v>0</v>
      </c>
      <c r="BA183" s="79"/>
      <c r="BB183" s="80">
        <f t="shared" si="406"/>
        <v>0</v>
      </c>
      <c r="BC183" s="85" t="e">
        <f>BB183/BB160</f>
        <v>#DIV/0!</v>
      </c>
      <c r="BD183" s="60"/>
      <c r="BE183" s="94">
        <f t="shared" ref="BE183:BG184" si="411">INDEX($BE$4:$BK$115,MATCH($D183,$D$4:$D$115,0),MATCH(BE$475,$BE$4:$BK$4,0))</f>
        <v>0</v>
      </c>
      <c r="BF183" s="115">
        <f t="shared" si="411"/>
        <v>0</v>
      </c>
      <c r="BG183" s="112">
        <f t="shared" si="411"/>
        <v>-0.03</v>
      </c>
      <c r="BH183" s="111" t="e">
        <f>BH160</f>
        <v>#REF!</v>
      </c>
      <c r="BI183" s="111">
        <f t="shared" si="391"/>
        <v>0</v>
      </c>
      <c r="BJ183" s="112">
        <f t="shared" si="391"/>
        <v>0</v>
      </c>
      <c r="BK183" s="111">
        <f t="shared" si="391"/>
        <v>0</v>
      </c>
      <c r="BL183" s="60"/>
      <c r="BM183" s="94">
        <f t="array" ref="BM183">IFERROR(INDEX(#REF!,MATCH($A158&amp;$D183,#REF!,0),MATCH(BM$3,#REF!,0)),0)</f>
        <v>0</v>
      </c>
      <c r="BN183" s="94">
        <f t="array" ref="BN183">IFERROR(INDEX(#REF!,MATCH($A158&amp;$D183,#REF!,0),MATCH(BN$3,#REF!,0)),0)</f>
        <v>0</v>
      </c>
      <c r="BO183" s="94">
        <f t="array" ref="BO183">IFERROR(INDEX(#REF!,MATCH($A158&amp;$D183,#REF!,0),MATCH(BO$3,#REF!,0)),0)</f>
        <v>0</v>
      </c>
      <c r="BP183" s="94">
        <f t="array" ref="BP183">IFERROR(INDEX(#REF!,MATCH($A158&amp;$D183,#REF!,0),MATCH(BP$3,#REF!,0)),0)</f>
        <v>0</v>
      </c>
      <c r="BQ183" s="94" t="e">
        <f t="shared" ref="BQ183:BX183" si="412">((BQ160*$G183*--(AND($BF183=0,$BG183=0))+$BF183+BQ160*$BG183)*--(BQ$3&gt;=$BH183))*(1+$BJ183*--(BQ$3&gt;=$BK183))*--(IFERROR(MOD(MONTH(BQ$3),$BI183),0)=0)</f>
        <v>#REF!</v>
      </c>
      <c r="BR183" s="94" t="e">
        <f t="shared" si="412"/>
        <v>#REF!</v>
      </c>
      <c r="BS183" s="94" t="e">
        <f t="shared" si="412"/>
        <v>#REF!</v>
      </c>
      <c r="BT183" s="94" t="e">
        <f t="shared" si="412"/>
        <v>#REF!</v>
      </c>
      <c r="BU183" s="94" t="e">
        <f t="shared" si="412"/>
        <v>#REF!</v>
      </c>
      <c r="BV183" s="94" t="e">
        <f t="shared" si="412"/>
        <v>#REF!</v>
      </c>
      <c r="BW183" s="94" t="e">
        <f t="shared" si="412"/>
        <v>#REF!</v>
      </c>
      <c r="BX183" s="94" t="e">
        <f t="shared" si="412"/>
        <v>#REF!</v>
      </c>
      <c r="BY183" s="79"/>
      <c r="BZ183" s="80" t="e">
        <f t="shared" si="408"/>
        <v>#REF!</v>
      </c>
      <c r="CA183" s="85" t="e">
        <f>BZ183/BZ160</f>
        <v>#REF!</v>
      </c>
      <c r="CB183" s="60"/>
      <c r="CC183" s="94" t="e">
        <f t="shared" ref="CC183:CN183" si="413">((CC160*$G183*--(AND($BF183=0,$BG183=0))+$BF183+CC160*$BG183)*--(CC$3&gt;=$BH183))*(1+$BJ183*--(CC$3&gt;=$BK183))*--(IFERROR(MOD(MONTH(CC$3),$BI183),0)=0)</f>
        <v>#REF!</v>
      </c>
      <c r="CD183" s="94" t="e">
        <f t="shared" si="413"/>
        <v>#REF!</v>
      </c>
      <c r="CE183" s="94" t="e">
        <f t="shared" si="413"/>
        <v>#REF!</v>
      </c>
      <c r="CF183" s="94" t="e">
        <f t="shared" si="413"/>
        <v>#REF!</v>
      </c>
      <c r="CG183" s="94" t="e">
        <f t="shared" si="413"/>
        <v>#REF!</v>
      </c>
      <c r="CH183" s="94" t="e">
        <f t="shared" si="413"/>
        <v>#REF!</v>
      </c>
      <c r="CI183" s="94" t="e">
        <f t="shared" si="413"/>
        <v>#REF!</v>
      </c>
      <c r="CJ183" s="94" t="e">
        <f t="shared" si="413"/>
        <v>#REF!</v>
      </c>
      <c r="CK183" s="94" t="e">
        <f t="shared" si="413"/>
        <v>#REF!</v>
      </c>
      <c r="CL183" s="94" t="e">
        <f t="shared" si="413"/>
        <v>#REF!</v>
      </c>
      <c r="CM183" s="94" t="e">
        <f t="shared" si="413"/>
        <v>#REF!</v>
      </c>
      <c r="CN183" s="94" t="e">
        <f t="shared" si="413"/>
        <v>#REF!</v>
      </c>
      <c r="CO183" s="79"/>
      <c r="CP183" s="80" t="e">
        <f t="shared" si="410"/>
        <v>#REF!</v>
      </c>
      <c r="CQ183" s="85" t="e">
        <f>CP183/CP160</f>
        <v>#REF!</v>
      </c>
    </row>
    <row r="184" spans="1:95" ht="10.5" customHeight="1" outlineLevel="2" x14ac:dyDescent="0.25">
      <c r="A184" s="70" t="str">
        <f t="shared" si="338"/>
        <v>DespesaFee plataformas</v>
      </c>
      <c r="B184" s="114" t="s">
        <v>53</v>
      </c>
      <c r="C184" s="78" t="s">
        <v>72</v>
      </c>
      <c r="D184" s="79" t="s">
        <v>72</v>
      </c>
      <c r="E184" s="79" t="e">
        <f>D158</f>
        <v>#REF!</v>
      </c>
      <c r="F184" s="79"/>
      <c r="G184" s="85">
        <v>0</v>
      </c>
      <c r="H184" s="79"/>
      <c r="I184" s="94">
        <v>0</v>
      </c>
      <c r="J184" s="94">
        <v>0</v>
      </c>
      <c r="K184" s="94">
        <v>0</v>
      </c>
      <c r="L184" s="94">
        <v>0</v>
      </c>
      <c r="M184" s="94">
        <v>0</v>
      </c>
      <c r="N184" s="94">
        <v>0</v>
      </c>
      <c r="O184" s="94">
        <v>0</v>
      </c>
      <c r="P184" s="94">
        <v>0</v>
      </c>
      <c r="Q184" s="94">
        <v>0</v>
      </c>
      <c r="R184" s="94">
        <v>0</v>
      </c>
      <c r="S184" s="94">
        <v>0</v>
      </c>
      <c r="T184" s="94">
        <v>0</v>
      </c>
      <c r="U184" s="79"/>
      <c r="V184" s="80">
        <f t="shared" si="402"/>
        <v>0</v>
      </c>
      <c r="W184" s="85">
        <f>V184/V160</f>
        <v>0</v>
      </c>
      <c r="X184" s="60"/>
      <c r="Y184" s="94">
        <f t="array" ref="Y184">IFERROR(INDEX(#REF!,MATCH($A158&amp;$D184,#REF!,0),MATCH(Y$3,#REF!,0)),0)</f>
        <v>0</v>
      </c>
      <c r="Z184" s="94">
        <f t="array" ref="Z184">IFERROR(INDEX(#REF!,MATCH($A158&amp;$D184,#REF!,0),MATCH(Z$3,#REF!,0)),0)</f>
        <v>0</v>
      </c>
      <c r="AA184" s="94">
        <f t="array" ref="AA184">IFERROR(INDEX(#REF!,MATCH($A158&amp;$D184,#REF!,0),MATCH(AA$3,#REF!,0)),0)</f>
        <v>0</v>
      </c>
      <c r="AB184" s="94">
        <f t="array" ref="AB184">IFERROR(INDEX(#REF!,MATCH($A158&amp;$D184,#REF!,0),MATCH(AB$3,#REF!,0)),0)</f>
        <v>0</v>
      </c>
      <c r="AC184" s="94">
        <f t="array" ref="AC184">IFERROR(INDEX(#REF!,MATCH($A158&amp;$D184,#REF!,0),MATCH(AC$3,#REF!,0)),0)</f>
        <v>0</v>
      </c>
      <c r="AD184" s="94">
        <f t="array" ref="AD184">IFERROR(INDEX(#REF!,MATCH($A158&amp;$D184,#REF!,0),MATCH(AD$3,#REF!,0)),0)</f>
        <v>0</v>
      </c>
      <c r="AE184" s="94">
        <f t="array" ref="AE184">IFERROR(INDEX(#REF!,MATCH($A158&amp;$D184,#REF!,0),MATCH(AE$3,#REF!,0)),0)</f>
        <v>0</v>
      </c>
      <c r="AF184" s="94">
        <f t="array" ref="AF184">IFERROR(INDEX(#REF!,MATCH($A158&amp;$D184,#REF!,0),MATCH(AF$3,#REF!,0)),0)</f>
        <v>0</v>
      </c>
      <c r="AG184" s="94">
        <f t="array" ref="AG184">IFERROR(INDEX(#REF!,MATCH($A158&amp;$D184,#REF!,0),MATCH(AG$3,#REF!,0)),0)</f>
        <v>0</v>
      </c>
      <c r="AH184" s="94">
        <f t="array" ref="AH184">IFERROR(INDEX(#REF!,MATCH($A158&amp;$D184,#REF!,0),MATCH(AH$3,#REF!,0)),0)</f>
        <v>0</v>
      </c>
      <c r="AI184" s="94">
        <f t="array" ref="AI184">IFERROR(INDEX(#REF!,MATCH($A158&amp;$D184,#REF!,0),MATCH(AI$3,#REF!,0)),0)</f>
        <v>0</v>
      </c>
      <c r="AJ184" s="94">
        <f t="array" ref="AJ184">IFERROR(INDEX(#REF!,MATCH($A158&amp;$D184,#REF!,0),MATCH(AJ$3,#REF!,0)),0)</f>
        <v>0</v>
      </c>
      <c r="AK184" s="79"/>
      <c r="AL184" s="80">
        <f t="shared" si="404"/>
        <v>0</v>
      </c>
      <c r="AM184" s="85" t="e">
        <f>AL184/AL160</f>
        <v>#DIV/0!</v>
      </c>
      <c r="AN184" s="60" t="e">
        <f>D158&amp;D184</f>
        <v>#REF!</v>
      </c>
      <c r="AO184" s="94">
        <f t="array" ref="AO184">IFERROR(INDEX(#REF!,MATCH($A158&amp;$D184,#REF!,0),MATCH(AO$3,#REF!,0)),0)</f>
        <v>0</v>
      </c>
      <c r="AP184" s="94">
        <f t="array" ref="AP184">IFERROR(INDEX(#REF!,MATCH($A158&amp;$D184,#REF!,0),MATCH(AP$3,#REF!,0)),0)</f>
        <v>0</v>
      </c>
      <c r="AQ184" s="94">
        <f t="array" ref="AQ184">IFERROR(INDEX(#REF!,MATCH($A158&amp;$D184,#REF!,0),MATCH(AQ$3,#REF!,0)),0)</f>
        <v>0</v>
      </c>
      <c r="AR184" s="94">
        <f t="array" ref="AR184">IFERROR(INDEX(#REF!,MATCH($A158&amp;$D184,#REF!,0),MATCH(AR$3,#REF!,0)),0)</f>
        <v>0</v>
      </c>
      <c r="AS184" s="94">
        <f t="array" ref="AS184">IFERROR(INDEX(#REF!,MATCH($A158&amp;$D184,#REF!,0),MATCH(AS$3,#REF!,0)),0)</f>
        <v>0</v>
      </c>
      <c r="AT184" s="94">
        <f t="array" ref="AT184">IFERROR(INDEX(#REF!,MATCH($A158&amp;$D184,#REF!,0),MATCH(AT$3,#REF!,0)),0)</f>
        <v>0</v>
      </c>
      <c r="AU184" s="94">
        <f t="array" ref="AU184">IFERROR(INDEX(#REF!,MATCH($A158&amp;$D184,#REF!,0),MATCH(AU$3,#REF!,0)),0)</f>
        <v>0</v>
      </c>
      <c r="AV184" s="94">
        <f t="array" ref="AV184">IFERROR(INDEX(#REF!,MATCH($A158&amp;$D184,#REF!,0),MATCH(AV$3,#REF!,0)),0)</f>
        <v>0</v>
      </c>
      <c r="AW184" s="94">
        <f t="array" ref="AW184">IFERROR(INDEX(#REF!,MATCH($A158&amp;$D184,#REF!,0),MATCH(AW$3,#REF!,0)),0)</f>
        <v>0</v>
      </c>
      <c r="AX184" s="94">
        <f t="array" ref="AX184">IFERROR(INDEX(#REF!,MATCH($A158&amp;$D184,#REF!,0),MATCH(AX$3,#REF!,0)),0)</f>
        <v>0</v>
      </c>
      <c r="AY184" s="94">
        <f t="array" ref="AY184">IFERROR(INDEX(#REF!,MATCH($A158&amp;$D184,#REF!,0),MATCH(AY$3,#REF!,0)),0)</f>
        <v>0</v>
      </c>
      <c r="AZ184" s="94">
        <f t="array" ref="AZ184">IFERROR(INDEX(#REF!,MATCH($A158&amp;$D184,#REF!,0),MATCH(AZ$3,#REF!,0)),0)</f>
        <v>0</v>
      </c>
      <c r="BA184" s="79"/>
      <c r="BB184" s="80">
        <f t="shared" si="406"/>
        <v>0</v>
      </c>
      <c r="BC184" s="85" t="e">
        <f>BB184/BB160</f>
        <v>#DIV/0!</v>
      </c>
      <c r="BD184" s="60"/>
      <c r="BE184" s="94">
        <f t="shared" si="411"/>
        <v>0</v>
      </c>
      <c r="BF184" s="115">
        <f t="shared" si="411"/>
        <v>0</v>
      </c>
      <c r="BG184" s="112">
        <f t="shared" si="411"/>
        <v>0</v>
      </c>
      <c r="BH184" s="111" t="e">
        <f>BH160</f>
        <v>#REF!</v>
      </c>
      <c r="BI184" s="111">
        <f t="shared" si="391"/>
        <v>0</v>
      </c>
      <c r="BJ184" s="112">
        <f t="shared" si="391"/>
        <v>0</v>
      </c>
      <c r="BK184" s="111">
        <f t="shared" si="391"/>
        <v>0</v>
      </c>
      <c r="BL184" s="60"/>
      <c r="BM184" s="94">
        <f t="array" ref="BM184">IFERROR(INDEX(#REF!,MATCH($A158&amp;$D184,#REF!,0),MATCH(BM$3,#REF!,0)),0)</f>
        <v>0</v>
      </c>
      <c r="BN184" s="94">
        <f t="array" ref="BN184">IFERROR(INDEX(#REF!,MATCH($A158&amp;$D184,#REF!,0),MATCH(BN$3,#REF!,0)),0)</f>
        <v>0</v>
      </c>
      <c r="BO184" s="94">
        <f t="array" ref="BO184">IFERROR(INDEX(#REF!,MATCH($A158&amp;$D184,#REF!,0),MATCH(BO$3,#REF!,0)),0)</f>
        <v>0</v>
      </c>
      <c r="BP184" s="94">
        <f t="array" ref="BP184">IFERROR(INDEX(#REF!,MATCH($A158&amp;$D184,#REF!,0),MATCH(BP$3,#REF!,0)),0)</f>
        <v>0</v>
      </c>
      <c r="BQ184" s="94" t="e">
        <f t="shared" ref="BQ184:BX184" si="414">((BQ160*$G184*--(AND($BF184=0,$BG184=0))+$BF184+BQ160*$BG184)*--(BQ$3&gt;=$BH184))*(1+$BJ184*--(BQ$3&gt;=$BK184))*--(IFERROR(MOD(MONTH(BQ$3),$BI184),0)=0)</f>
        <v>#REF!</v>
      </c>
      <c r="BR184" s="94" t="e">
        <f t="shared" si="414"/>
        <v>#REF!</v>
      </c>
      <c r="BS184" s="94" t="e">
        <f t="shared" si="414"/>
        <v>#REF!</v>
      </c>
      <c r="BT184" s="94" t="e">
        <f t="shared" si="414"/>
        <v>#REF!</v>
      </c>
      <c r="BU184" s="94" t="e">
        <f t="shared" si="414"/>
        <v>#REF!</v>
      </c>
      <c r="BV184" s="94" t="e">
        <f t="shared" si="414"/>
        <v>#REF!</v>
      </c>
      <c r="BW184" s="94" t="e">
        <f t="shared" si="414"/>
        <v>#REF!</v>
      </c>
      <c r="BX184" s="94" t="e">
        <f t="shared" si="414"/>
        <v>#REF!</v>
      </c>
      <c r="BY184" s="79"/>
      <c r="BZ184" s="80" t="e">
        <f t="shared" si="408"/>
        <v>#REF!</v>
      </c>
      <c r="CA184" s="85" t="e">
        <f>BZ184/BZ160</f>
        <v>#REF!</v>
      </c>
      <c r="CB184" s="60"/>
      <c r="CC184" s="94" t="e">
        <f t="shared" ref="CC184:CN184" si="415">((CC160*$G184*--(AND($BF184=0,$BG184=0))+$BF184+CC160*$BG184)*--(CC$3&gt;=$BH184))*(1+$BJ184*--(CC$3&gt;=$BK184))*--(IFERROR(MOD(MONTH(CC$3),$BI184),0)=0)</f>
        <v>#REF!</v>
      </c>
      <c r="CD184" s="94" t="e">
        <f t="shared" si="415"/>
        <v>#REF!</v>
      </c>
      <c r="CE184" s="94" t="e">
        <f t="shared" si="415"/>
        <v>#REF!</v>
      </c>
      <c r="CF184" s="94" t="e">
        <f t="shared" si="415"/>
        <v>#REF!</v>
      </c>
      <c r="CG184" s="94" t="e">
        <f t="shared" si="415"/>
        <v>#REF!</v>
      </c>
      <c r="CH184" s="94" t="e">
        <f t="shared" si="415"/>
        <v>#REF!</v>
      </c>
      <c r="CI184" s="94" t="e">
        <f t="shared" si="415"/>
        <v>#REF!</v>
      </c>
      <c r="CJ184" s="94" t="e">
        <f t="shared" si="415"/>
        <v>#REF!</v>
      </c>
      <c r="CK184" s="94" t="e">
        <f t="shared" si="415"/>
        <v>#REF!</v>
      </c>
      <c r="CL184" s="94" t="e">
        <f t="shared" si="415"/>
        <v>#REF!</v>
      </c>
      <c r="CM184" s="94" t="e">
        <f t="shared" si="415"/>
        <v>#REF!</v>
      </c>
      <c r="CN184" s="94" t="e">
        <f t="shared" si="415"/>
        <v>#REF!</v>
      </c>
      <c r="CO184" s="79"/>
      <c r="CP184" s="80" t="e">
        <f t="shared" si="410"/>
        <v>#REF!</v>
      </c>
      <c r="CQ184" s="85" t="e">
        <f>CP184/CP160</f>
        <v>#REF!</v>
      </c>
    </row>
    <row r="185" spans="1:95" ht="10.5" customHeight="1" x14ac:dyDescent="0.25">
      <c r="A185" s="70" t="str">
        <f t="shared" si="338"/>
        <v>DespesaDespesas de marketing</v>
      </c>
      <c r="B185" s="70" t="s">
        <v>53</v>
      </c>
      <c r="C185" s="70"/>
      <c r="D185" s="2" t="s">
        <v>73</v>
      </c>
      <c r="E185" s="2" t="e">
        <f>D158</f>
        <v>#REF!</v>
      </c>
      <c r="F185" s="60"/>
      <c r="G185" s="66"/>
      <c r="H185" s="60"/>
      <c r="I185" s="65">
        <v>0</v>
      </c>
      <c r="J185" s="65">
        <v>-1829.387563518899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-1166.4561833313981</v>
      </c>
      <c r="R185" s="65">
        <v>0</v>
      </c>
      <c r="S185" s="65">
        <v>0</v>
      </c>
      <c r="T185" s="65">
        <v>0</v>
      </c>
      <c r="U185" s="60"/>
      <c r="V185" s="65">
        <f t="shared" si="402"/>
        <v>-2995.8437468502971</v>
      </c>
      <c r="W185" s="66">
        <f>V185/V160</f>
        <v>-4.2934190232745183E-3</v>
      </c>
      <c r="X185" s="60"/>
      <c r="Y185" s="65">
        <f t="shared" ref="Y185:AJ185" si="416">Y186</f>
        <v>0</v>
      </c>
      <c r="Z185" s="65">
        <f t="shared" si="416"/>
        <v>0</v>
      </c>
      <c r="AA185" s="65">
        <f t="shared" si="416"/>
        <v>0</v>
      </c>
      <c r="AB185" s="65">
        <f t="shared" si="416"/>
        <v>0</v>
      </c>
      <c r="AC185" s="65">
        <f t="shared" si="416"/>
        <v>0</v>
      </c>
      <c r="AD185" s="65">
        <f t="shared" si="416"/>
        <v>0</v>
      </c>
      <c r="AE185" s="65">
        <f t="shared" si="416"/>
        <v>0</v>
      </c>
      <c r="AF185" s="65">
        <f t="shared" si="416"/>
        <v>0</v>
      </c>
      <c r="AG185" s="65">
        <f t="shared" si="416"/>
        <v>0</v>
      </c>
      <c r="AH185" s="65">
        <f t="shared" si="416"/>
        <v>0</v>
      </c>
      <c r="AI185" s="65">
        <f t="shared" si="416"/>
        <v>0</v>
      </c>
      <c r="AJ185" s="65">
        <f t="shared" si="416"/>
        <v>0</v>
      </c>
      <c r="AK185" s="60"/>
      <c r="AL185" s="65">
        <f t="shared" si="404"/>
        <v>0</v>
      </c>
      <c r="AM185" s="66" t="e">
        <f>AL185/AL160</f>
        <v>#DIV/0!</v>
      </c>
      <c r="AN185" s="60" t="e">
        <f>D158&amp;D185</f>
        <v>#REF!</v>
      </c>
      <c r="AO185" s="65">
        <f t="shared" ref="AO185:AZ185" si="417">AO186</f>
        <v>0</v>
      </c>
      <c r="AP185" s="65">
        <f t="shared" si="417"/>
        <v>0</v>
      </c>
      <c r="AQ185" s="65">
        <f t="shared" si="417"/>
        <v>0</v>
      </c>
      <c r="AR185" s="65">
        <f t="shared" si="417"/>
        <v>0</v>
      </c>
      <c r="AS185" s="65">
        <f t="shared" si="417"/>
        <v>0</v>
      </c>
      <c r="AT185" s="65">
        <f t="shared" si="417"/>
        <v>0</v>
      </c>
      <c r="AU185" s="65">
        <f t="shared" si="417"/>
        <v>0</v>
      </c>
      <c r="AV185" s="65">
        <f t="shared" si="417"/>
        <v>0</v>
      </c>
      <c r="AW185" s="65">
        <f t="shared" si="417"/>
        <v>0</v>
      </c>
      <c r="AX185" s="65">
        <f t="shared" si="417"/>
        <v>0</v>
      </c>
      <c r="AY185" s="65">
        <f t="shared" si="417"/>
        <v>0</v>
      </c>
      <c r="AZ185" s="65">
        <f t="shared" si="417"/>
        <v>0</v>
      </c>
      <c r="BA185" s="60"/>
      <c r="BB185" s="65">
        <f t="shared" si="406"/>
        <v>0</v>
      </c>
      <c r="BC185" s="66" t="e">
        <f>BB185/BB160</f>
        <v>#DIV/0!</v>
      </c>
      <c r="BD185" s="60"/>
      <c r="BE185" s="65"/>
      <c r="BF185" s="105"/>
      <c r="BG185" s="77">
        <f t="array" ref="BG185">INDEX($BE$4:$BK$115,MATCH($D185,$D$4:$D$115,0),MATCH(BG$475,$BE$4:$BK$4,0))</f>
        <v>-0.05</v>
      </c>
      <c r="BH185" s="107"/>
      <c r="BI185" s="108"/>
      <c r="BJ185" s="77"/>
      <c r="BK185" s="107"/>
      <c r="BL185" s="60"/>
      <c r="BM185" s="65">
        <f t="shared" ref="BM185:BX185" si="418">BM186</f>
        <v>0</v>
      </c>
      <c r="BN185" s="65">
        <f t="shared" si="418"/>
        <v>0</v>
      </c>
      <c r="BO185" s="65">
        <f t="shared" si="418"/>
        <v>0</v>
      </c>
      <c r="BP185" s="65">
        <f t="shared" si="418"/>
        <v>0</v>
      </c>
      <c r="BQ185" s="65" t="e">
        <f t="shared" si="418"/>
        <v>#REF!</v>
      </c>
      <c r="BR185" s="65" t="e">
        <f t="shared" si="418"/>
        <v>#REF!</v>
      </c>
      <c r="BS185" s="65" t="e">
        <f t="shared" si="418"/>
        <v>#REF!</v>
      </c>
      <c r="BT185" s="65" t="e">
        <f t="shared" si="418"/>
        <v>#REF!</v>
      </c>
      <c r="BU185" s="65" t="e">
        <f t="shared" si="418"/>
        <v>#REF!</v>
      </c>
      <c r="BV185" s="65" t="e">
        <f t="shared" si="418"/>
        <v>#REF!</v>
      </c>
      <c r="BW185" s="65" t="e">
        <f t="shared" si="418"/>
        <v>#REF!</v>
      </c>
      <c r="BX185" s="65" t="e">
        <f t="shared" si="418"/>
        <v>#REF!</v>
      </c>
      <c r="BY185" s="60"/>
      <c r="BZ185" s="65" t="e">
        <f t="shared" si="408"/>
        <v>#REF!</v>
      </c>
      <c r="CA185" s="66" t="e">
        <f>BZ185/BZ160</f>
        <v>#REF!</v>
      </c>
      <c r="CB185" s="60"/>
      <c r="CC185" s="65" t="e">
        <f t="shared" ref="CC185:CN185" si="419">CC186</f>
        <v>#REF!</v>
      </c>
      <c r="CD185" s="65" t="e">
        <f t="shared" si="419"/>
        <v>#REF!</v>
      </c>
      <c r="CE185" s="65" t="e">
        <f t="shared" si="419"/>
        <v>#REF!</v>
      </c>
      <c r="CF185" s="65" t="e">
        <f t="shared" si="419"/>
        <v>#REF!</v>
      </c>
      <c r="CG185" s="65" t="e">
        <f t="shared" si="419"/>
        <v>#REF!</v>
      </c>
      <c r="CH185" s="65" t="e">
        <f t="shared" si="419"/>
        <v>#REF!</v>
      </c>
      <c r="CI185" s="65" t="e">
        <f t="shared" si="419"/>
        <v>#REF!</v>
      </c>
      <c r="CJ185" s="65" t="e">
        <f t="shared" si="419"/>
        <v>#REF!</v>
      </c>
      <c r="CK185" s="65" t="e">
        <f t="shared" si="419"/>
        <v>#REF!</v>
      </c>
      <c r="CL185" s="65" t="e">
        <f t="shared" si="419"/>
        <v>#REF!</v>
      </c>
      <c r="CM185" s="65" t="e">
        <f t="shared" si="419"/>
        <v>#REF!</v>
      </c>
      <c r="CN185" s="65" t="e">
        <f t="shared" si="419"/>
        <v>#REF!</v>
      </c>
      <c r="CO185" s="60"/>
      <c r="CP185" s="65" t="e">
        <f t="shared" si="410"/>
        <v>#REF!</v>
      </c>
      <c r="CQ185" s="66" t="e">
        <f>CP185/CP160</f>
        <v>#REF!</v>
      </c>
    </row>
    <row r="186" spans="1:95" ht="10.5" customHeight="1" outlineLevel="1" x14ac:dyDescent="0.25">
      <c r="A186" s="70" t="str">
        <f t="shared" si="338"/>
        <v>DespesaTrade marketing</v>
      </c>
      <c r="B186" s="70" t="s">
        <v>53</v>
      </c>
      <c r="C186" s="70"/>
      <c r="D186" s="60" t="s">
        <v>87</v>
      </c>
      <c r="E186" s="60" t="e">
        <f>D158</f>
        <v>#REF!</v>
      </c>
      <c r="F186" s="60"/>
      <c r="G186" s="62"/>
      <c r="H186" s="60"/>
      <c r="I186" s="67">
        <v>0</v>
      </c>
      <c r="J186" s="67">
        <v>-1829.387563518899</v>
      </c>
      <c r="K186" s="67">
        <v>0</v>
      </c>
      <c r="L186" s="67">
        <v>0</v>
      </c>
      <c r="M186" s="67">
        <v>0</v>
      </c>
      <c r="N186" s="67">
        <v>0</v>
      </c>
      <c r="O186" s="67">
        <v>0</v>
      </c>
      <c r="P186" s="67">
        <v>0</v>
      </c>
      <c r="Q186" s="67">
        <v>-1166.4561833313981</v>
      </c>
      <c r="R186" s="67">
        <v>0</v>
      </c>
      <c r="S186" s="67">
        <v>0</v>
      </c>
      <c r="T186" s="67">
        <v>0</v>
      </c>
      <c r="U186" s="60"/>
      <c r="V186" s="87">
        <f t="shared" si="402"/>
        <v>-2995.8437468502971</v>
      </c>
      <c r="W186" s="62">
        <f>V186/V160</f>
        <v>-4.2934190232745183E-3</v>
      </c>
      <c r="X186" s="60"/>
      <c r="Y186" s="67">
        <f t="shared" ref="Y186:AJ186" si="420">SUM(Y187:Y188)</f>
        <v>0</v>
      </c>
      <c r="Z186" s="67">
        <f t="shared" si="420"/>
        <v>0</v>
      </c>
      <c r="AA186" s="67">
        <f t="shared" si="420"/>
        <v>0</v>
      </c>
      <c r="AB186" s="67">
        <f t="shared" si="420"/>
        <v>0</v>
      </c>
      <c r="AC186" s="67">
        <f t="shared" si="420"/>
        <v>0</v>
      </c>
      <c r="AD186" s="67">
        <f t="shared" si="420"/>
        <v>0</v>
      </c>
      <c r="AE186" s="67">
        <f t="shared" si="420"/>
        <v>0</v>
      </c>
      <c r="AF186" s="67">
        <f t="shared" si="420"/>
        <v>0</v>
      </c>
      <c r="AG186" s="67">
        <f t="shared" si="420"/>
        <v>0</v>
      </c>
      <c r="AH186" s="67">
        <f t="shared" si="420"/>
        <v>0</v>
      </c>
      <c r="AI186" s="67">
        <f t="shared" si="420"/>
        <v>0</v>
      </c>
      <c r="AJ186" s="67">
        <f t="shared" si="420"/>
        <v>0</v>
      </c>
      <c r="AK186" s="60"/>
      <c r="AL186" s="87">
        <f t="shared" si="404"/>
        <v>0</v>
      </c>
      <c r="AM186" s="62" t="e">
        <f>AL186/AL160</f>
        <v>#DIV/0!</v>
      </c>
      <c r="AN186" s="60" t="e">
        <f>D158&amp;D186</f>
        <v>#REF!</v>
      </c>
      <c r="AO186" s="67">
        <f t="shared" ref="AO186:AZ186" si="421">SUM(AO187:AO188)</f>
        <v>0</v>
      </c>
      <c r="AP186" s="67">
        <f t="shared" si="421"/>
        <v>0</v>
      </c>
      <c r="AQ186" s="67">
        <f t="shared" si="421"/>
        <v>0</v>
      </c>
      <c r="AR186" s="67">
        <f t="shared" si="421"/>
        <v>0</v>
      </c>
      <c r="AS186" s="67">
        <f t="shared" si="421"/>
        <v>0</v>
      </c>
      <c r="AT186" s="67">
        <f t="shared" si="421"/>
        <v>0</v>
      </c>
      <c r="AU186" s="67">
        <f t="shared" si="421"/>
        <v>0</v>
      </c>
      <c r="AV186" s="67">
        <f t="shared" si="421"/>
        <v>0</v>
      </c>
      <c r="AW186" s="67">
        <f t="shared" si="421"/>
        <v>0</v>
      </c>
      <c r="AX186" s="67">
        <f t="shared" si="421"/>
        <v>0</v>
      </c>
      <c r="AY186" s="67">
        <f t="shared" si="421"/>
        <v>0</v>
      </c>
      <c r="AZ186" s="67">
        <f t="shared" si="421"/>
        <v>0</v>
      </c>
      <c r="BA186" s="60"/>
      <c r="BB186" s="87">
        <f t="shared" si="406"/>
        <v>0</v>
      </c>
      <c r="BC186" s="62" t="e">
        <f>BB186/BB160</f>
        <v>#DIV/0!</v>
      </c>
      <c r="BD186" s="60"/>
      <c r="BE186" s="67"/>
      <c r="BF186" s="119"/>
      <c r="BG186" s="119"/>
      <c r="BH186" s="119"/>
      <c r="BI186" s="69"/>
      <c r="BJ186" s="120"/>
      <c r="BK186" s="121"/>
      <c r="BL186" s="60"/>
      <c r="BM186" s="67">
        <f>SUM(BM187:BM188)</f>
        <v>0</v>
      </c>
      <c r="BN186" s="67">
        <f>SUM(BN187:BN188)</f>
        <v>0</v>
      </c>
      <c r="BO186" s="67">
        <f>SUM(BO187:BO188)</f>
        <v>0</v>
      </c>
      <c r="BP186" s="67">
        <f>SUM(BP187:BP188)</f>
        <v>0</v>
      </c>
      <c r="BQ186" s="67" t="e">
        <f t="shared" ref="BQ186:BW186" si="422">IFERROR(AVERAGEIFS(AW160:BP160,AW160:BP160,"&gt;0",AW159:BP159,"&gt;="&amp;EDATE(BQ159,-3),AW159:BP159,"&lt;="&amp;EDATE(BQ159,-1))*$BG185,0)*--(BQ160&gt;0)</f>
        <v>#REF!</v>
      </c>
      <c r="BR186" s="67" t="e">
        <f t="shared" si="422"/>
        <v>#REF!</v>
      </c>
      <c r="BS186" s="67" t="e">
        <f t="shared" si="422"/>
        <v>#REF!</v>
      </c>
      <c r="BT186" s="67" t="e">
        <f t="shared" si="422"/>
        <v>#REF!</v>
      </c>
      <c r="BU186" s="67" t="e">
        <f t="shared" si="422"/>
        <v>#REF!</v>
      </c>
      <c r="BV186" s="67" t="e">
        <f t="shared" si="422"/>
        <v>#REF!</v>
      </c>
      <c r="BW186" s="67" t="e">
        <f t="shared" si="422"/>
        <v>#REF!</v>
      </c>
      <c r="BX186" s="67" t="e">
        <f>IFERROR(AVERAGEIFS(BL160:BW160,BL160:BW160,"&gt;0",BL159:BW159,"&gt;="&amp;EDATE(BX159,-3),BL159:BW159,"&lt;="&amp;EDATE(BX159,-1))*$BG185,0)*--(BX160&gt;0)</f>
        <v>#REF!</v>
      </c>
      <c r="BY186" s="60"/>
      <c r="BZ186" s="87" t="e">
        <f t="shared" si="408"/>
        <v>#REF!</v>
      </c>
      <c r="CA186" s="62" t="e">
        <f>BZ186/BZ160</f>
        <v>#REF!</v>
      </c>
      <c r="CB186" s="60"/>
      <c r="CC186" s="67" t="e">
        <f t="shared" ref="CC186:CN186" si="423">IFERROR(AVERAGEIFS(BQ160:CB160,BQ160:CB160,"&gt;0",BQ159:CB159,"&gt;="&amp;EDATE(CC159,-3),BQ159:CB159,"&lt;="&amp;EDATE(CC159,-1))*$BG185,0)*--(CC160&gt;0)</f>
        <v>#REF!</v>
      </c>
      <c r="CD186" s="67" t="e">
        <f t="shared" si="423"/>
        <v>#REF!</v>
      </c>
      <c r="CE186" s="67" t="e">
        <f t="shared" si="423"/>
        <v>#REF!</v>
      </c>
      <c r="CF186" s="67" t="e">
        <f t="shared" si="423"/>
        <v>#REF!</v>
      </c>
      <c r="CG186" s="67" t="e">
        <f t="shared" si="423"/>
        <v>#REF!</v>
      </c>
      <c r="CH186" s="67" t="e">
        <f t="shared" si="423"/>
        <v>#REF!</v>
      </c>
      <c r="CI186" s="67" t="e">
        <f t="shared" si="423"/>
        <v>#REF!</v>
      </c>
      <c r="CJ186" s="67" t="e">
        <f t="shared" si="423"/>
        <v>#REF!</v>
      </c>
      <c r="CK186" s="67" t="e">
        <f t="shared" si="423"/>
        <v>#REF!</v>
      </c>
      <c r="CL186" s="67" t="e">
        <f t="shared" si="423"/>
        <v>#REF!</v>
      </c>
      <c r="CM186" s="67" t="e">
        <f t="shared" si="423"/>
        <v>#REF!</v>
      </c>
      <c r="CN186" s="67" t="e">
        <f t="shared" si="423"/>
        <v>#REF!</v>
      </c>
      <c r="CO186" s="60"/>
      <c r="CP186" s="87" t="e">
        <f t="shared" si="410"/>
        <v>#REF!</v>
      </c>
      <c r="CQ186" s="62" t="e">
        <f>CP186/CP160</f>
        <v>#REF!</v>
      </c>
    </row>
    <row r="187" spans="1:95" ht="10.5" customHeight="1" outlineLevel="2" x14ac:dyDescent="0.25">
      <c r="A187" s="70" t="str">
        <f t="shared" si="338"/>
        <v>DespesaMaterial para PDVs próprios</v>
      </c>
      <c r="B187" s="114" t="s">
        <v>53</v>
      </c>
      <c r="C187" s="78"/>
      <c r="D187" s="79" t="s">
        <v>88</v>
      </c>
      <c r="E187" s="79" t="e">
        <f>D158</f>
        <v>#REF!</v>
      </c>
      <c r="F187" s="79"/>
      <c r="G187" s="85"/>
      <c r="H187" s="79"/>
      <c r="I187" s="94">
        <v>0</v>
      </c>
      <c r="J187" s="94">
        <v>0</v>
      </c>
      <c r="K187" s="94">
        <v>0</v>
      </c>
      <c r="L187" s="94">
        <v>0</v>
      </c>
      <c r="M187" s="94">
        <v>0</v>
      </c>
      <c r="N187" s="94">
        <v>0</v>
      </c>
      <c r="O187" s="94">
        <v>0</v>
      </c>
      <c r="P187" s="94">
        <v>0</v>
      </c>
      <c r="Q187" s="94">
        <v>0</v>
      </c>
      <c r="R187" s="94">
        <v>0</v>
      </c>
      <c r="S187" s="94">
        <v>0</v>
      </c>
      <c r="T187" s="94">
        <v>0</v>
      </c>
      <c r="U187" s="79"/>
      <c r="V187" s="80">
        <f t="shared" si="402"/>
        <v>0</v>
      </c>
      <c r="W187" s="85">
        <f>V187/V160</f>
        <v>0</v>
      </c>
      <c r="X187" s="60"/>
      <c r="Y187" s="94">
        <f t="array" ref="Y187">IFERROR(INDEX(#REF!,MATCH($A158&amp;$D187,#REF!,0),MATCH(Y$3,#REF!,0)),0)</f>
        <v>0</v>
      </c>
      <c r="Z187" s="94">
        <f t="array" ref="Z187">IFERROR(INDEX(#REF!,MATCH($A158&amp;$D187,#REF!,0),MATCH(Z$3,#REF!,0)),0)</f>
        <v>0</v>
      </c>
      <c r="AA187" s="94">
        <f t="array" ref="AA187">IFERROR(INDEX(#REF!,MATCH($A158&amp;$D187,#REF!,0),MATCH(AA$3,#REF!,0)),0)</f>
        <v>0</v>
      </c>
      <c r="AB187" s="94">
        <f t="array" ref="AB187">IFERROR(INDEX(#REF!,MATCH($A158&amp;$D187,#REF!,0),MATCH(AB$3,#REF!,0)),0)</f>
        <v>0</v>
      </c>
      <c r="AC187" s="94">
        <f t="array" ref="AC187">IFERROR(INDEX(#REF!,MATCH($A158&amp;$D187,#REF!,0),MATCH(AC$3,#REF!,0)),0)</f>
        <v>0</v>
      </c>
      <c r="AD187" s="94">
        <f t="array" ref="AD187">IFERROR(INDEX(#REF!,MATCH($A158&amp;$D187,#REF!,0),MATCH(AD$3,#REF!,0)),0)</f>
        <v>0</v>
      </c>
      <c r="AE187" s="94">
        <f t="array" ref="AE187">IFERROR(INDEX(#REF!,MATCH($A158&amp;$D187,#REF!,0),MATCH(AE$3,#REF!,0)),0)</f>
        <v>0</v>
      </c>
      <c r="AF187" s="94">
        <f t="array" ref="AF187">IFERROR(INDEX(#REF!,MATCH($A158&amp;$D187,#REF!,0),MATCH(AF$3,#REF!,0)),0)</f>
        <v>0</v>
      </c>
      <c r="AG187" s="94">
        <f t="array" ref="AG187">IFERROR(INDEX(#REF!,MATCH($A158&amp;$D187,#REF!,0),MATCH(AG$3,#REF!,0)),0)</f>
        <v>0</v>
      </c>
      <c r="AH187" s="94">
        <f t="array" ref="AH187">IFERROR(INDEX(#REF!,MATCH($A158&amp;$D187,#REF!,0),MATCH(AH$3,#REF!,0)),0)</f>
        <v>0</v>
      </c>
      <c r="AI187" s="94">
        <f t="array" ref="AI187">IFERROR(INDEX(#REF!,MATCH($A158&amp;$D187,#REF!,0),MATCH(AI$3,#REF!,0)),0)</f>
        <v>0</v>
      </c>
      <c r="AJ187" s="94">
        <f t="array" ref="AJ187">IFERROR(INDEX(#REF!,MATCH($A158&amp;$D187,#REF!,0),MATCH(AJ$3,#REF!,0)),0)</f>
        <v>0</v>
      </c>
      <c r="AK187" s="79"/>
      <c r="AL187" s="80">
        <f t="shared" si="404"/>
        <v>0</v>
      </c>
      <c r="AM187" s="85" t="e">
        <f>AL187/AL160</f>
        <v>#DIV/0!</v>
      </c>
      <c r="AN187" s="60" t="e">
        <f>D158&amp;D187</f>
        <v>#REF!</v>
      </c>
      <c r="AO187" s="94">
        <f t="array" ref="AO187">IFERROR(INDEX(#REF!,MATCH($A158&amp;$D187,#REF!,0),MATCH(AO$3,#REF!,0)),0)</f>
        <v>0</v>
      </c>
      <c r="AP187" s="94">
        <f t="array" ref="AP187">IFERROR(INDEX(#REF!,MATCH($A158&amp;$D187,#REF!,0),MATCH(AP$3,#REF!,0)),0)</f>
        <v>0</v>
      </c>
      <c r="AQ187" s="94">
        <f t="array" ref="AQ187">IFERROR(INDEX(#REF!,MATCH($A158&amp;$D187,#REF!,0),MATCH(AQ$3,#REF!,0)),0)</f>
        <v>0</v>
      </c>
      <c r="AR187" s="94">
        <f t="array" ref="AR187">IFERROR(INDEX(#REF!,MATCH($A158&amp;$D187,#REF!,0),MATCH(AR$3,#REF!,0)),0)</f>
        <v>0</v>
      </c>
      <c r="AS187" s="94">
        <f t="array" ref="AS187">IFERROR(INDEX(#REF!,MATCH($A158&amp;$D187,#REF!,0),MATCH(AS$3,#REF!,0)),0)</f>
        <v>0</v>
      </c>
      <c r="AT187" s="94">
        <f t="array" ref="AT187">IFERROR(INDEX(#REF!,MATCH($A158&amp;$D187,#REF!,0),MATCH(AT$3,#REF!,0)),0)</f>
        <v>0</v>
      </c>
      <c r="AU187" s="94">
        <f t="array" ref="AU187">IFERROR(INDEX(#REF!,MATCH($A158&amp;$D187,#REF!,0),MATCH(AU$3,#REF!,0)),0)</f>
        <v>0</v>
      </c>
      <c r="AV187" s="94">
        <f t="array" ref="AV187">IFERROR(INDEX(#REF!,MATCH($A158&amp;$D187,#REF!,0),MATCH(AV$3,#REF!,0)),0)</f>
        <v>0</v>
      </c>
      <c r="AW187" s="94">
        <f t="array" ref="AW187">IFERROR(INDEX(#REF!,MATCH($A158&amp;$D187,#REF!,0),MATCH(AW$3,#REF!,0)),0)</f>
        <v>0</v>
      </c>
      <c r="AX187" s="94">
        <f t="array" ref="AX187">IFERROR(INDEX(#REF!,MATCH($A158&amp;$D187,#REF!,0),MATCH(AX$3,#REF!,0)),0)</f>
        <v>0</v>
      </c>
      <c r="AY187" s="94">
        <f t="array" ref="AY187">IFERROR(INDEX(#REF!,MATCH($A158&amp;$D187,#REF!,0),MATCH(AY$3,#REF!,0)),0)</f>
        <v>0</v>
      </c>
      <c r="AZ187" s="94">
        <f t="array" ref="AZ187">IFERROR(INDEX(#REF!,MATCH($A158&amp;$D187,#REF!,0),MATCH(AZ$3,#REF!,0)),0)</f>
        <v>0</v>
      </c>
      <c r="BA187" s="79"/>
      <c r="BB187" s="80">
        <f t="shared" si="406"/>
        <v>0</v>
      </c>
      <c r="BC187" s="85" t="e">
        <f>BB187/BB160</f>
        <v>#DIV/0!</v>
      </c>
      <c r="BD187" s="60"/>
      <c r="BE187" s="94">
        <f t="shared" ref="BE187:BG189" si="424">INDEX($BE$4:$BK$115,MATCH($D187,$D$4:$D$115,0),MATCH(BE$475,$BE$4:$BK$4,0))</f>
        <v>0</v>
      </c>
      <c r="BF187" s="115">
        <f t="shared" si="424"/>
        <v>0</v>
      </c>
      <c r="BG187" s="112">
        <f t="shared" si="424"/>
        <v>0.5</v>
      </c>
      <c r="BH187" s="111" t="e">
        <f>BH160</f>
        <v>#REF!</v>
      </c>
      <c r="BI187" s="112">
        <f t="shared" ref="BI187:BK189" si="425">INDEX($BE$4:$BK$115,MATCH($D187,$D$4:$D$115,0),MATCH(BI$475,$BE$4:$BK$4,0))</f>
        <v>0</v>
      </c>
      <c r="BJ187" s="112">
        <f t="shared" si="425"/>
        <v>0</v>
      </c>
      <c r="BK187" s="111">
        <f t="shared" si="425"/>
        <v>0</v>
      </c>
      <c r="BL187" s="60"/>
      <c r="BM187" s="94">
        <f t="array" ref="BM187">IFERROR(INDEX(#REF!,MATCH($A158&amp;$D187,#REF!,0),MATCH(BM$3,#REF!,0)),0)</f>
        <v>0</v>
      </c>
      <c r="BN187" s="94">
        <f t="array" ref="BN187">IFERROR(INDEX(#REF!,MATCH($A158&amp;$D187,#REF!,0),MATCH(BN$3,#REF!,0)),0)</f>
        <v>0</v>
      </c>
      <c r="BO187" s="94">
        <f t="array" ref="BO187">IFERROR(INDEX(#REF!,MATCH($A158&amp;$D187,#REF!,0),MATCH(BO$3,#REF!,0)),0)</f>
        <v>0</v>
      </c>
      <c r="BP187" s="94">
        <f t="array" ref="BP187">IFERROR(INDEX(#REF!,MATCH($A158&amp;$D187,#REF!,0),MATCH(BP$3,#REF!,0)),0)</f>
        <v>0</v>
      </c>
      <c r="BQ187" s="94" t="e">
        <f t="shared" ref="BQ187:BX187" si="426">BQ186*$BG187</f>
        <v>#REF!</v>
      </c>
      <c r="BR187" s="94" t="e">
        <f t="shared" si="426"/>
        <v>#REF!</v>
      </c>
      <c r="BS187" s="94" t="e">
        <f t="shared" si="426"/>
        <v>#REF!</v>
      </c>
      <c r="BT187" s="94" t="e">
        <f t="shared" si="426"/>
        <v>#REF!</v>
      </c>
      <c r="BU187" s="94" t="e">
        <f t="shared" si="426"/>
        <v>#REF!</v>
      </c>
      <c r="BV187" s="94" t="e">
        <f t="shared" si="426"/>
        <v>#REF!</v>
      </c>
      <c r="BW187" s="94" t="e">
        <f t="shared" si="426"/>
        <v>#REF!</v>
      </c>
      <c r="BX187" s="94" t="e">
        <f t="shared" si="426"/>
        <v>#REF!</v>
      </c>
      <c r="BY187" s="79"/>
      <c r="BZ187" s="80" t="e">
        <f t="shared" si="408"/>
        <v>#REF!</v>
      </c>
      <c r="CA187" s="85" t="e">
        <f>BZ187/BZ160</f>
        <v>#REF!</v>
      </c>
      <c r="CB187" s="60"/>
      <c r="CC187" s="94" t="e">
        <f t="shared" ref="CC187:CN187" si="427">CC186*$BG187</f>
        <v>#REF!</v>
      </c>
      <c r="CD187" s="94" t="e">
        <f t="shared" si="427"/>
        <v>#REF!</v>
      </c>
      <c r="CE187" s="94" t="e">
        <f t="shared" si="427"/>
        <v>#REF!</v>
      </c>
      <c r="CF187" s="94" t="e">
        <f t="shared" si="427"/>
        <v>#REF!</v>
      </c>
      <c r="CG187" s="94" t="e">
        <f t="shared" si="427"/>
        <v>#REF!</v>
      </c>
      <c r="CH187" s="94" t="e">
        <f t="shared" si="427"/>
        <v>#REF!</v>
      </c>
      <c r="CI187" s="94" t="e">
        <f t="shared" si="427"/>
        <v>#REF!</v>
      </c>
      <c r="CJ187" s="94" t="e">
        <f t="shared" si="427"/>
        <v>#REF!</v>
      </c>
      <c r="CK187" s="94" t="e">
        <f t="shared" si="427"/>
        <v>#REF!</v>
      </c>
      <c r="CL187" s="94" t="e">
        <f t="shared" si="427"/>
        <v>#REF!</v>
      </c>
      <c r="CM187" s="94" t="e">
        <f t="shared" si="427"/>
        <v>#REF!</v>
      </c>
      <c r="CN187" s="94" t="e">
        <f t="shared" si="427"/>
        <v>#REF!</v>
      </c>
      <c r="CO187" s="79"/>
      <c r="CP187" s="80" t="e">
        <f t="shared" si="410"/>
        <v>#REF!</v>
      </c>
      <c r="CQ187" s="85" t="e">
        <f>CP187/CP160</f>
        <v>#REF!</v>
      </c>
    </row>
    <row r="188" spans="1:95" ht="10.5" customHeight="1" outlineLevel="2" x14ac:dyDescent="0.25">
      <c r="A188" s="70" t="str">
        <f t="shared" si="338"/>
        <v>DespesaAções de marketing lojas</v>
      </c>
      <c r="B188" s="114" t="s">
        <v>53</v>
      </c>
      <c r="C188" s="78" t="s">
        <v>73</v>
      </c>
      <c r="D188" s="79" t="s">
        <v>91</v>
      </c>
      <c r="E188" s="79" t="e">
        <f>D158</f>
        <v>#REF!</v>
      </c>
      <c r="F188" s="79"/>
      <c r="G188" s="85"/>
      <c r="H188" s="79"/>
      <c r="I188" s="94">
        <v>0</v>
      </c>
      <c r="J188" s="94">
        <v>-1829.387563518899</v>
      </c>
      <c r="K188" s="94">
        <v>0</v>
      </c>
      <c r="L188" s="94">
        <v>0</v>
      </c>
      <c r="M188" s="94">
        <v>0</v>
      </c>
      <c r="N188" s="94">
        <v>0</v>
      </c>
      <c r="O188" s="94">
        <v>0</v>
      </c>
      <c r="P188" s="94">
        <v>0</v>
      </c>
      <c r="Q188" s="94">
        <v>-1166.4561833313981</v>
      </c>
      <c r="R188" s="94">
        <v>0</v>
      </c>
      <c r="S188" s="94">
        <v>0</v>
      </c>
      <c r="T188" s="94">
        <v>0</v>
      </c>
      <c r="U188" s="79"/>
      <c r="V188" s="80">
        <f t="shared" si="402"/>
        <v>-2995.8437468502971</v>
      </c>
      <c r="W188" s="85">
        <f>V188/V160</f>
        <v>-4.2934190232745183E-3</v>
      </c>
      <c r="X188" s="60"/>
      <c r="Y188" s="94">
        <f t="array" ref="Y188">IFERROR(INDEX(#REF!,MATCH($A158&amp;$D188,#REF!,0),MATCH(Y$3,#REF!,0)),0)</f>
        <v>0</v>
      </c>
      <c r="Z188" s="94">
        <f t="array" ref="Z188">IFERROR(INDEX(#REF!,MATCH($A158&amp;$D188,#REF!,0),MATCH(Z$3,#REF!,0)),0)</f>
        <v>0</v>
      </c>
      <c r="AA188" s="94">
        <f t="array" ref="AA188">IFERROR(INDEX(#REF!,MATCH($A158&amp;$D188,#REF!,0),MATCH(AA$3,#REF!,0)),0)</f>
        <v>0</v>
      </c>
      <c r="AB188" s="94">
        <f t="array" ref="AB188">IFERROR(INDEX(#REF!,MATCH($A158&amp;$D188,#REF!,0),MATCH(AB$3,#REF!,0)),0)</f>
        <v>0</v>
      </c>
      <c r="AC188" s="94">
        <f t="array" ref="AC188">IFERROR(INDEX(#REF!,MATCH($A158&amp;$D188,#REF!,0),MATCH(AC$3,#REF!,0)),0)</f>
        <v>0</v>
      </c>
      <c r="AD188" s="94">
        <f t="array" ref="AD188">IFERROR(INDEX(#REF!,MATCH($A158&amp;$D188,#REF!,0),MATCH(AD$3,#REF!,0)),0)</f>
        <v>0</v>
      </c>
      <c r="AE188" s="94">
        <f t="array" ref="AE188">IFERROR(INDEX(#REF!,MATCH($A158&amp;$D188,#REF!,0),MATCH(AE$3,#REF!,0)),0)</f>
        <v>0</v>
      </c>
      <c r="AF188" s="94">
        <f t="array" ref="AF188">IFERROR(INDEX(#REF!,MATCH($A158&amp;$D188,#REF!,0),MATCH(AF$3,#REF!,0)),0)</f>
        <v>0</v>
      </c>
      <c r="AG188" s="94">
        <f t="array" ref="AG188">IFERROR(INDEX(#REF!,MATCH($A158&amp;$D188,#REF!,0),MATCH(AG$3,#REF!,0)),0)</f>
        <v>0</v>
      </c>
      <c r="AH188" s="94">
        <f t="array" ref="AH188">IFERROR(INDEX(#REF!,MATCH($A158&amp;$D188,#REF!,0),MATCH(AH$3,#REF!,0)),0)</f>
        <v>0</v>
      </c>
      <c r="AI188" s="94">
        <f t="array" ref="AI188">IFERROR(INDEX(#REF!,MATCH($A158&amp;$D188,#REF!,0),MATCH(AI$3,#REF!,0)),0)</f>
        <v>0</v>
      </c>
      <c r="AJ188" s="94">
        <f t="array" ref="AJ188">IFERROR(INDEX(#REF!,MATCH($A158&amp;$D188,#REF!,0),MATCH(AJ$3,#REF!,0)),0)</f>
        <v>0</v>
      </c>
      <c r="AK188" s="79"/>
      <c r="AL188" s="80">
        <f t="shared" si="404"/>
        <v>0</v>
      </c>
      <c r="AM188" s="85" t="e">
        <f>AL188/AL160</f>
        <v>#DIV/0!</v>
      </c>
      <c r="AN188" s="60" t="e">
        <f>D158&amp;D188</f>
        <v>#REF!</v>
      </c>
      <c r="AO188" s="94">
        <f t="array" ref="AO188">IFERROR(INDEX(#REF!,MATCH($A158&amp;$D188,#REF!,0),MATCH(AO$3,#REF!,0)),0)</f>
        <v>0</v>
      </c>
      <c r="AP188" s="94">
        <f t="array" ref="AP188">IFERROR(INDEX(#REF!,MATCH($A158&amp;$D188,#REF!,0),MATCH(AP$3,#REF!,0)),0)</f>
        <v>0</v>
      </c>
      <c r="AQ188" s="94">
        <f t="array" ref="AQ188">IFERROR(INDEX(#REF!,MATCH($A158&amp;$D188,#REF!,0),MATCH(AQ$3,#REF!,0)),0)</f>
        <v>0</v>
      </c>
      <c r="AR188" s="94">
        <f t="array" ref="AR188">IFERROR(INDEX(#REF!,MATCH($A158&amp;$D188,#REF!,0),MATCH(AR$3,#REF!,0)),0)</f>
        <v>0</v>
      </c>
      <c r="AS188" s="94">
        <f t="array" ref="AS188">IFERROR(INDEX(#REF!,MATCH($A158&amp;$D188,#REF!,0),MATCH(AS$3,#REF!,0)),0)</f>
        <v>0</v>
      </c>
      <c r="AT188" s="94">
        <f t="array" ref="AT188">IFERROR(INDEX(#REF!,MATCH($A158&amp;$D188,#REF!,0),MATCH(AT$3,#REF!,0)),0)</f>
        <v>0</v>
      </c>
      <c r="AU188" s="94">
        <f t="array" ref="AU188">IFERROR(INDEX(#REF!,MATCH($A158&amp;$D188,#REF!,0),MATCH(AU$3,#REF!,0)),0)</f>
        <v>0</v>
      </c>
      <c r="AV188" s="94">
        <f t="array" ref="AV188">IFERROR(INDEX(#REF!,MATCH($A158&amp;$D188,#REF!,0),MATCH(AV$3,#REF!,0)),0)</f>
        <v>0</v>
      </c>
      <c r="AW188" s="94">
        <f t="array" ref="AW188">IFERROR(INDEX(#REF!,MATCH($A158&amp;$D188,#REF!,0),MATCH(AW$3,#REF!,0)),0)</f>
        <v>0</v>
      </c>
      <c r="AX188" s="94">
        <f t="array" ref="AX188">IFERROR(INDEX(#REF!,MATCH($A158&amp;$D188,#REF!,0),MATCH(AX$3,#REF!,0)),0)</f>
        <v>0</v>
      </c>
      <c r="AY188" s="94">
        <f t="array" ref="AY188">IFERROR(INDEX(#REF!,MATCH($A158&amp;$D188,#REF!,0),MATCH(AY$3,#REF!,0)),0)</f>
        <v>0</v>
      </c>
      <c r="AZ188" s="94">
        <f t="array" ref="AZ188">IFERROR(INDEX(#REF!,MATCH($A158&amp;$D188,#REF!,0),MATCH(AZ$3,#REF!,0)),0)</f>
        <v>0</v>
      </c>
      <c r="BA188" s="79"/>
      <c r="BB188" s="80">
        <f t="shared" si="406"/>
        <v>0</v>
      </c>
      <c r="BC188" s="85" t="e">
        <f>BB188/BB160</f>
        <v>#DIV/0!</v>
      </c>
      <c r="BD188" s="60"/>
      <c r="BE188" s="94">
        <f t="shared" si="424"/>
        <v>0</v>
      </c>
      <c r="BF188" s="115">
        <f t="shared" si="424"/>
        <v>0</v>
      </c>
      <c r="BG188" s="112">
        <f t="shared" si="424"/>
        <v>0.5</v>
      </c>
      <c r="BH188" s="111" t="e">
        <f>BH160</f>
        <v>#REF!</v>
      </c>
      <c r="BI188" s="112">
        <f t="shared" si="425"/>
        <v>0</v>
      </c>
      <c r="BJ188" s="112">
        <f t="shared" si="425"/>
        <v>0</v>
      </c>
      <c r="BK188" s="111">
        <f t="shared" si="425"/>
        <v>0</v>
      </c>
      <c r="BL188" s="60"/>
      <c r="BM188" s="94">
        <f t="array" ref="BM188">IFERROR(INDEX(#REF!,MATCH($A158&amp;$D188,#REF!,0),MATCH(BM$3,#REF!,0)),0)</f>
        <v>0</v>
      </c>
      <c r="BN188" s="94">
        <f t="array" ref="BN188">IFERROR(INDEX(#REF!,MATCH($A158&amp;$D188,#REF!,0),MATCH(BN$3,#REF!,0)),0)</f>
        <v>0</v>
      </c>
      <c r="BO188" s="94">
        <f t="array" ref="BO188">IFERROR(INDEX(#REF!,MATCH($A158&amp;$D188,#REF!,0),MATCH(BO$3,#REF!,0)),0)</f>
        <v>0</v>
      </c>
      <c r="BP188" s="94">
        <f t="array" ref="BP188">IFERROR(INDEX(#REF!,MATCH($A158&amp;$D188,#REF!,0),MATCH(BP$3,#REF!,0)),0)</f>
        <v>0</v>
      </c>
      <c r="BQ188" s="94" t="e">
        <f t="shared" ref="BQ188:BX188" si="428">BQ186*$BG188</f>
        <v>#REF!</v>
      </c>
      <c r="BR188" s="94" t="e">
        <f t="shared" si="428"/>
        <v>#REF!</v>
      </c>
      <c r="BS188" s="94" t="e">
        <f t="shared" si="428"/>
        <v>#REF!</v>
      </c>
      <c r="BT188" s="94" t="e">
        <f t="shared" si="428"/>
        <v>#REF!</v>
      </c>
      <c r="BU188" s="94" t="e">
        <f t="shared" si="428"/>
        <v>#REF!</v>
      </c>
      <c r="BV188" s="94" t="e">
        <f t="shared" si="428"/>
        <v>#REF!</v>
      </c>
      <c r="BW188" s="94" t="e">
        <f t="shared" si="428"/>
        <v>#REF!</v>
      </c>
      <c r="BX188" s="94" t="e">
        <f t="shared" si="428"/>
        <v>#REF!</v>
      </c>
      <c r="BY188" s="79"/>
      <c r="BZ188" s="80" t="e">
        <f t="shared" si="408"/>
        <v>#REF!</v>
      </c>
      <c r="CA188" s="85" t="e">
        <f>BZ188/BZ160</f>
        <v>#REF!</v>
      </c>
      <c r="CB188" s="60"/>
      <c r="CC188" s="94" t="e">
        <f t="shared" ref="CC188:CN188" si="429">CC186*$BG188</f>
        <v>#REF!</v>
      </c>
      <c r="CD188" s="94" t="e">
        <f t="shared" si="429"/>
        <v>#REF!</v>
      </c>
      <c r="CE188" s="94" t="e">
        <f t="shared" si="429"/>
        <v>#REF!</v>
      </c>
      <c r="CF188" s="94" t="e">
        <f t="shared" si="429"/>
        <v>#REF!</v>
      </c>
      <c r="CG188" s="94" t="e">
        <f t="shared" si="429"/>
        <v>#REF!</v>
      </c>
      <c r="CH188" s="94" t="e">
        <f t="shared" si="429"/>
        <v>#REF!</v>
      </c>
      <c r="CI188" s="94" t="e">
        <f t="shared" si="429"/>
        <v>#REF!</v>
      </c>
      <c r="CJ188" s="94" t="e">
        <f t="shared" si="429"/>
        <v>#REF!</v>
      </c>
      <c r="CK188" s="94" t="e">
        <f t="shared" si="429"/>
        <v>#REF!</v>
      </c>
      <c r="CL188" s="94" t="e">
        <f t="shared" si="429"/>
        <v>#REF!</v>
      </c>
      <c r="CM188" s="94" t="e">
        <f t="shared" si="429"/>
        <v>#REF!</v>
      </c>
      <c r="CN188" s="94" t="e">
        <f t="shared" si="429"/>
        <v>#REF!</v>
      </c>
      <c r="CO188" s="79"/>
      <c r="CP188" s="80" t="e">
        <f t="shared" si="410"/>
        <v>#REF!</v>
      </c>
      <c r="CQ188" s="85" t="e">
        <f>CP188/CP160</f>
        <v>#REF!</v>
      </c>
    </row>
    <row r="189" spans="1:95" ht="10.5" customHeight="1" x14ac:dyDescent="0.25">
      <c r="A189" s="70" t="str">
        <f t="shared" si="338"/>
        <v>DespesaSistema de PDV</v>
      </c>
      <c r="B189" s="70" t="s">
        <v>53</v>
      </c>
      <c r="C189" s="70" t="s">
        <v>266</v>
      </c>
      <c r="D189" s="2" t="s">
        <v>267</v>
      </c>
      <c r="E189" s="2" t="e">
        <f>D158</f>
        <v>#REF!</v>
      </c>
      <c r="F189" s="60"/>
      <c r="G189" s="66">
        <v>0</v>
      </c>
      <c r="H189" s="60"/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0"/>
      <c r="V189" s="65">
        <f t="shared" si="402"/>
        <v>0</v>
      </c>
      <c r="W189" s="66">
        <f>V189/V160</f>
        <v>0</v>
      </c>
      <c r="X189" s="60"/>
      <c r="Y189" s="65">
        <f t="array" ref="Y189">IFERROR(INDEX(#REF!,MATCH($A158&amp;$D189,#REF!,0),MATCH(Y$3,#REF!,0)),0)</f>
        <v>0</v>
      </c>
      <c r="Z189" s="65">
        <f t="array" ref="Z189">IFERROR(INDEX(#REF!,MATCH($A158&amp;$D189,#REF!,0),MATCH(Z$3,#REF!,0)),0)</f>
        <v>0</v>
      </c>
      <c r="AA189" s="65">
        <f t="array" ref="AA189">IFERROR(INDEX(#REF!,MATCH($A158&amp;$D189,#REF!,0),MATCH(AA$3,#REF!,0)),0)</f>
        <v>0</v>
      </c>
      <c r="AB189" s="65">
        <f t="array" ref="AB189">IFERROR(INDEX(#REF!,MATCH($A158&amp;$D189,#REF!,0),MATCH(AB$3,#REF!,0)),0)</f>
        <v>0</v>
      </c>
      <c r="AC189" s="65">
        <f t="array" ref="AC189">IFERROR(INDEX(#REF!,MATCH($A158&amp;$D189,#REF!,0),MATCH(AC$3,#REF!,0)),0)</f>
        <v>0</v>
      </c>
      <c r="AD189" s="65">
        <f t="array" ref="AD189">IFERROR(INDEX(#REF!,MATCH($A158&amp;$D189,#REF!,0),MATCH(AD$3,#REF!,0)),0)</f>
        <v>0</v>
      </c>
      <c r="AE189" s="65">
        <f t="array" ref="AE189">IFERROR(INDEX(#REF!,MATCH($A158&amp;$D189,#REF!,0),MATCH(AE$3,#REF!,0)),0)</f>
        <v>0</v>
      </c>
      <c r="AF189" s="65">
        <f t="array" ref="AF189">IFERROR(INDEX(#REF!,MATCH($A158&amp;$D189,#REF!,0),MATCH(AF$3,#REF!,0)),0)</f>
        <v>0</v>
      </c>
      <c r="AG189" s="65">
        <f t="array" ref="AG189">IFERROR(INDEX(#REF!,MATCH($A158&amp;$D189,#REF!,0),MATCH(AG$3,#REF!,0)),0)</f>
        <v>0</v>
      </c>
      <c r="AH189" s="65">
        <f t="array" ref="AH189">IFERROR(INDEX(#REF!,MATCH($A158&amp;$D189,#REF!,0),MATCH(AH$3,#REF!,0)),0)</f>
        <v>0</v>
      </c>
      <c r="AI189" s="65">
        <f t="array" ref="AI189">IFERROR(INDEX(#REF!,MATCH($A158&amp;$D189,#REF!,0),MATCH(AI$3,#REF!,0)),0)</f>
        <v>0</v>
      </c>
      <c r="AJ189" s="65">
        <f t="array" ref="AJ189">IFERROR(INDEX(#REF!,MATCH($A158&amp;$D189,#REF!,0),MATCH(AJ$3,#REF!,0)),0)</f>
        <v>0</v>
      </c>
      <c r="AK189" s="60"/>
      <c r="AL189" s="65">
        <f t="shared" si="404"/>
        <v>0</v>
      </c>
      <c r="AM189" s="66" t="e">
        <f>AL189/AL160</f>
        <v>#DIV/0!</v>
      </c>
      <c r="AN189" s="60" t="e">
        <f>D158&amp;D189</f>
        <v>#REF!</v>
      </c>
      <c r="AO189" s="65">
        <f t="array" ref="AO189">IFERROR(INDEX(#REF!,MATCH($A158&amp;$D189,#REF!,0),MATCH(AO$3,#REF!,0)),0)</f>
        <v>0</v>
      </c>
      <c r="AP189" s="65">
        <f t="array" ref="AP189">IFERROR(INDEX(#REF!,MATCH($A158&amp;$D189,#REF!,0),MATCH(AP$3,#REF!,0)),0)</f>
        <v>0</v>
      </c>
      <c r="AQ189" s="65">
        <f t="array" ref="AQ189">IFERROR(INDEX(#REF!,MATCH($A158&amp;$D189,#REF!,0),MATCH(AQ$3,#REF!,0)),0)</f>
        <v>0</v>
      </c>
      <c r="AR189" s="65">
        <f t="array" ref="AR189">IFERROR(INDEX(#REF!,MATCH($A158&amp;$D189,#REF!,0),MATCH(AR$3,#REF!,0)),0)</f>
        <v>0</v>
      </c>
      <c r="AS189" s="65">
        <f t="array" ref="AS189">IFERROR(INDEX(#REF!,MATCH($A158&amp;$D189,#REF!,0),MATCH(AS$3,#REF!,0)),0)</f>
        <v>0</v>
      </c>
      <c r="AT189" s="65">
        <f t="array" ref="AT189">IFERROR(INDEX(#REF!,MATCH($A158&amp;$D189,#REF!,0),MATCH(AT$3,#REF!,0)),0)</f>
        <v>0</v>
      </c>
      <c r="AU189" s="65">
        <f t="array" ref="AU189">IFERROR(INDEX(#REF!,MATCH($A158&amp;$D189,#REF!,0),MATCH(AU$3,#REF!,0)),0)</f>
        <v>0</v>
      </c>
      <c r="AV189" s="65">
        <f t="array" ref="AV189">IFERROR(INDEX(#REF!,MATCH($A158&amp;$D189,#REF!,0),MATCH(AV$3,#REF!,0)),0)</f>
        <v>0</v>
      </c>
      <c r="AW189" s="65">
        <f t="array" ref="AW189">IFERROR(INDEX(#REF!,MATCH($A158&amp;$D189,#REF!,0),MATCH(AW$3,#REF!,0)),0)</f>
        <v>0</v>
      </c>
      <c r="AX189" s="65">
        <f t="array" ref="AX189">IFERROR(INDEX(#REF!,MATCH($A158&amp;$D189,#REF!,0),MATCH(AX$3,#REF!,0)),0)</f>
        <v>0</v>
      </c>
      <c r="AY189" s="65">
        <f t="array" ref="AY189">IFERROR(INDEX(#REF!,MATCH($A158&amp;$D189,#REF!,0),MATCH(AY$3,#REF!,0)),0)</f>
        <v>0</v>
      </c>
      <c r="AZ189" s="65">
        <f t="array" ref="AZ189">IFERROR(INDEX(#REF!,MATCH($A158&amp;$D189,#REF!,0),MATCH(AZ$3,#REF!,0)),0)</f>
        <v>0</v>
      </c>
      <c r="BA189" s="60"/>
      <c r="BB189" s="65">
        <f t="shared" si="406"/>
        <v>0</v>
      </c>
      <c r="BC189" s="66" t="e">
        <f>BB189/BB160</f>
        <v>#DIV/0!</v>
      </c>
      <c r="BD189" s="60"/>
      <c r="BE189" s="65" t="str">
        <f t="shared" si="424"/>
        <v>iGlu &gt; Shopify POS by FullComm</v>
      </c>
      <c r="BF189" s="105" t="e">
        <f t="shared" si="424"/>
        <v>#REF!</v>
      </c>
      <c r="BG189" s="105">
        <f t="shared" si="424"/>
        <v>0</v>
      </c>
      <c r="BH189" s="107" t="e">
        <f>BH160</f>
        <v>#REF!</v>
      </c>
      <c r="BI189" s="107">
        <f t="shared" si="425"/>
        <v>0</v>
      </c>
      <c r="BJ189" s="77">
        <f t="shared" si="425"/>
        <v>-1</v>
      </c>
      <c r="BK189" s="107" t="e">
        <f t="shared" si="425"/>
        <v>#REF!</v>
      </c>
      <c r="BL189" s="60"/>
      <c r="BM189" s="65">
        <f t="array" ref="BM189">IFERROR(INDEX(#REF!,MATCH($A158&amp;$D189,#REF!,0),MATCH(BM$3,#REF!,0)),0)</f>
        <v>0</v>
      </c>
      <c r="BN189" s="65">
        <f t="array" ref="BN189">IFERROR(INDEX(#REF!,MATCH($A158&amp;$D189,#REF!,0),MATCH(BN$3,#REF!,0)),0)</f>
        <v>0</v>
      </c>
      <c r="BO189" s="65">
        <f t="array" ref="BO189">IFERROR(INDEX(#REF!,MATCH($A158&amp;$D189,#REF!,0),MATCH(BO$3,#REF!,0)),0)</f>
        <v>0</v>
      </c>
      <c r="BP189" s="65">
        <f t="array" ref="BP189">IFERROR(INDEX(#REF!,MATCH($A158&amp;$D189,#REF!,0),MATCH(BP$3,#REF!,0)),0)</f>
        <v>0</v>
      </c>
      <c r="BQ189" s="65" t="e">
        <f t="shared" ref="BQ189:BX189" si="430">((BQ160*$G189*--(AND($BF189=0,$BG189=0))+$BF189+BQ160*$BG189)*--(BQ$3&gt;=$BH189))*(1+$BJ189*--(BQ$3&gt;=$BK189))*--(IFERROR(MOD(MONTH(BQ$3),$BI189),0)=0)</f>
        <v>#REF!</v>
      </c>
      <c r="BR189" s="65" t="e">
        <f t="shared" si="430"/>
        <v>#REF!</v>
      </c>
      <c r="BS189" s="65" t="e">
        <f t="shared" si="430"/>
        <v>#REF!</v>
      </c>
      <c r="BT189" s="65" t="e">
        <f t="shared" si="430"/>
        <v>#REF!</v>
      </c>
      <c r="BU189" s="65" t="e">
        <f t="shared" si="430"/>
        <v>#REF!</v>
      </c>
      <c r="BV189" s="65" t="e">
        <f t="shared" si="430"/>
        <v>#REF!</v>
      </c>
      <c r="BW189" s="65" t="e">
        <f t="shared" si="430"/>
        <v>#REF!</v>
      </c>
      <c r="BX189" s="65" t="e">
        <f t="shared" si="430"/>
        <v>#REF!</v>
      </c>
      <c r="BY189" s="60"/>
      <c r="BZ189" s="65" t="e">
        <f t="shared" si="408"/>
        <v>#REF!</v>
      </c>
      <c r="CA189" s="66" t="e">
        <f>BZ189/BZ160</f>
        <v>#REF!</v>
      </c>
      <c r="CB189" s="60"/>
      <c r="CC189" s="65" t="e">
        <f t="shared" ref="CC189:CN189" si="431">((CC160*$G189*--(AND($BF189=0,$BG189=0))+$BF189+CC160*$BG189)*--(CC$3&gt;=$BH189))*(1+$BJ189*--(CC$3&gt;=$BK189))*--(IFERROR(MOD(MONTH(CC$3),$BI189),0)=0)</f>
        <v>#REF!</v>
      </c>
      <c r="CD189" s="65" t="e">
        <f t="shared" si="431"/>
        <v>#REF!</v>
      </c>
      <c r="CE189" s="65" t="e">
        <f t="shared" si="431"/>
        <v>#REF!</v>
      </c>
      <c r="CF189" s="65" t="e">
        <f t="shared" si="431"/>
        <v>#REF!</v>
      </c>
      <c r="CG189" s="65" t="e">
        <f t="shared" si="431"/>
        <v>#REF!</v>
      </c>
      <c r="CH189" s="65" t="e">
        <f t="shared" si="431"/>
        <v>#REF!</v>
      </c>
      <c r="CI189" s="65" t="e">
        <f t="shared" si="431"/>
        <v>#REF!</v>
      </c>
      <c r="CJ189" s="65" t="e">
        <f t="shared" si="431"/>
        <v>#REF!</v>
      </c>
      <c r="CK189" s="65" t="e">
        <f t="shared" si="431"/>
        <v>#REF!</v>
      </c>
      <c r="CL189" s="65" t="e">
        <f t="shared" si="431"/>
        <v>#REF!</v>
      </c>
      <c r="CM189" s="65" t="e">
        <f t="shared" si="431"/>
        <v>#REF!</v>
      </c>
      <c r="CN189" s="65" t="e">
        <f t="shared" si="431"/>
        <v>#REF!</v>
      </c>
      <c r="CO189" s="60"/>
      <c r="CP189" s="65" t="e">
        <f t="shared" si="410"/>
        <v>#REF!</v>
      </c>
      <c r="CQ189" s="66" t="e">
        <f>CP189/CP160</f>
        <v>#REF!</v>
      </c>
    </row>
    <row r="190" spans="1:95" ht="10.5" customHeight="1" x14ac:dyDescent="0.25">
      <c r="A190" s="70" t="str">
        <f t="shared" si="338"/>
        <v>DespesaMargem de contribuição</v>
      </c>
      <c r="B190" s="70" t="s">
        <v>53</v>
      </c>
      <c r="C190" s="70"/>
      <c r="D190" s="3" t="s">
        <v>104</v>
      </c>
      <c r="E190" s="3" t="e">
        <f>D158</f>
        <v>#REF!</v>
      </c>
      <c r="F190" s="60"/>
      <c r="G190" s="6">
        <v>0.54670199438439582</v>
      </c>
      <c r="H190" s="60"/>
      <c r="I190" s="4">
        <v>22420.084328970948</v>
      </c>
      <c r="J190" s="4">
        <v>33443.935213237972</v>
      </c>
      <c r="K190" s="4">
        <v>52650.920847279143</v>
      </c>
      <c r="L190" s="4">
        <v>35297.620947034156</v>
      </c>
      <c r="M190" s="4">
        <v>37722.145023385063</v>
      </c>
      <c r="N190" s="4">
        <v>38632.8137168291</v>
      </c>
      <c r="O190" s="4">
        <v>36591.610960622267</v>
      </c>
      <c r="P190" s="4">
        <v>45694.383517634247</v>
      </c>
      <c r="Q190" s="4">
        <v>26225.965647798581</v>
      </c>
      <c r="R190" s="4">
        <v>29080.31376839571</v>
      </c>
      <c r="S190" s="4">
        <v>38232.996958405471</v>
      </c>
      <c r="T190" s="4">
        <v>45081.573113348437</v>
      </c>
      <c r="U190" s="60"/>
      <c r="V190" s="4">
        <f t="shared" si="402"/>
        <v>441074.36404294107</v>
      </c>
      <c r="W190" s="6">
        <f>V190/V160</f>
        <v>0.63211476474754313</v>
      </c>
      <c r="X190" s="60"/>
      <c r="Y190" s="4" t="e">
        <f t="shared" ref="Y190:AJ190" si="432">Y171+Y172</f>
        <v>#REF!</v>
      </c>
      <c r="Z190" s="4" t="e">
        <f t="shared" si="432"/>
        <v>#REF!</v>
      </c>
      <c r="AA190" s="4" t="e">
        <f t="shared" si="432"/>
        <v>#REF!</v>
      </c>
      <c r="AB190" s="4" t="e">
        <f t="shared" si="432"/>
        <v>#REF!</v>
      </c>
      <c r="AC190" s="4" t="e">
        <f t="shared" si="432"/>
        <v>#REF!</v>
      </c>
      <c r="AD190" s="4" t="e">
        <f t="shared" si="432"/>
        <v>#REF!</v>
      </c>
      <c r="AE190" s="4" t="e">
        <f t="shared" si="432"/>
        <v>#REF!</v>
      </c>
      <c r="AF190" s="4" t="e">
        <f t="shared" si="432"/>
        <v>#REF!</v>
      </c>
      <c r="AG190" s="4" t="e">
        <f t="shared" si="432"/>
        <v>#REF!</v>
      </c>
      <c r="AH190" s="4" t="e">
        <f t="shared" si="432"/>
        <v>#REF!</v>
      </c>
      <c r="AI190" s="4" t="e">
        <f t="shared" si="432"/>
        <v>#REF!</v>
      </c>
      <c r="AJ190" s="4" t="e">
        <f t="shared" si="432"/>
        <v>#REF!</v>
      </c>
      <c r="AK190" s="60"/>
      <c r="AL190" s="4" t="e">
        <f t="shared" si="404"/>
        <v>#REF!</v>
      </c>
      <c r="AM190" s="6" t="e">
        <f>AL190/AL160</f>
        <v>#REF!</v>
      </c>
      <c r="AN190" s="60" t="e">
        <f>D158&amp;D190</f>
        <v>#REF!</v>
      </c>
      <c r="AO190" s="4" t="e">
        <f t="shared" ref="AO190:AZ190" si="433">AO171+AO172</f>
        <v>#REF!</v>
      </c>
      <c r="AP190" s="4" t="e">
        <f t="shared" si="433"/>
        <v>#REF!</v>
      </c>
      <c r="AQ190" s="4" t="e">
        <f t="shared" si="433"/>
        <v>#REF!</v>
      </c>
      <c r="AR190" s="4" t="e">
        <f t="shared" si="433"/>
        <v>#REF!</v>
      </c>
      <c r="AS190" s="4" t="e">
        <f t="shared" si="433"/>
        <v>#REF!</v>
      </c>
      <c r="AT190" s="4" t="e">
        <f t="shared" si="433"/>
        <v>#REF!</v>
      </c>
      <c r="AU190" s="4" t="e">
        <f t="shared" si="433"/>
        <v>#REF!</v>
      </c>
      <c r="AV190" s="4" t="e">
        <f t="shared" si="433"/>
        <v>#REF!</v>
      </c>
      <c r="AW190" s="4" t="e">
        <f t="shared" si="433"/>
        <v>#REF!</v>
      </c>
      <c r="AX190" s="4" t="e">
        <f t="shared" si="433"/>
        <v>#REF!</v>
      </c>
      <c r="AY190" s="4" t="e">
        <f t="shared" si="433"/>
        <v>#REF!</v>
      </c>
      <c r="AZ190" s="4" t="e">
        <f t="shared" si="433"/>
        <v>#REF!</v>
      </c>
      <c r="BA190" s="60"/>
      <c r="BB190" s="4" t="e">
        <f t="shared" si="406"/>
        <v>#REF!</v>
      </c>
      <c r="BC190" s="6" t="e">
        <f>BB190/BB160</f>
        <v>#REF!</v>
      </c>
      <c r="BD190" s="60"/>
      <c r="BE190" s="4"/>
      <c r="BF190" s="102"/>
      <c r="BG190" s="102"/>
      <c r="BH190" s="103"/>
      <c r="BI190" s="104"/>
      <c r="BJ190" s="63"/>
      <c r="BK190" s="103"/>
      <c r="BL190" s="60"/>
      <c r="BM190" s="4" t="e">
        <f t="shared" ref="BM190:BX190" si="434">BM171+BM172</f>
        <v>#REF!</v>
      </c>
      <c r="BN190" s="4" t="e">
        <f t="shared" si="434"/>
        <v>#REF!</v>
      </c>
      <c r="BO190" s="4" t="e">
        <f t="shared" si="434"/>
        <v>#REF!</v>
      </c>
      <c r="BP190" s="4" t="e">
        <f t="shared" si="434"/>
        <v>#REF!</v>
      </c>
      <c r="BQ190" s="4" t="e">
        <f t="shared" si="434"/>
        <v>#REF!</v>
      </c>
      <c r="BR190" s="4" t="e">
        <f t="shared" si="434"/>
        <v>#REF!</v>
      </c>
      <c r="BS190" s="4" t="e">
        <f t="shared" si="434"/>
        <v>#REF!</v>
      </c>
      <c r="BT190" s="4" t="e">
        <f t="shared" si="434"/>
        <v>#REF!</v>
      </c>
      <c r="BU190" s="4" t="e">
        <f t="shared" si="434"/>
        <v>#REF!</v>
      </c>
      <c r="BV190" s="4" t="e">
        <f t="shared" si="434"/>
        <v>#REF!</v>
      </c>
      <c r="BW190" s="4" t="e">
        <f t="shared" si="434"/>
        <v>#REF!</v>
      </c>
      <c r="BX190" s="4" t="e">
        <f t="shared" si="434"/>
        <v>#REF!</v>
      </c>
      <c r="BY190" s="60"/>
      <c r="BZ190" s="4" t="e">
        <f t="shared" si="408"/>
        <v>#REF!</v>
      </c>
      <c r="CA190" s="6" t="e">
        <f>BZ190/BZ160</f>
        <v>#REF!</v>
      </c>
      <c r="CB190" s="60"/>
      <c r="CC190" s="4" t="e">
        <f t="shared" ref="CC190:CN190" si="435">CC171+CC172</f>
        <v>#REF!</v>
      </c>
      <c r="CD190" s="4" t="e">
        <f t="shared" si="435"/>
        <v>#REF!</v>
      </c>
      <c r="CE190" s="4" t="e">
        <f t="shared" si="435"/>
        <v>#REF!</v>
      </c>
      <c r="CF190" s="4" t="e">
        <f t="shared" si="435"/>
        <v>#REF!</v>
      </c>
      <c r="CG190" s="4" t="e">
        <f t="shared" si="435"/>
        <v>#REF!</v>
      </c>
      <c r="CH190" s="4" t="e">
        <f t="shared" si="435"/>
        <v>#REF!</v>
      </c>
      <c r="CI190" s="4" t="e">
        <f t="shared" si="435"/>
        <v>#REF!</v>
      </c>
      <c r="CJ190" s="4" t="e">
        <f t="shared" si="435"/>
        <v>#REF!</v>
      </c>
      <c r="CK190" s="4" t="e">
        <f t="shared" si="435"/>
        <v>#REF!</v>
      </c>
      <c r="CL190" s="4" t="e">
        <f t="shared" si="435"/>
        <v>#REF!</v>
      </c>
      <c r="CM190" s="4" t="e">
        <f t="shared" si="435"/>
        <v>#REF!</v>
      </c>
      <c r="CN190" s="4" t="e">
        <f t="shared" si="435"/>
        <v>#REF!</v>
      </c>
      <c r="CO190" s="60"/>
      <c r="CP190" s="4" t="e">
        <f t="shared" si="410"/>
        <v>#REF!</v>
      </c>
      <c r="CQ190" s="6" t="e">
        <f>CP190/CP160</f>
        <v>#REF!</v>
      </c>
    </row>
    <row r="191" spans="1:95" ht="10.5" customHeight="1" x14ac:dyDescent="0.25">
      <c r="A191" s="70" t="str">
        <f t="shared" si="338"/>
        <v>DespesaSG&amp;A</v>
      </c>
      <c r="B191" s="75" t="s">
        <v>53</v>
      </c>
      <c r="C191" s="75"/>
      <c r="D191" s="81" t="s">
        <v>105</v>
      </c>
      <c r="E191" s="81" t="e">
        <f>D158</f>
        <v>#REF!</v>
      </c>
      <c r="F191" s="60"/>
      <c r="G191" s="88">
        <v>-0.32003856520338908</v>
      </c>
      <c r="H191" s="60"/>
      <c r="I191" s="83">
        <v>-16162.727399218769</v>
      </c>
      <c r="J191" s="83">
        <v>-19457.701415269072</v>
      </c>
      <c r="K191" s="83">
        <v>-24136.89738480188</v>
      </c>
      <c r="L191" s="83">
        <v>-19546.58896899359</v>
      </c>
      <c r="M191" s="83">
        <v>-17352.240411056631</v>
      </c>
      <c r="N191" s="83">
        <v>-14476.418604485531</v>
      </c>
      <c r="O191" s="83">
        <v>-14616.741529906531</v>
      </c>
      <c r="P191" s="83">
        <v>-17999.196303904719</v>
      </c>
      <c r="Q191" s="83">
        <v>-12374.892050867349</v>
      </c>
      <c r="R191" s="83">
        <v>-12522.641154995001</v>
      </c>
      <c r="S191" s="83">
        <v>-16633.206476979751</v>
      </c>
      <c r="T191" s="83">
        <v>-16639.763943102411</v>
      </c>
      <c r="U191" s="60"/>
      <c r="V191" s="83">
        <f t="shared" si="402"/>
        <v>-201919.01564358122</v>
      </c>
      <c r="W191" s="88">
        <f>V191/V160</f>
        <v>-0.28937521986467507</v>
      </c>
      <c r="X191" s="60"/>
      <c r="Y191" s="83">
        <f t="shared" ref="Y191:AJ191" si="436">Y192+SUM(Y201:Y202)+SUM(Y205)+SUM(Y209:Y210)+SUM(Y214:Y216)</f>
        <v>0</v>
      </c>
      <c r="Z191" s="83">
        <f t="shared" si="436"/>
        <v>0</v>
      </c>
      <c r="AA191" s="83">
        <f t="shared" si="436"/>
        <v>0</v>
      </c>
      <c r="AB191" s="83">
        <f t="shared" si="436"/>
        <v>0</v>
      </c>
      <c r="AC191" s="83">
        <f t="shared" si="436"/>
        <v>0</v>
      </c>
      <c r="AD191" s="83">
        <f t="shared" si="436"/>
        <v>0</v>
      </c>
      <c r="AE191" s="83">
        <f t="shared" si="436"/>
        <v>0</v>
      </c>
      <c r="AF191" s="83">
        <f t="shared" si="436"/>
        <v>0</v>
      </c>
      <c r="AG191" s="83">
        <f t="shared" si="436"/>
        <v>0</v>
      </c>
      <c r="AH191" s="83">
        <f t="shared" si="436"/>
        <v>0</v>
      </c>
      <c r="AI191" s="83">
        <f t="shared" si="436"/>
        <v>0</v>
      </c>
      <c r="AJ191" s="83">
        <f t="shared" si="436"/>
        <v>0</v>
      </c>
      <c r="AK191" s="60"/>
      <c r="AL191" s="83">
        <f t="shared" si="404"/>
        <v>0</v>
      </c>
      <c r="AM191" s="88" t="e">
        <f>AL191/AL160</f>
        <v>#DIV/0!</v>
      </c>
      <c r="AN191" s="60" t="e">
        <f>D158&amp;D191</f>
        <v>#REF!</v>
      </c>
      <c r="AO191" s="83">
        <f t="shared" ref="AO191:AZ191" si="437">AO192+SUM(AO201:AO202)+SUM(AO205)+SUM(AO209:AO210)+SUM(AO214:AO216)</f>
        <v>0</v>
      </c>
      <c r="AP191" s="83">
        <f t="shared" si="437"/>
        <v>0</v>
      </c>
      <c r="AQ191" s="83">
        <f t="shared" si="437"/>
        <v>0</v>
      </c>
      <c r="AR191" s="83">
        <f t="shared" si="437"/>
        <v>0</v>
      </c>
      <c r="AS191" s="83">
        <f t="shared" si="437"/>
        <v>0</v>
      </c>
      <c r="AT191" s="83">
        <f t="shared" si="437"/>
        <v>0</v>
      </c>
      <c r="AU191" s="83">
        <f t="shared" si="437"/>
        <v>0</v>
      </c>
      <c r="AV191" s="83">
        <f t="shared" si="437"/>
        <v>0</v>
      </c>
      <c r="AW191" s="83">
        <f t="shared" si="437"/>
        <v>0</v>
      </c>
      <c r="AX191" s="83">
        <f t="shared" si="437"/>
        <v>0</v>
      </c>
      <c r="AY191" s="83">
        <f t="shared" si="437"/>
        <v>0</v>
      </c>
      <c r="AZ191" s="83">
        <f t="shared" si="437"/>
        <v>0</v>
      </c>
      <c r="BA191" s="60"/>
      <c r="BB191" s="83">
        <f t="shared" si="406"/>
        <v>0</v>
      </c>
      <c r="BC191" s="88" t="e">
        <f>BB191/BB160</f>
        <v>#DIV/0!</v>
      </c>
      <c r="BD191" s="60"/>
      <c r="BE191" s="83"/>
      <c r="BF191" s="116"/>
      <c r="BG191" s="116"/>
      <c r="BH191" s="117"/>
      <c r="BI191" s="118"/>
      <c r="BJ191" s="82"/>
      <c r="BK191" s="117"/>
      <c r="BL191" s="60"/>
      <c r="BM191" s="83">
        <f>BM192+SUM(BM201:BM202)+SUM(BM205)+SUM(BM209:BM210)+SUM(BM214:BM216)</f>
        <v>0</v>
      </c>
      <c r="BN191" s="83">
        <f>BN192+SUM(BN201:BN202)+SUM(BN205)+SUM(BN209:BN210)+SUM(BN214:BN216)</f>
        <v>0</v>
      </c>
      <c r="BO191" s="83">
        <f>BO192+SUM(BO201:BO202)+SUM(BO205)+SUM(BO209:BO210)+SUM(BO214:BO216)</f>
        <v>0</v>
      </c>
      <c r="BP191" s="83">
        <f>BP192+SUM(BP201:BP202)+SUM(BP205)+SUM(BP209:BP210)+SUM(BP214:BP216)</f>
        <v>0</v>
      </c>
      <c r="BQ191" s="83" t="e">
        <f t="shared" ref="BQ191:BX191" si="438">BQ192+SUM(BQ201:BQ202)+SUM(BQ205)+SUM(BQ209:BQ216)</f>
        <v>#REF!</v>
      </c>
      <c r="BR191" s="83" t="e">
        <f t="shared" si="438"/>
        <v>#REF!</v>
      </c>
      <c r="BS191" s="83" t="e">
        <f t="shared" si="438"/>
        <v>#REF!</v>
      </c>
      <c r="BT191" s="83" t="e">
        <f t="shared" si="438"/>
        <v>#REF!</v>
      </c>
      <c r="BU191" s="83" t="e">
        <f t="shared" si="438"/>
        <v>#REF!</v>
      </c>
      <c r="BV191" s="83" t="e">
        <f t="shared" si="438"/>
        <v>#REF!</v>
      </c>
      <c r="BW191" s="83" t="e">
        <f t="shared" si="438"/>
        <v>#REF!</v>
      </c>
      <c r="BX191" s="83" t="e">
        <f t="shared" si="438"/>
        <v>#REF!</v>
      </c>
      <c r="BY191" s="60"/>
      <c r="BZ191" s="83" t="e">
        <f t="shared" si="408"/>
        <v>#REF!</v>
      </c>
      <c r="CA191" s="88" t="e">
        <f>BZ191/BZ160</f>
        <v>#REF!</v>
      </c>
      <c r="CB191" s="60"/>
      <c r="CC191" s="83" t="e">
        <f t="shared" ref="CC191:CN191" si="439">CC192+SUM(CC201:CC202)+SUM(CC205)+SUM(CC209:CC216)</f>
        <v>#REF!</v>
      </c>
      <c r="CD191" s="83" t="e">
        <f t="shared" si="439"/>
        <v>#REF!</v>
      </c>
      <c r="CE191" s="83" t="e">
        <f t="shared" si="439"/>
        <v>#REF!</v>
      </c>
      <c r="CF191" s="83" t="e">
        <f t="shared" si="439"/>
        <v>#REF!</v>
      </c>
      <c r="CG191" s="83" t="e">
        <f t="shared" si="439"/>
        <v>#REF!</v>
      </c>
      <c r="CH191" s="83" t="e">
        <f t="shared" si="439"/>
        <v>#REF!</v>
      </c>
      <c r="CI191" s="83" t="e">
        <f t="shared" si="439"/>
        <v>#REF!</v>
      </c>
      <c r="CJ191" s="83" t="e">
        <f t="shared" si="439"/>
        <v>#REF!</v>
      </c>
      <c r="CK191" s="83" t="e">
        <f t="shared" si="439"/>
        <v>#REF!</v>
      </c>
      <c r="CL191" s="83" t="e">
        <f t="shared" si="439"/>
        <v>#REF!</v>
      </c>
      <c r="CM191" s="83" t="e">
        <f t="shared" si="439"/>
        <v>#REF!</v>
      </c>
      <c r="CN191" s="83" t="e">
        <f t="shared" si="439"/>
        <v>#REF!</v>
      </c>
      <c r="CO191" s="60"/>
      <c r="CP191" s="83" t="e">
        <f t="shared" si="410"/>
        <v>#REF!</v>
      </c>
      <c r="CQ191" s="88" t="e">
        <f>CP191/CP160</f>
        <v>#REF!</v>
      </c>
    </row>
    <row r="192" spans="1:95" ht="10.5" customHeight="1" x14ac:dyDescent="0.25">
      <c r="A192" s="70" t="str">
        <f t="shared" ref="A192:A223" si="440">B192&amp;D192</f>
        <v>DespesaTime CLT</v>
      </c>
      <c r="B192" s="70" t="s">
        <v>53</v>
      </c>
      <c r="C192" s="70"/>
      <c r="D192" s="60" t="s">
        <v>107</v>
      </c>
      <c r="E192" s="60" t="e">
        <f>D158</f>
        <v>#REF!</v>
      </c>
      <c r="F192" s="60"/>
      <c r="G192" s="62">
        <v>-0.23773058444214651</v>
      </c>
      <c r="H192" s="60"/>
      <c r="I192" s="67">
        <v>-10137.33007065062</v>
      </c>
      <c r="J192" s="67">
        <v>-11738.480004361039</v>
      </c>
      <c r="K192" s="67">
        <v>-16099.24560863686</v>
      </c>
      <c r="L192" s="67">
        <v>-10691.13172209943</v>
      </c>
      <c r="M192" s="67">
        <v>-9691.8413484931643</v>
      </c>
      <c r="N192" s="67">
        <v>-9097.0711273056731</v>
      </c>
      <c r="O192" s="67">
        <v>-9517.8263577447269</v>
      </c>
      <c r="P192" s="67">
        <v>-12576.277891528989</v>
      </c>
      <c r="Q192" s="67">
        <v>-10936.058566527539</v>
      </c>
      <c r="R192" s="67">
        <v>-10668.04268115155</v>
      </c>
      <c r="S192" s="67">
        <v>-15013.067204645071</v>
      </c>
      <c r="T192" s="67">
        <v>-14848.363985036969</v>
      </c>
      <c r="U192" s="60"/>
      <c r="V192" s="87">
        <f t="shared" si="402"/>
        <v>-141014.73656818163</v>
      </c>
      <c r="W192" s="62">
        <f>V192/V160</f>
        <v>-0.20209176569385667</v>
      </c>
      <c r="X192" s="60"/>
      <c r="Y192" s="67">
        <f t="shared" ref="Y192:AJ192" si="441">SUM(Y193:Y200)</f>
        <v>0</v>
      </c>
      <c r="Z192" s="67">
        <f t="shared" si="441"/>
        <v>0</v>
      </c>
      <c r="AA192" s="67">
        <f t="shared" si="441"/>
        <v>0</v>
      </c>
      <c r="AB192" s="67">
        <f t="shared" si="441"/>
        <v>0</v>
      </c>
      <c r="AC192" s="67">
        <f t="shared" si="441"/>
        <v>0</v>
      </c>
      <c r="AD192" s="67">
        <f t="shared" si="441"/>
        <v>0</v>
      </c>
      <c r="AE192" s="67">
        <f t="shared" si="441"/>
        <v>0</v>
      </c>
      <c r="AF192" s="67">
        <f t="shared" si="441"/>
        <v>0</v>
      </c>
      <c r="AG192" s="67">
        <f t="shared" si="441"/>
        <v>0</v>
      </c>
      <c r="AH192" s="67">
        <f t="shared" si="441"/>
        <v>0</v>
      </c>
      <c r="AI192" s="67">
        <f t="shared" si="441"/>
        <v>0</v>
      </c>
      <c r="AJ192" s="67">
        <f t="shared" si="441"/>
        <v>0</v>
      </c>
      <c r="AK192" s="60"/>
      <c r="AL192" s="87">
        <f t="shared" si="404"/>
        <v>0</v>
      </c>
      <c r="AM192" s="62" t="e">
        <f>AL192/AL160</f>
        <v>#DIV/0!</v>
      </c>
      <c r="AN192" s="60" t="e">
        <f>D158&amp;D192</f>
        <v>#REF!</v>
      </c>
      <c r="AO192" s="67">
        <f t="shared" ref="AO192:AZ192" si="442">SUM(AO193:AO200)</f>
        <v>0</v>
      </c>
      <c r="AP192" s="67">
        <f t="shared" si="442"/>
        <v>0</v>
      </c>
      <c r="AQ192" s="67">
        <f t="shared" si="442"/>
        <v>0</v>
      </c>
      <c r="AR192" s="67">
        <f t="shared" si="442"/>
        <v>0</v>
      </c>
      <c r="AS192" s="67">
        <f t="shared" si="442"/>
        <v>0</v>
      </c>
      <c r="AT192" s="67">
        <f t="shared" si="442"/>
        <v>0</v>
      </c>
      <c r="AU192" s="67">
        <f t="shared" si="442"/>
        <v>0</v>
      </c>
      <c r="AV192" s="67">
        <f t="shared" si="442"/>
        <v>0</v>
      </c>
      <c r="AW192" s="67">
        <f t="shared" si="442"/>
        <v>0</v>
      </c>
      <c r="AX192" s="67">
        <f t="shared" si="442"/>
        <v>0</v>
      </c>
      <c r="AY192" s="67">
        <f t="shared" si="442"/>
        <v>0</v>
      </c>
      <c r="AZ192" s="67">
        <f t="shared" si="442"/>
        <v>0</v>
      </c>
      <c r="BA192" s="60"/>
      <c r="BB192" s="87">
        <f t="shared" si="406"/>
        <v>0</v>
      </c>
      <c r="BC192" s="62" t="e">
        <f>BB192/BB160</f>
        <v>#DIV/0!</v>
      </c>
      <c r="BD192" s="60"/>
      <c r="BE192" s="67">
        <f>INDEX($BE$4:$BK$115,MATCH($D192,$D$4:$D$115,0),MATCH(BE$475,$BE$4:$BK$4,0))</f>
        <v>0</v>
      </c>
      <c r="BF192" s="119">
        <f>INDEX($BE$4:$BK$115,MATCH($D192,$D$4:$D$115,0),MATCH(BF$475,$BE$4:$BK$4,0))</f>
        <v>0</v>
      </c>
      <c r="BG192" s="120">
        <f>INDEX($BE$4:$BK$115,MATCH($D192,$D$4:$D$115,0),MATCH(BG$475,$BE$4:$BK$4,0))</f>
        <v>0</v>
      </c>
      <c r="BH192" s="121" t="e">
        <f>BH160</f>
        <v>#REF!</v>
      </c>
      <c r="BI192" s="69">
        <f>INDEX($BE$4:$BK$115,MATCH($D192,$D$4:$D$115,0),MATCH(BI$475,$BE$4:$BK$4,0))</f>
        <v>0</v>
      </c>
      <c r="BJ192" s="120">
        <f>INDEX($BE$4:$BK$115,MATCH($D192,$D$4:$D$115,0),MATCH(BJ$475,$BE$4:$BK$4,0))</f>
        <v>0</v>
      </c>
      <c r="BK192" s="121">
        <f>INDEX($BE$4:$BK$115,MATCH($D192,$D$4:$D$115,0),MATCH(BK$475,$BE$4:$BK$4,0))</f>
        <v>0</v>
      </c>
      <c r="BL192" s="60"/>
      <c r="BM192" s="67">
        <f t="shared" ref="BM192:BX192" si="443">SUM(BM193:BM200)</f>
        <v>0</v>
      </c>
      <c r="BN192" s="67">
        <f t="shared" si="443"/>
        <v>0</v>
      </c>
      <c r="BO192" s="67">
        <f t="shared" si="443"/>
        <v>0</v>
      </c>
      <c r="BP192" s="67">
        <f t="shared" si="443"/>
        <v>0</v>
      </c>
      <c r="BQ192" s="67" t="e">
        <f t="shared" si="443"/>
        <v>#REF!</v>
      </c>
      <c r="BR192" s="67" t="e">
        <f t="shared" si="443"/>
        <v>#REF!</v>
      </c>
      <c r="BS192" s="67" t="e">
        <f t="shared" si="443"/>
        <v>#REF!</v>
      </c>
      <c r="BT192" s="67" t="e">
        <f t="shared" si="443"/>
        <v>#REF!</v>
      </c>
      <c r="BU192" s="67" t="e">
        <f t="shared" si="443"/>
        <v>#REF!</v>
      </c>
      <c r="BV192" s="67" t="e">
        <f t="shared" si="443"/>
        <v>#REF!</v>
      </c>
      <c r="BW192" s="67" t="e">
        <f t="shared" si="443"/>
        <v>#REF!</v>
      </c>
      <c r="BX192" s="67" t="e">
        <f t="shared" si="443"/>
        <v>#REF!</v>
      </c>
      <c r="BY192" s="60"/>
      <c r="BZ192" s="87" t="e">
        <f t="shared" si="408"/>
        <v>#REF!</v>
      </c>
      <c r="CA192" s="62" t="e">
        <f>BZ192/BZ160</f>
        <v>#REF!</v>
      </c>
      <c r="CB192" s="60"/>
      <c r="CC192" s="67" t="e">
        <f t="shared" ref="CC192:CN192" si="444">SUM(CC193:CC200)</f>
        <v>#REF!</v>
      </c>
      <c r="CD192" s="67" t="e">
        <f t="shared" si="444"/>
        <v>#REF!</v>
      </c>
      <c r="CE192" s="67" t="e">
        <f t="shared" si="444"/>
        <v>#REF!</v>
      </c>
      <c r="CF192" s="67" t="e">
        <f t="shared" si="444"/>
        <v>#REF!</v>
      </c>
      <c r="CG192" s="67" t="e">
        <f t="shared" si="444"/>
        <v>#REF!</v>
      </c>
      <c r="CH192" s="67" t="e">
        <f t="shared" si="444"/>
        <v>#REF!</v>
      </c>
      <c r="CI192" s="67" t="e">
        <f t="shared" si="444"/>
        <v>#REF!</v>
      </c>
      <c r="CJ192" s="67" t="e">
        <f t="shared" si="444"/>
        <v>#REF!</v>
      </c>
      <c r="CK192" s="67" t="e">
        <f t="shared" si="444"/>
        <v>#REF!</v>
      </c>
      <c r="CL192" s="67" t="e">
        <f t="shared" si="444"/>
        <v>#REF!</v>
      </c>
      <c r="CM192" s="67" t="e">
        <f t="shared" si="444"/>
        <v>#REF!</v>
      </c>
      <c r="CN192" s="67" t="e">
        <f t="shared" si="444"/>
        <v>#REF!</v>
      </c>
      <c r="CO192" s="60"/>
      <c r="CP192" s="87" t="e">
        <f t="shared" si="410"/>
        <v>#REF!</v>
      </c>
      <c r="CQ192" s="62" t="e">
        <f>CP192/CP160</f>
        <v>#REF!</v>
      </c>
    </row>
    <row r="193" spans="1:95" ht="10.5" customHeight="1" outlineLevel="1" x14ac:dyDescent="0.25">
      <c r="A193" s="70" t="str">
        <f t="shared" si="440"/>
        <v>DespesaSalários</v>
      </c>
      <c r="B193" s="114" t="s">
        <v>53</v>
      </c>
      <c r="C193" s="78" t="s">
        <v>108</v>
      </c>
      <c r="D193" s="89" t="s">
        <v>108</v>
      </c>
      <c r="E193" s="89" t="e">
        <f>D158</f>
        <v>#REF!</v>
      </c>
      <c r="F193" s="89"/>
      <c r="G193" s="90">
        <v>-0.1181029571868451</v>
      </c>
      <c r="H193" s="89"/>
      <c r="I193" s="122">
        <v>-4648.0075210586756</v>
      </c>
      <c r="J193" s="122">
        <v>-4221.6970918404722</v>
      </c>
      <c r="K193" s="122">
        <v>-5527.838160168154</v>
      </c>
      <c r="L193" s="122">
        <v>-6154.3834499663062</v>
      </c>
      <c r="M193" s="122">
        <v>-6004.1093278527123</v>
      </c>
      <c r="N193" s="122">
        <v>-5123.9628549610516</v>
      </c>
      <c r="O193" s="122">
        <v>-5904.6460997879549</v>
      </c>
      <c r="P193" s="122">
        <v>-6289.1933921570626</v>
      </c>
      <c r="Q193" s="122">
        <v>-6503.9476989201621</v>
      </c>
      <c r="R193" s="122">
        <v>-6644.2030515550186</v>
      </c>
      <c r="S193" s="122">
        <v>-10389.06863577038</v>
      </c>
      <c r="T193" s="122">
        <v>-9794.1259098542487</v>
      </c>
      <c r="U193" s="89"/>
      <c r="V193" s="124">
        <f t="shared" si="402"/>
        <v>-77205.183193892197</v>
      </c>
      <c r="W193" s="90">
        <f>V193/V160</f>
        <v>-0.11064468985358426</v>
      </c>
      <c r="X193" s="60"/>
      <c r="Y193" s="122">
        <f t="array" ref="Y193">IFERROR(INDEX(#REF!,MATCH($A158&amp;$D193,#REF!,0),MATCH(Y$3,#REF!,0)),0)</f>
        <v>0</v>
      </c>
      <c r="Z193" s="122">
        <f t="array" ref="Z193">IFERROR(INDEX(#REF!,MATCH($A158&amp;$D193,#REF!,0),MATCH(Z$3,#REF!,0)),0)</f>
        <v>0</v>
      </c>
      <c r="AA193" s="122">
        <f t="array" ref="AA193">IFERROR(INDEX(#REF!,MATCH($A158&amp;$D193,#REF!,0),MATCH(AA$3,#REF!,0)),0)</f>
        <v>0</v>
      </c>
      <c r="AB193" s="122">
        <f t="array" ref="AB193">IFERROR(INDEX(#REF!,MATCH($A158&amp;$D193,#REF!,0),MATCH(AB$3,#REF!,0)),0)</f>
        <v>0</v>
      </c>
      <c r="AC193" s="122">
        <f t="array" ref="AC193">IFERROR(INDEX(#REF!,MATCH($A158&amp;$D193,#REF!,0),MATCH(AC$3,#REF!,0)),0)</f>
        <v>0</v>
      </c>
      <c r="AD193" s="122">
        <f t="array" ref="AD193">IFERROR(INDEX(#REF!,MATCH($A158&amp;$D193,#REF!,0),MATCH(AD$3,#REF!,0)),0)</f>
        <v>0</v>
      </c>
      <c r="AE193" s="122">
        <f t="array" ref="AE193">IFERROR(INDEX(#REF!,MATCH($A158&amp;$D193,#REF!,0),MATCH(AE$3,#REF!,0)),0)</f>
        <v>0</v>
      </c>
      <c r="AF193" s="122">
        <f t="array" ref="AF193">IFERROR(INDEX(#REF!,MATCH($A158&amp;$D193,#REF!,0),MATCH(AF$3,#REF!,0)),0)</f>
        <v>0</v>
      </c>
      <c r="AG193" s="122">
        <f t="array" ref="AG193">IFERROR(INDEX(#REF!,MATCH($A158&amp;$D193,#REF!,0),MATCH(AG$3,#REF!,0)),0)</f>
        <v>0</v>
      </c>
      <c r="AH193" s="122">
        <f t="array" ref="AH193">IFERROR(INDEX(#REF!,MATCH($A158&amp;$D193,#REF!,0),MATCH(AH$3,#REF!,0)),0)</f>
        <v>0</v>
      </c>
      <c r="AI193" s="122">
        <f t="array" ref="AI193">IFERROR(INDEX(#REF!,MATCH($A158&amp;$D193,#REF!,0),MATCH(AI$3,#REF!,0)),0)</f>
        <v>0</v>
      </c>
      <c r="AJ193" s="122">
        <f t="array" ref="AJ193">IFERROR(INDEX(#REF!,MATCH($A158&amp;$D193,#REF!,0),MATCH(AJ$3,#REF!,0)),0)</f>
        <v>0</v>
      </c>
      <c r="AK193" s="89"/>
      <c r="AL193" s="124">
        <f t="shared" si="404"/>
        <v>0</v>
      </c>
      <c r="AM193" s="90" t="e">
        <f>AL193/AL160</f>
        <v>#DIV/0!</v>
      </c>
      <c r="AN193" s="60" t="e">
        <f>D158&amp;D193</f>
        <v>#REF!</v>
      </c>
      <c r="AO193" s="122">
        <f t="array" ref="AO193">IFERROR(INDEX(#REF!,MATCH($A158&amp;$D193,#REF!,0),MATCH(AO$3,#REF!,0)),0)</f>
        <v>0</v>
      </c>
      <c r="AP193" s="122">
        <f t="array" ref="AP193">IFERROR(INDEX(#REF!,MATCH($A158&amp;$D193,#REF!,0),MATCH(AP$3,#REF!,0)),0)</f>
        <v>0</v>
      </c>
      <c r="AQ193" s="122">
        <f t="array" ref="AQ193">IFERROR(INDEX(#REF!,MATCH($A158&amp;$D193,#REF!,0),MATCH(AQ$3,#REF!,0)),0)</f>
        <v>0</v>
      </c>
      <c r="AR193" s="122">
        <f t="array" ref="AR193">IFERROR(INDEX(#REF!,MATCH($A158&amp;$D193,#REF!,0),MATCH(AR$3,#REF!,0)),0)</f>
        <v>0</v>
      </c>
      <c r="AS193" s="122">
        <f t="array" ref="AS193">IFERROR(INDEX(#REF!,MATCH($A158&amp;$D193,#REF!,0),MATCH(AS$3,#REF!,0)),0)</f>
        <v>0</v>
      </c>
      <c r="AT193" s="122">
        <f t="array" ref="AT193">IFERROR(INDEX(#REF!,MATCH($A158&amp;$D193,#REF!,0),MATCH(AT$3,#REF!,0)),0)</f>
        <v>0</v>
      </c>
      <c r="AU193" s="122">
        <f t="array" ref="AU193">IFERROR(INDEX(#REF!,MATCH($A158&amp;$D193,#REF!,0),MATCH(AU$3,#REF!,0)),0)</f>
        <v>0</v>
      </c>
      <c r="AV193" s="122">
        <f t="array" ref="AV193">IFERROR(INDEX(#REF!,MATCH($A158&amp;$D193,#REF!,0),MATCH(AV$3,#REF!,0)),0)</f>
        <v>0</v>
      </c>
      <c r="AW193" s="122">
        <f t="array" ref="AW193">IFERROR(INDEX(#REF!,MATCH($A158&amp;$D193,#REF!,0),MATCH(AW$3,#REF!,0)),0)</f>
        <v>0</v>
      </c>
      <c r="AX193" s="122">
        <f t="array" ref="AX193">IFERROR(INDEX(#REF!,MATCH($A158&amp;$D193,#REF!,0),MATCH(AX$3,#REF!,0)),0)</f>
        <v>0</v>
      </c>
      <c r="AY193" s="122">
        <f t="array" ref="AY193">IFERROR(INDEX(#REF!,MATCH($A158&amp;$D193,#REF!,0),MATCH(AY$3,#REF!,0)),0)</f>
        <v>0</v>
      </c>
      <c r="AZ193" s="122">
        <f t="array" ref="AZ193">IFERROR(INDEX(#REF!,MATCH($A158&amp;$D193,#REF!,0),MATCH(AZ$3,#REF!,0)),0)</f>
        <v>0</v>
      </c>
      <c r="BA193" s="89"/>
      <c r="BB193" s="124">
        <f t="shared" si="406"/>
        <v>0</v>
      </c>
      <c r="BC193" s="90" t="e">
        <f>BB193/BB160</f>
        <v>#DIV/0!</v>
      </c>
      <c r="BD193" s="60"/>
      <c r="BE193" s="122"/>
      <c r="BF193" s="125">
        <f>-1800*3-1200</f>
        <v>-6600</v>
      </c>
      <c r="BG193" s="126">
        <v>-3.5000000000000003E-2</v>
      </c>
      <c r="BH193" s="127" t="e">
        <f>BH160</f>
        <v>#REF!</v>
      </c>
      <c r="BI193" s="128">
        <f t="shared" ref="BI193:BJ209" si="445">INDEX($BE$4:$BK$115,MATCH($D193,$D$4:$D$115,0),MATCH(BI$475,$BE$4:$BK$4,0))</f>
        <v>0</v>
      </c>
      <c r="BJ193" s="126">
        <f t="shared" si="445"/>
        <v>0</v>
      </c>
      <c r="BK193" s="127" t="e">
        <f>#REF!</f>
        <v>#REF!</v>
      </c>
      <c r="BL193" s="60"/>
      <c r="BM193" s="122">
        <f t="array" ref="BM193">IFERROR(INDEX(#REF!,MATCH($A158&amp;$D193,#REF!,0),MATCH(BM$3,#REF!,0)),0)</f>
        <v>0</v>
      </c>
      <c r="BN193" s="122">
        <f t="array" ref="BN193">IFERROR(INDEX(#REF!,MATCH($A158&amp;$D193,#REF!,0),MATCH(BN$3,#REF!,0)),0)</f>
        <v>0</v>
      </c>
      <c r="BO193" s="122">
        <f t="array" ref="BO193">IFERROR(INDEX(#REF!,MATCH($A158&amp;$D193,#REF!,0),MATCH(BO$3,#REF!,0)),0)</f>
        <v>0</v>
      </c>
      <c r="BP193" s="122">
        <f t="array" ref="BP193">IFERROR(INDEX(#REF!,MATCH($A158&amp;$D193,#REF!,0),MATCH(BP$3,#REF!,0)),0)</f>
        <v>0</v>
      </c>
      <c r="BQ193" s="122" t="e">
        <f t="shared" ref="BQ193:BX193" si="446">((BQ160*$G193*--(AND($BF193=0,$BG193=0))+$BF193+BQ160*$BG193)*--(BQ$3&gt;=$BH193))*(1+$BJ193*--(BQ$3&gt;=$BK193))*--(IFERROR(MOD(MONTH(BQ$3),$BI193),0)=0)</f>
        <v>#REF!</v>
      </c>
      <c r="BR193" s="122" t="e">
        <f t="shared" si="446"/>
        <v>#REF!</v>
      </c>
      <c r="BS193" s="122" t="e">
        <f t="shared" si="446"/>
        <v>#REF!</v>
      </c>
      <c r="BT193" s="122" t="e">
        <f t="shared" si="446"/>
        <v>#REF!</v>
      </c>
      <c r="BU193" s="122" t="e">
        <f t="shared" si="446"/>
        <v>#REF!</v>
      </c>
      <c r="BV193" s="122" t="e">
        <f t="shared" si="446"/>
        <v>#REF!</v>
      </c>
      <c r="BW193" s="122" t="e">
        <f t="shared" si="446"/>
        <v>#REF!</v>
      </c>
      <c r="BX193" s="122" t="e">
        <f t="shared" si="446"/>
        <v>#REF!</v>
      </c>
      <c r="BY193" s="89"/>
      <c r="BZ193" s="124" t="e">
        <f t="shared" si="408"/>
        <v>#REF!</v>
      </c>
      <c r="CA193" s="90" t="e">
        <f>BZ193/BZ160</f>
        <v>#REF!</v>
      </c>
      <c r="CB193" s="60"/>
      <c r="CC193" s="122" t="e">
        <f t="shared" ref="CC193:CN193" si="447">((CC160*$G193*--(AND($BF193=0,$BG193=0))+$BF193+CC160*$BG193)*--(CC$3&gt;=$BH193))*(1+$BJ193*--(CC$3&gt;=$BK193))*--(IFERROR(MOD(MONTH(CC$3),$BI193),0)=0)</f>
        <v>#REF!</v>
      </c>
      <c r="CD193" s="122" t="e">
        <f t="shared" si="447"/>
        <v>#REF!</v>
      </c>
      <c r="CE193" s="122" t="e">
        <f t="shared" si="447"/>
        <v>#REF!</v>
      </c>
      <c r="CF193" s="122" t="e">
        <f t="shared" si="447"/>
        <v>#REF!</v>
      </c>
      <c r="CG193" s="122" t="e">
        <f t="shared" si="447"/>
        <v>#REF!</v>
      </c>
      <c r="CH193" s="122" t="e">
        <f t="shared" si="447"/>
        <v>#REF!</v>
      </c>
      <c r="CI193" s="122" t="e">
        <f t="shared" si="447"/>
        <v>#REF!</v>
      </c>
      <c r="CJ193" s="122" t="e">
        <f t="shared" si="447"/>
        <v>#REF!</v>
      </c>
      <c r="CK193" s="122" t="e">
        <f t="shared" si="447"/>
        <v>#REF!</v>
      </c>
      <c r="CL193" s="122" t="e">
        <f t="shared" si="447"/>
        <v>#REF!</v>
      </c>
      <c r="CM193" s="122" t="e">
        <f t="shared" si="447"/>
        <v>#REF!</v>
      </c>
      <c r="CN193" s="122" t="e">
        <f t="shared" si="447"/>
        <v>#REF!</v>
      </c>
      <c r="CO193" s="89"/>
      <c r="CP193" s="124" t="e">
        <f t="shared" si="410"/>
        <v>#REF!</v>
      </c>
      <c r="CQ193" s="90" t="e">
        <f>CP193/CP160</f>
        <v>#REF!</v>
      </c>
    </row>
    <row r="194" spans="1:95" ht="10.5" customHeight="1" outlineLevel="1" x14ac:dyDescent="0.25">
      <c r="A194" s="70" t="str">
        <f t="shared" si="440"/>
        <v>DespesaFérias</v>
      </c>
      <c r="B194" s="114" t="s">
        <v>53</v>
      </c>
      <c r="C194" s="78" t="s">
        <v>109</v>
      </c>
      <c r="D194" s="89" t="s">
        <v>109</v>
      </c>
      <c r="E194" s="89" t="e">
        <f>D158</f>
        <v>#REF!</v>
      </c>
      <c r="F194" s="89"/>
      <c r="G194" s="90">
        <v>-9.8399946402394477E-3</v>
      </c>
      <c r="H194" s="89"/>
      <c r="I194" s="122">
        <v>-1177.609206976847</v>
      </c>
      <c r="J194" s="122">
        <v>0</v>
      </c>
      <c r="K194" s="122">
        <v>-1666.245969272062</v>
      </c>
      <c r="L194" s="122">
        <v>0</v>
      </c>
      <c r="M194" s="122">
        <v>0</v>
      </c>
      <c r="N194" s="122">
        <v>0</v>
      </c>
      <c r="O194" s="122">
        <v>0</v>
      </c>
      <c r="P194" s="122">
        <v>0</v>
      </c>
      <c r="Q194" s="122">
        <v>0</v>
      </c>
      <c r="R194" s="122">
        <v>0</v>
      </c>
      <c r="S194" s="122">
        <v>0</v>
      </c>
      <c r="T194" s="122">
        <v>0</v>
      </c>
      <c r="U194" s="89"/>
      <c r="V194" s="124">
        <f t="shared" si="402"/>
        <v>-2843.8551762489087</v>
      </c>
      <c r="W194" s="90">
        <f>V194/V160</f>
        <v>-4.075600380020388E-3</v>
      </c>
      <c r="X194" s="60"/>
      <c r="Y194" s="122">
        <f t="array" ref="Y194">IFERROR(INDEX(#REF!,MATCH($A158&amp;$D194,#REF!,0),MATCH(Y$3,#REF!,0)),0)</f>
        <v>0</v>
      </c>
      <c r="Z194" s="122">
        <f t="array" ref="Z194">IFERROR(INDEX(#REF!,MATCH($A158&amp;$D194,#REF!,0),MATCH(Z$3,#REF!,0)),0)</f>
        <v>0</v>
      </c>
      <c r="AA194" s="122">
        <f t="array" ref="AA194">IFERROR(INDEX(#REF!,MATCH($A158&amp;$D194,#REF!,0),MATCH(AA$3,#REF!,0)),0)</f>
        <v>0</v>
      </c>
      <c r="AB194" s="122">
        <f t="array" ref="AB194">IFERROR(INDEX(#REF!,MATCH($A158&amp;$D194,#REF!,0),MATCH(AB$3,#REF!,0)),0)</f>
        <v>0</v>
      </c>
      <c r="AC194" s="122">
        <f t="array" ref="AC194">IFERROR(INDEX(#REF!,MATCH($A158&amp;$D194,#REF!,0),MATCH(AC$3,#REF!,0)),0)</f>
        <v>0</v>
      </c>
      <c r="AD194" s="122">
        <f t="array" ref="AD194">IFERROR(INDEX(#REF!,MATCH($A158&amp;$D194,#REF!,0),MATCH(AD$3,#REF!,0)),0)</f>
        <v>0</v>
      </c>
      <c r="AE194" s="122">
        <f t="array" ref="AE194">IFERROR(INDEX(#REF!,MATCH($A158&amp;$D194,#REF!,0),MATCH(AE$3,#REF!,0)),0)</f>
        <v>0</v>
      </c>
      <c r="AF194" s="122">
        <f t="array" ref="AF194">IFERROR(INDEX(#REF!,MATCH($A158&amp;$D194,#REF!,0),MATCH(AF$3,#REF!,0)),0)</f>
        <v>0</v>
      </c>
      <c r="AG194" s="122">
        <f t="array" ref="AG194">IFERROR(INDEX(#REF!,MATCH($A158&amp;$D194,#REF!,0),MATCH(AG$3,#REF!,0)),0)</f>
        <v>0</v>
      </c>
      <c r="AH194" s="122">
        <f t="array" ref="AH194">IFERROR(INDEX(#REF!,MATCH($A158&amp;$D194,#REF!,0),MATCH(AH$3,#REF!,0)),0)</f>
        <v>0</v>
      </c>
      <c r="AI194" s="122">
        <f t="array" ref="AI194">IFERROR(INDEX(#REF!,MATCH($A158&amp;$D194,#REF!,0),MATCH(AI$3,#REF!,0)),0)</f>
        <v>0</v>
      </c>
      <c r="AJ194" s="122">
        <f t="array" ref="AJ194">IFERROR(INDEX(#REF!,MATCH($A158&amp;$D194,#REF!,0),MATCH(AJ$3,#REF!,0)),0)</f>
        <v>0</v>
      </c>
      <c r="AK194" s="89"/>
      <c r="AL194" s="124">
        <f t="shared" si="404"/>
        <v>0</v>
      </c>
      <c r="AM194" s="90" t="e">
        <f>AL194/AL160</f>
        <v>#DIV/0!</v>
      </c>
      <c r="AN194" s="60" t="e">
        <f>D158&amp;D194</f>
        <v>#REF!</v>
      </c>
      <c r="AO194" s="122">
        <f t="array" ref="AO194">IFERROR(INDEX(#REF!,MATCH($A158&amp;$D194,#REF!,0),MATCH(AO$3,#REF!,0)),0)</f>
        <v>0</v>
      </c>
      <c r="AP194" s="122">
        <f t="array" ref="AP194">IFERROR(INDEX(#REF!,MATCH($A158&amp;$D194,#REF!,0),MATCH(AP$3,#REF!,0)),0)</f>
        <v>0</v>
      </c>
      <c r="AQ194" s="122">
        <f t="array" ref="AQ194">IFERROR(INDEX(#REF!,MATCH($A158&amp;$D194,#REF!,0),MATCH(AQ$3,#REF!,0)),0)</f>
        <v>0</v>
      </c>
      <c r="AR194" s="122">
        <f t="array" ref="AR194">IFERROR(INDEX(#REF!,MATCH($A158&amp;$D194,#REF!,0),MATCH(AR$3,#REF!,0)),0)</f>
        <v>0</v>
      </c>
      <c r="AS194" s="122">
        <f t="array" ref="AS194">IFERROR(INDEX(#REF!,MATCH($A158&amp;$D194,#REF!,0),MATCH(AS$3,#REF!,0)),0)</f>
        <v>0</v>
      </c>
      <c r="AT194" s="122">
        <f t="array" ref="AT194">IFERROR(INDEX(#REF!,MATCH($A158&amp;$D194,#REF!,0),MATCH(AT$3,#REF!,0)),0)</f>
        <v>0</v>
      </c>
      <c r="AU194" s="122">
        <f t="array" ref="AU194">IFERROR(INDEX(#REF!,MATCH($A158&amp;$D194,#REF!,0),MATCH(AU$3,#REF!,0)),0)</f>
        <v>0</v>
      </c>
      <c r="AV194" s="122">
        <f t="array" ref="AV194">IFERROR(INDEX(#REF!,MATCH($A158&amp;$D194,#REF!,0),MATCH(AV$3,#REF!,0)),0)</f>
        <v>0</v>
      </c>
      <c r="AW194" s="122">
        <f t="array" ref="AW194">IFERROR(INDEX(#REF!,MATCH($A158&amp;$D194,#REF!,0),MATCH(AW$3,#REF!,0)),0)</f>
        <v>0</v>
      </c>
      <c r="AX194" s="122">
        <f t="array" ref="AX194">IFERROR(INDEX(#REF!,MATCH($A158&amp;$D194,#REF!,0),MATCH(AX$3,#REF!,0)),0)</f>
        <v>0</v>
      </c>
      <c r="AY194" s="122">
        <f t="array" ref="AY194">IFERROR(INDEX(#REF!,MATCH($A158&amp;$D194,#REF!,0),MATCH(AY$3,#REF!,0)),0)</f>
        <v>0</v>
      </c>
      <c r="AZ194" s="122">
        <f t="array" ref="AZ194">IFERROR(INDEX(#REF!,MATCH($A158&amp;$D194,#REF!,0),MATCH(AZ$3,#REF!,0)),0)</f>
        <v>0</v>
      </c>
      <c r="BA194" s="89"/>
      <c r="BB194" s="124">
        <f t="shared" si="406"/>
        <v>0</v>
      </c>
      <c r="BC194" s="90" t="e">
        <f>BB194/BB160</f>
        <v>#DIV/0!</v>
      </c>
      <c r="BD194" s="60"/>
      <c r="BE194" s="122">
        <f t="shared" ref="BE194:BG209" si="448">INDEX($BE$4:$BK$115,MATCH($D194,$D$4:$D$115,0),MATCH(BE$475,$BE$4:$BK$4,0))</f>
        <v>0</v>
      </c>
      <c r="BF194" s="125">
        <f t="shared" si="448"/>
        <v>0</v>
      </c>
      <c r="BG194" s="126">
        <f t="shared" si="448"/>
        <v>2.7777777777777776E-2</v>
      </c>
      <c r="BH194" s="127" t="e">
        <f>BH160</f>
        <v>#REF!</v>
      </c>
      <c r="BI194" s="128">
        <f t="shared" si="445"/>
        <v>0</v>
      </c>
      <c r="BJ194" s="126">
        <f t="shared" si="445"/>
        <v>0</v>
      </c>
      <c r="BK194" s="127">
        <f t="shared" ref="BK194:BK209" si="449">INDEX($BE$4:$BK$115,MATCH($D194,$D$4:$D$115,0),MATCH(BK$475,$BE$4:$BK$4,0))</f>
        <v>0</v>
      </c>
      <c r="BL194" s="60"/>
      <c r="BM194" s="122">
        <f t="array" ref="BM194">IFERROR(INDEX(#REF!,MATCH($A158&amp;$D194,#REF!,0),MATCH(BM$3,#REF!,0)),0)</f>
        <v>0</v>
      </c>
      <c r="BN194" s="122">
        <f t="array" ref="BN194">IFERROR(INDEX(#REF!,MATCH($A158&amp;$D194,#REF!,0),MATCH(BN$3,#REF!,0)),0)</f>
        <v>0</v>
      </c>
      <c r="BO194" s="122">
        <f t="array" ref="BO194">IFERROR(INDEX(#REF!,MATCH($A158&amp;$D194,#REF!,0),MATCH(BO$3,#REF!,0)),0)</f>
        <v>0</v>
      </c>
      <c r="BP194" s="122">
        <f t="array" ref="BP194">IFERROR(INDEX(#REF!,MATCH($A158&amp;$D194,#REF!,0),MATCH(BP$3,#REF!,0)),0)</f>
        <v>0</v>
      </c>
      <c r="BQ194" s="122" t="e">
        <f t="shared" ref="BQ194:BX194" si="450">BQ193*$BG194</f>
        <v>#REF!</v>
      </c>
      <c r="BR194" s="122" t="e">
        <f t="shared" si="450"/>
        <v>#REF!</v>
      </c>
      <c r="BS194" s="122" t="e">
        <f t="shared" si="450"/>
        <v>#REF!</v>
      </c>
      <c r="BT194" s="122" t="e">
        <f t="shared" si="450"/>
        <v>#REF!</v>
      </c>
      <c r="BU194" s="122" t="e">
        <f t="shared" si="450"/>
        <v>#REF!</v>
      </c>
      <c r="BV194" s="122" t="e">
        <f t="shared" si="450"/>
        <v>#REF!</v>
      </c>
      <c r="BW194" s="122" t="e">
        <f t="shared" si="450"/>
        <v>#REF!</v>
      </c>
      <c r="BX194" s="122" t="e">
        <f t="shared" si="450"/>
        <v>#REF!</v>
      </c>
      <c r="BY194" s="89"/>
      <c r="BZ194" s="124" t="e">
        <f t="shared" si="408"/>
        <v>#REF!</v>
      </c>
      <c r="CA194" s="90" t="e">
        <f>BZ194/BZ160</f>
        <v>#REF!</v>
      </c>
      <c r="CB194" s="60"/>
      <c r="CC194" s="122" t="e">
        <f t="shared" ref="CC194:CN194" si="451">CC193*$BG194</f>
        <v>#REF!</v>
      </c>
      <c r="CD194" s="122" t="e">
        <f t="shared" si="451"/>
        <v>#REF!</v>
      </c>
      <c r="CE194" s="122" t="e">
        <f t="shared" si="451"/>
        <v>#REF!</v>
      </c>
      <c r="CF194" s="122" t="e">
        <f t="shared" si="451"/>
        <v>#REF!</v>
      </c>
      <c r="CG194" s="122" t="e">
        <f t="shared" si="451"/>
        <v>#REF!</v>
      </c>
      <c r="CH194" s="122" t="e">
        <f t="shared" si="451"/>
        <v>#REF!</v>
      </c>
      <c r="CI194" s="122" t="e">
        <f t="shared" si="451"/>
        <v>#REF!</v>
      </c>
      <c r="CJ194" s="122" t="e">
        <f t="shared" si="451"/>
        <v>#REF!</v>
      </c>
      <c r="CK194" s="122" t="e">
        <f t="shared" si="451"/>
        <v>#REF!</v>
      </c>
      <c r="CL194" s="122" t="e">
        <f t="shared" si="451"/>
        <v>#REF!</v>
      </c>
      <c r="CM194" s="122" t="e">
        <f t="shared" si="451"/>
        <v>#REF!</v>
      </c>
      <c r="CN194" s="122" t="e">
        <f t="shared" si="451"/>
        <v>#REF!</v>
      </c>
      <c r="CO194" s="89"/>
      <c r="CP194" s="124" t="e">
        <f t="shared" si="410"/>
        <v>#REF!</v>
      </c>
      <c r="CQ194" s="90" t="e">
        <f>CP194/CP160</f>
        <v>#REF!</v>
      </c>
    </row>
    <row r="195" spans="1:95" ht="10.5" customHeight="1" outlineLevel="1" x14ac:dyDescent="0.25">
      <c r="A195" s="70" t="str">
        <f t="shared" si="440"/>
        <v>Despesa13º salário</v>
      </c>
      <c r="B195" s="114" t="s">
        <v>53</v>
      </c>
      <c r="C195" s="78" t="s">
        <v>110</v>
      </c>
      <c r="D195" s="89" t="s">
        <v>110</v>
      </c>
      <c r="E195" s="89" t="e">
        <f>D158</f>
        <v>#REF!</v>
      </c>
      <c r="F195" s="89"/>
      <c r="G195" s="90">
        <v>0</v>
      </c>
      <c r="H195" s="89"/>
      <c r="I195" s="122">
        <v>0</v>
      </c>
      <c r="J195" s="122">
        <v>0</v>
      </c>
      <c r="K195" s="122">
        <v>0</v>
      </c>
      <c r="L195" s="122">
        <v>0</v>
      </c>
      <c r="M195" s="122">
        <v>0</v>
      </c>
      <c r="N195" s="122">
        <v>0</v>
      </c>
      <c r="O195" s="122">
        <v>0</v>
      </c>
      <c r="P195" s="122">
        <v>0</v>
      </c>
      <c r="Q195" s="122">
        <v>0</v>
      </c>
      <c r="R195" s="122">
        <v>0</v>
      </c>
      <c r="S195" s="122">
        <v>0</v>
      </c>
      <c r="T195" s="122">
        <v>0</v>
      </c>
      <c r="U195" s="89"/>
      <c r="V195" s="124">
        <f t="shared" si="402"/>
        <v>0</v>
      </c>
      <c r="W195" s="90">
        <f>V195/V160</f>
        <v>0</v>
      </c>
      <c r="X195" s="60"/>
      <c r="Y195" s="122">
        <f t="array" ref="Y195">IFERROR(INDEX(#REF!,MATCH($A158&amp;$D195,#REF!,0),MATCH(Y$3,#REF!,0)),0)</f>
        <v>0</v>
      </c>
      <c r="Z195" s="122">
        <f t="array" ref="Z195">IFERROR(INDEX(#REF!,MATCH($A158&amp;$D195,#REF!,0),MATCH(Z$3,#REF!,0)),0)</f>
        <v>0</v>
      </c>
      <c r="AA195" s="122">
        <f t="array" ref="AA195">IFERROR(INDEX(#REF!,MATCH($A158&amp;$D195,#REF!,0),MATCH(AA$3,#REF!,0)),0)</f>
        <v>0</v>
      </c>
      <c r="AB195" s="122">
        <f t="array" ref="AB195">IFERROR(INDEX(#REF!,MATCH($A158&amp;$D195,#REF!,0),MATCH(AB$3,#REF!,0)),0)</f>
        <v>0</v>
      </c>
      <c r="AC195" s="122">
        <f t="array" ref="AC195">IFERROR(INDEX(#REF!,MATCH($A158&amp;$D195,#REF!,0),MATCH(AC$3,#REF!,0)),0)</f>
        <v>0</v>
      </c>
      <c r="AD195" s="122">
        <f t="array" ref="AD195">IFERROR(INDEX(#REF!,MATCH($A158&amp;$D195,#REF!,0),MATCH(AD$3,#REF!,0)),0)</f>
        <v>0</v>
      </c>
      <c r="AE195" s="122">
        <f t="array" ref="AE195">IFERROR(INDEX(#REF!,MATCH($A158&amp;$D195,#REF!,0),MATCH(AE$3,#REF!,0)),0)</f>
        <v>0</v>
      </c>
      <c r="AF195" s="122">
        <f t="array" ref="AF195">IFERROR(INDEX(#REF!,MATCH($A158&amp;$D195,#REF!,0),MATCH(AF$3,#REF!,0)),0)</f>
        <v>0</v>
      </c>
      <c r="AG195" s="122">
        <f t="array" ref="AG195">IFERROR(INDEX(#REF!,MATCH($A158&amp;$D195,#REF!,0),MATCH(AG$3,#REF!,0)),0)</f>
        <v>0</v>
      </c>
      <c r="AH195" s="122">
        <f t="array" ref="AH195">IFERROR(INDEX(#REF!,MATCH($A158&amp;$D195,#REF!,0),MATCH(AH$3,#REF!,0)),0)</f>
        <v>0</v>
      </c>
      <c r="AI195" s="122">
        <f t="array" ref="AI195">IFERROR(INDEX(#REF!,MATCH($A158&amp;$D195,#REF!,0),MATCH(AI$3,#REF!,0)),0)</f>
        <v>0</v>
      </c>
      <c r="AJ195" s="122">
        <f t="array" ref="AJ195">IFERROR(INDEX(#REF!,MATCH($A158&amp;$D195,#REF!,0),MATCH(AJ$3,#REF!,0)),0)</f>
        <v>0</v>
      </c>
      <c r="AK195" s="89"/>
      <c r="AL195" s="124">
        <f t="shared" si="404"/>
        <v>0</v>
      </c>
      <c r="AM195" s="90" t="e">
        <f>AL195/AL160</f>
        <v>#DIV/0!</v>
      </c>
      <c r="AN195" s="60" t="e">
        <f>D158&amp;D195</f>
        <v>#REF!</v>
      </c>
      <c r="AO195" s="122">
        <f t="array" ref="AO195">IFERROR(INDEX(#REF!,MATCH($A158&amp;$D195,#REF!,0),MATCH(AO$3,#REF!,0)),0)</f>
        <v>0</v>
      </c>
      <c r="AP195" s="122">
        <f t="array" ref="AP195">IFERROR(INDEX(#REF!,MATCH($A158&amp;$D195,#REF!,0),MATCH(AP$3,#REF!,0)),0)</f>
        <v>0</v>
      </c>
      <c r="AQ195" s="122">
        <f t="array" ref="AQ195">IFERROR(INDEX(#REF!,MATCH($A158&amp;$D195,#REF!,0),MATCH(AQ$3,#REF!,0)),0)</f>
        <v>0</v>
      </c>
      <c r="AR195" s="122">
        <f t="array" ref="AR195">IFERROR(INDEX(#REF!,MATCH($A158&amp;$D195,#REF!,0),MATCH(AR$3,#REF!,0)),0)</f>
        <v>0</v>
      </c>
      <c r="AS195" s="122">
        <f t="array" ref="AS195">IFERROR(INDEX(#REF!,MATCH($A158&amp;$D195,#REF!,0),MATCH(AS$3,#REF!,0)),0)</f>
        <v>0</v>
      </c>
      <c r="AT195" s="122">
        <f t="array" ref="AT195">IFERROR(INDEX(#REF!,MATCH($A158&amp;$D195,#REF!,0),MATCH(AT$3,#REF!,0)),0)</f>
        <v>0</v>
      </c>
      <c r="AU195" s="122">
        <f t="array" ref="AU195">IFERROR(INDEX(#REF!,MATCH($A158&amp;$D195,#REF!,0),MATCH(AU$3,#REF!,0)),0)</f>
        <v>0</v>
      </c>
      <c r="AV195" s="122">
        <f t="array" ref="AV195">IFERROR(INDEX(#REF!,MATCH($A158&amp;$D195,#REF!,0),MATCH(AV$3,#REF!,0)),0)</f>
        <v>0</v>
      </c>
      <c r="AW195" s="122">
        <f t="array" ref="AW195">IFERROR(INDEX(#REF!,MATCH($A158&amp;$D195,#REF!,0),MATCH(AW$3,#REF!,0)),0)</f>
        <v>0</v>
      </c>
      <c r="AX195" s="122">
        <f t="array" ref="AX195">IFERROR(INDEX(#REF!,MATCH($A158&amp;$D195,#REF!,0),MATCH(AX$3,#REF!,0)),0)</f>
        <v>0</v>
      </c>
      <c r="AY195" s="122">
        <f t="array" ref="AY195">IFERROR(INDEX(#REF!,MATCH($A158&amp;$D195,#REF!,0),MATCH(AY$3,#REF!,0)),0)</f>
        <v>0</v>
      </c>
      <c r="AZ195" s="122">
        <f t="array" ref="AZ195">IFERROR(INDEX(#REF!,MATCH($A158&amp;$D195,#REF!,0),MATCH(AZ$3,#REF!,0)),0)</f>
        <v>0</v>
      </c>
      <c r="BA195" s="89"/>
      <c r="BB195" s="124">
        <f t="shared" si="406"/>
        <v>0</v>
      </c>
      <c r="BC195" s="90" t="e">
        <f>BB195/BB160</f>
        <v>#DIV/0!</v>
      </c>
      <c r="BD195" s="60"/>
      <c r="BE195" s="122">
        <f t="shared" si="448"/>
        <v>0</v>
      </c>
      <c r="BF195" s="125">
        <f t="shared" si="448"/>
        <v>0</v>
      </c>
      <c r="BG195" s="131">
        <f t="shared" si="448"/>
        <v>8.3333333333333329E-2</v>
      </c>
      <c r="BH195" s="127" t="e">
        <f>BH160</f>
        <v>#REF!</v>
      </c>
      <c r="BI195" s="128">
        <f t="shared" si="445"/>
        <v>0</v>
      </c>
      <c r="BJ195" s="126">
        <f t="shared" si="445"/>
        <v>0</v>
      </c>
      <c r="BK195" s="127">
        <f t="shared" si="449"/>
        <v>0</v>
      </c>
      <c r="BL195" s="60"/>
      <c r="BM195" s="122">
        <f t="array" ref="BM195">IFERROR(INDEX(#REF!,MATCH($A158&amp;$D195,#REF!,0),MATCH(BM$3,#REF!,0)),0)</f>
        <v>0</v>
      </c>
      <c r="BN195" s="122">
        <f t="array" ref="BN195">IFERROR(INDEX(#REF!,MATCH($A158&amp;$D195,#REF!,0),MATCH(BN$3,#REF!,0)),0)</f>
        <v>0</v>
      </c>
      <c r="BO195" s="122">
        <f t="array" ref="BO195">IFERROR(INDEX(#REF!,MATCH($A158&amp;$D195,#REF!,0),MATCH(BO$3,#REF!,0)),0)</f>
        <v>0</v>
      </c>
      <c r="BP195" s="122">
        <f t="array" ref="BP195">IFERROR(INDEX(#REF!,MATCH($A158&amp;$D195,#REF!,0),MATCH(BP$3,#REF!,0)),0)</f>
        <v>0</v>
      </c>
      <c r="BQ195" s="122" t="e">
        <f t="shared" ref="BQ195:BX195" si="452">BQ193*$BG195</f>
        <v>#REF!</v>
      </c>
      <c r="BR195" s="122" t="e">
        <f t="shared" si="452"/>
        <v>#REF!</v>
      </c>
      <c r="BS195" s="122" t="e">
        <f t="shared" si="452"/>
        <v>#REF!</v>
      </c>
      <c r="BT195" s="122" t="e">
        <f t="shared" si="452"/>
        <v>#REF!</v>
      </c>
      <c r="BU195" s="122" t="e">
        <f t="shared" si="452"/>
        <v>#REF!</v>
      </c>
      <c r="BV195" s="122" t="e">
        <f t="shared" si="452"/>
        <v>#REF!</v>
      </c>
      <c r="BW195" s="122" t="e">
        <f t="shared" si="452"/>
        <v>#REF!</v>
      </c>
      <c r="BX195" s="122" t="e">
        <f t="shared" si="452"/>
        <v>#REF!</v>
      </c>
      <c r="BY195" s="89"/>
      <c r="BZ195" s="124" t="e">
        <f t="shared" si="408"/>
        <v>#REF!</v>
      </c>
      <c r="CA195" s="90" t="e">
        <f>BZ195/BZ160</f>
        <v>#REF!</v>
      </c>
      <c r="CB195" s="60"/>
      <c r="CC195" s="122" t="e">
        <f t="shared" ref="CC195:CN195" si="453">CC193*$BG195</f>
        <v>#REF!</v>
      </c>
      <c r="CD195" s="122" t="e">
        <f t="shared" si="453"/>
        <v>#REF!</v>
      </c>
      <c r="CE195" s="122" t="e">
        <f t="shared" si="453"/>
        <v>#REF!</v>
      </c>
      <c r="CF195" s="122" t="e">
        <f t="shared" si="453"/>
        <v>#REF!</v>
      </c>
      <c r="CG195" s="122" t="e">
        <f t="shared" si="453"/>
        <v>#REF!</v>
      </c>
      <c r="CH195" s="122" t="e">
        <f t="shared" si="453"/>
        <v>#REF!</v>
      </c>
      <c r="CI195" s="122" t="e">
        <f t="shared" si="453"/>
        <v>#REF!</v>
      </c>
      <c r="CJ195" s="122" t="e">
        <f t="shared" si="453"/>
        <v>#REF!</v>
      </c>
      <c r="CK195" s="122" t="e">
        <f t="shared" si="453"/>
        <v>#REF!</v>
      </c>
      <c r="CL195" s="122" t="e">
        <f t="shared" si="453"/>
        <v>#REF!</v>
      </c>
      <c r="CM195" s="122" t="e">
        <f t="shared" si="453"/>
        <v>#REF!</v>
      </c>
      <c r="CN195" s="122" t="e">
        <f t="shared" si="453"/>
        <v>#REF!</v>
      </c>
      <c r="CO195" s="89"/>
      <c r="CP195" s="124" t="e">
        <f t="shared" si="410"/>
        <v>#REF!</v>
      </c>
      <c r="CQ195" s="90" t="e">
        <f>CP195/CP160</f>
        <v>#REF!</v>
      </c>
    </row>
    <row r="196" spans="1:95" ht="10.5" customHeight="1" outlineLevel="1" x14ac:dyDescent="0.25">
      <c r="A196" s="70" t="str">
        <f t="shared" si="440"/>
        <v>DespesaEncargos</v>
      </c>
      <c r="B196" s="114" t="s">
        <v>53</v>
      </c>
      <c r="C196" s="78" t="s">
        <v>270</v>
      </c>
      <c r="D196" s="89" t="s">
        <v>111</v>
      </c>
      <c r="E196" s="89" t="e">
        <f>D158</f>
        <v>#REF!</v>
      </c>
      <c r="F196" s="89"/>
      <c r="G196" s="90">
        <v>-2.2443045611408079E-2</v>
      </c>
      <c r="H196" s="89"/>
      <c r="I196" s="122">
        <v>-1957.88300421546</v>
      </c>
      <c r="J196" s="122">
        <v>-2962.1902245957681</v>
      </c>
      <c r="K196" s="122">
        <v>-2575.7982110589351</v>
      </c>
      <c r="L196" s="122">
        <v>-612.29868221958634</v>
      </c>
      <c r="M196" s="122">
        <v>-463.69130506191658</v>
      </c>
      <c r="N196" s="122">
        <v>-532.13366207484955</v>
      </c>
      <c r="O196" s="122">
        <v>-398.31217315877097</v>
      </c>
      <c r="P196" s="122">
        <v>-588.84164984521067</v>
      </c>
      <c r="Q196" s="122">
        <v>-576.76993986090019</v>
      </c>
      <c r="R196" s="122">
        <v>-545.16873610127777</v>
      </c>
      <c r="S196" s="122">
        <v>-564.72159044279397</v>
      </c>
      <c r="T196" s="122">
        <v>-889.99832670114188</v>
      </c>
      <c r="U196" s="89"/>
      <c r="V196" s="124">
        <f t="shared" si="402"/>
        <v>-12667.807505336608</v>
      </c>
      <c r="W196" s="90">
        <f>V196/V160</f>
        <v>-1.8154553548987117E-2</v>
      </c>
      <c r="X196" s="60"/>
      <c r="Y196" s="122">
        <f t="array" ref="Y196">IFERROR(INDEX(#REF!,MATCH($A158&amp;$D196,#REF!,0),MATCH(Y$3,#REF!,0)),0)</f>
        <v>0</v>
      </c>
      <c r="Z196" s="122">
        <f t="array" ref="Z196">IFERROR(INDEX(#REF!,MATCH($A158&amp;$D196,#REF!,0),MATCH(Z$3,#REF!,0)),0)</f>
        <v>0</v>
      </c>
      <c r="AA196" s="122">
        <f t="array" ref="AA196">IFERROR(INDEX(#REF!,MATCH($A158&amp;$D196,#REF!,0),MATCH(AA$3,#REF!,0)),0)</f>
        <v>0</v>
      </c>
      <c r="AB196" s="122">
        <f t="array" ref="AB196">IFERROR(INDEX(#REF!,MATCH($A158&amp;$D196,#REF!,0),MATCH(AB$3,#REF!,0)),0)</f>
        <v>0</v>
      </c>
      <c r="AC196" s="122">
        <f t="array" ref="AC196">IFERROR(INDEX(#REF!,MATCH($A158&amp;$D196,#REF!,0),MATCH(AC$3,#REF!,0)),0)</f>
        <v>0</v>
      </c>
      <c r="AD196" s="122">
        <f t="array" ref="AD196">IFERROR(INDEX(#REF!,MATCH($A158&amp;$D196,#REF!,0),MATCH(AD$3,#REF!,0)),0)</f>
        <v>0</v>
      </c>
      <c r="AE196" s="122">
        <f t="array" ref="AE196">IFERROR(INDEX(#REF!,MATCH($A158&amp;$D196,#REF!,0),MATCH(AE$3,#REF!,0)),0)</f>
        <v>0</v>
      </c>
      <c r="AF196" s="122">
        <f t="array" ref="AF196">IFERROR(INDEX(#REF!,MATCH($A158&amp;$D196,#REF!,0),MATCH(AF$3,#REF!,0)),0)</f>
        <v>0</v>
      </c>
      <c r="AG196" s="122">
        <f t="array" ref="AG196">IFERROR(INDEX(#REF!,MATCH($A158&amp;$D196,#REF!,0),MATCH(AG$3,#REF!,0)),0)</f>
        <v>0</v>
      </c>
      <c r="AH196" s="122">
        <f t="array" ref="AH196">IFERROR(INDEX(#REF!,MATCH($A158&amp;$D196,#REF!,0),MATCH(AH$3,#REF!,0)),0)</f>
        <v>0</v>
      </c>
      <c r="AI196" s="122">
        <f t="array" ref="AI196">IFERROR(INDEX(#REF!,MATCH($A158&amp;$D196,#REF!,0),MATCH(AI$3,#REF!,0)),0)</f>
        <v>0</v>
      </c>
      <c r="AJ196" s="122">
        <f t="array" ref="AJ196">IFERROR(INDEX(#REF!,MATCH($A158&amp;$D196,#REF!,0),MATCH(AJ$3,#REF!,0)),0)</f>
        <v>0</v>
      </c>
      <c r="AK196" s="89"/>
      <c r="AL196" s="124">
        <f t="shared" si="404"/>
        <v>0</v>
      </c>
      <c r="AM196" s="90" t="e">
        <f>AL196/AL160</f>
        <v>#DIV/0!</v>
      </c>
      <c r="AN196" s="60" t="e">
        <f>D158&amp;D196</f>
        <v>#REF!</v>
      </c>
      <c r="AO196" s="122">
        <f t="array" ref="AO196">IFERROR(INDEX(#REF!,MATCH($A158&amp;$D196,#REF!,0),MATCH(AO$3,#REF!,0)),0)</f>
        <v>0</v>
      </c>
      <c r="AP196" s="122">
        <f t="array" ref="AP196">IFERROR(INDEX(#REF!,MATCH($A158&amp;$D196,#REF!,0),MATCH(AP$3,#REF!,0)),0)</f>
        <v>0</v>
      </c>
      <c r="AQ196" s="122">
        <f t="array" ref="AQ196">IFERROR(INDEX(#REF!,MATCH($A158&amp;$D196,#REF!,0),MATCH(AQ$3,#REF!,0)),0)</f>
        <v>0</v>
      </c>
      <c r="AR196" s="122">
        <f t="array" ref="AR196">IFERROR(INDEX(#REF!,MATCH($A158&amp;$D196,#REF!,0),MATCH(AR$3,#REF!,0)),0)</f>
        <v>0</v>
      </c>
      <c r="AS196" s="122">
        <f t="array" ref="AS196">IFERROR(INDEX(#REF!,MATCH($A158&amp;$D196,#REF!,0),MATCH(AS$3,#REF!,0)),0)</f>
        <v>0</v>
      </c>
      <c r="AT196" s="122">
        <f t="array" ref="AT196">IFERROR(INDEX(#REF!,MATCH($A158&amp;$D196,#REF!,0),MATCH(AT$3,#REF!,0)),0)</f>
        <v>0</v>
      </c>
      <c r="AU196" s="122">
        <f t="array" ref="AU196">IFERROR(INDEX(#REF!,MATCH($A158&amp;$D196,#REF!,0),MATCH(AU$3,#REF!,0)),0)</f>
        <v>0</v>
      </c>
      <c r="AV196" s="122">
        <f t="array" ref="AV196">IFERROR(INDEX(#REF!,MATCH($A158&amp;$D196,#REF!,0),MATCH(AV$3,#REF!,0)),0)</f>
        <v>0</v>
      </c>
      <c r="AW196" s="122">
        <f t="array" ref="AW196">IFERROR(INDEX(#REF!,MATCH($A158&amp;$D196,#REF!,0),MATCH(AW$3,#REF!,0)),0)</f>
        <v>0</v>
      </c>
      <c r="AX196" s="122">
        <f t="array" ref="AX196">IFERROR(INDEX(#REF!,MATCH($A158&amp;$D196,#REF!,0),MATCH(AX$3,#REF!,0)),0)</f>
        <v>0</v>
      </c>
      <c r="AY196" s="122">
        <f t="array" ref="AY196">IFERROR(INDEX(#REF!,MATCH($A158&amp;$D196,#REF!,0),MATCH(AY$3,#REF!,0)),0)</f>
        <v>0</v>
      </c>
      <c r="AZ196" s="122">
        <f t="array" ref="AZ196">IFERROR(INDEX(#REF!,MATCH($A158&amp;$D196,#REF!,0),MATCH(AZ$3,#REF!,0)),0)</f>
        <v>0</v>
      </c>
      <c r="BA196" s="89"/>
      <c r="BB196" s="124">
        <f t="shared" si="406"/>
        <v>0</v>
      </c>
      <c r="BC196" s="90" t="e">
        <f>BB196/BB160</f>
        <v>#DIV/0!</v>
      </c>
      <c r="BD196" s="60"/>
      <c r="BE196" s="122" t="str">
        <f t="shared" si="448"/>
        <v>INSS + FGTS</v>
      </c>
      <c r="BF196" s="125">
        <f t="shared" si="448"/>
        <v>0</v>
      </c>
      <c r="BG196" s="131">
        <f t="shared" si="448"/>
        <v>0.35800000000000004</v>
      </c>
      <c r="BH196" s="127" t="e">
        <f>BH160</f>
        <v>#REF!</v>
      </c>
      <c r="BI196" s="128">
        <f t="shared" si="445"/>
        <v>0</v>
      </c>
      <c r="BJ196" s="126">
        <f t="shared" si="445"/>
        <v>0</v>
      </c>
      <c r="BK196" s="127">
        <f t="shared" si="449"/>
        <v>0</v>
      </c>
      <c r="BL196" s="60"/>
      <c r="BM196" s="122">
        <f t="array" ref="BM196">IFERROR(INDEX(#REF!,MATCH($A158&amp;$D196,#REF!,0),MATCH(BM$3,#REF!,0)),0)</f>
        <v>0</v>
      </c>
      <c r="BN196" s="122">
        <f t="array" ref="BN196">IFERROR(INDEX(#REF!,MATCH($A158&amp;$D196,#REF!,0),MATCH(BN$3,#REF!,0)),0)</f>
        <v>0</v>
      </c>
      <c r="BO196" s="122">
        <f t="array" ref="BO196">IFERROR(INDEX(#REF!,MATCH($A158&amp;$D196,#REF!,0),MATCH(BO$3,#REF!,0)),0)</f>
        <v>0</v>
      </c>
      <c r="BP196" s="122">
        <f t="array" ref="BP196">IFERROR(INDEX(#REF!,MATCH($A158&amp;$D196,#REF!,0),MATCH(BP$3,#REF!,0)),0)</f>
        <v>0</v>
      </c>
      <c r="BQ196" s="122" t="e">
        <f t="shared" ref="BQ196:BX196" si="454">SUM(BQ193:BQ195)*$BG196</f>
        <v>#REF!</v>
      </c>
      <c r="BR196" s="122" t="e">
        <f t="shared" si="454"/>
        <v>#REF!</v>
      </c>
      <c r="BS196" s="122" t="e">
        <f t="shared" si="454"/>
        <v>#REF!</v>
      </c>
      <c r="BT196" s="122" t="e">
        <f t="shared" si="454"/>
        <v>#REF!</v>
      </c>
      <c r="BU196" s="122" t="e">
        <f t="shared" si="454"/>
        <v>#REF!</v>
      </c>
      <c r="BV196" s="122" t="e">
        <f t="shared" si="454"/>
        <v>#REF!</v>
      </c>
      <c r="BW196" s="122" t="e">
        <f t="shared" si="454"/>
        <v>#REF!</v>
      </c>
      <c r="BX196" s="122" t="e">
        <f t="shared" si="454"/>
        <v>#REF!</v>
      </c>
      <c r="BY196" s="89"/>
      <c r="BZ196" s="124" t="e">
        <f t="shared" si="408"/>
        <v>#REF!</v>
      </c>
      <c r="CA196" s="90" t="e">
        <f>BZ196/BZ160</f>
        <v>#REF!</v>
      </c>
      <c r="CB196" s="60"/>
      <c r="CC196" s="122" t="e">
        <f t="shared" ref="CC196:CN196" si="455">SUM(CC193:CC195)*$BG196</f>
        <v>#REF!</v>
      </c>
      <c r="CD196" s="122" t="e">
        <f t="shared" si="455"/>
        <v>#REF!</v>
      </c>
      <c r="CE196" s="122" t="e">
        <f t="shared" si="455"/>
        <v>#REF!</v>
      </c>
      <c r="CF196" s="122" t="e">
        <f t="shared" si="455"/>
        <v>#REF!</v>
      </c>
      <c r="CG196" s="122" t="e">
        <f t="shared" si="455"/>
        <v>#REF!</v>
      </c>
      <c r="CH196" s="122" t="e">
        <f t="shared" si="455"/>
        <v>#REF!</v>
      </c>
      <c r="CI196" s="122" t="e">
        <f t="shared" si="455"/>
        <v>#REF!</v>
      </c>
      <c r="CJ196" s="122" t="e">
        <f t="shared" si="455"/>
        <v>#REF!</v>
      </c>
      <c r="CK196" s="122" t="e">
        <f t="shared" si="455"/>
        <v>#REF!</v>
      </c>
      <c r="CL196" s="122" t="e">
        <f t="shared" si="455"/>
        <v>#REF!</v>
      </c>
      <c r="CM196" s="122" t="e">
        <f t="shared" si="455"/>
        <v>#REF!</v>
      </c>
      <c r="CN196" s="122" t="e">
        <f t="shared" si="455"/>
        <v>#REF!</v>
      </c>
      <c r="CO196" s="89"/>
      <c r="CP196" s="124" t="e">
        <f t="shared" si="410"/>
        <v>#REF!</v>
      </c>
      <c r="CQ196" s="90" t="e">
        <f>CP196/CP160</f>
        <v>#REF!</v>
      </c>
    </row>
    <row r="197" spans="1:95" ht="10.5" customHeight="1" outlineLevel="1" x14ac:dyDescent="0.25">
      <c r="A197" s="70" t="str">
        <f t="shared" si="440"/>
        <v>DespesaRescisões</v>
      </c>
      <c r="B197" s="114" t="s">
        <v>53</v>
      </c>
      <c r="C197" s="78" t="s">
        <v>112</v>
      </c>
      <c r="D197" s="89" t="s">
        <v>112</v>
      </c>
      <c r="E197" s="89" t="e">
        <f>D158</f>
        <v>#REF!</v>
      </c>
      <c r="F197" s="89"/>
      <c r="G197" s="90">
        <v>-1.4817939530762681E-2</v>
      </c>
      <c r="H197" s="89"/>
      <c r="I197" s="122">
        <v>0</v>
      </c>
      <c r="J197" s="122">
        <v>0</v>
      </c>
      <c r="K197" s="122">
        <v>0</v>
      </c>
      <c r="L197" s="122">
        <v>0</v>
      </c>
      <c r="M197" s="122">
        <v>0</v>
      </c>
      <c r="N197" s="122">
        <v>0</v>
      </c>
      <c r="O197" s="122">
        <v>0</v>
      </c>
      <c r="P197" s="122">
        <v>-2026.670206663033</v>
      </c>
      <c r="Q197" s="122">
        <v>0</v>
      </c>
      <c r="R197" s="122">
        <v>0</v>
      </c>
      <c r="S197" s="122">
        <v>0</v>
      </c>
      <c r="T197" s="122">
        <v>0</v>
      </c>
      <c r="U197" s="89"/>
      <c r="V197" s="124">
        <f t="shared" si="402"/>
        <v>-2026.670206663033</v>
      </c>
      <c r="W197" s="90">
        <f>V197/V160</f>
        <v>-2.9044720467611136E-3</v>
      </c>
      <c r="X197" s="60"/>
      <c r="Y197" s="122">
        <f t="array" ref="Y197">IFERROR(INDEX(#REF!,MATCH($A158&amp;$D197,#REF!,0),MATCH(Y$3,#REF!,0)),0)</f>
        <v>0</v>
      </c>
      <c r="Z197" s="122">
        <f t="array" ref="Z197">IFERROR(INDEX(#REF!,MATCH($A158&amp;$D197,#REF!,0),MATCH(Z$3,#REF!,0)),0)</f>
        <v>0</v>
      </c>
      <c r="AA197" s="122">
        <f t="array" ref="AA197">IFERROR(INDEX(#REF!,MATCH($A158&amp;$D197,#REF!,0),MATCH(AA$3,#REF!,0)),0)</f>
        <v>0</v>
      </c>
      <c r="AB197" s="122">
        <f t="array" ref="AB197">IFERROR(INDEX(#REF!,MATCH($A158&amp;$D197,#REF!,0),MATCH(AB$3,#REF!,0)),0)</f>
        <v>0</v>
      </c>
      <c r="AC197" s="122">
        <f t="array" ref="AC197">IFERROR(INDEX(#REF!,MATCH($A158&amp;$D197,#REF!,0),MATCH(AC$3,#REF!,0)),0)</f>
        <v>0</v>
      </c>
      <c r="AD197" s="122">
        <f t="array" ref="AD197">IFERROR(INDEX(#REF!,MATCH($A158&amp;$D197,#REF!,0),MATCH(AD$3,#REF!,0)),0)</f>
        <v>0</v>
      </c>
      <c r="AE197" s="122">
        <f t="array" ref="AE197">IFERROR(INDEX(#REF!,MATCH($A158&amp;$D197,#REF!,0),MATCH(AE$3,#REF!,0)),0)</f>
        <v>0</v>
      </c>
      <c r="AF197" s="122">
        <f t="array" ref="AF197">IFERROR(INDEX(#REF!,MATCH($A158&amp;$D197,#REF!,0),MATCH(AF$3,#REF!,0)),0)</f>
        <v>0</v>
      </c>
      <c r="AG197" s="122">
        <f t="array" ref="AG197">IFERROR(INDEX(#REF!,MATCH($A158&amp;$D197,#REF!,0),MATCH(AG$3,#REF!,0)),0)</f>
        <v>0</v>
      </c>
      <c r="AH197" s="122">
        <f t="array" ref="AH197">IFERROR(INDEX(#REF!,MATCH($A158&amp;$D197,#REF!,0),MATCH(AH$3,#REF!,0)),0)</f>
        <v>0</v>
      </c>
      <c r="AI197" s="122">
        <f t="array" ref="AI197">IFERROR(INDEX(#REF!,MATCH($A158&amp;$D197,#REF!,0),MATCH(AI$3,#REF!,0)),0)</f>
        <v>0</v>
      </c>
      <c r="AJ197" s="122">
        <f t="array" ref="AJ197">IFERROR(INDEX(#REF!,MATCH($A158&amp;$D197,#REF!,0),MATCH(AJ$3,#REF!,0)),0)</f>
        <v>0</v>
      </c>
      <c r="AK197" s="89"/>
      <c r="AL197" s="124">
        <f t="shared" si="404"/>
        <v>0</v>
      </c>
      <c r="AM197" s="90" t="e">
        <f>AL197/AL160</f>
        <v>#DIV/0!</v>
      </c>
      <c r="AN197" s="60" t="e">
        <f>D158&amp;D197</f>
        <v>#REF!</v>
      </c>
      <c r="AO197" s="122">
        <f t="array" ref="AO197">IFERROR(INDEX(#REF!,MATCH($A158&amp;$D197,#REF!,0),MATCH(AO$3,#REF!,0)),0)</f>
        <v>0</v>
      </c>
      <c r="AP197" s="122">
        <f t="array" ref="AP197">IFERROR(INDEX(#REF!,MATCH($A158&amp;$D197,#REF!,0),MATCH(AP$3,#REF!,0)),0)</f>
        <v>0</v>
      </c>
      <c r="AQ197" s="122">
        <f t="array" ref="AQ197">IFERROR(INDEX(#REF!,MATCH($A158&amp;$D197,#REF!,0),MATCH(AQ$3,#REF!,0)),0)</f>
        <v>0</v>
      </c>
      <c r="AR197" s="122">
        <f t="array" ref="AR197">IFERROR(INDEX(#REF!,MATCH($A158&amp;$D197,#REF!,0),MATCH(AR$3,#REF!,0)),0)</f>
        <v>0</v>
      </c>
      <c r="AS197" s="122">
        <f t="array" ref="AS197">IFERROR(INDEX(#REF!,MATCH($A158&amp;$D197,#REF!,0),MATCH(AS$3,#REF!,0)),0)</f>
        <v>0</v>
      </c>
      <c r="AT197" s="122">
        <f t="array" ref="AT197">IFERROR(INDEX(#REF!,MATCH($A158&amp;$D197,#REF!,0),MATCH(AT$3,#REF!,0)),0)</f>
        <v>0</v>
      </c>
      <c r="AU197" s="122">
        <f t="array" ref="AU197">IFERROR(INDEX(#REF!,MATCH($A158&amp;$D197,#REF!,0),MATCH(AU$3,#REF!,0)),0)</f>
        <v>0</v>
      </c>
      <c r="AV197" s="122">
        <f t="array" ref="AV197">IFERROR(INDEX(#REF!,MATCH($A158&amp;$D197,#REF!,0),MATCH(AV$3,#REF!,0)),0)</f>
        <v>0</v>
      </c>
      <c r="AW197" s="122">
        <f t="array" ref="AW197">IFERROR(INDEX(#REF!,MATCH($A158&amp;$D197,#REF!,0),MATCH(AW$3,#REF!,0)),0)</f>
        <v>0</v>
      </c>
      <c r="AX197" s="122">
        <f t="array" ref="AX197">IFERROR(INDEX(#REF!,MATCH($A158&amp;$D197,#REF!,0),MATCH(AX$3,#REF!,0)),0)</f>
        <v>0</v>
      </c>
      <c r="AY197" s="122">
        <f t="array" ref="AY197">IFERROR(INDEX(#REF!,MATCH($A158&amp;$D197,#REF!,0),MATCH(AY$3,#REF!,0)),0)</f>
        <v>0</v>
      </c>
      <c r="AZ197" s="122">
        <f t="array" ref="AZ197">IFERROR(INDEX(#REF!,MATCH($A158&amp;$D197,#REF!,0),MATCH(AZ$3,#REF!,0)),0)</f>
        <v>0</v>
      </c>
      <c r="BA197" s="89"/>
      <c r="BB197" s="124">
        <f t="shared" si="406"/>
        <v>0</v>
      </c>
      <c r="BC197" s="90" t="e">
        <f>BB197/BB160</f>
        <v>#DIV/0!</v>
      </c>
      <c r="BD197" s="60"/>
      <c r="BE197" s="122" t="str">
        <f t="shared" si="448"/>
        <v>Previsão</v>
      </c>
      <c r="BF197" s="125">
        <f t="shared" si="448"/>
        <v>0</v>
      </c>
      <c r="BG197" s="126">
        <f t="shared" si="448"/>
        <v>0</v>
      </c>
      <c r="BH197" s="127" t="e">
        <f>EDATE(BH160,6)</f>
        <v>#REF!</v>
      </c>
      <c r="BI197" s="128">
        <f t="shared" si="445"/>
        <v>6</v>
      </c>
      <c r="BJ197" s="126">
        <f t="shared" si="445"/>
        <v>0</v>
      </c>
      <c r="BK197" s="127">
        <f t="shared" si="449"/>
        <v>0</v>
      </c>
      <c r="BL197" s="60"/>
      <c r="BM197" s="122">
        <f t="array" ref="BM197">IFERROR(INDEX(#REF!,MATCH($A158&amp;$D197,#REF!,0),MATCH(BM$3,#REF!,0)),0)</f>
        <v>0</v>
      </c>
      <c r="BN197" s="122">
        <f t="array" ref="BN197">IFERROR(INDEX(#REF!,MATCH($A158&amp;$D197,#REF!,0),MATCH(BN$3,#REF!,0)),0)</f>
        <v>0</v>
      </c>
      <c r="BO197" s="122">
        <f t="array" ref="BO197">IFERROR(INDEX(#REF!,MATCH($A158&amp;$D197,#REF!,0),MATCH(BO$3,#REF!,0)),0)</f>
        <v>0</v>
      </c>
      <c r="BP197" s="122">
        <f t="array" ref="BP197">IFERROR(INDEX(#REF!,MATCH($A158&amp;$D197,#REF!,0),MATCH(BP$3,#REF!,0)),0)</f>
        <v>0</v>
      </c>
      <c r="BQ197" s="122" t="e">
        <f t="shared" ref="BQ197:BX197" si="456">((BQ160*$G197*--(AND($BF197=0,$BG197=0))+$BF197+BQ160*$BG197)*--(BQ$3&gt;=$BH197))*(1+$BJ197*--(BQ$3&gt;=$BK197))*--(IFERROR(MOD(ROUND((BQ$3-$BH197)/30,0),$BI197),0)=0)</f>
        <v>#REF!</v>
      </c>
      <c r="BR197" s="122" t="e">
        <f t="shared" si="456"/>
        <v>#REF!</v>
      </c>
      <c r="BS197" s="122" t="e">
        <f t="shared" si="456"/>
        <v>#REF!</v>
      </c>
      <c r="BT197" s="122" t="e">
        <f t="shared" si="456"/>
        <v>#REF!</v>
      </c>
      <c r="BU197" s="122" t="e">
        <f t="shared" si="456"/>
        <v>#REF!</v>
      </c>
      <c r="BV197" s="122" t="e">
        <f t="shared" si="456"/>
        <v>#REF!</v>
      </c>
      <c r="BW197" s="122" t="e">
        <f t="shared" si="456"/>
        <v>#REF!</v>
      </c>
      <c r="BX197" s="122" t="e">
        <f t="shared" si="456"/>
        <v>#REF!</v>
      </c>
      <c r="BY197" s="89"/>
      <c r="BZ197" s="124" t="e">
        <f t="shared" si="408"/>
        <v>#REF!</v>
      </c>
      <c r="CA197" s="90" t="e">
        <f>BZ197/BZ160</f>
        <v>#REF!</v>
      </c>
      <c r="CB197" s="60"/>
      <c r="CC197" s="122" t="e">
        <f t="shared" ref="CC197:CN197" si="457">((CC160*$G197*--(AND($BF197=0,$BG197=0))+$BF197+CC160*$BG197)*--(CC$3&gt;=$BH197))*(1+$BJ197*--(CC$3&gt;=$BK197))*--(IFERROR(MOD(ROUND((CC$3-$BH197)/30,0),$BI197),0)=0)</f>
        <v>#REF!</v>
      </c>
      <c r="CD197" s="122" t="e">
        <f t="shared" si="457"/>
        <v>#REF!</v>
      </c>
      <c r="CE197" s="122" t="e">
        <f t="shared" si="457"/>
        <v>#REF!</v>
      </c>
      <c r="CF197" s="122" t="e">
        <f t="shared" si="457"/>
        <v>#REF!</v>
      </c>
      <c r="CG197" s="122" t="e">
        <f t="shared" si="457"/>
        <v>#REF!</v>
      </c>
      <c r="CH197" s="122" t="e">
        <f t="shared" si="457"/>
        <v>#REF!</v>
      </c>
      <c r="CI197" s="122" t="e">
        <f t="shared" si="457"/>
        <v>#REF!</v>
      </c>
      <c r="CJ197" s="122" t="e">
        <f t="shared" si="457"/>
        <v>#REF!</v>
      </c>
      <c r="CK197" s="122" t="e">
        <f t="shared" si="457"/>
        <v>#REF!</v>
      </c>
      <c r="CL197" s="122" t="e">
        <f t="shared" si="457"/>
        <v>#REF!</v>
      </c>
      <c r="CM197" s="122" t="e">
        <f t="shared" si="457"/>
        <v>#REF!</v>
      </c>
      <c r="CN197" s="122" t="e">
        <f t="shared" si="457"/>
        <v>#REF!</v>
      </c>
      <c r="CO197" s="89"/>
      <c r="CP197" s="124" t="e">
        <f t="shared" si="410"/>
        <v>#REF!</v>
      </c>
      <c r="CQ197" s="90" t="e">
        <f>CP197/CP160</f>
        <v>#REF!</v>
      </c>
    </row>
    <row r="198" spans="1:95" ht="10.5" customHeight="1" outlineLevel="1" x14ac:dyDescent="0.25">
      <c r="A198" s="70" t="str">
        <f t="shared" si="440"/>
        <v>DespesaBenefícios</v>
      </c>
      <c r="B198" s="114" t="s">
        <v>53</v>
      </c>
      <c r="C198" s="78" t="s">
        <v>273</v>
      </c>
      <c r="D198" s="89" t="s">
        <v>113</v>
      </c>
      <c r="E198" s="89" t="e">
        <f>D158</f>
        <v>#REF!</v>
      </c>
      <c r="F198" s="89"/>
      <c r="G198" s="90">
        <v>-6.5484069127455968E-2</v>
      </c>
      <c r="H198" s="89"/>
      <c r="I198" s="122">
        <v>-1949.0041911100459</v>
      </c>
      <c r="J198" s="122">
        <v>-3125.6821793881932</v>
      </c>
      <c r="K198" s="122">
        <v>-3380.723906685299</v>
      </c>
      <c r="L198" s="122">
        <v>-3857.2631599710712</v>
      </c>
      <c r="M198" s="122">
        <v>-3224.0407155785351</v>
      </c>
      <c r="N198" s="122">
        <v>-3440.97461026977</v>
      </c>
      <c r="O198" s="122">
        <v>-3214.8680847979999</v>
      </c>
      <c r="P198" s="122">
        <v>-3671.572642863684</v>
      </c>
      <c r="Q198" s="122">
        <v>-3855.340927746478</v>
      </c>
      <c r="R198" s="122">
        <v>-3478.6708934952571</v>
      </c>
      <c r="S198" s="122">
        <v>-4059.2769784318971</v>
      </c>
      <c r="T198" s="122">
        <v>-4164.2397484815774</v>
      </c>
      <c r="U198" s="89"/>
      <c r="V198" s="124">
        <f t="shared" si="402"/>
        <v>-41421.658038819805</v>
      </c>
      <c r="W198" s="90">
        <f>V198/V160</f>
        <v>-5.936241994810805E-2</v>
      </c>
      <c r="X198" s="60"/>
      <c r="Y198" s="122">
        <f t="array" ref="Y198">IFERROR(INDEX(#REF!,MATCH($A158&amp;$D198,#REF!,0),MATCH(Y$3,#REF!,0)),0)</f>
        <v>0</v>
      </c>
      <c r="Z198" s="122">
        <f t="array" ref="Z198">IFERROR(INDEX(#REF!,MATCH($A158&amp;$D198,#REF!,0),MATCH(Z$3,#REF!,0)),0)</f>
        <v>0</v>
      </c>
      <c r="AA198" s="122">
        <f t="array" ref="AA198">IFERROR(INDEX(#REF!,MATCH($A158&amp;$D198,#REF!,0),MATCH(AA$3,#REF!,0)),0)</f>
        <v>0</v>
      </c>
      <c r="AB198" s="122">
        <f t="array" ref="AB198">IFERROR(INDEX(#REF!,MATCH($A158&amp;$D198,#REF!,0),MATCH(AB$3,#REF!,0)),0)</f>
        <v>0</v>
      </c>
      <c r="AC198" s="122">
        <f t="array" ref="AC198">IFERROR(INDEX(#REF!,MATCH($A158&amp;$D198,#REF!,0),MATCH(AC$3,#REF!,0)),0)</f>
        <v>0</v>
      </c>
      <c r="AD198" s="122">
        <f t="array" ref="AD198">IFERROR(INDEX(#REF!,MATCH($A158&amp;$D198,#REF!,0),MATCH(AD$3,#REF!,0)),0)</f>
        <v>0</v>
      </c>
      <c r="AE198" s="122">
        <f t="array" ref="AE198">IFERROR(INDEX(#REF!,MATCH($A158&amp;$D198,#REF!,0),MATCH(AE$3,#REF!,0)),0)</f>
        <v>0</v>
      </c>
      <c r="AF198" s="122">
        <f t="array" ref="AF198">IFERROR(INDEX(#REF!,MATCH($A158&amp;$D198,#REF!,0),MATCH(AF$3,#REF!,0)),0)</f>
        <v>0</v>
      </c>
      <c r="AG198" s="122">
        <f t="array" ref="AG198">IFERROR(INDEX(#REF!,MATCH($A158&amp;$D198,#REF!,0),MATCH(AG$3,#REF!,0)),0)</f>
        <v>0</v>
      </c>
      <c r="AH198" s="122">
        <f t="array" ref="AH198">IFERROR(INDEX(#REF!,MATCH($A158&amp;$D198,#REF!,0),MATCH(AH$3,#REF!,0)),0)</f>
        <v>0</v>
      </c>
      <c r="AI198" s="122">
        <f t="array" ref="AI198">IFERROR(INDEX(#REF!,MATCH($A158&amp;$D198,#REF!,0),MATCH(AI$3,#REF!,0)),0)</f>
        <v>0</v>
      </c>
      <c r="AJ198" s="122">
        <f t="array" ref="AJ198">IFERROR(INDEX(#REF!,MATCH($A158&amp;$D198,#REF!,0),MATCH(AJ$3,#REF!,0)),0)</f>
        <v>0</v>
      </c>
      <c r="AK198" s="89"/>
      <c r="AL198" s="124">
        <f t="shared" si="404"/>
        <v>0</v>
      </c>
      <c r="AM198" s="90" t="e">
        <f>AL198/AL160</f>
        <v>#DIV/0!</v>
      </c>
      <c r="AN198" s="60" t="e">
        <f>D158&amp;D198</f>
        <v>#REF!</v>
      </c>
      <c r="AO198" s="122">
        <f t="array" ref="AO198">IFERROR(INDEX(#REF!,MATCH($A158&amp;$D198,#REF!,0),MATCH(AO$3,#REF!,0)),0)</f>
        <v>0</v>
      </c>
      <c r="AP198" s="122">
        <f t="array" ref="AP198">IFERROR(INDEX(#REF!,MATCH($A158&amp;$D198,#REF!,0),MATCH(AP$3,#REF!,0)),0)</f>
        <v>0</v>
      </c>
      <c r="AQ198" s="122">
        <f t="array" ref="AQ198">IFERROR(INDEX(#REF!,MATCH($A158&amp;$D198,#REF!,0),MATCH(AQ$3,#REF!,0)),0)</f>
        <v>0</v>
      </c>
      <c r="AR198" s="122">
        <f t="array" ref="AR198">IFERROR(INDEX(#REF!,MATCH($A158&amp;$D198,#REF!,0),MATCH(AR$3,#REF!,0)),0)</f>
        <v>0</v>
      </c>
      <c r="AS198" s="122">
        <f t="array" ref="AS198">IFERROR(INDEX(#REF!,MATCH($A158&amp;$D198,#REF!,0),MATCH(AS$3,#REF!,0)),0)</f>
        <v>0</v>
      </c>
      <c r="AT198" s="122">
        <f t="array" ref="AT198">IFERROR(INDEX(#REF!,MATCH($A158&amp;$D198,#REF!,0),MATCH(AT$3,#REF!,0)),0)</f>
        <v>0</v>
      </c>
      <c r="AU198" s="122">
        <f t="array" ref="AU198">IFERROR(INDEX(#REF!,MATCH($A158&amp;$D198,#REF!,0),MATCH(AU$3,#REF!,0)),0)</f>
        <v>0</v>
      </c>
      <c r="AV198" s="122">
        <f t="array" ref="AV198">IFERROR(INDEX(#REF!,MATCH($A158&amp;$D198,#REF!,0),MATCH(AV$3,#REF!,0)),0)</f>
        <v>0</v>
      </c>
      <c r="AW198" s="122">
        <f t="array" ref="AW198">IFERROR(INDEX(#REF!,MATCH($A158&amp;$D198,#REF!,0),MATCH(AW$3,#REF!,0)),0)</f>
        <v>0</v>
      </c>
      <c r="AX198" s="122">
        <f t="array" ref="AX198">IFERROR(INDEX(#REF!,MATCH($A158&amp;$D198,#REF!,0),MATCH(AX$3,#REF!,0)),0)</f>
        <v>0</v>
      </c>
      <c r="AY198" s="122">
        <f t="array" ref="AY198">IFERROR(INDEX(#REF!,MATCH($A158&amp;$D198,#REF!,0),MATCH(AY$3,#REF!,0)),0)</f>
        <v>0</v>
      </c>
      <c r="AZ198" s="122">
        <f t="array" ref="AZ198">IFERROR(INDEX(#REF!,MATCH($A158&amp;$D198,#REF!,0),MATCH(AZ$3,#REF!,0)),0)</f>
        <v>0</v>
      </c>
      <c r="BA198" s="89"/>
      <c r="BB198" s="124">
        <f t="shared" si="406"/>
        <v>0</v>
      </c>
      <c r="BC198" s="90" t="e">
        <f>BB198/BB160</f>
        <v>#DIV/0!</v>
      </c>
      <c r="BD198" s="60"/>
      <c r="BE198" s="122" t="str">
        <f t="shared" si="448"/>
        <v>Assist médica + VR + VT</v>
      </c>
      <c r="BF198" s="125">
        <f t="shared" si="448"/>
        <v>-6812.3159999999998</v>
      </c>
      <c r="BG198" s="126">
        <f t="shared" si="448"/>
        <v>0</v>
      </c>
      <c r="BH198" s="127" t="e">
        <f>BH160</f>
        <v>#REF!</v>
      </c>
      <c r="BI198" s="128">
        <f t="shared" si="445"/>
        <v>0</v>
      </c>
      <c r="BJ198" s="126">
        <f t="shared" si="445"/>
        <v>0</v>
      </c>
      <c r="BK198" s="127">
        <f t="shared" si="449"/>
        <v>0</v>
      </c>
      <c r="BL198" s="60"/>
      <c r="BM198" s="122">
        <f t="array" ref="BM198">IFERROR(INDEX(#REF!,MATCH($A158&amp;$D198,#REF!,0),MATCH(BM$3,#REF!,0)),0)</f>
        <v>0</v>
      </c>
      <c r="BN198" s="122">
        <f t="array" ref="BN198">IFERROR(INDEX(#REF!,MATCH($A158&amp;$D198,#REF!,0),MATCH(BN$3,#REF!,0)),0)</f>
        <v>0</v>
      </c>
      <c r="BO198" s="122">
        <f t="array" ref="BO198">IFERROR(INDEX(#REF!,MATCH($A158&amp;$D198,#REF!,0),MATCH(BO$3,#REF!,0)),0)</f>
        <v>0</v>
      </c>
      <c r="BP198" s="122">
        <f t="array" ref="BP198">IFERROR(INDEX(#REF!,MATCH($A158&amp;$D198,#REF!,0),MATCH(BP$3,#REF!,0)),0)</f>
        <v>0</v>
      </c>
      <c r="BQ198" s="122" t="e">
        <f t="shared" ref="BQ198:BX198" si="458">((BQ160*$G198*--(AND($BF198=0,$BG198=0))+$BF198+BQ160*$BG198)*--(BQ$3&gt;=$BH198))*(1+$BJ198*--(BQ$3&gt;=$BK198))*--(IFERROR(MOD(MONTH(BQ$3),$BI198),0)=0)</f>
        <v>#REF!</v>
      </c>
      <c r="BR198" s="122" t="e">
        <f t="shared" si="458"/>
        <v>#REF!</v>
      </c>
      <c r="BS198" s="122" t="e">
        <f t="shared" si="458"/>
        <v>#REF!</v>
      </c>
      <c r="BT198" s="122" t="e">
        <f t="shared" si="458"/>
        <v>#REF!</v>
      </c>
      <c r="BU198" s="122" t="e">
        <f t="shared" si="458"/>
        <v>#REF!</v>
      </c>
      <c r="BV198" s="122" t="e">
        <f t="shared" si="458"/>
        <v>#REF!</v>
      </c>
      <c r="BW198" s="122" t="e">
        <f t="shared" si="458"/>
        <v>#REF!</v>
      </c>
      <c r="BX198" s="122" t="e">
        <f t="shared" si="458"/>
        <v>#REF!</v>
      </c>
      <c r="BY198" s="89"/>
      <c r="BZ198" s="124" t="e">
        <f t="shared" si="408"/>
        <v>#REF!</v>
      </c>
      <c r="CA198" s="90" t="e">
        <f>BZ198/BZ160</f>
        <v>#REF!</v>
      </c>
      <c r="CB198" s="60"/>
      <c r="CC198" s="122" t="e">
        <f t="shared" ref="CC198:CN198" si="459">((CC160*$G198*--(AND($BF198=0,$BG198=0))+$BF198+CC160*$BG198)*--(CC$3&gt;=$BH198))*(1+$BJ198*--(CC$3&gt;=$BK198))*--(IFERROR(MOD(MONTH(CC$3),$BI198),0)=0)</f>
        <v>#REF!</v>
      </c>
      <c r="CD198" s="122" t="e">
        <f t="shared" si="459"/>
        <v>#REF!</v>
      </c>
      <c r="CE198" s="122" t="e">
        <f t="shared" si="459"/>
        <v>#REF!</v>
      </c>
      <c r="CF198" s="122" t="e">
        <f t="shared" si="459"/>
        <v>#REF!</v>
      </c>
      <c r="CG198" s="122" t="e">
        <f t="shared" si="459"/>
        <v>#REF!</v>
      </c>
      <c r="CH198" s="122" t="e">
        <f t="shared" si="459"/>
        <v>#REF!</v>
      </c>
      <c r="CI198" s="122" t="e">
        <f t="shared" si="459"/>
        <v>#REF!</v>
      </c>
      <c r="CJ198" s="122" t="e">
        <f t="shared" si="459"/>
        <v>#REF!</v>
      </c>
      <c r="CK198" s="122" t="e">
        <f t="shared" si="459"/>
        <v>#REF!</v>
      </c>
      <c r="CL198" s="122" t="e">
        <f t="shared" si="459"/>
        <v>#REF!</v>
      </c>
      <c r="CM198" s="122" t="e">
        <f t="shared" si="459"/>
        <v>#REF!</v>
      </c>
      <c r="CN198" s="122" t="e">
        <f t="shared" si="459"/>
        <v>#REF!</v>
      </c>
      <c r="CO198" s="89"/>
      <c r="CP198" s="124" t="e">
        <f t="shared" si="410"/>
        <v>#REF!</v>
      </c>
      <c r="CQ198" s="90" t="e">
        <f>CP198/CP160</f>
        <v>#REF!</v>
      </c>
    </row>
    <row r="199" spans="1:95" ht="10.5" customHeight="1" outlineLevel="1" x14ac:dyDescent="0.25">
      <c r="A199" s="70" t="str">
        <f t="shared" si="440"/>
        <v>DespesaComissões</v>
      </c>
      <c r="B199" s="114" t="s">
        <v>53</v>
      </c>
      <c r="C199" s="78" t="s">
        <v>114</v>
      </c>
      <c r="D199" s="89" t="s">
        <v>275</v>
      </c>
      <c r="E199" s="89" t="e">
        <f>D158</f>
        <v>#REF!</v>
      </c>
      <c r="F199" s="89"/>
      <c r="G199" s="90">
        <v>0</v>
      </c>
      <c r="H199" s="89"/>
      <c r="I199" s="122">
        <v>0</v>
      </c>
      <c r="J199" s="122">
        <v>0</v>
      </c>
      <c r="K199" s="122">
        <v>-650.08200581426775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89"/>
      <c r="V199" s="124">
        <f t="shared" si="402"/>
        <v>-650.08200581426775</v>
      </c>
      <c r="W199" s="90">
        <f>V199/V160</f>
        <v>-9.3164887300475885E-4</v>
      </c>
      <c r="X199" s="60"/>
      <c r="Y199" s="122">
        <f t="array" ref="Y199">IFERROR(INDEX(#REF!,MATCH($A158&amp;$D199,#REF!,0),MATCH(Y$3,#REF!,0)),0)</f>
        <v>0</v>
      </c>
      <c r="Z199" s="122">
        <f t="array" ref="Z199">IFERROR(INDEX(#REF!,MATCH($A158&amp;$D199,#REF!,0),MATCH(Z$3,#REF!,0)),0)</f>
        <v>0</v>
      </c>
      <c r="AA199" s="122">
        <f t="array" ref="AA199">IFERROR(INDEX(#REF!,MATCH($A158&amp;$D199,#REF!,0),MATCH(AA$3,#REF!,0)),0)</f>
        <v>0</v>
      </c>
      <c r="AB199" s="122">
        <f t="array" ref="AB199">IFERROR(INDEX(#REF!,MATCH($A158&amp;$D199,#REF!,0),MATCH(AB$3,#REF!,0)),0)</f>
        <v>0</v>
      </c>
      <c r="AC199" s="122">
        <f t="array" ref="AC199">IFERROR(INDEX(#REF!,MATCH($A158&amp;$D199,#REF!,0),MATCH(AC$3,#REF!,0)),0)</f>
        <v>0</v>
      </c>
      <c r="AD199" s="122">
        <f t="array" ref="AD199">IFERROR(INDEX(#REF!,MATCH($A158&amp;$D199,#REF!,0),MATCH(AD$3,#REF!,0)),0)</f>
        <v>0</v>
      </c>
      <c r="AE199" s="122">
        <f t="array" ref="AE199">IFERROR(INDEX(#REF!,MATCH($A158&amp;$D199,#REF!,0),MATCH(AE$3,#REF!,0)),0)</f>
        <v>0</v>
      </c>
      <c r="AF199" s="122">
        <f t="array" ref="AF199">IFERROR(INDEX(#REF!,MATCH($A158&amp;$D199,#REF!,0),MATCH(AF$3,#REF!,0)),0)</f>
        <v>0</v>
      </c>
      <c r="AG199" s="122">
        <f t="array" ref="AG199">IFERROR(INDEX(#REF!,MATCH($A158&amp;$D199,#REF!,0),MATCH(AG$3,#REF!,0)),0)</f>
        <v>0</v>
      </c>
      <c r="AH199" s="122">
        <f t="array" ref="AH199">IFERROR(INDEX(#REF!,MATCH($A158&amp;$D199,#REF!,0),MATCH(AH$3,#REF!,0)),0)</f>
        <v>0</v>
      </c>
      <c r="AI199" s="122">
        <f t="array" ref="AI199">IFERROR(INDEX(#REF!,MATCH($A158&amp;$D199,#REF!,0),MATCH(AI$3,#REF!,0)),0)</f>
        <v>0</v>
      </c>
      <c r="AJ199" s="122">
        <f t="array" ref="AJ199">IFERROR(INDEX(#REF!,MATCH($A158&amp;$D199,#REF!,0),MATCH(AJ$3,#REF!,0)),0)</f>
        <v>0</v>
      </c>
      <c r="AK199" s="89"/>
      <c r="AL199" s="124">
        <f t="shared" si="404"/>
        <v>0</v>
      </c>
      <c r="AM199" s="90" t="e">
        <f>AL199/AL160</f>
        <v>#DIV/0!</v>
      </c>
      <c r="AN199" s="60" t="e">
        <f>D158&amp;D199</f>
        <v>#REF!</v>
      </c>
      <c r="AO199" s="122">
        <f t="array" ref="AO199">IFERROR(INDEX(#REF!,MATCH($A158&amp;$D199,#REF!,0),MATCH(AO$3,#REF!,0)),0)</f>
        <v>0</v>
      </c>
      <c r="AP199" s="122">
        <f t="array" ref="AP199">IFERROR(INDEX(#REF!,MATCH($A158&amp;$D199,#REF!,0),MATCH(AP$3,#REF!,0)),0)</f>
        <v>0</v>
      </c>
      <c r="AQ199" s="122">
        <f t="array" ref="AQ199">IFERROR(INDEX(#REF!,MATCH($A158&amp;$D199,#REF!,0),MATCH(AQ$3,#REF!,0)),0)</f>
        <v>0</v>
      </c>
      <c r="AR199" s="122">
        <f t="array" ref="AR199">IFERROR(INDEX(#REF!,MATCH($A158&amp;$D199,#REF!,0),MATCH(AR$3,#REF!,0)),0)</f>
        <v>0</v>
      </c>
      <c r="AS199" s="122">
        <f t="array" ref="AS199">IFERROR(INDEX(#REF!,MATCH($A158&amp;$D199,#REF!,0),MATCH(AS$3,#REF!,0)),0)</f>
        <v>0</v>
      </c>
      <c r="AT199" s="122">
        <f t="array" ref="AT199">IFERROR(INDEX(#REF!,MATCH($A158&amp;$D199,#REF!,0),MATCH(AT$3,#REF!,0)),0)</f>
        <v>0</v>
      </c>
      <c r="AU199" s="122">
        <f t="array" ref="AU199">IFERROR(INDEX(#REF!,MATCH($A158&amp;$D199,#REF!,0),MATCH(AU$3,#REF!,0)),0)</f>
        <v>0</v>
      </c>
      <c r="AV199" s="122">
        <f t="array" ref="AV199">IFERROR(INDEX(#REF!,MATCH($A158&amp;$D199,#REF!,0),MATCH(AV$3,#REF!,0)),0)</f>
        <v>0</v>
      </c>
      <c r="AW199" s="122">
        <f t="array" ref="AW199">IFERROR(INDEX(#REF!,MATCH($A158&amp;$D199,#REF!,0),MATCH(AW$3,#REF!,0)),0)</f>
        <v>0</v>
      </c>
      <c r="AX199" s="122">
        <f t="array" ref="AX199">IFERROR(INDEX(#REF!,MATCH($A158&amp;$D199,#REF!,0),MATCH(AX$3,#REF!,0)),0)</f>
        <v>0</v>
      </c>
      <c r="AY199" s="122">
        <f t="array" ref="AY199">IFERROR(INDEX(#REF!,MATCH($A158&amp;$D199,#REF!,0),MATCH(AY$3,#REF!,0)),0)</f>
        <v>0</v>
      </c>
      <c r="AZ199" s="122">
        <f t="array" ref="AZ199">IFERROR(INDEX(#REF!,MATCH($A158&amp;$D199,#REF!,0),MATCH(AZ$3,#REF!,0)),0)</f>
        <v>0</v>
      </c>
      <c r="BA199" s="89"/>
      <c r="BB199" s="124">
        <f t="shared" si="406"/>
        <v>0</v>
      </c>
      <c r="BC199" s="90" t="e">
        <f>BB199/BB160</f>
        <v>#DIV/0!</v>
      </c>
      <c r="BD199" s="60"/>
      <c r="BE199" s="122">
        <f t="shared" si="448"/>
        <v>0</v>
      </c>
      <c r="BF199" s="125">
        <f t="shared" si="448"/>
        <v>0</v>
      </c>
      <c r="BG199" s="131">
        <f t="shared" si="448"/>
        <v>-0.05</v>
      </c>
      <c r="BH199" s="127" t="e">
        <f>BH160</f>
        <v>#REF!</v>
      </c>
      <c r="BI199" s="128">
        <f t="shared" si="445"/>
        <v>0</v>
      </c>
      <c r="BJ199" s="126">
        <f t="shared" si="445"/>
        <v>0</v>
      </c>
      <c r="BK199" s="127">
        <f t="shared" si="449"/>
        <v>0</v>
      </c>
      <c r="BL199" s="60"/>
      <c r="BM199" s="122">
        <f t="array" ref="BM199">IFERROR(INDEX(#REF!,MATCH($A158&amp;$D199,#REF!,0),MATCH(BM$3,#REF!,0)),0)</f>
        <v>0</v>
      </c>
      <c r="BN199" s="122">
        <f t="array" ref="BN199">IFERROR(INDEX(#REF!,MATCH($A158&amp;$D199,#REF!,0),MATCH(BN$3,#REF!,0)),0)</f>
        <v>0</v>
      </c>
      <c r="BO199" s="122">
        <f t="array" ref="BO199">IFERROR(INDEX(#REF!,MATCH($A158&amp;$D199,#REF!,0),MATCH(BO$3,#REF!,0)),0)</f>
        <v>0</v>
      </c>
      <c r="BP199" s="122">
        <f t="array" ref="BP199">IFERROR(INDEX(#REF!,MATCH($A158&amp;$D199,#REF!,0),MATCH(BP$3,#REF!,0)),0)</f>
        <v>0</v>
      </c>
      <c r="BQ199" s="122" t="e">
        <f t="shared" ref="BQ199:BX199" si="460">((BQ160*$G199*--(AND($BF199=0,$BG199=0))+$BF199+BQ160*$BG199)*--(BQ$3&gt;=$BH199))*(1+$BJ199*--(BQ$3&gt;=$BK199))*--(IFERROR(MOD(MONTH(BQ$3),$BI199),0)=0)</f>
        <v>#REF!</v>
      </c>
      <c r="BR199" s="122" t="e">
        <f t="shared" si="460"/>
        <v>#REF!</v>
      </c>
      <c r="BS199" s="122" t="e">
        <f t="shared" si="460"/>
        <v>#REF!</v>
      </c>
      <c r="BT199" s="122" t="e">
        <f t="shared" si="460"/>
        <v>#REF!</v>
      </c>
      <c r="BU199" s="122" t="e">
        <f t="shared" si="460"/>
        <v>#REF!</v>
      </c>
      <c r="BV199" s="122" t="e">
        <f t="shared" si="460"/>
        <v>#REF!</v>
      </c>
      <c r="BW199" s="122" t="e">
        <f t="shared" si="460"/>
        <v>#REF!</v>
      </c>
      <c r="BX199" s="122" t="e">
        <f t="shared" si="460"/>
        <v>#REF!</v>
      </c>
      <c r="BY199" s="89"/>
      <c r="BZ199" s="124" t="e">
        <f t="shared" si="408"/>
        <v>#REF!</v>
      </c>
      <c r="CA199" s="90" t="e">
        <f>BZ199/BZ160</f>
        <v>#REF!</v>
      </c>
      <c r="CB199" s="60"/>
      <c r="CC199" s="122" t="e">
        <f t="shared" ref="CC199:CN199" si="461">((CC160*$G199*--(AND($BF199=0,$BG199=0))+$BF199+CC160*$BG199)*--(CC$3&gt;=$BH199))*(1+$BJ199*--(CC$3&gt;=$BK199))*--(IFERROR(MOD(MONTH(CC$3),$BI199),0)=0)</f>
        <v>#REF!</v>
      </c>
      <c r="CD199" s="122" t="e">
        <f t="shared" si="461"/>
        <v>#REF!</v>
      </c>
      <c r="CE199" s="122" t="e">
        <f t="shared" si="461"/>
        <v>#REF!</v>
      </c>
      <c r="CF199" s="122" t="e">
        <f t="shared" si="461"/>
        <v>#REF!</v>
      </c>
      <c r="CG199" s="122" t="e">
        <f t="shared" si="461"/>
        <v>#REF!</v>
      </c>
      <c r="CH199" s="122" t="e">
        <f t="shared" si="461"/>
        <v>#REF!</v>
      </c>
      <c r="CI199" s="122" t="e">
        <f t="shared" si="461"/>
        <v>#REF!</v>
      </c>
      <c r="CJ199" s="122" t="e">
        <f t="shared" si="461"/>
        <v>#REF!</v>
      </c>
      <c r="CK199" s="122" t="e">
        <f t="shared" si="461"/>
        <v>#REF!</v>
      </c>
      <c r="CL199" s="122" t="e">
        <f t="shared" si="461"/>
        <v>#REF!</v>
      </c>
      <c r="CM199" s="122" t="e">
        <f t="shared" si="461"/>
        <v>#REF!</v>
      </c>
      <c r="CN199" s="122" t="e">
        <f t="shared" si="461"/>
        <v>#REF!</v>
      </c>
      <c r="CO199" s="89"/>
      <c r="CP199" s="124" t="e">
        <f t="shared" si="410"/>
        <v>#REF!</v>
      </c>
      <c r="CQ199" s="90" t="e">
        <f>CP199/CP160</f>
        <v>#REF!</v>
      </c>
    </row>
    <row r="200" spans="1:95" ht="10.5" customHeight="1" outlineLevel="1" x14ac:dyDescent="0.25">
      <c r="A200" s="70" t="str">
        <f t="shared" si="440"/>
        <v>DespesaOutras despesas de pessoal</v>
      </c>
      <c r="B200" s="114" t="s">
        <v>53</v>
      </c>
      <c r="C200" s="78" t="s">
        <v>276</v>
      </c>
      <c r="D200" s="89" t="s">
        <v>116</v>
      </c>
      <c r="E200" s="89" t="e">
        <f>D158</f>
        <v>#REF!</v>
      </c>
      <c r="F200" s="89"/>
      <c r="G200" s="90">
        <v>-7.0425783454351586E-3</v>
      </c>
      <c r="H200" s="89"/>
      <c r="I200" s="122">
        <v>-404.8261472895918</v>
      </c>
      <c r="J200" s="122">
        <v>-1428.910508536605</v>
      </c>
      <c r="K200" s="122">
        <v>-2298.5573556381441</v>
      </c>
      <c r="L200" s="122">
        <v>-67.186429942462169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89"/>
      <c r="V200" s="124">
        <f t="shared" si="402"/>
        <v>-4199.480441406803</v>
      </c>
      <c r="W200" s="90">
        <f>V200/V160</f>
        <v>-6.0183810433909824E-3</v>
      </c>
      <c r="X200" s="60"/>
      <c r="Y200" s="122">
        <f t="array" ref="Y200">IFERROR(INDEX(#REF!,MATCH($A158&amp;$D200,#REF!,0),MATCH(Y$3,#REF!,0)),0)</f>
        <v>0</v>
      </c>
      <c r="Z200" s="122">
        <f t="array" ref="Z200">IFERROR(INDEX(#REF!,MATCH($A158&amp;$D200,#REF!,0),MATCH(Z$3,#REF!,0)),0)</f>
        <v>0</v>
      </c>
      <c r="AA200" s="122">
        <f t="array" ref="AA200">IFERROR(INDEX(#REF!,MATCH($A158&amp;$D200,#REF!,0),MATCH(AA$3,#REF!,0)),0)</f>
        <v>0</v>
      </c>
      <c r="AB200" s="122">
        <f t="array" ref="AB200">IFERROR(INDEX(#REF!,MATCH($A158&amp;$D200,#REF!,0),MATCH(AB$3,#REF!,0)),0)</f>
        <v>0</v>
      </c>
      <c r="AC200" s="122">
        <f t="array" ref="AC200">IFERROR(INDEX(#REF!,MATCH($A158&amp;$D200,#REF!,0),MATCH(AC$3,#REF!,0)),0)</f>
        <v>0</v>
      </c>
      <c r="AD200" s="122">
        <f t="array" ref="AD200">IFERROR(INDEX(#REF!,MATCH($A158&amp;$D200,#REF!,0),MATCH(AD$3,#REF!,0)),0)</f>
        <v>0</v>
      </c>
      <c r="AE200" s="122">
        <f t="array" ref="AE200">IFERROR(INDEX(#REF!,MATCH($A158&amp;$D200,#REF!,0),MATCH(AE$3,#REF!,0)),0)</f>
        <v>0</v>
      </c>
      <c r="AF200" s="122">
        <f t="array" ref="AF200">IFERROR(INDEX(#REF!,MATCH($A158&amp;$D200,#REF!,0),MATCH(AF$3,#REF!,0)),0)</f>
        <v>0</v>
      </c>
      <c r="AG200" s="122">
        <f t="array" ref="AG200">IFERROR(INDEX(#REF!,MATCH($A158&amp;$D200,#REF!,0),MATCH(AG$3,#REF!,0)),0)</f>
        <v>0</v>
      </c>
      <c r="AH200" s="122">
        <f t="array" ref="AH200">IFERROR(INDEX(#REF!,MATCH($A158&amp;$D200,#REF!,0),MATCH(AH$3,#REF!,0)),0)</f>
        <v>0</v>
      </c>
      <c r="AI200" s="122">
        <f t="array" ref="AI200">IFERROR(INDEX(#REF!,MATCH($A158&amp;$D200,#REF!,0),MATCH(AI$3,#REF!,0)),0)</f>
        <v>0</v>
      </c>
      <c r="AJ200" s="122">
        <f t="array" ref="AJ200">IFERROR(INDEX(#REF!,MATCH($A158&amp;$D200,#REF!,0),MATCH(AJ$3,#REF!,0)),0)</f>
        <v>0</v>
      </c>
      <c r="AK200" s="89"/>
      <c r="AL200" s="124">
        <f t="shared" si="404"/>
        <v>0</v>
      </c>
      <c r="AM200" s="90" t="e">
        <f>AL200/AL160</f>
        <v>#DIV/0!</v>
      </c>
      <c r="AN200" s="60" t="e">
        <f>D158&amp;D200</f>
        <v>#REF!</v>
      </c>
      <c r="AO200" s="122">
        <f t="array" ref="AO200">IFERROR(INDEX(#REF!,MATCH($A158&amp;$D200,#REF!,0),MATCH(AO$3,#REF!,0)),0)</f>
        <v>0</v>
      </c>
      <c r="AP200" s="122">
        <f t="array" ref="AP200">IFERROR(INDEX(#REF!,MATCH($A158&amp;$D200,#REF!,0),MATCH(AP$3,#REF!,0)),0)</f>
        <v>0</v>
      </c>
      <c r="AQ200" s="122">
        <f t="array" ref="AQ200">IFERROR(INDEX(#REF!,MATCH($A158&amp;$D200,#REF!,0),MATCH(AQ$3,#REF!,0)),0)</f>
        <v>0</v>
      </c>
      <c r="AR200" s="122">
        <f t="array" ref="AR200">IFERROR(INDEX(#REF!,MATCH($A158&amp;$D200,#REF!,0),MATCH(AR$3,#REF!,0)),0)</f>
        <v>0</v>
      </c>
      <c r="AS200" s="122">
        <f t="array" ref="AS200">IFERROR(INDEX(#REF!,MATCH($A158&amp;$D200,#REF!,0),MATCH(AS$3,#REF!,0)),0)</f>
        <v>0</v>
      </c>
      <c r="AT200" s="122">
        <f t="array" ref="AT200">IFERROR(INDEX(#REF!,MATCH($A158&amp;$D200,#REF!,0),MATCH(AT$3,#REF!,0)),0)</f>
        <v>0</v>
      </c>
      <c r="AU200" s="122">
        <f t="array" ref="AU200">IFERROR(INDEX(#REF!,MATCH($A158&amp;$D200,#REF!,0),MATCH(AU$3,#REF!,0)),0)</f>
        <v>0</v>
      </c>
      <c r="AV200" s="122">
        <f t="array" ref="AV200">IFERROR(INDEX(#REF!,MATCH($A158&amp;$D200,#REF!,0),MATCH(AV$3,#REF!,0)),0)</f>
        <v>0</v>
      </c>
      <c r="AW200" s="122">
        <f t="array" ref="AW200">IFERROR(INDEX(#REF!,MATCH($A158&amp;$D200,#REF!,0),MATCH(AW$3,#REF!,0)),0)</f>
        <v>0</v>
      </c>
      <c r="AX200" s="122">
        <f t="array" ref="AX200">IFERROR(INDEX(#REF!,MATCH($A158&amp;$D200,#REF!,0),MATCH(AX$3,#REF!,0)),0)</f>
        <v>0</v>
      </c>
      <c r="AY200" s="122">
        <f t="array" ref="AY200">IFERROR(INDEX(#REF!,MATCH($A158&amp;$D200,#REF!,0),MATCH(AY$3,#REF!,0)),0)</f>
        <v>0</v>
      </c>
      <c r="AZ200" s="122">
        <f t="array" ref="AZ200">IFERROR(INDEX(#REF!,MATCH($A158&amp;$D200,#REF!,0),MATCH(AZ$3,#REF!,0)),0)</f>
        <v>0</v>
      </c>
      <c r="BA200" s="89"/>
      <c r="BB200" s="124">
        <f t="shared" si="406"/>
        <v>0</v>
      </c>
      <c r="BC200" s="90" t="e">
        <f>BB200/BB160</f>
        <v>#DIV/0!</v>
      </c>
      <c r="BD200" s="60"/>
      <c r="BE200" s="122">
        <f t="shared" si="448"/>
        <v>0</v>
      </c>
      <c r="BF200" s="125">
        <f t="shared" si="448"/>
        <v>0</v>
      </c>
      <c r="BG200" s="126">
        <f t="shared" si="448"/>
        <v>0</v>
      </c>
      <c r="BH200" s="127" t="e">
        <f>BH160</f>
        <v>#REF!</v>
      </c>
      <c r="BI200" s="128">
        <f t="shared" si="445"/>
        <v>0</v>
      </c>
      <c r="BJ200" s="126">
        <f t="shared" si="445"/>
        <v>0</v>
      </c>
      <c r="BK200" s="127">
        <f t="shared" si="449"/>
        <v>0</v>
      </c>
      <c r="BL200" s="60"/>
      <c r="BM200" s="122">
        <f t="array" ref="BM200">IFERROR(INDEX(#REF!,MATCH($A158&amp;$D200,#REF!,0),MATCH(BM$3,#REF!,0)),0)</f>
        <v>0</v>
      </c>
      <c r="BN200" s="122">
        <f t="array" ref="BN200">IFERROR(INDEX(#REF!,MATCH($A158&amp;$D200,#REF!,0),MATCH(BN$3,#REF!,0)),0)</f>
        <v>0</v>
      </c>
      <c r="BO200" s="122">
        <f t="array" ref="BO200">IFERROR(INDEX(#REF!,MATCH($A158&amp;$D200,#REF!,0),MATCH(BO$3,#REF!,0)),0)</f>
        <v>0</v>
      </c>
      <c r="BP200" s="122">
        <f t="array" ref="BP200">IFERROR(INDEX(#REF!,MATCH($A158&amp;$D200,#REF!,0),MATCH(BP$3,#REF!,0)),0)</f>
        <v>0</v>
      </c>
      <c r="BQ200" s="122" t="e">
        <f t="shared" ref="BQ200:BX200" si="462">((BQ160*$G200*--(AND($BF200=0,$BG200=0))+$BF200+BQ160*$BG200)*--(BQ$3&gt;=$BH200))*(1+$BJ200*--(BQ$3&gt;=$BK200))*--(IFERROR(MOD(MONTH(BQ$3),$BI200),0)=0)</f>
        <v>#REF!</v>
      </c>
      <c r="BR200" s="122" t="e">
        <f t="shared" si="462"/>
        <v>#REF!</v>
      </c>
      <c r="BS200" s="122" t="e">
        <f t="shared" si="462"/>
        <v>#REF!</v>
      </c>
      <c r="BT200" s="122" t="e">
        <f t="shared" si="462"/>
        <v>#REF!</v>
      </c>
      <c r="BU200" s="122" t="e">
        <f t="shared" si="462"/>
        <v>#REF!</v>
      </c>
      <c r="BV200" s="122" t="e">
        <f t="shared" si="462"/>
        <v>#REF!</v>
      </c>
      <c r="BW200" s="122" t="e">
        <f t="shared" si="462"/>
        <v>#REF!</v>
      </c>
      <c r="BX200" s="122" t="e">
        <f t="shared" si="462"/>
        <v>#REF!</v>
      </c>
      <c r="BY200" s="89"/>
      <c r="BZ200" s="124" t="e">
        <f t="shared" si="408"/>
        <v>#REF!</v>
      </c>
      <c r="CA200" s="90" t="e">
        <f>BZ200/BZ160</f>
        <v>#REF!</v>
      </c>
      <c r="CB200" s="60"/>
      <c r="CC200" s="122" t="e">
        <f t="shared" ref="CC200:CN200" si="463">((CC160*$G200*--(AND($BF200=0,$BG200=0))+$BF200+CC160*$BG200)*--(CC$3&gt;=$BH200))*(1+$BJ200*--(CC$3&gt;=$BK200))*--(IFERROR(MOD(MONTH(CC$3),$BI200),0)=0)</f>
        <v>#REF!</v>
      </c>
      <c r="CD200" s="122" t="e">
        <f t="shared" si="463"/>
        <v>#REF!</v>
      </c>
      <c r="CE200" s="122" t="e">
        <f t="shared" si="463"/>
        <v>#REF!</v>
      </c>
      <c r="CF200" s="122" t="e">
        <f t="shared" si="463"/>
        <v>#REF!</v>
      </c>
      <c r="CG200" s="122" t="e">
        <f t="shared" si="463"/>
        <v>#REF!</v>
      </c>
      <c r="CH200" s="122" t="e">
        <f t="shared" si="463"/>
        <v>#REF!</v>
      </c>
      <c r="CI200" s="122" t="e">
        <f t="shared" si="463"/>
        <v>#REF!</v>
      </c>
      <c r="CJ200" s="122" t="e">
        <f t="shared" si="463"/>
        <v>#REF!</v>
      </c>
      <c r="CK200" s="122" t="e">
        <f t="shared" si="463"/>
        <v>#REF!</v>
      </c>
      <c r="CL200" s="122" t="e">
        <f t="shared" si="463"/>
        <v>#REF!</v>
      </c>
      <c r="CM200" s="122" t="e">
        <f t="shared" si="463"/>
        <v>#REF!</v>
      </c>
      <c r="CN200" s="122" t="e">
        <f t="shared" si="463"/>
        <v>#REF!</v>
      </c>
      <c r="CO200" s="89"/>
      <c r="CP200" s="124" t="e">
        <f t="shared" si="410"/>
        <v>#REF!</v>
      </c>
      <c r="CQ200" s="90" t="e">
        <f>CP200/CP160</f>
        <v>#REF!</v>
      </c>
    </row>
    <row r="201" spans="1:95" ht="10.5" customHeight="1" x14ac:dyDescent="0.25">
      <c r="A201" s="70" t="str">
        <f t="shared" si="440"/>
        <v>DespesaPrestadores de Serviço</v>
      </c>
      <c r="B201" s="114" t="s">
        <v>53</v>
      </c>
      <c r="C201" s="70" t="s">
        <v>277</v>
      </c>
      <c r="D201" s="60" t="s">
        <v>117</v>
      </c>
      <c r="E201" s="60" t="e">
        <f>D158</f>
        <v>#REF!</v>
      </c>
      <c r="F201" s="60"/>
      <c r="G201" s="62">
        <v>0</v>
      </c>
      <c r="H201" s="60"/>
      <c r="I201" s="67">
        <v>-4564.5573928369713</v>
      </c>
      <c r="J201" s="67">
        <v>-5476.480492160722</v>
      </c>
      <c r="K201" s="67">
        <v>-6717.2101862866248</v>
      </c>
      <c r="L201" s="67">
        <v>-7079.2139039632812</v>
      </c>
      <c r="M201" s="67">
        <v>-6120.9716526658694</v>
      </c>
      <c r="N201" s="67">
        <v>-3801.4978002203852</v>
      </c>
      <c r="O201" s="67">
        <v>-3571.208356317592</v>
      </c>
      <c r="P201" s="67">
        <v>-3393.6205737827058</v>
      </c>
      <c r="Q201" s="67">
        <v>0</v>
      </c>
      <c r="R201" s="67">
        <v>0</v>
      </c>
      <c r="S201" s="67">
        <v>0</v>
      </c>
      <c r="T201" s="67">
        <v>0</v>
      </c>
      <c r="U201" s="60"/>
      <c r="V201" s="87">
        <f t="shared" si="402"/>
        <v>-40724.760358234147</v>
      </c>
      <c r="W201" s="62">
        <f>V201/V160</f>
        <v>-5.8363678354108668E-2</v>
      </c>
      <c r="X201" s="60"/>
      <c r="Y201" s="67">
        <f t="array" ref="Y201">IFERROR(INDEX(#REF!,MATCH($A158&amp;$D201,#REF!,0),MATCH(Y$3,#REF!,0)),0)</f>
        <v>0</v>
      </c>
      <c r="Z201" s="67">
        <f t="array" ref="Z201">IFERROR(INDEX(#REF!,MATCH($A158&amp;$D201,#REF!,0),MATCH(Z$3,#REF!,0)),0)</f>
        <v>0</v>
      </c>
      <c r="AA201" s="67">
        <f t="array" ref="AA201">IFERROR(INDEX(#REF!,MATCH($A158&amp;$D201,#REF!,0),MATCH(AA$3,#REF!,0)),0)</f>
        <v>0</v>
      </c>
      <c r="AB201" s="67">
        <f t="array" ref="AB201">IFERROR(INDEX(#REF!,MATCH($A158&amp;$D201,#REF!,0),MATCH(AB$3,#REF!,0)),0)</f>
        <v>0</v>
      </c>
      <c r="AC201" s="67">
        <f t="array" ref="AC201">IFERROR(INDEX(#REF!,MATCH($A158&amp;$D201,#REF!,0),MATCH(AC$3,#REF!,0)),0)</f>
        <v>0</v>
      </c>
      <c r="AD201" s="67">
        <f t="array" ref="AD201">IFERROR(INDEX(#REF!,MATCH($A158&amp;$D201,#REF!,0),MATCH(AD$3,#REF!,0)),0)</f>
        <v>0</v>
      </c>
      <c r="AE201" s="67">
        <f t="array" ref="AE201">IFERROR(INDEX(#REF!,MATCH($A158&amp;$D201,#REF!,0),MATCH(AE$3,#REF!,0)),0)</f>
        <v>0</v>
      </c>
      <c r="AF201" s="67">
        <f t="array" ref="AF201">IFERROR(INDEX(#REF!,MATCH($A158&amp;$D201,#REF!,0),MATCH(AF$3,#REF!,0)),0)</f>
        <v>0</v>
      </c>
      <c r="AG201" s="67">
        <f t="array" ref="AG201">IFERROR(INDEX(#REF!,MATCH($A158&amp;$D201,#REF!,0),MATCH(AG$3,#REF!,0)),0)</f>
        <v>0</v>
      </c>
      <c r="AH201" s="67">
        <f t="array" ref="AH201">IFERROR(INDEX(#REF!,MATCH($A158&amp;$D201,#REF!,0),MATCH(AH$3,#REF!,0)),0)</f>
        <v>0</v>
      </c>
      <c r="AI201" s="67">
        <f t="array" ref="AI201">IFERROR(INDEX(#REF!,MATCH($A158&amp;$D201,#REF!,0),MATCH(AI$3,#REF!,0)),0)</f>
        <v>0</v>
      </c>
      <c r="AJ201" s="67">
        <f t="array" ref="AJ201">IFERROR(INDEX(#REF!,MATCH($A158&amp;$D201,#REF!,0),MATCH(AJ$3,#REF!,0)),0)</f>
        <v>0</v>
      </c>
      <c r="AK201" s="60"/>
      <c r="AL201" s="87">
        <f t="shared" si="404"/>
        <v>0</v>
      </c>
      <c r="AM201" s="62" t="e">
        <f>AL201/AL160</f>
        <v>#DIV/0!</v>
      </c>
      <c r="AN201" s="60" t="e">
        <f>D158&amp;D201</f>
        <v>#REF!</v>
      </c>
      <c r="AO201" s="67">
        <f t="array" ref="AO201">IFERROR(INDEX(#REF!,MATCH($A158&amp;$D201,#REF!,0),MATCH(AO$3,#REF!,0)),0)</f>
        <v>0</v>
      </c>
      <c r="AP201" s="67">
        <f t="array" ref="AP201">IFERROR(INDEX(#REF!,MATCH($A158&amp;$D201,#REF!,0),MATCH(AP$3,#REF!,0)),0)</f>
        <v>0</v>
      </c>
      <c r="AQ201" s="67">
        <f t="array" ref="AQ201">IFERROR(INDEX(#REF!,MATCH($A158&amp;$D201,#REF!,0),MATCH(AQ$3,#REF!,0)),0)</f>
        <v>0</v>
      </c>
      <c r="AR201" s="67">
        <f t="array" ref="AR201">IFERROR(INDEX(#REF!,MATCH($A158&amp;$D201,#REF!,0),MATCH(AR$3,#REF!,0)),0)</f>
        <v>0</v>
      </c>
      <c r="AS201" s="67">
        <f t="array" ref="AS201">IFERROR(INDEX(#REF!,MATCH($A158&amp;$D201,#REF!,0),MATCH(AS$3,#REF!,0)),0)</f>
        <v>0</v>
      </c>
      <c r="AT201" s="67">
        <f t="array" ref="AT201">IFERROR(INDEX(#REF!,MATCH($A158&amp;$D201,#REF!,0),MATCH(AT$3,#REF!,0)),0)</f>
        <v>0</v>
      </c>
      <c r="AU201" s="67">
        <f t="array" ref="AU201">IFERROR(INDEX(#REF!,MATCH($A158&amp;$D201,#REF!,0),MATCH(AU$3,#REF!,0)),0)</f>
        <v>0</v>
      </c>
      <c r="AV201" s="67">
        <f t="array" ref="AV201">IFERROR(INDEX(#REF!,MATCH($A158&amp;$D201,#REF!,0),MATCH(AV$3,#REF!,0)),0)</f>
        <v>0</v>
      </c>
      <c r="AW201" s="67">
        <f t="array" ref="AW201">IFERROR(INDEX(#REF!,MATCH($A158&amp;$D201,#REF!,0),MATCH(AW$3,#REF!,0)),0)</f>
        <v>0</v>
      </c>
      <c r="AX201" s="67">
        <f t="array" ref="AX201">IFERROR(INDEX(#REF!,MATCH($A158&amp;$D201,#REF!,0),MATCH(AX$3,#REF!,0)),0)</f>
        <v>0</v>
      </c>
      <c r="AY201" s="67">
        <f t="array" ref="AY201">IFERROR(INDEX(#REF!,MATCH($A158&amp;$D201,#REF!,0),MATCH(AY$3,#REF!,0)),0)</f>
        <v>0</v>
      </c>
      <c r="AZ201" s="67">
        <f t="array" ref="AZ201">IFERROR(INDEX(#REF!,MATCH($A158&amp;$D201,#REF!,0),MATCH(AZ$3,#REF!,0)),0)</f>
        <v>0</v>
      </c>
      <c r="BA201" s="60"/>
      <c r="BB201" s="87">
        <f t="shared" si="406"/>
        <v>0</v>
      </c>
      <c r="BC201" s="62" t="e">
        <f>BB201/BB160</f>
        <v>#DIV/0!</v>
      </c>
      <c r="BD201" s="60"/>
      <c r="BE201" s="67">
        <f t="shared" si="448"/>
        <v>0</v>
      </c>
      <c r="BF201" s="119">
        <f t="shared" si="448"/>
        <v>0</v>
      </c>
      <c r="BG201" s="120">
        <f t="shared" si="448"/>
        <v>0</v>
      </c>
      <c r="BH201" s="121" t="e">
        <f>BH160</f>
        <v>#REF!</v>
      </c>
      <c r="BI201" s="69">
        <f t="shared" si="445"/>
        <v>0</v>
      </c>
      <c r="BJ201" s="120">
        <f t="shared" si="445"/>
        <v>0</v>
      </c>
      <c r="BK201" s="121">
        <f t="shared" si="449"/>
        <v>0</v>
      </c>
      <c r="BL201" s="60"/>
      <c r="BM201" s="67">
        <f t="array" ref="BM201">IFERROR(INDEX(#REF!,MATCH($A158&amp;$D201,#REF!,0),MATCH(BM$3,#REF!,0)),0)</f>
        <v>0</v>
      </c>
      <c r="BN201" s="67">
        <f t="array" ref="BN201">IFERROR(INDEX(#REF!,MATCH($A158&amp;$D201,#REF!,0),MATCH(BN$3,#REF!,0)),0)</f>
        <v>0</v>
      </c>
      <c r="BO201" s="67">
        <f t="array" ref="BO201">IFERROR(INDEX(#REF!,MATCH($A158&amp;$D201,#REF!,0),MATCH(BO$3,#REF!,0)),0)</f>
        <v>0</v>
      </c>
      <c r="BP201" s="67">
        <f t="array" ref="BP201">IFERROR(INDEX(#REF!,MATCH($A158&amp;$D201,#REF!,0),MATCH(BP$3,#REF!,0)),0)</f>
        <v>0</v>
      </c>
      <c r="BQ201" s="67" t="e">
        <f t="shared" ref="BQ201:BX201" si="464">((BQ160*$G201*--(AND($BF201=0,$BG201=0))+$BF201+BQ160*$BG201)*--(BQ$3&gt;=$BH201))*(1+$BJ201*--(BQ$3&gt;=$BK201))*--(IFERROR(MOD(MONTH(BQ$3),$BI201),0)=0)</f>
        <v>#REF!</v>
      </c>
      <c r="BR201" s="67" t="e">
        <f t="shared" si="464"/>
        <v>#REF!</v>
      </c>
      <c r="BS201" s="67" t="e">
        <f t="shared" si="464"/>
        <v>#REF!</v>
      </c>
      <c r="BT201" s="67" t="e">
        <f t="shared" si="464"/>
        <v>#REF!</v>
      </c>
      <c r="BU201" s="67" t="e">
        <f t="shared" si="464"/>
        <v>#REF!</v>
      </c>
      <c r="BV201" s="67" t="e">
        <f t="shared" si="464"/>
        <v>#REF!</v>
      </c>
      <c r="BW201" s="67" t="e">
        <f t="shared" si="464"/>
        <v>#REF!</v>
      </c>
      <c r="BX201" s="67" t="e">
        <f t="shared" si="464"/>
        <v>#REF!</v>
      </c>
      <c r="BY201" s="60"/>
      <c r="BZ201" s="87" t="e">
        <f t="shared" si="408"/>
        <v>#REF!</v>
      </c>
      <c r="CA201" s="62" t="e">
        <f>BZ201/BZ160</f>
        <v>#REF!</v>
      </c>
      <c r="CB201" s="60"/>
      <c r="CC201" s="67" t="e">
        <f t="shared" ref="CC201:CN201" si="465">((CC160*$G201*--(AND($BF201=0,$BG201=0))+$BF201+CC160*$BG201)*--(CC$3&gt;=$BH201))*(1+$BJ201*--(CC$3&gt;=$BK201))*--(IFERROR(MOD(MONTH(CC$3),$BI201),0)=0)</f>
        <v>#REF!</v>
      </c>
      <c r="CD201" s="67" t="e">
        <f t="shared" si="465"/>
        <v>#REF!</v>
      </c>
      <c r="CE201" s="67" t="e">
        <f t="shared" si="465"/>
        <v>#REF!</v>
      </c>
      <c r="CF201" s="67" t="e">
        <f t="shared" si="465"/>
        <v>#REF!</v>
      </c>
      <c r="CG201" s="67" t="e">
        <f t="shared" si="465"/>
        <v>#REF!</v>
      </c>
      <c r="CH201" s="67" t="e">
        <f t="shared" si="465"/>
        <v>#REF!</v>
      </c>
      <c r="CI201" s="67" t="e">
        <f t="shared" si="465"/>
        <v>#REF!</v>
      </c>
      <c r="CJ201" s="67" t="e">
        <f t="shared" si="465"/>
        <v>#REF!</v>
      </c>
      <c r="CK201" s="67" t="e">
        <f t="shared" si="465"/>
        <v>#REF!</v>
      </c>
      <c r="CL201" s="67" t="e">
        <f t="shared" si="465"/>
        <v>#REF!</v>
      </c>
      <c r="CM201" s="67" t="e">
        <f t="shared" si="465"/>
        <v>#REF!</v>
      </c>
      <c r="CN201" s="67" t="e">
        <f t="shared" si="465"/>
        <v>#REF!</v>
      </c>
      <c r="CO201" s="60"/>
      <c r="CP201" s="87" t="e">
        <f t="shared" si="410"/>
        <v>#REF!</v>
      </c>
      <c r="CQ201" s="62" t="e">
        <f>CP201/CP160</f>
        <v>#REF!</v>
      </c>
    </row>
    <row r="202" spans="1:95" ht="10.5" customHeight="1" x14ac:dyDescent="0.25">
      <c r="A202" s="70" t="str">
        <f t="shared" si="440"/>
        <v>DespesaSistemas</v>
      </c>
      <c r="B202" s="114" t="s">
        <v>53</v>
      </c>
      <c r="C202" s="70"/>
      <c r="D202" s="60" t="s">
        <v>118</v>
      </c>
      <c r="E202" s="60" t="e">
        <f>D158</f>
        <v>#REF!</v>
      </c>
      <c r="F202" s="60"/>
      <c r="G202" s="62">
        <v>-1.398027183457151E-2</v>
      </c>
      <c r="H202" s="60"/>
      <c r="I202" s="67">
        <v>-554.74317756811922</v>
      </c>
      <c r="J202" s="67">
        <v>-762.58991160680762</v>
      </c>
      <c r="K202" s="67">
        <v>-436.61866210863059</v>
      </c>
      <c r="L202" s="67">
        <v>-411.5294913598301</v>
      </c>
      <c r="M202" s="67">
        <v>-796.47914581394889</v>
      </c>
      <c r="N202" s="67">
        <v>-723.91379538482477</v>
      </c>
      <c r="O202" s="67">
        <v>-680.06010556733577</v>
      </c>
      <c r="P202" s="67">
        <v>-646.24231783604966</v>
      </c>
      <c r="Q202" s="67">
        <v>-632.99384969091057</v>
      </c>
      <c r="R202" s="67">
        <v>-632.41660884431576</v>
      </c>
      <c r="S202" s="67">
        <v>-662.69973242855508</v>
      </c>
      <c r="T202" s="67">
        <v>-686.25756731315812</v>
      </c>
      <c r="U202" s="60"/>
      <c r="V202" s="87">
        <f t="shared" si="402"/>
        <v>-7626.5443655224863</v>
      </c>
      <c r="W202" s="62">
        <f>V202/V160</f>
        <v>-1.092979254849554E-2</v>
      </c>
      <c r="X202" s="60"/>
      <c r="Y202" s="67">
        <f t="shared" ref="Y202:AJ202" si="466">SUM(Y203:Y204)</f>
        <v>0</v>
      </c>
      <c r="Z202" s="67">
        <f t="shared" si="466"/>
        <v>0</v>
      </c>
      <c r="AA202" s="67">
        <f t="shared" si="466"/>
        <v>0</v>
      </c>
      <c r="AB202" s="67">
        <f t="shared" si="466"/>
        <v>0</v>
      </c>
      <c r="AC202" s="67">
        <f t="shared" si="466"/>
        <v>0</v>
      </c>
      <c r="AD202" s="67">
        <f t="shared" si="466"/>
        <v>0</v>
      </c>
      <c r="AE202" s="67">
        <f t="shared" si="466"/>
        <v>0</v>
      </c>
      <c r="AF202" s="67">
        <f t="shared" si="466"/>
        <v>0</v>
      </c>
      <c r="AG202" s="67">
        <f t="shared" si="466"/>
        <v>0</v>
      </c>
      <c r="AH202" s="67">
        <f t="shared" si="466"/>
        <v>0</v>
      </c>
      <c r="AI202" s="67">
        <f t="shared" si="466"/>
        <v>0</v>
      </c>
      <c r="AJ202" s="67">
        <f t="shared" si="466"/>
        <v>0</v>
      </c>
      <c r="AK202" s="60"/>
      <c r="AL202" s="87">
        <f t="shared" si="404"/>
        <v>0</v>
      </c>
      <c r="AM202" s="62" t="e">
        <f>AL202/AL160</f>
        <v>#DIV/0!</v>
      </c>
      <c r="AN202" s="60" t="e">
        <f>D158&amp;D202</f>
        <v>#REF!</v>
      </c>
      <c r="AO202" s="67">
        <f t="shared" ref="AO202:AZ202" si="467">SUM(AO203:AO204)</f>
        <v>0</v>
      </c>
      <c r="AP202" s="67">
        <f t="shared" si="467"/>
        <v>0</v>
      </c>
      <c r="AQ202" s="67">
        <f t="shared" si="467"/>
        <v>0</v>
      </c>
      <c r="AR202" s="67">
        <f t="shared" si="467"/>
        <v>0</v>
      </c>
      <c r="AS202" s="67">
        <f t="shared" si="467"/>
        <v>0</v>
      </c>
      <c r="AT202" s="67">
        <f t="shared" si="467"/>
        <v>0</v>
      </c>
      <c r="AU202" s="67">
        <f t="shared" si="467"/>
        <v>0</v>
      </c>
      <c r="AV202" s="67">
        <f t="shared" si="467"/>
        <v>0</v>
      </c>
      <c r="AW202" s="67">
        <f t="shared" si="467"/>
        <v>0</v>
      </c>
      <c r="AX202" s="67">
        <f t="shared" si="467"/>
        <v>0</v>
      </c>
      <c r="AY202" s="67">
        <f t="shared" si="467"/>
        <v>0</v>
      </c>
      <c r="AZ202" s="67">
        <f t="shared" si="467"/>
        <v>0</v>
      </c>
      <c r="BA202" s="60"/>
      <c r="BB202" s="87">
        <f t="shared" si="406"/>
        <v>0</v>
      </c>
      <c r="BC202" s="62" t="e">
        <f>BB202/BB160</f>
        <v>#DIV/0!</v>
      </c>
      <c r="BD202" s="60"/>
      <c r="BE202" s="67">
        <f t="shared" si="448"/>
        <v>0</v>
      </c>
      <c r="BF202" s="119">
        <f t="shared" si="448"/>
        <v>0</v>
      </c>
      <c r="BG202" s="120">
        <f t="shared" si="448"/>
        <v>0</v>
      </c>
      <c r="BH202" s="121" t="e">
        <f>BH160</f>
        <v>#REF!</v>
      </c>
      <c r="BI202" s="119">
        <f t="shared" si="445"/>
        <v>0</v>
      </c>
      <c r="BJ202" s="120">
        <f t="shared" si="445"/>
        <v>0</v>
      </c>
      <c r="BK202" s="121">
        <f t="shared" si="449"/>
        <v>0</v>
      </c>
      <c r="BL202" s="60"/>
      <c r="BM202" s="67">
        <f t="shared" ref="BM202:BX202" si="468">SUM(BM203:BM204)</f>
        <v>0</v>
      </c>
      <c r="BN202" s="67">
        <f t="shared" si="468"/>
        <v>0</v>
      </c>
      <c r="BO202" s="67">
        <f t="shared" si="468"/>
        <v>0</v>
      </c>
      <c r="BP202" s="67">
        <f t="shared" si="468"/>
        <v>0</v>
      </c>
      <c r="BQ202" s="67" t="e">
        <f t="shared" si="468"/>
        <v>#REF!</v>
      </c>
      <c r="BR202" s="67" t="e">
        <f t="shared" si="468"/>
        <v>#REF!</v>
      </c>
      <c r="BS202" s="67" t="e">
        <f t="shared" si="468"/>
        <v>#REF!</v>
      </c>
      <c r="BT202" s="67" t="e">
        <f t="shared" si="468"/>
        <v>#REF!</v>
      </c>
      <c r="BU202" s="67" t="e">
        <f t="shared" si="468"/>
        <v>#REF!</v>
      </c>
      <c r="BV202" s="67" t="e">
        <f t="shared" si="468"/>
        <v>#REF!</v>
      </c>
      <c r="BW202" s="67" t="e">
        <f t="shared" si="468"/>
        <v>#REF!</v>
      </c>
      <c r="BX202" s="67" t="e">
        <f t="shared" si="468"/>
        <v>#REF!</v>
      </c>
      <c r="BY202" s="60"/>
      <c r="BZ202" s="87" t="e">
        <f t="shared" si="408"/>
        <v>#REF!</v>
      </c>
      <c r="CA202" s="62" t="e">
        <f>BZ202/BZ160</f>
        <v>#REF!</v>
      </c>
      <c r="CB202" s="60"/>
      <c r="CC202" s="67" t="e">
        <f t="shared" ref="CC202:CN202" si="469">SUM(CC203:CC204)</f>
        <v>#REF!</v>
      </c>
      <c r="CD202" s="67" t="e">
        <f t="shared" si="469"/>
        <v>#REF!</v>
      </c>
      <c r="CE202" s="67" t="e">
        <f t="shared" si="469"/>
        <v>#REF!</v>
      </c>
      <c r="CF202" s="67" t="e">
        <f t="shared" si="469"/>
        <v>#REF!</v>
      </c>
      <c r="CG202" s="67" t="e">
        <f t="shared" si="469"/>
        <v>#REF!</v>
      </c>
      <c r="CH202" s="67" t="e">
        <f t="shared" si="469"/>
        <v>#REF!</v>
      </c>
      <c r="CI202" s="67" t="e">
        <f t="shared" si="469"/>
        <v>#REF!</v>
      </c>
      <c r="CJ202" s="67" t="e">
        <f t="shared" si="469"/>
        <v>#REF!</v>
      </c>
      <c r="CK202" s="67" t="e">
        <f t="shared" si="469"/>
        <v>#REF!</v>
      </c>
      <c r="CL202" s="67" t="e">
        <f t="shared" si="469"/>
        <v>#REF!</v>
      </c>
      <c r="CM202" s="67" t="e">
        <f t="shared" si="469"/>
        <v>#REF!</v>
      </c>
      <c r="CN202" s="67" t="e">
        <f t="shared" si="469"/>
        <v>#REF!</v>
      </c>
      <c r="CO202" s="60"/>
      <c r="CP202" s="87" t="e">
        <f t="shared" si="410"/>
        <v>#REF!</v>
      </c>
      <c r="CQ202" s="62" t="e">
        <f>CP202/CP160</f>
        <v>#REF!</v>
      </c>
    </row>
    <row r="203" spans="1:95" ht="10.5" customHeight="1" outlineLevel="1" x14ac:dyDescent="0.25">
      <c r="A203" s="70" t="str">
        <f t="shared" si="440"/>
        <v>DespesaERP</v>
      </c>
      <c r="B203" s="114" t="s">
        <v>53</v>
      </c>
      <c r="C203" s="70" t="s">
        <v>278</v>
      </c>
      <c r="D203" s="79" t="s">
        <v>119</v>
      </c>
      <c r="E203" s="79" t="e">
        <f>D158</f>
        <v>#REF!</v>
      </c>
      <c r="F203" s="79"/>
      <c r="G203" s="85">
        <v>-1.398027183457151E-2</v>
      </c>
      <c r="H203" s="79"/>
      <c r="I203" s="94">
        <v>-554.74317756811922</v>
      </c>
      <c r="J203" s="94">
        <v>-762.58991160680762</v>
      </c>
      <c r="K203" s="94">
        <v>-436.61866210863059</v>
      </c>
      <c r="L203" s="94">
        <v>-411.5294913598301</v>
      </c>
      <c r="M203" s="94">
        <v>-796.47914581394889</v>
      </c>
      <c r="N203" s="94">
        <v>-723.91379538482477</v>
      </c>
      <c r="O203" s="94">
        <v>-680.06010556733577</v>
      </c>
      <c r="P203" s="94">
        <v>-646.24231783604966</v>
      </c>
      <c r="Q203" s="94">
        <v>-632.99384969091057</v>
      </c>
      <c r="R203" s="94">
        <v>-632.41660884431576</v>
      </c>
      <c r="S203" s="94">
        <v>-662.69973242855508</v>
      </c>
      <c r="T203" s="94">
        <v>-686.25756731315812</v>
      </c>
      <c r="U203" s="79"/>
      <c r="V203" s="80">
        <f t="shared" si="402"/>
        <v>-7626.5443655224863</v>
      </c>
      <c r="W203" s="85">
        <f>V203/V160</f>
        <v>-1.092979254849554E-2</v>
      </c>
      <c r="X203" s="60"/>
      <c r="Y203" s="94">
        <f t="array" ref="Y203">IFERROR(INDEX(#REF!,MATCH($A158&amp;$D203,#REF!,0),MATCH(Y$3,#REF!,0)),0)</f>
        <v>0</v>
      </c>
      <c r="Z203" s="94">
        <f t="array" ref="Z203">IFERROR(INDEX(#REF!,MATCH($A158&amp;$D203,#REF!,0),MATCH(Z$3,#REF!,0)),0)</f>
        <v>0</v>
      </c>
      <c r="AA203" s="94">
        <f t="array" ref="AA203">IFERROR(INDEX(#REF!,MATCH($A158&amp;$D203,#REF!,0),MATCH(AA$3,#REF!,0)),0)</f>
        <v>0</v>
      </c>
      <c r="AB203" s="94">
        <f t="array" ref="AB203">IFERROR(INDEX(#REF!,MATCH($A158&amp;$D203,#REF!,0),MATCH(AB$3,#REF!,0)),0)</f>
        <v>0</v>
      </c>
      <c r="AC203" s="94">
        <f t="array" ref="AC203">IFERROR(INDEX(#REF!,MATCH($A158&amp;$D203,#REF!,0),MATCH(AC$3,#REF!,0)),0)</f>
        <v>0</v>
      </c>
      <c r="AD203" s="94">
        <f t="array" ref="AD203">IFERROR(INDEX(#REF!,MATCH($A158&amp;$D203,#REF!,0),MATCH(AD$3,#REF!,0)),0)</f>
        <v>0</v>
      </c>
      <c r="AE203" s="94">
        <f t="array" ref="AE203">IFERROR(INDEX(#REF!,MATCH($A158&amp;$D203,#REF!,0),MATCH(AE$3,#REF!,0)),0)</f>
        <v>0</v>
      </c>
      <c r="AF203" s="94">
        <f t="array" ref="AF203">IFERROR(INDEX(#REF!,MATCH($A158&amp;$D203,#REF!,0),MATCH(AF$3,#REF!,0)),0)</f>
        <v>0</v>
      </c>
      <c r="AG203" s="94">
        <f t="array" ref="AG203">IFERROR(INDEX(#REF!,MATCH($A158&amp;$D203,#REF!,0),MATCH(AG$3,#REF!,0)),0)</f>
        <v>0</v>
      </c>
      <c r="AH203" s="94">
        <f t="array" ref="AH203">IFERROR(INDEX(#REF!,MATCH($A158&amp;$D203,#REF!,0),MATCH(AH$3,#REF!,0)),0)</f>
        <v>0</v>
      </c>
      <c r="AI203" s="94">
        <f t="array" ref="AI203">IFERROR(INDEX(#REF!,MATCH($A158&amp;$D203,#REF!,0),MATCH(AI$3,#REF!,0)),0)</f>
        <v>0</v>
      </c>
      <c r="AJ203" s="94">
        <f t="array" ref="AJ203">IFERROR(INDEX(#REF!,MATCH($A158&amp;$D203,#REF!,0),MATCH(AJ$3,#REF!,0)),0)</f>
        <v>0</v>
      </c>
      <c r="AK203" s="79"/>
      <c r="AL203" s="80">
        <f t="shared" si="404"/>
        <v>0</v>
      </c>
      <c r="AM203" s="85" t="e">
        <f>AL203/AL160</f>
        <v>#DIV/0!</v>
      </c>
      <c r="AN203" s="60" t="e">
        <f>D158&amp;D203</f>
        <v>#REF!</v>
      </c>
      <c r="AO203" s="94">
        <f t="array" ref="AO203">IFERROR(INDEX(#REF!,MATCH($A158&amp;$D203,#REF!,0),MATCH(AO$3,#REF!,0)),0)</f>
        <v>0</v>
      </c>
      <c r="AP203" s="94">
        <f t="array" ref="AP203">IFERROR(INDEX(#REF!,MATCH($A158&amp;$D203,#REF!,0),MATCH(AP$3,#REF!,0)),0)</f>
        <v>0</v>
      </c>
      <c r="AQ203" s="94">
        <f t="array" ref="AQ203">IFERROR(INDEX(#REF!,MATCH($A158&amp;$D203,#REF!,0),MATCH(AQ$3,#REF!,0)),0)</f>
        <v>0</v>
      </c>
      <c r="AR203" s="94">
        <f t="array" ref="AR203">IFERROR(INDEX(#REF!,MATCH($A158&amp;$D203,#REF!,0),MATCH(AR$3,#REF!,0)),0)</f>
        <v>0</v>
      </c>
      <c r="AS203" s="94">
        <f t="array" ref="AS203">IFERROR(INDEX(#REF!,MATCH($A158&amp;$D203,#REF!,0),MATCH(AS$3,#REF!,0)),0)</f>
        <v>0</v>
      </c>
      <c r="AT203" s="94">
        <f t="array" ref="AT203">IFERROR(INDEX(#REF!,MATCH($A158&amp;$D203,#REF!,0),MATCH(AT$3,#REF!,0)),0)</f>
        <v>0</v>
      </c>
      <c r="AU203" s="94">
        <f t="array" ref="AU203">IFERROR(INDEX(#REF!,MATCH($A158&amp;$D203,#REF!,0),MATCH(AU$3,#REF!,0)),0)</f>
        <v>0</v>
      </c>
      <c r="AV203" s="94">
        <f t="array" ref="AV203">IFERROR(INDEX(#REF!,MATCH($A158&amp;$D203,#REF!,0),MATCH(AV$3,#REF!,0)),0)</f>
        <v>0</v>
      </c>
      <c r="AW203" s="94">
        <f t="array" ref="AW203">IFERROR(INDEX(#REF!,MATCH($A158&amp;$D203,#REF!,0),MATCH(AW$3,#REF!,0)),0)</f>
        <v>0</v>
      </c>
      <c r="AX203" s="94">
        <f t="array" ref="AX203">IFERROR(INDEX(#REF!,MATCH($A158&amp;$D203,#REF!,0),MATCH(AX$3,#REF!,0)),0)</f>
        <v>0</v>
      </c>
      <c r="AY203" s="94">
        <f t="array" ref="AY203">IFERROR(INDEX(#REF!,MATCH($A158&amp;$D203,#REF!,0),MATCH(AY$3,#REF!,0)),0)</f>
        <v>0</v>
      </c>
      <c r="AZ203" s="94">
        <f t="array" ref="AZ203">IFERROR(INDEX(#REF!,MATCH($A158&amp;$D203,#REF!,0),MATCH(AZ$3,#REF!,0)),0)</f>
        <v>0</v>
      </c>
      <c r="BA203" s="79"/>
      <c r="BB203" s="80">
        <f t="shared" si="406"/>
        <v>0</v>
      </c>
      <c r="BC203" s="85" t="e">
        <f>BB203/BB160</f>
        <v>#DIV/0!</v>
      </c>
      <c r="BD203" s="60"/>
      <c r="BE203" s="94" t="str">
        <f t="shared" si="448"/>
        <v>Omie</v>
      </c>
      <c r="BF203" s="115">
        <f t="shared" si="448"/>
        <v>-669</v>
      </c>
      <c r="BG203" s="112">
        <f t="shared" si="448"/>
        <v>0</v>
      </c>
      <c r="BH203" s="111" t="e">
        <f>BH160</f>
        <v>#REF!</v>
      </c>
      <c r="BI203" s="115">
        <f t="shared" si="445"/>
        <v>0</v>
      </c>
      <c r="BJ203" s="112">
        <f t="shared" si="445"/>
        <v>0</v>
      </c>
      <c r="BK203" s="111">
        <f t="shared" si="449"/>
        <v>0</v>
      </c>
      <c r="BL203" s="60"/>
      <c r="BM203" s="94">
        <f t="array" ref="BM203">IFERROR(INDEX(#REF!,MATCH($A158&amp;$D203,#REF!,0),MATCH(BM$3,#REF!,0)),0)</f>
        <v>0</v>
      </c>
      <c r="BN203" s="94">
        <f t="array" ref="BN203">IFERROR(INDEX(#REF!,MATCH($A158&amp;$D203,#REF!,0),MATCH(BN$3,#REF!,0)),0)</f>
        <v>0</v>
      </c>
      <c r="BO203" s="94">
        <f t="array" ref="BO203">IFERROR(INDEX(#REF!,MATCH($A158&amp;$D203,#REF!,0),MATCH(BO$3,#REF!,0)),0)</f>
        <v>0</v>
      </c>
      <c r="BP203" s="94">
        <f t="array" ref="BP203">IFERROR(INDEX(#REF!,MATCH($A158&amp;$D203,#REF!,0),MATCH(BP$3,#REF!,0)),0)</f>
        <v>0</v>
      </c>
      <c r="BQ203" s="94" t="e">
        <f t="shared" ref="BQ203:BX203" si="470">((BQ160*$G203*--(AND($BF203=0,$BG203=0))+$BF203+BQ160*$BG203)*--(BQ$3&gt;=$BH203))*(1+$BJ203*--(BQ$3&gt;=$BK203))*--(IFERROR(MOD(MONTH(BQ$3),$BI203),0)=0)</f>
        <v>#REF!</v>
      </c>
      <c r="BR203" s="94" t="e">
        <f t="shared" si="470"/>
        <v>#REF!</v>
      </c>
      <c r="BS203" s="94" t="e">
        <f t="shared" si="470"/>
        <v>#REF!</v>
      </c>
      <c r="BT203" s="94" t="e">
        <f t="shared" si="470"/>
        <v>#REF!</v>
      </c>
      <c r="BU203" s="94" t="e">
        <f t="shared" si="470"/>
        <v>#REF!</v>
      </c>
      <c r="BV203" s="94" t="e">
        <f t="shared" si="470"/>
        <v>#REF!</v>
      </c>
      <c r="BW203" s="94" t="e">
        <f t="shared" si="470"/>
        <v>#REF!</v>
      </c>
      <c r="BX203" s="94" t="e">
        <f t="shared" si="470"/>
        <v>#REF!</v>
      </c>
      <c r="BY203" s="79"/>
      <c r="BZ203" s="80" t="e">
        <f t="shared" si="408"/>
        <v>#REF!</v>
      </c>
      <c r="CA203" s="85" t="e">
        <f>BZ203/BZ160</f>
        <v>#REF!</v>
      </c>
      <c r="CB203" s="60"/>
      <c r="CC203" s="94" t="e">
        <f t="shared" ref="CC203:CN203" si="471">((CC160*$G203*--(AND($BF203=0,$BG203=0))+$BF203+CC160*$BG203)*--(CC$3&gt;=$BH203))*(1+$BJ203*--(CC$3&gt;=$BK203))*--(IFERROR(MOD(MONTH(CC$3),$BI203),0)=0)</f>
        <v>#REF!</v>
      </c>
      <c r="CD203" s="94" t="e">
        <f t="shared" si="471"/>
        <v>#REF!</v>
      </c>
      <c r="CE203" s="94" t="e">
        <f t="shared" si="471"/>
        <v>#REF!</v>
      </c>
      <c r="CF203" s="94" t="e">
        <f t="shared" si="471"/>
        <v>#REF!</v>
      </c>
      <c r="CG203" s="94" t="e">
        <f t="shared" si="471"/>
        <v>#REF!</v>
      </c>
      <c r="CH203" s="94" t="e">
        <f t="shared" si="471"/>
        <v>#REF!</v>
      </c>
      <c r="CI203" s="94" t="e">
        <f t="shared" si="471"/>
        <v>#REF!</v>
      </c>
      <c r="CJ203" s="94" t="e">
        <f t="shared" si="471"/>
        <v>#REF!</v>
      </c>
      <c r="CK203" s="94" t="e">
        <f t="shared" si="471"/>
        <v>#REF!</v>
      </c>
      <c r="CL203" s="94" t="e">
        <f t="shared" si="471"/>
        <v>#REF!</v>
      </c>
      <c r="CM203" s="94" t="e">
        <f t="shared" si="471"/>
        <v>#REF!</v>
      </c>
      <c r="CN203" s="94" t="e">
        <f t="shared" si="471"/>
        <v>#REF!</v>
      </c>
      <c r="CO203" s="79"/>
      <c r="CP203" s="80" t="e">
        <f t="shared" si="410"/>
        <v>#REF!</v>
      </c>
      <c r="CQ203" s="85" t="e">
        <f>CP203/CP160</f>
        <v>#REF!</v>
      </c>
    </row>
    <row r="204" spans="1:95" ht="10.5" customHeight="1" outlineLevel="1" x14ac:dyDescent="0.25">
      <c r="A204" s="70" t="str">
        <f t="shared" si="440"/>
        <v>DespesaConciliação contas a receber</v>
      </c>
      <c r="B204" s="114" t="s">
        <v>53</v>
      </c>
      <c r="C204" s="70"/>
      <c r="D204" s="79" t="s">
        <v>138</v>
      </c>
      <c r="E204" s="79" t="e">
        <f>D158</f>
        <v>#REF!</v>
      </c>
      <c r="F204" s="79"/>
      <c r="G204" s="85">
        <v>0</v>
      </c>
      <c r="H204" s="79"/>
      <c r="I204" s="94">
        <v>0</v>
      </c>
      <c r="J204" s="94">
        <v>0</v>
      </c>
      <c r="K204" s="94">
        <v>0</v>
      </c>
      <c r="L204" s="94">
        <v>0</v>
      </c>
      <c r="M204" s="94">
        <v>0</v>
      </c>
      <c r="N204" s="94">
        <v>0</v>
      </c>
      <c r="O204" s="94">
        <v>0</v>
      </c>
      <c r="P204" s="94">
        <v>0</v>
      </c>
      <c r="Q204" s="94">
        <v>0</v>
      </c>
      <c r="R204" s="94">
        <v>0</v>
      </c>
      <c r="S204" s="94">
        <v>0</v>
      </c>
      <c r="T204" s="94">
        <v>0</v>
      </c>
      <c r="U204" s="79"/>
      <c r="V204" s="80">
        <f t="shared" si="402"/>
        <v>0</v>
      </c>
      <c r="W204" s="85">
        <f>V204/V160</f>
        <v>0</v>
      </c>
      <c r="X204" s="60"/>
      <c r="Y204" s="94">
        <f t="array" ref="Y204">IFERROR(INDEX(#REF!,MATCH($A158&amp;$D204,#REF!,0),MATCH(Y$3,#REF!,0)),0)</f>
        <v>0</v>
      </c>
      <c r="Z204" s="94">
        <f t="array" ref="Z204">IFERROR(INDEX(#REF!,MATCH($A158&amp;$D204,#REF!,0),MATCH(Z$3,#REF!,0)),0)</f>
        <v>0</v>
      </c>
      <c r="AA204" s="94">
        <f t="array" ref="AA204">IFERROR(INDEX(#REF!,MATCH($A158&amp;$D204,#REF!,0),MATCH(AA$3,#REF!,0)),0)</f>
        <v>0</v>
      </c>
      <c r="AB204" s="94">
        <f t="array" ref="AB204">IFERROR(INDEX(#REF!,MATCH($A158&amp;$D204,#REF!,0),MATCH(AB$3,#REF!,0)),0)</f>
        <v>0</v>
      </c>
      <c r="AC204" s="94">
        <f t="array" ref="AC204">IFERROR(INDEX(#REF!,MATCH($A158&amp;$D204,#REF!,0),MATCH(AC$3,#REF!,0)),0)</f>
        <v>0</v>
      </c>
      <c r="AD204" s="94">
        <f t="array" ref="AD204">IFERROR(INDEX(#REF!,MATCH($A158&amp;$D204,#REF!,0),MATCH(AD$3,#REF!,0)),0)</f>
        <v>0</v>
      </c>
      <c r="AE204" s="94">
        <f t="array" ref="AE204">IFERROR(INDEX(#REF!,MATCH($A158&amp;$D204,#REF!,0),MATCH(AE$3,#REF!,0)),0)</f>
        <v>0</v>
      </c>
      <c r="AF204" s="94">
        <f t="array" ref="AF204">IFERROR(INDEX(#REF!,MATCH($A158&amp;$D204,#REF!,0),MATCH(AF$3,#REF!,0)),0)</f>
        <v>0</v>
      </c>
      <c r="AG204" s="94">
        <f t="array" ref="AG204">IFERROR(INDEX(#REF!,MATCH($A158&amp;$D204,#REF!,0),MATCH(AG$3,#REF!,0)),0)</f>
        <v>0</v>
      </c>
      <c r="AH204" s="94">
        <f t="array" ref="AH204">IFERROR(INDEX(#REF!,MATCH($A158&amp;$D204,#REF!,0),MATCH(AH$3,#REF!,0)),0)</f>
        <v>0</v>
      </c>
      <c r="AI204" s="94">
        <f t="array" ref="AI204">IFERROR(INDEX(#REF!,MATCH($A158&amp;$D204,#REF!,0),MATCH(AI$3,#REF!,0)),0)</f>
        <v>0</v>
      </c>
      <c r="AJ204" s="94">
        <f t="array" ref="AJ204">IFERROR(INDEX(#REF!,MATCH($A158&amp;$D204,#REF!,0),MATCH(AJ$3,#REF!,0)),0)</f>
        <v>0</v>
      </c>
      <c r="AK204" s="79"/>
      <c r="AL204" s="80">
        <f t="shared" si="404"/>
        <v>0</v>
      </c>
      <c r="AM204" s="85" t="e">
        <f>AL204/AL160</f>
        <v>#DIV/0!</v>
      </c>
      <c r="AN204" s="60" t="e">
        <f>D158&amp;D204</f>
        <v>#REF!</v>
      </c>
      <c r="AO204" s="94">
        <f t="array" ref="AO204">IFERROR(INDEX(#REF!,MATCH($A158&amp;$D204,#REF!,0),MATCH(AO$3,#REF!,0)),0)</f>
        <v>0</v>
      </c>
      <c r="AP204" s="94">
        <f t="array" ref="AP204">IFERROR(INDEX(#REF!,MATCH($A158&amp;$D204,#REF!,0),MATCH(AP$3,#REF!,0)),0)</f>
        <v>0</v>
      </c>
      <c r="AQ204" s="94">
        <f t="array" ref="AQ204">IFERROR(INDEX(#REF!,MATCH($A158&amp;$D204,#REF!,0),MATCH(AQ$3,#REF!,0)),0)</f>
        <v>0</v>
      </c>
      <c r="AR204" s="94">
        <f t="array" ref="AR204">IFERROR(INDEX(#REF!,MATCH($A158&amp;$D204,#REF!,0),MATCH(AR$3,#REF!,0)),0)</f>
        <v>0</v>
      </c>
      <c r="AS204" s="94">
        <f t="array" ref="AS204">IFERROR(INDEX(#REF!,MATCH($A158&amp;$D204,#REF!,0),MATCH(AS$3,#REF!,0)),0)</f>
        <v>0</v>
      </c>
      <c r="AT204" s="94">
        <f t="array" ref="AT204">IFERROR(INDEX(#REF!,MATCH($A158&amp;$D204,#REF!,0),MATCH(AT$3,#REF!,0)),0)</f>
        <v>0</v>
      </c>
      <c r="AU204" s="94">
        <f t="array" ref="AU204">IFERROR(INDEX(#REF!,MATCH($A158&amp;$D204,#REF!,0),MATCH(AU$3,#REF!,0)),0)</f>
        <v>0</v>
      </c>
      <c r="AV204" s="94">
        <f t="array" ref="AV204">IFERROR(INDEX(#REF!,MATCH($A158&amp;$D204,#REF!,0),MATCH(AV$3,#REF!,0)),0)</f>
        <v>0</v>
      </c>
      <c r="AW204" s="94">
        <f t="array" ref="AW204">IFERROR(INDEX(#REF!,MATCH($A158&amp;$D204,#REF!,0),MATCH(AW$3,#REF!,0)),0)</f>
        <v>0</v>
      </c>
      <c r="AX204" s="94">
        <f t="array" ref="AX204">IFERROR(INDEX(#REF!,MATCH($A158&amp;$D204,#REF!,0),MATCH(AX$3,#REF!,0)),0)</f>
        <v>0</v>
      </c>
      <c r="AY204" s="94">
        <f t="array" ref="AY204">IFERROR(INDEX(#REF!,MATCH($A158&amp;$D204,#REF!,0),MATCH(AY$3,#REF!,0)),0)</f>
        <v>0</v>
      </c>
      <c r="AZ204" s="94">
        <f t="array" ref="AZ204">IFERROR(INDEX(#REF!,MATCH($A158&amp;$D204,#REF!,0),MATCH(AZ$3,#REF!,0)),0)</f>
        <v>0</v>
      </c>
      <c r="BA204" s="79"/>
      <c r="BB204" s="80">
        <f t="shared" si="406"/>
        <v>0</v>
      </c>
      <c r="BC204" s="85" t="e">
        <f>BB204/BB160</f>
        <v>#DIV/0!</v>
      </c>
      <c r="BD204" s="60"/>
      <c r="BE204" s="94" t="str">
        <f t="shared" si="448"/>
        <v>Corte de custo</v>
      </c>
      <c r="BF204" s="115">
        <f t="shared" si="448"/>
        <v>0</v>
      </c>
      <c r="BG204" s="112">
        <f t="shared" si="448"/>
        <v>0</v>
      </c>
      <c r="BH204" s="111" t="e">
        <f>BH160</f>
        <v>#REF!</v>
      </c>
      <c r="BI204" s="115">
        <f t="shared" si="445"/>
        <v>0</v>
      </c>
      <c r="BJ204" s="112">
        <f t="shared" si="445"/>
        <v>0</v>
      </c>
      <c r="BK204" s="111">
        <f t="shared" si="449"/>
        <v>0</v>
      </c>
      <c r="BL204" s="60"/>
      <c r="BM204" s="94">
        <f t="array" ref="BM204">IFERROR(INDEX(#REF!,MATCH($A158&amp;$D204,#REF!,0),MATCH(BM$3,#REF!,0)),0)</f>
        <v>0</v>
      </c>
      <c r="BN204" s="94">
        <f t="array" ref="BN204">IFERROR(INDEX(#REF!,MATCH($A158&amp;$D204,#REF!,0),MATCH(BN$3,#REF!,0)),0)</f>
        <v>0</v>
      </c>
      <c r="BO204" s="94">
        <f t="array" ref="BO204">IFERROR(INDEX(#REF!,MATCH($A158&amp;$D204,#REF!,0),MATCH(BO$3,#REF!,0)),0)</f>
        <v>0</v>
      </c>
      <c r="BP204" s="94">
        <f t="array" ref="BP204">IFERROR(INDEX(#REF!,MATCH($A158&amp;$D204,#REF!,0),MATCH(BP$3,#REF!,0)),0)</f>
        <v>0</v>
      </c>
      <c r="BQ204" s="94" t="e">
        <f t="shared" ref="BQ204:BX204" si="472">((BQ160*$G204*--(AND($BF204=0,$BG204=0))+$BF204+BQ160*$BG204)*--(BQ$3&gt;=$BH204))*(1+$BJ204*--(BQ$3&gt;=$BK204))*--(IFERROR(MOD(MONTH(BQ$3),$BI204),0)=0)</f>
        <v>#REF!</v>
      </c>
      <c r="BR204" s="94" t="e">
        <f t="shared" si="472"/>
        <v>#REF!</v>
      </c>
      <c r="BS204" s="94" t="e">
        <f t="shared" si="472"/>
        <v>#REF!</v>
      </c>
      <c r="BT204" s="94" t="e">
        <f t="shared" si="472"/>
        <v>#REF!</v>
      </c>
      <c r="BU204" s="94" t="e">
        <f t="shared" si="472"/>
        <v>#REF!</v>
      </c>
      <c r="BV204" s="94" t="e">
        <f t="shared" si="472"/>
        <v>#REF!</v>
      </c>
      <c r="BW204" s="94" t="e">
        <f t="shared" si="472"/>
        <v>#REF!</v>
      </c>
      <c r="BX204" s="94" t="e">
        <f t="shared" si="472"/>
        <v>#REF!</v>
      </c>
      <c r="BY204" s="79"/>
      <c r="BZ204" s="80" t="e">
        <f t="shared" si="408"/>
        <v>#REF!</v>
      </c>
      <c r="CA204" s="85" t="e">
        <f>BZ204/BZ160</f>
        <v>#REF!</v>
      </c>
      <c r="CB204" s="60"/>
      <c r="CC204" s="94" t="e">
        <f t="shared" ref="CC204:CN204" si="473">((CC160*$G204*--(AND($BF204=0,$BG204=0))+$BF204+CC160*$BG204)*--(CC$3&gt;=$BH204))*(1+$BJ204*--(CC$3&gt;=$BK204))*--(IFERROR(MOD(MONTH(CC$3),$BI204),0)=0)</f>
        <v>#REF!</v>
      </c>
      <c r="CD204" s="94" t="e">
        <f t="shared" si="473"/>
        <v>#REF!</v>
      </c>
      <c r="CE204" s="94" t="e">
        <f t="shared" si="473"/>
        <v>#REF!</v>
      </c>
      <c r="CF204" s="94" t="e">
        <f t="shared" si="473"/>
        <v>#REF!</v>
      </c>
      <c r="CG204" s="94" t="e">
        <f t="shared" si="473"/>
        <v>#REF!</v>
      </c>
      <c r="CH204" s="94" t="e">
        <f t="shared" si="473"/>
        <v>#REF!</v>
      </c>
      <c r="CI204" s="94" t="e">
        <f t="shared" si="473"/>
        <v>#REF!</v>
      </c>
      <c r="CJ204" s="94" t="e">
        <f t="shared" si="473"/>
        <v>#REF!</v>
      </c>
      <c r="CK204" s="94" t="e">
        <f t="shared" si="473"/>
        <v>#REF!</v>
      </c>
      <c r="CL204" s="94" t="e">
        <f t="shared" si="473"/>
        <v>#REF!</v>
      </c>
      <c r="CM204" s="94" t="e">
        <f t="shared" si="473"/>
        <v>#REF!</v>
      </c>
      <c r="CN204" s="94" t="e">
        <f t="shared" si="473"/>
        <v>#REF!</v>
      </c>
      <c r="CO204" s="79"/>
      <c r="CP204" s="80" t="e">
        <f t="shared" si="410"/>
        <v>#REF!</v>
      </c>
      <c r="CQ204" s="85" t="e">
        <f>CP204/CP160</f>
        <v>#REF!</v>
      </c>
    </row>
    <row r="205" spans="1:95" ht="10.5" customHeight="1" x14ac:dyDescent="0.25">
      <c r="A205" s="70" t="str">
        <f t="shared" si="440"/>
        <v>DespesaServiços contratados</v>
      </c>
      <c r="B205" s="114" t="s">
        <v>53</v>
      </c>
      <c r="C205" s="70"/>
      <c r="D205" s="60" t="s">
        <v>131</v>
      </c>
      <c r="E205" s="60" t="e">
        <f>D158</f>
        <v>#REF!</v>
      </c>
      <c r="F205" s="60"/>
      <c r="G205" s="62">
        <v>-1.15366778420781E-2</v>
      </c>
      <c r="H205" s="60"/>
      <c r="I205" s="67">
        <v>0</v>
      </c>
      <c r="J205" s="67">
        <v>0</v>
      </c>
      <c r="K205" s="67">
        <v>0</v>
      </c>
      <c r="L205" s="67">
        <v>-504.3184899767802</v>
      </c>
      <c r="M205" s="67">
        <v>0</v>
      </c>
      <c r="N205" s="67">
        <v>0</v>
      </c>
      <c r="O205" s="67">
        <v>0</v>
      </c>
      <c r="P205" s="67">
        <v>0</v>
      </c>
      <c r="Q205" s="67">
        <v>0</v>
      </c>
      <c r="R205" s="67">
        <v>-450.70951117936983</v>
      </c>
      <c r="S205" s="67">
        <v>0</v>
      </c>
      <c r="T205" s="67">
        <v>0</v>
      </c>
      <c r="U205" s="60"/>
      <c r="V205" s="87">
        <f t="shared" si="402"/>
        <v>-955.02800115615003</v>
      </c>
      <c r="W205" s="62">
        <f>V205/V160</f>
        <v>-1.3686746487478101E-3</v>
      </c>
      <c r="X205" s="60"/>
      <c r="Y205" s="67">
        <f t="shared" ref="Y205:AJ205" si="474">SUM(Y206:Y208)</f>
        <v>0</v>
      </c>
      <c r="Z205" s="67">
        <f t="shared" si="474"/>
        <v>0</v>
      </c>
      <c r="AA205" s="67">
        <f t="shared" si="474"/>
        <v>0</v>
      </c>
      <c r="AB205" s="67">
        <f t="shared" si="474"/>
        <v>0</v>
      </c>
      <c r="AC205" s="67">
        <f t="shared" si="474"/>
        <v>0</v>
      </c>
      <c r="AD205" s="67">
        <f t="shared" si="474"/>
        <v>0</v>
      </c>
      <c r="AE205" s="67">
        <f t="shared" si="474"/>
        <v>0</v>
      </c>
      <c r="AF205" s="67">
        <f t="shared" si="474"/>
        <v>0</v>
      </c>
      <c r="AG205" s="67">
        <f t="shared" si="474"/>
        <v>0</v>
      </c>
      <c r="AH205" s="67">
        <f t="shared" si="474"/>
        <v>0</v>
      </c>
      <c r="AI205" s="67">
        <f t="shared" si="474"/>
        <v>0</v>
      </c>
      <c r="AJ205" s="67">
        <f t="shared" si="474"/>
        <v>0</v>
      </c>
      <c r="AK205" s="60"/>
      <c r="AL205" s="87">
        <f t="shared" si="404"/>
        <v>0</v>
      </c>
      <c r="AM205" s="62" t="e">
        <f>AL205/AL160</f>
        <v>#DIV/0!</v>
      </c>
      <c r="AN205" s="60" t="e">
        <f>D158&amp;D205</f>
        <v>#REF!</v>
      </c>
      <c r="AO205" s="67">
        <f t="shared" ref="AO205:AZ205" si="475">SUM(AO206:AO208)</f>
        <v>0</v>
      </c>
      <c r="AP205" s="67">
        <f t="shared" si="475"/>
        <v>0</v>
      </c>
      <c r="AQ205" s="67">
        <f t="shared" si="475"/>
        <v>0</v>
      </c>
      <c r="AR205" s="67">
        <f t="shared" si="475"/>
        <v>0</v>
      </c>
      <c r="AS205" s="67">
        <f t="shared" si="475"/>
        <v>0</v>
      </c>
      <c r="AT205" s="67">
        <f t="shared" si="475"/>
        <v>0</v>
      </c>
      <c r="AU205" s="67">
        <f t="shared" si="475"/>
        <v>0</v>
      </c>
      <c r="AV205" s="67">
        <f t="shared" si="475"/>
        <v>0</v>
      </c>
      <c r="AW205" s="67">
        <f t="shared" si="475"/>
        <v>0</v>
      </c>
      <c r="AX205" s="67">
        <f t="shared" si="475"/>
        <v>0</v>
      </c>
      <c r="AY205" s="67">
        <f t="shared" si="475"/>
        <v>0</v>
      </c>
      <c r="AZ205" s="67">
        <f t="shared" si="475"/>
        <v>0</v>
      </c>
      <c r="BA205" s="60"/>
      <c r="BB205" s="87">
        <f t="shared" si="406"/>
        <v>0</v>
      </c>
      <c r="BC205" s="62" t="e">
        <f>BB205/BB160</f>
        <v>#DIV/0!</v>
      </c>
      <c r="BD205" s="60"/>
      <c r="BE205" s="67">
        <f t="shared" si="448"/>
        <v>0</v>
      </c>
      <c r="BF205" s="119">
        <f t="shared" si="448"/>
        <v>0</v>
      </c>
      <c r="BG205" s="120">
        <f t="shared" si="448"/>
        <v>0</v>
      </c>
      <c r="BH205" s="121" t="e">
        <f>BH160</f>
        <v>#REF!</v>
      </c>
      <c r="BI205" s="69">
        <f t="shared" si="445"/>
        <v>0</v>
      </c>
      <c r="BJ205" s="120">
        <f t="shared" si="445"/>
        <v>0</v>
      </c>
      <c r="BK205" s="121">
        <f t="shared" si="449"/>
        <v>0</v>
      </c>
      <c r="BL205" s="60"/>
      <c r="BM205" s="67">
        <f t="shared" ref="BM205:BX205" si="476">SUM(BM206:BM208)</f>
        <v>0</v>
      </c>
      <c r="BN205" s="67">
        <f t="shared" si="476"/>
        <v>0</v>
      </c>
      <c r="BO205" s="67">
        <f t="shared" si="476"/>
        <v>0</v>
      </c>
      <c r="BP205" s="67">
        <f t="shared" si="476"/>
        <v>0</v>
      </c>
      <c r="BQ205" s="67" t="e">
        <f t="shared" si="476"/>
        <v>#REF!</v>
      </c>
      <c r="BR205" s="67" t="e">
        <f t="shared" si="476"/>
        <v>#REF!</v>
      </c>
      <c r="BS205" s="67" t="e">
        <f t="shared" si="476"/>
        <v>#REF!</v>
      </c>
      <c r="BT205" s="67" t="e">
        <f t="shared" si="476"/>
        <v>#REF!</v>
      </c>
      <c r="BU205" s="67" t="e">
        <f t="shared" si="476"/>
        <v>#REF!</v>
      </c>
      <c r="BV205" s="67" t="e">
        <f t="shared" si="476"/>
        <v>#REF!</v>
      </c>
      <c r="BW205" s="67" t="e">
        <f t="shared" si="476"/>
        <v>#REF!</v>
      </c>
      <c r="BX205" s="67" t="e">
        <f t="shared" si="476"/>
        <v>#REF!</v>
      </c>
      <c r="BY205" s="60"/>
      <c r="BZ205" s="87" t="e">
        <f t="shared" si="408"/>
        <v>#REF!</v>
      </c>
      <c r="CA205" s="62" t="e">
        <f>BZ205/BZ160</f>
        <v>#REF!</v>
      </c>
      <c r="CB205" s="60"/>
      <c r="CC205" s="67" t="e">
        <f t="shared" ref="CC205:CN205" si="477">SUM(CC206:CC208)</f>
        <v>#REF!</v>
      </c>
      <c r="CD205" s="67" t="e">
        <f t="shared" si="477"/>
        <v>#REF!</v>
      </c>
      <c r="CE205" s="67" t="e">
        <f t="shared" si="477"/>
        <v>#REF!</v>
      </c>
      <c r="CF205" s="67" t="e">
        <f t="shared" si="477"/>
        <v>#REF!</v>
      </c>
      <c r="CG205" s="67" t="e">
        <f t="shared" si="477"/>
        <v>#REF!</v>
      </c>
      <c r="CH205" s="67" t="e">
        <f t="shared" si="477"/>
        <v>#REF!</v>
      </c>
      <c r="CI205" s="67" t="e">
        <f t="shared" si="477"/>
        <v>#REF!</v>
      </c>
      <c r="CJ205" s="67" t="e">
        <f t="shared" si="477"/>
        <v>#REF!</v>
      </c>
      <c r="CK205" s="67" t="e">
        <f t="shared" si="477"/>
        <v>#REF!</v>
      </c>
      <c r="CL205" s="67" t="e">
        <f t="shared" si="477"/>
        <v>#REF!</v>
      </c>
      <c r="CM205" s="67" t="e">
        <f t="shared" si="477"/>
        <v>#REF!</v>
      </c>
      <c r="CN205" s="67" t="e">
        <f t="shared" si="477"/>
        <v>#REF!</v>
      </c>
      <c r="CO205" s="60"/>
      <c r="CP205" s="87" t="e">
        <f t="shared" si="410"/>
        <v>#REF!</v>
      </c>
      <c r="CQ205" s="62" t="e">
        <f>CP205/CP160</f>
        <v>#REF!</v>
      </c>
    </row>
    <row r="206" spans="1:95" ht="10.5" customHeight="1" outlineLevel="1" x14ac:dyDescent="0.25">
      <c r="A206" s="70" t="str">
        <f t="shared" si="440"/>
        <v>DespesaContabilidade</v>
      </c>
      <c r="B206" s="114" t="s">
        <v>53</v>
      </c>
      <c r="C206" s="78" t="s">
        <v>281</v>
      </c>
      <c r="D206" s="79" t="s">
        <v>132</v>
      </c>
      <c r="E206" s="79" t="e">
        <f>D158</f>
        <v>#REF!</v>
      </c>
      <c r="F206" s="79"/>
      <c r="G206" s="85">
        <v>0</v>
      </c>
      <c r="H206" s="79"/>
      <c r="I206" s="94">
        <v>0</v>
      </c>
      <c r="J206" s="94">
        <v>0</v>
      </c>
      <c r="K206" s="94">
        <v>0</v>
      </c>
      <c r="L206" s="94">
        <v>0</v>
      </c>
      <c r="M206" s="94">
        <v>0</v>
      </c>
      <c r="N206" s="94">
        <v>0</v>
      </c>
      <c r="O206" s="94">
        <v>0</v>
      </c>
      <c r="P206" s="94">
        <v>0</v>
      </c>
      <c r="Q206" s="94">
        <v>0</v>
      </c>
      <c r="R206" s="94">
        <v>0</v>
      </c>
      <c r="S206" s="94">
        <v>0</v>
      </c>
      <c r="T206" s="94">
        <v>0</v>
      </c>
      <c r="U206" s="79"/>
      <c r="V206" s="80">
        <f t="shared" si="402"/>
        <v>0</v>
      </c>
      <c r="W206" s="85">
        <f>V206/V160</f>
        <v>0</v>
      </c>
      <c r="X206" s="60"/>
      <c r="Y206" s="94">
        <f t="array" ref="Y206">IFERROR(INDEX(#REF!,MATCH($A158&amp;$D206,#REF!,0),MATCH(Y$3,#REF!,0)),0)</f>
        <v>0</v>
      </c>
      <c r="Z206" s="94">
        <f t="array" ref="Z206">IFERROR(INDEX(#REF!,MATCH($A158&amp;$D206,#REF!,0),MATCH(Z$3,#REF!,0)),0)</f>
        <v>0</v>
      </c>
      <c r="AA206" s="94">
        <f t="array" ref="AA206">IFERROR(INDEX(#REF!,MATCH($A158&amp;$D206,#REF!,0),MATCH(AA$3,#REF!,0)),0)</f>
        <v>0</v>
      </c>
      <c r="AB206" s="94">
        <f t="array" ref="AB206">IFERROR(INDEX(#REF!,MATCH($A158&amp;$D206,#REF!,0),MATCH(AB$3,#REF!,0)),0)</f>
        <v>0</v>
      </c>
      <c r="AC206" s="94">
        <f t="array" ref="AC206">IFERROR(INDEX(#REF!,MATCH($A158&amp;$D206,#REF!,0),MATCH(AC$3,#REF!,0)),0)</f>
        <v>0</v>
      </c>
      <c r="AD206" s="94">
        <f t="array" ref="AD206">IFERROR(INDEX(#REF!,MATCH($A158&amp;$D206,#REF!,0),MATCH(AD$3,#REF!,0)),0)</f>
        <v>0</v>
      </c>
      <c r="AE206" s="94">
        <f t="array" ref="AE206">IFERROR(INDEX(#REF!,MATCH($A158&amp;$D206,#REF!,0),MATCH(AE$3,#REF!,0)),0)</f>
        <v>0</v>
      </c>
      <c r="AF206" s="94">
        <f t="array" ref="AF206">IFERROR(INDEX(#REF!,MATCH($A158&amp;$D206,#REF!,0),MATCH(AF$3,#REF!,0)),0)</f>
        <v>0</v>
      </c>
      <c r="AG206" s="94">
        <f t="array" ref="AG206">IFERROR(INDEX(#REF!,MATCH($A158&amp;$D206,#REF!,0),MATCH(AG$3,#REF!,0)),0)</f>
        <v>0</v>
      </c>
      <c r="AH206" s="94">
        <f t="array" ref="AH206">IFERROR(INDEX(#REF!,MATCH($A158&amp;$D206,#REF!,0),MATCH(AH$3,#REF!,0)),0)</f>
        <v>0</v>
      </c>
      <c r="AI206" s="94">
        <f t="array" ref="AI206">IFERROR(INDEX(#REF!,MATCH($A158&amp;$D206,#REF!,0),MATCH(AI$3,#REF!,0)),0)</f>
        <v>0</v>
      </c>
      <c r="AJ206" s="94">
        <f t="array" ref="AJ206">IFERROR(INDEX(#REF!,MATCH($A158&amp;$D206,#REF!,0),MATCH(AJ$3,#REF!,0)),0)</f>
        <v>0</v>
      </c>
      <c r="AK206" s="79"/>
      <c r="AL206" s="80">
        <f t="shared" si="404"/>
        <v>0</v>
      </c>
      <c r="AM206" s="85" t="e">
        <f>AL206/AL160</f>
        <v>#DIV/0!</v>
      </c>
      <c r="AN206" s="60" t="e">
        <f>D158&amp;D206</f>
        <v>#REF!</v>
      </c>
      <c r="AO206" s="94">
        <f t="array" ref="AO206">IFERROR(INDEX(#REF!,MATCH($A158&amp;$D206,#REF!,0),MATCH(AO$3,#REF!,0)),0)</f>
        <v>0</v>
      </c>
      <c r="AP206" s="94">
        <f t="array" ref="AP206">IFERROR(INDEX(#REF!,MATCH($A158&amp;$D206,#REF!,0),MATCH(AP$3,#REF!,0)),0)</f>
        <v>0</v>
      </c>
      <c r="AQ206" s="94">
        <f t="array" ref="AQ206">IFERROR(INDEX(#REF!,MATCH($A158&amp;$D206,#REF!,0),MATCH(AQ$3,#REF!,0)),0)</f>
        <v>0</v>
      </c>
      <c r="AR206" s="94">
        <f t="array" ref="AR206">IFERROR(INDEX(#REF!,MATCH($A158&amp;$D206,#REF!,0),MATCH(AR$3,#REF!,0)),0)</f>
        <v>0</v>
      </c>
      <c r="AS206" s="94">
        <f t="array" ref="AS206">IFERROR(INDEX(#REF!,MATCH($A158&amp;$D206,#REF!,0),MATCH(AS$3,#REF!,0)),0)</f>
        <v>0</v>
      </c>
      <c r="AT206" s="94">
        <f t="array" ref="AT206">IFERROR(INDEX(#REF!,MATCH($A158&amp;$D206,#REF!,0),MATCH(AT$3,#REF!,0)),0)</f>
        <v>0</v>
      </c>
      <c r="AU206" s="94">
        <f t="array" ref="AU206">IFERROR(INDEX(#REF!,MATCH($A158&amp;$D206,#REF!,0),MATCH(AU$3,#REF!,0)),0)</f>
        <v>0</v>
      </c>
      <c r="AV206" s="94">
        <f t="array" ref="AV206">IFERROR(INDEX(#REF!,MATCH($A158&amp;$D206,#REF!,0),MATCH(AV$3,#REF!,0)),0)</f>
        <v>0</v>
      </c>
      <c r="AW206" s="94">
        <f t="array" ref="AW206">IFERROR(INDEX(#REF!,MATCH($A158&amp;$D206,#REF!,0),MATCH(AW$3,#REF!,0)),0)</f>
        <v>0</v>
      </c>
      <c r="AX206" s="94">
        <f t="array" ref="AX206">IFERROR(INDEX(#REF!,MATCH($A158&amp;$D206,#REF!,0),MATCH(AX$3,#REF!,0)),0)</f>
        <v>0</v>
      </c>
      <c r="AY206" s="94">
        <f t="array" ref="AY206">IFERROR(INDEX(#REF!,MATCH($A158&amp;$D206,#REF!,0),MATCH(AY$3,#REF!,0)),0)</f>
        <v>0</v>
      </c>
      <c r="AZ206" s="94">
        <f t="array" ref="AZ206">IFERROR(INDEX(#REF!,MATCH($A158&amp;$D206,#REF!,0),MATCH(AZ$3,#REF!,0)),0)</f>
        <v>0</v>
      </c>
      <c r="BA206" s="79"/>
      <c r="BB206" s="80">
        <f t="shared" si="406"/>
        <v>0</v>
      </c>
      <c r="BC206" s="85" t="e">
        <f>BB206/BB160</f>
        <v>#DIV/0!</v>
      </c>
      <c r="BD206" s="60"/>
      <c r="BE206" s="94" t="str">
        <f t="shared" si="448"/>
        <v>Venegas Contábil</v>
      </c>
      <c r="BF206" s="115">
        <f t="shared" si="448"/>
        <v>-600</v>
      </c>
      <c r="BG206" s="112">
        <f t="shared" si="448"/>
        <v>0</v>
      </c>
      <c r="BH206" s="111" t="e">
        <f>BH160</f>
        <v>#REF!</v>
      </c>
      <c r="BI206" s="113">
        <f t="shared" si="445"/>
        <v>0</v>
      </c>
      <c r="BJ206" s="112">
        <f t="shared" si="445"/>
        <v>0</v>
      </c>
      <c r="BK206" s="111">
        <f t="shared" si="449"/>
        <v>0</v>
      </c>
      <c r="BL206" s="60"/>
      <c r="BM206" s="94">
        <f t="array" ref="BM206">IFERROR(INDEX(#REF!,MATCH($A158&amp;$D206,#REF!,0),MATCH(BM$3,#REF!,0)),0)</f>
        <v>0</v>
      </c>
      <c r="BN206" s="94">
        <f t="array" ref="BN206">IFERROR(INDEX(#REF!,MATCH($A158&amp;$D206,#REF!,0),MATCH(BN$3,#REF!,0)),0)</f>
        <v>0</v>
      </c>
      <c r="BO206" s="94">
        <f t="array" ref="BO206">IFERROR(INDEX(#REF!,MATCH($A158&amp;$D206,#REF!,0),MATCH(BO$3,#REF!,0)),0)</f>
        <v>0</v>
      </c>
      <c r="BP206" s="94">
        <f t="array" ref="BP206">IFERROR(INDEX(#REF!,MATCH($A158&amp;$D206,#REF!,0),MATCH(BP$3,#REF!,0)),0)</f>
        <v>0</v>
      </c>
      <c r="BQ206" s="94" t="e">
        <f t="shared" ref="BQ206:BX206" si="478">((BQ160*$G206*--(AND($BF206=0,$BG206=0))+$BF206+BQ160*$BG206)*--(BQ$3&gt;=$BH206))*(1+$BJ206*--(BQ$3&gt;=$BK206))*--(IFERROR(MOD(MONTH(BQ$3),$BI206),0)=0)</f>
        <v>#REF!</v>
      </c>
      <c r="BR206" s="94" t="e">
        <f t="shared" si="478"/>
        <v>#REF!</v>
      </c>
      <c r="BS206" s="94" t="e">
        <f t="shared" si="478"/>
        <v>#REF!</v>
      </c>
      <c r="BT206" s="94" t="e">
        <f t="shared" si="478"/>
        <v>#REF!</v>
      </c>
      <c r="BU206" s="94" t="e">
        <f t="shared" si="478"/>
        <v>#REF!</v>
      </c>
      <c r="BV206" s="94" t="e">
        <f t="shared" si="478"/>
        <v>#REF!</v>
      </c>
      <c r="BW206" s="94" t="e">
        <f t="shared" si="478"/>
        <v>#REF!</v>
      </c>
      <c r="BX206" s="94" t="e">
        <f t="shared" si="478"/>
        <v>#REF!</v>
      </c>
      <c r="BY206" s="79"/>
      <c r="BZ206" s="80" t="e">
        <f t="shared" si="408"/>
        <v>#REF!</v>
      </c>
      <c r="CA206" s="85" t="e">
        <f>BZ206/BZ160</f>
        <v>#REF!</v>
      </c>
      <c r="CB206" s="60"/>
      <c r="CC206" s="94" t="e">
        <f t="shared" ref="CC206:CN206" si="479">((CC160*$G206*--(AND($BF206=0,$BG206=0))+$BF206+CC160*$BG206)*--(CC$3&gt;=$BH206))*(1+$BJ206*--(CC$3&gt;=$BK206))*--(IFERROR(MOD(MONTH(CC$3),$BI206),0)=0)</f>
        <v>#REF!</v>
      </c>
      <c r="CD206" s="94" t="e">
        <f t="shared" si="479"/>
        <v>#REF!</v>
      </c>
      <c r="CE206" s="94" t="e">
        <f t="shared" si="479"/>
        <v>#REF!</v>
      </c>
      <c r="CF206" s="94" t="e">
        <f t="shared" si="479"/>
        <v>#REF!</v>
      </c>
      <c r="CG206" s="94" t="e">
        <f t="shared" si="479"/>
        <v>#REF!</v>
      </c>
      <c r="CH206" s="94" t="e">
        <f t="shared" si="479"/>
        <v>#REF!</v>
      </c>
      <c r="CI206" s="94" t="e">
        <f t="shared" si="479"/>
        <v>#REF!</v>
      </c>
      <c r="CJ206" s="94" t="e">
        <f t="shared" si="479"/>
        <v>#REF!</v>
      </c>
      <c r="CK206" s="94" t="e">
        <f t="shared" si="479"/>
        <v>#REF!</v>
      </c>
      <c r="CL206" s="94" t="e">
        <f t="shared" si="479"/>
        <v>#REF!</v>
      </c>
      <c r="CM206" s="94" t="e">
        <f t="shared" si="479"/>
        <v>#REF!</v>
      </c>
      <c r="CN206" s="94" t="e">
        <f t="shared" si="479"/>
        <v>#REF!</v>
      </c>
      <c r="CO206" s="79"/>
      <c r="CP206" s="80" t="e">
        <f t="shared" si="410"/>
        <v>#REF!</v>
      </c>
      <c r="CQ206" s="85" t="e">
        <f>CP206/CP160</f>
        <v>#REF!</v>
      </c>
    </row>
    <row r="207" spans="1:95" ht="10.5" customHeight="1" outlineLevel="1" x14ac:dyDescent="0.25">
      <c r="A207" s="70" t="str">
        <f t="shared" si="440"/>
        <v>DespesaInternet</v>
      </c>
      <c r="B207" s="114" t="s">
        <v>53</v>
      </c>
      <c r="C207" s="78" t="s">
        <v>283</v>
      </c>
      <c r="D207" s="79" t="s">
        <v>137</v>
      </c>
      <c r="E207" s="79" t="e">
        <f>D158</f>
        <v>#REF!</v>
      </c>
      <c r="F207" s="79"/>
      <c r="G207" s="85">
        <v>-2.2336437834284588E-3</v>
      </c>
      <c r="H207" s="79"/>
      <c r="I207" s="94">
        <f t="shared" ref="I207:T207" si="480">((I159*$G207*--(AND($BF207=0,$BG207=0))+$BF207+I159*$BG207)*--(I$3&gt;=$BH207))*(1+$BJ207*--(I$3&gt;=$BK207))*--(IFERROR(MOD(MONTH(I$3),$BI207),0)=0)</f>
        <v>0</v>
      </c>
      <c r="J207" s="94">
        <f t="shared" si="480"/>
        <v>0</v>
      </c>
      <c r="K207" s="94">
        <f t="shared" si="480"/>
        <v>0</v>
      </c>
      <c r="L207" s="94">
        <f t="shared" si="480"/>
        <v>0</v>
      </c>
      <c r="M207" s="94">
        <f t="shared" si="480"/>
        <v>0</v>
      </c>
      <c r="N207" s="94">
        <f t="shared" si="480"/>
        <v>0</v>
      </c>
      <c r="O207" s="94">
        <f t="shared" si="480"/>
        <v>0</v>
      </c>
      <c r="P207" s="94">
        <f t="shared" si="480"/>
        <v>0</v>
      </c>
      <c r="Q207" s="94">
        <f t="shared" si="480"/>
        <v>0</v>
      </c>
      <c r="R207" s="94">
        <f t="shared" si="480"/>
        <v>0</v>
      </c>
      <c r="S207" s="94">
        <f t="shared" si="480"/>
        <v>0</v>
      </c>
      <c r="T207" s="94">
        <f t="shared" si="480"/>
        <v>0</v>
      </c>
      <c r="U207" s="79"/>
      <c r="V207" s="80">
        <f t="shared" si="402"/>
        <v>0</v>
      </c>
      <c r="W207" s="85">
        <f>V207/V159</f>
        <v>0</v>
      </c>
      <c r="X207" s="60"/>
      <c r="Y207" s="94">
        <f t="array" ref="Y207">IFERROR(INDEX(#REF!,MATCH($A158&amp;$D207,#REF!,0),MATCH(Y$3,#REF!,0)),0)</f>
        <v>0</v>
      </c>
      <c r="Z207" s="94">
        <f t="array" ref="Z207">IFERROR(INDEX(#REF!,MATCH($A158&amp;$D207,#REF!,0),MATCH(Z$3,#REF!,0)),0)</f>
        <v>0</v>
      </c>
      <c r="AA207" s="94">
        <f t="array" ref="AA207">IFERROR(INDEX(#REF!,MATCH($A158&amp;$D207,#REF!,0),MATCH(AA$3,#REF!,0)),0)</f>
        <v>0</v>
      </c>
      <c r="AB207" s="94">
        <f t="array" ref="AB207">IFERROR(INDEX(#REF!,MATCH($A158&amp;$D207,#REF!,0),MATCH(AB$3,#REF!,0)),0)</f>
        <v>0</v>
      </c>
      <c r="AC207" s="94">
        <f t="array" ref="AC207">IFERROR(INDEX(#REF!,MATCH($A158&amp;$D207,#REF!,0),MATCH(AC$3,#REF!,0)),0)</f>
        <v>0</v>
      </c>
      <c r="AD207" s="94">
        <f t="array" ref="AD207">IFERROR(INDEX(#REF!,MATCH($A158&amp;$D207,#REF!,0),MATCH(AD$3,#REF!,0)),0)</f>
        <v>0</v>
      </c>
      <c r="AE207" s="94">
        <f t="array" ref="AE207">IFERROR(INDEX(#REF!,MATCH($A158&amp;$D207,#REF!,0),MATCH(AE$3,#REF!,0)),0)</f>
        <v>0</v>
      </c>
      <c r="AF207" s="94">
        <f t="array" ref="AF207">IFERROR(INDEX(#REF!,MATCH($A158&amp;$D207,#REF!,0),MATCH(AF$3,#REF!,0)),0)</f>
        <v>0</v>
      </c>
      <c r="AG207" s="94">
        <f t="array" ref="AG207">IFERROR(INDEX(#REF!,MATCH($A158&amp;$D207,#REF!,0),MATCH(AG$3,#REF!,0)),0)</f>
        <v>0</v>
      </c>
      <c r="AH207" s="94">
        <f t="array" ref="AH207">IFERROR(INDEX(#REF!,MATCH($A158&amp;$D207,#REF!,0),MATCH(AH$3,#REF!,0)),0)</f>
        <v>0</v>
      </c>
      <c r="AI207" s="94">
        <f t="array" ref="AI207">IFERROR(INDEX(#REF!,MATCH($A158&amp;$D207,#REF!,0),MATCH(AI$3,#REF!,0)),0)</f>
        <v>0</v>
      </c>
      <c r="AJ207" s="94">
        <f t="array" ref="AJ207">IFERROR(INDEX(#REF!,MATCH($A158&amp;$D207,#REF!,0),MATCH(AJ$3,#REF!,0)),0)</f>
        <v>0</v>
      </c>
      <c r="AK207" s="79"/>
      <c r="AL207" s="80">
        <f t="shared" si="404"/>
        <v>0</v>
      </c>
      <c r="AM207" s="85">
        <f>AL207/AL159</f>
        <v>0</v>
      </c>
      <c r="AN207" s="60" t="e">
        <f>D158&amp;D207</f>
        <v>#REF!</v>
      </c>
      <c r="AO207" s="94">
        <f t="array" ref="AO207">IFERROR(INDEX(#REF!,MATCH($A158&amp;$D207,#REF!,0),MATCH(AO$3,#REF!,0)),0)</f>
        <v>0</v>
      </c>
      <c r="AP207" s="94">
        <f t="array" ref="AP207">IFERROR(INDEX(#REF!,MATCH($A158&amp;$D207,#REF!,0),MATCH(AP$3,#REF!,0)),0)</f>
        <v>0</v>
      </c>
      <c r="AQ207" s="94">
        <f t="array" ref="AQ207">IFERROR(INDEX(#REF!,MATCH($A158&amp;$D207,#REF!,0),MATCH(AQ$3,#REF!,0)),0)</f>
        <v>0</v>
      </c>
      <c r="AR207" s="94">
        <f t="array" ref="AR207">IFERROR(INDEX(#REF!,MATCH($A158&amp;$D207,#REF!,0),MATCH(AR$3,#REF!,0)),0)</f>
        <v>0</v>
      </c>
      <c r="AS207" s="94">
        <f t="array" ref="AS207">IFERROR(INDEX(#REF!,MATCH($A158&amp;$D207,#REF!,0),MATCH(AS$3,#REF!,0)),0)</f>
        <v>0</v>
      </c>
      <c r="AT207" s="94">
        <f t="array" ref="AT207">IFERROR(INDEX(#REF!,MATCH($A158&amp;$D207,#REF!,0),MATCH(AT$3,#REF!,0)),0)</f>
        <v>0</v>
      </c>
      <c r="AU207" s="94">
        <f t="array" ref="AU207">IFERROR(INDEX(#REF!,MATCH($A158&amp;$D207,#REF!,0),MATCH(AU$3,#REF!,0)),0)</f>
        <v>0</v>
      </c>
      <c r="AV207" s="94">
        <f t="array" ref="AV207">IFERROR(INDEX(#REF!,MATCH($A158&amp;$D207,#REF!,0),MATCH(AV$3,#REF!,0)),0)</f>
        <v>0</v>
      </c>
      <c r="AW207" s="94">
        <f t="array" ref="AW207">IFERROR(INDEX(#REF!,MATCH($A158&amp;$D207,#REF!,0),MATCH(AW$3,#REF!,0)),0)</f>
        <v>0</v>
      </c>
      <c r="AX207" s="94">
        <f t="array" ref="AX207">IFERROR(INDEX(#REF!,MATCH($A158&amp;$D207,#REF!,0),MATCH(AX$3,#REF!,0)),0)</f>
        <v>0</v>
      </c>
      <c r="AY207" s="94">
        <f t="array" ref="AY207">IFERROR(INDEX(#REF!,MATCH($A158&amp;$D207,#REF!,0),MATCH(AY$3,#REF!,0)),0)</f>
        <v>0</v>
      </c>
      <c r="AZ207" s="94">
        <f t="array" ref="AZ207">IFERROR(INDEX(#REF!,MATCH($A158&amp;$D207,#REF!,0),MATCH(AZ$3,#REF!,0)),0)</f>
        <v>0</v>
      </c>
      <c r="BA207" s="79"/>
      <c r="BB207" s="80">
        <f t="shared" si="406"/>
        <v>0</v>
      </c>
      <c r="BC207" s="85">
        <f>BB207/BB159</f>
        <v>0</v>
      </c>
      <c r="BD207" s="60"/>
      <c r="BE207" s="94" t="str">
        <f t="shared" si="448"/>
        <v>Venegas Contábil</v>
      </c>
      <c r="BF207" s="115">
        <f t="shared" si="448"/>
        <v>-350</v>
      </c>
      <c r="BG207" s="112">
        <f t="shared" si="448"/>
        <v>0</v>
      </c>
      <c r="BH207" s="111" t="str">
        <f>BH159</f>
        <v>Início</v>
      </c>
      <c r="BI207" s="113">
        <f t="shared" si="445"/>
        <v>0</v>
      </c>
      <c r="BJ207" s="112">
        <f t="shared" si="445"/>
        <v>0.1</v>
      </c>
      <c r="BK207" s="111">
        <f t="shared" si="449"/>
        <v>45658</v>
      </c>
      <c r="BL207" s="60"/>
      <c r="BM207" s="94">
        <f t="array" ref="BM207">IFERROR(INDEX(#REF!,MATCH($A158&amp;$D207,#REF!,0),MATCH(BM$3,#REF!,0)),0)</f>
        <v>0</v>
      </c>
      <c r="BN207" s="94">
        <f t="array" ref="BN207">IFERROR(INDEX(#REF!,MATCH($A158&amp;$D207,#REF!,0),MATCH(BN$3,#REF!,0)),0)</f>
        <v>0</v>
      </c>
      <c r="BO207" s="94">
        <f t="array" ref="BO207">IFERROR(INDEX(#REF!,MATCH($A158&amp;$D207,#REF!,0),MATCH(BO$3,#REF!,0)),0)</f>
        <v>0</v>
      </c>
      <c r="BP207" s="94">
        <f t="array" ref="BP207">IFERROR(INDEX(#REF!,MATCH($A158&amp;$D207,#REF!,0),MATCH(BP$3,#REF!,0)),0)</f>
        <v>0</v>
      </c>
      <c r="BQ207" s="94">
        <f t="shared" ref="BQ207:BX208" si="481">((BQ159*$G207*--(AND($BF207=0,$BG207=0))+$BF207+BQ159*$BG207)*--(BQ$3&gt;=$BH207))*(1+$BJ207*--(BQ$3&gt;=$BK207))*--(IFERROR(MOD(MONTH(BQ$3),$BI207),0)=0)</f>
        <v>0</v>
      </c>
      <c r="BR207" s="94">
        <f t="shared" si="481"/>
        <v>0</v>
      </c>
      <c r="BS207" s="94">
        <f t="shared" si="481"/>
        <v>0</v>
      </c>
      <c r="BT207" s="94">
        <f t="shared" si="481"/>
        <v>0</v>
      </c>
      <c r="BU207" s="94">
        <f t="shared" si="481"/>
        <v>0</v>
      </c>
      <c r="BV207" s="94">
        <f t="shared" si="481"/>
        <v>0</v>
      </c>
      <c r="BW207" s="94">
        <f t="shared" si="481"/>
        <v>0</v>
      </c>
      <c r="BX207" s="94">
        <f t="shared" si="481"/>
        <v>0</v>
      </c>
      <c r="BY207" s="79"/>
      <c r="BZ207" s="80">
        <f t="shared" si="408"/>
        <v>0</v>
      </c>
      <c r="CA207" s="85">
        <f>BZ207/BZ159</f>
        <v>0</v>
      </c>
      <c r="CB207" s="60"/>
      <c r="CC207" s="94">
        <f t="shared" ref="CC207:CN207" si="482">((CC159*$G207*--(AND($BF207=0,$BG207=0))+$BF207+CC159*$BG207)*--(CC$3&gt;=$BH207))*(1+$BJ207*--(CC$3&gt;=$BK207))*--(IFERROR(MOD(MONTH(CC$3),$BI207),0)=0)</f>
        <v>0</v>
      </c>
      <c r="CD207" s="94">
        <f t="shared" si="482"/>
        <v>0</v>
      </c>
      <c r="CE207" s="94">
        <f t="shared" si="482"/>
        <v>0</v>
      </c>
      <c r="CF207" s="94">
        <f t="shared" si="482"/>
        <v>0</v>
      </c>
      <c r="CG207" s="94">
        <f t="shared" si="482"/>
        <v>0</v>
      </c>
      <c r="CH207" s="94">
        <f t="shared" si="482"/>
        <v>0</v>
      </c>
      <c r="CI207" s="94">
        <f t="shared" si="482"/>
        <v>0</v>
      </c>
      <c r="CJ207" s="94">
        <f t="shared" si="482"/>
        <v>0</v>
      </c>
      <c r="CK207" s="94">
        <f t="shared" si="482"/>
        <v>0</v>
      </c>
      <c r="CL207" s="94">
        <f t="shared" si="482"/>
        <v>0</v>
      </c>
      <c r="CM207" s="94">
        <f t="shared" si="482"/>
        <v>0</v>
      </c>
      <c r="CN207" s="94">
        <f t="shared" si="482"/>
        <v>0</v>
      </c>
      <c r="CO207" s="79"/>
      <c r="CP207" s="80">
        <f t="shared" si="410"/>
        <v>0</v>
      </c>
      <c r="CQ207" s="85">
        <f>CP207/CP159</f>
        <v>0</v>
      </c>
    </row>
    <row r="208" spans="1:95" ht="10.5" customHeight="1" outlineLevel="1" x14ac:dyDescent="0.25">
      <c r="A208" s="70" t="str">
        <f t="shared" si="440"/>
        <v>DespesaManutenção equipamentos</v>
      </c>
      <c r="B208" s="114" t="s">
        <v>53</v>
      </c>
      <c r="C208" s="78" t="s">
        <v>283</v>
      </c>
      <c r="D208" s="79" t="s">
        <v>134</v>
      </c>
      <c r="E208" s="79" t="e">
        <f>D158</f>
        <v>#REF!</v>
      </c>
      <c r="F208" s="79"/>
      <c r="G208" s="85">
        <v>-2.2336437834284588E-3</v>
      </c>
      <c r="H208" s="79"/>
      <c r="I208" s="94">
        <v>0</v>
      </c>
      <c r="J208" s="94">
        <v>0</v>
      </c>
      <c r="K208" s="94">
        <v>0</v>
      </c>
      <c r="L208" s="94">
        <v>-504.3184899767802</v>
      </c>
      <c r="M208" s="94">
        <v>0</v>
      </c>
      <c r="N208" s="94">
        <v>0</v>
      </c>
      <c r="O208" s="94">
        <v>0</v>
      </c>
      <c r="P208" s="94">
        <v>0</v>
      </c>
      <c r="Q208" s="94">
        <v>0</v>
      </c>
      <c r="R208" s="94">
        <v>-450.70951117936983</v>
      </c>
      <c r="S208" s="94">
        <v>0</v>
      </c>
      <c r="T208" s="94">
        <v>0</v>
      </c>
      <c r="U208" s="79"/>
      <c r="V208" s="80">
        <f t="shared" si="402"/>
        <v>-955.02800115615003</v>
      </c>
      <c r="W208" s="85">
        <f>V208/V160</f>
        <v>-1.3686746487478101E-3</v>
      </c>
      <c r="X208" s="60"/>
      <c r="Y208" s="94">
        <f t="array" ref="Y208">IFERROR(INDEX(#REF!,MATCH($A158&amp;$D208,#REF!,0),MATCH(Y$3,#REF!,0)),0)</f>
        <v>0</v>
      </c>
      <c r="Z208" s="94">
        <f t="array" ref="Z208">IFERROR(INDEX(#REF!,MATCH($A158&amp;$D208,#REF!,0),MATCH(Z$3,#REF!,0)),0)</f>
        <v>0</v>
      </c>
      <c r="AA208" s="94">
        <f t="array" ref="AA208">IFERROR(INDEX(#REF!,MATCH($A158&amp;$D208,#REF!,0),MATCH(AA$3,#REF!,0)),0)</f>
        <v>0</v>
      </c>
      <c r="AB208" s="94">
        <f t="array" ref="AB208">IFERROR(INDEX(#REF!,MATCH($A158&amp;$D208,#REF!,0),MATCH(AB$3,#REF!,0)),0)</f>
        <v>0</v>
      </c>
      <c r="AC208" s="94">
        <f t="array" ref="AC208">IFERROR(INDEX(#REF!,MATCH($A158&amp;$D208,#REF!,0),MATCH(AC$3,#REF!,0)),0)</f>
        <v>0</v>
      </c>
      <c r="AD208" s="94">
        <f t="array" ref="AD208">IFERROR(INDEX(#REF!,MATCH($A158&amp;$D208,#REF!,0),MATCH(AD$3,#REF!,0)),0)</f>
        <v>0</v>
      </c>
      <c r="AE208" s="94">
        <f t="array" ref="AE208">IFERROR(INDEX(#REF!,MATCH($A158&amp;$D208,#REF!,0),MATCH(AE$3,#REF!,0)),0)</f>
        <v>0</v>
      </c>
      <c r="AF208" s="94">
        <f t="array" ref="AF208">IFERROR(INDEX(#REF!,MATCH($A158&amp;$D208,#REF!,0),MATCH(AF$3,#REF!,0)),0)</f>
        <v>0</v>
      </c>
      <c r="AG208" s="94">
        <f t="array" ref="AG208">IFERROR(INDEX(#REF!,MATCH($A158&amp;$D208,#REF!,0),MATCH(AG$3,#REF!,0)),0)</f>
        <v>0</v>
      </c>
      <c r="AH208" s="94">
        <f t="array" ref="AH208">IFERROR(INDEX(#REF!,MATCH($A158&amp;$D208,#REF!,0),MATCH(AH$3,#REF!,0)),0)</f>
        <v>0</v>
      </c>
      <c r="AI208" s="94">
        <f t="array" ref="AI208">IFERROR(INDEX(#REF!,MATCH($A158&amp;$D208,#REF!,0),MATCH(AI$3,#REF!,0)),0)</f>
        <v>0</v>
      </c>
      <c r="AJ208" s="94">
        <f t="array" ref="AJ208">IFERROR(INDEX(#REF!,MATCH($A158&amp;$D208,#REF!,0),MATCH(AJ$3,#REF!,0)),0)</f>
        <v>0</v>
      </c>
      <c r="AK208" s="79"/>
      <c r="AL208" s="80">
        <f t="shared" si="404"/>
        <v>0</v>
      </c>
      <c r="AM208" s="85" t="e">
        <f>AL208/AL160</f>
        <v>#DIV/0!</v>
      </c>
      <c r="AN208" s="60" t="e">
        <f>D158&amp;D208</f>
        <v>#REF!</v>
      </c>
      <c r="AO208" s="94">
        <f t="array" ref="AO208">IFERROR(INDEX(#REF!,MATCH($A158&amp;$D208,#REF!,0),MATCH(AO$3,#REF!,0)),0)</f>
        <v>0</v>
      </c>
      <c r="AP208" s="94">
        <f t="array" ref="AP208">IFERROR(INDEX(#REF!,MATCH($A158&amp;$D208,#REF!,0),MATCH(AP$3,#REF!,0)),0)</f>
        <v>0</v>
      </c>
      <c r="AQ208" s="94">
        <f t="array" ref="AQ208">IFERROR(INDEX(#REF!,MATCH($A158&amp;$D208,#REF!,0),MATCH(AQ$3,#REF!,0)),0)</f>
        <v>0</v>
      </c>
      <c r="AR208" s="94">
        <f t="array" ref="AR208">IFERROR(INDEX(#REF!,MATCH($A158&amp;$D208,#REF!,0),MATCH(AR$3,#REF!,0)),0)</f>
        <v>0</v>
      </c>
      <c r="AS208" s="94">
        <f t="array" ref="AS208">IFERROR(INDEX(#REF!,MATCH($A158&amp;$D208,#REF!,0),MATCH(AS$3,#REF!,0)),0)</f>
        <v>0</v>
      </c>
      <c r="AT208" s="94">
        <f t="array" ref="AT208">IFERROR(INDEX(#REF!,MATCH($A158&amp;$D208,#REF!,0),MATCH(AT$3,#REF!,0)),0)</f>
        <v>0</v>
      </c>
      <c r="AU208" s="94">
        <f t="array" ref="AU208">IFERROR(INDEX(#REF!,MATCH($A158&amp;$D208,#REF!,0),MATCH(AU$3,#REF!,0)),0)</f>
        <v>0</v>
      </c>
      <c r="AV208" s="94">
        <f t="array" ref="AV208">IFERROR(INDEX(#REF!,MATCH($A158&amp;$D208,#REF!,0),MATCH(AV$3,#REF!,0)),0)</f>
        <v>0</v>
      </c>
      <c r="AW208" s="94">
        <f t="array" ref="AW208">IFERROR(INDEX(#REF!,MATCH($A158&amp;$D208,#REF!,0),MATCH(AW$3,#REF!,0)),0)</f>
        <v>0</v>
      </c>
      <c r="AX208" s="94">
        <f t="array" ref="AX208">IFERROR(INDEX(#REF!,MATCH($A158&amp;$D208,#REF!,0),MATCH(AX$3,#REF!,0)),0)</f>
        <v>0</v>
      </c>
      <c r="AY208" s="94">
        <f t="array" ref="AY208">IFERROR(INDEX(#REF!,MATCH($A158&amp;$D208,#REF!,0),MATCH(AY$3,#REF!,0)),0)</f>
        <v>0</v>
      </c>
      <c r="AZ208" s="94">
        <f t="array" ref="AZ208">IFERROR(INDEX(#REF!,MATCH($A158&amp;$D208,#REF!,0),MATCH(AZ$3,#REF!,0)),0)</f>
        <v>0</v>
      </c>
      <c r="BA208" s="79"/>
      <c r="BB208" s="80">
        <f t="shared" si="406"/>
        <v>0</v>
      </c>
      <c r="BC208" s="85" t="e">
        <f>BB208/BB160</f>
        <v>#DIV/0!</v>
      </c>
      <c r="BD208" s="60"/>
      <c r="BE208" s="94">
        <f t="shared" si="448"/>
        <v>0</v>
      </c>
      <c r="BF208" s="115">
        <f t="shared" si="448"/>
        <v>0</v>
      </c>
      <c r="BG208" s="112">
        <f t="shared" si="448"/>
        <v>0</v>
      </c>
      <c r="BH208" s="111" t="e">
        <f>BH160</f>
        <v>#REF!</v>
      </c>
      <c r="BI208" s="113">
        <f t="shared" si="445"/>
        <v>0</v>
      </c>
      <c r="BJ208" s="112">
        <f t="shared" si="445"/>
        <v>0</v>
      </c>
      <c r="BK208" s="111">
        <f t="shared" si="449"/>
        <v>0</v>
      </c>
      <c r="BL208" s="60"/>
      <c r="BM208" s="94">
        <f t="array" ref="BM208">IFERROR(INDEX(#REF!,MATCH($A158&amp;$D208,#REF!,0),MATCH(BM$3,#REF!,0)),0)</f>
        <v>0</v>
      </c>
      <c r="BN208" s="94">
        <f t="array" ref="BN208">IFERROR(INDEX(#REF!,MATCH($A158&amp;$D208,#REF!,0),MATCH(BN$3,#REF!,0)),0)</f>
        <v>0</v>
      </c>
      <c r="BO208" s="94">
        <f t="array" ref="BO208">IFERROR(INDEX(#REF!,MATCH($A158&amp;$D208,#REF!,0),MATCH(BO$3,#REF!,0)),0)</f>
        <v>0</v>
      </c>
      <c r="BP208" s="94">
        <f t="array" ref="BP208">IFERROR(INDEX(#REF!,MATCH($A158&amp;$D208,#REF!,0),MATCH(BP$3,#REF!,0)),0)</f>
        <v>0</v>
      </c>
      <c r="BQ208" s="94" t="e">
        <f t="shared" si="481"/>
        <v>#REF!</v>
      </c>
      <c r="BR208" s="94" t="e">
        <f t="shared" si="481"/>
        <v>#REF!</v>
      </c>
      <c r="BS208" s="94" t="e">
        <f t="shared" si="481"/>
        <v>#REF!</v>
      </c>
      <c r="BT208" s="94" t="e">
        <f t="shared" si="481"/>
        <v>#REF!</v>
      </c>
      <c r="BU208" s="94" t="e">
        <f t="shared" si="481"/>
        <v>#REF!</v>
      </c>
      <c r="BV208" s="94" t="e">
        <f t="shared" si="481"/>
        <v>#REF!</v>
      </c>
      <c r="BW208" s="94" t="e">
        <f t="shared" si="481"/>
        <v>#REF!</v>
      </c>
      <c r="BX208" s="94" t="e">
        <f t="shared" si="481"/>
        <v>#REF!</v>
      </c>
      <c r="BY208" s="79"/>
      <c r="BZ208" s="80" t="e">
        <f t="shared" si="408"/>
        <v>#REF!</v>
      </c>
      <c r="CA208" s="85" t="e">
        <f>BZ208/BZ160</f>
        <v>#REF!</v>
      </c>
      <c r="CB208" s="60"/>
      <c r="CC208" s="94" t="e">
        <f t="shared" ref="CC208:CN208" si="483">((CC160*$G208*--(AND($BF208=0,$BG208=0))+$BF208+CC160*$BG208)*--(CC$3&gt;=$BH208))*(1+$BJ208*--(CC$3&gt;=$BK208))*--(IFERROR(MOD(MONTH(CC$3),$BI208),0)=0)</f>
        <v>#REF!</v>
      </c>
      <c r="CD208" s="94" t="e">
        <f t="shared" si="483"/>
        <v>#REF!</v>
      </c>
      <c r="CE208" s="94" t="e">
        <f t="shared" si="483"/>
        <v>#REF!</v>
      </c>
      <c r="CF208" s="94" t="e">
        <f t="shared" si="483"/>
        <v>#REF!</v>
      </c>
      <c r="CG208" s="94" t="e">
        <f t="shared" si="483"/>
        <v>#REF!</v>
      </c>
      <c r="CH208" s="94" t="e">
        <f t="shared" si="483"/>
        <v>#REF!</v>
      </c>
      <c r="CI208" s="94" t="e">
        <f t="shared" si="483"/>
        <v>#REF!</v>
      </c>
      <c r="CJ208" s="94" t="e">
        <f t="shared" si="483"/>
        <v>#REF!</v>
      </c>
      <c r="CK208" s="94" t="e">
        <f t="shared" si="483"/>
        <v>#REF!</v>
      </c>
      <c r="CL208" s="94" t="e">
        <f t="shared" si="483"/>
        <v>#REF!</v>
      </c>
      <c r="CM208" s="94" t="e">
        <f t="shared" si="483"/>
        <v>#REF!</v>
      </c>
      <c r="CN208" s="94" t="e">
        <f t="shared" si="483"/>
        <v>#REF!</v>
      </c>
      <c r="CO208" s="79"/>
      <c r="CP208" s="80" t="e">
        <f t="shared" si="410"/>
        <v>#REF!</v>
      </c>
      <c r="CQ208" s="85" t="e">
        <f>CP208/CP160</f>
        <v>#REF!</v>
      </c>
    </row>
    <row r="209" spans="1:95" ht="10.5" customHeight="1" x14ac:dyDescent="0.25">
      <c r="A209" s="70" t="str">
        <f t="shared" si="440"/>
        <v>DespesaViagens e agendas externas</v>
      </c>
      <c r="B209" s="114" t="s">
        <v>53</v>
      </c>
      <c r="C209" s="70" t="s">
        <v>320</v>
      </c>
      <c r="D209" s="60" t="s">
        <v>130</v>
      </c>
      <c r="E209" s="60" t="e">
        <f>D158</f>
        <v>#REF!</v>
      </c>
      <c r="F209" s="60"/>
      <c r="G209" s="62">
        <v>-9.8452618553320515E-5</v>
      </c>
      <c r="H209" s="60"/>
      <c r="I209" s="67">
        <v>0</v>
      </c>
      <c r="J209" s="67">
        <v>0</v>
      </c>
      <c r="K209" s="67">
        <v>0</v>
      </c>
      <c r="L209" s="67">
        <v>0</v>
      </c>
      <c r="M209" s="67">
        <v>0</v>
      </c>
      <c r="N209" s="67">
        <v>0</v>
      </c>
      <c r="O209" s="67">
        <v>0</v>
      </c>
      <c r="P209" s="67">
        <v>0</v>
      </c>
      <c r="Q209" s="67">
        <v>0</v>
      </c>
      <c r="R209" s="67">
        <v>0</v>
      </c>
      <c r="S209" s="67">
        <v>0</v>
      </c>
      <c r="T209" s="67">
        <v>0</v>
      </c>
      <c r="U209" s="60"/>
      <c r="V209" s="87">
        <f t="shared" si="402"/>
        <v>0</v>
      </c>
      <c r="W209" s="62">
        <f>V209/V160</f>
        <v>0</v>
      </c>
      <c r="X209" s="60"/>
      <c r="Y209" s="67">
        <f t="array" ref="Y209">IFERROR(INDEX(#REF!,MATCH($A158&amp;$D209,#REF!,0),MATCH(Y$3,#REF!,0)),0)</f>
        <v>0</v>
      </c>
      <c r="Z209" s="67">
        <f t="array" ref="Z209">IFERROR(INDEX(#REF!,MATCH($A158&amp;$D209,#REF!,0),MATCH(Z$3,#REF!,0)),0)</f>
        <v>0</v>
      </c>
      <c r="AA209" s="67">
        <f t="array" ref="AA209">IFERROR(INDEX(#REF!,MATCH($A158&amp;$D209,#REF!,0),MATCH(AA$3,#REF!,0)),0)</f>
        <v>0</v>
      </c>
      <c r="AB209" s="67">
        <f t="array" ref="AB209">IFERROR(INDEX(#REF!,MATCH($A158&amp;$D209,#REF!,0),MATCH(AB$3,#REF!,0)),0)</f>
        <v>0</v>
      </c>
      <c r="AC209" s="67">
        <f t="array" ref="AC209">IFERROR(INDEX(#REF!,MATCH($A158&amp;$D209,#REF!,0),MATCH(AC$3,#REF!,0)),0)</f>
        <v>0</v>
      </c>
      <c r="AD209" s="67">
        <f t="array" ref="AD209">IFERROR(INDEX(#REF!,MATCH($A158&amp;$D209,#REF!,0),MATCH(AD$3,#REF!,0)),0)</f>
        <v>0</v>
      </c>
      <c r="AE209" s="67">
        <f t="array" ref="AE209">IFERROR(INDEX(#REF!,MATCH($A158&amp;$D209,#REF!,0),MATCH(AE$3,#REF!,0)),0)</f>
        <v>0</v>
      </c>
      <c r="AF209" s="67">
        <f t="array" ref="AF209">IFERROR(INDEX(#REF!,MATCH($A158&amp;$D209,#REF!,0),MATCH(AF$3,#REF!,0)),0)</f>
        <v>0</v>
      </c>
      <c r="AG209" s="67">
        <f t="array" ref="AG209">IFERROR(INDEX(#REF!,MATCH($A158&amp;$D209,#REF!,0),MATCH(AG$3,#REF!,0)),0)</f>
        <v>0</v>
      </c>
      <c r="AH209" s="67">
        <f t="array" ref="AH209">IFERROR(INDEX(#REF!,MATCH($A158&amp;$D209,#REF!,0),MATCH(AH$3,#REF!,0)),0)</f>
        <v>0</v>
      </c>
      <c r="AI209" s="67">
        <f t="array" ref="AI209">IFERROR(INDEX(#REF!,MATCH($A158&amp;$D209,#REF!,0),MATCH(AI$3,#REF!,0)),0)</f>
        <v>0</v>
      </c>
      <c r="AJ209" s="67">
        <f t="array" ref="AJ209">IFERROR(INDEX(#REF!,MATCH($A158&amp;$D209,#REF!,0),MATCH(AJ$3,#REF!,0)),0)</f>
        <v>0</v>
      </c>
      <c r="AK209" s="60"/>
      <c r="AL209" s="87">
        <f t="shared" si="404"/>
        <v>0</v>
      </c>
      <c r="AM209" s="62" t="e">
        <f>AL209/AL160</f>
        <v>#DIV/0!</v>
      </c>
      <c r="AN209" s="60" t="e">
        <f>D158&amp;D209</f>
        <v>#REF!</v>
      </c>
      <c r="AO209" s="67">
        <f t="array" ref="AO209">IFERROR(INDEX(#REF!,MATCH($A158&amp;$D209,#REF!,0),MATCH(AO$3,#REF!,0)),0)</f>
        <v>0</v>
      </c>
      <c r="AP209" s="67">
        <f t="array" ref="AP209">IFERROR(INDEX(#REF!,MATCH($A158&amp;$D209,#REF!,0),MATCH(AP$3,#REF!,0)),0)</f>
        <v>0</v>
      </c>
      <c r="AQ209" s="67">
        <f t="array" ref="AQ209">IFERROR(INDEX(#REF!,MATCH($A158&amp;$D209,#REF!,0),MATCH(AQ$3,#REF!,0)),0)</f>
        <v>0</v>
      </c>
      <c r="AR209" s="67">
        <f t="array" ref="AR209">IFERROR(INDEX(#REF!,MATCH($A158&amp;$D209,#REF!,0),MATCH(AR$3,#REF!,0)),0)</f>
        <v>0</v>
      </c>
      <c r="AS209" s="67">
        <f t="array" ref="AS209">IFERROR(INDEX(#REF!,MATCH($A158&amp;$D209,#REF!,0),MATCH(AS$3,#REF!,0)),0)</f>
        <v>0</v>
      </c>
      <c r="AT209" s="67">
        <f t="array" ref="AT209">IFERROR(INDEX(#REF!,MATCH($A158&amp;$D209,#REF!,0),MATCH(AT$3,#REF!,0)),0)</f>
        <v>0</v>
      </c>
      <c r="AU209" s="67">
        <f t="array" ref="AU209">IFERROR(INDEX(#REF!,MATCH($A158&amp;$D209,#REF!,0),MATCH(AU$3,#REF!,0)),0)</f>
        <v>0</v>
      </c>
      <c r="AV209" s="67">
        <f t="array" ref="AV209">IFERROR(INDEX(#REF!,MATCH($A158&amp;$D209,#REF!,0),MATCH(AV$3,#REF!,0)),0)</f>
        <v>0</v>
      </c>
      <c r="AW209" s="67">
        <f t="array" ref="AW209">IFERROR(INDEX(#REF!,MATCH($A158&amp;$D209,#REF!,0),MATCH(AW$3,#REF!,0)),0)</f>
        <v>0</v>
      </c>
      <c r="AX209" s="67">
        <f t="array" ref="AX209">IFERROR(INDEX(#REF!,MATCH($A158&amp;$D209,#REF!,0),MATCH(AX$3,#REF!,0)),0)</f>
        <v>0</v>
      </c>
      <c r="AY209" s="67">
        <f t="array" ref="AY209">IFERROR(INDEX(#REF!,MATCH($A158&amp;$D209,#REF!,0),MATCH(AY$3,#REF!,0)),0)</f>
        <v>0</v>
      </c>
      <c r="AZ209" s="67">
        <f t="array" ref="AZ209">IFERROR(INDEX(#REF!,MATCH($A158&amp;$D209,#REF!,0),MATCH(AZ$3,#REF!,0)),0)</f>
        <v>0</v>
      </c>
      <c r="BA209" s="60"/>
      <c r="BB209" s="87">
        <f t="shared" si="406"/>
        <v>0</v>
      </c>
      <c r="BC209" s="62" t="e">
        <f>BB209/BB160</f>
        <v>#DIV/0!</v>
      </c>
      <c r="BD209" s="60"/>
      <c r="BE209" s="67">
        <f t="shared" si="448"/>
        <v>0</v>
      </c>
      <c r="BF209" s="119">
        <f t="shared" si="448"/>
        <v>-700</v>
      </c>
      <c r="BG209" s="120">
        <f t="shared" si="448"/>
        <v>0</v>
      </c>
      <c r="BH209" s="121" t="e">
        <f>BH160</f>
        <v>#REF!</v>
      </c>
      <c r="BI209" s="69">
        <f t="shared" si="445"/>
        <v>3</v>
      </c>
      <c r="BJ209" s="120">
        <f t="shared" si="445"/>
        <v>0</v>
      </c>
      <c r="BK209" s="121">
        <f t="shared" si="449"/>
        <v>0</v>
      </c>
      <c r="BL209" s="60"/>
      <c r="BM209" s="67">
        <f t="array" ref="BM209">IFERROR(INDEX(#REF!,MATCH($A158&amp;$D209,#REF!,0),MATCH(BM$3,#REF!,0)),0)</f>
        <v>0</v>
      </c>
      <c r="BN209" s="67">
        <f t="array" ref="BN209">IFERROR(INDEX(#REF!,MATCH($A158&amp;$D209,#REF!,0),MATCH(BN$3,#REF!,0)),0)</f>
        <v>0</v>
      </c>
      <c r="BO209" s="67">
        <f t="array" ref="BO209">IFERROR(INDEX(#REF!,MATCH($A158&amp;$D209,#REF!,0),MATCH(BO$3,#REF!,0)),0)</f>
        <v>0</v>
      </c>
      <c r="BP209" s="67">
        <f t="array" ref="BP209">IFERROR(INDEX(#REF!,MATCH($A158&amp;$D209,#REF!,0),MATCH(BP$3,#REF!,0)),0)</f>
        <v>0</v>
      </c>
      <c r="BQ209" s="67" t="e">
        <f t="shared" ref="BQ209:BX209" si="484">((BQ160*$G209*--(AND($BF209=0,$BG209=0))+$BF209+BQ160*$BG209)*--(BQ$3&gt;=$BH209))*(1+$BJ209*--(BQ$3&gt;=$BK209))*--(IFERROR(MOD(MONTH(BQ$3),$BI209),0)=0)</f>
        <v>#REF!</v>
      </c>
      <c r="BR209" s="67" t="e">
        <f t="shared" si="484"/>
        <v>#REF!</v>
      </c>
      <c r="BS209" s="67" t="e">
        <f t="shared" si="484"/>
        <v>#REF!</v>
      </c>
      <c r="BT209" s="67" t="e">
        <f t="shared" si="484"/>
        <v>#REF!</v>
      </c>
      <c r="BU209" s="67" t="e">
        <f t="shared" si="484"/>
        <v>#REF!</v>
      </c>
      <c r="BV209" s="67" t="e">
        <f t="shared" si="484"/>
        <v>#REF!</v>
      </c>
      <c r="BW209" s="67" t="e">
        <f t="shared" si="484"/>
        <v>#REF!</v>
      </c>
      <c r="BX209" s="67" t="e">
        <f t="shared" si="484"/>
        <v>#REF!</v>
      </c>
      <c r="BY209" s="60"/>
      <c r="BZ209" s="87" t="e">
        <f t="shared" si="408"/>
        <v>#REF!</v>
      </c>
      <c r="CA209" s="62" t="e">
        <f>BZ209/BZ160</f>
        <v>#REF!</v>
      </c>
      <c r="CB209" s="60"/>
      <c r="CC209" s="67" t="e">
        <f t="shared" ref="CC209:CN209" si="485">((CC160*$G209*--(AND($BF209=0,$BG209=0))+$BF209+CC160*$BG209)*--(CC$3&gt;=$BH209))*(1+$BJ209*--(CC$3&gt;=$BK209))*--(IFERROR(MOD(MONTH(CC$3),$BI209),0)=0)</f>
        <v>#REF!</v>
      </c>
      <c r="CD209" s="67" t="e">
        <f t="shared" si="485"/>
        <v>#REF!</v>
      </c>
      <c r="CE209" s="67" t="e">
        <f t="shared" si="485"/>
        <v>#REF!</v>
      </c>
      <c r="CF209" s="67" t="e">
        <f t="shared" si="485"/>
        <v>#REF!</v>
      </c>
      <c r="CG209" s="67" t="e">
        <f t="shared" si="485"/>
        <v>#REF!</v>
      </c>
      <c r="CH209" s="67" t="e">
        <f t="shared" si="485"/>
        <v>#REF!</v>
      </c>
      <c r="CI209" s="67" t="e">
        <f t="shared" si="485"/>
        <v>#REF!</v>
      </c>
      <c r="CJ209" s="67" t="e">
        <f t="shared" si="485"/>
        <v>#REF!</v>
      </c>
      <c r="CK209" s="67" t="e">
        <f t="shared" si="485"/>
        <v>#REF!</v>
      </c>
      <c r="CL209" s="67" t="e">
        <f t="shared" si="485"/>
        <v>#REF!</v>
      </c>
      <c r="CM209" s="67" t="e">
        <f t="shared" si="485"/>
        <v>#REF!</v>
      </c>
      <c r="CN209" s="67" t="e">
        <f t="shared" si="485"/>
        <v>#REF!</v>
      </c>
      <c r="CO209" s="60"/>
      <c r="CP209" s="87" t="e">
        <f t="shared" si="410"/>
        <v>#REF!</v>
      </c>
      <c r="CQ209" s="62" t="e">
        <f>CP209/CP160</f>
        <v>#REF!</v>
      </c>
    </row>
    <row r="210" spans="1:95" ht="10.5" customHeight="1" x14ac:dyDescent="0.25">
      <c r="A210" s="70" t="str">
        <f t="shared" si="440"/>
        <v>DespesaAtivações de inauguração</v>
      </c>
      <c r="B210" s="114" t="s">
        <v>53</v>
      </c>
      <c r="C210" s="70" t="s">
        <v>284</v>
      </c>
      <c r="D210" s="60" t="s">
        <v>285</v>
      </c>
      <c r="E210" s="60" t="e">
        <f>D158</f>
        <v>#REF!</v>
      </c>
      <c r="F210" s="60"/>
      <c r="G210" s="62">
        <v>-1.3904791493680641E-4</v>
      </c>
      <c r="H210" s="60"/>
      <c r="I210" s="67">
        <f t="shared" ref="I210:T210" si="486">SUM(I211:I213)</f>
        <v>0</v>
      </c>
      <c r="J210" s="67">
        <f t="shared" si="486"/>
        <v>0</v>
      </c>
      <c r="K210" s="67">
        <f t="shared" si="486"/>
        <v>0</v>
      </c>
      <c r="L210" s="67">
        <f t="shared" si="486"/>
        <v>0</v>
      </c>
      <c r="M210" s="67">
        <f t="shared" si="486"/>
        <v>0</v>
      </c>
      <c r="N210" s="67">
        <f t="shared" si="486"/>
        <v>0</v>
      </c>
      <c r="O210" s="67">
        <f t="shared" si="486"/>
        <v>0</v>
      </c>
      <c r="P210" s="67">
        <f t="shared" si="486"/>
        <v>0</v>
      </c>
      <c r="Q210" s="67">
        <f t="shared" si="486"/>
        <v>0</v>
      </c>
      <c r="R210" s="67">
        <f t="shared" si="486"/>
        <v>0</v>
      </c>
      <c r="S210" s="67">
        <f t="shared" si="486"/>
        <v>0</v>
      </c>
      <c r="T210" s="67">
        <f t="shared" si="486"/>
        <v>0</v>
      </c>
      <c r="U210" s="60"/>
      <c r="V210" s="87">
        <f t="shared" si="402"/>
        <v>0</v>
      </c>
      <c r="W210" s="62" t="e">
        <f>V210/V158</f>
        <v>#DIV/0!</v>
      </c>
      <c r="X210" s="60"/>
      <c r="Y210" s="67">
        <f t="shared" ref="Y210:AJ210" si="487">SUM(Y211:Y213)</f>
        <v>0</v>
      </c>
      <c r="Z210" s="67">
        <f t="shared" si="487"/>
        <v>0</v>
      </c>
      <c r="AA210" s="67">
        <f t="shared" si="487"/>
        <v>0</v>
      </c>
      <c r="AB210" s="67">
        <f t="shared" si="487"/>
        <v>0</v>
      </c>
      <c r="AC210" s="67">
        <f t="shared" si="487"/>
        <v>0</v>
      </c>
      <c r="AD210" s="67">
        <f t="shared" si="487"/>
        <v>0</v>
      </c>
      <c r="AE210" s="67">
        <f t="shared" si="487"/>
        <v>0</v>
      </c>
      <c r="AF210" s="67">
        <f t="shared" si="487"/>
        <v>0</v>
      </c>
      <c r="AG210" s="67">
        <f t="shared" si="487"/>
        <v>0</v>
      </c>
      <c r="AH210" s="67">
        <f t="shared" si="487"/>
        <v>0</v>
      </c>
      <c r="AI210" s="67">
        <f t="shared" si="487"/>
        <v>0</v>
      </c>
      <c r="AJ210" s="67">
        <f t="shared" si="487"/>
        <v>0</v>
      </c>
      <c r="AK210" s="60"/>
      <c r="AL210" s="87">
        <f t="shared" si="404"/>
        <v>0</v>
      </c>
      <c r="AM210" s="62" t="e">
        <f>AL210/AL158</f>
        <v>#DIV/0!</v>
      </c>
      <c r="AN210" s="60" t="e">
        <f>D158&amp;D210</f>
        <v>#REF!</v>
      </c>
      <c r="AO210" s="67">
        <f t="shared" ref="AO210:AZ210" si="488">SUM(AO211:AO213)</f>
        <v>0</v>
      </c>
      <c r="AP210" s="67">
        <f t="shared" si="488"/>
        <v>0</v>
      </c>
      <c r="AQ210" s="67">
        <f t="shared" si="488"/>
        <v>0</v>
      </c>
      <c r="AR210" s="67">
        <f t="shared" si="488"/>
        <v>0</v>
      </c>
      <c r="AS210" s="67">
        <f t="shared" si="488"/>
        <v>0</v>
      </c>
      <c r="AT210" s="67">
        <f t="shared" si="488"/>
        <v>0</v>
      </c>
      <c r="AU210" s="67">
        <f t="shared" si="488"/>
        <v>0</v>
      </c>
      <c r="AV210" s="67">
        <f t="shared" si="488"/>
        <v>0</v>
      </c>
      <c r="AW210" s="67">
        <f t="shared" si="488"/>
        <v>0</v>
      </c>
      <c r="AX210" s="67">
        <f t="shared" si="488"/>
        <v>0</v>
      </c>
      <c r="AY210" s="67">
        <f t="shared" si="488"/>
        <v>0</v>
      </c>
      <c r="AZ210" s="67">
        <f t="shared" si="488"/>
        <v>0</v>
      </c>
      <c r="BA210" s="60"/>
      <c r="BB210" s="87">
        <f t="shared" si="406"/>
        <v>0</v>
      </c>
      <c r="BC210" s="62" t="e">
        <f>BB210/BB158</f>
        <v>#DIV/0!</v>
      </c>
      <c r="BD210" s="60"/>
      <c r="BE210" s="67"/>
      <c r="BF210" s="119"/>
      <c r="BG210" s="120"/>
      <c r="BH210" s="121"/>
      <c r="BI210" s="69"/>
      <c r="BJ210" s="120"/>
      <c r="BK210" s="121"/>
      <c r="BL210" s="60"/>
      <c r="BM210" s="67">
        <f t="shared" ref="BM210:BX210" si="489">SUM(BM211:BM213)</f>
        <v>0</v>
      </c>
      <c r="BN210" s="67">
        <f t="shared" si="489"/>
        <v>0</v>
      </c>
      <c r="BO210" s="67">
        <f t="shared" si="489"/>
        <v>0</v>
      </c>
      <c r="BP210" s="67">
        <f t="shared" si="489"/>
        <v>0</v>
      </c>
      <c r="BQ210" s="67" t="e">
        <f t="shared" si="489"/>
        <v>#REF!</v>
      </c>
      <c r="BR210" s="67" t="e">
        <f t="shared" si="489"/>
        <v>#REF!</v>
      </c>
      <c r="BS210" s="67" t="e">
        <f t="shared" si="489"/>
        <v>#REF!</v>
      </c>
      <c r="BT210" s="67" t="e">
        <f t="shared" si="489"/>
        <v>#REF!</v>
      </c>
      <c r="BU210" s="67" t="e">
        <f t="shared" si="489"/>
        <v>#REF!</v>
      </c>
      <c r="BV210" s="67" t="e">
        <f t="shared" si="489"/>
        <v>#REF!</v>
      </c>
      <c r="BW210" s="67" t="e">
        <f t="shared" si="489"/>
        <v>#REF!</v>
      </c>
      <c r="BX210" s="67" t="e">
        <f t="shared" si="489"/>
        <v>#REF!</v>
      </c>
      <c r="BY210" s="60"/>
      <c r="BZ210" s="87" t="e">
        <f t="shared" si="408"/>
        <v>#REF!</v>
      </c>
      <c r="CA210" s="62" t="e">
        <f>BZ210/BZ158</f>
        <v>#REF!</v>
      </c>
      <c r="CB210" s="60"/>
      <c r="CC210" s="67" t="e">
        <f t="shared" ref="CC210:CN210" si="490">SUM(CC211:CC213)</f>
        <v>#REF!</v>
      </c>
      <c r="CD210" s="67" t="e">
        <f t="shared" si="490"/>
        <v>#REF!</v>
      </c>
      <c r="CE210" s="67" t="e">
        <f t="shared" si="490"/>
        <v>#REF!</v>
      </c>
      <c r="CF210" s="67" t="e">
        <f t="shared" si="490"/>
        <v>#REF!</v>
      </c>
      <c r="CG210" s="67" t="e">
        <f t="shared" si="490"/>
        <v>#REF!</v>
      </c>
      <c r="CH210" s="67" t="e">
        <f t="shared" si="490"/>
        <v>#REF!</v>
      </c>
      <c r="CI210" s="67" t="e">
        <f t="shared" si="490"/>
        <v>#REF!</v>
      </c>
      <c r="CJ210" s="67" t="e">
        <f t="shared" si="490"/>
        <v>#REF!</v>
      </c>
      <c r="CK210" s="67" t="e">
        <f t="shared" si="490"/>
        <v>#REF!</v>
      </c>
      <c r="CL210" s="67" t="e">
        <f t="shared" si="490"/>
        <v>#REF!</v>
      </c>
      <c r="CM210" s="67" t="e">
        <f t="shared" si="490"/>
        <v>#REF!</v>
      </c>
      <c r="CN210" s="67" t="e">
        <f t="shared" si="490"/>
        <v>#REF!</v>
      </c>
      <c r="CO210" s="60"/>
      <c r="CP210" s="87" t="e">
        <f t="shared" si="410"/>
        <v>#REF!</v>
      </c>
      <c r="CQ210" s="62" t="e">
        <f>CP210/CP158</f>
        <v>#REF!</v>
      </c>
    </row>
    <row r="211" spans="1:95" ht="10.5" customHeight="1" outlineLevel="1" x14ac:dyDescent="0.25">
      <c r="A211" s="70" t="str">
        <f t="shared" si="440"/>
        <v>DespesaDespesas inaugurais</v>
      </c>
      <c r="B211" s="114" t="s">
        <v>53</v>
      </c>
      <c r="C211" s="78" t="s">
        <v>284</v>
      </c>
      <c r="D211" s="79" t="s">
        <v>286</v>
      </c>
      <c r="E211" s="79" t="e">
        <f>D158</f>
        <v>#REF!</v>
      </c>
      <c r="F211" s="79"/>
      <c r="G211" s="85">
        <v>-1.3904791493680641E-4</v>
      </c>
      <c r="H211" s="79"/>
      <c r="I211" s="94">
        <v>0</v>
      </c>
      <c r="J211" s="94">
        <v>0</v>
      </c>
      <c r="K211" s="94">
        <v>0</v>
      </c>
      <c r="L211" s="94">
        <v>0</v>
      </c>
      <c r="M211" s="94">
        <v>0</v>
      </c>
      <c r="N211" s="94">
        <v>0</v>
      </c>
      <c r="O211" s="94">
        <v>0</v>
      </c>
      <c r="P211" s="94">
        <v>0</v>
      </c>
      <c r="Q211" s="94">
        <v>0</v>
      </c>
      <c r="R211" s="94">
        <v>0</v>
      </c>
      <c r="S211" s="94">
        <v>0</v>
      </c>
      <c r="T211" s="94">
        <v>0</v>
      </c>
      <c r="U211" s="79"/>
      <c r="V211" s="80">
        <f t="shared" si="402"/>
        <v>0</v>
      </c>
      <c r="W211" s="91" t="e">
        <f>V211/V158</f>
        <v>#DIV/0!</v>
      </c>
      <c r="X211" s="60"/>
      <c r="Y211" s="94">
        <v>0</v>
      </c>
      <c r="Z211" s="94">
        <v>0</v>
      </c>
      <c r="AA211" s="94">
        <v>0</v>
      </c>
      <c r="AB211" s="94">
        <v>0</v>
      </c>
      <c r="AC211" s="94">
        <v>0</v>
      </c>
      <c r="AD211" s="94">
        <v>0</v>
      </c>
      <c r="AE211" s="94">
        <v>0</v>
      </c>
      <c r="AF211" s="94">
        <v>0</v>
      </c>
      <c r="AG211" s="94">
        <v>0</v>
      </c>
      <c r="AH211" s="94">
        <v>0</v>
      </c>
      <c r="AI211" s="94">
        <v>0</v>
      </c>
      <c r="AJ211" s="94">
        <v>0</v>
      </c>
      <c r="AK211" s="79"/>
      <c r="AL211" s="80">
        <f t="shared" si="404"/>
        <v>0</v>
      </c>
      <c r="AM211" s="91" t="e">
        <f>AL211/AL158</f>
        <v>#DIV/0!</v>
      </c>
      <c r="AN211" s="60" t="e">
        <f>D158&amp;D211</f>
        <v>#REF!</v>
      </c>
      <c r="AO211" s="94">
        <v>0</v>
      </c>
      <c r="AP211" s="94">
        <v>0</v>
      </c>
      <c r="AQ211" s="94">
        <v>0</v>
      </c>
      <c r="AR211" s="94">
        <v>0</v>
      </c>
      <c r="AS211" s="94">
        <v>0</v>
      </c>
      <c r="AT211" s="94">
        <v>0</v>
      </c>
      <c r="AU211" s="94">
        <v>0</v>
      </c>
      <c r="AV211" s="94">
        <v>0</v>
      </c>
      <c r="AW211" s="94">
        <v>0</v>
      </c>
      <c r="AX211" s="94">
        <v>0</v>
      </c>
      <c r="AY211" s="94">
        <v>0</v>
      </c>
      <c r="AZ211" s="94">
        <v>0</v>
      </c>
      <c r="BA211" s="79"/>
      <c r="BB211" s="80">
        <f t="shared" si="406"/>
        <v>0</v>
      </c>
      <c r="BC211" s="91" t="e">
        <f>BB211/BB158</f>
        <v>#DIV/0!</v>
      </c>
      <c r="BD211" s="60"/>
      <c r="BE211" s="94">
        <f t="array" ref="BE211">INDEX($BE$4:$BK$115,MATCH($D211,$D$4:$D$115,0),MATCH(BE$475,$BE$4:$BK$4,0))</f>
        <v>0</v>
      </c>
      <c r="BF211" s="115">
        <v>-5000</v>
      </c>
      <c r="BG211" s="115">
        <f t="array" ref="BG211">INDEX($BE$4:$BK$115,MATCH($D211,$D$4:$D$115,0),MATCH(BG$475,$BE$4:$BK$4,0))</f>
        <v>0</v>
      </c>
      <c r="BH211" s="111" t="e">
        <f>BH160</f>
        <v>#REF!</v>
      </c>
      <c r="BI211" s="115">
        <f t="array" ref="BI211">INDEX($BE$4:$BK$115,MATCH($D211,$D$4:$D$115,0),MATCH(BI$475,$BE$4:$BK$4,0))</f>
        <v>0</v>
      </c>
      <c r="BJ211" s="112">
        <v>-1</v>
      </c>
      <c r="BK211" s="111" t="e">
        <f>EDATE(BH211,1)</f>
        <v>#REF!</v>
      </c>
      <c r="BL211" s="60"/>
      <c r="BM211" s="94">
        <v>0</v>
      </c>
      <c r="BN211" s="94">
        <v>0</v>
      </c>
      <c r="BO211" s="94">
        <v>0</v>
      </c>
      <c r="BP211" s="94">
        <v>0</v>
      </c>
      <c r="BQ211" s="94" t="e">
        <f t="shared" ref="BQ211:BX211" si="491">((BQ159*$G211*--(AND($BF211=0,$BG211=0))+$BF211+BQ159*$BG211)*--(BQ$3&gt;=$BH211))*(1+$BJ211*--(BQ$3&gt;=$BK211))*--(IFERROR(MOD(MONTH(BQ$3),$BI211),0)=0)</f>
        <v>#REF!</v>
      </c>
      <c r="BR211" s="94" t="e">
        <f t="shared" si="491"/>
        <v>#REF!</v>
      </c>
      <c r="BS211" s="94" t="e">
        <f t="shared" si="491"/>
        <v>#REF!</v>
      </c>
      <c r="BT211" s="94" t="e">
        <f t="shared" si="491"/>
        <v>#REF!</v>
      </c>
      <c r="BU211" s="94" t="e">
        <f t="shared" si="491"/>
        <v>#REF!</v>
      </c>
      <c r="BV211" s="94" t="e">
        <f t="shared" si="491"/>
        <v>#REF!</v>
      </c>
      <c r="BW211" s="94" t="e">
        <f t="shared" si="491"/>
        <v>#REF!</v>
      </c>
      <c r="BX211" s="94" t="e">
        <f t="shared" si="491"/>
        <v>#REF!</v>
      </c>
      <c r="BY211" s="79"/>
      <c r="BZ211" s="80" t="e">
        <f t="shared" si="408"/>
        <v>#REF!</v>
      </c>
      <c r="CA211" s="91" t="e">
        <f>BZ211/BZ158</f>
        <v>#REF!</v>
      </c>
      <c r="CB211" s="60"/>
      <c r="CC211" s="94" t="e">
        <f t="shared" ref="CC211:CN211" si="492">((CC159*$G211*--(AND($BF211=0,$BG211=0))+$BF211+CC159*$BG211)*--(CC$3&gt;=$BH211))*(1+$BJ211*--(CC$3&gt;=$BK211))*--(IFERROR(MOD(MONTH(CC$3),$BI211),0)=0)</f>
        <v>#REF!</v>
      </c>
      <c r="CD211" s="94" t="e">
        <f t="shared" si="492"/>
        <v>#REF!</v>
      </c>
      <c r="CE211" s="94" t="e">
        <f t="shared" si="492"/>
        <v>#REF!</v>
      </c>
      <c r="CF211" s="94" t="e">
        <f t="shared" si="492"/>
        <v>#REF!</v>
      </c>
      <c r="CG211" s="94" t="e">
        <f t="shared" si="492"/>
        <v>#REF!</v>
      </c>
      <c r="CH211" s="94" t="e">
        <f t="shared" si="492"/>
        <v>#REF!</v>
      </c>
      <c r="CI211" s="94" t="e">
        <f t="shared" si="492"/>
        <v>#REF!</v>
      </c>
      <c r="CJ211" s="94" t="e">
        <f t="shared" si="492"/>
        <v>#REF!</v>
      </c>
      <c r="CK211" s="94" t="e">
        <f t="shared" si="492"/>
        <v>#REF!</v>
      </c>
      <c r="CL211" s="94" t="e">
        <f t="shared" si="492"/>
        <v>#REF!</v>
      </c>
      <c r="CM211" s="94" t="e">
        <f t="shared" si="492"/>
        <v>#REF!</v>
      </c>
      <c r="CN211" s="94" t="e">
        <f t="shared" si="492"/>
        <v>#REF!</v>
      </c>
      <c r="CO211" s="79"/>
      <c r="CP211" s="80" t="e">
        <f t="shared" si="410"/>
        <v>#REF!</v>
      </c>
      <c r="CQ211" s="91" t="e">
        <f>CP211/CP158</f>
        <v>#REF!</v>
      </c>
    </row>
    <row r="212" spans="1:95" ht="10.5" customHeight="1" outlineLevel="1" x14ac:dyDescent="0.25">
      <c r="A212" s="70" t="str">
        <f t="shared" si="440"/>
        <v>DespesaEnxoval inaugural</v>
      </c>
      <c r="B212" s="114" t="s">
        <v>53</v>
      </c>
      <c r="C212" s="78" t="s">
        <v>266</v>
      </c>
      <c r="D212" s="79" t="s">
        <v>287</v>
      </c>
      <c r="E212" s="79" t="e">
        <f>D158</f>
        <v>#REF!</v>
      </c>
      <c r="F212" s="79"/>
      <c r="G212" s="85">
        <v>0</v>
      </c>
      <c r="H212" s="79"/>
      <c r="I212" s="94">
        <v>0</v>
      </c>
      <c r="J212" s="94">
        <v>0</v>
      </c>
      <c r="K212" s="94">
        <v>0</v>
      </c>
      <c r="L212" s="94">
        <v>0</v>
      </c>
      <c r="M212" s="94">
        <v>0</v>
      </c>
      <c r="N212" s="94">
        <v>0</v>
      </c>
      <c r="O212" s="94">
        <v>0</v>
      </c>
      <c r="P212" s="94">
        <v>0</v>
      </c>
      <c r="Q212" s="94">
        <v>0</v>
      </c>
      <c r="R212" s="94">
        <v>0</v>
      </c>
      <c r="S212" s="94">
        <v>0</v>
      </c>
      <c r="T212" s="94">
        <v>0</v>
      </c>
      <c r="U212" s="79"/>
      <c r="V212" s="80">
        <f t="shared" si="402"/>
        <v>0</v>
      </c>
      <c r="W212" s="85" t="e">
        <f>V212/V158</f>
        <v>#DIV/0!</v>
      </c>
      <c r="X212" s="60"/>
      <c r="Y212" s="94">
        <v>0</v>
      </c>
      <c r="Z212" s="94">
        <v>0</v>
      </c>
      <c r="AA212" s="94">
        <v>0</v>
      </c>
      <c r="AB212" s="94">
        <v>0</v>
      </c>
      <c r="AC212" s="94">
        <v>0</v>
      </c>
      <c r="AD212" s="94">
        <v>0</v>
      </c>
      <c r="AE212" s="94">
        <v>0</v>
      </c>
      <c r="AF212" s="94">
        <v>0</v>
      </c>
      <c r="AG212" s="94">
        <v>0</v>
      </c>
      <c r="AH212" s="94">
        <v>0</v>
      </c>
      <c r="AI212" s="94">
        <v>0</v>
      </c>
      <c r="AJ212" s="94">
        <v>0</v>
      </c>
      <c r="AK212" s="79"/>
      <c r="AL212" s="80">
        <f t="shared" si="404"/>
        <v>0</v>
      </c>
      <c r="AM212" s="91" t="e">
        <f>AL212/AL158</f>
        <v>#DIV/0!</v>
      </c>
      <c r="AN212" s="60" t="e">
        <f>D158&amp;D212</f>
        <v>#REF!</v>
      </c>
      <c r="AO212" s="94">
        <v>0</v>
      </c>
      <c r="AP212" s="94">
        <v>0</v>
      </c>
      <c r="AQ212" s="94">
        <v>0</v>
      </c>
      <c r="AR212" s="94">
        <v>0</v>
      </c>
      <c r="AS212" s="94">
        <v>0</v>
      </c>
      <c r="AT212" s="94">
        <v>0</v>
      </c>
      <c r="AU212" s="94">
        <v>0</v>
      </c>
      <c r="AV212" s="94">
        <v>0</v>
      </c>
      <c r="AW212" s="94">
        <v>0</v>
      </c>
      <c r="AX212" s="94">
        <v>0</v>
      </c>
      <c r="AY212" s="94">
        <v>0</v>
      </c>
      <c r="AZ212" s="94">
        <v>0</v>
      </c>
      <c r="BA212" s="79"/>
      <c r="BB212" s="80">
        <f t="shared" si="406"/>
        <v>0</v>
      </c>
      <c r="BC212" s="91" t="e">
        <f>BB212/BB158</f>
        <v>#DIV/0!</v>
      </c>
      <c r="BD212" s="60"/>
      <c r="BE212" s="94"/>
      <c r="BF212" s="115" t="e">
        <f t="array" ref="BF212">INDEX(#REF!,MATCH($D158,#REF!,0),MATCH($D212,#REF!,0))</f>
        <v>#REF!</v>
      </c>
      <c r="BG212" s="115"/>
      <c r="BH212" s="129">
        <v>45658</v>
      </c>
      <c r="BI212" s="115"/>
      <c r="BJ212" s="112">
        <v>-1</v>
      </c>
      <c r="BK212" s="111">
        <f>EDATE(BH212,1)</f>
        <v>45689</v>
      </c>
      <c r="BL212" s="60"/>
      <c r="BM212" s="94">
        <v>0</v>
      </c>
      <c r="BN212" s="94">
        <v>0</v>
      </c>
      <c r="BO212" s="94">
        <v>0</v>
      </c>
      <c r="BP212" s="94">
        <v>0</v>
      </c>
      <c r="BQ212" s="94" t="e">
        <f t="shared" ref="BQ212:BX214" si="493">((BQ158*$G212*--(AND($BF212=0,$BG212=0))+$BF212+BQ158*$BG212)*--(BQ$3&gt;=$BH212))*(1+$BJ212*--(BQ$3&gt;=$BK212))*--(IFERROR(MOD(MONTH(BQ$3),$BI212),0)=0)</f>
        <v>#REF!</v>
      </c>
      <c r="BR212" s="94" t="e">
        <f t="shared" si="493"/>
        <v>#REF!</v>
      </c>
      <c r="BS212" s="94" t="e">
        <f t="shared" si="493"/>
        <v>#REF!</v>
      </c>
      <c r="BT212" s="94" t="e">
        <f t="shared" si="493"/>
        <v>#REF!</v>
      </c>
      <c r="BU212" s="94" t="e">
        <f t="shared" si="493"/>
        <v>#REF!</v>
      </c>
      <c r="BV212" s="94" t="e">
        <f t="shared" si="493"/>
        <v>#REF!</v>
      </c>
      <c r="BW212" s="94" t="e">
        <f t="shared" si="493"/>
        <v>#REF!</v>
      </c>
      <c r="BX212" s="94" t="e">
        <f t="shared" si="493"/>
        <v>#REF!</v>
      </c>
      <c r="BY212" s="79"/>
      <c r="BZ212" s="80" t="e">
        <f t="shared" si="408"/>
        <v>#REF!</v>
      </c>
      <c r="CA212" s="91" t="e">
        <f>BZ212/BZ158</f>
        <v>#REF!</v>
      </c>
      <c r="CB212" s="60"/>
      <c r="CC212" s="94" t="e">
        <f t="shared" ref="CC212:CN212" si="494">((CC158*$G212*--(AND($BF212=0,$BG212=0))+$BF212+CC158*$BG212)*--(CC$3&gt;=$BH212))*(1+$BJ212*--(CC$3&gt;=$BK212))*--(IFERROR(MOD(MONTH(CC$3),$BI212),0)=0)</f>
        <v>#REF!</v>
      </c>
      <c r="CD212" s="94" t="e">
        <f t="shared" si="494"/>
        <v>#REF!</v>
      </c>
      <c r="CE212" s="94" t="e">
        <f t="shared" si="494"/>
        <v>#REF!</v>
      </c>
      <c r="CF212" s="94" t="e">
        <f t="shared" si="494"/>
        <v>#REF!</v>
      </c>
      <c r="CG212" s="94" t="e">
        <f t="shared" si="494"/>
        <v>#REF!</v>
      </c>
      <c r="CH212" s="94" t="e">
        <f t="shared" si="494"/>
        <v>#REF!</v>
      </c>
      <c r="CI212" s="94" t="e">
        <f t="shared" si="494"/>
        <v>#REF!</v>
      </c>
      <c r="CJ212" s="94" t="e">
        <f t="shared" si="494"/>
        <v>#REF!</v>
      </c>
      <c r="CK212" s="94" t="e">
        <f t="shared" si="494"/>
        <v>#REF!</v>
      </c>
      <c r="CL212" s="94" t="e">
        <f t="shared" si="494"/>
        <v>#REF!</v>
      </c>
      <c r="CM212" s="94" t="e">
        <f t="shared" si="494"/>
        <v>#REF!</v>
      </c>
      <c r="CN212" s="94" t="e">
        <f t="shared" si="494"/>
        <v>#REF!</v>
      </c>
      <c r="CO212" s="79"/>
      <c r="CP212" s="80" t="e">
        <f t="shared" si="410"/>
        <v>#REF!</v>
      </c>
      <c r="CQ212" s="91" t="e">
        <f>CP212/CP158</f>
        <v>#REF!</v>
      </c>
    </row>
    <row r="213" spans="1:95" ht="10.5" customHeight="1" outlineLevel="1" x14ac:dyDescent="0.25">
      <c r="A213" s="70" t="str">
        <f t="shared" si="440"/>
        <v>DespesaMídia inaugural</v>
      </c>
      <c r="B213" s="114" t="s">
        <v>53</v>
      </c>
      <c r="C213" s="78" t="s">
        <v>266</v>
      </c>
      <c r="D213" s="79" t="s">
        <v>288</v>
      </c>
      <c r="E213" s="79" t="e">
        <f>D158</f>
        <v>#REF!</v>
      </c>
      <c r="F213" s="79"/>
      <c r="G213" s="85">
        <v>0</v>
      </c>
      <c r="H213" s="79"/>
      <c r="I213" s="94">
        <v>0</v>
      </c>
      <c r="J213" s="94">
        <v>0</v>
      </c>
      <c r="K213" s="94">
        <v>0</v>
      </c>
      <c r="L213" s="94">
        <v>0</v>
      </c>
      <c r="M213" s="94">
        <v>0</v>
      </c>
      <c r="N213" s="94">
        <v>0</v>
      </c>
      <c r="O213" s="94">
        <v>0</v>
      </c>
      <c r="P213" s="94">
        <v>0</v>
      </c>
      <c r="Q213" s="94">
        <v>0</v>
      </c>
      <c r="R213" s="94">
        <v>0</v>
      </c>
      <c r="S213" s="94">
        <v>0</v>
      </c>
      <c r="T213" s="94">
        <v>0</v>
      </c>
      <c r="U213" s="79"/>
      <c r="V213" s="80">
        <f t="shared" si="402"/>
        <v>0</v>
      </c>
      <c r="W213" s="91" t="e">
        <f>V213/V158</f>
        <v>#DIV/0!</v>
      </c>
      <c r="X213" s="60"/>
      <c r="Y213" s="94">
        <v>0</v>
      </c>
      <c r="Z213" s="94">
        <v>0</v>
      </c>
      <c r="AA213" s="94">
        <v>0</v>
      </c>
      <c r="AB213" s="94">
        <v>0</v>
      </c>
      <c r="AC213" s="94">
        <v>0</v>
      </c>
      <c r="AD213" s="94">
        <v>0</v>
      </c>
      <c r="AE213" s="94">
        <v>0</v>
      </c>
      <c r="AF213" s="94">
        <v>0</v>
      </c>
      <c r="AG213" s="94">
        <v>0</v>
      </c>
      <c r="AH213" s="94">
        <v>0</v>
      </c>
      <c r="AI213" s="94">
        <v>0</v>
      </c>
      <c r="AJ213" s="94">
        <v>0</v>
      </c>
      <c r="AK213" s="79"/>
      <c r="AL213" s="80">
        <f t="shared" si="404"/>
        <v>0</v>
      </c>
      <c r="AM213" s="85" t="e">
        <f>AL213/AL160</f>
        <v>#DIV/0!</v>
      </c>
      <c r="AN213" s="60" t="e">
        <f>D158&amp;D213</f>
        <v>#REF!</v>
      </c>
      <c r="AO213" s="94">
        <v>0</v>
      </c>
      <c r="AP213" s="94">
        <v>0</v>
      </c>
      <c r="AQ213" s="94">
        <v>0</v>
      </c>
      <c r="AR213" s="94">
        <v>0</v>
      </c>
      <c r="AS213" s="94">
        <v>0</v>
      </c>
      <c r="AT213" s="94">
        <v>0</v>
      </c>
      <c r="AU213" s="94">
        <v>0</v>
      </c>
      <c r="AV213" s="94">
        <v>0</v>
      </c>
      <c r="AW213" s="94">
        <v>0</v>
      </c>
      <c r="AX213" s="94">
        <v>0</v>
      </c>
      <c r="AY213" s="94">
        <v>0</v>
      </c>
      <c r="AZ213" s="94">
        <v>0</v>
      </c>
      <c r="BA213" s="79"/>
      <c r="BB213" s="80">
        <f t="shared" si="406"/>
        <v>0</v>
      </c>
      <c r="BC213" s="85" t="e">
        <f>BB213/BB160</f>
        <v>#DIV/0!</v>
      </c>
      <c r="BD213" s="60"/>
      <c r="BE213" s="94" t="e">
        <f t="array" ref="BE213">INDEX(#REF!,MATCH($D158,#REF!,0),MATCH("Parcelamento "&amp;$D213,#REF!,0))</f>
        <v>#REF!</v>
      </c>
      <c r="BF213" s="115" t="e">
        <f t="array" ref="BF213">INDEX(#REF!,MATCH($D158,#REF!,0),MATCH("Parcela "&amp;$D213,#REF!,0))</f>
        <v>#REF!</v>
      </c>
      <c r="BG213" s="115"/>
      <c r="BH213" s="111" t="e">
        <f>BH160</f>
        <v>#REF!</v>
      </c>
      <c r="BI213" s="115"/>
      <c r="BJ213" s="112">
        <v>-1</v>
      </c>
      <c r="BK213" s="111" t="e">
        <f>EDATE(BH213,BE213)</f>
        <v>#REF!</v>
      </c>
      <c r="BL213" s="60"/>
      <c r="BM213" s="94">
        <v>0</v>
      </c>
      <c r="BN213" s="94">
        <v>0</v>
      </c>
      <c r="BO213" s="94">
        <v>0</v>
      </c>
      <c r="BP213" s="94">
        <v>0</v>
      </c>
      <c r="BQ213" s="94" t="e">
        <f t="shared" si="493"/>
        <v>#REF!</v>
      </c>
      <c r="BR213" s="94" t="e">
        <f t="shared" si="493"/>
        <v>#REF!</v>
      </c>
      <c r="BS213" s="94" t="e">
        <f t="shared" si="493"/>
        <v>#REF!</v>
      </c>
      <c r="BT213" s="94" t="e">
        <f t="shared" si="493"/>
        <v>#REF!</v>
      </c>
      <c r="BU213" s="94" t="e">
        <f t="shared" si="493"/>
        <v>#REF!</v>
      </c>
      <c r="BV213" s="94" t="e">
        <f t="shared" si="493"/>
        <v>#REF!</v>
      </c>
      <c r="BW213" s="94" t="e">
        <f t="shared" si="493"/>
        <v>#REF!</v>
      </c>
      <c r="BX213" s="94" t="e">
        <f t="shared" si="493"/>
        <v>#REF!</v>
      </c>
      <c r="BY213" s="79"/>
      <c r="BZ213" s="80" t="e">
        <f t="shared" si="408"/>
        <v>#REF!</v>
      </c>
      <c r="CA213" s="85" t="e">
        <f>BZ213/BZ160</f>
        <v>#REF!</v>
      </c>
      <c r="CB213" s="60"/>
      <c r="CC213" s="94" t="e">
        <f t="shared" ref="CC213:CN213" si="495">((CC159*$G213*--(AND($BF213=0,$BG213=0))+$BF213+CC159*$BG213)*--(CC$3&gt;=$BH213))*(1+$BJ213*--(CC$3&gt;=$BK213))*--(IFERROR(MOD(MONTH(CC$3),$BI213),0)=0)</f>
        <v>#REF!</v>
      </c>
      <c r="CD213" s="94" t="e">
        <f t="shared" si="495"/>
        <v>#REF!</v>
      </c>
      <c r="CE213" s="94" t="e">
        <f t="shared" si="495"/>
        <v>#REF!</v>
      </c>
      <c r="CF213" s="94" t="e">
        <f t="shared" si="495"/>
        <v>#REF!</v>
      </c>
      <c r="CG213" s="94" t="e">
        <f t="shared" si="495"/>
        <v>#REF!</v>
      </c>
      <c r="CH213" s="94" t="e">
        <f t="shared" si="495"/>
        <v>#REF!</v>
      </c>
      <c r="CI213" s="94" t="e">
        <f t="shared" si="495"/>
        <v>#REF!</v>
      </c>
      <c r="CJ213" s="94" t="e">
        <f t="shared" si="495"/>
        <v>#REF!</v>
      </c>
      <c r="CK213" s="94" t="e">
        <f t="shared" si="495"/>
        <v>#REF!</v>
      </c>
      <c r="CL213" s="94" t="e">
        <f t="shared" si="495"/>
        <v>#REF!</v>
      </c>
      <c r="CM213" s="94" t="e">
        <f t="shared" si="495"/>
        <v>#REF!</v>
      </c>
      <c r="CN213" s="94" t="e">
        <f t="shared" si="495"/>
        <v>#REF!</v>
      </c>
      <c r="CO213" s="79"/>
      <c r="CP213" s="80" t="e">
        <f t="shared" si="410"/>
        <v>#REF!</v>
      </c>
      <c r="CQ213" s="85" t="e">
        <f>CP213/CP160</f>
        <v>#REF!</v>
      </c>
    </row>
    <row r="214" spans="1:95" ht="10.5" customHeight="1" x14ac:dyDescent="0.25">
      <c r="A214" s="70" t="str">
        <f t="shared" si="440"/>
        <v>DespesaTarifas bancárias</v>
      </c>
      <c r="B214" s="114" t="s">
        <v>53</v>
      </c>
      <c r="C214" s="70" t="s">
        <v>284</v>
      </c>
      <c r="D214" s="60" t="s">
        <v>152</v>
      </c>
      <c r="E214" s="60" t="e">
        <f>D158</f>
        <v>#REF!</v>
      </c>
      <c r="F214" s="60"/>
      <c r="G214" s="62">
        <v>-1.3904791493680641E-4</v>
      </c>
      <c r="H214" s="60"/>
      <c r="I214" s="67">
        <v>-201.27095533803799</v>
      </c>
      <c r="J214" s="67">
        <v>-217.8735883124647</v>
      </c>
      <c r="K214" s="67">
        <v>-15.89339910148175</v>
      </c>
      <c r="L214" s="67">
        <v>-49.479247405499663</v>
      </c>
      <c r="M214" s="67">
        <v>0</v>
      </c>
      <c r="N214" s="67">
        <v>0</v>
      </c>
      <c r="O214" s="67">
        <v>-18.055009104297081</v>
      </c>
      <c r="P214" s="67">
        <v>-6.5205995310539144</v>
      </c>
      <c r="Q214" s="67">
        <v>-33.663116282512121</v>
      </c>
      <c r="R214" s="67">
        <v>0</v>
      </c>
      <c r="S214" s="67">
        <v>-111.7392287026572</v>
      </c>
      <c r="T214" s="67">
        <v>-87.802871796893569</v>
      </c>
      <c r="U214" s="60"/>
      <c r="V214" s="87">
        <f t="shared" ref="V214:V235" si="496">SUM(I214:T214)</f>
        <v>-742.29801557489793</v>
      </c>
      <c r="W214" s="62">
        <f>V214/V160</f>
        <v>-1.0638059559544334E-3</v>
      </c>
      <c r="X214" s="60"/>
      <c r="Y214" s="67">
        <f t="array" ref="Y214">IFERROR(INDEX(#REF!,MATCH($A158&amp;$D214,#REF!,0),MATCH(Y$3,#REF!,0)),0)</f>
        <v>0</v>
      </c>
      <c r="Z214" s="67">
        <f t="array" ref="Z214">IFERROR(INDEX(#REF!,MATCH($A158&amp;$D214,#REF!,0),MATCH(Z$3,#REF!,0)),0)</f>
        <v>0</v>
      </c>
      <c r="AA214" s="67">
        <f t="array" ref="AA214">IFERROR(INDEX(#REF!,MATCH($A158&amp;$D214,#REF!,0),MATCH(AA$3,#REF!,0)),0)</f>
        <v>0</v>
      </c>
      <c r="AB214" s="67">
        <f t="array" ref="AB214">IFERROR(INDEX(#REF!,MATCH($A158&amp;$D214,#REF!,0),MATCH(AB$3,#REF!,0)),0)</f>
        <v>0</v>
      </c>
      <c r="AC214" s="67">
        <f t="array" ref="AC214">IFERROR(INDEX(#REF!,MATCH($A158&amp;$D214,#REF!,0),MATCH(AC$3,#REF!,0)),0)</f>
        <v>0</v>
      </c>
      <c r="AD214" s="67">
        <f t="array" ref="AD214">IFERROR(INDEX(#REF!,MATCH($A158&amp;$D214,#REF!,0),MATCH(AD$3,#REF!,0)),0)</f>
        <v>0</v>
      </c>
      <c r="AE214" s="67">
        <f t="array" ref="AE214">IFERROR(INDEX(#REF!,MATCH($A158&amp;$D214,#REF!,0),MATCH(AE$3,#REF!,0)),0)</f>
        <v>0</v>
      </c>
      <c r="AF214" s="67">
        <f t="array" ref="AF214">IFERROR(INDEX(#REF!,MATCH($A158&amp;$D214,#REF!,0),MATCH(AF$3,#REF!,0)),0)</f>
        <v>0</v>
      </c>
      <c r="AG214" s="67">
        <f t="array" ref="AG214">IFERROR(INDEX(#REF!,MATCH($A158&amp;$D214,#REF!,0),MATCH(AG$3,#REF!,0)),0)</f>
        <v>0</v>
      </c>
      <c r="AH214" s="67">
        <f t="array" ref="AH214">IFERROR(INDEX(#REF!,MATCH($A158&amp;$D214,#REF!,0),MATCH(AH$3,#REF!,0)),0)</f>
        <v>0</v>
      </c>
      <c r="AI214" s="67">
        <f t="array" ref="AI214">IFERROR(INDEX(#REF!,MATCH($A158&amp;$D214,#REF!,0),MATCH(AI$3,#REF!,0)),0)</f>
        <v>0</v>
      </c>
      <c r="AJ214" s="67">
        <f t="array" ref="AJ214">IFERROR(INDEX(#REF!,MATCH($A158&amp;$D214,#REF!,0),MATCH(AJ$3,#REF!,0)),0)</f>
        <v>0</v>
      </c>
      <c r="AK214" s="60"/>
      <c r="AL214" s="87">
        <f t="shared" ref="AL214:AL235" si="497">SUM(Y214:AJ214)</f>
        <v>0</v>
      </c>
      <c r="AM214" s="62" t="e">
        <f>AL214/AL160</f>
        <v>#DIV/0!</v>
      </c>
      <c r="AN214" s="60" t="e">
        <f>D158&amp;D214</f>
        <v>#REF!</v>
      </c>
      <c r="AO214" s="67">
        <f t="array" ref="AO214">IFERROR(INDEX(#REF!,MATCH($A158&amp;$D214,#REF!,0),MATCH(AO$3,#REF!,0)),0)</f>
        <v>0</v>
      </c>
      <c r="AP214" s="67">
        <f t="array" ref="AP214">IFERROR(INDEX(#REF!,MATCH($A158&amp;$D214,#REF!,0),MATCH(AP$3,#REF!,0)),0)</f>
        <v>0</v>
      </c>
      <c r="AQ214" s="67">
        <f t="array" ref="AQ214">IFERROR(INDEX(#REF!,MATCH($A158&amp;$D214,#REF!,0),MATCH(AQ$3,#REF!,0)),0)</f>
        <v>0</v>
      </c>
      <c r="AR214" s="67">
        <f t="array" ref="AR214">IFERROR(INDEX(#REF!,MATCH($A158&amp;$D214,#REF!,0),MATCH(AR$3,#REF!,0)),0)</f>
        <v>0</v>
      </c>
      <c r="AS214" s="67">
        <f t="array" ref="AS214">IFERROR(INDEX(#REF!,MATCH($A158&amp;$D214,#REF!,0),MATCH(AS$3,#REF!,0)),0)</f>
        <v>0</v>
      </c>
      <c r="AT214" s="67">
        <f t="array" ref="AT214">IFERROR(INDEX(#REF!,MATCH($A158&amp;$D214,#REF!,0),MATCH(AT$3,#REF!,0)),0)</f>
        <v>0</v>
      </c>
      <c r="AU214" s="67">
        <f t="array" ref="AU214">IFERROR(INDEX(#REF!,MATCH($A158&amp;$D214,#REF!,0),MATCH(AU$3,#REF!,0)),0)</f>
        <v>0</v>
      </c>
      <c r="AV214" s="67">
        <f t="array" ref="AV214">IFERROR(INDEX(#REF!,MATCH($A158&amp;$D214,#REF!,0),MATCH(AV$3,#REF!,0)),0)</f>
        <v>0</v>
      </c>
      <c r="AW214" s="67">
        <f t="array" ref="AW214">IFERROR(INDEX(#REF!,MATCH($A158&amp;$D214,#REF!,0),MATCH(AW$3,#REF!,0)),0)</f>
        <v>0</v>
      </c>
      <c r="AX214" s="67">
        <f t="array" ref="AX214">IFERROR(INDEX(#REF!,MATCH($A158&amp;$D214,#REF!,0),MATCH(AX$3,#REF!,0)),0)</f>
        <v>0</v>
      </c>
      <c r="AY214" s="67">
        <f t="array" ref="AY214">IFERROR(INDEX(#REF!,MATCH($A158&amp;$D214,#REF!,0),MATCH(AY$3,#REF!,0)),0)</f>
        <v>0</v>
      </c>
      <c r="AZ214" s="67">
        <f t="array" ref="AZ214">IFERROR(INDEX(#REF!,MATCH($A158&amp;$D214,#REF!,0),MATCH(AZ$3,#REF!,0)),0)</f>
        <v>0</v>
      </c>
      <c r="BA214" s="60"/>
      <c r="BB214" s="87">
        <f t="shared" ref="BB214:BB235" si="498">SUM(AO214:AZ214)</f>
        <v>0</v>
      </c>
      <c r="BC214" s="62" t="e">
        <f>BB214/BB160</f>
        <v>#DIV/0!</v>
      </c>
      <c r="BD214" s="60"/>
      <c r="BE214" s="67">
        <f t="shared" ref="BE214:BG220" si="499">INDEX($BE$4:$BK$115,MATCH($D214,$D$4:$D$115,0),MATCH(BE$475,$BE$4:$BK$4,0))</f>
        <v>0</v>
      </c>
      <c r="BF214" s="119">
        <f t="shared" si="499"/>
        <v>-200</v>
      </c>
      <c r="BG214" s="120">
        <f t="shared" si="499"/>
        <v>0</v>
      </c>
      <c r="BH214" s="121" t="e">
        <f>BH160</f>
        <v>#REF!</v>
      </c>
      <c r="BI214" s="69">
        <f t="shared" ref="BI214:BK220" si="500">INDEX($BE$4:$BK$115,MATCH($D214,$D$4:$D$115,0),MATCH(BI$475,$BE$4:$BK$4,0))</f>
        <v>0</v>
      </c>
      <c r="BJ214" s="120">
        <f t="shared" si="500"/>
        <v>0</v>
      </c>
      <c r="BK214" s="121">
        <f t="shared" si="500"/>
        <v>0</v>
      </c>
      <c r="BL214" s="60"/>
      <c r="BM214" s="67">
        <f t="array" ref="BM214">IFERROR(INDEX(#REF!,MATCH($A158&amp;$D214,#REF!,0),MATCH(BM$3,#REF!,0)),0)</f>
        <v>0</v>
      </c>
      <c r="BN214" s="67">
        <f t="array" ref="BN214">IFERROR(INDEX(#REF!,MATCH($A158&amp;$D214,#REF!,0),MATCH(BN$3,#REF!,0)),0)</f>
        <v>0</v>
      </c>
      <c r="BO214" s="67">
        <f t="array" ref="BO214">IFERROR(INDEX(#REF!,MATCH($A158&amp;$D214,#REF!,0),MATCH(BO$3,#REF!,0)),0)</f>
        <v>0</v>
      </c>
      <c r="BP214" s="67">
        <f t="array" ref="BP214">IFERROR(INDEX(#REF!,MATCH($A158&amp;$D214,#REF!,0),MATCH(BP$3,#REF!,0)),0)</f>
        <v>0</v>
      </c>
      <c r="BQ214" s="67" t="e">
        <f t="shared" si="493"/>
        <v>#REF!</v>
      </c>
      <c r="BR214" s="67" t="e">
        <f t="shared" si="493"/>
        <v>#REF!</v>
      </c>
      <c r="BS214" s="67" t="e">
        <f t="shared" si="493"/>
        <v>#REF!</v>
      </c>
      <c r="BT214" s="67" t="e">
        <f t="shared" si="493"/>
        <v>#REF!</v>
      </c>
      <c r="BU214" s="67" t="e">
        <f t="shared" si="493"/>
        <v>#REF!</v>
      </c>
      <c r="BV214" s="67" t="e">
        <f t="shared" si="493"/>
        <v>#REF!</v>
      </c>
      <c r="BW214" s="67" t="e">
        <f t="shared" si="493"/>
        <v>#REF!</v>
      </c>
      <c r="BX214" s="67" t="e">
        <f t="shared" si="493"/>
        <v>#REF!</v>
      </c>
      <c r="BY214" s="60"/>
      <c r="BZ214" s="87" t="e">
        <f t="shared" ref="BZ214:BZ235" si="501">SUM(BM214:BX214)</f>
        <v>#REF!</v>
      </c>
      <c r="CA214" s="62" t="e">
        <f>BZ214/BZ160</f>
        <v>#REF!</v>
      </c>
      <c r="CB214" s="60"/>
      <c r="CC214" s="67" t="e">
        <f t="shared" ref="CC214:CN214" si="502">((CC160*$G214*--(AND($BF214=0,$BG214=0))+$BF214+CC160*$BG214)*--(CC$3&gt;=$BH214))*(1+$BJ214*--(CC$3&gt;=$BK214))*--(IFERROR(MOD(MONTH(CC$3),$BI214),0)=0)</f>
        <v>#REF!</v>
      </c>
      <c r="CD214" s="67" t="e">
        <f t="shared" si="502"/>
        <v>#REF!</v>
      </c>
      <c r="CE214" s="67" t="e">
        <f t="shared" si="502"/>
        <v>#REF!</v>
      </c>
      <c r="CF214" s="67" t="e">
        <f t="shared" si="502"/>
        <v>#REF!</v>
      </c>
      <c r="CG214" s="67" t="e">
        <f t="shared" si="502"/>
        <v>#REF!</v>
      </c>
      <c r="CH214" s="67" t="e">
        <f t="shared" si="502"/>
        <v>#REF!</v>
      </c>
      <c r="CI214" s="67" t="e">
        <f t="shared" si="502"/>
        <v>#REF!</v>
      </c>
      <c r="CJ214" s="67" t="e">
        <f t="shared" si="502"/>
        <v>#REF!</v>
      </c>
      <c r="CK214" s="67" t="e">
        <f t="shared" si="502"/>
        <v>#REF!</v>
      </c>
      <c r="CL214" s="67" t="e">
        <f t="shared" si="502"/>
        <v>#REF!</v>
      </c>
      <c r="CM214" s="67" t="e">
        <f t="shared" si="502"/>
        <v>#REF!</v>
      </c>
      <c r="CN214" s="67" t="e">
        <f t="shared" si="502"/>
        <v>#REF!</v>
      </c>
      <c r="CO214" s="60"/>
      <c r="CP214" s="87" t="e">
        <f t="shared" ref="CP214:CP235" si="503">SUM(CC214:CN214)</f>
        <v>#REF!</v>
      </c>
      <c r="CQ214" s="62" t="e">
        <f>CP214/CP160</f>
        <v>#REF!</v>
      </c>
    </row>
    <row r="215" spans="1:95" ht="10.5" customHeight="1" x14ac:dyDescent="0.25">
      <c r="A215" s="70" t="str">
        <f t="shared" si="440"/>
        <v>DespesaTaxas legais</v>
      </c>
      <c r="B215" s="114" t="s">
        <v>53</v>
      </c>
      <c r="C215" s="70" t="s">
        <v>289</v>
      </c>
      <c r="D215" s="60" t="s">
        <v>155</v>
      </c>
      <c r="E215" s="60" t="e">
        <f>D158</f>
        <v>#REF!</v>
      </c>
      <c r="F215" s="60"/>
      <c r="G215" s="62">
        <v>-3.3913645337667141E-4</v>
      </c>
      <c r="H215" s="60"/>
      <c r="I215" s="67">
        <v>0</v>
      </c>
      <c r="J215" s="67">
        <v>-411.02397427936688</v>
      </c>
      <c r="K215" s="67">
        <v>0</v>
      </c>
      <c r="L215" s="67">
        <v>0</v>
      </c>
      <c r="M215" s="67">
        <v>0</v>
      </c>
      <c r="N215" s="67">
        <v>0</v>
      </c>
      <c r="O215" s="67">
        <v>0</v>
      </c>
      <c r="P215" s="67">
        <v>-338.75605370438092</v>
      </c>
      <c r="Q215" s="67">
        <v>0</v>
      </c>
      <c r="R215" s="67">
        <v>0</v>
      </c>
      <c r="S215" s="67">
        <v>0</v>
      </c>
      <c r="T215" s="67">
        <v>0</v>
      </c>
      <c r="U215" s="60"/>
      <c r="V215" s="87">
        <f t="shared" si="496"/>
        <v>-749.7800279837478</v>
      </c>
      <c r="W215" s="62">
        <f>V215/V160</f>
        <v>-1.0745286161206403E-3</v>
      </c>
      <c r="X215" s="60"/>
      <c r="Y215" s="67">
        <f t="array" ref="Y215">IFERROR(INDEX(#REF!,MATCH($A158&amp;$D215,#REF!,0),MATCH(Y$3,#REF!,0)),0)</f>
        <v>0</v>
      </c>
      <c r="Z215" s="67">
        <f t="array" ref="Z215">IFERROR(INDEX(#REF!,MATCH($A158&amp;$D215,#REF!,0),MATCH(Z$3,#REF!,0)),0)</f>
        <v>0</v>
      </c>
      <c r="AA215" s="67">
        <f t="array" ref="AA215">IFERROR(INDEX(#REF!,MATCH($A158&amp;$D215,#REF!,0),MATCH(AA$3,#REF!,0)),0)</f>
        <v>0</v>
      </c>
      <c r="AB215" s="67">
        <f t="array" ref="AB215">IFERROR(INDEX(#REF!,MATCH($A158&amp;$D215,#REF!,0),MATCH(AB$3,#REF!,0)),0)</f>
        <v>0</v>
      </c>
      <c r="AC215" s="67">
        <f t="array" ref="AC215">IFERROR(INDEX(#REF!,MATCH($A158&amp;$D215,#REF!,0),MATCH(AC$3,#REF!,0)),0)</f>
        <v>0</v>
      </c>
      <c r="AD215" s="67">
        <f t="array" ref="AD215">IFERROR(INDEX(#REF!,MATCH($A158&amp;$D215,#REF!,0),MATCH(AD$3,#REF!,0)),0)</f>
        <v>0</v>
      </c>
      <c r="AE215" s="67">
        <f t="array" ref="AE215">IFERROR(INDEX(#REF!,MATCH($A158&amp;$D215,#REF!,0),MATCH(AE$3,#REF!,0)),0)</f>
        <v>0</v>
      </c>
      <c r="AF215" s="67">
        <f t="array" ref="AF215">IFERROR(INDEX(#REF!,MATCH($A158&amp;$D215,#REF!,0),MATCH(AF$3,#REF!,0)),0)</f>
        <v>0</v>
      </c>
      <c r="AG215" s="67">
        <f t="array" ref="AG215">IFERROR(INDEX(#REF!,MATCH($A158&amp;$D215,#REF!,0),MATCH(AG$3,#REF!,0)),0)</f>
        <v>0</v>
      </c>
      <c r="AH215" s="67">
        <f t="array" ref="AH215">IFERROR(INDEX(#REF!,MATCH($A158&amp;$D215,#REF!,0),MATCH(AH$3,#REF!,0)),0)</f>
        <v>0</v>
      </c>
      <c r="AI215" s="67">
        <f t="array" ref="AI215">IFERROR(INDEX(#REF!,MATCH($A158&amp;$D215,#REF!,0),MATCH(AI$3,#REF!,0)),0)</f>
        <v>0</v>
      </c>
      <c r="AJ215" s="67">
        <f t="array" ref="AJ215">IFERROR(INDEX(#REF!,MATCH($A158&amp;$D215,#REF!,0),MATCH(AJ$3,#REF!,0)),0)</f>
        <v>0</v>
      </c>
      <c r="AK215" s="60"/>
      <c r="AL215" s="87">
        <f t="shared" si="497"/>
        <v>0</v>
      </c>
      <c r="AM215" s="62" t="e">
        <f>AL215/AL160</f>
        <v>#DIV/0!</v>
      </c>
      <c r="AN215" s="60" t="e">
        <f>D158&amp;D215</f>
        <v>#REF!</v>
      </c>
      <c r="AO215" s="67">
        <f t="array" ref="AO215">IFERROR(INDEX(#REF!,MATCH($A158&amp;$D215,#REF!,0),MATCH(AO$3,#REF!,0)),0)</f>
        <v>0</v>
      </c>
      <c r="AP215" s="67">
        <f t="array" ref="AP215">IFERROR(INDEX(#REF!,MATCH($A158&amp;$D215,#REF!,0),MATCH(AP$3,#REF!,0)),0)</f>
        <v>0</v>
      </c>
      <c r="AQ215" s="67">
        <f t="array" ref="AQ215">IFERROR(INDEX(#REF!,MATCH($A158&amp;$D215,#REF!,0),MATCH(AQ$3,#REF!,0)),0)</f>
        <v>0</v>
      </c>
      <c r="AR215" s="67">
        <f t="array" ref="AR215">IFERROR(INDEX(#REF!,MATCH($A158&amp;$D215,#REF!,0),MATCH(AR$3,#REF!,0)),0)</f>
        <v>0</v>
      </c>
      <c r="AS215" s="67">
        <f t="array" ref="AS215">IFERROR(INDEX(#REF!,MATCH($A158&amp;$D215,#REF!,0),MATCH(AS$3,#REF!,0)),0)</f>
        <v>0</v>
      </c>
      <c r="AT215" s="67">
        <f t="array" ref="AT215">IFERROR(INDEX(#REF!,MATCH($A158&amp;$D215,#REF!,0),MATCH(AT$3,#REF!,0)),0)</f>
        <v>0</v>
      </c>
      <c r="AU215" s="67">
        <f t="array" ref="AU215">IFERROR(INDEX(#REF!,MATCH($A158&amp;$D215,#REF!,0),MATCH(AU$3,#REF!,0)),0)</f>
        <v>0</v>
      </c>
      <c r="AV215" s="67">
        <f t="array" ref="AV215">IFERROR(INDEX(#REF!,MATCH($A158&amp;$D215,#REF!,0),MATCH(AV$3,#REF!,0)),0)</f>
        <v>0</v>
      </c>
      <c r="AW215" s="67">
        <f t="array" ref="AW215">IFERROR(INDEX(#REF!,MATCH($A158&amp;$D215,#REF!,0),MATCH(AW$3,#REF!,0)),0)</f>
        <v>0</v>
      </c>
      <c r="AX215" s="67">
        <f t="array" ref="AX215">IFERROR(INDEX(#REF!,MATCH($A158&amp;$D215,#REF!,0),MATCH(AX$3,#REF!,0)),0)</f>
        <v>0</v>
      </c>
      <c r="AY215" s="67">
        <f t="array" ref="AY215">IFERROR(INDEX(#REF!,MATCH($A158&amp;$D215,#REF!,0),MATCH(AY$3,#REF!,0)),0)</f>
        <v>0</v>
      </c>
      <c r="AZ215" s="67">
        <f t="array" ref="AZ215">IFERROR(INDEX(#REF!,MATCH($A158&amp;$D215,#REF!,0),MATCH(AZ$3,#REF!,0)),0)</f>
        <v>0</v>
      </c>
      <c r="BA215" s="60"/>
      <c r="BB215" s="87">
        <f t="shared" si="498"/>
        <v>0</v>
      </c>
      <c r="BC215" s="62" t="e">
        <f>BB215/BB160</f>
        <v>#DIV/0!</v>
      </c>
      <c r="BD215" s="60"/>
      <c r="BE215" s="67" t="str">
        <f t="shared" si="499"/>
        <v>Abertura filial</v>
      </c>
      <c r="BF215" s="119">
        <f t="shared" si="499"/>
        <v>-750</v>
      </c>
      <c r="BG215" s="120">
        <f t="shared" si="499"/>
        <v>0</v>
      </c>
      <c r="BH215" s="121" t="e">
        <f>BH160</f>
        <v>#REF!</v>
      </c>
      <c r="BI215" s="121">
        <f t="shared" si="500"/>
        <v>0</v>
      </c>
      <c r="BJ215" s="120">
        <f t="shared" si="500"/>
        <v>0</v>
      </c>
      <c r="BK215" s="121">
        <f t="shared" si="500"/>
        <v>0</v>
      </c>
      <c r="BL215" s="60"/>
      <c r="BM215" s="67">
        <f t="array" ref="BM215">IFERROR(INDEX(#REF!,MATCH($A158&amp;$D215,#REF!,0),MATCH(BM$3,#REF!,0)),0)</f>
        <v>0</v>
      </c>
      <c r="BN215" s="67">
        <f t="array" ref="BN215">IFERROR(INDEX(#REF!,MATCH($A158&amp;$D215,#REF!,0),MATCH(BN$3,#REF!,0)),0)</f>
        <v>0</v>
      </c>
      <c r="BO215" s="67">
        <f t="array" ref="BO215">IFERROR(INDEX(#REF!,MATCH($A158&amp;$D215,#REF!,0),MATCH(BO$3,#REF!,0)),0)</f>
        <v>0</v>
      </c>
      <c r="BP215" s="67">
        <f t="array" ref="BP215">IFERROR(INDEX(#REF!,MATCH($A158&amp;$D215,#REF!,0),MATCH(BP$3,#REF!,0)),0)</f>
        <v>0</v>
      </c>
      <c r="BQ215" s="67" t="e">
        <f t="shared" ref="BQ215:BX215" si="504">((BQ160*$G215*--(AND($BF215=0,$BG215=0))+$BF215+BQ160*$BG215)*--(BQ$3&gt;=$BH215))*(1+$BJ215*--(BQ$3&gt;=$BK215))*--(IFERROR(MOD(MONTH(BQ$3),$BI215),0)=0)</f>
        <v>#REF!</v>
      </c>
      <c r="BR215" s="67" t="e">
        <f t="shared" si="504"/>
        <v>#REF!</v>
      </c>
      <c r="BS215" s="67" t="e">
        <f t="shared" si="504"/>
        <v>#REF!</v>
      </c>
      <c r="BT215" s="67" t="e">
        <f t="shared" si="504"/>
        <v>#REF!</v>
      </c>
      <c r="BU215" s="67" t="e">
        <f t="shared" si="504"/>
        <v>#REF!</v>
      </c>
      <c r="BV215" s="67" t="e">
        <f t="shared" si="504"/>
        <v>#REF!</v>
      </c>
      <c r="BW215" s="67" t="e">
        <f t="shared" si="504"/>
        <v>#REF!</v>
      </c>
      <c r="BX215" s="67" t="e">
        <f t="shared" si="504"/>
        <v>#REF!</v>
      </c>
      <c r="BY215" s="60"/>
      <c r="BZ215" s="87" t="e">
        <f t="shared" si="501"/>
        <v>#REF!</v>
      </c>
      <c r="CA215" s="62" t="e">
        <f>BZ215/BZ160</f>
        <v>#REF!</v>
      </c>
      <c r="CB215" s="60"/>
      <c r="CC215" s="67" t="e">
        <f t="shared" ref="CC215:CN215" si="505">((CC160*$G215*--(AND($BF215=0,$BG215=0))+$BF215+CC160*$BG215)*--(CC$3&gt;=$BH215))*(1+$BJ215*--(CC$3&gt;=$BK215))*--(IFERROR(MOD(MONTH(CC$3),$BI215),0)=0)</f>
        <v>#REF!</v>
      </c>
      <c r="CD215" s="67" t="e">
        <f t="shared" si="505"/>
        <v>#REF!</v>
      </c>
      <c r="CE215" s="67" t="e">
        <f t="shared" si="505"/>
        <v>#REF!</v>
      </c>
      <c r="CF215" s="67" t="e">
        <f t="shared" si="505"/>
        <v>#REF!</v>
      </c>
      <c r="CG215" s="67" t="e">
        <f t="shared" si="505"/>
        <v>#REF!</v>
      </c>
      <c r="CH215" s="67" t="e">
        <f t="shared" si="505"/>
        <v>#REF!</v>
      </c>
      <c r="CI215" s="67" t="e">
        <f t="shared" si="505"/>
        <v>#REF!</v>
      </c>
      <c r="CJ215" s="67" t="e">
        <f t="shared" si="505"/>
        <v>#REF!</v>
      </c>
      <c r="CK215" s="67" t="e">
        <f t="shared" si="505"/>
        <v>#REF!</v>
      </c>
      <c r="CL215" s="67" t="e">
        <f t="shared" si="505"/>
        <v>#REF!</v>
      </c>
      <c r="CM215" s="67" t="e">
        <f t="shared" si="505"/>
        <v>#REF!</v>
      </c>
      <c r="CN215" s="67" t="e">
        <f t="shared" si="505"/>
        <v>#REF!</v>
      </c>
      <c r="CO215" s="60"/>
      <c r="CP215" s="87" t="e">
        <f t="shared" si="503"/>
        <v>#REF!</v>
      </c>
      <c r="CQ215" s="62" t="e">
        <f>CP215/CP160</f>
        <v>#REF!</v>
      </c>
    </row>
    <row r="216" spans="1:95" ht="10.5" customHeight="1" x14ac:dyDescent="0.25">
      <c r="A216" s="70" t="str">
        <f t="shared" si="440"/>
        <v>DespesaOutras despesas</v>
      </c>
      <c r="B216" s="114" t="s">
        <v>53</v>
      </c>
      <c r="C216" s="70" t="s">
        <v>153</v>
      </c>
      <c r="D216" s="60" t="s">
        <v>153</v>
      </c>
      <c r="E216" s="60" t="e">
        <f>D158</f>
        <v>#REF!</v>
      </c>
      <c r="F216" s="60"/>
      <c r="G216" s="62">
        <v>-7.4537328892835854E-3</v>
      </c>
      <c r="H216" s="60"/>
      <c r="I216" s="67">
        <v>0</v>
      </c>
      <c r="J216" s="67">
        <v>0</v>
      </c>
      <c r="K216" s="67">
        <v>0</v>
      </c>
      <c r="L216" s="67">
        <v>0</v>
      </c>
      <c r="M216" s="67">
        <v>0</v>
      </c>
      <c r="N216" s="67">
        <v>0</v>
      </c>
      <c r="O216" s="67">
        <v>0</v>
      </c>
      <c r="P216" s="67">
        <v>0</v>
      </c>
      <c r="Q216" s="67">
        <v>0</v>
      </c>
      <c r="R216" s="67">
        <v>0</v>
      </c>
      <c r="S216" s="67">
        <v>-37.286181494479841</v>
      </c>
      <c r="T216" s="67">
        <v>-180.18765833428759</v>
      </c>
      <c r="U216" s="60"/>
      <c r="V216" s="87">
        <f t="shared" si="496"/>
        <v>-217.47383982876744</v>
      </c>
      <c r="W216" s="62">
        <f>V216/V160</f>
        <v>-3.1166722963006497E-4</v>
      </c>
      <c r="X216" s="60"/>
      <c r="Y216" s="67">
        <f t="shared" ref="Y216:AJ216" si="506">SUM(Y217:Y220)</f>
        <v>0</v>
      </c>
      <c r="Z216" s="67">
        <f t="shared" si="506"/>
        <v>0</v>
      </c>
      <c r="AA216" s="67">
        <f t="shared" si="506"/>
        <v>0</v>
      </c>
      <c r="AB216" s="67">
        <f t="shared" si="506"/>
        <v>0</v>
      </c>
      <c r="AC216" s="67">
        <f t="shared" si="506"/>
        <v>0</v>
      </c>
      <c r="AD216" s="67">
        <f t="shared" si="506"/>
        <v>0</v>
      </c>
      <c r="AE216" s="67">
        <f t="shared" si="506"/>
        <v>0</v>
      </c>
      <c r="AF216" s="67">
        <f t="shared" si="506"/>
        <v>0</v>
      </c>
      <c r="AG216" s="67">
        <f t="shared" si="506"/>
        <v>0</v>
      </c>
      <c r="AH216" s="67">
        <f t="shared" si="506"/>
        <v>0</v>
      </c>
      <c r="AI216" s="67">
        <f t="shared" si="506"/>
        <v>0</v>
      </c>
      <c r="AJ216" s="67">
        <f t="shared" si="506"/>
        <v>0</v>
      </c>
      <c r="AK216" s="60"/>
      <c r="AL216" s="87">
        <f t="shared" si="497"/>
        <v>0</v>
      </c>
      <c r="AM216" s="62" t="e">
        <f>AL216/AL160</f>
        <v>#DIV/0!</v>
      </c>
      <c r="AN216" s="60" t="e">
        <f>D158&amp;D216</f>
        <v>#REF!</v>
      </c>
      <c r="AO216" s="67">
        <f t="shared" ref="AO216:AZ216" si="507">SUM(AO217:AO220)</f>
        <v>0</v>
      </c>
      <c r="AP216" s="67">
        <f t="shared" si="507"/>
        <v>0</v>
      </c>
      <c r="AQ216" s="67">
        <f t="shared" si="507"/>
        <v>0</v>
      </c>
      <c r="AR216" s="67">
        <f t="shared" si="507"/>
        <v>0</v>
      </c>
      <c r="AS216" s="67">
        <f t="shared" si="507"/>
        <v>0</v>
      </c>
      <c r="AT216" s="67">
        <f t="shared" si="507"/>
        <v>0</v>
      </c>
      <c r="AU216" s="67">
        <f t="shared" si="507"/>
        <v>0</v>
      </c>
      <c r="AV216" s="67">
        <f t="shared" si="507"/>
        <v>0</v>
      </c>
      <c r="AW216" s="67">
        <f t="shared" si="507"/>
        <v>0</v>
      </c>
      <c r="AX216" s="67">
        <f t="shared" si="507"/>
        <v>0</v>
      </c>
      <c r="AY216" s="67">
        <f t="shared" si="507"/>
        <v>0</v>
      </c>
      <c r="AZ216" s="67">
        <f t="shared" si="507"/>
        <v>0</v>
      </c>
      <c r="BA216" s="60"/>
      <c r="BB216" s="87">
        <f t="shared" si="498"/>
        <v>0</v>
      </c>
      <c r="BC216" s="62" t="e">
        <f>BB216/BB160</f>
        <v>#DIV/0!</v>
      </c>
      <c r="BD216" s="60"/>
      <c r="BE216" s="67">
        <f t="shared" si="499"/>
        <v>0</v>
      </c>
      <c r="BF216" s="119">
        <f t="shared" si="499"/>
        <v>0</v>
      </c>
      <c r="BG216" s="120">
        <f t="shared" si="499"/>
        <v>0</v>
      </c>
      <c r="BH216" s="121" t="e">
        <f>BH160</f>
        <v>#REF!</v>
      </c>
      <c r="BI216" s="69">
        <f t="shared" si="500"/>
        <v>0</v>
      </c>
      <c r="BJ216" s="120">
        <f t="shared" si="500"/>
        <v>0</v>
      </c>
      <c r="BK216" s="121">
        <f t="shared" si="500"/>
        <v>0</v>
      </c>
      <c r="BL216" s="60"/>
      <c r="BM216" s="67">
        <f t="shared" ref="BM216:BX216" si="508">SUM(BM217:BM220)</f>
        <v>0</v>
      </c>
      <c r="BN216" s="67">
        <f t="shared" si="508"/>
        <v>0</v>
      </c>
      <c r="BO216" s="67">
        <f t="shared" si="508"/>
        <v>0</v>
      </c>
      <c r="BP216" s="67">
        <f t="shared" si="508"/>
        <v>0</v>
      </c>
      <c r="BQ216" s="67" t="e">
        <f t="shared" si="508"/>
        <v>#REF!</v>
      </c>
      <c r="BR216" s="67" t="e">
        <f t="shared" si="508"/>
        <v>#REF!</v>
      </c>
      <c r="BS216" s="67" t="e">
        <f t="shared" si="508"/>
        <v>#REF!</v>
      </c>
      <c r="BT216" s="67" t="e">
        <f t="shared" si="508"/>
        <v>#REF!</v>
      </c>
      <c r="BU216" s="67" t="e">
        <f t="shared" si="508"/>
        <v>#REF!</v>
      </c>
      <c r="BV216" s="67" t="e">
        <f t="shared" si="508"/>
        <v>#REF!</v>
      </c>
      <c r="BW216" s="67" t="e">
        <f t="shared" si="508"/>
        <v>#REF!</v>
      </c>
      <c r="BX216" s="67" t="e">
        <f t="shared" si="508"/>
        <v>#REF!</v>
      </c>
      <c r="BY216" s="60"/>
      <c r="BZ216" s="87" t="e">
        <f t="shared" si="501"/>
        <v>#REF!</v>
      </c>
      <c r="CA216" s="62" t="e">
        <f>BZ216/BZ160</f>
        <v>#REF!</v>
      </c>
      <c r="CB216" s="60"/>
      <c r="CC216" s="67" t="e">
        <f t="shared" ref="CC216:CN216" si="509">SUM(CC217:CC220)</f>
        <v>#REF!</v>
      </c>
      <c r="CD216" s="67" t="e">
        <f t="shared" si="509"/>
        <v>#REF!</v>
      </c>
      <c r="CE216" s="67" t="e">
        <f t="shared" si="509"/>
        <v>#REF!</v>
      </c>
      <c r="CF216" s="67" t="e">
        <f t="shared" si="509"/>
        <v>#REF!</v>
      </c>
      <c r="CG216" s="67" t="e">
        <f t="shared" si="509"/>
        <v>#REF!</v>
      </c>
      <c r="CH216" s="67" t="e">
        <f t="shared" si="509"/>
        <v>#REF!</v>
      </c>
      <c r="CI216" s="67" t="e">
        <f t="shared" si="509"/>
        <v>#REF!</v>
      </c>
      <c r="CJ216" s="67" t="e">
        <f t="shared" si="509"/>
        <v>#REF!</v>
      </c>
      <c r="CK216" s="67" t="e">
        <f t="shared" si="509"/>
        <v>#REF!</v>
      </c>
      <c r="CL216" s="67" t="e">
        <f t="shared" si="509"/>
        <v>#REF!</v>
      </c>
      <c r="CM216" s="67" t="e">
        <f t="shared" si="509"/>
        <v>#REF!</v>
      </c>
      <c r="CN216" s="67" t="e">
        <f t="shared" si="509"/>
        <v>#REF!</v>
      </c>
      <c r="CO216" s="60"/>
      <c r="CP216" s="87" t="e">
        <f t="shared" si="503"/>
        <v>#REF!</v>
      </c>
      <c r="CQ216" s="62" t="e">
        <f>CP216/CP160</f>
        <v>#REF!</v>
      </c>
    </row>
    <row r="217" spans="1:95" ht="10.5" customHeight="1" outlineLevel="2" x14ac:dyDescent="0.25">
      <c r="A217" s="70" t="str">
        <f t="shared" si="440"/>
        <v>DespesaUniformes</v>
      </c>
      <c r="B217" s="114" t="s">
        <v>53</v>
      </c>
      <c r="C217" s="78" t="s">
        <v>293</v>
      </c>
      <c r="D217" s="79" t="s">
        <v>290</v>
      </c>
      <c r="E217" s="79" t="e">
        <f>D158</f>
        <v>#REF!</v>
      </c>
      <c r="F217" s="79"/>
      <c r="G217" s="85">
        <v>0</v>
      </c>
      <c r="H217" s="79"/>
      <c r="I217" s="94">
        <v>0</v>
      </c>
      <c r="J217" s="94">
        <v>0</v>
      </c>
      <c r="K217" s="94">
        <v>0</v>
      </c>
      <c r="L217" s="94">
        <v>0</v>
      </c>
      <c r="M217" s="94">
        <v>0</v>
      </c>
      <c r="N217" s="94">
        <v>0</v>
      </c>
      <c r="O217" s="94">
        <v>0</v>
      </c>
      <c r="P217" s="94">
        <v>0</v>
      </c>
      <c r="Q217" s="94">
        <v>0</v>
      </c>
      <c r="R217" s="94">
        <v>0</v>
      </c>
      <c r="S217" s="94">
        <v>-37.286181494479841</v>
      </c>
      <c r="T217" s="94">
        <v>0</v>
      </c>
      <c r="U217" s="79"/>
      <c r="V217" s="80">
        <f t="shared" si="496"/>
        <v>-37.286181494479841</v>
      </c>
      <c r="W217" s="85">
        <f>V217/V160</f>
        <v>-5.3435764499391153E-5</v>
      </c>
      <c r="X217" s="60"/>
      <c r="Y217" s="94">
        <f t="array" ref="Y217">IFERROR(INDEX(#REF!,MATCH($A158&amp;$D217,#REF!,0),MATCH(Y$3,#REF!,0)),0)</f>
        <v>0</v>
      </c>
      <c r="Z217" s="94">
        <f t="array" ref="Z217">IFERROR(INDEX(#REF!,MATCH($A158&amp;$D217,#REF!,0),MATCH(Z$3,#REF!,0)),0)</f>
        <v>0</v>
      </c>
      <c r="AA217" s="94">
        <f t="array" ref="AA217">IFERROR(INDEX(#REF!,MATCH($A158&amp;$D217,#REF!,0),MATCH(AA$3,#REF!,0)),0)</f>
        <v>0</v>
      </c>
      <c r="AB217" s="94">
        <f t="array" ref="AB217">IFERROR(INDEX(#REF!,MATCH($A158&amp;$D217,#REF!,0),MATCH(AB$3,#REF!,0)),0)</f>
        <v>0</v>
      </c>
      <c r="AC217" s="94">
        <f t="array" ref="AC217">IFERROR(INDEX(#REF!,MATCH($A158&amp;$D217,#REF!,0),MATCH(AC$3,#REF!,0)),0)</f>
        <v>0</v>
      </c>
      <c r="AD217" s="94">
        <f t="array" ref="AD217">IFERROR(INDEX(#REF!,MATCH($A158&amp;$D217,#REF!,0),MATCH(AD$3,#REF!,0)),0)</f>
        <v>0</v>
      </c>
      <c r="AE217" s="94">
        <f t="array" ref="AE217">IFERROR(INDEX(#REF!,MATCH($A158&amp;$D217,#REF!,0),MATCH(AE$3,#REF!,0)),0)</f>
        <v>0</v>
      </c>
      <c r="AF217" s="94">
        <f t="array" ref="AF217">IFERROR(INDEX(#REF!,MATCH($A158&amp;$D217,#REF!,0),MATCH(AF$3,#REF!,0)),0)</f>
        <v>0</v>
      </c>
      <c r="AG217" s="94">
        <f t="array" ref="AG217">IFERROR(INDEX(#REF!,MATCH($A158&amp;$D217,#REF!,0),MATCH(AG$3,#REF!,0)),0)</f>
        <v>0</v>
      </c>
      <c r="AH217" s="94">
        <f t="array" ref="AH217">IFERROR(INDEX(#REF!,MATCH($A158&amp;$D217,#REF!,0),MATCH(AH$3,#REF!,0)),0)</f>
        <v>0</v>
      </c>
      <c r="AI217" s="94">
        <f t="array" ref="AI217">IFERROR(INDEX(#REF!,MATCH($A158&amp;$D217,#REF!,0),MATCH(AI$3,#REF!,0)),0)</f>
        <v>0</v>
      </c>
      <c r="AJ217" s="94">
        <f t="array" ref="AJ217">IFERROR(INDEX(#REF!,MATCH($A158&amp;$D217,#REF!,0),MATCH(AJ$3,#REF!,0)),0)</f>
        <v>0</v>
      </c>
      <c r="AK217" s="79"/>
      <c r="AL217" s="80">
        <f t="shared" si="497"/>
        <v>0</v>
      </c>
      <c r="AM217" s="85" t="e">
        <f>AL217/AL160</f>
        <v>#DIV/0!</v>
      </c>
      <c r="AN217" s="60" t="e">
        <f>D158&amp;D217</f>
        <v>#REF!</v>
      </c>
      <c r="AO217" s="94">
        <f t="array" ref="AO217">IFERROR(INDEX(#REF!,MATCH($A158&amp;$D217,#REF!,0),MATCH(AO$3,#REF!,0)),0)</f>
        <v>0</v>
      </c>
      <c r="AP217" s="94">
        <f t="array" ref="AP217">IFERROR(INDEX(#REF!,MATCH($A158&amp;$D217,#REF!,0),MATCH(AP$3,#REF!,0)),0)</f>
        <v>0</v>
      </c>
      <c r="AQ217" s="94">
        <f t="array" ref="AQ217">IFERROR(INDEX(#REF!,MATCH($A158&amp;$D217,#REF!,0),MATCH(AQ$3,#REF!,0)),0)</f>
        <v>0</v>
      </c>
      <c r="AR217" s="94">
        <f t="array" ref="AR217">IFERROR(INDEX(#REF!,MATCH($A158&amp;$D217,#REF!,0),MATCH(AR$3,#REF!,0)),0)</f>
        <v>0</v>
      </c>
      <c r="AS217" s="94">
        <f t="array" ref="AS217">IFERROR(INDEX(#REF!,MATCH($A158&amp;$D217,#REF!,0),MATCH(AS$3,#REF!,0)),0)</f>
        <v>0</v>
      </c>
      <c r="AT217" s="94">
        <f t="array" ref="AT217">IFERROR(INDEX(#REF!,MATCH($A158&amp;$D217,#REF!,0),MATCH(AT$3,#REF!,0)),0)</f>
        <v>0</v>
      </c>
      <c r="AU217" s="94">
        <f t="array" ref="AU217">IFERROR(INDEX(#REF!,MATCH($A158&amp;$D217,#REF!,0),MATCH(AU$3,#REF!,0)),0)</f>
        <v>0</v>
      </c>
      <c r="AV217" s="94">
        <f t="array" ref="AV217">IFERROR(INDEX(#REF!,MATCH($A158&amp;$D217,#REF!,0),MATCH(AV$3,#REF!,0)),0)</f>
        <v>0</v>
      </c>
      <c r="AW217" s="94">
        <f t="array" ref="AW217">IFERROR(INDEX(#REF!,MATCH($A158&amp;$D217,#REF!,0),MATCH(AW$3,#REF!,0)),0)</f>
        <v>0</v>
      </c>
      <c r="AX217" s="94">
        <f t="array" ref="AX217">IFERROR(INDEX(#REF!,MATCH($A158&amp;$D217,#REF!,0),MATCH(AX$3,#REF!,0)),0)</f>
        <v>0</v>
      </c>
      <c r="AY217" s="94">
        <f t="array" ref="AY217">IFERROR(INDEX(#REF!,MATCH($A158&amp;$D217,#REF!,0),MATCH(AY$3,#REF!,0)),0)</f>
        <v>0</v>
      </c>
      <c r="AZ217" s="94">
        <f t="array" ref="AZ217">IFERROR(INDEX(#REF!,MATCH($A158&amp;$D217,#REF!,0),MATCH(AZ$3,#REF!,0)),0)</f>
        <v>0</v>
      </c>
      <c r="BA217" s="79"/>
      <c r="BB217" s="80">
        <f t="shared" si="498"/>
        <v>0</v>
      </c>
      <c r="BC217" s="85" t="e">
        <f>BB217/BB160</f>
        <v>#DIV/0!</v>
      </c>
      <c r="BD217" s="60"/>
      <c r="BE217" s="94">
        <f t="shared" si="499"/>
        <v>0</v>
      </c>
      <c r="BF217" s="115">
        <f t="shared" si="499"/>
        <v>0</v>
      </c>
      <c r="BG217" s="112">
        <f t="shared" si="499"/>
        <v>0</v>
      </c>
      <c r="BH217" s="111" t="e">
        <f>BH160</f>
        <v>#REF!</v>
      </c>
      <c r="BI217" s="111">
        <f t="shared" si="500"/>
        <v>0</v>
      </c>
      <c r="BJ217" s="112">
        <f t="shared" si="500"/>
        <v>0</v>
      </c>
      <c r="BK217" s="111">
        <f t="shared" si="500"/>
        <v>0</v>
      </c>
      <c r="BL217" s="60"/>
      <c r="BM217" s="94">
        <f t="array" ref="BM217">IFERROR(INDEX(#REF!,MATCH($A158&amp;$D217,#REF!,0),MATCH(BM$3,#REF!,0)),0)</f>
        <v>0</v>
      </c>
      <c r="BN217" s="94">
        <f t="array" ref="BN217">IFERROR(INDEX(#REF!,MATCH($A158&amp;$D217,#REF!,0),MATCH(BN$3,#REF!,0)),0)</f>
        <v>0</v>
      </c>
      <c r="BO217" s="94">
        <f t="array" ref="BO217">IFERROR(INDEX(#REF!,MATCH($A158&amp;$D217,#REF!,0),MATCH(BO$3,#REF!,0)),0)</f>
        <v>0</v>
      </c>
      <c r="BP217" s="94">
        <f t="array" ref="BP217">IFERROR(INDEX(#REF!,MATCH($A158&amp;$D217,#REF!,0),MATCH(BP$3,#REF!,0)),0)</f>
        <v>0</v>
      </c>
      <c r="BQ217" s="94" t="e">
        <f t="shared" ref="BQ217:BX217" si="510">((BQ164*$G217*--(AND($BF217=0,$BG217=0))+$BF217+BQ164*$BG217)*--(BQ$3&gt;=$BH217))*(1+$BJ217*--(BQ$3&gt;=$BK217))*--(IFERROR(MOD(MONTH(BQ$3),$BI217),0)=0)</f>
        <v>#REF!</v>
      </c>
      <c r="BR217" s="94" t="e">
        <f t="shared" si="510"/>
        <v>#REF!</v>
      </c>
      <c r="BS217" s="94" t="e">
        <f t="shared" si="510"/>
        <v>#REF!</v>
      </c>
      <c r="BT217" s="94" t="e">
        <f t="shared" si="510"/>
        <v>#REF!</v>
      </c>
      <c r="BU217" s="94" t="e">
        <f t="shared" si="510"/>
        <v>#REF!</v>
      </c>
      <c r="BV217" s="94" t="e">
        <f t="shared" si="510"/>
        <v>#REF!</v>
      </c>
      <c r="BW217" s="94" t="e">
        <f t="shared" si="510"/>
        <v>#REF!</v>
      </c>
      <c r="BX217" s="94" t="e">
        <f t="shared" si="510"/>
        <v>#REF!</v>
      </c>
      <c r="BY217" s="79"/>
      <c r="BZ217" s="80" t="e">
        <f t="shared" si="501"/>
        <v>#REF!</v>
      </c>
      <c r="CA217" s="85" t="e">
        <f>BZ217/BZ160</f>
        <v>#REF!</v>
      </c>
      <c r="CB217" s="60"/>
      <c r="CC217" s="94" t="e">
        <f t="shared" ref="CC217:CN217" si="511">((CC164*$G217*--(AND($BF217=0,$BG217=0))+$BF217+CC164*$BG217)*--(CC$3&gt;=$BH217))*(1+$BJ217*--(CC$3&gt;=$BK217))*--(IFERROR(MOD(MONTH(CC$3),$BI217),0)=0)</f>
        <v>#REF!</v>
      </c>
      <c r="CD217" s="94" t="e">
        <f t="shared" si="511"/>
        <v>#REF!</v>
      </c>
      <c r="CE217" s="94" t="e">
        <f t="shared" si="511"/>
        <v>#REF!</v>
      </c>
      <c r="CF217" s="94" t="e">
        <f t="shared" si="511"/>
        <v>#REF!</v>
      </c>
      <c r="CG217" s="94" t="e">
        <f t="shared" si="511"/>
        <v>#REF!</v>
      </c>
      <c r="CH217" s="94" t="e">
        <f t="shared" si="511"/>
        <v>#REF!</v>
      </c>
      <c r="CI217" s="94" t="e">
        <f t="shared" si="511"/>
        <v>#REF!</v>
      </c>
      <c r="CJ217" s="94" t="e">
        <f t="shared" si="511"/>
        <v>#REF!</v>
      </c>
      <c r="CK217" s="94" t="e">
        <f t="shared" si="511"/>
        <v>#REF!</v>
      </c>
      <c r="CL217" s="94" t="e">
        <f t="shared" si="511"/>
        <v>#REF!</v>
      </c>
      <c r="CM217" s="94" t="e">
        <f t="shared" si="511"/>
        <v>#REF!</v>
      </c>
      <c r="CN217" s="94" t="e">
        <f t="shared" si="511"/>
        <v>#REF!</v>
      </c>
      <c r="CO217" s="79"/>
      <c r="CP217" s="80" t="e">
        <f t="shared" si="503"/>
        <v>#REF!</v>
      </c>
      <c r="CQ217" s="85" t="e">
        <f>CP217/CP160</f>
        <v>#REF!</v>
      </c>
    </row>
    <row r="218" spans="1:95" ht="10.5" customHeight="1" outlineLevel="2" x14ac:dyDescent="0.25">
      <c r="A218" s="70" t="str">
        <f t="shared" si="440"/>
        <v>DespesaLocação equipamentos</v>
      </c>
      <c r="B218" s="114" t="s">
        <v>53</v>
      </c>
      <c r="C218" s="78" t="s">
        <v>292</v>
      </c>
      <c r="D218" s="79" t="s">
        <v>156</v>
      </c>
      <c r="E218" s="79" t="e">
        <f>D158</f>
        <v>#REF!</v>
      </c>
      <c r="F218" s="79"/>
      <c r="G218" s="85">
        <v>0</v>
      </c>
      <c r="H218" s="79"/>
      <c r="I218" s="94">
        <v>-704.82580282502522</v>
      </c>
      <c r="J218" s="94">
        <v>-851.25344454867377</v>
      </c>
      <c r="K218" s="94">
        <v>-867.92952866827579</v>
      </c>
      <c r="L218" s="94">
        <v>-810.91611418877494</v>
      </c>
      <c r="M218" s="94">
        <v>-742.94826408364986</v>
      </c>
      <c r="N218" s="94">
        <v>-853.93588157464831</v>
      </c>
      <c r="O218" s="94">
        <v>-829.59170117257668</v>
      </c>
      <c r="P218" s="94">
        <v>-788.33805928972265</v>
      </c>
      <c r="Q218" s="94">
        <v>-772.1765183663839</v>
      </c>
      <c r="R218" s="94">
        <v>-771.47235381976134</v>
      </c>
      <c r="S218" s="94">
        <v>-808.41412970898227</v>
      </c>
      <c r="T218" s="94">
        <v>-837.15186062110013</v>
      </c>
      <c r="U218" s="79"/>
      <c r="V218" s="80">
        <f t="shared" si="496"/>
        <v>-9638.9536588675746</v>
      </c>
      <c r="W218" s="85">
        <f>V218/V160</f>
        <v>-1.3813826921698778E-2</v>
      </c>
      <c r="X218" s="60"/>
      <c r="Y218" s="94">
        <f t="array" ref="Y218">IFERROR(INDEX(#REF!,MATCH($A158&amp;$D218,#REF!,0),MATCH(Y$3,#REF!,0)),0)</f>
        <v>0</v>
      </c>
      <c r="Z218" s="94">
        <f t="array" ref="Z218">IFERROR(INDEX(#REF!,MATCH($A158&amp;$D218,#REF!,0),MATCH(Z$3,#REF!,0)),0)</f>
        <v>0</v>
      </c>
      <c r="AA218" s="94">
        <f t="array" ref="AA218">IFERROR(INDEX(#REF!,MATCH($A158&amp;$D218,#REF!,0),MATCH(AA$3,#REF!,0)),0)</f>
        <v>0</v>
      </c>
      <c r="AB218" s="94">
        <f t="array" ref="AB218">IFERROR(INDEX(#REF!,MATCH($A158&amp;$D218,#REF!,0),MATCH(AB$3,#REF!,0)),0)</f>
        <v>0</v>
      </c>
      <c r="AC218" s="94">
        <f t="array" ref="AC218">IFERROR(INDEX(#REF!,MATCH($A158&amp;$D218,#REF!,0),MATCH(AC$3,#REF!,0)),0)</f>
        <v>0</v>
      </c>
      <c r="AD218" s="94">
        <f t="array" ref="AD218">IFERROR(INDEX(#REF!,MATCH($A158&amp;$D218,#REF!,0),MATCH(AD$3,#REF!,0)),0)</f>
        <v>0</v>
      </c>
      <c r="AE218" s="94">
        <f t="array" ref="AE218">IFERROR(INDEX(#REF!,MATCH($A158&amp;$D218,#REF!,0),MATCH(AE$3,#REF!,0)),0)</f>
        <v>0</v>
      </c>
      <c r="AF218" s="94">
        <f t="array" ref="AF218">IFERROR(INDEX(#REF!,MATCH($A158&amp;$D218,#REF!,0),MATCH(AF$3,#REF!,0)),0)</f>
        <v>0</v>
      </c>
      <c r="AG218" s="94">
        <f t="array" ref="AG218">IFERROR(INDEX(#REF!,MATCH($A158&amp;$D218,#REF!,0),MATCH(AG$3,#REF!,0)),0)</f>
        <v>0</v>
      </c>
      <c r="AH218" s="94">
        <f t="array" ref="AH218">IFERROR(INDEX(#REF!,MATCH($A158&amp;$D218,#REF!,0),MATCH(AH$3,#REF!,0)),0)</f>
        <v>0</v>
      </c>
      <c r="AI218" s="94">
        <f t="array" ref="AI218">IFERROR(INDEX(#REF!,MATCH($A158&amp;$D218,#REF!,0),MATCH(AI$3,#REF!,0)),0)</f>
        <v>0</v>
      </c>
      <c r="AJ218" s="94">
        <f t="array" ref="AJ218">IFERROR(INDEX(#REF!,MATCH($A158&amp;$D218,#REF!,0),MATCH(AJ$3,#REF!,0)),0)</f>
        <v>0</v>
      </c>
      <c r="AK218" s="79"/>
      <c r="AL218" s="80">
        <f t="shared" si="497"/>
        <v>0</v>
      </c>
      <c r="AM218" s="85" t="e">
        <f>AL218/AL160</f>
        <v>#DIV/0!</v>
      </c>
      <c r="AN218" s="60" t="e">
        <f>D158&amp;D218</f>
        <v>#REF!</v>
      </c>
      <c r="AO218" s="94">
        <f t="array" ref="AO218">IFERROR(INDEX(#REF!,MATCH($A158&amp;$D218,#REF!,0),MATCH(AO$3,#REF!,0)),0)</f>
        <v>0</v>
      </c>
      <c r="AP218" s="94">
        <f t="array" ref="AP218">IFERROR(INDEX(#REF!,MATCH($A158&amp;$D218,#REF!,0),MATCH(AP$3,#REF!,0)),0)</f>
        <v>0</v>
      </c>
      <c r="AQ218" s="94">
        <f t="array" ref="AQ218">IFERROR(INDEX(#REF!,MATCH($A158&amp;$D218,#REF!,0),MATCH(AQ$3,#REF!,0)),0)</f>
        <v>0</v>
      </c>
      <c r="AR218" s="94">
        <f t="array" ref="AR218">IFERROR(INDEX(#REF!,MATCH($A158&amp;$D218,#REF!,0),MATCH(AR$3,#REF!,0)),0)</f>
        <v>0</v>
      </c>
      <c r="AS218" s="94">
        <f t="array" ref="AS218">IFERROR(INDEX(#REF!,MATCH($A158&amp;$D218,#REF!,0),MATCH(AS$3,#REF!,0)),0)</f>
        <v>0</v>
      </c>
      <c r="AT218" s="94">
        <f t="array" ref="AT218">IFERROR(INDEX(#REF!,MATCH($A158&amp;$D218,#REF!,0),MATCH(AT$3,#REF!,0)),0)</f>
        <v>0</v>
      </c>
      <c r="AU218" s="94">
        <f t="array" ref="AU218">IFERROR(INDEX(#REF!,MATCH($A158&amp;$D218,#REF!,0),MATCH(AU$3,#REF!,0)),0)</f>
        <v>0</v>
      </c>
      <c r="AV218" s="94">
        <f t="array" ref="AV218">IFERROR(INDEX(#REF!,MATCH($A158&amp;$D218,#REF!,0),MATCH(AV$3,#REF!,0)),0)</f>
        <v>0</v>
      </c>
      <c r="AW218" s="94">
        <f t="array" ref="AW218">IFERROR(INDEX(#REF!,MATCH($A158&amp;$D218,#REF!,0),MATCH(AW$3,#REF!,0)),0)</f>
        <v>0</v>
      </c>
      <c r="AX218" s="94">
        <f t="array" ref="AX218">IFERROR(INDEX(#REF!,MATCH($A158&amp;$D218,#REF!,0),MATCH(AX$3,#REF!,0)),0)</f>
        <v>0</v>
      </c>
      <c r="AY218" s="94">
        <f t="array" ref="AY218">IFERROR(INDEX(#REF!,MATCH($A158&amp;$D218,#REF!,0),MATCH(AY$3,#REF!,0)),0)</f>
        <v>0</v>
      </c>
      <c r="AZ218" s="94">
        <f t="array" ref="AZ218">IFERROR(INDEX(#REF!,MATCH($A158&amp;$D218,#REF!,0),MATCH(AZ$3,#REF!,0)),0)</f>
        <v>0</v>
      </c>
      <c r="BA218" s="79"/>
      <c r="BB218" s="80">
        <f t="shared" si="498"/>
        <v>0</v>
      </c>
      <c r="BC218" s="85" t="e">
        <f>BB218/BB160</f>
        <v>#DIV/0!</v>
      </c>
      <c r="BD218" s="60"/>
      <c r="BE218" s="94">
        <f t="shared" si="499"/>
        <v>0</v>
      </c>
      <c r="BF218" s="115">
        <f t="shared" si="499"/>
        <v>0</v>
      </c>
      <c r="BG218" s="112">
        <f t="shared" si="499"/>
        <v>0</v>
      </c>
      <c r="BH218" s="111" t="e">
        <f>BH160</f>
        <v>#REF!</v>
      </c>
      <c r="BI218" s="111">
        <f t="shared" si="500"/>
        <v>0</v>
      </c>
      <c r="BJ218" s="112">
        <f t="shared" si="500"/>
        <v>0</v>
      </c>
      <c r="BK218" s="111">
        <f t="shared" si="500"/>
        <v>0</v>
      </c>
      <c r="BL218" s="60"/>
      <c r="BM218" s="94">
        <f t="array" ref="BM218">IFERROR(INDEX(#REF!,MATCH($A158&amp;$D218,#REF!,0),MATCH(BM$3,#REF!,0)),0)</f>
        <v>0</v>
      </c>
      <c r="BN218" s="94">
        <f t="array" ref="BN218">IFERROR(INDEX(#REF!,MATCH($A158&amp;$D218,#REF!,0),MATCH(BN$3,#REF!,0)),0)</f>
        <v>0</v>
      </c>
      <c r="BO218" s="94">
        <f t="array" ref="BO218">IFERROR(INDEX(#REF!,MATCH($A158&amp;$D218,#REF!,0),MATCH(BO$3,#REF!,0)),0)</f>
        <v>0</v>
      </c>
      <c r="BP218" s="94">
        <f t="array" ref="BP218">IFERROR(INDEX(#REF!,MATCH($A158&amp;$D218,#REF!,0),MATCH(BP$3,#REF!,0)),0)</f>
        <v>0</v>
      </c>
      <c r="BQ218" s="94" t="e">
        <f t="shared" ref="BQ218:BX218" si="512">((BQ160*$G218*--(AND($BF218=0,$BG218=0))+$BF218+BQ160*$BG218)*--(BQ$3&gt;=$BH218))*(1+$BJ218*--(BQ$3&gt;=$BK218))*--(IFERROR(MOD(MONTH(BQ$3),$BI218),0)=0)</f>
        <v>#REF!</v>
      </c>
      <c r="BR218" s="94" t="e">
        <f t="shared" si="512"/>
        <v>#REF!</v>
      </c>
      <c r="BS218" s="94" t="e">
        <f t="shared" si="512"/>
        <v>#REF!</v>
      </c>
      <c r="BT218" s="94" t="e">
        <f t="shared" si="512"/>
        <v>#REF!</v>
      </c>
      <c r="BU218" s="94" t="e">
        <f t="shared" si="512"/>
        <v>#REF!</v>
      </c>
      <c r="BV218" s="94" t="e">
        <f t="shared" si="512"/>
        <v>#REF!</v>
      </c>
      <c r="BW218" s="94" t="e">
        <f t="shared" si="512"/>
        <v>#REF!</v>
      </c>
      <c r="BX218" s="94" t="e">
        <f t="shared" si="512"/>
        <v>#REF!</v>
      </c>
      <c r="BY218" s="79"/>
      <c r="BZ218" s="80" t="e">
        <f t="shared" si="501"/>
        <v>#REF!</v>
      </c>
      <c r="CA218" s="85" t="e">
        <f>BZ218/BZ160</f>
        <v>#REF!</v>
      </c>
      <c r="CB218" s="60"/>
      <c r="CC218" s="94" t="e">
        <f t="shared" ref="CC218:CN218" si="513">((CC160*$G218*--(AND($BF218=0,$BG218=0))+$BF218+CC160*$BG218)*--(CC$3&gt;=$BH218))*(1+$BJ218*--(CC$3&gt;=$BK218))*--(IFERROR(MOD(MONTH(CC$3),$BI218),0)=0)</f>
        <v>#REF!</v>
      </c>
      <c r="CD218" s="94" t="e">
        <f t="shared" si="513"/>
        <v>#REF!</v>
      </c>
      <c r="CE218" s="94" t="e">
        <f t="shared" si="513"/>
        <v>#REF!</v>
      </c>
      <c r="CF218" s="94" t="e">
        <f t="shared" si="513"/>
        <v>#REF!</v>
      </c>
      <c r="CG218" s="94" t="e">
        <f t="shared" si="513"/>
        <v>#REF!</v>
      </c>
      <c r="CH218" s="94" t="e">
        <f t="shared" si="513"/>
        <v>#REF!</v>
      </c>
      <c r="CI218" s="94" t="e">
        <f t="shared" si="513"/>
        <v>#REF!</v>
      </c>
      <c r="CJ218" s="94" t="e">
        <f t="shared" si="513"/>
        <v>#REF!</v>
      </c>
      <c r="CK218" s="94" t="e">
        <f t="shared" si="513"/>
        <v>#REF!</v>
      </c>
      <c r="CL218" s="94" t="e">
        <f t="shared" si="513"/>
        <v>#REF!</v>
      </c>
      <c r="CM218" s="94" t="e">
        <f t="shared" si="513"/>
        <v>#REF!</v>
      </c>
      <c r="CN218" s="94" t="e">
        <f t="shared" si="513"/>
        <v>#REF!</v>
      </c>
      <c r="CO218" s="79"/>
      <c r="CP218" s="80" t="e">
        <f t="shared" si="503"/>
        <v>#REF!</v>
      </c>
      <c r="CQ218" s="85" t="e">
        <f>CP218/CP160</f>
        <v>#REF!</v>
      </c>
    </row>
    <row r="219" spans="1:95" ht="10.5" customHeight="1" outlineLevel="2" x14ac:dyDescent="0.25">
      <c r="A219" s="70" t="str">
        <f t="shared" si="440"/>
        <v>DespesaServiços de entrega</v>
      </c>
      <c r="B219" s="114" t="s">
        <v>53</v>
      </c>
      <c r="C219" s="78" t="s">
        <v>293</v>
      </c>
      <c r="D219" s="86" t="s">
        <v>159</v>
      </c>
      <c r="E219" s="79" t="e">
        <f>D158</f>
        <v>#REF!</v>
      </c>
      <c r="F219" s="79"/>
      <c r="G219" s="85">
        <v>-7.4537328892835854E-3</v>
      </c>
      <c r="H219" s="79"/>
      <c r="I219" s="94">
        <v>0</v>
      </c>
      <c r="J219" s="94">
        <v>0</v>
      </c>
      <c r="K219" s="94">
        <v>0</v>
      </c>
      <c r="L219" s="94">
        <v>0</v>
      </c>
      <c r="M219" s="94">
        <v>0</v>
      </c>
      <c r="N219" s="94">
        <v>0</v>
      </c>
      <c r="O219" s="94">
        <v>0</v>
      </c>
      <c r="P219" s="94">
        <v>-249.44080823181119</v>
      </c>
      <c r="Q219" s="94">
        <v>0</v>
      </c>
      <c r="R219" s="94">
        <v>0</v>
      </c>
      <c r="S219" s="94">
        <v>0</v>
      </c>
      <c r="T219" s="94">
        <v>0</v>
      </c>
      <c r="U219" s="79"/>
      <c r="V219" s="80">
        <f t="shared" si="496"/>
        <v>-249.44080823181119</v>
      </c>
      <c r="W219" s="85">
        <f>V219/V160</f>
        <v>-3.574798960624648E-4</v>
      </c>
      <c r="X219" s="60"/>
      <c r="Y219" s="94">
        <f t="array" ref="Y219">IFERROR(INDEX(#REF!,MATCH($A158&amp;$D219,#REF!,0),MATCH(Y$3,#REF!,0)),0)</f>
        <v>0</v>
      </c>
      <c r="Z219" s="94">
        <f t="array" ref="Z219">IFERROR(INDEX(#REF!,MATCH($A158&amp;$D219,#REF!,0),MATCH(Z$3,#REF!,0)),0)</f>
        <v>0</v>
      </c>
      <c r="AA219" s="94">
        <f t="array" ref="AA219">IFERROR(INDEX(#REF!,MATCH($A158&amp;$D219,#REF!,0),MATCH(AA$3,#REF!,0)),0)</f>
        <v>0</v>
      </c>
      <c r="AB219" s="94">
        <f t="array" ref="AB219">IFERROR(INDEX(#REF!,MATCH($A158&amp;$D219,#REF!,0),MATCH(AB$3,#REF!,0)),0)</f>
        <v>0</v>
      </c>
      <c r="AC219" s="94">
        <f t="array" ref="AC219">IFERROR(INDEX(#REF!,MATCH($A158&amp;$D219,#REF!,0),MATCH(AC$3,#REF!,0)),0)</f>
        <v>0</v>
      </c>
      <c r="AD219" s="94">
        <f t="array" ref="AD219">IFERROR(INDEX(#REF!,MATCH($A158&amp;$D219,#REF!,0),MATCH(AD$3,#REF!,0)),0)</f>
        <v>0</v>
      </c>
      <c r="AE219" s="94">
        <f t="array" ref="AE219">IFERROR(INDEX(#REF!,MATCH($A158&amp;$D219,#REF!,0),MATCH(AE$3,#REF!,0)),0)</f>
        <v>0</v>
      </c>
      <c r="AF219" s="94">
        <f t="array" ref="AF219">IFERROR(INDEX(#REF!,MATCH($A158&amp;$D219,#REF!,0),MATCH(AF$3,#REF!,0)),0)</f>
        <v>0</v>
      </c>
      <c r="AG219" s="94">
        <f t="array" ref="AG219">IFERROR(INDEX(#REF!,MATCH($A158&amp;$D219,#REF!,0),MATCH(AG$3,#REF!,0)),0)</f>
        <v>0</v>
      </c>
      <c r="AH219" s="94">
        <f t="array" ref="AH219">IFERROR(INDEX(#REF!,MATCH($A158&amp;$D219,#REF!,0),MATCH(AH$3,#REF!,0)),0)</f>
        <v>0</v>
      </c>
      <c r="AI219" s="94">
        <f t="array" ref="AI219">IFERROR(INDEX(#REF!,MATCH($A158&amp;$D219,#REF!,0),MATCH(AI$3,#REF!,0)),0)</f>
        <v>0</v>
      </c>
      <c r="AJ219" s="94">
        <f t="array" ref="AJ219">IFERROR(INDEX(#REF!,MATCH($A158&amp;$D219,#REF!,0),MATCH(AJ$3,#REF!,0)),0)</f>
        <v>0</v>
      </c>
      <c r="AK219" s="79"/>
      <c r="AL219" s="80">
        <f t="shared" si="497"/>
        <v>0</v>
      </c>
      <c r="AM219" s="85" t="e">
        <f>AL219/AL160</f>
        <v>#DIV/0!</v>
      </c>
      <c r="AN219" s="60" t="e">
        <f>D158&amp;D219</f>
        <v>#REF!</v>
      </c>
      <c r="AO219" s="94">
        <f t="array" ref="AO219">IFERROR(INDEX(#REF!,MATCH($A158&amp;$D219,#REF!,0),MATCH(AO$3,#REF!,0)),0)</f>
        <v>0</v>
      </c>
      <c r="AP219" s="94">
        <f t="array" ref="AP219">IFERROR(INDEX(#REF!,MATCH($A158&amp;$D219,#REF!,0),MATCH(AP$3,#REF!,0)),0)</f>
        <v>0</v>
      </c>
      <c r="AQ219" s="94">
        <f t="array" ref="AQ219">IFERROR(INDEX(#REF!,MATCH($A158&amp;$D219,#REF!,0),MATCH(AQ$3,#REF!,0)),0)</f>
        <v>0</v>
      </c>
      <c r="AR219" s="94">
        <f t="array" ref="AR219">IFERROR(INDEX(#REF!,MATCH($A158&amp;$D219,#REF!,0),MATCH(AR$3,#REF!,0)),0)</f>
        <v>0</v>
      </c>
      <c r="AS219" s="94">
        <f t="array" ref="AS219">IFERROR(INDEX(#REF!,MATCH($A158&amp;$D219,#REF!,0),MATCH(AS$3,#REF!,0)),0)</f>
        <v>0</v>
      </c>
      <c r="AT219" s="94">
        <f t="array" ref="AT219">IFERROR(INDEX(#REF!,MATCH($A158&amp;$D219,#REF!,0),MATCH(AT$3,#REF!,0)),0)</f>
        <v>0</v>
      </c>
      <c r="AU219" s="94">
        <f t="array" ref="AU219">IFERROR(INDEX(#REF!,MATCH($A158&amp;$D219,#REF!,0),MATCH(AU$3,#REF!,0)),0)</f>
        <v>0</v>
      </c>
      <c r="AV219" s="94">
        <f t="array" ref="AV219">IFERROR(INDEX(#REF!,MATCH($A158&amp;$D219,#REF!,0),MATCH(AV$3,#REF!,0)),0)</f>
        <v>0</v>
      </c>
      <c r="AW219" s="94">
        <f t="array" ref="AW219">IFERROR(INDEX(#REF!,MATCH($A158&amp;$D219,#REF!,0),MATCH(AW$3,#REF!,0)),0)</f>
        <v>0</v>
      </c>
      <c r="AX219" s="94">
        <f t="array" ref="AX219">IFERROR(INDEX(#REF!,MATCH($A158&amp;$D219,#REF!,0),MATCH(AX$3,#REF!,0)),0)</f>
        <v>0</v>
      </c>
      <c r="AY219" s="94">
        <f t="array" ref="AY219">IFERROR(INDEX(#REF!,MATCH($A158&amp;$D219,#REF!,0),MATCH(AY$3,#REF!,0)),0)</f>
        <v>0</v>
      </c>
      <c r="AZ219" s="94">
        <f t="array" ref="AZ219">IFERROR(INDEX(#REF!,MATCH($A158&amp;$D219,#REF!,0),MATCH(AZ$3,#REF!,0)),0)</f>
        <v>0</v>
      </c>
      <c r="BA219" s="79"/>
      <c r="BB219" s="80">
        <f t="shared" si="498"/>
        <v>0</v>
      </c>
      <c r="BC219" s="85" t="e">
        <f>BB219/BB160</f>
        <v>#DIV/0!</v>
      </c>
      <c r="BD219" s="60"/>
      <c r="BE219" s="94">
        <f t="shared" si="499"/>
        <v>0</v>
      </c>
      <c r="BF219" s="115">
        <f t="shared" si="499"/>
        <v>-250</v>
      </c>
      <c r="BG219" s="112">
        <f t="shared" si="499"/>
        <v>0</v>
      </c>
      <c r="BH219" s="111" t="e">
        <f>BH160</f>
        <v>#REF!</v>
      </c>
      <c r="BI219" s="111">
        <f t="shared" si="500"/>
        <v>0</v>
      </c>
      <c r="BJ219" s="112">
        <f t="shared" si="500"/>
        <v>0</v>
      </c>
      <c r="BK219" s="111">
        <f t="shared" si="500"/>
        <v>0</v>
      </c>
      <c r="BL219" s="60"/>
      <c r="BM219" s="94">
        <f t="array" ref="BM219">IFERROR(INDEX(#REF!,MATCH($A158&amp;$D219,#REF!,0),MATCH(BM$3,#REF!,0)),0)</f>
        <v>0</v>
      </c>
      <c r="BN219" s="94">
        <f t="array" ref="BN219">IFERROR(INDEX(#REF!,MATCH($A158&amp;$D219,#REF!,0),MATCH(BN$3,#REF!,0)),0)</f>
        <v>0</v>
      </c>
      <c r="BO219" s="94">
        <f t="array" ref="BO219">IFERROR(INDEX(#REF!,MATCH($A158&amp;$D219,#REF!,0),MATCH(BO$3,#REF!,0)),0)</f>
        <v>0</v>
      </c>
      <c r="BP219" s="94">
        <f t="array" ref="BP219">IFERROR(INDEX(#REF!,MATCH($A158&amp;$D219,#REF!,0),MATCH(BP$3,#REF!,0)),0)</f>
        <v>0</v>
      </c>
      <c r="BQ219" s="94" t="e">
        <f t="shared" ref="BQ219:BX220" si="514">((BQ165*$G219*--(AND($BF219=0,$BG219=0))+$BF219+BQ165*$BG219)*--(BQ$3&gt;=$BH219))*(1+$BJ219*--(BQ$3&gt;=$BK219))*--(IFERROR(MOD(MONTH(BQ$3),$BI219),0)=0)</f>
        <v>#REF!</v>
      </c>
      <c r="BR219" s="94" t="e">
        <f t="shared" si="514"/>
        <v>#REF!</v>
      </c>
      <c r="BS219" s="94" t="e">
        <f t="shared" si="514"/>
        <v>#REF!</v>
      </c>
      <c r="BT219" s="94" t="e">
        <f t="shared" si="514"/>
        <v>#REF!</v>
      </c>
      <c r="BU219" s="94" t="e">
        <f t="shared" si="514"/>
        <v>#REF!</v>
      </c>
      <c r="BV219" s="94" t="e">
        <f t="shared" si="514"/>
        <v>#REF!</v>
      </c>
      <c r="BW219" s="94" t="e">
        <f t="shared" si="514"/>
        <v>#REF!</v>
      </c>
      <c r="BX219" s="94" t="e">
        <f t="shared" si="514"/>
        <v>#REF!</v>
      </c>
      <c r="BY219" s="79"/>
      <c r="BZ219" s="80" t="e">
        <f t="shared" si="501"/>
        <v>#REF!</v>
      </c>
      <c r="CA219" s="85" t="e">
        <f>BZ219/BZ160</f>
        <v>#REF!</v>
      </c>
      <c r="CB219" s="60"/>
      <c r="CC219" s="94" t="e">
        <f t="shared" ref="CC219:CN219" si="515">((CC165*$G219*--(AND($BF219=0,$BG219=0))+$BF219+CC165*$BG219)*--(CC$3&gt;=$BH219))*(1+$BJ219*--(CC$3&gt;=$BK219))*--(IFERROR(MOD(MONTH(CC$3),$BI219),0)=0)</f>
        <v>#REF!</v>
      </c>
      <c r="CD219" s="94" t="e">
        <f t="shared" si="515"/>
        <v>#REF!</v>
      </c>
      <c r="CE219" s="94" t="e">
        <f t="shared" si="515"/>
        <v>#REF!</v>
      </c>
      <c r="CF219" s="94" t="e">
        <f t="shared" si="515"/>
        <v>#REF!</v>
      </c>
      <c r="CG219" s="94" t="e">
        <f t="shared" si="515"/>
        <v>#REF!</v>
      </c>
      <c r="CH219" s="94" t="e">
        <f t="shared" si="515"/>
        <v>#REF!</v>
      </c>
      <c r="CI219" s="94" t="e">
        <f t="shared" si="515"/>
        <v>#REF!</v>
      </c>
      <c r="CJ219" s="94" t="e">
        <f t="shared" si="515"/>
        <v>#REF!</v>
      </c>
      <c r="CK219" s="94" t="e">
        <f t="shared" si="515"/>
        <v>#REF!</v>
      </c>
      <c r="CL219" s="94" t="e">
        <f t="shared" si="515"/>
        <v>#REF!</v>
      </c>
      <c r="CM219" s="94" t="e">
        <f t="shared" si="515"/>
        <v>#REF!</v>
      </c>
      <c r="CN219" s="94" t="e">
        <f t="shared" si="515"/>
        <v>#REF!</v>
      </c>
      <c r="CO219" s="79"/>
      <c r="CP219" s="80" t="e">
        <f t="shared" si="503"/>
        <v>#REF!</v>
      </c>
      <c r="CQ219" s="85" t="e">
        <f>CP219/CP160</f>
        <v>#REF!</v>
      </c>
    </row>
    <row r="220" spans="1:95" ht="10.5" customHeight="1" outlineLevel="2" x14ac:dyDescent="0.25">
      <c r="A220" s="70" t="str">
        <f t="shared" si="440"/>
        <v>DespesaPresentes</v>
      </c>
      <c r="B220" s="114" t="s">
        <v>53</v>
      </c>
      <c r="C220" s="78" t="s">
        <v>293</v>
      </c>
      <c r="D220" s="86" t="s">
        <v>160</v>
      </c>
      <c r="E220" s="79" t="e">
        <f>D158</f>
        <v>#REF!</v>
      </c>
      <c r="F220" s="79"/>
      <c r="G220" s="85">
        <v>0</v>
      </c>
      <c r="H220" s="79"/>
      <c r="I220" s="94">
        <v>0</v>
      </c>
      <c r="J220" s="94">
        <v>0</v>
      </c>
      <c r="K220" s="94">
        <v>0</v>
      </c>
      <c r="L220" s="94">
        <v>0</v>
      </c>
      <c r="M220" s="94">
        <v>0</v>
      </c>
      <c r="N220" s="94">
        <v>0</v>
      </c>
      <c r="O220" s="94">
        <v>0</v>
      </c>
      <c r="P220" s="94">
        <v>0</v>
      </c>
      <c r="Q220" s="94">
        <v>0</v>
      </c>
      <c r="R220" s="94">
        <v>0</v>
      </c>
      <c r="S220" s="94">
        <v>0</v>
      </c>
      <c r="T220" s="94">
        <v>-180.18765833428759</v>
      </c>
      <c r="U220" s="79"/>
      <c r="V220" s="80">
        <f t="shared" si="496"/>
        <v>-180.18765833428759</v>
      </c>
      <c r="W220" s="85">
        <f>V220/V160</f>
        <v>-2.5823146513067382E-4</v>
      </c>
      <c r="X220" s="60"/>
      <c r="Y220" s="94">
        <f t="array" ref="Y220">IFERROR(INDEX(#REF!,MATCH($A158&amp;$D220,#REF!,0),MATCH(Y$3,#REF!,0)),0)</f>
        <v>0</v>
      </c>
      <c r="Z220" s="94">
        <f t="array" ref="Z220">IFERROR(INDEX(#REF!,MATCH($A158&amp;$D220,#REF!,0),MATCH(Z$3,#REF!,0)),0)</f>
        <v>0</v>
      </c>
      <c r="AA220" s="94">
        <f t="array" ref="AA220">IFERROR(INDEX(#REF!,MATCH($A158&amp;$D220,#REF!,0),MATCH(AA$3,#REF!,0)),0)</f>
        <v>0</v>
      </c>
      <c r="AB220" s="94">
        <f t="array" ref="AB220">IFERROR(INDEX(#REF!,MATCH($A158&amp;$D220,#REF!,0),MATCH(AB$3,#REF!,0)),0)</f>
        <v>0</v>
      </c>
      <c r="AC220" s="94">
        <f t="array" ref="AC220">IFERROR(INDEX(#REF!,MATCH($A158&amp;$D220,#REF!,0),MATCH(AC$3,#REF!,0)),0)</f>
        <v>0</v>
      </c>
      <c r="AD220" s="94">
        <f t="array" ref="AD220">IFERROR(INDEX(#REF!,MATCH($A158&amp;$D220,#REF!,0),MATCH(AD$3,#REF!,0)),0)</f>
        <v>0</v>
      </c>
      <c r="AE220" s="94">
        <f t="array" ref="AE220">IFERROR(INDEX(#REF!,MATCH($A158&amp;$D220,#REF!,0),MATCH(AE$3,#REF!,0)),0)</f>
        <v>0</v>
      </c>
      <c r="AF220" s="94">
        <f t="array" ref="AF220">IFERROR(INDEX(#REF!,MATCH($A158&amp;$D220,#REF!,0),MATCH(AF$3,#REF!,0)),0)</f>
        <v>0</v>
      </c>
      <c r="AG220" s="94">
        <f t="array" ref="AG220">IFERROR(INDEX(#REF!,MATCH($A158&amp;$D220,#REF!,0),MATCH(AG$3,#REF!,0)),0)</f>
        <v>0</v>
      </c>
      <c r="AH220" s="94">
        <f t="array" ref="AH220">IFERROR(INDEX(#REF!,MATCH($A158&amp;$D220,#REF!,0),MATCH(AH$3,#REF!,0)),0)</f>
        <v>0</v>
      </c>
      <c r="AI220" s="94">
        <f t="array" ref="AI220">IFERROR(INDEX(#REF!,MATCH($A158&amp;$D220,#REF!,0),MATCH(AI$3,#REF!,0)),0)</f>
        <v>0</v>
      </c>
      <c r="AJ220" s="94">
        <f t="array" ref="AJ220">IFERROR(INDEX(#REF!,MATCH($A158&amp;$D220,#REF!,0),MATCH(AJ$3,#REF!,0)),0)</f>
        <v>0</v>
      </c>
      <c r="AK220" s="79"/>
      <c r="AL220" s="80">
        <f t="shared" si="497"/>
        <v>0</v>
      </c>
      <c r="AM220" s="85" t="e">
        <f>AL220/AL160</f>
        <v>#DIV/0!</v>
      </c>
      <c r="AN220" s="60" t="e">
        <f>D158&amp;D220</f>
        <v>#REF!</v>
      </c>
      <c r="AO220" s="94">
        <f t="array" ref="AO220">IFERROR(INDEX(#REF!,MATCH($A158&amp;$D220,#REF!,0),MATCH(AO$3,#REF!,0)),0)</f>
        <v>0</v>
      </c>
      <c r="AP220" s="94">
        <f t="array" ref="AP220">IFERROR(INDEX(#REF!,MATCH($A158&amp;$D220,#REF!,0),MATCH(AP$3,#REF!,0)),0)</f>
        <v>0</v>
      </c>
      <c r="AQ220" s="94">
        <f t="array" ref="AQ220">IFERROR(INDEX(#REF!,MATCH($A158&amp;$D220,#REF!,0),MATCH(AQ$3,#REF!,0)),0)</f>
        <v>0</v>
      </c>
      <c r="AR220" s="94">
        <f t="array" ref="AR220">IFERROR(INDEX(#REF!,MATCH($A158&amp;$D220,#REF!,0),MATCH(AR$3,#REF!,0)),0)</f>
        <v>0</v>
      </c>
      <c r="AS220" s="94">
        <f t="array" ref="AS220">IFERROR(INDEX(#REF!,MATCH($A158&amp;$D220,#REF!,0),MATCH(AS$3,#REF!,0)),0)</f>
        <v>0</v>
      </c>
      <c r="AT220" s="94">
        <f t="array" ref="AT220">IFERROR(INDEX(#REF!,MATCH($A158&amp;$D220,#REF!,0),MATCH(AT$3,#REF!,0)),0)</f>
        <v>0</v>
      </c>
      <c r="AU220" s="94">
        <f t="array" ref="AU220">IFERROR(INDEX(#REF!,MATCH($A158&amp;$D220,#REF!,0),MATCH(AU$3,#REF!,0)),0)</f>
        <v>0</v>
      </c>
      <c r="AV220" s="94">
        <f t="array" ref="AV220">IFERROR(INDEX(#REF!,MATCH($A158&amp;$D220,#REF!,0),MATCH(AV$3,#REF!,0)),0)</f>
        <v>0</v>
      </c>
      <c r="AW220" s="94">
        <f t="array" ref="AW220">IFERROR(INDEX(#REF!,MATCH($A158&amp;$D220,#REF!,0),MATCH(AW$3,#REF!,0)),0)</f>
        <v>0</v>
      </c>
      <c r="AX220" s="94">
        <f t="array" ref="AX220">IFERROR(INDEX(#REF!,MATCH($A158&amp;$D220,#REF!,0),MATCH(AX$3,#REF!,0)),0)</f>
        <v>0</v>
      </c>
      <c r="AY220" s="94">
        <f t="array" ref="AY220">IFERROR(INDEX(#REF!,MATCH($A158&amp;$D220,#REF!,0),MATCH(AY$3,#REF!,0)),0)</f>
        <v>0</v>
      </c>
      <c r="AZ220" s="94">
        <f t="array" ref="AZ220">IFERROR(INDEX(#REF!,MATCH($A158&amp;$D220,#REF!,0),MATCH(AZ$3,#REF!,0)),0)</f>
        <v>0</v>
      </c>
      <c r="BA220" s="79"/>
      <c r="BB220" s="80">
        <f t="shared" si="498"/>
        <v>0</v>
      </c>
      <c r="BC220" s="85" t="e">
        <f>BB220/BB160</f>
        <v>#DIV/0!</v>
      </c>
      <c r="BD220" s="60"/>
      <c r="BE220" s="94">
        <f t="shared" si="499"/>
        <v>0</v>
      </c>
      <c r="BF220" s="115">
        <f t="shared" si="499"/>
        <v>0</v>
      </c>
      <c r="BG220" s="112">
        <f t="shared" si="499"/>
        <v>0</v>
      </c>
      <c r="BH220" s="111" t="e">
        <f>BH160</f>
        <v>#REF!</v>
      </c>
      <c r="BI220" s="113">
        <f t="shared" si="500"/>
        <v>0</v>
      </c>
      <c r="BJ220" s="112">
        <f t="shared" si="500"/>
        <v>0</v>
      </c>
      <c r="BK220" s="111">
        <f t="shared" si="500"/>
        <v>0</v>
      </c>
      <c r="BL220" s="60"/>
      <c r="BM220" s="94">
        <f t="array" ref="BM220">IFERROR(INDEX(#REF!,MATCH($A158&amp;$D220,#REF!,0),MATCH(BM$3,#REF!,0)),0)</f>
        <v>0</v>
      </c>
      <c r="BN220" s="94">
        <f t="array" ref="BN220">IFERROR(INDEX(#REF!,MATCH($A158&amp;$D220,#REF!,0),MATCH(BN$3,#REF!,0)),0)</f>
        <v>0</v>
      </c>
      <c r="BO220" s="94">
        <f t="array" ref="BO220">IFERROR(INDEX(#REF!,MATCH($A158&amp;$D220,#REF!,0),MATCH(BO$3,#REF!,0)),0)</f>
        <v>0</v>
      </c>
      <c r="BP220" s="94">
        <f t="array" ref="BP220">IFERROR(INDEX(#REF!,MATCH($A158&amp;$D220,#REF!,0),MATCH(BP$3,#REF!,0)),0)</f>
        <v>0</v>
      </c>
      <c r="BQ220" s="94" t="e">
        <f t="shared" si="514"/>
        <v>#REF!</v>
      </c>
      <c r="BR220" s="94" t="e">
        <f t="shared" si="514"/>
        <v>#REF!</v>
      </c>
      <c r="BS220" s="94" t="e">
        <f t="shared" si="514"/>
        <v>#REF!</v>
      </c>
      <c r="BT220" s="94" t="e">
        <f t="shared" si="514"/>
        <v>#REF!</v>
      </c>
      <c r="BU220" s="94" t="e">
        <f t="shared" si="514"/>
        <v>#REF!</v>
      </c>
      <c r="BV220" s="94" t="e">
        <f t="shared" si="514"/>
        <v>#REF!</v>
      </c>
      <c r="BW220" s="94" t="e">
        <f t="shared" si="514"/>
        <v>#REF!</v>
      </c>
      <c r="BX220" s="94" t="e">
        <f t="shared" si="514"/>
        <v>#REF!</v>
      </c>
      <c r="BY220" s="79"/>
      <c r="BZ220" s="80" t="e">
        <f t="shared" si="501"/>
        <v>#REF!</v>
      </c>
      <c r="CA220" s="85" t="e">
        <f>BZ220/BZ160</f>
        <v>#REF!</v>
      </c>
      <c r="CB220" s="60"/>
      <c r="CC220" s="94" t="e">
        <f t="shared" ref="CC220:CN220" si="516">((CC166*$G220*--(AND($BF220=0,$BG220=0))+$BF220+CC166*$BG220)*--(CC$3&gt;=$BH220))*(1+$BJ220*--(CC$3&gt;=$BK220))*--(IFERROR(MOD(MONTH(CC$3),$BI220),0)=0)</f>
        <v>#REF!</v>
      </c>
      <c r="CD220" s="94" t="e">
        <f t="shared" si="516"/>
        <v>#REF!</v>
      </c>
      <c r="CE220" s="94" t="e">
        <f t="shared" si="516"/>
        <v>#REF!</v>
      </c>
      <c r="CF220" s="94" t="e">
        <f t="shared" si="516"/>
        <v>#REF!</v>
      </c>
      <c r="CG220" s="94" t="e">
        <f t="shared" si="516"/>
        <v>#REF!</v>
      </c>
      <c r="CH220" s="94" t="e">
        <f t="shared" si="516"/>
        <v>#REF!</v>
      </c>
      <c r="CI220" s="94" t="e">
        <f t="shared" si="516"/>
        <v>#REF!</v>
      </c>
      <c r="CJ220" s="94" t="e">
        <f t="shared" si="516"/>
        <v>#REF!</v>
      </c>
      <c r="CK220" s="94" t="e">
        <f t="shared" si="516"/>
        <v>#REF!</v>
      </c>
      <c r="CL220" s="94" t="e">
        <f t="shared" si="516"/>
        <v>#REF!</v>
      </c>
      <c r="CM220" s="94" t="e">
        <f t="shared" si="516"/>
        <v>#REF!</v>
      </c>
      <c r="CN220" s="94" t="e">
        <f t="shared" si="516"/>
        <v>#REF!</v>
      </c>
      <c r="CO220" s="79"/>
      <c r="CP220" s="80" t="e">
        <f t="shared" si="503"/>
        <v>#REF!</v>
      </c>
      <c r="CQ220" s="85" t="e">
        <f>CP220/CP160</f>
        <v>#REF!</v>
      </c>
    </row>
    <row r="221" spans="1:95" ht="10.5" customHeight="1" x14ac:dyDescent="0.25">
      <c r="A221" s="70" t="str">
        <f t="shared" si="440"/>
        <v>DespesaEBITDA</v>
      </c>
      <c r="B221" s="114" t="s">
        <v>53</v>
      </c>
      <c r="C221" s="70"/>
      <c r="D221" s="3" t="s">
        <v>161</v>
      </c>
      <c r="E221" s="3" t="e">
        <f>D158</f>
        <v>#REF!</v>
      </c>
      <c r="F221" s="60"/>
      <c r="G221" s="6">
        <v>0.22666342918100679</v>
      </c>
      <c r="H221" s="60"/>
      <c r="I221" s="4">
        <v>6257.3569297521772</v>
      </c>
      <c r="J221" s="4">
        <v>13986.2337979689</v>
      </c>
      <c r="K221" s="4">
        <v>28514.02346247726</v>
      </c>
      <c r="L221" s="4">
        <v>15751.031978040561</v>
      </c>
      <c r="M221" s="4">
        <v>20369.904612328432</v>
      </c>
      <c r="N221" s="4">
        <v>24156.395112343569</v>
      </c>
      <c r="O221" s="4">
        <v>21974.869430715749</v>
      </c>
      <c r="P221" s="4">
        <v>27695.187213729529</v>
      </c>
      <c r="Q221" s="4">
        <v>13851.073596931241</v>
      </c>
      <c r="R221" s="4">
        <v>16557.672613400711</v>
      </c>
      <c r="S221" s="4">
        <v>21599.79048142572</v>
      </c>
      <c r="T221" s="4">
        <v>28441.809170246041</v>
      </c>
      <c r="U221" s="60"/>
      <c r="V221" s="4">
        <f t="shared" si="496"/>
        <v>239155.34839935988</v>
      </c>
      <c r="W221" s="6">
        <f>V221/V160</f>
        <v>0.34273954488286801</v>
      </c>
      <c r="X221" s="60"/>
      <c r="Y221" s="4" t="e">
        <f t="shared" ref="Y221:AJ221" si="517">Y190+Y191</f>
        <v>#REF!</v>
      </c>
      <c r="Z221" s="4" t="e">
        <f t="shared" si="517"/>
        <v>#REF!</v>
      </c>
      <c r="AA221" s="4" t="e">
        <f t="shared" si="517"/>
        <v>#REF!</v>
      </c>
      <c r="AB221" s="4" t="e">
        <f t="shared" si="517"/>
        <v>#REF!</v>
      </c>
      <c r="AC221" s="4" t="e">
        <f t="shared" si="517"/>
        <v>#REF!</v>
      </c>
      <c r="AD221" s="4" t="e">
        <f t="shared" si="517"/>
        <v>#REF!</v>
      </c>
      <c r="AE221" s="4" t="e">
        <f t="shared" si="517"/>
        <v>#REF!</v>
      </c>
      <c r="AF221" s="4" t="e">
        <f t="shared" si="517"/>
        <v>#REF!</v>
      </c>
      <c r="AG221" s="4" t="e">
        <f t="shared" si="517"/>
        <v>#REF!</v>
      </c>
      <c r="AH221" s="4" t="e">
        <f t="shared" si="517"/>
        <v>#REF!</v>
      </c>
      <c r="AI221" s="4" t="e">
        <f t="shared" si="517"/>
        <v>#REF!</v>
      </c>
      <c r="AJ221" s="4" t="e">
        <f t="shared" si="517"/>
        <v>#REF!</v>
      </c>
      <c r="AK221" s="60"/>
      <c r="AL221" s="4" t="e">
        <f t="shared" si="497"/>
        <v>#REF!</v>
      </c>
      <c r="AM221" s="6" t="e">
        <f>AL221/AL160</f>
        <v>#REF!</v>
      </c>
      <c r="AN221" s="60" t="e">
        <f>D158&amp;D221</f>
        <v>#REF!</v>
      </c>
      <c r="AO221" s="4" t="e">
        <f t="shared" ref="AO221:AZ221" si="518">AO190+AO191</f>
        <v>#REF!</v>
      </c>
      <c r="AP221" s="4" t="e">
        <f t="shared" si="518"/>
        <v>#REF!</v>
      </c>
      <c r="AQ221" s="4" t="e">
        <f t="shared" si="518"/>
        <v>#REF!</v>
      </c>
      <c r="AR221" s="4" t="e">
        <f t="shared" si="518"/>
        <v>#REF!</v>
      </c>
      <c r="AS221" s="4" t="e">
        <f t="shared" si="518"/>
        <v>#REF!</v>
      </c>
      <c r="AT221" s="4" t="e">
        <f t="shared" si="518"/>
        <v>#REF!</v>
      </c>
      <c r="AU221" s="4" t="e">
        <f t="shared" si="518"/>
        <v>#REF!</v>
      </c>
      <c r="AV221" s="4" t="e">
        <f t="shared" si="518"/>
        <v>#REF!</v>
      </c>
      <c r="AW221" s="4" t="e">
        <f t="shared" si="518"/>
        <v>#REF!</v>
      </c>
      <c r="AX221" s="4" t="e">
        <f t="shared" si="518"/>
        <v>#REF!</v>
      </c>
      <c r="AY221" s="4" t="e">
        <f t="shared" si="518"/>
        <v>#REF!</v>
      </c>
      <c r="AZ221" s="4" t="e">
        <f t="shared" si="518"/>
        <v>#REF!</v>
      </c>
      <c r="BA221" s="60"/>
      <c r="BB221" s="4" t="e">
        <f t="shared" si="498"/>
        <v>#REF!</v>
      </c>
      <c r="BC221" s="6" t="e">
        <f>BB221/BB160</f>
        <v>#REF!</v>
      </c>
      <c r="BD221" s="60"/>
      <c r="BE221" s="4"/>
      <c r="BF221" s="102"/>
      <c r="BG221" s="102"/>
      <c r="BH221" s="103"/>
      <c r="BI221" s="103"/>
      <c r="BJ221" s="63"/>
      <c r="BK221" s="103"/>
      <c r="BL221" s="60"/>
      <c r="BM221" s="4" t="e">
        <f t="shared" ref="BM221:BX221" si="519">BM190+BM191</f>
        <v>#REF!</v>
      </c>
      <c r="BN221" s="4" t="e">
        <f t="shared" si="519"/>
        <v>#REF!</v>
      </c>
      <c r="BO221" s="4" t="e">
        <f t="shared" si="519"/>
        <v>#REF!</v>
      </c>
      <c r="BP221" s="4" t="e">
        <f t="shared" si="519"/>
        <v>#REF!</v>
      </c>
      <c r="BQ221" s="4" t="e">
        <f t="shared" si="519"/>
        <v>#REF!</v>
      </c>
      <c r="BR221" s="4" t="e">
        <f t="shared" si="519"/>
        <v>#REF!</v>
      </c>
      <c r="BS221" s="4" t="e">
        <f t="shared" si="519"/>
        <v>#REF!</v>
      </c>
      <c r="BT221" s="4" t="e">
        <f t="shared" si="519"/>
        <v>#REF!</v>
      </c>
      <c r="BU221" s="4" t="e">
        <f t="shared" si="519"/>
        <v>#REF!</v>
      </c>
      <c r="BV221" s="4" t="e">
        <f t="shared" si="519"/>
        <v>#REF!</v>
      </c>
      <c r="BW221" s="4" t="e">
        <f t="shared" si="519"/>
        <v>#REF!</v>
      </c>
      <c r="BX221" s="4" t="e">
        <f t="shared" si="519"/>
        <v>#REF!</v>
      </c>
      <c r="BY221" s="60"/>
      <c r="BZ221" s="4" t="e">
        <f t="shared" si="501"/>
        <v>#REF!</v>
      </c>
      <c r="CA221" s="6" t="e">
        <f>BZ221/BZ160</f>
        <v>#REF!</v>
      </c>
      <c r="CB221" s="60"/>
      <c r="CC221" s="4" t="e">
        <f t="shared" ref="CC221:CN221" si="520">CC190+CC191</f>
        <v>#REF!</v>
      </c>
      <c r="CD221" s="4" t="e">
        <f t="shared" si="520"/>
        <v>#REF!</v>
      </c>
      <c r="CE221" s="4" t="e">
        <f t="shared" si="520"/>
        <v>#REF!</v>
      </c>
      <c r="CF221" s="4" t="e">
        <f t="shared" si="520"/>
        <v>#REF!</v>
      </c>
      <c r="CG221" s="4" t="e">
        <f t="shared" si="520"/>
        <v>#REF!</v>
      </c>
      <c r="CH221" s="4" t="e">
        <f t="shared" si="520"/>
        <v>#REF!</v>
      </c>
      <c r="CI221" s="4" t="e">
        <f t="shared" si="520"/>
        <v>#REF!</v>
      </c>
      <c r="CJ221" s="4" t="e">
        <f t="shared" si="520"/>
        <v>#REF!</v>
      </c>
      <c r="CK221" s="4" t="e">
        <f t="shared" si="520"/>
        <v>#REF!</v>
      </c>
      <c r="CL221" s="4" t="e">
        <f t="shared" si="520"/>
        <v>#REF!</v>
      </c>
      <c r="CM221" s="4" t="e">
        <f t="shared" si="520"/>
        <v>#REF!</v>
      </c>
      <c r="CN221" s="4" t="e">
        <f t="shared" si="520"/>
        <v>#REF!</v>
      </c>
      <c r="CO221" s="60"/>
      <c r="CP221" s="4" t="e">
        <f t="shared" si="503"/>
        <v>#REF!</v>
      </c>
      <c r="CQ221" s="6" t="e">
        <f>CP221/CP160</f>
        <v>#REF!</v>
      </c>
    </row>
    <row r="222" spans="1:95" ht="10.5" customHeight="1" x14ac:dyDescent="0.25">
      <c r="A222" s="70" t="str">
        <f t="shared" si="440"/>
        <v>DespesaDespesas financeiras</v>
      </c>
      <c r="B222" s="114" t="s">
        <v>53</v>
      </c>
      <c r="C222" s="70"/>
      <c r="D222" s="92" t="s">
        <v>162</v>
      </c>
      <c r="E222" s="92" t="e">
        <f>D158</f>
        <v>#REF!</v>
      </c>
      <c r="F222" s="60"/>
      <c r="G222" s="66">
        <v>0</v>
      </c>
      <c r="H222" s="60"/>
      <c r="I222" s="65">
        <v>-101.7435028919931</v>
      </c>
      <c r="J222" s="65">
        <v>-148.21568629577399</v>
      </c>
      <c r="K222" s="65">
        <v>-6.9331205137029803</v>
      </c>
      <c r="L222" s="65">
        <v>-8.3548763172819918</v>
      </c>
      <c r="M222" s="65">
        <v>-30.366851964584111</v>
      </c>
      <c r="N222" s="65">
        <v>-26.295503355238719</v>
      </c>
      <c r="O222" s="65">
        <v>-421.57094301084521</v>
      </c>
      <c r="P222" s="65">
        <v>-3266.8446052049671</v>
      </c>
      <c r="Q222" s="65">
        <v>-85.181122848878871</v>
      </c>
      <c r="R222" s="65">
        <v>-1438.8023446932241</v>
      </c>
      <c r="S222" s="65">
        <v>-33.115100657964028</v>
      </c>
      <c r="T222" s="65">
        <v>-2325.8211080285068</v>
      </c>
      <c r="U222" s="60"/>
      <c r="V222" s="65">
        <f t="shared" si="496"/>
        <v>-7893.2447657829598</v>
      </c>
      <c r="W222" s="66">
        <f>V222/V160</f>
        <v>-1.1312007599997178E-2</v>
      </c>
      <c r="X222" s="60"/>
      <c r="Y222" s="65">
        <f t="shared" ref="Y222:AJ222" si="521">SUM(Y223:Y227)</f>
        <v>0</v>
      </c>
      <c r="Z222" s="65">
        <f t="shared" si="521"/>
        <v>0</v>
      </c>
      <c r="AA222" s="65">
        <f t="shared" si="521"/>
        <v>0</v>
      </c>
      <c r="AB222" s="65">
        <f t="shared" si="521"/>
        <v>0</v>
      </c>
      <c r="AC222" s="65">
        <f t="shared" si="521"/>
        <v>0</v>
      </c>
      <c r="AD222" s="65">
        <f t="shared" si="521"/>
        <v>0</v>
      </c>
      <c r="AE222" s="65">
        <f t="shared" si="521"/>
        <v>0</v>
      </c>
      <c r="AF222" s="65">
        <f t="shared" si="521"/>
        <v>0</v>
      </c>
      <c r="AG222" s="65">
        <f t="shared" si="521"/>
        <v>0</v>
      </c>
      <c r="AH222" s="65">
        <f t="shared" si="521"/>
        <v>0</v>
      </c>
      <c r="AI222" s="65">
        <f t="shared" si="521"/>
        <v>0</v>
      </c>
      <c r="AJ222" s="65">
        <f t="shared" si="521"/>
        <v>0</v>
      </c>
      <c r="AK222" s="60"/>
      <c r="AL222" s="65">
        <f t="shared" si="497"/>
        <v>0</v>
      </c>
      <c r="AM222" s="66" t="e">
        <f>AL222/AL160</f>
        <v>#DIV/0!</v>
      </c>
      <c r="AN222" s="60" t="e">
        <f>D158&amp;D222</f>
        <v>#REF!</v>
      </c>
      <c r="AO222" s="65">
        <f t="shared" ref="AO222:AZ222" si="522">SUM(AO223:AO227)</f>
        <v>0</v>
      </c>
      <c r="AP222" s="65">
        <f t="shared" si="522"/>
        <v>0</v>
      </c>
      <c r="AQ222" s="65">
        <f t="shared" si="522"/>
        <v>0</v>
      </c>
      <c r="AR222" s="65">
        <f t="shared" si="522"/>
        <v>0</v>
      </c>
      <c r="AS222" s="65">
        <f t="shared" si="522"/>
        <v>0</v>
      </c>
      <c r="AT222" s="65">
        <f t="shared" si="522"/>
        <v>0</v>
      </c>
      <c r="AU222" s="65">
        <f t="shared" si="522"/>
        <v>0</v>
      </c>
      <c r="AV222" s="65">
        <f t="shared" si="522"/>
        <v>0</v>
      </c>
      <c r="AW222" s="65">
        <f t="shared" si="522"/>
        <v>0</v>
      </c>
      <c r="AX222" s="65">
        <f t="shared" si="522"/>
        <v>0</v>
      </c>
      <c r="AY222" s="65">
        <f t="shared" si="522"/>
        <v>0</v>
      </c>
      <c r="AZ222" s="65">
        <f t="shared" si="522"/>
        <v>0</v>
      </c>
      <c r="BA222" s="60"/>
      <c r="BB222" s="65">
        <f t="shared" si="498"/>
        <v>0</v>
      </c>
      <c r="BC222" s="66" t="e">
        <f>BB222/BB160</f>
        <v>#DIV/0!</v>
      </c>
      <c r="BD222" s="60"/>
      <c r="BE222" s="65"/>
      <c r="BF222" s="105"/>
      <c r="BG222" s="77"/>
      <c r="BH222" s="107"/>
      <c r="BI222" s="107"/>
      <c r="BJ222" s="77"/>
      <c r="BK222" s="107"/>
      <c r="BL222" s="60"/>
      <c r="BM222" s="65">
        <f t="shared" ref="BM222:BX222" si="523">SUM(BM223:BM227)</f>
        <v>0</v>
      </c>
      <c r="BN222" s="65">
        <f t="shared" si="523"/>
        <v>0</v>
      </c>
      <c r="BO222" s="65">
        <f t="shared" si="523"/>
        <v>0</v>
      </c>
      <c r="BP222" s="65">
        <f t="shared" si="523"/>
        <v>0</v>
      </c>
      <c r="BQ222" s="65" t="e">
        <f t="shared" si="523"/>
        <v>#REF!</v>
      </c>
      <c r="BR222" s="65" t="e">
        <f t="shared" si="523"/>
        <v>#REF!</v>
      </c>
      <c r="BS222" s="65" t="e">
        <f t="shared" si="523"/>
        <v>#REF!</v>
      </c>
      <c r="BT222" s="65" t="e">
        <f t="shared" si="523"/>
        <v>#REF!</v>
      </c>
      <c r="BU222" s="65" t="e">
        <f t="shared" si="523"/>
        <v>#REF!</v>
      </c>
      <c r="BV222" s="65" t="e">
        <f t="shared" si="523"/>
        <v>#REF!</v>
      </c>
      <c r="BW222" s="65" t="e">
        <f t="shared" si="523"/>
        <v>#REF!</v>
      </c>
      <c r="BX222" s="65" t="e">
        <f t="shared" si="523"/>
        <v>#REF!</v>
      </c>
      <c r="BY222" s="60"/>
      <c r="BZ222" s="65" t="e">
        <f t="shared" si="501"/>
        <v>#REF!</v>
      </c>
      <c r="CA222" s="66" t="e">
        <f>BZ222/BZ160</f>
        <v>#REF!</v>
      </c>
      <c r="CB222" s="60"/>
      <c r="CC222" s="65" t="e">
        <f t="shared" ref="CC222:CN222" si="524">SUM(CC223:CC227)</f>
        <v>#REF!</v>
      </c>
      <c r="CD222" s="65" t="e">
        <f t="shared" si="524"/>
        <v>#REF!</v>
      </c>
      <c r="CE222" s="65" t="e">
        <f t="shared" si="524"/>
        <v>#REF!</v>
      </c>
      <c r="CF222" s="65" t="e">
        <f t="shared" si="524"/>
        <v>#REF!</v>
      </c>
      <c r="CG222" s="65" t="e">
        <f t="shared" si="524"/>
        <v>#REF!</v>
      </c>
      <c r="CH222" s="65" t="e">
        <f t="shared" si="524"/>
        <v>#REF!</v>
      </c>
      <c r="CI222" s="65" t="e">
        <f t="shared" si="524"/>
        <v>#REF!</v>
      </c>
      <c r="CJ222" s="65" t="e">
        <f t="shared" si="524"/>
        <v>#REF!</v>
      </c>
      <c r="CK222" s="65" t="e">
        <f t="shared" si="524"/>
        <v>#REF!</v>
      </c>
      <c r="CL222" s="65" t="e">
        <f t="shared" si="524"/>
        <v>#REF!</v>
      </c>
      <c r="CM222" s="65" t="e">
        <f t="shared" si="524"/>
        <v>#REF!</v>
      </c>
      <c r="CN222" s="65" t="e">
        <f t="shared" si="524"/>
        <v>#REF!</v>
      </c>
      <c r="CO222" s="60"/>
      <c r="CP222" s="65" t="e">
        <f t="shared" si="503"/>
        <v>#REF!</v>
      </c>
      <c r="CQ222" s="66" t="e">
        <f>CP222/CP160</f>
        <v>#REF!</v>
      </c>
    </row>
    <row r="223" spans="1:95" ht="10.5" customHeight="1" outlineLevel="1" x14ac:dyDescent="0.25">
      <c r="A223" s="70" t="str">
        <f t="shared" si="440"/>
        <v>DespesaAntecipação recebíveis</v>
      </c>
      <c r="B223" s="114" t="s">
        <v>53</v>
      </c>
      <c r="C223" s="78" t="s">
        <v>293</v>
      </c>
      <c r="D223" s="79" t="s">
        <v>163</v>
      </c>
      <c r="E223" s="79" t="e">
        <f>D158</f>
        <v>#REF!</v>
      </c>
      <c r="F223" s="79"/>
      <c r="G223" s="85">
        <v>0</v>
      </c>
      <c r="H223" s="79"/>
      <c r="I223" s="94">
        <v>0</v>
      </c>
      <c r="J223" s="94">
        <v>0</v>
      </c>
      <c r="K223" s="94">
        <v>0</v>
      </c>
      <c r="L223" s="94">
        <v>0</v>
      </c>
      <c r="M223" s="94">
        <v>0</v>
      </c>
      <c r="N223" s="94">
        <v>0</v>
      </c>
      <c r="O223" s="94">
        <v>-421.57094301084521</v>
      </c>
      <c r="P223" s="94">
        <v>-3224.778254178234</v>
      </c>
      <c r="Q223" s="94">
        <v>0</v>
      </c>
      <c r="R223" s="94">
        <v>0</v>
      </c>
      <c r="S223" s="94">
        <v>0</v>
      </c>
      <c r="T223" s="94">
        <v>-2177.6450742520092</v>
      </c>
      <c r="U223" s="79"/>
      <c r="V223" s="80">
        <f t="shared" si="496"/>
        <v>-5823.9942714410881</v>
      </c>
      <c r="W223" s="85">
        <f>V223/V160</f>
        <v>-8.3465126720096879E-3</v>
      </c>
      <c r="X223" s="60"/>
      <c r="Y223" s="94">
        <f t="array" ref="Y223">IFERROR(INDEX(#REF!,MATCH($A158&amp;$D223,#REF!,0),MATCH(Y$3,#REF!,0)),0)</f>
        <v>0</v>
      </c>
      <c r="Z223" s="94">
        <f t="array" ref="Z223">IFERROR(INDEX(#REF!,MATCH($A158&amp;$D223,#REF!,0),MATCH(Z$3,#REF!,0)),0)</f>
        <v>0</v>
      </c>
      <c r="AA223" s="94">
        <f t="array" ref="AA223">IFERROR(INDEX(#REF!,MATCH($A158&amp;$D223,#REF!,0),MATCH(AA$3,#REF!,0)),0)</f>
        <v>0</v>
      </c>
      <c r="AB223" s="94">
        <f t="array" ref="AB223">IFERROR(INDEX(#REF!,MATCH($A158&amp;$D223,#REF!,0),MATCH(AB$3,#REF!,0)),0)</f>
        <v>0</v>
      </c>
      <c r="AC223" s="94">
        <f t="array" ref="AC223">IFERROR(INDEX(#REF!,MATCH($A158&amp;$D223,#REF!,0),MATCH(AC$3,#REF!,0)),0)</f>
        <v>0</v>
      </c>
      <c r="AD223" s="94">
        <f t="array" ref="AD223">IFERROR(INDEX(#REF!,MATCH($A158&amp;$D223,#REF!,0),MATCH(AD$3,#REF!,0)),0)</f>
        <v>0</v>
      </c>
      <c r="AE223" s="94">
        <f t="array" ref="AE223">IFERROR(INDEX(#REF!,MATCH($A158&amp;$D223,#REF!,0),MATCH(AE$3,#REF!,0)),0)</f>
        <v>0</v>
      </c>
      <c r="AF223" s="94">
        <f t="array" ref="AF223">IFERROR(INDEX(#REF!,MATCH($A158&amp;$D223,#REF!,0),MATCH(AF$3,#REF!,0)),0)</f>
        <v>0</v>
      </c>
      <c r="AG223" s="94">
        <f t="array" ref="AG223">IFERROR(INDEX(#REF!,MATCH($A158&amp;$D223,#REF!,0),MATCH(AG$3,#REF!,0)),0)</f>
        <v>0</v>
      </c>
      <c r="AH223" s="94">
        <f t="array" ref="AH223">IFERROR(INDEX(#REF!,MATCH($A158&amp;$D223,#REF!,0),MATCH(AH$3,#REF!,0)),0)</f>
        <v>0</v>
      </c>
      <c r="AI223" s="94">
        <f t="array" ref="AI223">IFERROR(INDEX(#REF!,MATCH($A158&amp;$D223,#REF!,0),MATCH(AI$3,#REF!,0)),0)</f>
        <v>0</v>
      </c>
      <c r="AJ223" s="94">
        <f t="array" ref="AJ223">IFERROR(INDEX(#REF!,MATCH($A158&amp;$D223,#REF!,0),MATCH(AJ$3,#REF!,0)),0)</f>
        <v>0</v>
      </c>
      <c r="AK223" s="79"/>
      <c r="AL223" s="80">
        <f t="shared" si="497"/>
        <v>0</v>
      </c>
      <c r="AM223" s="85" t="e">
        <f>AL223/AL160</f>
        <v>#DIV/0!</v>
      </c>
      <c r="AN223" s="60" t="e">
        <f>D158&amp;D223</f>
        <v>#REF!</v>
      </c>
      <c r="AO223" s="94">
        <f t="array" ref="AO223">IFERROR(INDEX(#REF!,MATCH($A158&amp;$D223,#REF!,0),MATCH(AO$3,#REF!,0)),0)</f>
        <v>0</v>
      </c>
      <c r="AP223" s="94">
        <f t="array" ref="AP223">IFERROR(INDEX(#REF!,MATCH($A158&amp;$D223,#REF!,0),MATCH(AP$3,#REF!,0)),0)</f>
        <v>0</v>
      </c>
      <c r="AQ223" s="94">
        <f t="array" ref="AQ223">IFERROR(INDEX(#REF!,MATCH($A158&amp;$D223,#REF!,0),MATCH(AQ$3,#REF!,0)),0)</f>
        <v>0</v>
      </c>
      <c r="AR223" s="94">
        <f t="array" ref="AR223">IFERROR(INDEX(#REF!,MATCH($A158&amp;$D223,#REF!,0),MATCH(AR$3,#REF!,0)),0)</f>
        <v>0</v>
      </c>
      <c r="AS223" s="94">
        <f t="array" ref="AS223">IFERROR(INDEX(#REF!,MATCH($A158&amp;$D223,#REF!,0),MATCH(AS$3,#REF!,0)),0)</f>
        <v>0</v>
      </c>
      <c r="AT223" s="94">
        <f t="array" ref="AT223">IFERROR(INDEX(#REF!,MATCH($A158&amp;$D223,#REF!,0),MATCH(AT$3,#REF!,0)),0)</f>
        <v>0</v>
      </c>
      <c r="AU223" s="94">
        <f t="array" ref="AU223">IFERROR(INDEX(#REF!,MATCH($A158&amp;$D223,#REF!,0),MATCH(AU$3,#REF!,0)),0)</f>
        <v>0</v>
      </c>
      <c r="AV223" s="94">
        <f t="array" ref="AV223">IFERROR(INDEX(#REF!,MATCH($A158&amp;$D223,#REF!,0),MATCH(AV$3,#REF!,0)),0)</f>
        <v>0</v>
      </c>
      <c r="AW223" s="94">
        <f t="array" ref="AW223">IFERROR(INDEX(#REF!,MATCH($A158&amp;$D223,#REF!,0),MATCH(AW$3,#REF!,0)),0)</f>
        <v>0</v>
      </c>
      <c r="AX223" s="94">
        <f t="array" ref="AX223">IFERROR(INDEX(#REF!,MATCH($A158&amp;$D223,#REF!,0),MATCH(AX$3,#REF!,0)),0)</f>
        <v>0</v>
      </c>
      <c r="AY223" s="94">
        <f t="array" ref="AY223">IFERROR(INDEX(#REF!,MATCH($A158&amp;$D223,#REF!,0),MATCH(AY$3,#REF!,0)),0)</f>
        <v>0</v>
      </c>
      <c r="AZ223" s="94">
        <f t="array" ref="AZ223">IFERROR(INDEX(#REF!,MATCH($A158&amp;$D223,#REF!,0),MATCH(AZ$3,#REF!,0)),0)</f>
        <v>0</v>
      </c>
      <c r="BA223" s="79"/>
      <c r="BB223" s="80">
        <f t="shared" si="498"/>
        <v>0</v>
      </c>
      <c r="BC223" s="85" t="e">
        <f>BB223/BB160</f>
        <v>#DIV/0!</v>
      </c>
      <c r="BD223" s="60"/>
      <c r="BE223" s="94">
        <f>INDEX($BE$4:$BK$115,MATCH($D223,$D$4:$D$115,0),MATCH(BE$475,$BE$4:$BK$4,0))</f>
        <v>0</v>
      </c>
      <c r="BF223" s="115">
        <f>INDEX($BE$4:$BK$115,MATCH($D223,$D$4:$D$115,0),MATCH(BF$475,$BE$4:$BK$4,0))</f>
        <v>0</v>
      </c>
      <c r="BG223" s="112" t="e">
        <f>INDEX($BE$4:$BK$115,MATCH($D223,$D$4:$D$115,0),MATCH(BG$475,$BE$4:$BK$4,0))</f>
        <v>#REF!</v>
      </c>
      <c r="BH223" s="111" t="e">
        <f>BH176</f>
        <v>#REF!</v>
      </c>
      <c r="BI223" s="111">
        <f t="array" ref="BI223">INDEX($BE$4:$BK$115,MATCH($D223,$D$4:$D$115,0),MATCH(BI$475,$BE$4:$BK$4,0))</f>
        <v>0</v>
      </c>
      <c r="BJ223" s="112" t="e">
        <f>INDEX($BE$4:$BK$115,MATCH($D223,$D$4:$D$115,0),MATCH(BJ$475,$BE$4:$BK$4,0))</f>
        <v>#REF!</v>
      </c>
      <c r="BK223" s="111" t="e">
        <f>INDEX($BE$4:$BK$115,MATCH($D223,$D$4:$D$115,0),MATCH(BK$475,$BE$4:$BK$4,0))</f>
        <v>#REF!</v>
      </c>
      <c r="BL223" s="60"/>
      <c r="BM223" s="94">
        <f t="array" ref="BM223">IFERROR(INDEX(#REF!,MATCH($A158&amp;$D223,#REF!,0),MATCH(BM$3,#REF!,0)),0)</f>
        <v>0</v>
      </c>
      <c r="BN223" s="94">
        <f t="array" ref="BN223">IFERROR(INDEX(#REF!,MATCH($A158&amp;$D223,#REF!,0),MATCH(BN$3,#REF!,0)),0)</f>
        <v>0</v>
      </c>
      <c r="BO223" s="94">
        <f t="array" ref="BO223">IFERROR(INDEX(#REF!,MATCH($A158&amp;$D223,#REF!,0),MATCH(BO$3,#REF!,0)),0)</f>
        <v>0</v>
      </c>
      <c r="BP223" s="94">
        <f t="array" ref="BP223">IFERROR(INDEX(#REF!,MATCH($A158&amp;$D223,#REF!,0),MATCH(BP$3,#REF!,0)),0)</f>
        <v>0</v>
      </c>
      <c r="BQ223" s="94" t="e">
        <f t="shared" ref="BQ223:BX223" si="525">((BQ160*$G223*--(AND($BF223=0,$BG223=0))+$BF223+BQ160*$BG223)*--(BQ$3&gt;=$BH223))*(1+$BJ223*--(BQ$3&gt;=$BK223))*--(IFERROR(MOD(MONTH(BQ$3),$BI223),0)=0)</f>
        <v>#REF!</v>
      </c>
      <c r="BR223" s="94" t="e">
        <f t="shared" si="525"/>
        <v>#REF!</v>
      </c>
      <c r="BS223" s="94" t="e">
        <f t="shared" si="525"/>
        <v>#REF!</v>
      </c>
      <c r="BT223" s="94" t="e">
        <f t="shared" si="525"/>
        <v>#REF!</v>
      </c>
      <c r="BU223" s="94" t="e">
        <f t="shared" si="525"/>
        <v>#REF!</v>
      </c>
      <c r="BV223" s="94" t="e">
        <f t="shared" si="525"/>
        <v>#REF!</v>
      </c>
      <c r="BW223" s="94" t="e">
        <f t="shared" si="525"/>
        <v>#REF!</v>
      </c>
      <c r="BX223" s="94" t="e">
        <f t="shared" si="525"/>
        <v>#REF!</v>
      </c>
      <c r="BY223" s="79"/>
      <c r="BZ223" s="80" t="e">
        <f t="shared" si="501"/>
        <v>#REF!</v>
      </c>
      <c r="CA223" s="85" t="e">
        <f>BZ223/BZ160</f>
        <v>#REF!</v>
      </c>
      <c r="CB223" s="60"/>
      <c r="CC223" s="94" t="e">
        <f t="shared" ref="CC223:CN223" si="526">((CC160*$G223*--(AND($BF223=0,$BG223=0))+$BF223+CC160*$BG223)*--(CC$3&gt;=$BH223))*(1+$BJ223*--(CC$3&gt;=$BK223))*--(IFERROR(MOD(MONTH(CC$3),$BI223),0)=0)</f>
        <v>#REF!</v>
      </c>
      <c r="CD223" s="94" t="e">
        <f t="shared" si="526"/>
        <v>#REF!</v>
      </c>
      <c r="CE223" s="94" t="e">
        <f t="shared" si="526"/>
        <v>#REF!</v>
      </c>
      <c r="CF223" s="94" t="e">
        <f t="shared" si="526"/>
        <v>#REF!</v>
      </c>
      <c r="CG223" s="94" t="e">
        <f t="shared" si="526"/>
        <v>#REF!</v>
      </c>
      <c r="CH223" s="94" t="e">
        <f t="shared" si="526"/>
        <v>#REF!</v>
      </c>
      <c r="CI223" s="94" t="e">
        <f t="shared" si="526"/>
        <v>#REF!</v>
      </c>
      <c r="CJ223" s="94" t="e">
        <f t="shared" si="526"/>
        <v>#REF!</v>
      </c>
      <c r="CK223" s="94" t="e">
        <f t="shared" si="526"/>
        <v>#REF!</v>
      </c>
      <c r="CL223" s="94" t="e">
        <f t="shared" si="526"/>
        <v>#REF!</v>
      </c>
      <c r="CM223" s="94" t="e">
        <f t="shared" si="526"/>
        <v>#REF!</v>
      </c>
      <c r="CN223" s="94" t="e">
        <f t="shared" si="526"/>
        <v>#REF!</v>
      </c>
      <c r="CO223" s="79"/>
      <c r="CP223" s="80" t="e">
        <f t="shared" si="503"/>
        <v>#REF!</v>
      </c>
      <c r="CQ223" s="85" t="e">
        <f>CP223/CP160</f>
        <v>#REF!</v>
      </c>
    </row>
    <row r="224" spans="1:95" ht="10.5" customHeight="1" outlineLevel="1" x14ac:dyDescent="0.25">
      <c r="A224" s="70" t="str">
        <f t="shared" ref="A224:A235" si="527">B224&amp;D224</f>
        <v>DespesaIOF</v>
      </c>
      <c r="B224" s="114" t="s">
        <v>53</v>
      </c>
      <c r="C224" s="78" t="s">
        <v>294</v>
      </c>
      <c r="D224" s="79" t="s">
        <v>164</v>
      </c>
      <c r="E224" s="79" t="e">
        <f>D158</f>
        <v>#REF!</v>
      </c>
      <c r="F224" s="79"/>
      <c r="G224" s="85">
        <v>0</v>
      </c>
      <c r="H224" s="79"/>
      <c r="I224" s="94">
        <v>0</v>
      </c>
      <c r="J224" s="94">
        <v>0</v>
      </c>
      <c r="K224" s="94">
        <v>0</v>
      </c>
      <c r="L224" s="94">
        <v>0</v>
      </c>
      <c r="M224" s="94">
        <v>0</v>
      </c>
      <c r="N224" s="94">
        <v>0</v>
      </c>
      <c r="O224" s="94">
        <v>0</v>
      </c>
      <c r="P224" s="94">
        <v>0</v>
      </c>
      <c r="Q224" s="94">
        <v>0</v>
      </c>
      <c r="R224" s="94">
        <v>0</v>
      </c>
      <c r="S224" s="94">
        <v>0</v>
      </c>
      <c r="T224" s="94">
        <v>0</v>
      </c>
      <c r="U224" s="79"/>
      <c r="V224" s="80">
        <f t="shared" si="496"/>
        <v>0</v>
      </c>
      <c r="W224" s="85">
        <f>V224/V160</f>
        <v>0</v>
      </c>
      <c r="X224" s="60"/>
      <c r="Y224" s="94">
        <f t="array" ref="Y224">IFERROR(INDEX(#REF!,MATCH($A158&amp;$D224,#REF!,0),MATCH(Y$3,#REF!,0)),0)</f>
        <v>0</v>
      </c>
      <c r="Z224" s="94">
        <f t="array" ref="Z224">IFERROR(INDEX(#REF!,MATCH($A158&amp;$D224,#REF!,0),MATCH(Z$3,#REF!,0)),0)</f>
        <v>0</v>
      </c>
      <c r="AA224" s="94">
        <f t="array" ref="AA224">IFERROR(INDEX(#REF!,MATCH($A158&amp;$D224,#REF!,0),MATCH(AA$3,#REF!,0)),0)</f>
        <v>0</v>
      </c>
      <c r="AB224" s="94">
        <f t="array" ref="AB224">IFERROR(INDEX(#REF!,MATCH($A158&amp;$D224,#REF!,0),MATCH(AB$3,#REF!,0)),0)</f>
        <v>0</v>
      </c>
      <c r="AC224" s="94">
        <f t="array" ref="AC224">IFERROR(INDEX(#REF!,MATCH($A158&amp;$D224,#REF!,0),MATCH(AC$3,#REF!,0)),0)</f>
        <v>0</v>
      </c>
      <c r="AD224" s="94">
        <f t="array" ref="AD224">IFERROR(INDEX(#REF!,MATCH($A158&amp;$D224,#REF!,0),MATCH(AD$3,#REF!,0)),0)</f>
        <v>0</v>
      </c>
      <c r="AE224" s="94">
        <f t="array" ref="AE224">IFERROR(INDEX(#REF!,MATCH($A158&amp;$D224,#REF!,0),MATCH(AE$3,#REF!,0)),0)</f>
        <v>0</v>
      </c>
      <c r="AF224" s="94">
        <f t="array" ref="AF224">IFERROR(INDEX(#REF!,MATCH($A158&amp;$D224,#REF!,0),MATCH(AF$3,#REF!,0)),0)</f>
        <v>0</v>
      </c>
      <c r="AG224" s="94">
        <f t="array" ref="AG224">IFERROR(INDEX(#REF!,MATCH($A158&amp;$D224,#REF!,0),MATCH(AG$3,#REF!,0)),0)</f>
        <v>0</v>
      </c>
      <c r="AH224" s="94">
        <f t="array" ref="AH224">IFERROR(INDEX(#REF!,MATCH($A158&amp;$D224,#REF!,0),MATCH(AH$3,#REF!,0)),0)</f>
        <v>0</v>
      </c>
      <c r="AI224" s="94">
        <f t="array" ref="AI224">IFERROR(INDEX(#REF!,MATCH($A158&amp;$D224,#REF!,0),MATCH(AI$3,#REF!,0)),0)</f>
        <v>0</v>
      </c>
      <c r="AJ224" s="94">
        <f t="array" ref="AJ224">IFERROR(INDEX(#REF!,MATCH($A158&amp;$D224,#REF!,0),MATCH(AJ$3,#REF!,0)),0)</f>
        <v>0</v>
      </c>
      <c r="AK224" s="79"/>
      <c r="AL224" s="80">
        <f t="shared" si="497"/>
        <v>0</v>
      </c>
      <c r="AM224" s="85" t="e">
        <f>AL224/AL160</f>
        <v>#DIV/0!</v>
      </c>
      <c r="AN224" s="60" t="e">
        <f>D158&amp;D224</f>
        <v>#REF!</v>
      </c>
      <c r="AO224" s="94">
        <f t="array" ref="AO224">IFERROR(INDEX(#REF!,MATCH($A158&amp;$D224,#REF!,0),MATCH(AO$3,#REF!,0)),0)</f>
        <v>0</v>
      </c>
      <c r="AP224" s="94">
        <f t="array" ref="AP224">IFERROR(INDEX(#REF!,MATCH($A158&amp;$D224,#REF!,0),MATCH(AP$3,#REF!,0)),0)</f>
        <v>0</v>
      </c>
      <c r="AQ224" s="94">
        <f t="array" ref="AQ224">IFERROR(INDEX(#REF!,MATCH($A158&amp;$D224,#REF!,0),MATCH(AQ$3,#REF!,0)),0)</f>
        <v>0</v>
      </c>
      <c r="AR224" s="94">
        <f t="array" ref="AR224">IFERROR(INDEX(#REF!,MATCH($A158&amp;$D224,#REF!,0),MATCH(AR$3,#REF!,0)),0)</f>
        <v>0</v>
      </c>
      <c r="AS224" s="94">
        <f t="array" ref="AS224">IFERROR(INDEX(#REF!,MATCH($A158&amp;$D224,#REF!,0),MATCH(AS$3,#REF!,0)),0)</f>
        <v>0</v>
      </c>
      <c r="AT224" s="94">
        <f t="array" ref="AT224">IFERROR(INDEX(#REF!,MATCH($A158&amp;$D224,#REF!,0),MATCH(AT$3,#REF!,0)),0)</f>
        <v>0</v>
      </c>
      <c r="AU224" s="94">
        <f t="array" ref="AU224">IFERROR(INDEX(#REF!,MATCH($A158&amp;$D224,#REF!,0),MATCH(AU$3,#REF!,0)),0)</f>
        <v>0</v>
      </c>
      <c r="AV224" s="94">
        <f t="array" ref="AV224">IFERROR(INDEX(#REF!,MATCH($A158&amp;$D224,#REF!,0),MATCH(AV$3,#REF!,0)),0)</f>
        <v>0</v>
      </c>
      <c r="AW224" s="94">
        <f t="array" ref="AW224">IFERROR(INDEX(#REF!,MATCH($A158&amp;$D224,#REF!,0),MATCH(AW$3,#REF!,0)),0)</f>
        <v>0</v>
      </c>
      <c r="AX224" s="94">
        <f t="array" ref="AX224">IFERROR(INDEX(#REF!,MATCH($A158&amp;$D224,#REF!,0),MATCH(AX$3,#REF!,0)),0)</f>
        <v>0</v>
      </c>
      <c r="AY224" s="94">
        <f t="array" ref="AY224">IFERROR(INDEX(#REF!,MATCH($A158&amp;$D224,#REF!,0),MATCH(AY$3,#REF!,0)),0)</f>
        <v>0</v>
      </c>
      <c r="AZ224" s="94">
        <f t="array" ref="AZ224">IFERROR(INDEX(#REF!,MATCH($A158&amp;$D224,#REF!,0),MATCH(AZ$3,#REF!,0)),0)</f>
        <v>0</v>
      </c>
      <c r="BA224" s="79"/>
      <c r="BB224" s="80">
        <f t="shared" si="498"/>
        <v>0</v>
      </c>
      <c r="BC224" s="85" t="e">
        <f>BB224/BB160</f>
        <v>#DIV/0!</v>
      </c>
      <c r="BD224" s="60"/>
      <c r="BE224" s="94"/>
      <c r="BF224" s="115"/>
      <c r="BG224" s="115"/>
      <c r="BH224" s="111"/>
      <c r="BI224" s="111"/>
      <c r="BJ224" s="112"/>
      <c r="BK224" s="111"/>
      <c r="BL224" s="60"/>
      <c r="BM224" s="94">
        <f t="array" ref="BM224">IFERROR(INDEX(#REF!,MATCH($A158&amp;$D224,#REF!,0),MATCH(BM$3,#REF!,0)),0)</f>
        <v>0</v>
      </c>
      <c r="BN224" s="94">
        <f t="array" ref="BN224">IFERROR(INDEX(#REF!,MATCH($A158&amp;$D224,#REF!,0),MATCH(BN$3,#REF!,0)),0)</f>
        <v>0</v>
      </c>
      <c r="BO224" s="94">
        <f t="array" ref="BO224">IFERROR(INDEX(#REF!,MATCH($A158&amp;$D224,#REF!,0),MATCH(BO$3,#REF!,0)),0)</f>
        <v>0</v>
      </c>
      <c r="BP224" s="94">
        <f t="array" ref="BP224">IFERROR(INDEX(#REF!,MATCH($A158&amp;$D224,#REF!,0),MATCH(BP$3,#REF!,0)),0)</f>
        <v>0</v>
      </c>
      <c r="BQ224" s="94" t="e">
        <f t="shared" ref="BQ224:BX226" si="528">((BQ158*$G224*--(AND($BF224=0,$BG224=0))+$BF224+BQ158*$BG224)*--(BQ$3&gt;=$BH224))*(1+$BJ224*--(BQ$3&gt;=$BK224))*--(IFERROR(MOD(MONTH(BQ$3),$BI224),0)=0)</f>
        <v>#REF!</v>
      </c>
      <c r="BR224" s="94" t="e">
        <f t="shared" si="528"/>
        <v>#REF!</v>
      </c>
      <c r="BS224" s="94" t="e">
        <f t="shared" si="528"/>
        <v>#REF!</v>
      </c>
      <c r="BT224" s="94" t="e">
        <f t="shared" si="528"/>
        <v>#REF!</v>
      </c>
      <c r="BU224" s="94" t="e">
        <f t="shared" si="528"/>
        <v>#REF!</v>
      </c>
      <c r="BV224" s="94" t="e">
        <f t="shared" si="528"/>
        <v>#REF!</v>
      </c>
      <c r="BW224" s="94" t="e">
        <f t="shared" si="528"/>
        <v>#REF!</v>
      </c>
      <c r="BX224" s="94" t="e">
        <f t="shared" si="528"/>
        <v>#REF!</v>
      </c>
      <c r="BY224" s="79"/>
      <c r="BZ224" s="80" t="e">
        <f t="shared" si="501"/>
        <v>#REF!</v>
      </c>
      <c r="CA224" s="85" t="e">
        <f>BZ224/BZ160</f>
        <v>#REF!</v>
      </c>
      <c r="CB224" s="60"/>
      <c r="CC224" s="94" t="e">
        <f t="shared" ref="CC224:CN224" si="529">((CC158*$G224*--(AND($BF224=0,$BG224=0))+$BF224+CC158*$BG224)*--(CC$3&gt;=$BH224))*(1+$BJ224*--(CC$3&gt;=$BK224))*--(IFERROR(MOD(MONTH(CC$3),$BI224),0)=0)</f>
        <v>#REF!</v>
      </c>
      <c r="CD224" s="94" t="e">
        <f t="shared" si="529"/>
        <v>#REF!</v>
      </c>
      <c r="CE224" s="94" t="e">
        <f t="shared" si="529"/>
        <v>#REF!</v>
      </c>
      <c r="CF224" s="94" t="e">
        <f t="shared" si="529"/>
        <v>#REF!</v>
      </c>
      <c r="CG224" s="94" t="e">
        <f t="shared" si="529"/>
        <v>#REF!</v>
      </c>
      <c r="CH224" s="94" t="e">
        <f t="shared" si="529"/>
        <v>#REF!</v>
      </c>
      <c r="CI224" s="94" t="e">
        <f t="shared" si="529"/>
        <v>#REF!</v>
      </c>
      <c r="CJ224" s="94" t="e">
        <f t="shared" si="529"/>
        <v>#REF!</v>
      </c>
      <c r="CK224" s="94" t="e">
        <f t="shared" si="529"/>
        <v>#REF!</v>
      </c>
      <c r="CL224" s="94" t="e">
        <f t="shared" si="529"/>
        <v>#REF!</v>
      </c>
      <c r="CM224" s="94" t="e">
        <f t="shared" si="529"/>
        <v>#REF!</v>
      </c>
      <c r="CN224" s="94" t="e">
        <f t="shared" si="529"/>
        <v>#REF!</v>
      </c>
      <c r="CO224" s="79"/>
      <c r="CP224" s="80" t="e">
        <f t="shared" si="503"/>
        <v>#REF!</v>
      </c>
      <c r="CQ224" s="85" t="e">
        <f>CP224/CP160</f>
        <v>#REF!</v>
      </c>
    </row>
    <row r="225" spans="1:95" ht="10.5" customHeight="1" outlineLevel="1" x14ac:dyDescent="0.25">
      <c r="A225" s="70" t="str">
        <f t="shared" si="527"/>
        <v>DespesaRendimentos aplicações</v>
      </c>
      <c r="B225" s="114" t="s">
        <v>53</v>
      </c>
      <c r="C225" s="78" t="s">
        <v>294</v>
      </c>
      <c r="D225" s="79" t="s">
        <v>165</v>
      </c>
      <c r="E225" s="79" t="e">
        <f>D158</f>
        <v>#REF!</v>
      </c>
      <c r="F225" s="79"/>
      <c r="G225" s="85">
        <v>0</v>
      </c>
      <c r="H225" s="79"/>
      <c r="I225" s="94">
        <v>0</v>
      </c>
      <c r="J225" s="94">
        <v>0</v>
      </c>
      <c r="K225" s="94">
        <v>0</v>
      </c>
      <c r="L225" s="94">
        <v>0</v>
      </c>
      <c r="M225" s="94">
        <v>0</v>
      </c>
      <c r="N225" s="94">
        <v>0</v>
      </c>
      <c r="O225" s="94">
        <v>0</v>
      </c>
      <c r="P225" s="94">
        <v>0</v>
      </c>
      <c r="Q225" s="94">
        <v>0</v>
      </c>
      <c r="R225" s="94">
        <v>0</v>
      </c>
      <c r="S225" s="94">
        <v>0</v>
      </c>
      <c r="T225" s="94">
        <v>0</v>
      </c>
      <c r="U225" s="79"/>
      <c r="V225" s="80">
        <f t="shared" si="496"/>
        <v>0</v>
      </c>
      <c r="W225" s="85">
        <f>V225/V160</f>
        <v>0</v>
      </c>
      <c r="X225" s="60"/>
      <c r="Y225" s="94">
        <f t="array" ref="Y225">IFERROR(INDEX(#REF!,MATCH($A158&amp;$D225,#REF!,0),MATCH(Y$3,#REF!,0)),0)</f>
        <v>0</v>
      </c>
      <c r="Z225" s="94">
        <f t="array" ref="Z225">IFERROR(INDEX(#REF!,MATCH($A158&amp;$D225,#REF!,0),MATCH(Z$3,#REF!,0)),0)</f>
        <v>0</v>
      </c>
      <c r="AA225" s="94">
        <f t="array" ref="AA225">IFERROR(INDEX(#REF!,MATCH($A158&amp;$D225,#REF!,0),MATCH(AA$3,#REF!,0)),0)</f>
        <v>0</v>
      </c>
      <c r="AB225" s="94">
        <f t="array" ref="AB225">IFERROR(INDEX(#REF!,MATCH($A158&amp;$D225,#REF!,0),MATCH(AB$3,#REF!,0)),0)</f>
        <v>0</v>
      </c>
      <c r="AC225" s="94">
        <f t="array" ref="AC225">IFERROR(INDEX(#REF!,MATCH($A158&amp;$D225,#REF!,0),MATCH(AC$3,#REF!,0)),0)</f>
        <v>0</v>
      </c>
      <c r="AD225" s="94">
        <f t="array" ref="AD225">IFERROR(INDEX(#REF!,MATCH($A158&amp;$D225,#REF!,0),MATCH(AD$3,#REF!,0)),0)</f>
        <v>0</v>
      </c>
      <c r="AE225" s="94">
        <f t="array" ref="AE225">IFERROR(INDEX(#REF!,MATCH($A158&amp;$D225,#REF!,0),MATCH(AE$3,#REF!,0)),0)</f>
        <v>0</v>
      </c>
      <c r="AF225" s="94">
        <f t="array" ref="AF225">IFERROR(INDEX(#REF!,MATCH($A158&amp;$D225,#REF!,0),MATCH(AF$3,#REF!,0)),0)</f>
        <v>0</v>
      </c>
      <c r="AG225" s="94">
        <f t="array" ref="AG225">IFERROR(INDEX(#REF!,MATCH($A158&amp;$D225,#REF!,0),MATCH(AG$3,#REF!,0)),0)</f>
        <v>0</v>
      </c>
      <c r="AH225" s="94">
        <f t="array" ref="AH225">IFERROR(INDEX(#REF!,MATCH($A158&amp;$D225,#REF!,0),MATCH(AH$3,#REF!,0)),0)</f>
        <v>0</v>
      </c>
      <c r="AI225" s="94">
        <f t="array" ref="AI225">IFERROR(INDEX(#REF!,MATCH($A158&amp;$D225,#REF!,0),MATCH(AI$3,#REF!,0)),0)</f>
        <v>0</v>
      </c>
      <c r="AJ225" s="94">
        <f t="array" ref="AJ225">IFERROR(INDEX(#REF!,MATCH($A158&amp;$D225,#REF!,0),MATCH(AJ$3,#REF!,0)),0)</f>
        <v>0</v>
      </c>
      <c r="AK225" s="79"/>
      <c r="AL225" s="80">
        <f t="shared" si="497"/>
        <v>0</v>
      </c>
      <c r="AM225" s="85" t="e">
        <f>AL225/AL160</f>
        <v>#DIV/0!</v>
      </c>
      <c r="AN225" s="60" t="e">
        <f>D158&amp;D225</f>
        <v>#REF!</v>
      </c>
      <c r="AO225" s="94">
        <f t="array" ref="AO225">IFERROR(INDEX(#REF!,MATCH($A158&amp;$D225,#REF!,0),MATCH(AO$3,#REF!,0)),0)</f>
        <v>0</v>
      </c>
      <c r="AP225" s="94">
        <f t="array" ref="AP225">IFERROR(INDEX(#REF!,MATCH($A158&amp;$D225,#REF!,0),MATCH(AP$3,#REF!,0)),0)</f>
        <v>0</v>
      </c>
      <c r="AQ225" s="94">
        <f t="array" ref="AQ225">IFERROR(INDEX(#REF!,MATCH($A158&amp;$D225,#REF!,0),MATCH(AQ$3,#REF!,0)),0)</f>
        <v>0</v>
      </c>
      <c r="AR225" s="94">
        <f t="array" ref="AR225">IFERROR(INDEX(#REF!,MATCH($A158&amp;$D225,#REF!,0),MATCH(AR$3,#REF!,0)),0)</f>
        <v>0</v>
      </c>
      <c r="AS225" s="94">
        <f t="array" ref="AS225">IFERROR(INDEX(#REF!,MATCH($A158&amp;$D225,#REF!,0),MATCH(AS$3,#REF!,0)),0)</f>
        <v>0</v>
      </c>
      <c r="AT225" s="94">
        <f t="array" ref="AT225">IFERROR(INDEX(#REF!,MATCH($A158&amp;$D225,#REF!,0),MATCH(AT$3,#REF!,0)),0)</f>
        <v>0</v>
      </c>
      <c r="AU225" s="94">
        <f t="array" ref="AU225">IFERROR(INDEX(#REF!,MATCH($A158&amp;$D225,#REF!,0),MATCH(AU$3,#REF!,0)),0)</f>
        <v>0</v>
      </c>
      <c r="AV225" s="94">
        <f t="array" ref="AV225">IFERROR(INDEX(#REF!,MATCH($A158&amp;$D225,#REF!,0),MATCH(AV$3,#REF!,0)),0)</f>
        <v>0</v>
      </c>
      <c r="AW225" s="94">
        <f t="array" ref="AW225">IFERROR(INDEX(#REF!,MATCH($A158&amp;$D225,#REF!,0),MATCH(AW$3,#REF!,0)),0)</f>
        <v>0</v>
      </c>
      <c r="AX225" s="94">
        <f t="array" ref="AX225">IFERROR(INDEX(#REF!,MATCH($A158&amp;$D225,#REF!,0),MATCH(AX$3,#REF!,0)),0)</f>
        <v>0</v>
      </c>
      <c r="AY225" s="94">
        <f t="array" ref="AY225">IFERROR(INDEX(#REF!,MATCH($A158&amp;$D225,#REF!,0),MATCH(AY$3,#REF!,0)),0)</f>
        <v>0</v>
      </c>
      <c r="AZ225" s="94">
        <f t="array" ref="AZ225">IFERROR(INDEX(#REF!,MATCH($A158&amp;$D225,#REF!,0),MATCH(AZ$3,#REF!,0)),0)</f>
        <v>0</v>
      </c>
      <c r="BA225" s="79"/>
      <c r="BB225" s="80">
        <f t="shared" si="498"/>
        <v>0</v>
      </c>
      <c r="BC225" s="85" t="e">
        <f>BB225/BB160</f>
        <v>#DIV/0!</v>
      </c>
      <c r="BD225" s="60"/>
      <c r="BE225" s="94"/>
      <c r="BF225" s="115"/>
      <c r="BG225" s="115"/>
      <c r="BH225" s="111"/>
      <c r="BI225" s="111"/>
      <c r="BJ225" s="112"/>
      <c r="BK225" s="111"/>
      <c r="BL225" s="60"/>
      <c r="BM225" s="94">
        <f t="array" ref="BM225">IFERROR(INDEX(#REF!,MATCH($A158&amp;$D225,#REF!,0),MATCH(BM$3,#REF!,0)),0)</f>
        <v>0</v>
      </c>
      <c r="BN225" s="94">
        <f t="array" ref="BN225">IFERROR(INDEX(#REF!,MATCH($A158&amp;$D225,#REF!,0),MATCH(BN$3,#REF!,0)),0)</f>
        <v>0</v>
      </c>
      <c r="BO225" s="94">
        <f t="array" ref="BO225">IFERROR(INDEX(#REF!,MATCH($A158&amp;$D225,#REF!,0),MATCH(BO$3,#REF!,0)),0)</f>
        <v>0</v>
      </c>
      <c r="BP225" s="94">
        <f t="array" ref="BP225">IFERROR(INDEX(#REF!,MATCH($A158&amp;$D225,#REF!,0),MATCH(BP$3,#REF!,0)),0)</f>
        <v>0</v>
      </c>
      <c r="BQ225" s="94">
        <f t="shared" si="528"/>
        <v>0</v>
      </c>
      <c r="BR225" s="94">
        <f t="shared" si="528"/>
        <v>0</v>
      </c>
      <c r="BS225" s="94">
        <f t="shared" si="528"/>
        <v>0</v>
      </c>
      <c r="BT225" s="94">
        <f t="shared" si="528"/>
        <v>0</v>
      </c>
      <c r="BU225" s="94">
        <f t="shared" si="528"/>
        <v>0</v>
      </c>
      <c r="BV225" s="94">
        <f t="shared" si="528"/>
        <v>0</v>
      </c>
      <c r="BW225" s="94">
        <f t="shared" si="528"/>
        <v>0</v>
      </c>
      <c r="BX225" s="94">
        <f t="shared" si="528"/>
        <v>0</v>
      </c>
      <c r="BY225" s="79"/>
      <c r="BZ225" s="80">
        <f t="shared" si="501"/>
        <v>0</v>
      </c>
      <c r="CA225" s="85" t="e">
        <f>BZ225/BZ160</f>
        <v>#REF!</v>
      </c>
      <c r="CB225" s="60"/>
      <c r="CC225" s="94">
        <f t="shared" ref="CC225:CN225" si="530">((CC159*$G225*--(AND($BF225=0,$BG225=0))+$BF225+CC159*$BG225)*--(CC$3&gt;=$BH225))*(1+$BJ225*--(CC$3&gt;=$BK225))*--(IFERROR(MOD(MONTH(CC$3),$BI225),0)=0)</f>
        <v>0</v>
      </c>
      <c r="CD225" s="94">
        <f t="shared" si="530"/>
        <v>0</v>
      </c>
      <c r="CE225" s="94">
        <f t="shared" si="530"/>
        <v>0</v>
      </c>
      <c r="CF225" s="94">
        <f t="shared" si="530"/>
        <v>0</v>
      </c>
      <c r="CG225" s="94">
        <f t="shared" si="530"/>
        <v>0</v>
      </c>
      <c r="CH225" s="94">
        <f t="shared" si="530"/>
        <v>0</v>
      </c>
      <c r="CI225" s="94">
        <f t="shared" si="530"/>
        <v>0</v>
      </c>
      <c r="CJ225" s="94">
        <f t="shared" si="530"/>
        <v>0</v>
      </c>
      <c r="CK225" s="94">
        <f t="shared" si="530"/>
        <v>0</v>
      </c>
      <c r="CL225" s="94">
        <f t="shared" si="530"/>
        <v>0</v>
      </c>
      <c r="CM225" s="94">
        <f t="shared" si="530"/>
        <v>0</v>
      </c>
      <c r="CN225" s="94">
        <f t="shared" si="530"/>
        <v>0</v>
      </c>
      <c r="CO225" s="79"/>
      <c r="CP225" s="80">
        <f t="shared" si="503"/>
        <v>0</v>
      </c>
      <c r="CQ225" s="85" t="e">
        <f>CP225/CP160</f>
        <v>#REF!</v>
      </c>
    </row>
    <row r="226" spans="1:95" ht="10.5" customHeight="1" outlineLevel="1" x14ac:dyDescent="0.25">
      <c r="A226" s="70" t="str">
        <f t="shared" si="527"/>
        <v>DespesaAluguel máquina de cartão</v>
      </c>
      <c r="B226" s="114" t="s">
        <v>53</v>
      </c>
      <c r="C226" s="78" t="s">
        <v>294</v>
      </c>
      <c r="D226" s="79" t="s">
        <v>166</v>
      </c>
      <c r="E226" s="79" t="e">
        <f>D158</f>
        <v>#REF!</v>
      </c>
      <c r="F226" s="79"/>
      <c r="G226" s="85">
        <v>0</v>
      </c>
      <c r="H226" s="79"/>
      <c r="I226" s="94">
        <v>-101.7435028919931</v>
      </c>
      <c r="J226" s="94">
        <v>-148.21568629577399</v>
      </c>
      <c r="K226" s="94">
        <v>0</v>
      </c>
      <c r="L226" s="94">
        <v>0</v>
      </c>
      <c r="M226" s="94">
        <v>0</v>
      </c>
      <c r="N226" s="94">
        <v>0</v>
      </c>
      <c r="O226" s="94">
        <v>0</v>
      </c>
      <c r="P226" s="94">
        <v>0</v>
      </c>
      <c r="Q226" s="94">
        <v>0</v>
      </c>
      <c r="R226" s="94">
        <v>0</v>
      </c>
      <c r="S226" s="94">
        <v>0</v>
      </c>
      <c r="T226" s="94">
        <v>0</v>
      </c>
      <c r="U226" s="79"/>
      <c r="V226" s="80">
        <f t="shared" si="496"/>
        <v>-249.95918918776709</v>
      </c>
      <c r="W226" s="85">
        <f>V226/V160</f>
        <v>-3.5822280084845179E-4</v>
      </c>
      <c r="X226" s="60"/>
      <c r="Y226" s="94">
        <f t="array" ref="Y226">IFERROR(INDEX(#REF!,MATCH($A158&amp;$D226,#REF!,0),MATCH(Y$3,#REF!,0)),0)</f>
        <v>0</v>
      </c>
      <c r="Z226" s="94">
        <f t="array" ref="Z226">IFERROR(INDEX(#REF!,MATCH($A158&amp;$D226,#REF!,0),MATCH(Z$3,#REF!,0)),0)</f>
        <v>0</v>
      </c>
      <c r="AA226" s="94">
        <f t="array" ref="AA226">IFERROR(INDEX(#REF!,MATCH($A158&amp;$D226,#REF!,0),MATCH(AA$3,#REF!,0)),0)</f>
        <v>0</v>
      </c>
      <c r="AB226" s="94">
        <f t="array" ref="AB226">IFERROR(INDEX(#REF!,MATCH($A158&amp;$D226,#REF!,0),MATCH(AB$3,#REF!,0)),0)</f>
        <v>0</v>
      </c>
      <c r="AC226" s="94">
        <f t="array" ref="AC226">IFERROR(INDEX(#REF!,MATCH($A158&amp;$D226,#REF!,0),MATCH(AC$3,#REF!,0)),0)</f>
        <v>0</v>
      </c>
      <c r="AD226" s="94">
        <f t="array" ref="AD226">IFERROR(INDEX(#REF!,MATCH($A158&amp;$D226,#REF!,0),MATCH(AD$3,#REF!,0)),0)</f>
        <v>0</v>
      </c>
      <c r="AE226" s="94">
        <f t="array" ref="AE226">IFERROR(INDEX(#REF!,MATCH($A158&amp;$D226,#REF!,0),MATCH(AE$3,#REF!,0)),0)</f>
        <v>0</v>
      </c>
      <c r="AF226" s="94">
        <f t="array" ref="AF226">IFERROR(INDEX(#REF!,MATCH($A158&amp;$D226,#REF!,0),MATCH(AF$3,#REF!,0)),0)</f>
        <v>0</v>
      </c>
      <c r="AG226" s="94">
        <f t="array" ref="AG226">IFERROR(INDEX(#REF!,MATCH($A158&amp;$D226,#REF!,0),MATCH(AG$3,#REF!,0)),0)</f>
        <v>0</v>
      </c>
      <c r="AH226" s="94">
        <f t="array" ref="AH226">IFERROR(INDEX(#REF!,MATCH($A158&amp;$D226,#REF!,0),MATCH(AH$3,#REF!,0)),0)</f>
        <v>0</v>
      </c>
      <c r="AI226" s="94">
        <f t="array" ref="AI226">IFERROR(INDEX(#REF!,MATCH($A158&amp;$D226,#REF!,0),MATCH(AI$3,#REF!,0)),0)</f>
        <v>0</v>
      </c>
      <c r="AJ226" s="94">
        <f t="array" ref="AJ226">IFERROR(INDEX(#REF!,MATCH($A158&amp;$D226,#REF!,0),MATCH(AJ$3,#REF!,0)),0)</f>
        <v>0</v>
      </c>
      <c r="AK226" s="79"/>
      <c r="AL226" s="80">
        <f t="shared" si="497"/>
        <v>0</v>
      </c>
      <c r="AM226" s="85" t="e">
        <f>AL226/AL160</f>
        <v>#DIV/0!</v>
      </c>
      <c r="AN226" s="60" t="e">
        <f>D158&amp;D226</f>
        <v>#REF!</v>
      </c>
      <c r="AO226" s="94">
        <f t="array" ref="AO226">IFERROR(INDEX(#REF!,MATCH($A158&amp;$D226,#REF!,0),MATCH(AO$3,#REF!,0)),0)</f>
        <v>0</v>
      </c>
      <c r="AP226" s="94">
        <f t="array" ref="AP226">IFERROR(INDEX(#REF!,MATCH($A158&amp;$D226,#REF!,0),MATCH(AP$3,#REF!,0)),0)</f>
        <v>0</v>
      </c>
      <c r="AQ226" s="94">
        <f t="array" ref="AQ226">IFERROR(INDEX(#REF!,MATCH($A158&amp;$D226,#REF!,0),MATCH(AQ$3,#REF!,0)),0)</f>
        <v>0</v>
      </c>
      <c r="AR226" s="94">
        <f t="array" ref="AR226">IFERROR(INDEX(#REF!,MATCH($A158&amp;$D226,#REF!,0),MATCH(AR$3,#REF!,0)),0)</f>
        <v>0</v>
      </c>
      <c r="AS226" s="94">
        <f t="array" ref="AS226">IFERROR(INDEX(#REF!,MATCH($A158&amp;$D226,#REF!,0),MATCH(AS$3,#REF!,0)),0)</f>
        <v>0</v>
      </c>
      <c r="AT226" s="94">
        <f t="array" ref="AT226">IFERROR(INDEX(#REF!,MATCH($A158&amp;$D226,#REF!,0),MATCH(AT$3,#REF!,0)),0)</f>
        <v>0</v>
      </c>
      <c r="AU226" s="94">
        <f t="array" ref="AU226">IFERROR(INDEX(#REF!,MATCH($A158&amp;$D226,#REF!,0),MATCH(AU$3,#REF!,0)),0)</f>
        <v>0</v>
      </c>
      <c r="AV226" s="94">
        <f t="array" ref="AV226">IFERROR(INDEX(#REF!,MATCH($A158&amp;$D226,#REF!,0),MATCH(AV$3,#REF!,0)),0)</f>
        <v>0</v>
      </c>
      <c r="AW226" s="94">
        <f t="array" ref="AW226">IFERROR(INDEX(#REF!,MATCH($A158&amp;$D226,#REF!,0),MATCH(AW$3,#REF!,0)),0)</f>
        <v>0</v>
      </c>
      <c r="AX226" s="94">
        <f t="array" ref="AX226">IFERROR(INDEX(#REF!,MATCH($A158&amp;$D226,#REF!,0),MATCH(AX$3,#REF!,0)),0)</f>
        <v>0</v>
      </c>
      <c r="AY226" s="94">
        <f t="array" ref="AY226">IFERROR(INDEX(#REF!,MATCH($A158&amp;$D226,#REF!,0),MATCH(AY$3,#REF!,0)),0)</f>
        <v>0</v>
      </c>
      <c r="AZ226" s="94">
        <f t="array" ref="AZ226">IFERROR(INDEX(#REF!,MATCH($A158&amp;$D226,#REF!,0),MATCH(AZ$3,#REF!,0)),0)</f>
        <v>0</v>
      </c>
      <c r="BA226" s="79"/>
      <c r="BB226" s="80">
        <f t="shared" si="498"/>
        <v>0</v>
      </c>
      <c r="BC226" s="85" t="e">
        <f>BB226/BB160</f>
        <v>#DIV/0!</v>
      </c>
      <c r="BD226" s="60"/>
      <c r="BE226" s="94"/>
      <c r="BF226" s="115"/>
      <c r="BG226" s="115"/>
      <c r="BH226" s="111"/>
      <c r="BI226" s="111"/>
      <c r="BJ226" s="112"/>
      <c r="BK226" s="111"/>
      <c r="BL226" s="60"/>
      <c r="BM226" s="94">
        <f t="array" ref="BM226">IFERROR(INDEX(#REF!,MATCH($A158&amp;$D226,#REF!,0),MATCH(BM$3,#REF!,0)),0)</f>
        <v>0</v>
      </c>
      <c r="BN226" s="94">
        <f t="array" ref="BN226">IFERROR(INDEX(#REF!,MATCH($A158&amp;$D226,#REF!,0),MATCH(BN$3,#REF!,0)),0)</f>
        <v>0</v>
      </c>
      <c r="BO226" s="94">
        <f t="array" ref="BO226">IFERROR(INDEX(#REF!,MATCH($A158&amp;$D226,#REF!,0),MATCH(BO$3,#REF!,0)),0)</f>
        <v>0</v>
      </c>
      <c r="BP226" s="94">
        <f t="array" ref="BP226">IFERROR(INDEX(#REF!,MATCH($A158&amp;$D226,#REF!,0),MATCH(BP$3,#REF!,0)),0)</f>
        <v>0</v>
      </c>
      <c r="BQ226" s="94" t="e">
        <f t="shared" si="528"/>
        <v>#REF!</v>
      </c>
      <c r="BR226" s="94" t="e">
        <f t="shared" si="528"/>
        <v>#REF!</v>
      </c>
      <c r="BS226" s="94" t="e">
        <f t="shared" si="528"/>
        <v>#REF!</v>
      </c>
      <c r="BT226" s="94" t="e">
        <f t="shared" si="528"/>
        <v>#REF!</v>
      </c>
      <c r="BU226" s="94" t="e">
        <f t="shared" si="528"/>
        <v>#REF!</v>
      </c>
      <c r="BV226" s="94" t="e">
        <f t="shared" si="528"/>
        <v>#REF!</v>
      </c>
      <c r="BW226" s="94" t="e">
        <f t="shared" si="528"/>
        <v>#REF!</v>
      </c>
      <c r="BX226" s="94" t="e">
        <f t="shared" si="528"/>
        <v>#REF!</v>
      </c>
      <c r="BY226" s="79"/>
      <c r="BZ226" s="80" t="e">
        <f t="shared" si="501"/>
        <v>#REF!</v>
      </c>
      <c r="CA226" s="85" t="e">
        <f>BZ226/BZ160</f>
        <v>#REF!</v>
      </c>
      <c r="CB226" s="60"/>
      <c r="CC226" s="94" t="e">
        <f t="shared" ref="CC226:CN226" si="531">((CC160*$G226*--(AND($BF226=0,$BG226=0))+$BF226+CC160*$BG226)*--(CC$3&gt;=$BH226))*(1+$BJ226*--(CC$3&gt;=$BK226))*--(IFERROR(MOD(MONTH(CC$3),$BI226),0)=0)</f>
        <v>#REF!</v>
      </c>
      <c r="CD226" s="94" t="e">
        <f t="shared" si="531"/>
        <v>#REF!</v>
      </c>
      <c r="CE226" s="94" t="e">
        <f t="shared" si="531"/>
        <v>#REF!</v>
      </c>
      <c r="CF226" s="94" t="e">
        <f t="shared" si="531"/>
        <v>#REF!</v>
      </c>
      <c r="CG226" s="94" t="e">
        <f t="shared" si="531"/>
        <v>#REF!</v>
      </c>
      <c r="CH226" s="94" t="e">
        <f t="shared" si="531"/>
        <v>#REF!</v>
      </c>
      <c r="CI226" s="94" t="e">
        <f t="shared" si="531"/>
        <v>#REF!</v>
      </c>
      <c r="CJ226" s="94" t="e">
        <f t="shared" si="531"/>
        <v>#REF!</v>
      </c>
      <c r="CK226" s="94" t="e">
        <f t="shared" si="531"/>
        <v>#REF!</v>
      </c>
      <c r="CL226" s="94" t="e">
        <f t="shared" si="531"/>
        <v>#REF!</v>
      </c>
      <c r="CM226" s="94" t="e">
        <f t="shared" si="531"/>
        <v>#REF!</v>
      </c>
      <c r="CN226" s="94" t="e">
        <f t="shared" si="531"/>
        <v>#REF!</v>
      </c>
      <c r="CO226" s="79"/>
      <c r="CP226" s="80" t="e">
        <f t="shared" si="503"/>
        <v>#REF!</v>
      </c>
      <c r="CQ226" s="85" t="e">
        <f>CP226/CP160</f>
        <v>#REF!</v>
      </c>
    </row>
    <row r="227" spans="1:95" ht="10.5" customHeight="1" outlineLevel="1" x14ac:dyDescent="0.25">
      <c r="A227" s="70" t="str">
        <f t="shared" si="527"/>
        <v>DespesaCheque especial</v>
      </c>
      <c r="B227" s="114" t="s">
        <v>53</v>
      </c>
      <c r="C227" s="78" t="s">
        <v>295</v>
      </c>
      <c r="D227" s="79" t="s">
        <v>167</v>
      </c>
      <c r="E227" s="79" t="e">
        <f>D158</f>
        <v>#REF!</v>
      </c>
      <c r="F227" s="79"/>
      <c r="G227" s="85">
        <v>0</v>
      </c>
      <c r="H227" s="79"/>
      <c r="I227" s="94">
        <v>0</v>
      </c>
      <c r="J227" s="94">
        <v>0</v>
      </c>
      <c r="K227" s="94">
        <v>-6.9331205137029803</v>
      </c>
      <c r="L227" s="94">
        <v>-8.3548763172819918</v>
      </c>
      <c r="M227" s="94">
        <v>-30.366851964584111</v>
      </c>
      <c r="N227" s="94">
        <v>-26.295503355238719</v>
      </c>
      <c r="O227" s="94">
        <v>0</v>
      </c>
      <c r="P227" s="94">
        <v>-42.066351026732207</v>
      </c>
      <c r="Q227" s="94">
        <v>-85.181122848878871</v>
      </c>
      <c r="R227" s="94">
        <v>-1438.8023446932241</v>
      </c>
      <c r="S227" s="94">
        <v>-33.115100657964028</v>
      </c>
      <c r="T227" s="94">
        <v>-148.176033776499</v>
      </c>
      <c r="U227" s="79"/>
      <c r="V227" s="80">
        <f t="shared" si="496"/>
        <v>-1819.2913051541059</v>
      </c>
      <c r="W227" s="85">
        <f>V227/V160</f>
        <v>-2.6072721271390401E-3</v>
      </c>
      <c r="X227" s="60"/>
      <c r="Y227" s="94">
        <f t="array" ref="Y227">IFERROR(INDEX(#REF!,MATCH($A158&amp;$D227,#REF!,0),MATCH(Y$3,#REF!,0)),0)</f>
        <v>0</v>
      </c>
      <c r="Z227" s="94">
        <f t="array" ref="Z227">IFERROR(INDEX(#REF!,MATCH($A158&amp;$D227,#REF!,0),MATCH(Z$3,#REF!,0)),0)</f>
        <v>0</v>
      </c>
      <c r="AA227" s="94">
        <f t="array" ref="AA227">IFERROR(INDEX(#REF!,MATCH($A158&amp;$D227,#REF!,0),MATCH(AA$3,#REF!,0)),0)</f>
        <v>0</v>
      </c>
      <c r="AB227" s="94">
        <f t="array" ref="AB227">IFERROR(INDEX(#REF!,MATCH($A158&amp;$D227,#REF!,0),MATCH(AB$3,#REF!,0)),0)</f>
        <v>0</v>
      </c>
      <c r="AC227" s="94">
        <f t="array" ref="AC227">IFERROR(INDEX(#REF!,MATCH($A158&amp;$D227,#REF!,0),MATCH(AC$3,#REF!,0)),0)</f>
        <v>0</v>
      </c>
      <c r="AD227" s="94">
        <f t="array" ref="AD227">IFERROR(INDEX(#REF!,MATCH($A158&amp;$D227,#REF!,0),MATCH(AD$3,#REF!,0)),0)</f>
        <v>0</v>
      </c>
      <c r="AE227" s="94">
        <f t="array" ref="AE227">IFERROR(INDEX(#REF!,MATCH($A158&amp;$D227,#REF!,0),MATCH(AE$3,#REF!,0)),0)</f>
        <v>0</v>
      </c>
      <c r="AF227" s="94">
        <f t="array" ref="AF227">IFERROR(INDEX(#REF!,MATCH($A158&amp;$D227,#REF!,0),MATCH(AF$3,#REF!,0)),0)</f>
        <v>0</v>
      </c>
      <c r="AG227" s="94">
        <f t="array" ref="AG227">IFERROR(INDEX(#REF!,MATCH($A158&amp;$D227,#REF!,0),MATCH(AG$3,#REF!,0)),0)</f>
        <v>0</v>
      </c>
      <c r="AH227" s="94">
        <f t="array" ref="AH227">IFERROR(INDEX(#REF!,MATCH($A158&amp;$D227,#REF!,0),MATCH(AH$3,#REF!,0)),0)</f>
        <v>0</v>
      </c>
      <c r="AI227" s="94">
        <f t="array" ref="AI227">IFERROR(INDEX(#REF!,MATCH($A158&amp;$D227,#REF!,0),MATCH(AI$3,#REF!,0)),0)</f>
        <v>0</v>
      </c>
      <c r="AJ227" s="94">
        <f t="array" ref="AJ227">IFERROR(INDEX(#REF!,MATCH($A158&amp;$D227,#REF!,0),MATCH(AJ$3,#REF!,0)),0)</f>
        <v>0</v>
      </c>
      <c r="AK227" s="79"/>
      <c r="AL227" s="80">
        <f t="shared" si="497"/>
        <v>0</v>
      </c>
      <c r="AM227" s="85" t="e">
        <f>AL227/AL160</f>
        <v>#DIV/0!</v>
      </c>
      <c r="AN227" s="60" t="e">
        <f>D158&amp;D227</f>
        <v>#REF!</v>
      </c>
      <c r="AO227" s="94">
        <f t="array" ref="AO227">IFERROR(INDEX(#REF!,MATCH($A158&amp;$D227,#REF!,0),MATCH(AO$3,#REF!,0)),0)</f>
        <v>0</v>
      </c>
      <c r="AP227" s="94">
        <f t="array" ref="AP227">IFERROR(INDEX(#REF!,MATCH($A158&amp;$D227,#REF!,0),MATCH(AP$3,#REF!,0)),0)</f>
        <v>0</v>
      </c>
      <c r="AQ227" s="94">
        <f t="array" ref="AQ227">IFERROR(INDEX(#REF!,MATCH($A158&amp;$D227,#REF!,0),MATCH(AQ$3,#REF!,0)),0)</f>
        <v>0</v>
      </c>
      <c r="AR227" s="94">
        <f t="array" ref="AR227">IFERROR(INDEX(#REF!,MATCH($A158&amp;$D227,#REF!,0),MATCH(AR$3,#REF!,0)),0)</f>
        <v>0</v>
      </c>
      <c r="AS227" s="94">
        <f t="array" ref="AS227">IFERROR(INDEX(#REF!,MATCH($A158&amp;$D227,#REF!,0),MATCH(AS$3,#REF!,0)),0)</f>
        <v>0</v>
      </c>
      <c r="AT227" s="94">
        <f t="array" ref="AT227">IFERROR(INDEX(#REF!,MATCH($A158&amp;$D227,#REF!,0),MATCH(AT$3,#REF!,0)),0)</f>
        <v>0</v>
      </c>
      <c r="AU227" s="94">
        <f t="array" ref="AU227">IFERROR(INDEX(#REF!,MATCH($A158&amp;$D227,#REF!,0),MATCH(AU$3,#REF!,0)),0)</f>
        <v>0</v>
      </c>
      <c r="AV227" s="94">
        <f t="array" ref="AV227">IFERROR(INDEX(#REF!,MATCH($A158&amp;$D227,#REF!,0),MATCH(AV$3,#REF!,0)),0)</f>
        <v>0</v>
      </c>
      <c r="AW227" s="94">
        <f t="array" ref="AW227">IFERROR(INDEX(#REF!,MATCH($A158&amp;$D227,#REF!,0),MATCH(AW$3,#REF!,0)),0)</f>
        <v>0</v>
      </c>
      <c r="AX227" s="94">
        <f t="array" ref="AX227">IFERROR(INDEX(#REF!,MATCH($A158&amp;$D227,#REF!,0),MATCH(AX$3,#REF!,0)),0)</f>
        <v>0</v>
      </c>
      <c r="AY227" s="94">
        <f t="array" ref="AY227">IFERROR(INDEX(#REF!,MATCH($A158&amp;$D227,#REF!,0),MATCH(AY$3,#REF!,0)),0)</f>
        <v>0</v>
      </c>
      <c r="AZ227" s="94">
        <f t="array" ref="AZ227">IFERROR(INDEX(#REF!,MATCH($A158&amp;$D227,#REF!,0),MATCH(AZ$3,#REF!,0)),0)</f>
        <v>0</v>
      </c>
      <c r="BA227" s="79"/>
      <c r="BB227" s="80">
        <f t="shared" si="498"/>
        <v>0</v>
      </c>
      <c r="BC227" s="85" t="e">
        <f>BB227/BB160</f>
        <v>#DIV/0!</v>
      </c>
      <c r="BD227" s="60"/>
      <c r="BE227" s="94"/>
      <c r="BF227" s="115"/>
      <c r="BG227" s="115"/>
      <c r="BH227" s="111"/>
      <c r="BI227" s="111"/>
      <c r="BJ227" s="112"/>
      <c r="BK227" s="111"/>
      <c r="BL227" s="60"/>
      <c r="BM227" s="94">
        <f t="array" ref="BM227">IFERROR(INDEX(#REF!,MATCH($A158&amp;$D227,#REF!,0),MATCH(BM$3,#REF!,0)),0)</f>
        <v>0</v>
      </c>
      <c r="BN227" s="94">
        <f t="array" ref="BN227">IFERROR(INDEX(#REF!,MATCH($A158&amp;$D227,#REF!,0),MATCH(BN$3,#REF!,0)),0)</f>
        <v>0</v>
      </c>
      <c r="BO227" s="94">
        <f t="array" ref="BO227">IFERROR(INDEX(#REF!,MATCH($A158&amp;$D227,#REF!,0),MATCH(BO$3,#REF!,0)),0)</f>
        <v>0</v>
      </c>
      <c r="BP227" s="94">
        <f t="array" ref="BP227">IFERROR(INDEX(#REF!,MATCH($A158&amp;$D227,#REF!,0),MATCH(BP$3,#REF!,0)),0)</f>
        <v>0</v>
      </c>
      <c r="BQ227" s="94" t="e">
        <f t="shared" ref="BQ227:BX227" si="532">((BQ160*$G227*--(AND($BF227=0,$BG227=0))+$BF227+BQ160*$BG227)*--(BQ$3&gt;=$BH227))*(1+$BJ227*--(BQ$3&gt;=$BK227))*--(IFERROR(MOD(MONTH(BQ$3),$BI227),0)=0)</f>
        <v>#REF!</v>
      </c>
      <c r="BR227" s="94" t="e">
        <f t="shared" si="532"/>
        <v>#REF!</v>
      </c>
      <c r="BS227" s="94" t="e">
        <f t="shared" si="532"/>
        <v>#REF!</v>
      </c>
      <c r="BT227" s="94" t="e">
        <f t="shared" si="532"/>
        <v>#REF!</v>
      </c>
      <c r="BU227" s="94" t="e">
        <f t="shared" si="532"/>
        <v>#REF!</v>
      </c>
      <c r="BV227" s="94" t="e">
        <f t="shared" si="532"/>
        <v>#REF!</v>
      </c>
      <c r="BW227" s="94" t="e">
        <f t="shared" si="532"/>
        <v>#REF!</v>
      </c>
      <c r="BX227" s="94" t="e">
        <f t="shared" si="532"/>
        <v>#REF!</v>
      </c>
      <c r="BY227" s="79"/>
      <c r="BZ227" s="80" t="e">
        <f t="shared" si="501"/>
        <v>#REF!</v>
      </c>
      <c r="CA227" s="85" t="e">
        <f>BZ227/BZ160</f>
        <v>#REF!</v>
      </c>
      <c r="CB227" s="60"/>
      <c r="CC227" s="94" t="e">
        <f t="shared" ref="CC227:CN227" si="533">((CC160*$G227*--(AND($BF227=0,$BG227=0))+$BF227+CC160*$BG227)*--(CC$3&gt;=$BH227))*(1+$BJ227*--(CC$3&gt;=$BK227))*--(IFERROR(MOD(MONTH(CC$3),$BI227),0)=0)</f>
        <v>#REF!</v>
      </c>
      <c r="CD227" s="94" t="e">
        <f t="shared" si="533"/>
        <v>#REF!</v>
      </c>
      <c r="CE227" s="94" t="e">
        <f t="shared" si="533"/>
        <v>#REF!</v>
      </c>
      <c r="CF227" s="94" t="e">
        <f t="shared" si="533"/>
        <v>#REF!</v>
      </c>
      <c r="CG227" s="94" t="e">
        <f t="shared" si="533"/>
        <v>#REF!</v>
      </c>
      <c r="CH227" s="94" t="e">
        <f t="shared" si="533"/>
        <v>#REF!</v>
      </c>
      <c r="CI227" s="94" t="e">
        <f t="shared" si="533"/>
        <v>#REF!</v>
      </c>
      <c r="CJ227" s="94" t="e">
        <f t="shared" si="533"/>
        <v>#REF!</v>
      </c>
      <c r="CK227" s="94" t="e">
        <f t="shared" si="533"/>
        <v>#REF!</v>
      </c>
      <c r="CL227" s="94" t="e">
        <f t="shared" si="533"/>
        <v>#REF!</v>
      </c>
      <c r="CM227" s="94" t="e">
        <f t="shared" si="533"/>
        <v>#REF!</v>
      </c>
      <c r="CN227" s="94" t="e">
        <f t="shared" si="533"/>
        <v>#REF!</v>
      </c>
      <c r="CO227" s="79"/>
      <c r="CP227" s="80" t="e">
        <f t="shared" si="503"/>
        <v>#REF!</v>
      </c>
      <c r="CQ227" s="85" t="e">
        <f>CP227/CP160</f>
        <v>#REF!</v>
      </c>
    </row>
    <row r="228" spans="1:95" ht="10.5" customHeight="1" x14ac:dyDescent="0.25">
      <c r="A228" s="70" t="str">
        <f t="shared" si="527"/>
        <v>DespesaIRPJ</v>
      </c>
      <c r="B228" s="114" t="s">
        <v>53</v>
      </c>
      <c r="C228" s="75" t="s">
        <v>168</v>
      </c>
      <c r="D228" s="92" t="s">
        <v>168</v>
      </c>
      <c r="E228" s="92" t="e">
        <f>D158</f>
        <v>#REF!</v>
      </c>
      <c r="F228" s="60"/>
      <c r="G228" s="66">
        <v>0</v>
      </c>
      <c r="H228" s="60"/>
      <c r="I228" s="65">
        <v>0</v>
      </c>
      <c r="J228" s="65">
        <v>0</v>
      </c>
      <c r="K228" s="65">
        <v>-864.56303085316347</v>
      </c>
      <c r="L228" s="65">
        <v>0</v>
      </c>
      <c r="M228" s="65">
        <v>0</v>
      </c>
      <c r="N228" s="65">
        <v>0</v>
      </c>
      <c r="O228" s="65">
        <v>-257.70939431361501</v>
      </c>
      <c r="P228" s="65">
        <v>-261.54982820259482</v>
      </c>
      <c r="Q228" s="65">
        <v>0</v>
      </c>
      <c r="R228" s="65">
        <v>-1065.3444437299991</v>
      </c>
      <c r="S228" s="65">
        <v>-1371.941657532615</v>
      </c>
      <c r="T228" s="65">
        <v>-1435.417266428175</v>
      </c>
      <c r="U228" s="60"/>
      <c r="V228" s="65">
        <f t="shared" si="496"/>
        <v>-5256.5256210601619</v>
      </c>
      <c r="W228" s="66">
        <f>V228/V160</f>
        <v>-7.5332590765179695E-3</v>
      </c>
      <c r="X228" s="60"/>
      <c r="Y228" s="65">
        <f t="shared" ref="Y228:AJ228" si="534">((Y160*$G228*--(AND($BF228=0,$BG228=0))+$BF228+Y160*$BG228)*--(Y$3&gt;=$BH228))*(1+$BJ228*--(Y$3&gt;=$BK228))*--(IFERROR(MOD(MONTH(Y$3),$BI228),0)=0)</f>
        <v>0</v>
      </c>
      <c r="Z228" s="65">
        <f t="shared" si="534"/>
        <v>0</v>
      </c>
      <c r="AA228" s="65">
        <f t="shared" si="534"/>
        <v>0</v>
      </c>
      <c r="AB228" s="65">
        <f t="shared" si="534"/>
        <v>0</v>
      </c>
      <c r="AC228" s="65">
        <f t="shared" si="534"/>
        <v>0</v>
      </c>
      <c r="AD228" s="65">
        <f t="shared" si="534"/>
        <v>0</v>
      </c>
      <c r="AE228" s="65">
        <f t="shared" si="534"/>
        <v>0</v>
      </c>
      <c r="AF228" s="65">
        <f t="shared" si="534"/>
        <v>0</v>
      </c>
      <c r="AG228" s="65">
        <f t="shared" si="534"/>
        <v>0</v>
      </c>
      <c r="AH228" s="65">
        <f t="shared" si="534"/>
        <v>0</v>
      </c>
      <c r="AI228" s="65">
        <f t="shared" si="534"/>
        <v>0</v>
      </c>
      <c r="AJ228" s="65">
        <f t="shared" si="534"/>
        <v>0</v>
      </c>
      <c r="AK228" s="60"/>
      <c r="AL228" s="65">
        <f t="shared" si="497"/>
        <v>0</v>
      </c>
      <c r="AM228" s="66" t="e">
        <f>AL228/AL160</f>
        <v>#DIV/0!</v>
      </c>
      <c r="AN228" s="60" t="e">
        <f>D158&amp;D228</f>
        <v>#REF!</v>
      </c>
      <c r="AO228" s="65">
        <f t="shared" ref="AO228:AZ228" si="535">((AO160*$G228*--(AND($BF228=0,$BG228=0))+$BF228+AO160*$BG228)*--(AO$3&gt;=$BH228))*(1+$BJ228*--(AO$3&gt;=$BK228))*--(IFERROR(MOD(MONTH(AO$3),$BI228),0)=0)</f>
        <v>0</v>
      </c>
      <c r="AP228" s="65">
        <f t="shared" si="535"/>
        <v>0</v>
      </c>
      <c r="AQ228" s="65">
        <f t="shared" si="535"/>
        <v>0</v>
      </c>
      <c r="AR228" s="65">
        <f t="shared" si="535"/>
        <v>0</v>
      </c>
      <c r="AS228" s="65">
        <f t="shared" si="535"/>
        <v>0</v>
      </c>
      <c r="AT228" s="65">
        <f t="shared" si="535"/>
        <v>0</v>
      </c>
      <c r="AU228" s="65">
        <f t="shared" si="535"/>
        <v>0</v>
      </c>
      <c r="AV228" s="65">
        <f t="shared" si="535"/>
        <v>0</v>
      </c>
      <c r="AW228" s="65">
        <f t="shared" si="535"/>
        <v>0</v>
      </c>
      <c r="AX228" s="65">
        <f t="shared" si="535"/>
        <v>0</v>
      </c>
      <c r="AY228" s="65">
        <f t="shared" si="535"/>
        <v>0</v>
      </c>
      <c r="AZ228" s="65">
        <f t="shared" si="535"/>
        <v>0</v>
      </c>
      <c r="BA228" s="60"/>
      <c r="BB228" s="65">
        <f t="shared" si="498"/>
        <v>0</v>
      </c>
      <c r="BC228" s="66" t="e">
        <f>BB228/BB160</f>
        <v>#DIV/0!</v>
      </c>
      <c r="BD228" s="60"/>
      <c r="BE228" s="66"/>
      <c r="BF228" s="105"/>
      <c r="BG228" s="105"/>
      <c r="BH228" s="107"/>
      <c r="BI228" s="107"/>
      <c r="BJ228" s="77"/>
      <c r="BK228" s="107"/>
      <c r="BL228" s="60"/>
      <c r="BM228" s="65">
        <f t="shared" ref="BM228:BX228" si="536">((BM160*$G228*--(AND($BF228=0,$BG228=0))+$BF228+BM160*$BG228)*--(BM$3&gt;=$BH228))*(1+$BJ228*--(BM$3&gt;=$BK228))*--(IFERROR(MOD(MONTH(BM$3),$BI228),0)=0)</f>
        <v>0</v>
      </c>
      <c r="BN228" s="65">
        <f t="shared" si="536"/>
        <v>0</v>
      </c>
      <c r="BO228" s="65">
        <f t="shared" si="536"/>
        <v>0</v>
      </c>
      <c r="BP228" s="65">
        <f t="shared" si="536"/>
        <v>0</v>
      </c>
      <c r="BQ228" s="65" t="e">
        <f t="shared" si="536"/>
        <v>#REF!</v>
      </c>
      <c r="BR228" s="65" t="e">
        <f t="shared" si="536"/>
        <v>#REF!</v>
      </c>
      <c r="BS228" s="65" t="e">
        <f t="shared" si="536"/>
        <v>#REF!</v>
      </c>
      <c r="BT228" s="65" t="e">
        <f t="shared" si="536"/>
        <v>#REF!</v>
      </c>
      <c r="BU228" s="65" t="e">
        <f t="shared" si="536"/>
        <v>#REF!</v>
      </c>
      <c r="BV228" s="65" t="e">
        <f t="shared" si="536"/>
        <v>#REF!</v>
      </c>
      <c r="BW228" s="65" t="e">
        <f t="shared" si="536"/>
        <v>#REF!</v>
      </c>
      <c r="BX228" s="65" t="e">
        <f t="shared" si="536"/>
        <v>#REF!</v>
      </c>
      <c r="BY228" s="60"/>
      <c r="BZ228" s="65" t="e">
        <f t="shared" si="501"/>
        <v>#REF!</v>
      </c>
      <c r="CA228" s="66" t="e">
        <f>BZ228/BZ160</f>
        <v>#REF!</v>
      </c>
      <c r="CB228" s="60"/>
      <c r="CC228" s="65" t="e">
        <f t="shared" ref="CC228:CN228" si="537">((CC160*$G228*--(AND($BF228=0,$BG228=0))+$BF228+CC160*$BG228)*--(CC$3&gt;=$BH228))*(1+$BJ228*--(CC$3&gt;=$BK228))*--(IFERROR(MOD(MONTH(CC$3),$BI228),0)=0)</f>
        <v>#REF!</v>
      </c>
      <c r="CD228" s="65" t="e">
        <f t="shared" si="537"/>
        <v>#REF!</v>
      </c>
      <c r="CE228" s="65" t="e">
        <f t="shared" si="537"/>
        <v>#REF!</v>
      </c>
      <c r="CF228" s="65" t="e">
        <f t="shared" si="537"/>
        <v>#REF!</v>
      </c>
      <c r="CG228" s="65" t="e">
        <f t="shared" si="537"/>
        <v>#REF!</v>
      </c>
      <c r="CH228" s="65" t="e">
        <f t="shared" si="537"/>
        <v>#REF!</v>
      </c>
      <c r="CI228" s="65" t="e">
        <f t="shared" si="537"/>
        <v>#REF!</v>
      </c>
      <c r="CJ228" s="65" t="e">
        <f t="shared" si="537"/>
        <v>#REF!</v>
      </c>
      <c r="CK228" s="65" t="e">
        <f t="shared" si="537"/>
        <v>#REF!</v>
      </c>
      <c r="CL228" s="65" t="e">
        <f t="shared" si="537"/>
        <v>#REF!</v>
      </c>
      <c r="CM228" s="65" t="e">
        <f t="shared" si="537"/>
        <v>#REF!</v>
      </c>
      <c r="CN228" s="65" t="e">
        <f t="shared" si="537"/>
        <v>#REF!</v>
      </c>
      <c r="CO228" s="60"/>
      <c r="CP228" s="65" t="e">
        <f t="shared" si="503"/>
        <v>#REF!</v>
      </c>
      <c r="CQ228" s="66" t="e">
        <f>CP228/CP160</f>
        <v>#REF!</v>
      </c>
    </row>
    <row r="229" spans="1:95" ht="10.5" customHeight="1" x14ac:dyDescent="0.25">
      <c r="A229" s="70" t="str">
        <f t="shared" si="527"/>
        <v>DespesaCSLL</v>
      </c>
      <c r="B229" s="114" t="s">
        <v>53</v>
      </c>
      <c r="C229" s="75" t="s">
        <v>296</v>
      </c>
      <c r="D229" s="92" t="s">
        <v>169</v>
      </c>
      <c r="E229" s="92" t="e">
        <f>D158</f>
        <v>#REF!</v>
      </c>
      <c r="F229" s="60"/>
      <c r="G229" s="66">
        <v>0</v>
      </c>
      <c r="H229" s="60"/>
      <c r="I229" s="65">
        <v>0</v>
      </c>
      <c r="J229" s="65">
        <v>0</v>
      </c>
      <c r="K229" s="65">
        <v>-778.10672776784713</v>
      </c>
      <c r="L229" s="65">
        <v>0</v>
      </c>
      <c r="M229" s="65">
        <v>0</v>
      </c>
      <c r="N229" s="65">
        <v>0</v>
      </c>
      <c r="O229" s="65">
        <v>-126.5118844812291</v>
      </c>
      <c r="P229" s="65">
        <v>-128.3971883903647</v>
      </c>
      <c r="Q229" s="65">
        <v>0</v>
      </c>
      <c r="R229" s="65">
        <v>-522.98908384060871</v>
      </c>
      <c r="S229" s="65">
        <v>-673.49863187964752</v>
      </c>
      <c r="T229" s="65">
        <v>-704.65938533746794</v>
      </c>
      <c r="U229" s="60"/>
      <c r="V229" s="65">
        <f t="shared" si="496"/>
        <v>-2934.1629016971647</v>
      </c>
      <c r="W229" s="66">
        <f>V229/V160</f>
        <v>-4.2050226527259775E-3</v>
      </c>
      <c r="X229" s="60"/>
      <c r="Y229" s="65">
        <f t="shared" ref="Y229:AJ229" si="538">((Y160*$G229*--(AND($BF229=0,$BG229=0))+$BF229+Y160*$BG229)*--(Y$3&gt;=$BH229))*(1+$BJ229*--(Y$3&gt;=$BK229))*--(IFERROR(MOD(MONTH(Y$3),$BI229),0)=0)</f>
        <v>0</v>
      </c>
      <c r="Z229" s="65">
        <f t="shared" si="538"/>
        <v>0</v>
      </c>
      <c r="AA229" s="65">
        <f t="shared" si="538"/>
        <v>0</v>
      </c>
      <c r="AB229" s="65">
        <f t="shared" si="538"/>
        <v>0</v>
      </c>
      <c r="AC229" s="65">
        <f t="shared" si="538"/>
        <v>0</v>
      </c>
      <c r="AD229" s="65">
        <f t="shared" si="538"/>
        <v>0</v>
      </c>
      <c r="AE229" s="65">
        <f t="shared" si="538"/>
        <v>0</v>
      </c>
      <c r="AF229" s="65">
        <f t="shared" si="538"/>
        <v>0</v>
      </c>
      <c r="AG229" s="65">
        <f t="shared" si="538"/>
        <v>0</v>
      </c>
      <c r="AH229" s="65">
        <f t="shared" si="538"/>
        <v>0</v>
      </c>
      <c r="AI229" s="65">
        <f t="shared" si="538"/>
        <v>0</v>
      </c>
      <c r="AJ229" s="65">
        <f t="shared" si="538"/>
        <v>0</v>
      </c>
      <c r="AK229" s="60"/>
      <c r="AL229" s="65">
        <f t="shared" si="497"/>
        <v>0</v>
      </c>
      <c r="AM229" s="66" t="e">
        <f>AL229/AL160</f>
        <v>#DIV/0!</v>
      </c>
      <c r="AN229" s="60" t="e">
        <f>D158&amp;D229</f>
        <v>#REF!</v>
      </c>
      <c r="AO229" s="65">
        <f t="shared" ref="AO229:AZ229" si="539">((AO160*$G229*--(AND($BF229=0,$BG229=0))+$BF229+AO160*$BG229)*--(AO$3&gt;=$BH229))*(1+$BJ229*--(AO$3&gt;=$BK229))*--(IFERROR(MOD(MONTH(AO$3),$BI229),0)=0)</f>
        <v>0</v>
      </c>
      <c r="AP229" s="65">
        <f t="shared" si="539"/>
        <v>0</v>
      </c>
      <c r="AQ229" s="65">
        <f t="shared" si="539"/>
        <v>0</v>
      </c>
      <c r="AR229" s="65">
        <f t="shared" si="539"/>
        <v>0</v>
      </c>
      <c r="AS229" s="65">
        <f t="shared" si="539"/>
        <v>0</v>
      </c>
      <c r="AT229" s="65">
        <f t="shared" si="539"/>
        <v>0</v>
      </c>
      <c r="AU229" s="65">
        <f t="shared" si="539"/>
        <v>0</v>
      </c>
      <c r="AV229" s="65">
        <f t="shared" si="539"/>
        <v>0</v>
      </c>
      <c r="AW229" s="65">
        <f t="shared" si="539"/>
        <v>0</v>
      </c>
      <c r="AX229" s="65">
        <f t="shared" si="539"/>
        <v>0</v>
      </c>
      <c r="AY229" s="65">
        <f t="shared" si="539"/>
        <v>0</v>
      </c>
      <c r="AZ229" s="65">
        <f t="shared" si="539"/>
        <v>0</v>
      </c>
      <c r="BA229" s="60"/>
      <c r="BB229" s="65">
        <f t="shared" si="498"/>
        <v>0</v>
      </c>
      <c r="BC229" s="66" t="e">
        <f>BB229/BB160</f>
        <v>#DIV/0!</v>
      </c>
      <c r="BD229" s="60"/>
      <c r="BE229" s="66"/>
      <c r="BF229" s="105"/>
      <c r="BG229" s="77"/>
      <c r="BH229" s="107"/>
      <c r="BI229" s="107"/>
      <c r="BJ229" s="77"/>
      <c r="BK229" s="107"/>
      <c r="BL229" s="60"/>
      <c r="BM229" s="65">
        <f t="shared" ref="BM229:BX229" si="540">((BM160*$G229*--(AND($BF229=0,$BG229=0))+$BF229+BM160*$BG229)*--(BM$3&gt;=$BH229))*(1+$BJ229*--(BM$3&gt;=$BK229))*--(IFERROR(MOD(MONTH(BM$3),$BI229),0)=0)</f>
        <v>0</v>
      </c>
      <c r="BN229" s="65">
        <f t="shared" si="540"/>
        <v>0</v>
      </c>
      <c r="BO229" s="65">
        <f t="shared" si="540"/>
        <v>0</v>
      </c>
      <c r="BP229" s="65">
        <f t="shared" si="540"/>
        <v>0</v>
      </c>
      <c r="BQ229" s="65" t="e">
        <f t="shared" si="540"/>
        <v>#REF!</v>
      </c>
      <c r="BR229" s="65" t="e">
        <f t="shared" si="540"/>
        <v>#REF!</v>
      </c>
      <c r="BS229" s="65" t="e">
        <f t="shared" si="540"/>
        <v>#REF!</v>
      </c>
      <c r="BT229" s="65" t="e">
        <f t="shared" si="540"/>
        <v>#REF!</v>
      </c>
      <c r="BU229" s="65" t="e">
        <f t="shared" si="540"/>
        <v>#REF!</v>
      </c>
      <c r="BV229" s="65" t="e">
        <f t="shared" si="540"/>
        <v>#REF!</v>
      </c>
      <c r="BW229" s="65" t="e">
        <f t="shared" si="540"/>
        <v>#REF!</v>
      </c>
      <c r="BX229" s="65" t="e">
        <f t="shared" si="540"/>
        <v>#REF!</v>
      </c>
      <c r="BY229" s="60"/>
      <c r="BZ229" s="65" t="e">
        <f t="shared" si="501"/>
        <v>#REF!</v>
      </c>
      <c r="CA229" s="66" t="e">
        <f>BZ229/BZ160</f>
        <v>#REF!</v>
      </c>
      <c r="CB229" s="60"/>
      <c r="CC229" s="65" t="e">
        <f t="shared" ref="CC229:CN229" si="541">((CC160*$G229*--(AND($BF229=0,$BG229=0))+$BF229+CC160*$BG229)*--(CC$3&gt;=$BH229))*(1+$BJ229*--(CC$3&gt;=$BK229))*--(IFERROR(MOD(MONTH(CC$3),$BI229),0)=0)</f>
        <v>#REF!</v>
      </c>
      <c r="CD229" s="65" t="e">
        <f t="shared" si="541"/>
        <v>#REF!</v>
      </c>
      <c r="CE229" s="65" t="e">
        <f t="shared" si="541"/>
        <v>#REF!</v>
      </c>
      <c r="CF229" s="65" t="e">
        <f t="shared" si="541"/>
        <v>#REF!</v>
      </c>
      <c r="CG229" s="65" t="e">
        <f t="shared" si="541"/>
        <v>#REF!</v>
      </c>
      <c r="CH229" s="65" t="e">
        <f t="shared" si="541"/>
        <v>#REF!</v>
      </c>
      <c r="CI229" s="65" t="e">
        <f t="shared" si="541"/>
        <v>#REF!</v>
      </c>
      <c r="CJ229" s="65" t="e">
        <f t="shared" si="541"/>
        <v>#REF!</v>
      </c>
      <c r="CK229" s="65" t="e">
        <f t="shared" si="541"/>
        <v>#REF!</v>
      </c>
      <c r="CL229" s="65" t="e">
        <f t="shared" si="541"/>
        <v>#REF!</v>
      </c>
      <c r="CM229" s="65" t="e">
        <f t="shared" si="541"/>
        <v>#REF!</v>
      </c>
      <c r="CN229" s="65" t="e">
        <f t="shared" si="541"/>
        <v>#REF!</v>
      </c>
      <c r="CO229" s="60"/>
      <c r="CP229" s="65" t="e">
        <f t="shared" si="503"/>
        <v>#REF!</v>
      </c>
      <c r="CQ229" s="66" t="e">
        <f>CP229/CP160</f>
        <v>#REF!</v>
      </c>
    </row>
    <row r="230" spans="1:95" ht="10.5" customHeight="1" x14ac:dyDescent="0.25">
      <c r="A230" s="70" t="str">
        <f t="shared" si="527"/>
        <v>DespesaEmpréstimos</v>
      </c>
      <c r="B230" s="114" t="s">
        <v>53</v>
      </c>
      <c r="C230" s="70" t="s">
        <v>297</v>
      </c>
      <c r="D230" s="92" t="s">
        <v>170</v>
      </c>
      <c r="E230" s="92" t="e">
        <f>D158</f>
        <v>#REF!</v>
      </c>
      <c r="F230" s="60"/>
      <c r="G230" s="66">
        <v>0</v>
      </c>
      <c r="H230" s="60"/>
      <c r="I230" s="65">
        <v>0</v>
      </c>
      <c r="J230" s="65">
        <v>0</v>
      </c>
      <c r="K230" s="65">
        <v>0</v>
      </c>
      <c r="L230" s="65">
        <v>0</v>
      </c>
      <c r="M230" s="65">
        <v>0</v>
      </c>
      <c r="N230" s="65">
        <v>0</v>
      </c>
      <c r="O230" s="65">
        <v>0</v>
      </c>
      <c r="P230" s="65">
        <v>0</v>
      </c>
      <c r="Q230" s="65">
        <v>0</v>
      </c>
      <c r="R230" s="65">
        <v>0</v>
      </c>
      <c r="S230" s="65">
        <v>0</v>
      </c>
      <c r="T230" s="65">
        <v>0</v>
      </c>
      <c r="U230" s="60"/>
      <c r="V230" s="65">
        <f t="shared" si="496"/>
        <v>0</v>
      </c>
      <c r="W230" s="66">
        <f>V230/V160</f>
        <v>0</v>
      </c>
      <c r="X230" s="60"/>
      <c r="Y230" s="65">
        <f t="shared" ref="Y230:AJ230" si="542">((Y160*$G230*--(AND($BF230=0,$BG230=0))+$BF230+Y160*$BG230)*--(Y$3&gt;=$BH230))*(1+$BJ230*--(Y$3&gt;=$BK230))*--(IFERROR(MOD(MONTH(Y$3),$BI230),0)=0)</f>
        <v>0</v>
      </c>
      <c r="Z230" s="65">
        <f t="shared" si="542"/>
        <v>0</v>
      </c>
      <c r="AA230" s="65">
        <f t="shared" si="542"/>
        <v>0</v>
      </c>
      <c r="AB230" s="65">
        <f t="shared" si="542"/>
        <v>0</v>
      </c>
      <c r="AC230" s="65">
        <f t="shared" si="542"/>
        <v>0</v>
      </c>
      <c r="AD230" s="65">
        <f t="shared" si="542"/>
        <v>0</v>
      </c>
      <c r="AE230" s="65">
        <f t="shared" si="542"/>
        <v>0</v>
      </c>
      <c r="AF230" s="65">
        <f t="shared" si="542"/>
        <v>0</v>
      </c>
      <c r="AG230" s="65">
        <f t="shared" si="542"/>
        <v>0</v>
      </c>
      <c r="AH230" s="65">
        <f t="shared" si="542"/>
        <v>0</v>
      </c>
      <c r="AI230" s="65">
        <f t="shared" si="542"/>
        <v>0</v>
      </c>
      <c r="AJ230" s="65">
        <f t="shared" si="542"/>
        <v>0</v>
      </c>
      <c r="AK230" s="60"/>
      <c r="AL230" s="65">
        <f t="shared" si="497"/>
        <v>0</v>
      </c>
      <c r="AM230" s="66" t="e">
        <f>AL230/AL160</f>
        <v>#DIV/0!</v>
      </c>
      <c r="AN230" s="60" t="e">
        <f>D158&amp;D230</f>
        <v>#REF!</v>
      </c>
      <c r="AO230" s="65">
        <f t="shared" ref="AO230:AZ230" si="543">((AO160*$G230*--(AND($BF230=0,$BG230=0))+$BF230+AO160*$BG230)*--(AO$3&gt;=$BH230))*(1+$BJ230*--(AO$3&gt;=$BK230))*--(IFERROR(MOD(MONTH(AO$3),$BI230),0)=0)</f>
        <v>0</v>
      </c>
      <c r="AP230" s="65">
        <f t="shared" si="543"/>
        <v>0</v>
      </c>
      <c r="AQ230" s="65">
        <f t="shared" si="543"/>
        <v>0</v>
      </c>
      <c r="AR230" s="65">
        <f t="shared" si="543"/>
        <v>0</v>
      </c>
      <c r="AS230" s="65">
        <f t="shared" si="543"/>
        <v>0</v>
      </c>
      <c r="AT230" s="65">
        <f t="shared" si="543"/>
        <v>0</v>
      </c>
      <c r="AU230" s="65">
        <f t="shared" si="543"/>
        <v>0</v>
      </c>
      <c r="AV230" s="65">
        <f t="shared" si="543"/>
        <v>0</v>
      </c>
      <c r="AW230" s="65">
        <f t="shared" si="543"/>
        <v>0</v>
      </c>
      <c r="AX230" s="65">
        <f t="shared" si="543"/>
        <v>0</v>
      </c>
      <c r="AY230" s="65">
        <f t="shared" si="543"/>
        <v>0</v>
      </c>
      <c r="AZ230" s="65">
        <f t="shared" si="543"/>
        <v>0</v>
      </c>
      <c r="BA230" s="60"/>
      <c r="BB230" s="65">
        <f t="shared" si="498"/>
        <v>0</v>
      </c>
      <c r="BC230" s="66" t="e">
        <f>BB230/BB160</f>
        <v>#DIV/0!</v>
      </c>
      <c r="BD230" s="60"/>
      <c r="BE230" s="65"/>
      <c r="BF230" s="105"/>
      <c r="BG230" s="105"/>
      <c r="BH230" s="107"/>
      <c r="BI230" s="107"/>
      <c r="BJ230" s="77"/>
      <c r="BK230" s="107"/>
      <c r="BL230" s="60"/>
      <c r="BM230" s="65">
        <f t="shared" ref="BM230:BX230" si="544">((BM160*$G230*--(AND($BF230=0,$BG230=0))+$BF230+BM160*$BG230)*--(BM$3&gt;=$BH230))*(1+$BJ230*--(BM$3&gt;=$BK230))*--(IFERROR(MOD(MONTH(BM$3),$BI230),0)=0)</f>
        <v>0</v>
      </c>
      <c r="BN230" s="65">
        <f t="shared" si="544"/>
        <v>0</v>
      </c>
      <c r="BO230" s="65">
        <f t="shared" si="544"/>
        <v>0</v>
      </c>
      <c r="BP230" s="65">
        <f t="shared" si="544"/>
        <v>0</v>
      </c>
      <c r="BQ230" s="65" t="e">
        <f t="shared" si="544"/>
        <v>#REF!</v>
      </c>
      <c r="BR230" s="65" t="e">
        <f t="shared" si="544"/>
        <v>#REF!</v>
      </c>
      <c r="BS230" s="65" t="e">
        <f t="shared" si="544"/>
        <v>#REF!</v>
      </c>
      <c r="BT230" s="65" t="e">
        <f t="shared" si="544"/>
        <v>#REF!</v>
      </c>
      <c r="BU230" s="65" t="e">
        <f t="shared" si="544"/>
        <v>#REF!</v>
      </c>
      <c r="BV230" s="65" t="e">
        <f t="shared" si="544"/>
        <v>#REF!</v>
      </c>
      <c r="BW230" s="65" t="e">
        <f t="shared" si="544"/>
        <v>#REF!</v>
      </c>
      <c r="BX230" s="65" t="e">
        <f t="shared" si="544"/>
        <v>#REF!</v>
      </c>
      <c r="BY230" s="60"/>
      <c r="BZ230" s="65" t="e">
        <f t="shared" si="501"/>
        <v>#REF!</v>
      </c>
      <c r="CA230" s="66" t="e">
        <f>BZ230/BZ160</f>
        <v>#REF!</v>
      </c>
      <c r="CB230" s="60"/>
      <c r="CC230" s="65" t="e">
        <f t="shared" ref="CC230:CN230" si="545">((CC160*$G230*--(AND($BF230=0,$BG230=0))+$BF230+CC160*$BG230)*--(CC$3&gt;=$BH230))*(1+$BJ230*--(CC$3&gt;=$BK230))*--(IFERROR(MOD(MONTH(CC$3),$BI230),0)=0)</f>
        <v>#REF!</v>
      </c>
      <c r="CD230" s="65" t="e">
        <f t="shared" si="545"/>
        <v>#REF!</v>
      </c>
      <c r="CE230" s="65" t="e">
        <f t="shared" si="545"/>
        <v>#REF!</v>
      </c>
      <c r="CF230" s="65" t="e">
        <f t="shared" si="545"/>
        <v>#REF!</v>
      </c>
      <c r="CG230" s="65" t="e">
        <f t="shared" si="545"/>
        <v>#REF!</v>
      </c>
      <c r="CH230" s="65" t="e">
        <f t="shared" si="545"/>
        <v>#REF!</v>
      </c>
      <c r="CI230" s="65" t="e">
        <f t="shared" si="545"/>
        <v>#REF!</v>
      </c>
      <c r="CJ230" s="65" t="e">
        <f t="shared" si="545"/>
        <v>#REF!</v>
      </c>
      <c r="CK230" s="65" t="e">
        <f t="shared" si="545"/>
        <v>#REF!</v>
      </c>
      <c r="CL230" s="65" t="e">
        <f t="shared" si="545"/>
        <v>#REF!</v>
      </c>
      <c r="CM230" s="65" t="e">
        <f t="shared" si="545"/>
        <v>#REF!</v>
      </c>
      <c r="CN230" s="65" t="e">
        <f t="shared" si="545"/>
        <v>#REF!</v>
      </c>
      <c r="CO230" s="60"/>
      <c r="CP230" s="65" t="e">
        <f t="shared" si="503"/>
        <v>#REF!</v>
      </c>
      <c r="CQ230" s="66" t="e">
        <f>CP230/CP160</f>
        <v>#REF!</v>
      </c>
    </row>
    <row r="231" spans="1:95" ht="10.5" customHeight="1" x14ac:dyDescent="0.25">
      <c r="A231" s="70" t="str">
        <f t="shared" si="527"/>
        <v>DespesaCAPEX</v>
      </c>
      <c r="B231" s="114" t="s">
        <v>53</v>
      </c>
      <c r="C231" s="70" t="s">
        <v>298</v>
      </c>
      <c r="D231" s="92" t="s">
        <v>171</v>
      </c>
      <c r="E231" s="92" t="e">
        <f>D158</f>
        <v>#REF!</v>
      </c>
      <c r="F231" s="60"/>
      <c r="G231" s="66">
        <v>0</v>
      </c>
      <c r="H231" s="60"/>
      <c r="I231" s="93" t="e">
        <f t="shared" ref="I231:T231" si="546">SUM(I232:I234)</f>
        <v>#REF!</v>
      </c>
      <c r="J231" s="93" t="e">
        <f t="shared" si="546"/>
        <v>#REF!</v>
      </c>
      <c r="K231" s="93" t="e">
        <f t="shared" si="546"/>
        <v>#REF!</v>
      </c>
      <c r="L231" s="93" t="e">
        <f t="shared" si="546"/>
        <v>#REF!</v>
      </c>
      <c r="M231" s="93" t="e">
        <f t="shared" si="546"/>
        <v>#REF!</v>
      </c>
      <c r="N231" s="93" t="e">
        <f t="shared" si="546"/>
        <v>#REF!</v>
      </c>
      <c r="O231" s="93" t="e">
        <f t="shared" si="546"/>
        <v>#REF!</v>
      </c>
      <c r="P231" s="93" t="e">
        <f t="shared" si="546"/>
        <v>#REF!</v>
      </c>
      <c r="Q231" s="93" t="e">
        <f t="shared" si="546"/>
        <v>#REF!</v>
      </c>
      <c r="R231" s="93" t="e">
        <f t="shared" si="546"/>
        <v>#REF!</v>
      </c>
      <c r="S231" s="93" t="e">
        <f t="shared" si="546"/>
        <v>#REF!</v>
      </c>
      <c r="T231" s="93" t="e">
        <f t="shared" si="546"/>
        <v>#REF!</v>
      </c>
      <c r="U231" s="60"/>
      <c r="V231" s="65" t="e">
        <f t="shared" si="496"/>
        <v>#REF!</v>
      </c>
      <c r="W231" s="66" t="e">
        <f>V231/V160</f>
        <v>#REF!</v>
      </c>
      <c r="X231" s="60"/>
      <c r="Y231" s="93">
        <f t="shared" ref="Y231:AJ231" si="547">SUM(Y232:Y234)</f>
        <v>0</v>
      </c>
      <c r="Z231" s="93">
        <f t="shared" si="547"/>
        <v>0</v>
      </c>
      <c r="AA231" s="93">
        <f t="shared" si="547"/>
        <v>0</v>
      </c>
      <c r="AB231" s="93">
        <f t="shared" si="547"/>
        <v>0</v>
      </c>
      <c r="AC231" s="93">
        <f t="shared" si="547"/>
        <v>0</v>
      </c>
      <c r="AD231" s="93">
        <f t="shared" si="547"/>
        <v>0</v>
      </c>
      <c r="AE231" s="93">
        <f t="shared" si="547"/>
        <v>0</v>
      </c>
      <c r="AF231" s="93">
        <f t="shared" si="547"/>
        <v>0</v>
      </c>
      <c r="AG231" s="93">
        <f t="shared" si="547"/>
        <v>0</v>
      </c>
      <c r="AH231" s="93">
        <f t="shared" si="547"/>
        <v>0</v>
      </c>
      <c r="AI231" s="93">
        <f t="shared" si="547"/>
        <v>0</v>
      </c>
      <c r="AJ231" s="93">
        <f t="shared" si="547"/>
        <v>0</v>
      </c>
      <c r="AK231" s="60"/>
      <c r="AL231" s="65">
        <f t="shared" si="497"/>
        <v>0</v>
      </c>
      <c r="AM231" s="66" t="e">
        <f>AL231/AL160</f>
        <v>#DIV/0!</v>
      </c>
      <c r="AN231" s="60" t="e">
        <f>D158&amp;D231</f>
        <v>#REF!</v>
      </c>
      <c r="AO231" s="93">
        <f t="shared" ref="AO231:AZ231" si="548">SUM(AO232:AO234)</f>
        <v>0</v>
      </c>
      <c r="AP231" s="93">
        <f t="shared" si="548"/>
        <v>0</v>
      </c>
      <c r="AQ231" s="93">
        <f t="shared" si="548"/>
        <v>0</v>
      </c>
      <c r="AR231" s="93">
        <f t="shared" si="548"/>
        <v>0</v>
      </c>
      <c r="AS231" s="93">
        <f t="shared" si="548"/>
        <v>0</v>
      </c>
      <c r="AT231" s="93">
        <f t="shared" si="548"/>
        <v>0</v>
      </c>
      <c r="AU231" s="93">
        <f t="shared" si="548"/>
        <v>0</v>
      </c>
      <c r="AV231" s="93">
        <f t="shared" si="548"/>
        <v>0</v>
      </c>
      <c r="AW231" s="93">
        <f t="shared" si="548"/>
        <v>0</v>
      </c>
      <c r="AX231" s="93">
        <f t="shared" si="548"/>
        <v>0</v>
      </c>
      <c r="AY231" s="93">
        <f t="shared" si="548"/>
        <v>0</v>
      </c>
      <c r="AZ231" s="93">
        <f t="shared" si="548"/>
        <v>0</v>
      </c>
      <c r="BA231" s="60"/>
      <c r="BB231" s="65">
        <f t="shared" si="498"/>
        <v>0</v>
      </c>
      <c r="BC231" s="66" t="e">
        <f>BB231/BB160</f>
        <v>#DIV/0!</v>
      </c>
      <c r="BD231" s="60"/>
      <c r="BE231" s="65"/>
      <c r="BF231" s="105"/>
      <c r="BG231" s="105"/>
      <c r="BH231" s="107"/>
      <c r="BI231" s="107"/>
      <c r="BJ231" s="77"/>
      <c r="BK231" s="107"/>
      <c r="BL231" s="60"/>
      <c r="BM231" s="93">
        <f t="shared" ref="BM231:BX231" si="549">SUM(BM232:BM234)</f>
        <v>0</v>
      </c>
      <c r="BN231" s="93">
        <f t="shared" si="549"/>
        <v>0</v>
      </c>
      <c r="BO231" s="93">
        <f t="shared" si="549"/>
        <v>0</v>
      </c>
      <c r="BP231" s="93">
        <f t="shared" si="549"/>
        <v>0</v>
      </c>
      <c r="BQ231" s="93" t="e">
        <f t="shared" si="549"/>
        <v>#REF!</v>
      </c>
      <c r="BR231" s="93" t="e">
        <f t="shared" si="549"/>
        <v>#REF!</v>
      </c>
      <c r="BS231" s="93" t="e">
        <f t="shared" si="549"/>
        <v>#REF!</v>
      </c>
      <c r="BT231" s="93" t="e">
        <f t="shared" si="549"/>
        <v>#REF!</v>
      </c>
      <c r="BU231" s="93" t="e">
        <f t="shared" si="549"/>
        <v>#REF!</v>
      </c>
      <c r="BV231" s="93" t="e">
        <f t="shared" si="549"/>
        <v>#REF!</v>
      </c>
      <c r="BW231" s="93" t="e">
        <f t="shared" si="549"/>
        <v>#REF!</v>
      </c>
      <c r="BX231" s="93" t="e">
        <f t="shared" si="549"/>
        <v>#REF!</v>
      </c>
      <c r="BY231" s="60"/>
      <c r="BZ231" s="65" t="e">
        <f t="shared" si="501"/>
        <v>#REF!</v>
      </c>
      <c r="CA231" s="66" t="e">
        <f>BZ231/BZ160</f>
        <v>#REF!</v>
      </c>
      <c r="CB231" s="60"/>
      <c r="CC231" s="93" t="e">
        <f t="shared" ref="CC231:CN231" si="550">SUM(CC232:CC234)</f>
        <v>#REF!</v>
      </c>
      <c r="CD231" s="93" t="e">
        <f t="shared" si="550"/>
        <v>#REF!</v>
      </c>
      <c r="CE231" s="93" t="e">
        <f t="shared" si="550"/>
        <v>#REF!</v>
      </c>
      <c r="CF231" s="93" t="e">
        <f t="shared" si="550"/>
        <v>#REF!</v>
      </c>
      <c r="CG231" s="93" t="e">
        <f t="shared" si="550"/>
        <v>#REF!</v>
      </c>
      <c r="CH231" s="93" t="e">
        <f t="shared" si="550"/>
        <v>#REF!</v>
      </c>
      <c r="CI231" s="93" t="e">
        <f t="shared" si="550"/>
        <v>#REF!</v>
      </c>
      <c r="CJ231" s="93" t="e">
        <f t="shared" si="550"/>
        <v>#REF!</v>
      </c>
      <c r="CK231" s="93" t="e">
        <f t="shared" si="550"/>
        <v>#REF!</v>
      </c>
      <c r="CL231" s="93" t="e">
        <f t="shared" si="550"/>
        <v>#REF!</v>
      </c>
      <c r="CM231" s="93" t="e">
        <f t="shared" si="550"/>
        <v>#REF!</v>
      </c>
      <c r="CN231" s="93" t="e">
        <f t="shared" si="550"/>
        <v>#REF!</v>
      </c>
      <c r="CO231" s="60"/>
      <c r="CP231" s="65" t="e">
        <f t="shared" si="503"/>
        <v>#REF!</v>
      </c>
      <c r="CQ231" s="66" t="e">
        <f>CP231/CP160</f>
        <v>#REF!</v>
      </c>
    </row>
    <row r="232" spans="1:95" ht="10.5" customHeight="1" outlineLevel="1" x14ac:dyDescent="0.25">
      <c r="A232" s="70" t="str">
        <f t="shared" si="527"/>
        <v>DespesaQuiosques e Lojas</v>
      </c>
      <c r="B232" s="114" t="s">
        <v>53</v>
      </c>
      <c r="C232" s="78"/>
      <c r="D232" s="79" t="s">
        <v>300</v>
      </c>
      <c r="E232" s="79" t="e">
        <f>D158</f>
        <v>#REF!</v>
      </c>
      <c r="F232" s="79"/>
      <c r="G232" s="85">
        <v>0</v>
      </c>
      <c r="H232" s="79"/>
      <c r="I232" s="94" t="e">
        <f t="shared" ref="I232:T232" si="551">((I160*$G232*--(AND($BF232=0,$BG232=0))+$BF232+I160*$BG232)*--(I$3&gt;=$BH232))*(1+$BJ232*--(I$3&gt;=$BK232))*--(IFERROR(MOD(MONTH(I$3),$BI232),0)=0)</f>
        <v>#REF!</v>
      </c>
      <c r="J232" s="94" t="e">
        <f t="shared" si="551"/>
        <v>#REF!</v>
      </c>
      <c r="K232" s="94" t="e">
        <f t="shared" si="551"/>
        <v>#REF!</v>
      </c>
      <c r="L232" s="94" t="e">
        <f t="shared" si="551"/>
        <v>#REF!</v>
      </c>
      <c r="M232" s="94" t="e">
        <f t="shared" si="551"/>
        <v>#REF!</v>
      </c>
      <c r="N232" s="94" t="e">
        <f t="shared" si="551"/>
        <v>#REF!</v>
      </c>
      <c r="O232" s="94" t="e">
        <f t="shared" si="551"/>
        <v>#REF!</v>
      </c>
      <c r="P232" s="94" t="e">
        <f t="shared" si="551"/>
        <v>#REF!</v>
      </c>
      <c r="Q232" s="94" t="e">
        <f t="shared" si="551"/>
        <v>#REF!</v>
      </c>
      <c r="R232" s="94" t="e">
        <f t="shared" si="551"/>
        <v>#REF!</v>
      </c>
      <c r="S232" s="94" t="e">
        <f t="shared" si="551"/>
        <v>#REF!</v>
      </c>
      <c r="T232" s="94" t="e">
        <f t="shared" si="551"/>
        <v>#REF!</v>
      </c>
      <c r="U232" s="79"/>
      <c r="V232" s="80" t="e">
        <f t="shared" si="496"/>
        <v>#REF!</v>
      </c>
      <c r="W232" s="85" t="e">
        <f>V232/V160</f>
        <v>#REF!</v>
      </c>
      <c r="X232" s="60"/>
      <c r="Y232" s="94">
        <f t="array" ref="Y232">IFERROR(INDEX(#REF!,MATCH($A158&amp;$D232,#REF!,0),MATCH(Y$3,#REF!,0)),0)</f>
        <v>0</v>
      </c>
      <c r="Z232" s="94">
        <f t="array" ref="Z232">IFERROR(INDEX(#REF!,MATCH($A158&amp;$D232,#REF!,0),MATCH(Z$3,#REF!,0)),0)</f>
        <v>0</v>
      </c>
      <c r="AA232" s="94">
        <f t="array" ref="AA232">IFERROR(INDEX(#REF!,MATCH($A158&amp;$D232,#REF!,0),MATCH(AA$3,#REF!,0)),0)</f>
        <v>0</v>
      </c>
      <c r="AB232" s="94">
        <f t="array" ref="AB232">IFERROR(INDEX(#REF!,MATCH($A158&amp;$D232,#REF!,0),MATCH(AB$3,#REF!,0)),0)</f>
        <v>0</v>
      </c>
      <c r="AC232" s="94">
        <f t="array" ref="AC232">IFERROR(INDEX(#REF!,MATCH($A158&amp;$D232,#REF!,0),MATCH(AC$3,#REF!,0)),0)</f>
        <v>0</v>
      </c>
      <c r="AD232" s="94">
        <f t="array" ref="AD232">IFERROR(INDEX(#REF!,MATCH($A158&amp;$D232,#REF!,0),MATCH(AD$3,#REF!,0)),0)</f>
        <v>0</v>
      </c>
      <c r="AE232" s="94">
        <f t="array" ref="AE232">IFERROR(INDEX(#REF!,MATCH($A158&amp;$D232,#REF!,0),MATCH(AE$3,#REF!,0)),0)</f>
        <v>0</v>
      </c>
      <c r="AF232" s="94">
        <f t="array" ref="AF232">IFERROR(INDEX(#REF!,MATCH($A158&amp;$D232,#REF!,0),MATCH(AF$3,#REF!,0)),0)</f>
        <v>0</v>
      </c>
      <c r="AG232" s="94">
        <f t="array" ref="AG232">IFERROR(INDEX(#REF!,MATCH($A158&amp;$D232,#REF!,0),MATCH(AG$3,#REF!,0)),0)</f>
        <v>0</v>
      </c>
      <c r="AH232" s="94">
        <f t="array" ref="AH232">IFERROR(INDEX(#REF!,MATCH($A158&amp;$D232,#REF!,0),MATCH(AH$3,#REF!,0)),0)</f>
        <v>0</v>
      </c>
      <c r="AI232" s="94">
        <f t="array" ref="AI232">IFERROR(INDEX(#REF!,MATCH($A158&amp;$D232,#REF!,0),MATCH(AI$3,#REF!,0)),0)</f>
        <v>0</v>
      </c>
      <c r="AJ232" s="94">
        <f t="array" ref="AJ232">IFERROR(INDEX(#REF!,MATCH($A158&amp;$D232,#REF!,0),MATCH(AJ$3,#REF!,0)),0)</f>
        <v>0</v>
      </c>
      <c r="AK232" s="79"/>
      <c r="AL232" s="80">
        <f t="shared" si="497"/>
        <v>0</v>
      </c>
      <c r="AM232" s="85" t="e">
        <f>AL232/AL160</f>
        <v>#DIV/0!</v>
      </c>
      <c r="AN232" s="60" t="e">
        <f>D158&amp;D232</f>
        <v>#REF!</v>
      </c>
      <c r="AO232" s="94">
        <f t="array" ref="AO232">IFERROR(INDEX(#REF!,MATCH($A158&amp;$D232,#REF!,0),MATCH(AO$3,#REF!,0)),0)</f>
        <v>0</v>
      </c>
      <c r="AP232" s="94">
        <f t="array" ref="AP232">IFERROR(INDEX(#REF!,MATCH($A158&amp;$D232,#REF!,0),MATCH(AP$3,#REF!,0)),0)</f>
        <v>0</v>
      </c>
      <c r="AQ232" s="94">
        <f t="array" ref="AQ232">IFERROR(INDEX(#REF!,MATCH($A158&amp;$D232,#REF!,0),MATCH(AQ$3,#REF!,0)),0)</f>
        <v>0</v>
      </c>
      <c r="AR232" s="94">
        <f t="array" ref="AR232">IFERROR(INDEX(#REF!,MATCH($A158&amp;$D232,#REF!,0),MATCH(AR$3,#REF!,0)),0)</f>
        <v>0</v>
      </c>
      <c r="AS232" s="94">
        <f t="array" ref="AS232">IFERROR(INDEX(#REF!,MATCH($A158&amp;$D232,#REF!,0),MATCH(AS$3,#REF!,0)),0)</f>
        <v>0</v>
      </c>
      <c r="AT232" s="94">
        <f t="array" ref="AT232">IFERROR(INDEX(#REF!,MATCH($A158&amp;$D232,#REF!,0),MATCH(AT$3,#REF!,0)),0)</f>
        <v>0</v>
      </c>
      <c r="AU232" s="94">
        <f t="array" ref="AU232">IFERROR(INDEX(#REF!,MATCH($A158&amp;$D232,#REF!,0),MATCH(AU$3,#REF!,0)),0)</f>
        <v>0</v>
      </c>
      <c r="AV232" s="94">
        <f t="array" ref="AV232">IFERROR(INDEX(#REF!,MATCH($A158&amp;$D232,#REF!,0),MATCH(AV$3,#REF!,0)),0)</f>
        <v>0</v>
      </c>
      <c r="AW232" s="94">
        <f t="array" ref="AW232">IFERROR(INDEX(#REF!,MATCH($A158&amp;$D232,#REF!,0),MATCH(AW$3,#REF!,0)),0)</f>
        <v>0</v>
      </c>
      <c r="AX232" s="94">
        <f t="array" ref="AX232">IFERROR(INDEX(#REF!,MATCH($A158&amp;$D232,#REF!,0),MATCH(AX$3,#REF!,0)),0)</f>
        <v>0</v>
      </c>
      <c r="AY232" s="94">
        <f t="array" ref="AY232">IFERROR(INDEX(#REF!,MATCH($A158&amp;$D232,#REF!,0),MATCH(AY$3,#REF!,0)),0)</f>
        <v>0</v>
      </c>
      <c r="AZ232" s="94">
        <f t="array" ref="AZ232">IFERROR(INDEX(#REF!,MATCH($A158&amp;$D232,#REF!,0),MATCH(AZ$3,#REF!,0)),0)</f>
        <v>0</v>
      </c>
      <c r="BA232" s="79"/>
      <c r="BB232" s="80">
        <f t="shared" si="498"/>
        <v>0</v>
      </c>
      <c r="BC232" s="85" t="e">
        <f>BB232/BB160</f>
        <v>#DIV/0!</v>
      </c>
      <c r="BD232" s="60"/>
      <c r="BE232" s="94" t="e">
        <f t="array" ref="BE232">INDEX(#REF!,MATCH($D158,#REF!,0),MATCH("Parcelamento "&amp;$D232,#REF!,0))</f>
        <v>#REF!</v>
      </c>
      <c r="BF232" s="115" t="e">
        <f t="array" ref="BF232">INDEX(#REF!,MATCH($D158,#REF!,0),MATCH("Parcela "&amp;$D232,#REF!,0))</f>
        <v>#REF!</v>
      </c>
      <c r="BG232" s="115"/>
      <c r="BH232" s="129">
        <v>45689</v>
      </c>
      <c r="BI232" s="115"/>
      <c r="BJ232" s="112">
        <v>-1</v>
      </c>
      <c r="BK232" s="111" t="e">
        <f>EDATE(BH232,BE232)</f>
        <v>#REF!</v>
      </c>
      <c r="BL232" s="60"/>
      <c r="BM232" s="94">
        <f t="array" ref="BM232">IFERROR(INDEX(#REF!,MATCH($A158&amp;$D232,#REF!,0),MATCH(BM$3,#REF!,0)),0)</f>
        <v>0</v>
      </c>
      <c r="BN232" s="94">
        <f t="array" ref="BN232">IFERROR(INDEX(#REF!,MATCH($A158&amp;$D232,#REF!,0),MATCH(BN$3,#REF!,0)),0)</f>
        <v>0</v>
      </c>
      <c r="BO232" s="94">
        <f t="array" ref="BO232">IFERROR(INDEX(#REF!,MATCH($A158&amp;$D232,#REF!,0),MATCH(BO$3,#REF!,0)),0)</f>
        <v>0</v>
      </c>
      <c r="BP232" s="94">
        <f t="array" ref="BP232">IFERROR(INDEX(#REF!,MATCH($A158&amp;$D232,#REF!,0),MATCH(BP$3,#REF!,0)),0)</f>
        <v>0</v>
      </c>
      <c r="BQ232" s="94" t="e">
        <f t="shared" ref="BQ232:BX232" si="552">$BF232*--(BQ$3&gt;=$BH232)*(1+$BJ232*--(BQ$3&gt;=$BK232))+$BG232*--(BQ$3=EDATE($BH160,1))</f>
        <v>#REF!</v>
      </c>
      <c r="BR232" s="94" t="e">
        <f t="shared" si="552"/>
        <v>#REF!</v>
      </c>
      <c r="BS232" s="94" t="e">
        <f t="shared" si="552"/>
        <v>#REF!</v>
      </c>
      <c r="BT232" s="94" t="e">
        <f t="shared" si="552"/>
        <v>#REF!</v>
      </c>
      <c r="BU232" s="94" t="e">
        <f t="shared" si="552"/>
        <v>#REF!</v>
      </c>
      <c r="BV232" s="94" t="e">
        <f t="shared" si="552"/>
        <v>#REF!</v>
      </c>
      <c r="BW232" s="94" t="e">
        <f t="shared" si="552"/>
        <v>#REF!</v>
      </c>
      <c r="BX232" s="94" t="e">
        <f t="shared" si="552"/>
        <v>#REF!</v>
      </c>
      <c r="BY232" s="79"/>
      <c r="BZ232" s="80" t="e">
        <f t="shared" si="501"/>
        <v>#REF!</v>
      </c>
      <c r="CA232" s="85" t="e">
        <f>BZ232/BZ160</f>
        <v>#REF!</v>
      </c>
      <c r="CB232" s="60"/>
      <c r="CC232" s="94" t="e">
        <f t="shared" ref="CC232:CN232" si="553">$BF232*--(CC$3&gt;=$BH232)*(1+$BJ232*--(CC$3&gt;=$BK232))+$BG232*--(CC$3=EDATE($BH160,1))</f>
        <v>#REF!</v>
      </c>
      <c r="CD232" s="94" t="e">
        <f t="shared" si="553"/>
        <v>#REF!</v>
      </c>
      <c r="CE232" s="94" t="e">
        <f t="shared" si="553"/>
        <v>#REF!</v>
      </c>
      <c r="CF232" s="94" t="e">
        <f t="shared" si="553"/>
        <v>#REF!</v>
      </c>
      <c r="CG232" s="94" t="e">
        <f t="shared" si="553"/>
        <v>#REF!</v>
      </c>
      <c r="CH232" s="94" t="e">
        <f t="shared" si="553"/>
        <v>#REF!</v>
      </c>
      <c r="CI232" s="94" t="e">
        <f t="shared" si="553"/>
        <v>#REF!</v>
      </c>
      <c r="CJ232" s="94" t="e">
        <f t="shared" si="553"/>
        <v>#REF!</v>
      </c>
      <c r="CK232" s="94" t="e">
        <f t="shared" si="553"/>
        <v>#REF!</v>
      </c>
      <c r="CL232" s="94" t="e">
        <f t="shared" si="553"/>
        <v>#REF!</v>
      </c>
      <c r="CM232" s="94" t="e">
        <f t="shared" si="553"/>
        <v>#REF!</v>
      </c>
      <c r="CN232" s="94" t="e">
        <f t="shared" si="553"/>
        <v>#REF!</v>
      </c>
      <c r="CO232" s="79"/>
      <c r="CP232" s="80" t="e">
        <f t="shared" si="503"/>
        <v>#REF!</v>
      </c>
      <c r="CQ232" s="85" t="e">
        <f>CP232/CP160</f>
        <v>#REF!</v>
      </c>
    </row>
    <row r="233" spans="1:95" ht="10.5" customHeight="1" outlineLevel="1" x14ac:dyDescent="0.25">
      <c r="A233" s="70" t="str">
        <f t="shared" si="527"/>
        <v>DespesaMóveis e Utensílios</v>
      </c>
      <c r="B233" s="114" t="s">
        <v>53</v>
      </c>
      <c r="C233" s="78" t="s">
        <v>174</v>
      </c>
      <c r="D233" s="79" t="s">
        <v>174</v>
      </c>
      <c r="E233" s="79" t="e">
        <f>D158</f>
        <v>#REF!</v>
      </c>
      <c r="F233" s="79"/>
      <c r="G233" s="85">
        <v>0</v>
      </c>
      <c r="H233" s="79"/>
      <c r="I233" s="94" t="e">
        <f t="shared" ref="I233:T233" si="554">((I160*$G233*--(AND($BF233=0,$BG233=0))+$BF233+I160*$BG233)*--(I$3&gt;=$BH233))*(1+$BJ233*--(I$3&gt;=$BK233))*--(IFERROR(MOD(MONTH(I$3),$BI233),0)=0)</f>
        <v>#REF!</v>
      </c>
      <c r="J233" s="94" t="e">
        <f t="shared" si="554"/>
        <v>#REF!</v>
      </c>
      <c r="K233" s="94" t="e">
        <f t="shared" si="554"/>
        <v>#REF!</v>
      </c>
      <c r="L233" s="94" t="e">
        <f t="shared" si="554"/>
        <v>#REF!</v>
      </c>
      <c r="M233" s="94" t="e">
        <f t="shared" si="554"/>
        <v>#REF!</v>
      </c>
      <c r="N233" s="94" t="e">
        <f t="shared" si="554"/>
        <v>#REF!</v>
      </c>
      <c r="O233" s="94" t="e">
        <f t="shared" si="554"/>
        <v>#REF!</v>
      </c>
      <c r="P233" s="94" t="e">
        <f t="shared" si="554"/>
        <v>#REF!</v>
      </c>
      <c r="Q233" s="94" t="e">
        <f t="shared" si="554"/>
        <v>#REF!</v>
      </c>
      <c r="R233" s="94" t="e">
        <f t="shared" si="554"/>
        <v>#REF!</v>
      </c>
      <c r="S233" s="94" t="e">
        <f t="shared" si="554"/>
        <v>#REF!</v>
      </c>
      <c r="T233" s="94" t="e">
        <f t="shared" si="554"/>
        <v>#REF!</v>
      </c>
      <c r="U233" s="79"/>
      <c r="V233" s="80" t="e">
        <f t="shared" si="496"/>
        <v>#REF!</v>
      </c>
      <c r="W233" s="85" t="e">
        <f>V233/V160</f>
        <v>#REF!</v>
      </c>
      <c r="X233" s="60"/>
      <c r="Y233" s="94">
        <f t="array" ref="Y233">IFERROR(INDEX(#REF!,MATCH($A158&amp;$D233,#REF!,0),MATCH(Y$3,#REF!,0)),0)</f>
        <v>0</v>
      </c>
      <c r="Z233" s="94">
        <f t="array" ref="Z233">IFERROR(INDEX(#REF!,MATCH($A158&amp;$D233,#REF!,0),MATCH(Z$3,#REF!,0)),0)</f>
        <v>0</v>
      </c>
      <c r="AA233" s="94">
        <f t="array" ref="AA233">IFERROR(INDEX(#REF!,MATCH($A158&amp;$D233,#REF!,0),MATCH(AA$3,#REF!,0)),0)</f>
        <v>0</v>
      </c>
      <c r="AB233" s="94">
        <f t="array" ref="AB233">IFERROR(INDEX(#REF!,MATCH($A158&amp;$D233,#REF!,0),MATCH(AB$3,#REF!,0)),0)</f>
        <v>0</v>
      </c>
      <c r="AC233" s="94">
        <f t="array" ref="AC233">IFERROR(INDEX(#REF!,MATCH($A158&amp;$D233,#REF!,0),MATCH(AC$3,#REF!,0)),0)</f>
        <v>0</v>
      </c>
      <c r="AD233" s="94">
        <f t="array" ref="AD233">IFERROR(INDEX(#REF!,MATCH($A158&amp;$D233,#REF!,0),MATCH(AD$3,#REF!,0)),0)</f>
        <v>0</v>
      </c>
      <c r="AE233" s="94">
        <f t="array" ref="AE233">IFERROR(INDEX(#REF!,MATCH($A158&amp;$D233,#REF!,0),MATCH(AE$3,#REF!,0)),0)</f>
        <v>0</v>
      </c>
      <c r="AF233" s="94">
        <f t="array" ref="AF233">IFERROR(INDEX(#REF!,MATCH($A158&amp;$D233,#REF!,0),MATCH(AF$3,#REF!,0)),0)</f>
        <v>0</v>
      </c>
      <c r="AG233" s="94">
        <f t="array" ref="AG233">IFERROR(INDEX(#REF!,MATCH($A158&amp;$D233,#REF!,0),MATCH(AG$3,#REF!,0)),0)</f>
        <v>0</v>
      </c>
      <c r="AH233" s="94">
        <f t="array" ref="AH233">IFERROR(INDEX(#REF!,MATCH($A158&amp;$D233,#REF!,0),MATCH(AH$3,#REF!,0)),0)</f>
        <v>0</v>
      </c>
      <c r="AI233" s="94">
        <f t="array" ref="AI233">IFERROR(INDEX(#REF!,MATCH($A158&amp;$D233,#REF!,0),MATCH(AI$3,#REF!,0)),0)</f>
        <v>0</v>
      </c>
      <c r="AJ233" s="94">
        <f t="array" ref="AJ233">IFERROR(INDEX(#REF!,MATCH($A158&amp;$D233,#REF!,0),MATCH(AJ$3,#REF!,0)),0)</f>
        <v>0</v>
      </c>
      <c r="AK233" s="79"/>
      <c r="AL233" s="80">
        <f t="shared" si="497"/>
        <v>0</v>
      </c>
      <c r="AM233" s="85" t="e">
        <f>AL233/AL160</f>
        <v>#DIV/0!</v>
      </c>
      <c r="AN233" s="60" t="e">
        <f>D158&amp;D233</f>
        <v>#REF!</v>
      </c>
      <c r="AO233" s="94">
        <f t="array" ref="AO233">IFERROR(INDEX(#REF!,MATCH($A158&amp;$D233,#REF!,0),MATCH(AO$3,#REF!,0)),0)</f>
        <v>0</v>
      </c>
      <c r="AP233" s="94">
        <f t="array" ref="AP233">IFERROR(INDEX(#REF!,MATCH($A158&amp;$D233,#REF!,0),MATCH(AP$3,#REF!,0)),0)</f>
        <v>0</v>
      </c>
      <c r="AQ233" s="94">
        <f t="array" ref="AQ233">IFERROR(INDEX(#REF!,MATCH($A158&amp;$D233,#REF!,0),MATCH(AQ$3,#REF!,0)),0)</f>
        <v>0</v>
      </c>
      <c r="AR233" s="94">
        <f t="array" ref="AR233">IFERROR(INDEX(#REF!,MATCH($A158&amp;$D233,#REF!,0),MATCH(AR$3,#REF!,0)),0)</f>
        <v>0</v>
      </c>
      <c r="AS233" s="94">
        <f t="array" ref="AS233">IFERROR(INDEX(#REF!,MATCH($A158&amp;$D233,#REF!,0),MATCH(AS$3,#REF!,0)),0)</f>
        <v>0</v>
      </c>
      <c r="AT233" s="94">
        <f t="array" ref="AT233">IFERROR(INDEX(#REF!,MATCH($A158&amp;$D233,#REF!,0),MATCH(AT$3,#REF!,0)),0)</f>
        <v>0</v>
      </c>
      <c r="AU233" s="94">
        <f t="array" ref="AU233">IFERROR(INDEX(#REF!,MATCH($A158&amp;$D233,#REF!,0),MATCH(AU$3,#REF!,0)),0)</f>
        <v>0</v>
      </c>
      <c r="AV233" s="94">
        <f t="array" ref="AV233">IFERROR(INDEX(#REF!,MATCH($A158&amp;$D233,#REF!,0),MATCH(AV$3,#REF!,0)),0)</f>
        <v>0</v>
      </c>
      <c r="AW233" s="94">
        <f t="array" ref="AW233">IFERROR(INDEX(#REF!,MATCH($A158&amp;$D233,#REF!,0),MATCH(AW$3,#REF!,0)),0)</f>
        <v>0</v>
      </c>
      <c r="AX233" s="94">
        <f t="array" ref="AX233">IFERROR(INDEX(#REF!,MATCH($A158&amp;$D233,#REF!,0),MATCH(AX$3,#REF!,0)),0)</f>
        <v>0</v>
      </c>
      <c r="AY233" s="94">
        <f t="array" ref="AY233">IFERROR(INDEX(#REF!,MATCH($A158&amp;$D233,#REF!,0),MATCH(AY$3,#REF!,0)),0)</f>
        <v>0</v>
      </c>
      <c r="AZ233" s="94">
        <f t="array" ref="AZ233">IFERROR(INDEX(#REF!,MATCH($A158&amp;$D233,#REF!,0),MATCH(AZ$3,#REF!,0)),0)</f>
        <v>0</v>
      </c>
      <c r="BA233" s="79"/>
      <c r="BB233" s="80">
        <f t="shared" si="498"/>
        <v>0</v>
      </c>
      <c r="BC233" s="85" t="e">
        <f>BB233/BB160</f>
        <v>#DIV/0!</v>
      </c>
      <c r="BD233" s="60"/>
      <c r="BE233" s="94"/>
      <c r="BF233" s="115" t="e">
        <f t="array" ref="BF233">INDEX(#REF!,MATCH($D158,#REF!,0),MATCH($D233,#REF!,0))</f>
        <v>#REF!</v>
      </c>
      <c r="BG233" s="115"/>
      <c r="BH233" s="129">
        <v>45658</v>
      </c>
      <c r="BI233" s="115"/>
      <c r="BJ233" s="112">
        <v>-1</v>
      </c>
      <c r="BK233" s="111">
        <f>EDATE(BH233,1)</f>
        <v>45689</v>
      </c>
      <c r="BL233" s="60"/>
      <c r="BM233" s="94">
        <f t="array" ref="BM233">IFERROR(INDEX(#REF!,MATCH($A158&amp;$D233,#REF!,0),MATCH(BM$3,#REF!,0)),0)</f>
        <v>0</v>
      </c>
      <c r="BN233" s="94">
        <f t="array" ref="BN233">IFERROR(INDEX(#REF!,MATCH($A158&amp;$D233,#REF!,0),MATCH(BN$3,#REF!,0)),0)</f>
        <v>0</v>
      </c>
      <c r="BO233" s="94">
        <f t="array" ref="BO233">IFERROR(INDEX(#REF!,MATCH($A158&amp;$D233,#REF!,0),MATCH(BO$3,#REF!,0)),0)</f>
        <v>0</v>
      </c>
      <c r="BP233" s="94">
        <f t="array" ref="BP233">IFERROR(INDEX(#REF!,MATCH($A158&amp;$D233,#REF!,0),MATCH(BP$3,#REF!,0)),0)</f>
        <v>0</v>
      </c>
      <c r="BQ233" s="94" t="e">
        <f t="shared" ref="BQ233:BX233" si="555">((BQ160*$G233*--(AND($BF233=0,$BG233=0))+$BF233+BQ160*$BG233)*--(BQ$3&gt;=$BH233))*(1+$BJ233*--(BQ$3&gt;=$BK233))*--(IFERROR(MOD(MONTH(BQ$3),$BI233),0)=0)</f>
        <v>#REF!</v>
      </c>
      <c r="BR233" s="94" t="e">
        <f t="shared" si="555"/>
        <v>#REF!</v>
      </c>
      <c r="BS233" s="94" t="e">
        <f t="shared" si="555"/>
        <v>#REF!</v>
      </c>
      <c r="BT233" s="94" t="e">
        <f t="shared" si="555"/>
        <v>#REF!</v>
      </c>
      <c r="BU233" s="94" t="e">
        <f t="shared" si="555"/>
        <v>#REF!</v>
      </c>
      <c r="BV233" s="94" t="e">
        <f t="shared" si="555"/>
        <v>#REF!</v>
      </c>
      <c r="BW233" s="94" t="e">
        <f t="shared" si="555"/>
        <v>#REF!</v>
      </c>
      <c r="BX233" s="94" t="e">
        <f t="shared" si="555"/>
        <v>#REF!</v>
      </c>
      <c r="BY233" s="79"/>
      <c r="BZ233" s="80" t="e">
        <f t="shared" si="501"/>
        <v>#REF!</v>
      </c>
      <c r="CA233" s="85" t="e">
        <f>BZ233/BZ160</f>
        <v>#REF!</v>
      </c>
      <c r="CB233" s="60"/>
      <c r="CC233" s="94" t="e">
        <f t="shared" ref="CC233:CN233" si="556">((CC160*$G233*--(AND($BF233=0,$BG233=0))+$BF233+CC160*$BG233)*--(CC$3&gt;=$BH233))*(1+$BJ233*--(CC$3&gt;=$BK233))*--(IFERROR(MOD(MONTH(CC$3),$BI233),0)=0)</f>
        <v>#REF!</v>
      </c>
      <c r="CD233" s="94" t="e">
        <f t="shared" si="556"/>
        <v>#REF!</v>
      </c>
      <c r="CE233" s="94" t="e">
        <f t="shared" si="556"/>
        <v>#REF!</v>
      </c>
      <c r="CF233" s="94" t="e">
        <f t="shared" si="556"/>
        <v>#REF!</v>
      </c>
      <c r="CG233" s="94" t="e">
        <f t="shared" si="556"/>
        <v>#REF!</v>
      </c>
      <c r="CH233" s="94" t="e">
        <f t="shared" si="556"/>
        <v>#REF!</v>
      </c>
      <c r="CI233" s="94" t="e">
        <f t="shared" si="556"/>
        <v>#REF!</v>
      </c>
      <c r="CJ233" s="94" t="e">
        <f t="shared" si="556"/>
        <v>#REF!</v>
      </c>
      <c r="CK233" s="94" t="e">
        <f t="shared" si="556"/>
        <v>#REF!</v>
      </c>
      <c r="CL233" s="94" t="e">
        <f t="shared" si="556"/>
        <v>#REF!</v>
      </c>
      <c r="CM233" s="94" t="e">
        <f t="shared" si="556"/>
        <v>#REF!</v>
      </c>
      <c r="CN233" s="94" t="e">
        <f t="shared" si="556"/>
        <v>#REF!</v>
      </c>
      <c r="CO233" s="79"/>
      <c r="CP233" s="80" t="e">
        <f t="shared" si="503"/>
        <v>#REF!</v>
      </c>
      <c r="CQ233" s="85" t="e">
        <f>CP233/CP160</f>
        <v>#REF!</v>
      </c>
    </row>
    <row r="234" spans="1:95" ht="10.5" customHeight="1" outlineLevel="1" x14ac:dyDescent="0.25">
      <c r="A234" s="70" t="str">
        <f t="shared" si="527"/>
        <v>DespesaEquipamentos e Software</v>
      </c>
      <c r="B234" s="114" t="s">
        <v>53</v>
      </c>
      <c r="C234" s="78" t="s">
        <v>299</v>
      </c>
      <c r="D234" s="79" t="s">
        <v>172</v>
      </c>
      <c r="E234" s="79" t="e">
        <f>D158</f>
        <v>#REF!</v>
      </c>
      <c r="F234" s="79"/>
      <c r="G234" s="85">
        <v>0</v>
      </c>
      <c r="H234" s="79"/>
      <c r="I234" s="94" t="e">
        <f t="shared" ref="I234:T234" si="557">((I160*$G234*--(AND($BF234=0,$BG234=0))+$BF234+I160*$BG234)*--(I$3&gt;=$BH234))*(1+$BJ234*--(I$3&gt;=$BK234))*--(IFERROR(MOD(MONTH(I$3),$BI234),0)=0)</f>
        <v>#REF!</v>
      </c>
      <c r="J234" s="94" t="e">
        <f t="shared" si="557"/>
        <v>#REF!</v>
      </c>
      <c r="K234" s="94" t="e">
        <f t="shared" si="557"/>
        <v>#REF!</v>
      </c>
      <c r="L234" s="94" t="e">
        <f t="shared" si="557"/>
        <v>#REF!</v>
      </c>
      <c r="M234" s="94" t="e">
        <f t="shared" si="557"/>
        <v>#REF!</v>
      </c>
      <c r="N234" s="94" t="e">
        <f t="shared" si="557"/>
        <v>#REF!</v>
      </c>
      <c r="O234" s="94" t="e">
        <f t="shared" si="557"/>
        <v>#REF!</v>
      </c>
      <c r="P234" s="94" t="e">
        <f t="shared" si="557"/>
        <v>#REF!</v>
      </c>
      <c r="Q234" s="94" t="e">
        <f t="shared" si="557"/>
        <v>#REF!</v>
      </c>
      <c r="R234" s="94" t="e">
        <f t="shared" si="557"/>
        <v>#REF!</v>
      </c>
      <c r="S234" s="94" t="e">
        <f t="shared" si="557"/>
        <v>#REF!</v>
      </c>
      <c r="T234" s="94" t="e">
        <f t="shared" si="557"/>
        <v>#REF!</v>
      </c>
      <c r="U234" s="79"/>
      <c r="V234" s="80" t="e">
        <f t="shared" si="496"/>
        <v>#REF!</v>
      </c>
      <c r="W234" s="85" t="e">
        <f>V234/V160</f>
        <v>#REF!</v>
      </c>
      <c r="X234" s="60"/>
      <c r="Y234" s="94">
        <f t="array" ref="Y234">IFERROR(INDEX(#REF!,MATCH($A158&amp;$D234,#REF!,0),MATCH(Y$3,#REF!,0)),0)</f>
        <v>0</v>
      </c>
      <c r="Z234" s="94">
        <f t="array" ref="Z234">IFERROR(INDEX(#REF!,MATCH($A158&amp;$D234,#REF!,0),MATCH(Z$3,#REF!,0)),0)</f>
        <v>0</v>
      </c>
      <c r="AA234" s="94">
        <f t="array" ref="AA234">IFERROR(INDEX(#REF!,MATCH($A158&amp;$D234,#REF!,0),MATCH(AA$3,#REF!,0)),0)</f>
        <v>0</v>
      </c>
      <c r="AB234" s="94">
        <f t="array" ref="AB234">IFERROR(INDEX(#REF!,MATCH($A158&amp;$D234,#REF!,0),MATCH(AB$3,#REF!,0)),0)</f>
        <v>0</v>
      </c>
      <c r="AC234" s="94">
        <f t="array" ref="AC234">IFERROR(INDEX(#REF!,MATCH($A158&amp;$D234,#REF!,0),MATCH(AC$3,#REF!,0)),0)</f>
        <v>0</v>
      </c>
      <c r="AD234" s="94">
        <f t="array" ref="AD234">IFERROR(INDEX(#REF!,MATCH($A158&amp;$D234,#REF!,0),MATCH(AD$3,#REF!,0)),0)</f>
        <v>0</v>
      </c>
      <c r="AE234" s="94">
        <f t="array" ref="AE234">IFERROR(INDEX(#REF!,MATCH($A158&amp;$D234,#REF!,0),MATCH(AE$3,#REF!,0)),0)</f>
        <v>0</v>
      </c>
      <c r="AF234" s="94">
        <f t="array" ref="AF234">IFERROR(INDEX(#REF!,MATCH($A158&amp;$D234,#REF!,0),MATCH(AF$3,#REF!,0)),0)</f>
        <v>0</v>
      </c>
      <c r="AG234" s="94">
        <f t="array" ref="AG234">IFERROR(INDEX(#REF!,MATCH($A158&amp;$D234,#REF!,0),MATCH(AG$3,#REF!,0)),0)</f>
        <v>0</v>
      </c>
      <c r="AH234" s="94">
        <f t="array" ref="AH234">IFERROR(INDEX(#REF!,MATCH($A158&amp;$D234,#REF!,0),MATCH(AH$3,#REF!,0)),0)</f>
        <v>0</v>
      </c>
      <c r="AI234" s="94">
        <f t="array" ref="AI234">IFERROR(INDEX(#REF!,MATCH($A158&amp;$D234,#REF!,0),MATCH(AI$3,#REF!,0)),0)</f>
        <v>0</v>
      </c>
      <c r="AJ234" s="94">
        <f t="array" ref="AJ234">IFERROR(INDEX(#REF!,MATCH($A158&amp;$D234,#REF!,0),MATCH(AJ$3,#REF!,0)),0)</f>
        <v>0</v>
      </c>
      <c r="AK234" s="79"/>
      <c r="AL234" s="80">
        <f t="shared" si="497"/>
        <v>0</v>
      </c>
      <c r="AM234" s="85" t="e">
        <f>AL234/AL160</f>
        <v>#DIV/0!</v>
      </c>
      <c r="AN234" s="60" t="e">
        <f>D158&amp;D234</f>
        <v>#REF!</v>
      </c>
      <c r="AO234" s="94">
        <f t="array" ref="AO234">IFERROR(INDEX(#REF!,MATCH($A158&amp;$D234,#REF!,0),MATCH(AO$3,#REF!,0)),0)</f>
        <v>0</v>
      </c>
      <c r="AP234" s="94">
        <f t="array" ref="AP234">IFERROR(INDEX(#REF!,MATCH($A158&amp;$D234,#REF!,0),MATCH(AP$3,#REF!,0)),0)</f>
        <v>0</v>
      </c>
      <c r="AQ234" s="94">
        <f t="array" ref="AQ234">IFERROR(INDEX(#REF!,MATCH($A158&amp;$D234,#REF!,0),MATCH(AQ$3,#REF!,0)),0)</f>
        <v>0</v>
      </c>
      <c r="AR234" s="94">
        <f t="array" ref="AR234">IFERROR(INDEX(#REF!,MATCH($A158&amp;$D234,#REF!,0),MATCH(AR$3,#REF!,0)),0)</f>
        <v>0</v>
      </c>
      <c r="AS234" s="94">
        <f t="array" ref="AS234">IFERROR(INDEX(#REF!,MATCH($A158&amp;$D234,#REF!,0),MATCH(AS$3,#REF!,0)),0)</f>
        <v>0</v>
      </c>
      <c r="AT234" s="94">
        <f t="array" ref="AT234">IFERROR(INDEX(#REF!,MATCH($A158&amp;$D234,#REF!,0),MATCH(AT$3,#REF!,0)),0)</f>
        <v>0</v>
      </c>
      <c r="AU234" s="94">
        <f t="array" ref="AU234">IFERROR(INDEX(#REF!,MATCH($A158&amp;$D234,#REF!,0),MATCH(AU$3,#REF!,0)),0)</f>
        <v>0</v>
      </c>
      <c r="AV234" s="94">
        <f t="array" ref="AV234">IFERROR(INDEX(#REF!,MATCH($A158&amp;$D234,#REF!,0),MATCH(AV$3,#REF!,0)),0)</f>
        <v>0</v>
      </c>
      <c r="AW234" s="94">
        <f t="array" ref="AW234">IFERROR(INDEX(#REF!,MATCH($A158&amp;$D234,#REF!,0),MATCH(AW$3,#REF!,0)),0)</f>
        <v>0</v>
      </c>
      <c r="AX234" s="94">
        <f t="array" ref="AX234">IFERROR(INDEX(#REF!,MATCH($A158&amp;$D234,#REF!,0),MATCH(AX$3,#REF!,0)),0)</f>
        <v>0</v>
      </c>
      <c r="AY234" s="94">
        <f t="array" ref="AY234">IFERROR(INDEX(#REF!,MATCH($A158&amp;$D234,#REF!,0),MATCH(AY$3,#REF!,0)),0)</f>
        <v>0</v>
      </c>
      <c r="AZ234" s="94">
        <f t="array" ref="AZ234">IFERROR(INDEX(#REF!,MATCH($A158&amp;$D234,#REF!,0),MATCH(AZ$3,#REF!,0)),0)</f>
        <v>0</v>
      </c>
      <c r="BA234" s="79"/>
      <c r="BB234" s="80">
        <f t="shared" si="498"/>
        <v>0</v>
      </c>
      <c r="BC234" s="85" t="e">
        <f>BB234/BB160</f>
        <v>#DIV/0!</v>
      </c>
      <c r="BD234" s="60"/>
      <c r="BE234" s="94">
        <f t="array" ref="BE234">INDEX($BE$4:$BK$115,MATCH($D234,$D$4:$D$115,0),MATCH(BE$475,$BE$4:$BK$4,0))</f>
        <v>0</v>
      </c>
      <c r="BF234" s="115" t="e">
        <f t="array" ref="BF234">INDEX(#REF!,MATCH($D158,#REF!,0),MATCH($D234,#REF!,0))</f>
        <v>#REF!</v>
      </c>
      <c r="BG234" s="112"/>
      <c r="BH234" s="111" t="e">
        <f>EDATE(BH218,1)</f>
        <v>#REF!</v>
      </c>
      <c r="BI234" s="111">
        <f t="array" ref="BI234">INDEX($BE$4:$BK$115,MATCH($D234,$D$4:$D$115,0),MATCH(BI$475,$BE$4:$BK$4,0))</f>
        <v>0</v>
      </c>
      <c r="BJ234" s="112">
        <v>-1</v>
      </c>
      <c r="BK234" s="111" t="e">
        <f>EDATE(BH234,1)</f>
        <v>#REF!</v>
      </c>
      <c r="BL234" s="60"/>
      <c r="BM234" s="94">
        <f t="array" ref="BM234">IFERROR(INDEX(#REF!,MATCH($A158&amp;$D234,#REF!,0),MATCH(BM$3,#REF!,0)),0)</f>
        <v>0</v>
      </c>
      <c r="BN234" s="94">
        <f t="array" ref="BN234">IFERROR(INDEX(#REF!,MATCH($A158&amp;$D234,#REF!,0),MATCH(BN$3,#REF!,0)),0)</f>
        <v>0</v>
      </c>
      <c r="BO234" s="94">
        <f t="array" ref="BO234">IFERROR(INDEX(#REF!,MATCH($A158&amp;$D234,#REF!,0),MATCH(BO$3,#REF!,0)),0)</f>
        <v>0</v>
      </c>
      <c r="BP234" s="94">
        <f t="array" ref="BP234">IFERROR(INDEX(#REF!,MATCH($A158&amp;$D234,#REF!,0),MATCH(BP$3,#REF!,0)),0)</f>
        <v>0</v>
      </c>
      <c r="BQ234" s="94" t="e">
        <f t="shared" ref="BQ234:BX234" si="558">((BQ160*$G234*--(AND($BF234=0,$BG234=0))+$BF234+BQ160*$BG234)*--(BQ$3&gt;=$BH234))*(1+$BJ234*--(BQ$3&gt;=$BK234))*--(IFERROR(MOD(MONTH(BQ$3),$BI234),0)=0)</f>
        <v>#REF!</v>
      </c>
      <c r="BR234" s="94" t="e">
        <f t="shared" si="558"/>
        <v>#REF!</v>
      </c>
      <c r="BS234" s="94" t="e">
        <f t="shared" si="558"/>
        <v>#REF!</v>
      </c>
      <c r="BT234" s="94" t="e">
        <f t="shared" si="558"/>
        <v>#REF!</v>
      </c>
      <c r="BU234" s="94" t="e">
        <f t="shared" si="558"/>
        <v>#REF!</v>
      </c>
      <c r="BV234" s="94" t="e">
        <f t="shared" si="558"/>
        <v>#REF!</v>
      </c>
      <c r="BW234" s="94" t="e">
        <f t="shared" si="558"/>
        <v>#REF!</v>
      </c>
      <c r="BX234" s="94" t="e">
        <f t="shared" si="558"/>
        <v>#REF!</v>
      </c>
      <c r="BY234" s="79"/>
      <c r="BZ234" s="80" t="e">
        <f t="shared" si="501"/>
        <v>#REF!</v>
      </c>
      <c r="CA234" s="85" t="e">
        <f>BZ234/BZ160</f>
        <v>#REF!</v>
      </c>
      <c r="CB234" s="60"/>
      <c r="CC234" s="94" t="e">
        <f t="shared" ref="CC234:CN234" si="559">((CC160*$G234*--(AND($BF234=0,$BG234=0))+$BF234+CC160*$BG234)*--(CC$3&gt;=$BH234))*(1+$BJ234*--(CC$3&gt;=$BK234))*--(IFERROR(MOD(MONTH(CC$3),$BI234),0)=0)</f>
        <v>#REF!</v>
      </c>
      <c r="CD234" s="94" t="e">
        <f t="shared" si="559"/>
        <v>#REF!</v>
      </c>
      <c r="CE234" s="94" t="e">
        <f t="shared" si="559"/>
        <v>#REF!</v>
      </c>
      <c r="CF234" s="94" t="e">
        <f t="shared" si="559"/>
        <v>#REF!</v>
      </c>
      <c r="CG234" s="94" t="e">
        <f t="shared" si="559"/>
        <v>#REF!</v>
      </c>
      <c r="CH234" s="94" t="e">
        <f t="shared" si="559"/>
        <v>#REF!</v>
      </c>
      <c r="CI234" s="94" t="e">
        <f t="shared" si="559"/>
        <v>#REF!</v>
      </c>
      <c r="CJ234" s="94" t="e">
        <f t="shared" si="559"/>
        <v>#REF!</v>
      </c>
      <c r="CK234" s="94" t="e">
        <f t="shared" si="559"/>
        <v>#REF!</v>
      </c>
      <c r="CL234" s="94" t="e">
        <f t="shared" si="559"/>
        <v>#REF!</v>
      </c>
      <c r="CM234" s="94" t="e">
        <f t="shared" si="559"/>
        <v>#REF!</v>
      </c>
      <c r="CN234" s="94" t="e">
        <f t="shared" si="559"/>
        <v>#REF!</v>
      </c>
      <c r="CO234" s="79"/>
      <c r="CP234" s="80" t="e">
        <f t="shared" si="503"/>
        <v>#REF!</v>
      </c>
      <c r="CQ234" s="85" t="e">
        <f>CP234/CP160</f>
        <v>#REF!</v>
      </c>
    </row>
    <row r="235" spans="1:95" ht="10.5" customHeight="1" x14ac:dyDescent="0.25">
      <c r="A235" s="70" t="str">
        <f t="shared" si="527"/>
        <v>Lucro líquido</v>
      </c>
      <c r="B235" s="70"/>
      <c r="C235" s="70"/>
      <c r="D235" s="3" t="s">
        <v>176</v>
      </c>
      <c r="E235" s="3" t="e">
        <f>D158</f>
        <v>#REF!</v>
      </c>
      <c r="F235" s="60"/>
      <c r="G235" s="6"/>
      <c r="H235" s="60"/>
      <c r="I235" s="4">
        <v>5108.4687106429265</v>
      </c>
      <c r="J235" s="4">
        <v>13838.01811167312</v>
      </c>
      <c r="K235" s="4">
        <v>26864.420583342551</v>
      </c>
      <c r="L235" s="4">
        <v>15742.67710172328</v>
      </c>
      <c r="M235" s="4">
        <v>20339.537760363841</v>
      </c>
      <c r="N235" s="4">
        <v>24130.09960898833</v>
      </c>
      <c r="O235" s="4">
        <v>21169.07720891005</v>
      </c>
      <c r="P235" s="4">
        <v>21713.28069595134</v>
      </c>
      <c r="Q235" s="4">
        <v>8817.7752772715776</v>
      </c>
      <c r="R235" s="4">
        <v>12785.67997002992</v>
      </c>
      <c r="S235" s="4">
        <v>19521.235091355491</v>
      </c>
      <c r="T235" s="4">
        <v>23975.911410451889</v>
      </c>
      <c r="U235" s="60"/>
      <c r="V235" s="4">
        <f t="shared" si="496"/>
        <v>214006.18153070431</v>
      </c>
      <c r="W235" s="6">
        <f>V235/V160</f>
        <v>0.306697641306651</v>
      </c>
      <c r="X235" s="60"/>
      <c r="Y235" s="4" t="e">
        <f t="shared" ref="Y235:AJ235" si="560">Y221+Y222+Y228+SUM(Y229:Y231)</f>
        <v>#REF!</v>
      </c>
      <c r="Z235" s="4" t="e">
        <f t="shared" si="560"/>
        <v>#REF!</v>
      </c>
      <c r="AA235" s="4" t="e">
        <f t="shared" si="560"/>
        <v>#REF!</v>
      </c>
      <c r="AB235" s="4" t="e">
        <f t="shared" si="560"/>
        <v>#REF!</v>
      </c>
      <c r="AC235" s="4" t="e">
        <f t="shared" si="560"/>
        <v>#REF!</v>
      </c>
      <c r="AD235" s="4" t="e">
        <f t="shared" si="560"/>
        <v>#REF!</v>
      </c>
      <c r="AE235" s="4" t="e">
        <f t="shared" si="560"/>
        <v>#REF!</v>
      </c>
      <c r="AF235" s="4" t="e">
        <f t="shared" si="560"/>
        <v>#REF!</v>
      </c>
      <c r="AG235" s="4" t="e">
        <f t="shared" si="560"/>
        <v>#REF!</v>
      </c>
      <c r="AH235" s="4" t="e">
        <f t="shared" si="560"/>
        <v>#REF!</v>
      </c>
      <c r="AI235" s="4" t="e">
        <f t="shared" si="560"/>
        <v>#REF!</v>
      </c>
      <c r="AJ235" s="4" t="e">
        <f t="shared" si="560"/>
        <v>#REF!</v>
      </c>
      <c r="AK235" s="60"/>
      <c r="AL235" s="4" t="e">
        <f t="shared" si="497"/>
        <v>#REF!</v>
      </c>
      <c r="AM235" s="6" t="e">
        <f>AL235/AL160</f>
        <v>#REF!</v>
      </c>
      <c r="AN235" s="60" t="e">
        <f>D158&amp;D235</f>
        <v>#REF!</v>
      </c>
      <c r="AO235" s="4" t="e">
        <f t="shared" ref="AO235:AZ235" si="561">AO221+AO222+AO228+SUM(AO229:AO231)</f>
        <v>#REF!</v>
      </c>
      <c r="AP235" s="4" t="e">
        <f t="shared" si="561"/>
        <v>#REF!</v>
      </c>
      <c r="AQ235" s="4" t="e">
        <f t="shared" si="561"/>
        <v>#REF!</v>
      </c>
      <c r="AR235" s="4" t="e">
        <f t="shared" si="561"/>
        <v>#REF!</v>
      </c>
      <c r="AS235" s="4" t="e">
        <f t="shared" si="561"/>
        <v>#REF!</v>
      </c>
      <c r="AT235" s="4" t="e">
        <f t="shared" si="561"/>
        <v>#REF!</v>
      </c>
      <c r="AU235" s="4" t="e">
        <f t="shared" si="561"/>
        <v>#REF!</v>
      </c>
      <c r="AV235" s="4" t="e">
        <f t="shared" si="561"/>
        <v>#REF!</v>
      </c>
      <c r="AW235" s="4" t="e">
        <f t="shared" si="561"/>
        <v>#REF!</v>
      </c>
      <c r="AX235" s="4" t="e">
        <f t="shared" si="561"/>
        <v>#REF!</v>
      </c>
      <c r="AY235" s="4" t="e">
        <f t="shared" si="561"/>
        <v>#REF!</v>
      </c>
      <c r="AZ235" s="4" t="e">
        <f t="shared" si="561"/>
        <v>#REF!</v>
      </c>
      <c r="BA235" s="60"/>
      <c r="BB235" s="4" t="e">
        <f t="shared" si="498"/>
        <v>#REF!</v>
      </c>
      <c r="BC235" s="6" t="e">
        <f>BB235/BB160</f>
        <v>#REF!</v>
      </c>
      <c r="BD235" s="60"/>
      <c r="BE235" s="4"/>
      <c r="BF235" s="102"/>
      <c r="BG235" s="102"/>
      <c r="BH235" s="103"/>
      <c r="BI235" s="103"/>
      <c r="BJ235" s="103"/>
      <c r="BK235" s="103"/>
      <c r="BL235" s="60"/>
      <c r="BM235" s="4" t="e">
        <f t="shared" ref="BM235:BX235" si="562">BM221+BM222+BM228+SUM(BM229:BM231)</f>
        <v>#REF!</v>
      </c>
      <c r="BN235" s="4" t="e">
        <f t="shared" si="562"/>
        <v>#REF!</v>
      </c>
      <c r="BO235" s="4" t="e">
        <f t="shared" si="562"/>
        <v>#REF!</v>
      </c>
      <c r="BP235" s="4" t="e">
        <f t="shared" si="562"/>
        <v>#REF!</v>
      </c>
      <c r="BQ235" s="4" t="e">
        <f t="shared" si="562"/>
        <v>#REF!</v>
      </c>
      <c r="BR235" s="4" t="e">
        <f t="shared" si="562"/>
        <v>#REF!</v>
      </c>
      <c r="BS235" s="4" t="e">
        <f t="shared" si="562"/>
        <v>#REF!</v>
      </c>
      <c r="BT235" s="4" t="e">
        <f t="shared" si="562"/>
        <v>#REF!</v>
      </c>
      <c r="BU235" s="4" t="e">
        <f t="shared" si="562"/>
        <v>#REF!</v>
      </c>
      <c r="BV235" s="4" t="e">
        <f t="shared" si="562"/>
        <v>#REF!</v>
      </c>
      <c r="BW235" s="4" t="e">
        <f t="shared" si="562"/>
        <v>#REF!</v>
      </c>
      <c r="BX235" s="4" t="e">
        <f t="shared" si="562"/>
        <v>#REF!</v>
      </c>
      <c r="BY235" s="60"/>
      <c r="BZ235" s="4" t="e">
        <f t="shared" si="501"/>
        <v>#REF!</v>
      </c>
      <c r="CA235" s="6" t="e">
        <f>BZ235/BZ160</f>
        <v>#REF!</v>
      </c>
      <c r="CB235" s="60"/>
      <c r="CC235" s="4" t="e">
        <f t="shared" ref="CC235:CN235" si="563">CC221+CC222+CC228+SUM(CC229:CC231)</f>
        <v>#REF!</v>
      </c>
      <c r="CD235" s="4" t="e">
        <f t="shared" si="563"/>
        <v>#REF!</v>
      </c>
      <c r="CE235" s="4" t="e">
        <f t="shared" si="563"/>
        <v>#REF!</v>
      </c>
      <c r="CF235" s="4" t="e">
        <f t="shared" si="563"/>
        <v>#REF!</v>
      </c>
      <c r="CG235" s="4" t="e">
        <f t="shared" si="563"/>
        <v>#REF!</v>
      </c>
      <c r="CH235" s="4" t="e">
        <f t="shared" si="563"/>
        <v>#REF!</v>
      </c>
      <c r="CI235" s="4" t="e">
        <f t="shared" si="563"/>
        <v>#REF!</v>
      </c>
      <c r="CJ235" s="4" t="e">
        <f t="shared" si="563"/>
        <v>#REF!</v>
      </c>
      <c r="CK235" s="4" t="e">
        <f t="shared" si="563"/>
        <v>#REF!</v>
      </c>
      <c r="CL235" s="4" t="e">
        <f t="shared" si="563"/>
        <v>#REF!</v>
      </c>
      <c r="CM235" s="4" t="e">
        <f t="shared" si="563"/>
        <v>#REF!</v>
      </c>
      <c r="CN235" s="4" t="e">
        <f t="shared" si="563"/>
        <v>#REF!</v>
      </c>
      <c r="CO235" s="60"/>
      <c r="CP235" s="4" t="e">
        <f t="shared" si="503"/>
        <v>#REF!</v>
      </c>
      <c r="CQ235" s="6" t="e">
        <f>CP235/CP160</f>
        <v>#REF!</v>
      </c>
    </row>
    <row r="236" spans="1:95" ht="10.5" customHeight="1" x14ac:dyDescent="0.25">
      <c r="A236" s="70"/>
      <c r="B236" s="70"/>
      <c r="C236" s="70"/>
      <c r="D236" s="60"/>
      <c r="E236" s="60"/>
      <c r="F236" s="60"/>
      <c r="G236" s="61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1"/>
      <c r="W236" s="61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1"/>
      <c r="AM236" s="61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1"/>
      <c r="BC236" s="61"/>
      <c r="BD236" s="60"/>
      <c r="BE236" s="60"/>
      <c r="BF236" s="69"/>
      <c r="BG236" s="69"/>
      <c r="BH236" s="121"/>
      <c r="BI236" s="121"/>
      <c r="BJ236" s="121"/>
      <c r="BK236" s="121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1"/>
      <c r="CA236" s="61"/>
      <c r="CB236" s="60"/>
      <c r="CC236" s="60"/>
      <c r="CD236" s="60"/>
      <c r="CE236" s="60"/>
      <c r="CF236" s="60"/>
      <c r="CG236" s="60"/>
      <c r="CH236" s="60"/>
      <c r="CI236" s="60"/>
      <c r="CJ236" s="60"/>
      <c r="CK236" s="60"/>
      <c r="CL236" s="60"/>
      <c r="CM236" s="60"/>
      <c r="CN236" s="60"/>
      <c r="CO236" s="60"/>
      <c r="CP236" s="61"/>
      <c r="CQ236" s="61"/>
    </row>
    <row r="237" spans="1:95" ht="10.5" customHeight="1" x14ac:dyDescent="0.25">
      <c r="A237" s="132" t="s">
        <v>321</v>
      </c>
      <c r="B237" s="133"/>
      <c r="C237" s="133"/>
      <c r="D237" s="134" t="e">
        <f>#REF!</f>
        <v>#REF!</v>
      </c>
      <c r="E237" s="134"/>
      <c r="F237" s="132"/>
      <c r="G237" s="135"/>
      <c r="H237" s="132"/>
      <c r="I237" s="61" t="e">
        <f t="shared" ref="I237:T237" si="564">MAX(ROUND((I238-$BH239)/30+1,0),0)</f>
        <v>#REF!</v>
      </c>
      <c r="J237" s="61" t="e">
        <f t="shared" si="564"/>
        <v>#REF!</v>
      </c>
      <c r="K237" s="61" t="e">
        <f t="shared" si="564"/>
        <v>#REF!</v>
      </c>
      <c r="L237" s="61" t="e">
        <f t="shared" si="564"/>
        <v>#REF!</v>
      </c>
      <c r="M237" s="61" t="e">
        <f t="shared" si="564"/>
        <v>#REF!</v>
      </c>
      <c r="N237" s="61" t="e">
        <f t="shared" si="564"/>
        <v>#REF!</v>
      </c>
      <c r="O237" s="61" t="e">
        <f t="shared" si="564"/>
        <v>#REF!</v>
      </c>
      <c r="P237" s="61" t="e">
        <f t="shared" si="564"/>
        <v>#REF!</v>
      </c>
      <c r="Q237" s="61" t="e">
        <f t="shared" si="564"/>
        <v>#REF!</v>
      </c>
      <c r="R237" s="61" t="e">
        <f t="shared" si="564"/>
        <v>#REF!</v>
      </c>
      <c r="S237" s="61" t="e">
        <f t="shared" si="564"/>
        <v>#REF!</v>
      </c>
      <c r="T237" s="61" t="e">
        <f t="shared" si="564"/>
        <v>#REF!</v>
      </c>
      <c r="U237" s="132"/>
      <c r="V237" s="135"/>
      <c r="W237" s="135"/>
      <c r="X237" s="132"/>
      <c r="Y237" s="61" t="e">
        <f t="shared" ref="Y237:AJ237" si="565">MAX(ROUND((Y238-$BH239)/30+1,0),0)</f>
        <v>#REF!</v>
      </c>
      <c r="Z237" s="61" t="e">
        <f t="shared" si="565"/>
        <v>#REF!</v>
      </c>
      <c r="AA237" s="61" t="e">
        <f t="shared" si="565"/>
        <v>#REF!</v>
      </c>
      <c r="AB237" s="61" t="e">
        <f t="shared" si="565"/>
        <v>#REF!</v>
      </c>
      <c r="AC237" s="61" t="e">
        <f t="shared" si="565"/>
        <v>#REF!</v>
      </c>
      <c r="AD237" s="61" t="e">
        <f t="shared" si="565"/>
        <v>#REF!</v>
      </c>
      <c r="AE237" s="61" t="e">
        <f t="shared" si="565"/>
        <v>#REF!</v>
      </c>
      <c r="AF237" s="61" t="e">
        <f t="shared" si="565"/>
        <v>#REF!</v>
      </c>
      <c r="AG237" s="61" t="e">
        <f t="shared" si="565"/>
        <v>#REF!</v>
      </c>
      <c r="AH237" s="61" t="e">
        <f t="shared" si="565"/>
        <v>#REF!</v>
      </c>
      <c r="AI237" s="61" t="e">
        <f t="shared" si="565"/>
        <v>#REF!</v>
      </c>
      <c r="AJ237" s="61" t="e">
        <f t="shared" si="565"/>
        <v>#REF!</v>
      </c>
      <c r="AK237" s="132"/>
      <c r="AL237" s="135"/>
      <c r="AM237" s="135"/>
      <c r="AN237" s="132"/>
      <c r="AO237" s="61" t="e">
        <f t="shared" ref="AO237:AZ237" si="566">MAX(ROUND((AO238-$BH239)/30+1,0),0)</f>
        <v>#REF!</v>
      </c>
      <c r="AP237" s="61" t="e">
        <f t="shared" si="566"/>
        <v>#REF!</v>
      </c>
      <c r="AQ237" s="61" t="e">
        <f t="shared" si="566"/>
        <v>#REF!</v>
      </c>
      <c r="AR237" s="61" t="e">
        <f t="shared" si="566"/>
        <v>#REF!</v>
      </c>
      <c r="AS237" s="61" t="e">
        <f t="shared" si="566"/>
        <v>#REF!</v>
      </c>
      <c r="AT237" s="61" t="e">
        <f t="shared" si="566"/>
        <v>#REF!</v>
      </c>
      <c r="AU237" s="61" t="e">
        <f t="shared" si="566"/>
        <v>#REF!</v>
      </c>
      <c r="AV237" s="61" t="e">
        <f t="shared" si="566"/>
        <v>#REF!</v>
      </c>
      <c r="AW237" s="61" t="e">
        <f t="shared" si="566"/>
        <v>#REF!</v>
      </c>
      <c r="AX237" s="61" t="e">
        <f t="shared" si="566"/>
        <v>#REF!</v>
      </c>
      <c r="AY237" s="61" t="e">
        <f t="shared" si="566"/>
        <v>#REF!</v>
      </c>
      <c r="AZ237" s="61" t="e">
        <f t="shared" si="566"/>
        <v>#REF!</v>
      </c>
      <c r="BA237" s="132"/>
      <c r="BB237" s="135"/>
      <c r="BC237" s="135"/>
      <c r="BD237" s="132"/>
      <c r="BE237" s="132"/>
      <c r="BF237" s="136"/>
      <c r="BG237" s="136"/>
      <c r="BH237" s="137"/>
      <c r="BI237" s="137"/>
      <c r="BJ237" s="137"/>
      <c r="BK237" s="137"/>
      <c r="BL237" s="132"/>
      <c r="BM237" s="61" t="e">
        <f t="shared" ref="BM237:BX237" si="567">MAX(ROUND((BM238-$BH239)/30+1,0),0)</f>
        <v>#REF!</v>
      </c>
      <c r="BN237" s="61" t="e">
        <f t="shared" si="567"/>
        <v>#REF!</v>
      </c>
      <c r="BO237" s="61" t="e">
        <f t="shared" si="567"/>
        <v>#REF!</v>
      </c>
      <c r="BP237" s="61" t="e">
        <f t="shared" si="567"/>
        <v>#REF!</v>
      </c>
      <c r="BQ237" s="61" t="e">
        <f t="shared" si="567"/>
        <v>#REF!</v>
      </c>
      <c r="BR237" s="61" t="e">
        <f t="shared" si="567"/>
        <v>#REF!</v>
      </c>
      <c r="BS237" s="61" t="e">
        <f t="shared" si="567"/>
        <v>#REF!</v>
      </c>
      <c r="BT237" s="61" t="e">
        <f t="shared" si="567"/>
        <v>#REF!</v>
      </c>
      <c r="BU237" s="61" t="e">
        <f t="shared" si="567"/>
        <v>#REF!</v>
      </c>
      <c r="BV237" s="61" t="e">
        <f t="shared" si="567"/>
        <v>#REF!</v>
      </c>
      <c r="BW237" s="61" t="e">
        <f t="shared" si="567"/>
        <v>#REF!</v>
      </c>
      <c r="BX237" s="61" t="e">
        <f t="shared" si="567"/>
        <v>#REF!</v>
      </c>
      <c r="BY237" s="132"/>
      <c r="BZ237" s="65" t="e">
        <f>-(BZ251+BZ270)/12/0.67</f>
        <v>#REF!</v>
      </c>
      <c r="CA237" s="135"/>
      <c r="CB237" s="132"/>
      <c r="CC237" s="61" t="e">
        <f t="shared" ref="CC237:CN237" si="568">MAX(ROUND((CC238-$BH239)/30+1,0),0)</f>
        <v>#REF!</v>
      </c>
      <c r="CD237" s="61" t="e">
        <f t="shared" si="568"/>
        <v>#REF!</v>
      </c>
      <c r="CE237" s="61" t="e">
        <f t="shared" si="568"/>
        <v>#REF!</v>
      </c>
      <c r="CF237" s="61" t="e">
        <f t="shared" si="568"/>
        <v>#REF!</v>
      </c>
      <c r="CG237" s="61" t="e">
        <f t="shared" si="568"/>
        <v>#REF!</v>
      </c>
      <c r="CH237" s="61" t="e">
        <f t="shared" si="568"/>
        <v>#REF!</v>
      </c>
      <c r="CI237" s="61" t="e">
        <f t="shared" si="568"/>
        <v>#REF!</v>
      </c>
      <c r="CJ237" s="61" t="e">
        <f t="shared" si="568"/>
        <v>#REF!</v>
      </c>
      <c r="CK237" s="61" t="e">
        <f t="shared" si="568"/>
        <v>#REF!</v>
      </c>
      <c r="CL237" s="61" t="e">
        <f t="shared" si="568"/>
        <v>#REF!</v>
      </c>
      <c r="CM237" s="61" t="e">
        <f t="shared" si="568"/>
        <v>#REF!</v>
      </c>
      <c r="CN237" s="61" t="e">
        <f t="shared" si="568"/>
        <v>#REF!</v>
      </c>
      <c r="CO237" s="132"/>
      <c r="CP237" s="135"/>
      <c r="CQ237" s="135"/>
    </row>
    <row r="238" spans="1:95" ht="10.5" customHeight="1" x14ac:dyDescent="0.25">
      <c r="A238" s="70"/>
      <c r="B238" s="70"/>
      <c r="C238" s="70"/>
      <c r="D238" s="60"/>
      <c r="E238" s="60"/>
      <c r="F238" s="60"/>
      <c r="G238" s="61" t="s">
        <v>204</v>
      </c>
      <c r="H238" s="60"/>
      <c r="I238" s="1">
        <v>44927</v>
      </c>
      <c r="J238" s="1">
        <v>44958</v>
      </c>
      <c r="K238" s="1">
        <v>44986</v>
      </c>
      <c r="L238" s="1">
        <v>45017</v>
      </c>
      <c r="M238" s="1">
        <v>45047</v>
      </c>
      <c r="N238" s="1">
        <v>45078</v>
      </c>
      <c r="O238" s="1">
        <v>45108</v>
      </c>
      <c r="P238" s="1">
        <v>45139</v>
      </c>
      <c r="Q238" s="1">
        <v>45170</v>
      </c>
      <c r="R238" s="1">
        <v>45200</v>
      </c>
      <c r="S238" s="1">
        <v>45231</v>
      </c>
      <c r="T238" s="1">
        <v>45261</v>
      </c>
      <c r="U238" s="1"/>
      <c r="V238" s="61">
        <v>2023</v>
      </c>
      <c r="W238" s="61" t="s">
        <v>204</v>
      </c>
      <c r="X238" s="60"/>
      <c r="Y238" s="1">
        <f t="shared" ref="Y238:AJ238" si="569">Y$3</f>
        <v>45292</v>
      </c>
      <c r="Z238" s="1">
        <f t="shared" si="569"/>
        <v>45323</v>
      </c>
      <c r="AA238" s="1">
        <f t="shared" si="569"/>
        <v>45352</v>
      </c>
      <c r="AB238" s="1">
        <f t="shared" si="569"/>
        <v>45383</v>
      </c>
      <c r="AC238" s="1">
        <f t="shared" si="569"/>
        <v>45413</v>
      </c>
      <c r="AD238" s="1">
        <f t="shared" si="569"/>
        <v>45444</v>
      </c>
      <c r="AE238" s="1">
        <f t="shared" si="569"/>
        <v>45474</v>
      </c>
      <c r="AF238" s="1">
        <f t="shared" si="569"/>
        <v>45505</v>
      </c>
      <c r="AG238" s="1">
        <f t="shared" si="569"/>
        <v>45536</v>
      </c>
      <c r="AH238" s="1">
        <f t="shared" si="569"/>
        <v>45566</v>
      </c>
      <c r="AI238" s="1">
        <f t="shared" si="569"/>
        <v>45597</v>
      </c>
      <c r="AJ238" s="1">
        <f t="shared" si="569"/>
        <v>45627</v>
      </c>
      <c r="AK238" s="60"/>
      <c r="AL238" s="61">
        <v>2024</v>
      </c>
      <c r="AM238" s="61" t="s">
        <v>204</v>
      </c>
      <c r="AN238" s="60"/>
      <c r="AO238" s="1">
        <f t="shared" ref="AO238:AZ238" si="570">AO$3</f>
        <v>45658</v>
      </c>
      <c r="AP238" s="1">
        <f t="shared" si="570"/>
        <v>45689</v>
      </c>
      <c r="AQ238" s="1">
        <f t="shared" si="570"/>
        <v>45717</v>
      </c>
      <c r="AR238" s="1">
        <f t="shared" si="570"/>
        <v>45748</v>
      </c>
      <c r="AS238" s="1">
        <f t="shared" si="570"/>
        <v>45778</v>
      </c>
      <c r="AT238" s="1">
        <f t="shared" si="570"/>
        <v>45809</v>
      </c>
      <c r="AU238" s="1">
        <f t="shared" si="570"/>
        <v>45839</v>
      </c>
      <c r="AV238" s="1">
        <f t="shared" si="570"/>
        <v>45870</v>
      </c>
      <c r="AW238" s="1">
        <f t="shared" si="570"/>
        <v>45901</v>
      </c>
      <c r="AX238" s="1">
        <f t="shared" si="570"/>
        <v>45931</v>
      </c>
      <c r="AY238" s="1">
        <f t="shared" si="570"/>
        <v>45962</v>
      </c>
      <c r="AZ238" s="1">
        <f t="shared" si="570"/>
        <v>45992</v>
      </c>
      <c r="BA238" s="60"/>
      <c r="BB238" s="61">
        <v>2025</v>
      </c>
      <c r="BC238" s="61" t="s">
        <v>204</v>
      </c>
      <c r="BD238" s="60"/>
      <c r="BE238" s="4" t="s">
        <v>206</v>
      </c>
      <c r="BF238" s="102" t="s">
        <v>207</v>
      </c>
      <c r="BG238" s="102" t="s">
        <v>208</v>
      </c>
      <c r="BH238" s="103" t="s">
        <v>209</v>
      </c>
      <c r="BI238" s="102" t="s">
        <v>210</v>
      </c>
      <c r="BJ238" s="102" t="s">
        <v>211</v>
      </c>
      <c r="BK238" s="103" t="s">
        <v>212</v>
      </c>
      <c r="BL238" s="60"/>
      <c r="BM238" s="1">
        <f t="shared" ref="BM238:BX238" si="571">BM$3</f>
        <v>46023</v>
      </c>
      <c r="BN238" s="1">
        <f t="shared" si="571"/>
        <v>46054</v>
      </c>
      <c r="BO238" s="1">
        <f t="shared" si="571"/>
        <v>46082</v>
      </c>
      <c r="BP238" s="1">
        <f t="shared" si="571"/>
        <v>46113</v>
      </c>
      <c r="BQ238" s="1">
        <f t="shared" si="571"/>
        <v>46143</v>
      </c>
      <c r="BR238" s="1">
        <f t="shared" si="571"/>
        <v>46174</v>
      </c>
      <c r="BS238" s="1">
        <f t="shared" si="571"/>
        <v>46204</v>
      </c>
      <c r="BT238" s="1">
        <f t="shared" si="571"/>
        <v>46235</v>
      </c>
      <c r="BU238" s="1">
        <f t="shared" si="571"/>
        <v>46266</v>
      </c>
      <c r="BV238" s="1">
        <f t="shared" si="571"/>
        <v>46296</v>
      </c>
      <c r="BW238" s="1">
        <f t="shared" si="571"/>
        <v>46327</v>
      </c>
      <c r="BX238" s="1">
        <f t="shared" si="571"/>
        <v>46357</v>
      </c>
      <c r="BY238" s="60"/>
      <c r="BZ238" s="61">
        <v>2026</v>
      </c>
      <c r="CA238" s="61" t="s">
        <v>204</v>
      </c>
      <c r="CB238" s="60"/>
      <c r="CC238" s="1">
        <f t="shared" ref="CC238:CN238" si="572">CC$3</f>
        <v>46388</v>
      </c>
      <c r="CD238" s="1">
        <f t="shared" si="572"/>
        <v>46419</v>
      </c>
      <c r="CE238" s="1">
        <f t="shared" si="572"/>
        <v>46447</v>
      </c>
      <c r="CF238" s="1">
        <f t="shared" si="572"/>
        <v>46478</v>
      </c>
      <c r="CG238" s="1">
        <f t="shared" si="572"/>
        <v>46508</v>
      </c>
      <c r="CH238" s="1">
        <f t="shared" si="572"/>
        <v>46539</v>
      </c>
      <c r="CI238" s="1">
        <f t="shared" si="572"/>
        <v>46569</v>
      </c>
      <c r="CJ238" s="1">
        <f t="shared" si="572"/>
        <v>46600</v>
      </c>
      <c r="CK238" s="1">
        <f t="shared" si="572"/>
        <v>46631</v>
      </c>
      <c r="CL238" s="1">
        <f t="shared" si="572"/>
        <v>46661</v>
      </c>
      <c r="CM238" s="1">
        <f t="shared" si="572"/>
        <v>46692</v>
      </c>
      <c r="CN238" s="1">
        <f t="shared" si="572"/>
        <v>46722</v>
      </c>
      <c r="CO238" s="60"/>
      <c r="CP238" s="61">
        <v>2026</v>
      </c>
      <c r="CQ238" s="61" t="s">
        <v>204</v>
      </c>
    </row>
    <row r="239" spans="1:95" ht="10.5" customHeight="1" x14ac:dyDescent="0.25">
      <c r="A239" s="70" t="str">
        <f t="shared" ref="A239:A270" si="573">B239&amp;D239</f>
        <v>ReceitaReceita bruta</v>
      </c>
      <c r="B239" s="70" t="s">
        <v>20</v>
      </c>
      <c r="C239" s="70" t="s">
        <v>319</v>
      </c>
      <c r="D239" s="3" t="s">
        <v>52</v>
      </c>
      <c r="E239" s="3" t="e">
        <f>D237</f>
        <v>#REF!</v>
      </c>
      <c r="F239" s="60"/>
      <c r="G239" s="6">
        <v>1</v>
      </c>
      <c r="H239" s="60"/>
      <c r="I239" s="4">
        <v>31315.84</v>
      </c>
      <c r="J239" s="4">
        <v>29093.55</v>
      </c>
      <c r="K239" s="4">
        <v>47416.07</v>
      </c>
      <c r="L239" s="4">
        <v>46757.06</v>
      </c>
      <c r="M239" s="4">
        <v>46314.009999999987</v>
      </c>
      <c r="N239" s="4">
        <v>49619.6</v>
      </c>
      <c r="O239" s="4">
        <v>51477.509999999987</v>
      </c>
      <c r="P239" s="4">
        <v>70985.87</v>
      </c>
      <c r="Q239" s="4">
        <v>63376.960000000006</v>
      </c>
      <c r="R239" s="4">
        <v>53798.49</v>
      </c>
      <c r="S239" s="4">
        <v>55373.929999999993</v>
      </c>
      <c r="T239" s="4">
        <v>63901.32</v>
      </c>
      <c r="U239" s="60"/>
      <c r="V239" s="4">
        <f t="shared" ref="V239:V256" si="574">SUM(I239:T239)</f>
        <v>609430.20999999985</v>
      </c>
      <c r="W239" s="6">
        <f>V239/V239</f>
        <v>1</v>
      </c>
      <c r="X239" s="60"/>
      <c r="Y239" s="4">
        <f t="array" ref="Y239">IFERROR(INDEX(#REF!,MATCH($A237&amp;$C239,#REF!,0),MATCH(Y$3,#REF!,0)),0)</f>
        <v>0</v>
      </c>
      <c r="Z239" s="4">
        <f t="array" ref="Z239">IFERROR(INDEX(#REF!,MATCH($A237&amp;$C239,#REF!,0),MATCH(Z$3,#REF!,0)),0)</f>
        <v>0</v>
      </c>
      <c r="AA239" s="4">
        <f t="array" ref="AA239">IFERROR(INDEX(#REF!,MATCH($A237&amp;$C239,#REF!,0),MATCH(AA$3,#REF!,0)),0)</f>
        <v>0</v>
      </c>
      <c r="AB239" s="4">
        <f t="array" ref="AB239">IFERROR(INDEX(#REF!,MATCH($A237&amp;$C239,#REF!,0),MATCH(AB$3,#REF!,0)),0)</f>
        <v>0</v>
      </c>
      <c r="AC239" s="4">
        <f t="array" ref="AC239">IFERROR(INDEX(#REF!,MATCH($A237&amp;$C239,#REF!,0),MATCH(AC$3,#REF!,0)),0)</f>
        <v>0</v>
      </c>
      <c r="AD239" s="4">
        <f t="array" ref="AD239">IFERROR(INDEX(#REF!,MATCH($A237&amp;$C239,#REF!,0),MATCH(AD$3,#REF!,0)),0)</f>
        <v>0</v>
      </c>
      <c r="AE239" s="4">
        <f t="array" ref="AE239">IFERROR(INDEX(#REF!,MATCH($A237&amp;$C239,#REF!,0),MATCH(AE$3,#REF!,0)),0)</f>
        <v>0</v>
      </c>
      <c r="AF239" s="4">
        <f t="array" ref="AF239">IFERROR(INDEX(#REF!,MATCH($A237&amp;$C239,#REF!,0),MATCH(AF$3,#REF!,0)),0)</f>
        <v>0</v>
      </c>
      <c r="AG239" s="4">
        <f t="array" ref="AG239">IFERROR(INDEX(#REF!,MATCH($A237&amp;$C239,#REF!,0),MATCH(AG$3,#REF!,0)),0)</f>
        <v>0</v>
      </c>
      <c r="AH239" s="4">
        <f t="array" ref="AH239">IFERROR(INDEX(#REF!,MATCH($A237&amp;$C239,#REF!,0),MATCH(AH$3,#REF!,0)),0)</f>
        <v>0</v>
      </c>
      <c r="AI239" s="4">
        <f t="array" ref="AI239">IFERROR(INDEX(#REF!,MATCH($A237&amp;$C239,#REF!,0),MATCH(AI$3,#REF!,0)),0)</f>
        <v>0</v>
      </c>
      <c r="AJ239" s="4">
        <f t="array" ref="AJ239">IFERROR(INDEX(#REF!,MATCH($A237&amp;$C239,#REF!,0),MATCH(AJ$3,#REF!,0)),0)</f>
        <v>0</v>
      </c>
      <c r="AK239" s="60"/>
      <c r="AL239" s="4">
        <f t="shared" ref="AL239:AL256" si="575">SUM(Y239:AJ239)</f>
        <v>0</v>
      </c>
      <c r="AM239" s="6" t="e">
        <f>AL239/AL239</f>
        <v>#DIV/0!</v>
      </c>
      <c r="AN239" s="60" t="e">
        <f>D237&amp;D239</f>
        <v>#REF!</v>
      </c>
      <c r="AO239" s="4">
        <f t="array" ref="AO239">IFERROR(INDEX(#REF!,MATCH($A237&amp;$C239,#REF!,0),MATCH(AO$3,#REF!,0)),0)</f>
        <v>0</v>
      </c>
      <c r="AP239" s="4">
        <f t="array" ref="AP239">IFERROR(INDEX(#REF!,MATCH($A237&amp;$C239,#REF!,0),MATCH(AP$3,#REF!,0)),0)</f>
        <v>0</v>
      </c>
      <c r="AQ239" s="4">
        <f t="array" ref="AQ239">IFERROR(INDEX(#REF!,MATCH($A237&amp;$C239,#REF!,0),MATCH(AQ$3,#REF!,0)),0)</f>
        <v>0</v>
      </c>
      <c r="AR239" s="4">
        <f t="array" ref="AR239">IFERROR(INDEX(#REF!,MATCH($A237&amp;$C239,#REF!,0),MATCH(AR$3,#REF!,0)),0)</f>
        <v>0</v>
      </c>
      <c r="AS239" s="4">
        <f t="array" ref="AS239">IFERROR(INDEX(#REF!,MATCH($A237&amp;$C239,#REF!,0),MATCH(AS$3,#REF!,0)),0)</f>
        <v>0</v>
      </c>
      <c r="AT239" s="4">
        <f t="array" ref="AT239">IFERROR(INDEX(#REF!,MATCH($A237&amp;$C239,#REF!,0),MATCH(AT$3,#REF!,0)),0)</f>
        <v>0</v>
      </c>
      <c r="AU239" s="4">
        <f t="array" ref="AU239">IFERROR(INDEX(#REF!,MATCH($A237&amp;$C239,#REF!,0),MATCH(AU$3,#REF!,0)),0)</f>
        <v>0</v>
      </c>
      <c r="AV239" s="4">
        <f t="array" ref="AV239">IFERROR(INDEX(#REF!,MATCH($A237&amp;$C239,#REF!,0),MATCH(AV$3,#REF!,0)),0)</f>
        <v>0</v>
      </c>
      <c r="AW239" s="4">
        <f t="array" ref="AW239">IFERROR(INDEX(#REF!,MATCH($A237&amp;$C239,#REF!,0),MATCH(AW$3,#REF!,0)),0)</f>
        <v>0</v>
      </c>
      <c r="AX239" s="4">
        <f t="array" ref="AX239">IFERROR(INDEX(#REF!,MATCH($A237&amp;$C239,#REF!,0),MATCH(AX$3,#REF!,0)),0)</f>
        <v>0</v>
      </c>
      <c r="AY239" s="4">
        <f t="array" ref="AY239">IFERROR(INDEX(#REF!,MATCH($A237&amp;$C239,#REF!,0),MATCH(AY$3,#REF!,0)),0)</f>
        <v>0</v>
      </c>
      <c r="AZ239" s="4">
        <f t="array" ref="AZ239">IFERROR(INDEX(#REF!,MATCH($A237&amp;$C239,#REF!,0),MATCH(AZ$3,#REF!,0)),0)</f>
        <v>0</v>
      </c>
      <c r="BA239" s="60"/>
      <c r="BB239" s="4">
        <f t="shared" ref="BB239:BB256" si="576">SUM(AO239:AZ239)</f>
        <v>0</v>
      </c>
      <c r="BC239" s="6" t="e">
        <f>BB239/BB239</f>
        <v>#DIV/0!</v>
      </c>
      <c r="BD239" s="60"/>
      <c r="BE239" s="4"/>
      <c r="BF239" s="102" t="e">
        <f t="array" ref="BF239">INDEX(#REF!,MATCH($D237,#REF!,0),MATCH($D239,#REF!,0))</f>
        <v>#REF!</v>
      </c>
      <c r="BG239" s="102"/>
      <c r="BH239" s="103" t="e">
        <f t="array" ref="BH239">INDEX(#REF!,MATCH($D237,#REF!,0),MATCH(BH238,#REF!,0))</f>
        <v>#REF!</v>
      </c>
      <c r="BI239" s="103"/>
      <c r="BJ239" s="103"/>
      <c r="BK239" s="103"/>
      <c r="BL239" s="60"/>
      <c r="BM239" s="4">
        <f t="array" ref="BM239">IFERROR(INDEX(#REF!,MATCH($A237&amp;$C239,#REF!,0),MATCH(BM$3,#REF!,0)),0)</f>
        <v>0</v>
      </c>
      <c r="BN239" s="4">
        <f t="array" ref="BN239">IFERROR(INDEX(#REF!,MATCH($A237&amp;$C239,#REF!,0),MATCH(BN$3,#REF!,0)),0)</f>
        <v>0</v>
      </c>
      <c r="BO239" s="4">
        <f t="array" ref="BO239">IFERROR(INDEX(#REF!,MATCH($A237&amp;$C239,#REF!,0),MATCH(BO$3,#REF!,0)),0)</f>
        <v>0</v>
      </c>
      <c r="BP239" s="4">
        <f t="array" ref="BP239">IFERROR(INDEX(#REF!,MATCH($A237&amp;$C239,#REF!,0),MATCH(BP$3,#REF!,0)),0)</f>
        <v>0</v>
      </c>
      <c r="BQ239" s="4" t="e">
        <f t="array" ref="BQ239">($BF239*(1+INDEX(#REF!,MATCH($D237,#REF!,0),COUNTIF(#REF!,"&lt;="&amp;BQ237)))*(1+IFERROR(INDEX(#REF!,MATCH($D237,#REF!,0),MATCH(MONTH(BQ238),#REF!,0)),0))*--(ROUND((BQ238-$BH239)/30,0)&lt;12)+INDEX($I239:BP239,1,MATCH(EDATE(BQ238,-12),$I238:BP238,0))*(1+BQ$2)*--(ROUND((BQ238-$BH239)/30,0)&gt;=12))*(1+INDEX(#REF!,1,MATCH(BQ238,#REF!,0)))*(1+$BJ239*--($BK239&lt;=BQ238))</f>
        <v>#REF!</v>
      </c>
      <c r="BR239" s="4" t="e">
        <f t="array" ref="BR239">($BF239*(1+INDEX(#REF!,MATCH($D237,#REF!,0),COUNTIF(#REF!,"&lt;="&amp;BR237)))*(1+IFERROR(INDEX(#REF!,MATCH($D237,#REF!,0),MATCH(MONTH(BR238),#REF!,0)),0))*--(ROUND((BR238-$BH239)/30,0)&lt;12)+INDEX($I239:BQ239,1,MATCH(EDATE(BR238,-12),$I238:BQ238,0))*(1+BR$2)*--(ROUND((BR238-$BH239)/30,0)&gt;=12))*(1+INDEX(#REF!,1,MATCH(BR238,#REF!,0)))*(1+$BJ239*--($BK239&lt;=BR238))</f>
        <v>#REF!</v>
      </c>
      <c r="BS239" s="4" t="e">
        <f t="array" ref="BS239">($BF239*(1+INDEX(#REF!,MATCH($D237,#REF!,0),COUNTIF(#REF!,"&lt;="&amp;BS237)))*(1+IFERROR(INDEX(#REF!,MATCH($D237,#REF!,0),MATCH(MONTH(BS238),#REF!,0)),0))*--(ROUND((BS238-$BH239)/30,0)&lt;12)+INDEX($I239:BR239,1,MATCH(EDATE(BS238,-12),$I238:BR238,0))*(1+BS$2)*--(ROUND((BS238-$BH239)/30,0)&gt;=12))*(1+INDEX(#REF!,1,MATCH(BS238,#REF!,0)))*(1+$BJ239*--($BK239&lt;=BS238))</f>
        <v>#REF!</v>
      </c>
      <c r="BT239" s="4" t="e">
        <f t="array" ref="BT239">($BF239*(1+INDEX(#REF!,MATCH($D237,#REF!,0),COUNTIF(#REF!,"&lt;="&amp;BT237)))*(1+IFERROR(INDEX(#REF!,MATCH($D237,#REF!,0),MATCH(MONTH(BT238),#REF!,0)),0))*--(ROUND((BT238-$BH239)/30,0)&lt;12)+INDEX($I239:BS239,1,MATCH(EDATE(BT238,-12),$I238:BS238,0))*(1+BT$2)*--(ROUND((BT238-$BH239)/30,0)&gt;=12))*(1+INDEX(#REF!,1,MATCH(BT238,#REF!,0)))*(1+$BJ239*--($BK239&lt;=BT238))</f>
        <v>#REF!</v>
      </c>
      <c r="BU239" s="4" t="e">
        <f t="array" ref="BU239">($BF239*(1+INDEX(#REF!,MATCH($D237,#REF!,0),COUNTIF(#REF!,"&lt;="&amp;BU237)))*(1+IFERROR(INDEX(#REF!,MATCH($D237,#REF!,0),MATCH(MONTH(BU238),#REF!,0)),0))*--(ROUND((BU238-$BH239)/30,0)&lt;12)+INDEX($I239:BT239,1,MATCH(EDATE(BU238,-12),$I238:BT238,0))*(1+BU$2)*--(ROUND((BU238-$BH239)/30,0)&gt;=12))*(1+INDEX(#REF!,1,MATCH(BU238,#REF!,0)))*(1+$BJ239*--($BK239&lt;=BU238))</f>
        <v>#REF!</v>
      </c>
      <c r="BV239" s="4" t="e">
        <f t="array" ref="BV239">($BF239*(1+INDEX(#REF!,MATCH($D237,#REF!,0),COUNTIF(#REF!,"&lt;="&amp;BV237)))*(1+IFERROR(INDEX(#REF!,MATCH($D237,#REF!,0),MATCH(MONTH(BV238),#REF!,0)),0))*--(ROUND((BV238-$BH239)/30,0)&lt;12)+INDEX($I239:BU239,1,MATCH(EDATE(BV238,-12),$I238:BU238,0))*(1+BV$2)*--(ROUND((BV238-$BH239)/30,0)&gt;=12))*(1+INDEX(#REF!,1,MATCH(BV238,#REF!,0)))*(1+$BJ239*--($BK239&lt;=BV238))</f>
        <v>#REF!</v>
      </c>
      <c r="BW239" s="4" t="e">
        <f t="array" ref="BW239">($BF239*(1+INDEX(#REF!,MATCH($D237,#REF!,0),COUNTIF(#REF!,"&lt;="&amp;BW237)))*(1+IFERROR(INDEX(#REF!,MATCH($D237,#REF!,0),MATCH(MONTH(BW238),#REF!,0)),0))*--(ROUND((BW238-$BH239)/30,0)&lt;12)+INDEX($I239:BV239,1,MATCH(EDATE(BW238,-12),$I238:BV238,0))*(1+BW$2)*--(ROUND((BW238-$BH239)/30,0)&gt;=12))*(1+INDEX(#REF!,1,MATCH(BW238,#REF!,0)))*(1+$BJ239*--($BK239&lt;=BW238))</f>
        <v>#REF!</v>
      </c>
      <c r="BX239" s="4" t="e">
        <f t="array" ref="BX239">($BF239*(1+INDEX(#REF!,MATCH($D237,#REF!,0),COUNTIF(#REF!,"&lt;="&amp;BX237)))*(1+IFERROR(INDEX(#REF!,MATCH($D237,#REF!,0),MATCH(MONTH(BX238),#REF!,0)),0))*--(ROUND((BX238-$BH239)/30,0)&lt;12)+INDEX($I239:BW239,1,MATCH(EDATE(BX238,-12),$I238:BW238,0))*(1+BX$2)*--(ROUND((BX238-$BH239)/30,0)&gt;=12))*(1+INDEX(#REF!,1,MATCH(BX238,#REF!,0)))*(1+$BJ239*--($BK239&lt;=BX238))</f>
        <v>#REF!</v>
      </c>
      <c r="BY239" s="60"/>
      <c r="BZ239" s="4" t="e">
        <f t="shared" ref="BZ239:BZ256" si="577">SUM(BM239:BX239)</f>
        <v>#REF!</v>
      </c>
      <c r="CA239" s="6" t="e">
        <f>BZ239/BZ239</f>
        <v>#REF!</v>
      </c>
      <c r="CB239" s="60"/>
      <c r="CC239" s="4" t="e">
        <f t="array" ref="CC239">($BF239*(1+INDEX(#REF!,MATCH($D237,#REF!,0),COUNTIF(#REF!,"&lt;="&amp;CC237)))*(1+IFERROR(INDEX(#REF!,MATCH($D237,#REF!,0),MATCH(MONTH(CC238),#REF!,0)),0))*--(ROUND((CC238-$BH239)/30,0)&lt;18)+INDEX($I239:CB239,1,MATCH(EDATE(CC238,-12),$I238:CB238,0))*(1+CC$2)*--(ROUND((CC238-$BH239)/30,0)&gt;=18))*(1+INDEX(#REF!,1,MATCH(CC238,#REF!,0)))*(1+$BJ239*--($BK239&lt;=CC238))</f>
        <v>#REF!</v>
      </c>
      <c r="CD239" s="4" t="e">
        <f t="array" ref="CD239">($BF239*(1+INDEX(#REF!,MATCH($D237,#REF!,0),COUNTIF(#REF!,"&lt;="&amp;CD237)))*(1+IFERROR(INDEX(#REF!,MATCH($D237,#REF!,0),MATCH(MONTH(CD238),#REF!,0)),0))*--(ROUND((CD238-$BH239)/30,0)&lt;18)+INDEX($I239:CC239,1,MATCH(EDATE(CD238,-12),$I238:CC238,0))*(1+CD$2)*--(ROUND((CD238-$BH239)/30,0)&gt;=18))*(1+INDEX(#REF!,1,MATCH(CD238,#REF!,0)))*(1+$BJ239*--($BK239&lt;=CD238))</f>
        <v>#REF!</v>
      </c>
      <c r="CE239" s="4" t="e">
        <f t="array" ref="CE239">($BF239*(1+INDEX(#REF!,MATCH($D237,#REF!,0),COUNTIF(#REF!,"&lt;="&amp;CE237)))*(1+IFERROR(INDEX(#REF!,MATCH($D237,#REF!,0),MATCH(MONTH(CE238),#REF!,0)),0))*--(ROUND((CE238-$BH239)/30,0)&lt;18)+INDEX($I239:CD239,1,MATCH(EDATE(CE238,-12),$I238:CD238,0))*(1+CE$2)*--(ROUND((CE238-$BH239)/30,0)&gt;=18))*(1+INDEX(#REF!,1,MATCH(CE238,#REF!,0)))*(1+$BJ239*--($BK239&lt;=CE238))</f>
        <v>#REF!</v>
      </c>
      <c r="CF239" s="4" t="e">
        <f t="array" ref="CF239">($BF239*(1+INDEX(#REF!,MATCH($D237,#REF!,0),COUNTIF(#REF!,"&lt;="&amp;CF237)))*(1+IFERROR(INDEX(#REF!,MATCH($D237,#REF!,0),MATCH(MONTH(CF238),#REF!,0)),0))*--(ROUND((CF238-$BH239)/30,0)&lt;18)+INDEX($I239:CE239,1,MATCH(EDATE(CF238,-12),$I238:CE238,0))*(1+CF$2)*--(ROUND((CF238-$BH239)/30,0)&gt;=18))*(1+INDEX(#REF!,1,MATCH(CF238,#REF!,0)))*(1+$BJ239*--($BK239&lt;=CF238))</f>
        <v>#REF!</v>
      </c>
      <c r="CG239" s="4" t="e">
        <f t="array" ref="CG239">($BF239*(1+INDEX(#REF!,MATCH($D237,#REF!,0),COUNTIF(#REF!,"&lt;="&amp;CG237)))*(1+IFERROR(INDEX(#REF!,MATCH($D237,#REF!,0),MATCH(MONTH(CG238),#REF!,0)),0))*--(ROUND((CG238-$BH239)/30,0)&lt;18)+INDEX($I239:CF239,1,MATCH(EDATE(CG238,-12),$I238:CF238,0))*(1+CG$2)*--(ROUND((CG238-$BH239)/30,0)&gt;=18))*(1+INDEX(#REF!,1,MATCH(CG238,#REF!,0)))*(1+$BJ239*--($BK239&lt;=CG238))</f>
        <v>#REF!</v>
      </c>
      <c r="CH239" s="4" t="e">
        <f t="array" ref="CH239">($BF239*(1+INDEX(#REF!,MATCH($D237,#REF!,0),COUNTIF(#REF!,"&lt;="&amp;CH237)))*(1+IFERROR(INDEX(#REF!,MATCH($D237,#REF!,0),MATCH(MONTH(CH238),#REF!,0)),0))*--(ROUND((CH238-$BH239)/30,0)&lt;18)+INDEX($I239:CG239,1,MATCH(EDATE(CH238,-12),$I238:CG238,0))*(1+CH$2)*--(ROUND((CH238-$BH239)/30,0)&gt;=18))*(1+INDEX(#REF!,1,MATCH(CH238,#REF!,0)))*(1+$BJ239*--($BK239&lt;=CH238))</f>
        <v>#REF!</v>
      </c>
      <c r="CI239" s="4" t="e">
        <f t="array" ref="CI239">($BF239*(1+INDEX(#REF!,MATCH($D237,#REF!,0),COUNTIF(#REF!,"&lt;="&amp;CI237)))*(1+IFERROR(INDEX(#REF!,MATCH($D237,#REF!,0),MATCH(MONTH(CI238),#REF!,0)),0))*--(ROUND((CI238-$BH239)/30,0)&lt;18)+INDEX($I239:CH239,1,MATCH(EDATE(CI238,-12),$I238:CH238,0))*(1+CI$2)*--(ROUND((CI238-$BH239)/30,0)&gt;=18))*(1+INDEX(#REF!,1,MATCH(CI238,#REF!,0)))*(1+$BJ239*--($BK239&lt;=CI238))</f>
        <v>#REF!</v>
      </c>
      <c r="CJ239" s="4" t="e">
        <f t="array" ref="CJ239">($BF239*(1+INDEX(#REF!,MATCH($D237,#REF!,0),COUNTIF(#REF!,"&lt;="&amp;CJ237)))*(1+IFERROR(INDEX(#REF!,MATCH($D237,#REF!,0),MATCH(MONTH(CJ238),#REF!,0)),0))*--(ROUND((CJ238-$BH239)/30,0)&lt;18)+INDEX($I239:CI239,1,MATCH(EDATE(CJ238,-12),$I238:CI238,0))*(1+CJ$2)*--(ROUND((CJ238-$BH239)/30,0)&gt;=18))*(1+INDEX(#REF!,1,MATCH(CJ238,#REF!,0)))*(1+$BJ239*--($BK239&lt;=CJ238))</f>
        <v>#REF!</v>
      </c>
      <c r="CK239" s="4" t="e">
        <f t="array" ref="CK239">($BF239*(1+INDEX(#REF!,MATCH($D237,#REF!,0),COUNTIF(#REF!,"&lt;="&amp;CK237)))*(1+IFERROR(INDEX(#REF!,MATCH($D237,#REF!,0),MATCH(MONTH(CK238),#REF!,0)),0))*--(ROUND((CK238-$BH239)/30,0)&lt;18)+INDEX($I239:CJ239,1,MATCH(EDATE(CK238,-12),$I238:CJ238,0))*(1+CK$2)*--(ROUND((CK238-$BH239)/30,0)&gt;=18))*(1+INDEX(#REF!,1,MATCH(CK238,#REF!,0)))*(1+$BJ239*--($BK239&lt;=CK238))</f>
        <v>#REF!</v>
      </c>
      <c r="CL239" s="4" t="e">
        <f t="array" ref="CL239">($BF239*(1+INDEX(#REF!,MATCH($D237,#REF!,0),COUNTIF(#REF!,"&lt;="&amp;CL237)))*(1+IFERROR(INDEX(#REF!,MATCH($D237,#REF!,0),MATCH(MONTH(CL238),#REF!,0)),0))*--(ROUND((CL238-$BH239)/30,0)&lt;18)+INDEX($I239:CK239,1,MATCH(EDATE(CL238,-12),$I238:CK238,0))*(1+CL$2)*--(ROUND((CL238-$BH239)/30,0)&gt;=18))*(1+INDEX(#REF!,1,MATCH(CL238,#REF!,0)))*(1+$BJ239*--($BK239&lt;=CL238))</f>
        <v>#REF!</v>
      </c>
      <c r="CM239" s="4" t="e">
        <f t="array" ref="CM239">($BF239*(1+INDEX(#REF!,MATCH($D237,#REF!,0),COUNTIF(#REF!,"&lt;="&amp;CM237)))*(1+IFERROR(INDEX(#REF!,MATCH($D237,#REF!,0),MATCH(MONTH(CM238),#REF!,0)),0))*--(ROUND((CM238-$BH239)/30,0)&lt;18)+INDEX($I239:CL239,1,MATCH(EDATE(CM238,-12),$I238:CL238,0))*(1+CM$2)*--(ROUND((CM238-$BH239)/30,0)&gt;=18))*(1+INDEX(#REF!,1,MATCH(CM238,#REF!,0)))*(1+$BJ239*--($BK239&lt;=CM238))</f>
        <v>#REF!</v>
      </c>
      <c r="CN239" s="4" t="e">
        <f t="array" ref="CN239">($BF239*(1+INDEX(#REF!,MATCH($D237,#REF!,0),COUNTIF(#REF!,"&lt;="&amp;CN237)))*(1+IFERROR(INDEX(#REF!,MATCH($D237,#REF!,0),MATCH(MONTH(CN238),#REF!,0)),0))*--(ROUND((CN238-$BH239)/30,0)&lt;18)+INDEX($I239:CM239,1,MATCH(EDATE(CN238,-12),$I238:CM238,0))*(1+CN$2)*--(ROUND((CN238-$BH239)/30,0)&gt;=18))*(1+INDEX(#REF!,1,MATCH(CN238,#REF!,0)))*(1+$BJ239*--($BK239&lt;=CN238))</f>
        <v>#REF!</v>
      </c>
      <c r="CO239" s="60"/>
      <c r="CP239" s="4" t="e">
        <f t="shared" ref="CP239:CP256" si="578">SUM(CC239:CN239)</f>
        <v>#REF!</v>
      </c>
      <c r="CQ239" s="6" t="e">
        <f>CP239/CP239</f>
        <v>#REF!</v>
      </c>
    </row>
    <row r="240" spans="1:95" ht="10.5" customHeight="1" x14ac:dyDescent="0.25">
      <c r="A240" s="70" t="str">
        <f t="shared" si="573"/>
        <v>DespesaImpostos sobre receita</v>
      </c>
      <c r="B240" s="70" t="s">
        <v>53</v>
      </c>
      <c r="C240" s="70"/>
      <c r="D240" s="81" t="s">
        <v>54</v>
      </c>
      <c r="E240" s="81" t="e">
        <f>D237</f>
        <v>#REF!</v>
      </c>
      <c r="F240" s="60"/>
      <c r="G240" s="88">
        <v>-6.3411034382427501E-3</v>
      </c>
      <c r="H240" s="60"/>
      <c r="I240" s="83">
        <v>-180.81</v>
      </c>
      <c r="J240" s="83">
        <v>-227.79</v>
      </c>
      <c r="K240" s="83">
        <v>-228.16</v>
      </c>
      <c r="L240" s="83">
        <v>-876.23</v>
      </c>
      <c r="M240" s="83">
        <v>-307.86</v>
      </c>
      <c r="N240" s="83">
        <v>-170.38</v>
      </c>
      <c r="O240" s="83">
        <v>-268.07</v>
      </c>
      <c r="P240" s="83">
        <v>-675.42</v>
      </c>
      <c r="Q240" s="83">
        <v>-6.15</v>
      </c>
      <c r="R240" s="83">
        <v>-470.15</v>
      </c>
      <c r="S240" s="83">
        <v>-186.33</v>
      </c>
      <c r="T240" s="83">
        <v>-267.11</v>
      </c>
      <c r="U240" s="60"/>
      <c r="V240" s="83">
        <f t="shared" si="574"/>
        <v>-3864.4600000000005</v>
      </c>
      <c r="W240" s="88">
        <f>V240/V239</f>
        <v>-6.3411034382427501E-3</v>
      </c>
      <c r="X240" s="60"/>
      <c r="Y240" s="83">
        <f t="shared" ref="Y240:AJ240" si="579">SUM(Y241:Y243)</f>
        <v>0</v>
      </c>
      <c r="Z240" s="83">
        <f t="shared" si="579"/>
        <v>0</v>
      </c>
      <c r="AA240" s="83">
        <f t="shared" si="579"/>
        <v>0</v>
      </c>
      <c r="AB240" s="83">
        <f t="shared" si="579"/>
        <v>0</v>
      </c>
      <c r="AC240" s="83">
        <f t="shared" si="579"/>
        <v>0</v>
      </c>
      <c r="AD240" s="83">
        <f t="shared" si="579"/>
        <v>0</v>
      </c>
      <c r="AE240" s="83">
        <f t="shared" si="579"/>
        <v>0</v>
      </c>
      <c r="AF240" s="83">
        <f t="shared" si="579"/>
        <v>0</v>
      </c>
      <c r="AG240" s="83">
        <f t="shared" si="579"/>
        <v>0</v>
      </c>
      <c r="AH240" s="83">
        <f t="shared" si="579"/>
        <v>0</v>
      </c>
      <c r="AI240" s="83">
        <f t="shared" si="579"/>
        <v>0</v>
      </c>
      <c r="AJ240" s="83">
        <f t="shared" si="579"/>
        <v>0</v>
      </c>
      <c r="AK240" s="60"/>
      <c r="AL240" s="83">
        <f t="shared" si="575"/>
        <v>0</v>
      </c>
      <c r="AM240" s="88" t="e">
        <f>AL240/AL239</f>
        <v>#DIV/0!</v>
      </c>
      <c r="AN240" s="60" t="e">
        <f>D237&amp;D240</f>
        <v>#REF!</v>
      </c>
      <c r="AO240" s="83">
        <f t="shared" ref="AO240:AZ240" si="580">SUM(AO241:AO243)</f>
        <v>0</v>
      </c>
      <c r="AP240" s="83">
        <f t="shared" si="580"/>
        <v>0</v>
      </c>
      <c r="AQ240" s="83">
        <f t="shared" si="580"/>
        <v>0</v>
      </c>
      <c r="AR240" s="83">
        <f t="shared" si="580"/>
        <v>0</v>
      </c>
      <c r="AS240" s="83">
        <f t="shared" si="580"/>
        <v>0</v>
      </c>
      <c r="AT240" s="83">
        <f t="shared" si="580"/>
        <v>0</v>
      </c>
      <c r="AU240" s="83">
        <f t="shared" si="580"/>
        <v>0</v>
      </c>
      <c r="AV240" s="83">
        <f t="shared" si="580"/>
        <v>0</v>
      </c>
      <c r="AW240" s="83">
        <f t="shared" si="580"/>
        <v>0</v>
      </c>
      <c r="AX240" s="83">
        <f t="shared" si="580"/>
        <v>0</v>
      </c>
      <c r="AY240" s="83">
        <f t="shared" si="580"/>
        <v>0</v>
      </c>
      <c r="AZ240" s="83">
        <f t="shared" si="580"/>
        <v>0</v>
      </c>
      <c r="BA240" s="60"/>
      <c r="BB240" s="83">
        <f t="shared" si="576"/>
        <v>0</v>
      </c>
      <c r="BC240" s="88" t="e">
        <f>BB240/BB239</f>
        <v>#DIV/0!</v>
      </c>
      <c r="BD240" s="60"/>
      <c r="BE240" s="83"/>
      <c r="BF240" s="116"/>
      <c r="BG240" s="116"/>
      <c r="BH240" s="117"/>
      <c r="BI240" s="117"/>
      <c r="BJ240" s="117"/>
      <c r="BK240" s="117"/>
      <c r="BL240" s="60"/>
      <c r="BM240" s="83">
        <f t="shared" ref="BM240:BX240" si="581">SUM(BM241:BM243)</f>
        <v>0</v>
      </c>
      <c r="BN240" s="83">
        <f t="shared" si="581"/>
        <v>0</v>
      </c>
      <c r="BO240" s="83">
        <f t="shared" si="581"/>
        <v>0</v>
      </c>
      <c r="BP240" s="83">
        <f t="shared" si="581"/>
        <v>0</v>
      </c>
      <c r="BQ240" s="83" t="e">
        <f t="shared" si="581"/>
        <v>#REF!</v>
      </c>
      <c r="BR240" s="83" t="e">
        <f t="shared" si="581"/>
        <v>#REF!</v>
      </c>
      <c r="BS240" s="83" t="e">
        <f t="shared" si="581"/>
        <v>#REF!</v>
      </c>
      <c r="BT240" s="83" t="e">
        <f t="shared" si="581"/>
        <v>#REF!</v>
      </c>
      <c r="BU240" s="83" t="e">
        <f t="shared" si="581"/>
        <v>#REF!</v>
      </c>
      <c r="BV240" s="83" t="e">
        <f t="shared" si="581"/>
        <v>#REF!</v>
      </c>
      <c r="BW240" s="83" t="e">
        <f t="shared" si="581"/>
        <v>#REF!</v>
      </c>
      <c r="BX240" s="83" t="e">
        <f t="shared" si="581"/>
        <v>#REF!</v>
      </c>
      <c r="BY240" s="60"/>
      <c r="BZ240" s="83" t="e">
        <f t="shared" si="577"/>
        <v>#REF!</v>
      </c>
      <c r="CA240" s="88" t="e">
        <f>BZ240/BZ239</f>
        <v>#REF!</v>
      </c>
      <c r="CB240" s="60"/>
      <c r="CC240" s="83" t="e">
        <f t="shared" ref="CC240:CN240" si="582">SUM(CC241:CC243)</f>
        <v>#REF!</v>
      </c>
      <c r="CD240" s="83" t="e">
        <f t="shared" si="582"/>
        <v>#REF!</v>
      </c>
      <c r="CE240" s="83" t="e">
        <f t="shared" si="582"/>
        <v>#REF!</v>
      </c>
      <c r="CF240" s="83" t="e">
        <f t="shared" si="582"/>
        <v>#REF!</v>
      </c>
      <c r="CG240" s="83" t="e">
        <f t="shared" si="582"/>
        <v>#REF!</v>
      </c>
      <c r="CH240" s="83" t="e">
        <f t="shared" si="582"/>
        <v>#REF!</v>
      </c>
      <c r="CI240" s="83" t="e">
        <f t="shared" si="582"/>
        <v>#REF!</v>
      </c>
      <c r="CJ240" s="83" t="e">
        <f t="shared" si="582"/>
        <v>#REF!</v>
      </c>
      <c r="CK240" s="83" t="e">
        <f t="shared" si="582"/>
        <v>#REF!</v>
      </c>
      <c r="CL240" s="83" t="e">
        <f t="shared" si="582"/>
        <v>#REF!</v>
      </c>
      <c r="CM240" s="83" t="e">
        <f t="shared" si="582"/>
        <v>#REF!</v>
      </c>
      <c r="CN240" s="83" t="e">
        <f t="shared" si="582"/>
        <v>#REF!</v>
      </c>
      <c r="CO240" s="60"/>
      <c r="CP240" s="83" t="e">
        <f t="shared" si="578"/>
        <v>#REF!</v>
      </c>
      <c r="CQ240" s="88" t="e">
        <f>CP240/CP239</f>
        <v>#REF!</v>
      </c>
    </row>
    <row r="241" spans="1:95" ht="10.5" customHeight="1" outlineLevel="1" x14ac:dyDescent="0.25">
      <c r="A241" s="70" t="str">
        <f t="shared" si="573"/>
        <v>DespesaICMS</v>
      </c>
      <c r="B241" s="70" t="s">
        <v>53</v>
      </c>
      <c r="C241" s="70" t="s">
        <v>55</v>
      </c>
      <c r="D241" s="60" t="s">
        <v>55</v>
      </c>
      <c r="E241" s="60" t="e">
        <f>D237</f>
        <v>#REF!</v>
      </c>
      <c r="F241" s="60"/>
      <c r="G241" s="62">
        <v>0</v>
      </c>
      <c r="H241" s="60"/>
      <c r="I241" s="67">
        <v>-180.81</v>
      </c>
      <c r="J241" s="67">
        <v>-227.79</v>
      </c>
      <c r="K241" s="67">
        <v>-228.16</v>
      </c>
      <c r="L241" s="67">
        <v>-183.34</v>
      </c>
      <c r="M241" s="67">
        <v>-307.86</v>
      </c>
      <c r="N241" s="67">
        <v>-170.38</v>
      </c>
      <c r="O241" s="67">
        <v>-268.07</v>
      </c>
      <c r="P241" s="67">
        <v>-642.9</v>
      </c>
      <c r="Q241" s="67">
        <v>-6.15</v>
      </c>
      <c r="R241" s="67">
        <v>-369.98</v>
      </c>
      <c r="S241" s="67">
        <v>-133.91</v>
      </c>
      <c r="T241" s="67">
        <v>-162.78</v>
      </c>
      <c r="U241" s="60"/>
      <c r="V241" s="87">
        <f t="shared" si="574"/>
        <v>-2882.13</v>
      </c>
      <c r="W241" s="62">
        <f>V241/V239</f>
        <v>-4.7292207585180272E-3</v>
      </c>
      <c r="X241" s="60"/>
      <c r="Y241" s="67">
        <f t="array" ref="Y241">-IFERROR(INDEX(#REF!,MATCH($A237&amp;$D241,#REF!,0),MATCH(Y$3,#REF!,0)),0)</f>
        <v>0</v>
      </c>
      <c r="Z241" s="67">
        <f t="array" ref="Z241">-IFERROR(INDEX(#REF!,MATCH($A237&amp;$D241,#REF!,0),MATCH(Z$3,#REF!,0)),0)</f>
        <v>0</v>
      </c>
      <c r="AA241" s="67">
        <f t="array" ref="AA241">-IFERROR(INDEX(#REF!,MATCH($A237&amp;$D241,#REF!,0),MATCH(AA$3,#REF!,0)),0)</f>
        <v>0</v>
      </c>
      <c r="AB241" s="67">
        <f t="array" ref="AB241">-IFERROR(INDEX(#REF!,MATCH($A237&amp;$D241,#REF!,0),MATCH(AB$3,#REF!,0)),0)</f>
        <v>0</v>
      </c>
      <c r="AC241" s="67">
        <f t="array" ref="AC241">-IFERROR(INDEX(#REF!,MATCH($A237&amp;$D241,#REF!,0),MATCH(AC$3,#REF!,0)),0)</f>
        <v>0</v>
      </c>
      <c r="AD241" s="67">
        <f t="array" ref="AD241">-IFERROR(INDEX(#REF!,MATCH($A237&amp;$D241,#REF!,0),MATCH(AD$3,#REF!,0)),0)</f>
        <v>0</v>
      </c>
      <c r="AE241" s="67">
        <f t="array" ref="AE241">-IFERROR(INDEX(#REF!,MATCH($A237&amp;$D241,#REF!,0),MATCH(AE$3,#REF!,0)),0)</f>
        <v>0</v>
      </c>
      <c r="AF241" s="67">
        <f t="array" ref="AF241">-IFERROR(INDEX(#REF!,MATCH($A237&amp;$D241,#REF!,0),MATCH(AF$3,#REF!,0)),0)</f>
        <v>0</v>
      </c>
      <c r="AG241" s="67">
        <f t="array" ref="AG241">-IFERROR(INDEX(#REF!,MATCH($A237&amp;$D241,#REF!,0),MATCH(AG$3,#REF!,0)),0)</f>
        <v>0</v>
      </c>
      <c r="AH241" s="67">
        <f t="array" ref="AH241">-IFERROR(INDEX(#REF!,MATCH($A237&amp;$D241,#REF!,0),MATCH(AH$3,#REF!,0)),0)</f>
        <v>0</v>
      </c>
      <c r="AI241" s="67">
        <f t="array" ref="AI241">-IFERROR(INDEX(#REF!,MATCH($A237&amp;$D241,#REF!,0),MATCH(AI$3,#REF!,0)),0)</f>
        <v>0</v>
      </c>
      <c r="AJ241" s="67">
        <f t="array" ref="AJ241">-IFERROR(INDEX(#REF!,MATCH($A237&amp;$D241,#REF!,0),MATCH(AJ$3,#REF!,0)),0)</f>
        <v>0</v>
      </c>
      <c r="AK241" s="60"/>
      <c r="AL241" s="87">
        <f t="shared" si="575"/>
        <v>0</v>
      </c>
      <c r="AM241" s="62" t="e">
        <f>AL241/AL239</f>
        <v>#DIV/0!</v>
      </c>
      <c r="AN241" s="60" t="e">
        <f>D237&amp;D241</f>
        <v>#REF!</v>
      </c>
      <c r="AO241" s="67">
        <f t="array" ref="AO241">-IFERROR(INDEX(#REF!,MATCH($A237&amp;$D241,#REF!,0),MATCH(AO$3,#REF!,0)),0)</f>
        <v>0</v>
      </c>
      <c r="AP241" s="67">
        <f t="array" ref="AP241">-IFERROR(INDEX(#REF!,MATCH($A237&amp;$D241,#REF!,0),MATCH(AP$3,#REF!,0)),0)</f>
        <v>0</v>
      </c>
      <c r="AQ241" s="67">
        <f t="array" ref="AQ241">-IFERROR(INDEX(#REF!,MATCH($A237&amp;$D241,#REF!,0),MATCH(AQ$3,#REF!,0)),0)</f>
        <v>0</v>
      </c>
      <c r="AR241" s="67">
        <f t="array" ref="AR241">-IFERROR(INDEX(#REF!,MATCH($A237&amp;$D241,#REF!,0),MATCH(AR$3,#REF!,0)),0)</f>
        <v>0</v>
      </c>
      <c r="AS241" s="67">
        <f t="array" ref="AS241">-IFERROR(INDEX(#REF!,MATCH($A237&amp;$D241,#REF!,0),MATCH(AS$3,#REF!,0)),0)</f>
        <v>0</v>
      </c>
      <c r="AT241" s="67">
        <f t="array" ref="AT241">-IFERROR(INDEX(#REF!,MATCH($A237&amp;$D241,#REF!,0),MATCH(AT$3,#REF!,0)),0)</f>
        <v>0</v>
      </c>
      <c r="AU241" s="67">
        <f t="array" ref="AU241">-IFERROR(INDEX(#REF!,MATCH($A237&amp;$D241,#REF!,0),MATCH(AU$3,#REF!,0)),0)</f>
        <v>0</v>
      </c>
      <c r="AV241" s="67">
        <f t="array" ref="AV241">-IFERROR(INDEX(#REF!,MATCH($A237&amp;$D241,#REF!,0),MATCH(AV$3,#REF!,0)),0)</f>
        <v>0</v>
      </c>
      <c r="AW241" s="67">
        <f t="array" ref="AW241">-IFERROR(INDEX(#REF!,MATCH($A237&amp;$D241,#REF!,0),MATCH(AW$3,#REF!,0)),0)</f>
        <v>0</v>
      </c>
      <c r="AX241" s="67">
        <f t="array" ref="AX241">-IFERROR(INDEX(#REF!,MATCH($A237&amp;$D241,#REF!,0),MATCH(AX$3,#REF!,0)),0)</f>
        <v>0</v>
      </c>
      <c r="AY241" s="67">
        <f t="array" ref="AY241">-IFERROR(INDEX(#REF!,MATCH($A237&amp;$D241,#REF!,0),MATCH(AY$3,#REF!,0)),0)</f>
        <v>0</v>
      </c>
      <c r="AZ241" s="67">
        <f t="array" ref="AZ241">-IFERROR(INDEX(#REF!,MATCH($A237&amp;$D241,#REF!,0),MATCH(AZ$3,#REF!,0)),0)</f>
        <v>0</v>
      </c>
      <c r="BA241" s="60"/>
      <c r="BB241" s="87">
        <f t="shared" si="576"/>
        <v>0</v>
      </c>
      <c r="BC241" s="62" t="e">
        <f>BB241/BB239</f>
        <v>#DIV/0!</v>
      </c>
      <c r="BD241" s="60"/>
      <c r="BE241" s="67"/>
      <c r="BF241" s="119"/>
      <c r="BG241" s="120" t="e">
        <f t="array" ref="BG241">INDEX(#REF!,MATCH($D237,#REF!,0),MATCH($D241,#REF!,0))</f>
        <v>#REF!</v>
      </c>
      <c r="BH241" s="121"/>
      <c r="BI241" s="121"/>
      <c r="BJ241" s="121"/>
      <c r="BK241" s="121"/>
      <c r="BL241" s="60"/>
      <c r="BM241" s="67">
        <f t="array" ref="BM241">-IFERROR(INDEX(#REF!,MATCH($A237&amp;$D241,#REF!,0),MATCH(BM$3,#REF!,0)),0)</f>
        <v>0</v>
      </c>
      <c r="BN241" s="67">
        <f t="array" ref="BN241">-IFERROR(INDEX(#REF!,MATCH($A237&amp;$D241,#REF!,0),MATCH(BN$3,#REF!,0)),0)</f>
        <v>0</v>
      </c>
      <c r="BO241" s="67">
        <f t="array" ref="BO241">-IFERROR(INDEX(#REF!,MATCH($A237&amp;$D241,#REF!,0),MATCH(BO$3,#REF!,0)),0)</f>
        <v>0</v>
      </c>
      <c r="BP241" s="67">
        <f t="array" ref="BP241">-IFERROR(INDEX(#REF!,MATCH($A237&amp;$D241,#REF!,0),MATCH(BP$3,#REF!,0)),0)</f>
        <v>0</v>
      </c>
      <c r="BQ241" s="67" t="e">
        <f t="shared" ref="BQ241:BX241" si="583">((BQ246*$G241*--(AND($BF241=0,$BG241=0))+$BF241+BQ246*$BG241)*--(BQ$3&gt;=$BH241))*(1+$BJ241*--(BQ$3&gt;=$BK241))*--(IFERROR(MOD(MONTH(BQ$3),$BI241),0)=0)</f>
        <v>#REF!</v>
      </c>
      <c r="BR241" s="67" t="e">
        <f t="shared" si="583"/>
        <v>#REF!</v>
      </c>
      <c r="BS241" s="67" t="e">
        <f t="shared" si="583"/>
        <v>#REF!</v>
      </c>
      <c r="BT241" s="67" t="e">
        <f t="shared" si="583"/>
        <v>#REF!</v>
      </c>
      <c r="BU241" s="67" t="e">
        <f t="shared" si="583"/>
        <v>#REF!</v>
      </c>
      <c r="BV241" s="67" t="e">
        <f t="shared" si="583"/>
        <v>#REF!</v>
      </c>
      <c r="BW241" s="67" t="e">
        <f t="shared" si="583"/>
        <v>#REF!</v>
      </c>
      <c r="BX241" s="67" t="e">
        <f t="shared" si="583"/>
        <v>#REF!</v>
      </c>
      <c r="BY241" s="60"/>
      <c r="BZ241" s="87" t="e">
        <f t="shared" si="577"/>
        <v>#REF!</v>
      </c>
      <c r="CA241" s="62" t="e">
        <f>BZ241/BZ239</f>
        <v>#REF!</v>
      </c>
      <c r="CB241" s="60"/>
      <c r="CC241" s="67" t="e">
        <f t="shared" ref="CC241:CN241" si="584">((CC246*$G241*--(AND($BF241=0,$BG241=0))+$BF241+CC246*$BG241)*--(CC$3&gt;=$BH241))*(1+$BJ241*--(CC$3&gt;=$BK241))*--(IFERROR(MOD(MONTH(CC$3),$BI241),0)=0)</f>
        <v>#REF!</v>
      </c>
      <c r="CD241" s="67" t="e">
        <f t="shared" si="584"/>
        <v>#REF!</v>
      </c>
      <c r="CE241" s="67" t="e">
        <f t="shared" si="584"/>
        <v>#REF!</v>
      </c>
      <c r="CF241" s="67" t="e">
        <f t="shared" si="584"/>
        <v>#REF!</v>
      </c>
      <c r="CG241" s="67" t="e">
        <f t="shared" si="584"/>
        <v>#REF!</v>
      </c>
      <c r="CH241" s="67" t="e">
        <f t="shared" si="584"/>
        <v>#REF!</v>
      </c>
      <c r="CI241" s="67" t="e">
        <f t="shared" si="584"/>
        <v>#REF!</v>
      </c>
      <c r="CJ241" s="67" t="e">
        <f t="shared" si="584"/>
        <v>#REF!</v>
      </c>
      <c r="CK241" s="67" t="e">
        <f t="shared" si="584"/>
        <v>#REF!</v>
      </c>
      <c r="CL241" s="67" t="e">
        <f t="shared" si="584"/>
        <v>#REF!</v>
      </c>
      <c r="CM241" s="67" t="e">
        <f t="shared" si="584"/>
        <v>#REF!</v>
      </c>
      <c r="CN241" s="67" t="e">
        <f t="shared" si="584"/>
        <v>#REF!</v>
      </c>
      <c r="CO241" s="60"/>
      <c r="CP241" s="87" t="e">
        <f t="shared" si="578"/>
        <v>#REF!</v>
      </c>
      <c r="CQ241" s="62" t="e">
        <f>CP241/CP239</f>
        <v>#REF!</v>
      </c>
    </row>
    <row r="242" spans="1:95" ht="10.5" customHeight="1" outlineLevel="1" x14ac:dyDescent="0.25">
      <c r="A242" s="70" t="str">
        <f t="shared" si="573"/>
        <v>DespesaPIS/COFINS</v>
      </c>
      <c r="B242" s="70" t="s">
        <v>53</v>
      </c>
      <c r="C242" s="70" t="s">
        <v>56</v>
      </c>
      <c r="D242" s="60" t="s">
        <v>56</v>
      </c>
      <c r="E242" s="60" t="e">
        <f>D237</f>
        <v>#REF!</v>
      </c>
      <c r="F242" s="60"/>
      <c r="G242" s="62">
        <v>0</v>
      </c>
      <c r="H242" s="60"/>
      <c r="I242" s="67">
        <v>0</v>
      </c>
      <c r="J242" s="67">
        <v>0</v>
      </c>
      <c r="K242" s="67">
        <v>0</v>
      </c>
      <c r="L242" s="67">
        <v>-692.89</v>
      </c>
      <c r="M242" s="67">
        <v>0</v>
      </c>
      <c r="N242" s="67">
        <v>0</v>
      </c>
      <c r="O242" s="67">
        <v>0</v>
      </c>
      <c r="P242" s="67">
        <v>-32.520000000000003</v>
      </c>
      <c r="Q242" s="67">
        <v>0</v>
      </c>
      <c r="R242" s="67">
        <v>-100.17</v>
      </c>
      <c r="S242" s="67">
        <v>-52.42</v>
      </c>
      <c r="T242" s="67">
        <v>-104.33</v>
      </c>
      <c r="U242" s="60"/>
      <c r="V242" s="87">
        <f t="shared" si="574"/>
        <v>-982.32999999999993</v>
      </c>
      <c r="W242" s="62">
        <f>V242/V239</f>
        <v>-1.6118826797247221E-3</v>
      </c>
      <c r="X242" s="60"/>
      <c r="Y242" s="67">
        <f t="array" ref="Y242">-IFERROR(INDEX(#REF!,MATCH($A237&amp;$D242,#REF!,0),MATCH(Y$3,#REF!,0)),0)</f>
        <v>0</v>
      </c>
      <c r="Z242" s="67">
        <f t="array" ref="Z242">-IFERROR(INDEX(#REF!,MATCH($A237&amp;$D242,#REF!,0),MATCH(Z$3,#REF!,0)),0)</f>
        <v>0</v>
      </c>
      <c r="AA242" s="67">
        <f t="array" ref="AA242">-IFERROR(INDEX(#REF!,MATCH($A237&amp;$D242,#REF!,0),MATCH(AA$3,#REF!,0)),0)</f>
        <v>0</v>
      </c>
      <c r="AB242" s="67">
        <f t="array" ref="AB242">-IFERROR(INDEX(#REF!,MATCH($A237&amp;$D242,#REF!,0),MATCH(AB$3,#REF!,0)),0)</f>
        <v>0</v>
      </c>
      <c r="AC242" s="67">
        <f t="array" ref="AC242">-IFERROR(INDEX(#REF!,MATCH($A237&amp;$D242,#REF!,0),MATCH(AC$3,#REF!,0)),0)</f>
        <v>0</v>
      </c>
      <c r="AD242" s="67">
        <f t="array" ref="AD242">-IFERROR(INDEX(#REF!,MATCH($A237&amp;$D242,#REF!,0),MATCH(AD$3,#REF!,0)),0)</f>
        <v>0</v>
      </c>
      <c r="AE242" s="67">
        <f t="array" ref="AE242">-IFERROR(INDEX(#REF!,MATCH($A237&amp;$D242,#REF!,0),MATCH(AE$3,#REF!,0)),0)</f>
        <v>0</v>
      </c>
      <c r="AF242" s="67">
        <f t="array" ref="AF242">-IFERROR(INDEX(#REF!,MATCH($A237&amp;$D242,#REF!,0),MATCH(AF$3,#REF!,0)),0)</f>
        <v>0</v>
      </c>
      <c r="AG242" s="67">
        <f t="array" ref="AG242">-IFERROR(INDEX(#REF!,MATCH($A237&amp;$D242,#REF!,0),MATCH(AG$3,#REF!,0)),0)</f>
        <v>0</v>
      </c>
      <c r="AH242" s="67">
        <f t="array" ref="AH242">-IFERROR(INDEX(#REF!,MATCH($A237&amp;$D242,#REF!,0),MATCH(AH$3,#REF!,0)),0)</f>
        <v>0</v>
      </c>
      <c r="AI242" s="67">
        <f t="array" ref="AI242">-IFERROR(INDEX(#REF!,MATCH($A237&amp;$D242,#REF!,0),MATCH(AI$3,#REF!,0)),0)</f>
        <v>0</v>
      </c>
      <c r="AJ242" s="67">
        <f t="array" ref="AJ242">-IFERROR(INDEX(#REF!,MATCH($A237&amp;$D242,#REF!,0),MATCH(AJ$3,#REF!,0)),0)</f>
        <v>0</v>
      </c>
      <c r="AK242" s="60"/>
      <c r="AL242" s="87">
        <f t="shared" si="575"/>
        <v>0</v>
      </c>
      <c r="AM242" s="62" t="e">
        <f>AL242/AL239</f>
        <v>#DIV/0!</v>
      </c>
      <c r="AN242" s="60" t="e">
        <f>D237&amp;D242</f>
        <v>#REF!</v>
      </c>
      <c r="AO242" s="67">
        <f t="array" ref="AO242">-IFERROR(INDEX(#REF!,MATCH($A237&amp;$D242,#REF!,0),MATCH(AO$3,#REF!,0)),0)</f>
        <v>0</v>
      </c>
      <c r="AP242" s="67">
        <f t="array" ref="AP242">-IFERROR(INDEX(#REF!,MATCH($A237&amp;$D242,#REF!,0),MATCH(AP$3,#REF!,0)),0)</f>
        <v>0</v>
      </c>
      <c r="AQ242" s="67">
        <f t="array" ref="AQ242">-IFERROR(INDEX(#REF!,MATCH($A237&amp;$D242,#REF!,0),MATCH(AQ$3,#REF!,0)),0)</f>
        <v>0</v>
      </c>
      <c r="AR242" s="67">
        <f t="array" ref="AR242">-IFERROR(INDEX(#REF!,MATCH($A237&amp;$D242,#REF!,0),MATCH(AR$3,#REF!,0)),0)</f>
        <v>0</v>
      </c>
      <c r="AS242" s="67">
        <f t="array" ref="AS242">-IFERROR(INDEX(#REF!,MATCH($A237&amp;$D242,#REF!,0),MATCH(AS$3,#REF!,0)),0)</f>
        <v>0</v>
      </c>
      <c r="AT242" s="67">
        <f t="array" ref="AT242">-IFERROR(INDEX(#REF!,MATCH($A237&amp;$D242,#REF!,0),MATCH(AT$3,#REF!,0)),0)</f>
        <v>0</v>
      </c>
      <c r="AU242" s="67">
        <f t="array" ref="AU242">-IFERROR(INDEX(#REF!,MATCH($A237&amp;$D242,#REF!,0),MATCH(AU$3,#REF!,0)),0)</f>
        <v>0</v>
      </c>
      <c r="AV242" s="67">
        <f t="array" ref="AV242">-IFERROR(INDEX(#REF!,MATCH($A237&amp;$D242,#REF!,0),MATCH(AV$3,#REF!,0)),0)</f>
        <v>0</v>
      </c>
      <c r="AW242" s="67">
        <f t="array" ref="AW242">-IFERROR(INDEX(#REF!,MATCH($A237&amp;$D242,#REF!,0),MATCH(AW$3,#REF!,0)),0)</f>
        <v>0</v>
      </c>
      <c r="AX242" s="67">
        <f t="array" ref="AX242">-IFERROR(INDEX(#REF!,MATCH($A237&amp;$D242,#REF!,0),MATCH(AX$3,#REF!,0)),0)</f>
        <v>0</v>
      </c>
      <c r="AY242" s="67">
        <f t="array" ref="AY242">-IFERROR(INDEX(#REF!,MATCH($A237&amp;$D242,#REF!,0),MATCH(AY$3,#REF!,0)),0)</f>
        <v>0</v>
      </c>
      <c r="AZ242" s="67">
        <f t="array" ref="AZ242">-IFERROR(INDEX(#REF!,MATCH($A237&amp;$D242,#REF!,0),MATCH(AZ$3,#REF!,0)),0)</f>
        <v>0</v>
      </c>
      <c r="BA242" s="60"/>
      <c r="BB242" s="87">
        <f t="shared" si="576"/>
        <v>0</v>
      </c>
      <c r="BC242" s="62" t="e">
        <f>BB242/BB239</f>
        <v>#DIV/0!</v>
      </c>
      <c r="BD242" s="60"/>
      <c r="BE242" s="67"/>
      <c r="BF242" s="119"/>
      <c r="BG242" s="119"/>
      <c r="BH242" s="121"/>
      <c r="BI242" s="121"/>
      <c r="BJ242" s="121"/>
      <c r="BK242" s="121"/>
      <c r="BL242" s="60"/>
      <c r="BM242" s="67">
        <f t="array" ref="BM242">-IFERROR(INDEX(#REF!,MATCH($A237&amp;$D242,#REF!,0),MATCH(BM$3,#REF!,0)),0)</f>
        <v>0</v>
      </c>
      <c r="BN242" s="67">
        <f t="array" ref="BN242">-IFERROR(INDEX(#REF!,MATCH($A237&amp;$D242,#REF!,0),MATCH(BN$3,#REF!,0)),0)</f>
        <v>0</v>
      </c>
      <c r="BO242" s="67">
        <f t="array" ref="BO242">-IFERROR(INDEX(#REF!,MATCH($A237&amp;$D242,#REF!,0),MATCH(BO$3,#REF!,0)),0)</f>
        <v>0</v>
      </c>
      <c r="BP242" s="67">
        <f t="array" ref="BP242">-IFERROR(INDEX(#REF!,MATCH($A237&amp;$D242,#REF!,0),MATCH(BP$3,#REF!,0)),0)</f>
        <v>0</v>
      </c>
      <c r="BQ242" s="67" t="e">
        <f t="shared" ref="BQ242:BX242" si="585">((BQ239*$G242*--(AND($BF242=0,$BG242=0))+$BF242+BQ239*$BG242)*--(BQ$3&gt;=$BH242))*(1+$BJ242*--(BQ$3&gt;=$BK242))*--(IFERROR(MOD(MONTH(BQ$3),$BI242),0)=0)</f>
        <v>#REF!</v>
      </c>
      <c r="BR242" s="67" t="e">
        <f t="shared" si="585"/>
        <v>#REF!</v>
      </c>
      <c r="BS242" s="67" t="e">
        <f t="shared" si="585"/>
        <v>#REF!</v>
      </c>
      <c r="BT242" s="67" t="e">
        <f t="shared" si="585"/>
        <v>#REF!</v>
      </c>
      <c r="BU242" s="67" t="e">
        <f t="shared" si="585"/>
        <v>#REF!</v>
      </c>
      <c r="BV242" s="67" t="e">
        <f t="shared" si="585"/>
        <v>#REF!</v>
      </c>
      <c r="BW242" s="67" t="e">
        <f t="shared" si="585"/>
        <v>#REF!</v>
      </c>
      <c r="BX242" s="67" t="e">
        <f t="shared" si="585"/>
        <v>#REF!</v>
      </c>
      <c r="BY242" s="60"/>
      <c r="BZ242" s="87" t="e">
        <f t="shared" si="577"/>
        <v>#REF!</v>
      </c>
      <c r="CA242" s="62" t="e">
        <f>BZ242/BZ239</f>
        <v>#REF!</v>
      </c>
      <c r="CB242" s="60"/>
      <c r="CC242" s="67" t="e">
        <f t="shared" ref="CC242:CN242" si="586">((CC239*$G242*--(AND($BF242=0,$BG242=0))+$BF242+CC239*$BG242)*--(CC$3&gt;=$BH242))*(1+$BJ242*--(CC$3&gt;=$BK242))*--(IFERROR(MOD(MONTH(CC$3),$BI242),0)=0)</f>
        <v>#REF!</v>
      </c>
      <c r="CD242" s="67" t="e">
        <f t="shared" si="586"/>
        <v>#REF!</v>
      </c>
      <c r="CE242" s="67" t="e">
        <f t="shared" si="586"/>
        <v>#REF!</v>
      </c>
      <c r="CF242" s="67" t="e">
        <f t="shared" si="586"/>
        <v>#REF!</v>
      </c>
      <c r="CG242" s="67" t="e">
        <f t="shared" si="586"/>
        <v>#REF!</v>
      </c>
      <c r="CH242" s="67" t="e">
        <f t="shared" si="586"/>
        <v>#REF!</v>
      </c>
      <c r="CI242" s="67" t="e">
        <f t="shared" si="586"/>
        <v>#REF!</v>
      </c>
      <c r="CJ242" s="67" t="e">
        <f t="shared" si="586"/>
        <v>#REF!</v>
      </c>
      <c r="CK242" s="67" t="e">
        <f t="shared" si="586"/>
        <v>#REF!</v>
      </c>
      <c r="CL242" s="67" t="e">
        <f t="shared" si="586"/>
        <v>#REF!</v>
      </c>
      <c r="CM242" s="67" t="e">
        <f t="shared" si="586"/>
        <v>#REF!</v>
      </c>
      <c r="CN242" s="67" t="e">
        <f t="shared" si="586"/>
        <v>#REF!</v>
      </c>
      <c r="CO242" s="60"/>
      <c r="CP242" s="87" t="e">
        <f t="shared" si="578"/>
        <v>#REF!</v>
      </c>
      <c r="CQ242" s="62" t="e">
        <f>CP242/CP239</f>
        <v>#REF!</v>
      </c>
    </row>
    <row r="243" spans="1:95" ht="10.5" customHeight="1" outlineLevel="1" x14ac:dyDescent="0.25">
      <c r="A243" s="70" t="str">
        <f t="shared" si="573"/>
        <v>DespesaDIFAL + FCP</v>
      </c>
      <c r="B243" s="70" t="s">
        <v>53</v>
      </c>
      <c r="C243" s="70" t="s">
        <v>251</v>
      </c>
      <c r="D243" s="60" t="s">
        <v>57</v>
      </c>
      <c r="E243" s="60" t="e">
        <f>D237</f>
        <v>#REF!</v>
      </c>
      <c r="F243" s="60"/>
      <c r="G243" s="62">
        <v>0</v>
      </c>
      <c r="H243" s="60"/>
      <c r="I243" s="67">
        <v>0</v>
      </c>
      <c r="J243" s="67">
        <v>0</v>
      </c>
      <c r="K243" s="67">
        <v>0</v>
      </c>
      <c r="L243" s="67">
        <v>0</v>
      </c>
      <c r="M243" s="67">
        <v>0</v>
      </c>
      <c r="N243" s="67">
        <v>0</v>
      </c>
      <c r="O243" s="67">
        <v>0</v>
      </c>
      <c r="P243" s="67">
        <v>0</v>
      </c>
      <c r="Q243" s="67">
        <v>0</v>
      </c>
      <c r="R243" s="67">
        <v>0</v>
      </c>
      <c r="S243" s="67">
        <v>0</v>
      </c>
      <c r="T243" s="67">
        <v>0</v>
      </c>
      <c r="U243" s="60"/>
      <c r="V243" s="87">
        <f t="shared" si="574"/>
        <v>0</v>
      </c>
      <c r="W243" s="62">
        <f>V243/V239</f>
        <v>0</v>
      </c>
      <c r="X243" s="60"/>
      <c r="Y243" s="67">
        <f t="array" ref="Y243">-IFERROR(INDEX(#REF!,MATCH($A237&amp;$D243,#REF!,0),MATCH(Y$3,#REF!,0)),0)</f>
        <v>0</v>
      </c>
      <c r="Z243" s="67">
        <f t="array" ref="Z243">-IFERROR(INDEX(#REF!,MATCH($A237&amp;$D243,#REF!,0),MATCH(Z$3,#REF!,0)),0)</f>
        <v>0</v>
      </c>
      <c r="AA243" s="67">
        <f t="array" ref="AA243">-IFERROR(INDEX(#REF!,MATCH($A237&amp;$D243,#REF!,0),MATCH(AA$3,#REF!,0)),0)</f>
        <v>0</v>
      </c>
      <c r="AB243" s="67">
        <f t="array" ref="AB243">-IFERROR(INDEX(#REF!,MATCH($A237&amp;$D243,#REF!,0),MATCH(AB$3,#REF!,0)),0)</f>
        <v>0</v>
      </c>
      <c r="AC243" s="67">
        <f t="array" ref="AC243">-IFERROR(INDEX(#REF!,MATCH($A237&amp;$D243,#REF!,0),MATCH(AC$3,#REF!,0)),0)</f>
        <v>0</v>
      </c>
      <c r="AD243" s="67">
        <f t="array" ref="AD243">-IFERROR(INDEX(#REF!,MATCH($A237&amp;$D243,#REF!,0),MATCH(AD$3,#REF!,0)),0)</f>
        <v>0</v>
      </c>
      <c r="AE243" s="67">
        <f t="array" ref="AE243">-IFERROR(INDEX(#REF!,MATCH($A237&amp;$D243,#REF!,0),MATCH(AE$3,#REF!,0)),0)</f>
        <v>0</v>
      </c>
      <c r="AF243" s="67">
        <f t="array" ref="AF243">-IFERROR(INDEX(#REF!,MATCH($A237&amp;$D243,#REF!,0),MATCH(AF$3,#REF!,0)),0)</f>
        <v>0</v>
      </c>
      <c r="AG243" s="67">
        <f t="array" ref="AG243">-IFERROR(INDEX(#REF!,MATCH($A237&amp;$D243,#REF!,0),MATCH(AG$3,#REF!,0)),0)</f>
        <v>0</v>
      </c>
      <c r="AH243" s="67">
        <f t="array" ref="AH243">-IFERROR(INDEX(#REF!,MATCH($A237&amp;$D243,#REF!,0),MATCH(AH$3,#REF!,0)),0)</f>
        <v>0</v>
      </c>
      <c r="AI243" s="67">
        <f t="array" ref="AI243">-IFERROR(INDEX(#REF!,MATCH($A237&amp;$D243,#REF!,0),MATCH(AI$3,#REF!,0)),0)</f>
        <v>0</v>
      </c>
      <c r="AJ243" s="67">
        <f t="array" ref="AJ243">-IFERROR(INDEX(#REF!,MATCH($A237&amp;$D243,#REF!,0),MATCH(AJ$3,#REF!,0)),0)</f>
        <v>0</v>
      </c>
      <c r="AK243" s="60"/>
      <c r="AL243" s="87">
        <f t="shared" si="575"/>
        <v>0</v>
      </c>
      <c r="AM243" s="62" t="e">
        <f>AL243/AL239</f>
        <v>#DIV/0!</v>
      </c>
      <c r="AN243" s="60" t="e">
        <f>D237&amp;D243</f>
        <v>#REF!</v>
      </c>
      <c r="AO243" s="67">
        <f t="array" ref="AO243">-IFERROR(INDEX(#REF!,MATCH($A237&amp;$D243,#REF!,0),MATCH(AO$3,#REF!,0)),0)</f>
        <v>0</v>
      </c>
      <c r="AP243" s="67">
        <f t="array" ref="AP243">-IFERROR(INDEX(#REF!,MATCH($A237&amp;$D243,#REF!,0),MATCH(AP$3,#REF!,0)),0)</f>
        <v>0</v>
      </c>
      <c r="AQ243" s="67">
        <f t="array" ref="AQ243">-IFERROR(INDEX(#REF!,MATCH($A237&amp;$D243,#REF!,0),MATCH(AQ$3,#REF!,0)),0)</f>
        <v>0</v>
      </c>
      <c r="AR243" s="67">
        <f t="array" ref="AR243">-IFERROR(INDEX(#REF!,MATCH($A237&amp;$D243,#REF!,0),MATCH(AR$3,#REF!,0)),0)</f>
        <v>0</v>
      </c>
      <c r="AS243" s="67">
        <f t="array" ref="AS243">-IFERROR(INDEX(#REF!,MATCH($A237&amp;$D243,#REF!,0),MATCH(AS$3,#REF!,0)),0)</f>
        <v>0</v>
      </c>
      <c r="AT243" s="67">
        <f t="array" ref="AT243">-IFERROR(INDEX(#REF!,MATCH($A237&amp;$D243,#REF!,0),MATCH(AT$3,#REF!,0)),0)</f>
        <v>0</v>
      </c>
      <c r="AU243" s="67">
        <f t="array" ref="AU243">-IFERROR(INDEX(#REF!,MATCH($A237&amp;$D243,#REF!,0),MATCH(AU$3,#REF!,0)),0)</f>
        <v>0</v>
      </c>
      <c r="AV243" s="67">
        <f t="array" ref="AV243">-IFERROR(INDEX(#REF!,MATCH($A237&amp;$D243,#REF!,0),MATCH(AV$3,#REF!,0)),0)</f>
        <v>0</v>
      </c>
      <c r="AW243" s="67">
        <f t="array" ref="AW243">-IFERROR(INDEX(#REF!,MATCH($A237&amp;$D243,#REF!,0),MATCH(AW$3,#REF!,0)),0)</f>
        <v>0</v>
      </c>
      <c r="AX243" s="67">
        <f t="array" ref="AX243">-IFERROR(INDEX(#REF!,MATCH($A237&amp;$D243,#REF!,0),MATCH(AX$3,#REF!,0)),0)</f>
        <v>0</v>
      </c>
      <c r="AY243" s="67">
        <f t="array" ref="AY243">-IFERROR(INDEX(#REF!,MATCH($A237&amp;$D243,#REF!,0),MATCH(AY$3,#REF!,0)),0)</f>
        <v>0</v>
      </c>
      <c r="AZ243" s="67">
        <f t="array" ref="AZ243">-IFERROR(INDEX(#REF!,MATCH($A237&amp;$D243,#REF!,0),MATCH(AZ$3,#REF!,0)),0)</f>
        <v>0</v>
      </c>
      <c r="BA243" s="60"/>
      <c r="BB243" s="87">
        <f t="shared" si="576"/>
        <v>0</v>
      </c>
      <c r="BC243" s="62" t="e">
        <f>BB243/BB239</f>
        <v>#DIV/0!</v>
      </c>
      <c r="BD243" s="60"/>
      <c r="BE243" s="67"/>
      <c r="BF243" s="119"/>
      <c r="BG243" s="119"/>
      <c r="BH243" s="121"/>
      <c r="BI243" s="121"/>
      <c r="BJ243" s="121"/>
      <c r="BK243" s="121"/>
      <c r="BL243" s="60"/>
      <c r="BM243" s="67">
        <f t="array" ref="BM243">-IFERROR(INDEX(#REF!,MATCH($A237&amp;$D243,#REF!,0),MATCH(BM$3,#REF!,0)),0)</f>
        <v>0</v>
      </c>
      <c r="BN243" s="67">
        <f t="array" ref="BN243">-IFERROR(INDEX(#REF!,MATCH($A237&amp;$D243,#REF!,0),MATCH(BN$3,#REF!,0)),0)</f>
        <v>0</v>
      </c>
      <c r="BO243" s="67">
        <f t="array" ref="BO243">-IFERROR(INDEX(#REF!,MATCH($A237&amp;$D243,#REF!,0),MATCH(BO$3,#REF!,0)),0)</f>
        <v>0</v>
      </c>
      <c r="BP243" s="67">
        <f t="array" ref="BP243">-IFERROR(INDEX(#REF!,MATCH($A237&amp;$D243,#REF!,0),MATCH(BP$3,#REF!,0)),0)</f>
        <v>0</v>
      </c>
      <c r="BQ243" s="67" t="e">
        <f t="shared" ref="BQ243:BX243" si="587">((BQ239*$G243*--(AND($BF243=0,$BG243=0))+$BF243+BQ239*$BG243)*--(BQ$3&gt;=$BH243))*(1+$BJ243*--(BQ$3&gt;=$BK243))*--(IFERROR(MOD(MONTH(BQ$3),$BI243),0)=0)</f>
        <v>#REF!</v>
      </c>
      <c r="BR243" s="67" t="e">
        <f t="shared" si="587"/>
        <v>#REF!</v>
      </c>
      <c r="BS243" s="67" t="e">
        <f t="shared" si="587"/>
        <v>#REF!</v>
      </c>
      <c r="BT243" s="67" t="e">
        <f t="shared" si="587"/>
        <v>#REF!</v>
      </c>
      <c r="BU243" s="67" t="e">
        <f t="shared" si="587"/>
        <v>#REF!</v>
      </c>
      <c r="BV243" s="67" t="e">
        <f t="shared" si="587"/>
        <v>#REF!</v>
      </c>
      <c r="BW243" s="67" t="e">
        <f t="shared" si="587"/>
        <v>#REF!</v>
      </c>
      <c r="BX243" s="67" t="e">
        <f t="shared" si="587"/>
        <v>#REF!</v>
      </c>
      <c r="BY243" s="60"/>
      <c r="BZ243" s="87" t="e">
        <f t="shared" si="577"/>
        <v>#REF!</v>
      </c>
      <c r="CA243" s="62" t="e">
        <f>BZ243/BZ239</f>
        <v>#REF!</v>
      </c>
      <c r="CB243" s="60"/>
      <c r="CC243" s="67" t="e">
        <f t="shared" ref="CC243:CN243" si="588">((CC239*$G243*--(AND($BF243=0,$BG243=0))+$BF243+CC239*$BG243)*--(CC$3&gt;=$BH243))*(1+$BJ243*--(CC$3&gt;=$BK243))*--(IFERROR(MOD(MONTH(CC$3),$BI243),0)=0)</f>
        <v>#REF!</v>
      </c>
      <c r="CD243" s="67" t="e">
        <f t="shared" si="588"/>
        <v>#REF!</v>
      </c>
      <c r="CE243" s="67" t="e">
        <f t="shared" si="588"/>
        <v>#REF!</v>
      </c>
      <c r="CF243" s="67" t="e">
        <f t="shared" si="588"/>
        <v>#REF!</v>
      </c>
      <c r="CG243" s="67" t="e">
        <f t="shared" si="588"/>
        <v>#REF!</v>
      </c>
      <c r="CH243" s="67" t="e">
        <f t="shared" si="588"/>
        <v>#REF!</v>
      </c>
      <c r="CI243" s="67" t="e">
        <f t="shared" si="588"/>
        <v>#REF!</v>
      </c>
      <c r="CJ243" s="67" t="e">
        <f t="shared" si="588"/>
        <v>#REF!</v>
      </c>
      <c r="CK243" s="67" t="e">
        <f t="shared" si="588"/>
        <v>#REF!</v>
      </c>
      <c r="CL243" s="67" t="e">
        <f t="shared" si="588"/>
        <v>#REF!</v>
      </c>
      <c r="CM243" s="67" t="e">
        <f t="shared" si="588"/>
        <v>#REF!</v>
      </c>
      <c r="CN243" s="67" t="e">
        <f t="shared" si="588"/>
        <v>#REF!</v>
      </c>
      <c r="CO243" s="60"/>
      <c r="CP243" s="87" t="e">
        <f t="shared" si="578"/>
        <v>#REF!</v>
      </c>
      <c r="CQ243" s="62" t="e">
        <f>CP243/CP239</f>
        <v>#REF!</v>
      </c>
    </row>
    <row r="244" spans="1:95" ht="10.5" customHeight="1" x14ac:dyDescent="0.25">
      <c r="A244" s="70" t="str">
        <f t="shared" si="573"/>
        <v>DespesaReceita líquida</v>
      </c>
      <c r="B244" s="70" t="s">
        <v>53</v>
      </c>
      <c r="C244" s="70"/>
      <c r="D244" s="3" t="s">
        <v>1</v>
      </c>
      <c r="E244" s="3" t="e">
        <f>D237</f>
        <v>#REF!</v>
      </c>
      <c r="F244" s="60"/>
      <c r="G244" s="6">
        <v>0.99365889656175732</v>
      </c>
      <c r="H244" s="60"/>
      <c r="I244" s="4">
        <v>31135.03</v>
      </c>
      <c r="J244" s="4">
        <v>28865.759999999991</v>
      </c>
      <c r="K244" s="4">
        <v>47187.91</v>
      </c>
      <c r="L244" s="4">
        <v>45880.829999999987</v>
      </c>
      <c r="M244" s="4">
        <v>46006.149999999987</v>
      </c>
      <c r="N244" s="4">
        <v>49449.22</v>
      </c>
      <c r="O244" s="4">
        <v>51209.440000000002</v>
      </c>
      <c r="P244" s="4">
        <v>70310.45</v>
      </c>
      <c r="Q244" s="4">
        <v>63370.81</v>
      </c>
      <c r="R244" s="4">
        <v>53328.34</v>
      </c>
      <c r="S244" s="4">
        <v>55187.599999999991</v>
      </c>
      <c r="T244" s="4">
        <v>63634.21</v>
      </c>
      <c r="U244" s="60"/>
      <c r="V244" s="4">
        <f t="shared" si="574"/>
        <v>605565.74999999988</v>
      </c>
      <c r="W244" s="6">
        <f>V244/V239</f>
        <v>0.99365889656175732</v>
      </c>
      <c r="X244" s="60"/>
      <c r="Y244" s="4">
        <f t="shared" ref="Y244:AJ244" si="589">Y239+Y240</f>
        <v>0</v>
      </c>
      <c r="Z244" s="4">
        <f t="shared" si="589"/>
        <v>0</v>
      </c>
      <c r="AA244" s="4">
        <f t="shared" si="589"/>
        <v>0</v>
      </c>
      <c r="AB244" s="4">
        <f t="shared" si="589"/>
        <v>0</v>
      </c>
      <c r="AC244" s="4">
        <f t="shared" si="589"/>
        <v>0</v>
      </c>
      <c r="AD244" s="4">
        <f t="shared" si="589"/>
        <v>0</v>
      </c>
      <c r="AE244" s="4">
        <f t="shared" si="589"/>
        <v>0</v>
      </c>
      <c r="AF244" s="4">
        <f t="shared" si="589"/>
        <v>0</v>
      </c>
      <c r="AG244" s="4">
        <f t="shared" si="589"/>
        <v>0</v>
      </c>
      <c r="AH244" s="4">
        <f t="shared" si="589"/>
        <v>0</v>
      </c>
      <c r="AI244" s="4">
        <f t="shared" si="589"/>
        <v>0</v>
      </c>
      <c r="AJ244" s="4">
        <f t="shared" si="589"/>
        <v>0</v>
      </c>
      <c r="AK244" s="60"/>
      <c r="AL244" s="4">
        <f t="shared" si="575"/>
        <v>0</v>
      </c>
      <c r="AM244" s="6" t="e">
        <f>AL244/AL239</f>
        <v>#DIV/0!</v>
      </c>
      <c r="AN244" s="60" t="e">
        <f>D237&amp;D244</f>
        <v>#REF!</v>
      </c>
      <c r="AO244" s="4">
        <f t="shared" ref="AO244:AZ244" si="590">AO239+AO240</f>
        <v>0</v>
      </c>
      <c r="AP244" s="4">
        <f t="shared" si="590"/>
        <v>0</v>
      </c>
      <c r="AQ244" s="4">
        <f t="shared" si="590"/>
        <v>0</v>
      </c>
      <c r="AR244" s="4">
        <f t="shared" si="590"/>
        <v>0</v>
      </c>
      <c r="AS244" s="4">
        <f t="shared" si="590"/>
        <v>0</v>
      </c>
      <c r="AT244" s="4">
        <f t="shared" si="590"/>
        <v>0</v>
      </c>
      <c r="AU244" s="4">
        <f t="shared" si="590"/>
        <v>0</v>
      </c>
      <c r="AV244" s="4">
        <f t="shared" si="590"/>
        <v>0</v>
      </c>
      <c r="AW244" s="4">
        <f t="shared" si="590"/>
        <v>0</v>
      </c>
      <c r="AX244" s="4">
        <f t="shared" si="590"/>
        <v>0</v>
      </c>
      <c r="AY244" s="4">
        <f t="shared" si="590"/>
        <v>0</v>
      </c>
      <c r="AZ244" s="4">
        <f t="shared" si="590"/>
        <v>0</v>
      </c>
      <c r="BA244" s="60"/>
      <c r="BB244" s="4">
        <f t="shared" si="576"/>
        <v>0</v>
      </c>
      <c r="BC244" s="6" t="e">
        <f>BB244/BB239</f>
        <v>#DIV/0!</v>
      </c>
      <c r="BD244" s="60"/>
      <c r="BE244" s="4"/>
      <c r="BF244" s="102"/>
      <c r="BG244" s="102"/>
      <c r="BH244" s="103"/>
      <c r="BI244" s="103"/>
      <c r="BJ244" s="103"/>
      <c r="BK244" s="103"/>
      <c r="BL244" s="60"/>
      <c r="BM244" s="4">
        <f t="shared" ref="BM244:BX244" si="591">BM239+BM240</f>
        <v>0</v>
      </c>
      <c r="BN244" s="4">
        <f t="shared" si="591"/>
        <v>0</v>
      </c>
      <c r="BO244" s="4">
        <f t="shared" si="591"/>
        <v>0</v>
      </c>
      <c r="BP244" s="4">
        <f t="shared" si="591"/>
        <v>0</v>
      </c>
      <c r="BQ244" s="4" t="e">
        <f t="shared" si="591"/>
        <v>#REF!</v>
      </c>
      <c r="BR244" s="4" t="e">
        <f t="shared" si="591"/>
        <v>#REF!</v>
      </c>
      <c r="BS244" s="4" t="e">
        <f t="shared" si="591"/>
        <v>#REF!</v>
      </c>
      <c r="BT244" s="4" t="e">
        <f t="shared" si="591"/>
        <v>#REF!</v>
      </c>
      <c r="BU244" s="4" t="e">
        <f t="shared" si="591"/>
        <v>#REF!</v>
      </c>
      <c r="BV244" s="4" t="e">
        <f t="shared" si="591"/>
        <v>#REF!</v>
      </c>
      <c r="BW244" s="4" t="e">
        <f t="shared" si="591"/>
        <v>#REF!</v>
      </c>
      <c r="BX244" s="4" t="e">
        <f t="shared" si="591"/>
        <v>#REF!</v>
      </c>
      <c r="BY244" s="60"/>
      <c r="BZ244" s="4" t="e">
        <f t="shared" si="577"/>
        <v>#REF!</v>
      </c>
      <c r="CA244" s="6" t="e">
        <f>BZ244/BZ239</f>
        <v>#REF!</v>
      </c>
      <c r="CB244" s="60"/>
      <c r="CC244" s="4" t="e">
        <f t="shared" ref="CC244:CN244" si="592">CC239+CC240</f>
        <v>#REF!</v>
      </c>
      <c r="CD244" s="4" t="e">
        <f t="shared" si="592"/>
        <v>#REF!</v>
      </c>
      <c r="CE244" s="4" t="e">
        <f t="shared" si="592"/>
        <v>#REF!</v>
      </c>
      <c r="CF244" s="4" t="e">
        <f t="shared" si="592"/>
        <v>#REF!</v>
      </c>
      <c r="CG244" s="4" t="e">
        <f t="shared" si="592"/>
        <v>#REF!</v>
      </c>
      <c r="CH244" s="4" t="e">
        <f t="shared" si="592"/>
        <v>#REF!</v>
      </c>
      <c r="CI244" s="4" t="e">
        <f t="shared" si="592"/>
        <v>#REF!</v>
      </c>
      <c r="CJ244" s="4" t="e">
        <f t="shared" si="592"/>
        <v>#REF!</v>
      </c>
      <c r="CK244" s="4" t="e">
        <f t="shared" si="592"/>
        <v>#REF!</v>
      </c>
      <c r="CL244" s="4" t="e">
        <f t="shared" si="592"/>
        <v>#REF!</v>
      </c>
      <c r="CM244" s="4" t="e">
        <f t="shared" si="592"/>
        <v>#REF!</v>
      </c>
      <c r="CN244" s="4" t="e">
        <f t="shared" si="592"/>
        <v>#REF!</v>
      </c>
      <c r="CO244" s="60"/>
      <c r="CP244" s="4" t="e">
        <f t="shared" si="578"/>
        <v>#REF!</v>
      </c>
      <c r="CQ244" s="6" t="e">
        <f>CP244/CP239</f>
        <v>#REF!</v>
      </c>
    </row>
    <row r="245" spans="1:95" ht="10.5" customHeight="1" x14ac:dyDescent="0.25">
      <c r="A245" s="70" t="str">
        <f t="shared" si="573"/>
        <v>DespesaCMV</v>
      </c>
      <c r="B245" s="70" t="s">
        <v>53</v>
      </c>
      <c r="C245" s="70"/>
      <c r="D245" s="81" t="s">
        <v>58</v>
      </c>
      <c r="E245" s="81" t="e">
        <f>D237</f>
        <v>#REF!</v>
      </c>
      <c r="F245" s="60"/>
      <c r="G245" s="88">
        <v>-0.2100861864968902</v>
      </c>
      <c r="H245" s="60"/>
      <c r="I245" s="83">
        <v>-5771.4695915946459</v>
      </c>
      <c r="J245" s="83">
        <v>-5361.9043633042711</v>
      </c>
      <c r="K245" s="83">
        <v>-11815.31</v>
      </c>
      <c r="L245" s="83">
        <v>-11573.25</v>
      </c>
      <c r="M245" s="83">
        <v>-8558.73</v>
      </c>
      <c r="N245" s="83">
        <v>-8964.93</v>
      </c>
      <c r="O245" s="83">
        <v>-10401.94</v>
      </c>
      <c r="P245" s="83">
        <v>-15410.96</v>
      </c>
      <c r="Q245" s="83">
        <v>-14428.95</v>
      </c>
      <c r="R245" s="83">
        <v>-10034.24</v>
      </c>
      <c r="S245" s="83">
        <v>-12847.89</v>
      </c>
      <c r="T245" s="83">
        <v>-12863.2948</v>
      </c>
      <c r="U245" s="60"/>
      <c r="V245" s="83">
        <f t="shared" si="574"/>
        <v>-128032.86875489893</v>
      </c>
      <c r="W245" s="88">
        <f>V245/V239</f>
        <v>-0.2100861864968902</v>
      </c>
      <c r="X245" s="60"/>
      <c r="Y245" s="83" t="e">
        <f t="shared" ref="Y245:AJ245" si="593">SUM(Y246:Y249)</f>
        <v>#REF!</v>
      </c>
      <c r="Z245" s="83" t="e">
        <f t="shared" si="593"/>
        <v>#REF!</v>
      </c>
      <c r="AA245" s="83" t="e">
        <f t="shared" si="593"/>
        <v>#REF!</v>
      </c>
      <c r="AB245" s="83" t="e">
        <f t="shared" si="593"/>
        <v>#REF!</v>
      </c>
      <c r="AC245" s="83" t="e">
        <f t="shared" si="593"/>
        <v>#REF!</v>
      </c>
      <c r="AD245" s="83" t="e">
        <f t="shared" si="593"/>
        <v>#REF!</v>
      </c>
      <c r="AE245" s="83" t="e">
        <f t="shared" si="593"/>
        <v>#REF!</v>
      </c>
      <c r="AF245" s="83" t="e">
        <f t="shared" si="593"/>
        <v>#REF!</v>
      </c>
      <c r="AG245" s="83" t="e">
        <f t="shared" si="593"/>
        <v>#REF!</v>
      </c>
      <c r="AH245" s="83" t="e">
        <f t="shared" si="593"/>
        <v>#REF!</v>
      </c>
      <c r="AI245" s="83" t="e">
        <f t="shared" si="593"/>
        <v>#REF!</v>
      </c>
      <c r="AJ245" s="83" t="e">
        <f t="shared" si="593"/>
        <v>#REF!</v>
      </c>
      <c r="AK245" s="60"/>
      <c r="AL245" s="83" t="e">
        <f t="shared" si="575"/>
        <v>#REF!</v>
      </c>
      <c r="AM245" s="88" t="e">
        <f>AL245/AL239</f>
        <v>#REF!</v>
      </c>
      <c r="AN245" s="60" t="e">
        <f>D237&amp;D245</f>
        <v>#REF!</v>
      </c>
      <c r="AO245" s="83" t="e">
        <f t="shared" ref="AO245:AZ245" si="594">SUM(AO246:AO249)</f>
        <v>#REF!</v>
      </c>
      <c r="AP245" s="83" t="e">
        <f t="shared" si="594"/>
        <v>#REF!</v>
      </c>
      <c r="AQ245" s="83" t="e">
        <f t="shared" si="594"/>
        <v>#REF!</v>
      </c>
      <c r="AR245" s="83" t="e">
        <f t="shared" si="594"/>
        <v>#REF!</v>
      </c>
      <c r="AS245" s="83" t="e">
        <f t="shared" si="594"/>
        <v>#REF!</v>
      </c>
      <c r="AT245" s="83" t="e">
        <f t="shared" si="594"/>
        <v>#REF!</v>
      </c>
      <c r="AU245" s="83" t="e">
        <f t="shared" si="594"/>
        <v>#REF!</v>
      </c>
      <c r="AV245" s="83" t="e">
        <f t="shared" si="594"/>
        <v>#REF!</v>
      </c>
      <c r="AW245" s="83" t="e">
        <f t="shared" si="594"/>
        <v>#REF!</v>
      </c>
      <c r="AX245" s="83" t="e">
        <f t="shared" si="594"/>
        <v>#REF!</v>
      </c>
      <c r="AY245" s="83" t="e">
        <f t="shared" si="594"/>
        <v>#REF!</v>
      </c>
      <c r="AZ245" s="83" t="e">
        <f t="shared" si="594"/>
        <v>#REF!</v>
      </c>
      <c r="BA245" s="60"/>
      <c r="BB245" s="83" t="e">
        <f t="shared" si="576"/>
        <v>#REF!</v>
      </c>
      <c r="BC245" s="88" t="e">
        <f>BB245/BB239</f>
        <v>#REF!</v>
      </c>
      <c r="BD245" s="60"/>
      <c r="BE245" s="83"/>
      <c r="BF245" s="116"/>
      <c r="BG245" s="116"/>
      <c r="BH245" s="117"/>
      <c r="BI245" s="117"/>
      <c r="BJ245" s="117"/>
      <c r="BK245" s="117"/>
      <c r="BL245" s="60"/>
      <c r="BM245" s="83" t="e">
        <f t="shared" ref="BM245:BX245" si="595">SUM(BM246:BM249)</f>
        <v>#REF!</v>
      </c>
      <c r="BN245" s="83" t="e">
        <f t="shared" si="595"/>
        <v>#REF!</v>
      </c>
      <c r="BO245" s="83" t="e">
        <f t="shared" si="595"/>
        <v>#REF!</v>
      </c>
      <c r="BP245" s="83" t="e">
        <f t="shared" si="595"/>
        <v>#REF!</v>
      </c>
      <c r="BQ245" s="83" t="e">
        <f t="shared" si="595"/>
        <v>#REF!</v>
      </c>
      <c r="BR245" s="83" t="e">
        <f t="shared" si="595"/>
        <v>#REF!</v>
      </c>
      <c r="BS245" s="83" t="e">
        <f t="shared" si="595"/>
        <v>#REF!</v>
      </c>
      <c r="BT245" s="83" t="e">
        <f t="shared" si="595"/>
        <v>#REF!</v>
      </c>
      <c r="BU245" s="83" t="e">
        <f t="shared" si="595"/>
        <v>#REF!</v>
      </c>
      <c r="BV245" s="83" t="e">
        <f t="shared" si="595"/>
        <v>#REF!</v>
      </c>
      <c r="BW245" s="83" t="e">
        <f t="shared" si="595"/>
        <v>#REF!</v>
      </c>
      <c r="BX245" s="83" t="e">
        <f t="shared" si="595"/>
        <v>#REF!</v>
      </c>
      <c r="BY245" s="60"/>
      <c r="BZ245" s="83" t="e">
        <f t="shared" si="577"/>
        <v>#REF!</v>
      </c>
      <c r="CA245" s="88" t="e">
        <f>BZ245/BZ239</f>
        <v>#REF!</v>
      </c>
      <c r="CB245" s="60"/>
      <c r="CC245" s="83" t="e">
        <f t="shared" ref="CC245:CN245" si="596">SUM(CC246:CC249)</f>
        <v>#REF!</v>
      </c>
      <c r="CD245" s="83" t="e">
        <f t="shared" si="596"/>
        <v>#REF!</v>
      </c>
      <c r="CE245" s="83" t="e">
        <f t="shared" si="596"/>
        <v>#REF!</v>
      </c>
      <c r="CF245" s="83" t="e">
        <f t="shared" si="596"/>
        <v>#REF!</v>
      </c>
      <c r="CG245" s="83" t="e">
        <f t="shared" si="596"/>
        <v>#REF!</v>
      </c>
      <c r="CH245" s="83" t="e">
        <f t="shared" si="596"/>
        <v>#REF!</v>
      </c>
      <c r="CI245" s="83" t="e">
        <f t="shared" si="596"/>
        <v>#REF!</v>
      </c>
      <c r="CJ245" s="83" t="e">
        <f t="shared" si="596"/>
        <v>#REF!</v>
      </c>
      <c r="CK245" s="83" t="e">
        <f t="shared" si="596"/>
        <v>#REF!</v>
      </c>
      <c r="CL245" s="83" t="e">
        <f t="shared" si="596"/>
        <v>#REF!</v>
      </c>
      <c r="CM245" s="83" t="e">
        <f t="shared" si="596"/>
        <v>#REF!</v>
      </c>
      <c r="CN245" s="83" t="e">
        <f t="shared" si="596"/>
        <v>#REF!</v>
      </c>
      <c r="CO245" s="60"/>
      <c r="CP245" s="83" t="e">
        <f t="shared" si="578"/>
        <v>#REF!</v>
      </c>
      <c r="CQ245" s="88" t="e">
        <f>CP245/CP239</f>
        <v>#REF!</v>
      </c>
    </row>
    <row r="246" spans="1:95" ht="10.5" customHeight="1" outlineLevel="1" x14ac:dyDescent="0.25">
      <c r="A246" s="70" t="str">
        <f t="shared" si="573"/>
        <v>DespesaProduto</v>
      </c>
      <c r="B246" s="70" t="s">
        <v>53</v>
      </c>
      <c r="C246" s="70" t="s">
        <v>252</v>
      </c>
      <c r="D246" s="60" t="s">
        <v>59</v>
      </c>
      <c r="E246" s="60" t="e">
        <f>D237</f>
        <v>#REF!</v>
      </c>
      <c r="F246" s="60"/>
      <c r="G246" s="62">
        <v>-0.18724764030798369</v>
      </c>
      <c r="H246" s="60"/>
      <c r="I246" s="67">
        <v>-5771.4695915946459</v>
      </c>
      <c r="J246" s="67">
        <v>-5361.9043633042711</v>
      </c>
      <c r="K246" s="67">
        <v>-10109.06</v>
      </c>
      <c r="L246" s="67">
        <v>-8404.5</v>
      </c>
      <c r="M246" s="67">
        <v>-8558.73</v>
      </c>
      <c r="N246" s="67">
        <v>-8964.93</v>
      </c>
      <c r="O246" s="67">
        <v>-10401.94</v>
      </c>
      <c r="P246" s="67">
        <v>-10749.71</v>
      </c>
      <c r="Q246" s="67">
        <v>-12097.7</v>
      </c>
      <c r="R246" s="67">
        <v>-10034.24</v>
      </c>
      <c r="S246" s="67">
        <v>-11822.39</v>
      </c>
      <c r="T246" s="67">
        <v>-11837.7948</v>
      </c>
      <c r="U246" s="60"/>
      <c r="V246" s="87">
        <f t="shared" si="574"/>
        <v>-114114.36875489893</v>
      </c>
      <c r="W246" s="62">
        <f>V246/V239</f>
        <v>-0.18724764030798366</v>
      </c>
      <c r="X246" s="60"/>
      <c r="Y246" s="67" t="e">
        <f t="shared" ref="Y246:AJ246" si="597">Y$48*(Y239/Y$41)</f>
        <v>#REF!</v>
      </c>
      <c r="Z246" s="67" t="e">
        <f t="shared" si="597"/>
        <v>#REF!</v>
      </c>
      <c r="AA246" s="67" t="e">
        <f t="shared" si="597"/>
        <v>#REF!</v>
      </c>
      <c r="AB246" s="67" t="e">
        <f t="shared" si="597"/>
        <v>#REF!</v>
      </c>
      <c r="AC246" s="67" t="e">
        <f t="shared" si="597"/>
        <v>#REF!</v>
      </c>
      <c r="AD246" s="67" t="e">
        <f t="shared" si="597"/>
        <v>#REF!</v>
      </c>
      <c r="AE246" s="67" t="e">
        <f t="shared" si="597"/>
        <v>#REF!</v>
      </c>
      <c r="AF246" s="67" t="e">
        <f t="shared" si="597"/>
        <v>#REF!</v>
      </c>
      <c r="AG246" s="67" t="e">
        <f t="shared" si="597"/>
        <v>#REF!</v>
      </c>
      <c r="AH246" s="67" t="e">
        <f t="shared" si="597"/>
        <v>#REF!</v>
      </c>
      <c r="AI246" s="67" t="e">
        <f t="shared" si="597"/>
        <v>#REF!</v>
      </c>
      <c r="AJ246" s="67" t="e">
        <f t="shared" si="597"/>
        <v>#REF!</v>
      </c>
      <c r="AK246" s="60"/>
      <c r="AL246" s="87" t="e">
        <f t="shared" si="575"/>
        <v>#REF!</v>
      </c>
      <c r="AM246" s="62" t="e">
        <f>AL246/AL239</f>
        <v>#REF!</v>
      </c>
      <c r="AN246" s="60" t="e">
        <f>D237&amp;D246</f>
        <v>#REF!</v>
      </c>
      <c r="AO246" s="67" t="e">
        <f t="shared" ref="AO246:AZ246" si="598">AO$48*(AO239/AO$41)</f>
        <v>#REF!</v>
      </c>
      <c r="AP246" s="67" t="e">
        <f t="shared" si="598"/>
        <v>#REF!</v>
      </c>
      <c r="AQ246" s="67" t="e">
        <f t="shared" si="598"/>
        <v>#REF!</v>
      </c>
      <c r="AR246" s="67" t="e">
        <f t="shared" si="598"/>
        <v>#REF!</v>
      </c>
      <c r="AS246" s="67" t="e">
        <f t="shared" si="598"/>
        <v>#REF!</v>
      </c>
      <c r="AT246" s="67" t="e">
        <f t="shared" si="598"/>
        <v>#REF!</v>
      </c>
      <c r="AU246" s="67" t="e">
        <f t="shared" si="598"/>
        <v>#REF!</v>
      </c>
      <c r="AV246" s="67" t="e">
        <f t="shared" si="598"/>
        <v>#REF!</v>
      </c>
      <c r="AW246" s="67" t="e">
        <f t="shared" si="598"/>
        <v>#REF!</v>
      </c>
      <c r="AX246" s="67" t="e">
        <f t="shared" si="598"/>
        <v>#REF!</v>
      </c>
      <c r="AY246" s="67" t="e">
        <f t="shared" si="598"/>
        <v>#REF!</v>
      </c>
      <c r="AZ246" s="67" t="e">
        <f t="shared" si="598"/>
        <v>#REF!</v>
      </c>
      <c r="BA246" s="60"/>
      <c r="BB246" s="87" t="e">
        <f t="shared" si="576"/>
        <v>#REF!</v>
      </c>
      <c r="BC246" s="62" t="e">
        <f>BB246/BB239</f>
        <v>#REF!</v>
      </c>
      <c r="BD246" s="60"/>
      <c r="BE246" s="67" t="str">
        <f t="shared" ref="BE246:BG249" si="599">INDEX($BE$4:$BK$115,MATCH($D246,$D$4:$D$115,0),MATCH(BE$475,$BE$4:$BK$4,0))</f>
        <v>Aumento de preços</v>
      </c>
      <c r="BF246" s="119">
        <f t="shared" si="599"/>
        <v>0</v>
      </c>
      <c r="BG246" s="120">
        <f t="shared" si="599"/>
        <v>0</v>
      </c>
      <c r="BH246" s="121" t="e">
        <f>BH239</f>
        <v>#REF!</v>
      </c>
      <c r="BI246" s="120">
        <f t="shared" ref="BI246:BK249" si="600">INDEX($BE$4:$BK$115,MATCH($D246,$D$4:$D$115,0),MATCH(BI$475,$BE$4:$BK$4,0))</f>
        <v>0</v>
      </c>
      <c r="BJ246" s="120">
        <f t="shared" si="600"/>
        <v>0</v>
      </c>
      <c r="BK246" s="121">
        <f t="shared" si="600"/>
        <v>0</v>
      </c>
      <c r="BL246" s="60"/>
      <c r="BM246" s="87" t="e">
        <f t="shared" ref="BM246:BX246" si="601">BM$48*(BM239/BM$41)</f>
        <v>#REF!</v>
      </c>
      <c r="BN246" s="67" t="e">
        <f t="shared" si="601"/>
        <v>#REF!</v>
      </c>
      <c r="BO246" s="67" t="e">
        <f t="shared" si="601"/>
        <v>#REF!</v>
      </c>
      <c r="BP246" s="67" t="e">
        <f t="shared" si="601"/>
        <v>#REF!</v>
      </c>
      <c r="BQ246" s="67" t="e">
        <f t="shared" si="601"/>
        <v>#REF!</v>
      </c>
      <c r="BR246" s="67" t="e">
        <f t="shared" si="601"/>
        <v>#REF!</v>
      </c>
      <c r="BS246" s="67" t="e">
        <f t="shared" si="601"/>
        <v>#REF!</v>
      </c>
      <c r="BT246" s="67" t="e">
        <f t="shared" si="601"/>
        <v>#REF!</v>
      </c>
      <c r="BU246" s="67" t="e">
        <f t="shared" si="601"/>
        <v>#REF!</v>
      </c>
      <c r="BV246" s="67" t="e">
        <f t="shared" si="601"/>
        <v>#REF!</v>
      </c>
      <c r="BW246" s="67" t="e">
        <f t="shared" si="601"/>
        <v>#REF!</v>
      </c>
      <c r="BX246" s="67" t="e">
        <f t="shared" si="601"/>
        <v>#REF!</v>
      </c>
      <c r="BY246" s="60"/>
      <c r="BZ246" s="87" t="e">
        <f t="shared" si="577"/>
        <v>#REF!</v>
      </c>
      <c r="CA246" s="62" t="e">
        <f>BZ246/BZ239</f>
        <v>#REF!</v>
      </c>
      <c r="CB246" s="60"/>
      <c r="CC246" s="67" t="e">
        <f t="shared" ref="CC246:CN246" si="602">CC$48*(CC239/CC$41)</f>
        <v>#REF!</v>
      </c>
      <c r="CD246" s="67" t="e">
        <f t="shared" si="602"/>
        <v>#REF!</v>
      </c>
      <c r="CE246" s="67" t="e">
        <f t="shared" si="602"/>
        <v>#REF!</v>
      </c>
      <c r="CF246" s="67" t="e">
        <f t="shared" si="602"/>
        <v>#REF!</v>
      </c>
      <c r="CG246" s="67" t="e">
        <f t="shared" si="602"/>
        <v>#REF!</v>
      </c>
      <c r="CH246" s="67" t="e">
        <f t="shared" si="602"/>
        <v>#REF!</v>
      </c>
      <c r="CI246" s="67" t="e">
        <f t="shared" si="602"/>
        <v>#REF!</v>
      </c>
      <c r="CJ246" s="67" t="e">
        <f t="shared" si="602"/>
        <v>#REF!</v>
      </c>
      <c r="CK246" s="67" t="e">
        <f t="shared" si="602"/>
        <v>#REF!</v>
      </c>
      <c r="CL246" s="67" t="e">
        <f t="shared" si="602"/>
        <v>#REF!</v>
      </c>
      <c r="CM246" s="67" t="e">
        <f t="shared" si="602"/>
        <v>#REF!</v>
      </c>
      <c r="CN246" s="67" t="e">
        <f t="shared" si="602"/>
        <v>#REF!</v>
      </c>
      <c r="CO246" s="60"/>
      <c r="CP246" s="87" t="e">
        <f t="shared" si="578"/>
        <v>#REF!</v>
      </c>
      <c r="CQ246" s="62" t="e">
        <f>CP246/CP239</f>
        <v>#REF!</v>
      </c>
    </row>
    <row r="247" spans="1:95" ht="10.5" customHeight="1" outlineLevel="1" x14ac:dyDescent="0.25">
      <c r="A247" s="70" t="str">
        <f t="shared" si="573"/>
        <v>DespesaBoniteca</v>
      </c>
      <c r="B247" s="70" t="s">
        <v>53</v>
      </c>
      <c r="C247" s="70" t="s">
        <v>60</v>
      </c>
      <c r="D247" s="60" t="s">
        <v>60</v>
      </c>
      <c r="E247" s="60" t="e">
        <f>D237</f>
        <v>#REF!</v>
      </c>
      <c r="F247" s="60"/>
      <c r="G247" s="62">
        <v>-2.2838546188906531E-2</v>
      </c>
      <c r="H247" s="60"/>
      <c r="I247" s="67">
        <v>0</v>
      </c>
      <c r="J247" s="67">
        <v>0</v>
      </c>
      <c r="K247" s="67">
        <v>0</v>
      </c>
      <c r="L247" s="67">
        <v>0</v>
      </c>
      <c r="M247" s="67">
        <v>0</v>
      </c>
      <c r="N247" s="67">
        <v>0</v>
      </c>
      <c r="O247" s="67">
        <v>0</v>
      </c>
      <c r="P247" s="67">
        <v>0</v>
      </c>
      <c r="Q247" s="67">
        <v>0</v>
      </c>
      <c r="R247" s="67">
        <v>0</v>
      </c>
      <c r="S247" s="67">
        <v>0</v>
      </c>
      <c r="T247" s="67">
        <v>0</v>
      </c>
      <c r="U247" s="60"/>
      <c r="V247" s="87">
        <f t="shared" si="574"/>
        <v>0</v>
      </c>
      <c r="W247" s="62">
        <f>V247/V239</f>
        <v>0</v>
      </c>
      <c r="X247" s="60"/>
      <c r="Y247" s="138">
        <v>0</v>
      </c>
      <c r="Z247" s="139">
        <v>0</v>
      </c>
      <c r="AA247" s="139">
        <v>0</v>
      </c>
      <c r="AB247" s="139">
        <v>0</v>
      </c>
      <c r="AC247" s="139">
        <v>0</v>
      </c>
      <c r="AD247" s="139">
        <v>0</v>
      </c>
      <c r="AE247" s="139">
        <v>0</v>
      </c>
      <c r="AF247" s="140">
        <v>0</v>
      </c>
      <c r="AG247" s="67">
        <v>0</v>
      </c>
      <c r="AH247" s="67">
        <v>0</v>
      </c>
      <c r="AI247" s="67">
        <v>0</v>
      </c>
      <c r="AJ247" s="67">
        <v>0</v>
      </c>
      <c r="AK247" s="60"/>
      <c r="AL247" s="87">
        <f t="shared" si="575"/>
        <v>0</v>
      </c>
      <c r="AM247" s="62" t="e">
        <f>AL247/AL239</f>
        <v>#DIV/0!</v>
      </c>
      <c r="AN247" s="60" t="e">
        <f>D237&amp;D247</f>
        <v>#REF!</v>
      </c>
      <c r="AO247" s="67">
        <v>0</v>
      </c>
      <c r="AP247" s="67">
        <v>0</v>
      </c>
      <c r="AQ247" s="67">
        <v>0</v>
      </c>
      <c r="AR247" s="67">
        <v>0</v>
      </c>
      <c r="AS247" s="67">
        <v>0</v>
      </c>
      <c r="AT247" s="67">
        <v>0</v>
      </c>
      <c r="AU247" s="67">
        <v>0</v>
      </c>
      <c r="AV247" s="67">
        <v>0</v>
      </c>
      <c r="AW247" s="67">
        <v>0</v>
      </c>
      <c r="AX247" s="67">
        <v>0</v>
      </c>
      <c r="AY247" s="67">
        <v>0</v>
      </c>
      <c r="AZ247" s="67">
        <v>0</v>
      </c>
      <c r="BA247" s="60"/>
      <c r="BB247" s="87">
        <f t="shared" si="576"/>
        <v>0</v>
      </c>
      <c r="BC247" s="62" t="e">
        <f>BB247/BB239</f>
        <v>#DIV/0!</v>
      </c>
      <c r="BD247" s="60"/>
      <c r="BE247" s="67" t="e">
        <f t="shared" si="599"/>
        <v>#N/A</v>
      </c>
      <c r="BF247" s="119" t="e">
        <f t="shared" si="599"/>
        <v>#N/A</v>
      </c>
      <c r="BG247" s="120" t="e">
        <f t="shared" si="599"/>
        <v>#N/A</v>
      </c>
      <c r="BH247" s="121" t="e">
        <f>BH239</f>
        <v>#REF!</v>
      </c>
      <c r="BI247" s="120" t="e">
        <f t="shared" si="600"/>
        <v>#N/A</v>
      </c>
      <c r="BJ247" s="120" t="e">
        <f t="shared" si="600"/>
        <v>#N/A</v>
      </c>
      <c r="BK247" s="121" t="e">
        <f t="shared" si="600"/>
        <v>#N/A</v>
      </c>
      <c r="BL247" s="60"/>
      <c r="BM247" s="67">
        <v>0</v>
      </c>
      <c r="BN247" s="67">
        <v>0</v>
      </c>
      <c r="BO247" s="67">
        <v>0</v>
      </c>
      <c r="BP247" s="67">
        <v>0</v>
      </c>
      <c r="BQ247" s="67">
        <f>IFERROR(#REF!*BQ239/BQ$41,0)</f>
        <v>0</v>
      </c>
      <c r="BR247" s="67">
        <f>IFERROR(#REF!*BR239/BR$41,0)</f>
        <v>0</v>
      </c>
      <c r="BS247" s="67">
        <f>IFERROR(#REF!*BS239/BS$41,0)</f>
        <v>0</v>
      </c>
      <c r="BT247" s="67">
        <f>IFERROR(#REF!*BT239/BT$41,0)</f>
        <v>0</v>
      </c>
      <c r="BU247" s="67">
        <f>IFERROR(#REF!*BU239/BU$41,0)</f>
        <v>0</v>
      </c>
      <c r="BV247" s="67">
        <f>IFERROR(#REF!*BV239/BV$41,0)</f>
        <v>0</v>
      </c>
      <c r="BW247" s="67">
        <f>IFERROR(#REF!*BW239/BW$41,0)</f>
        <v>0</v>
      </c>
      <c r="BX247" s="67">
        <f>IFERROR(#REF!*BX239/BX$41,0)</f>
        <v>0</v>
      </c>
      <c r="BY247" s="60"/>
      <c r="BZ247" s="87">
        <f t="shared" si="577"/>
        <v>0</v>
      </c>
      <c r="CA247" s="62" t="e">
        <f>BZ247/BZ239</f>
        <v>#REF!</v>
      </c>
      <c r="CB247" s="60"/>
      <c r="CC247" s="67">
        <f>IFERROR(#REF!*CC239/CC$41,0)</f>
        <v>0</v>
      </c>
      <c r="CD247" s="67">
        <f>IFERROR(#REF!*CD239/CD$41,0)</f>
        <v>0</v>
      </c>
      <c r="CE247" s="67">
        <f>IFERROR(#REF!*CE239/CE$41,0)</f>
        <v>0</v>
      </c>
      <c r="CF247" s="67">
        <f>IFERROR(#REF!*CF239/CF$41,0)</f>
        <v>0</v>
      </c>
      <c r="CG247" s="67">
        <f>IFERROR(#REF!*CG239/CG$41,0)</f>
        <v>0</v>
      </c>
      <c r="CH247" s="67">
        <f>IFERROR(#REF!*CH239/CH$41,0)</f>
        <v>0</v>
      </c>
      <c r="CI247" s="67">
        <f>IFERROR(#REF!*CI239/CI$41,0)</f>
        <v>0</v>
      </c>
      <c r="CJ247" s="67">
        <f>IFERROR(#REF!*CJ239/CJ$41,0)</f>
        <v>0</v>
      </c>
      <c r="CK247" s="67">
        <f>IFERROR(#REF!*CK239/CK$41,0)</f>
        <v>0</v>
      </c>
      <c r="CL247" s="67">
        <f>IFERROR(#REF!*CL239/CL$41,0)</f>
        <v>0</v>
      </c>
      <c r="CM247" s="67">
        <f>IFERROR(#REF!*CM239/CM$41,0)</f>
        <v>0</v>
      </c>
      <c r="CN247" s="67">
        <f>IFERROR(#REF!*CN239/CN$41,0)</f>
        <v>0</v>
      </c>
      <c r="CO247" s="60"/>
      <c r="CP247" s="87">
        <f t="shared" si="578"/>
        <v>0</v>
      </c>
      <c r="CQ247" s="62" t="e">
        <f>CP247/CP239</f>
        <v>#REF!</v>
      </c>
    </row>
    <row r="248" spans="1:95" ht="10.5" customHeight="1" outlineLevel="1" x14ac:dyDescent="0.25">
      <c r="A248" s="70" t="str">
        <f t="shared" si="573"/>
        <v>DespesaFrete sobre Compras</v>
      </c>
      <c r="B248" s="70" t="s">
        <v>53</v>
      </c>
      <c r="C248" s="70" t="s">
        <v>80</v>
      </c>
      <c r="D248" s="60" t="s">
        <v>61</v>
      </c>
      <c r="E248" s="60" t="e">
        <f>D237</f>
        <v>#REF!</v>
      </c>
      <c r="F248" s="60"/>
      <c r="G248" s="62">
        <v>-2.2838546188906531E-2</v>
      </c>
      <c r="H248" s="60"/>
      <c r="I248" s="67">
        <v>0</v>
      </c>
      <c r="J248" s="67">
        <v>0</v>
      </c>
      <c r="K248" s="67">
        <v>0</v>
      </c>
      <c r="L248" s="67">
        <v>0</v>
      </c>
      <c r="M248" s="67">
        <v>0</v>
      </c>
      <c r="N248" s="67">
        <v>0</v>
      </c>
      <c r="O248" s="67">
        <v>0</v>
      </c>
      <c r="P248" s="67">
        <v>0</v>
      </c>
      <c r="Q248" s="67">
        <v>0</v>
      </c>
      <c r="R248" s="67">
        <v>0</v>
      </c>
      <c r="S248" s="67">
        <v>0</v>
      </c>
      <c r="T248" s="67">
        <v>0</v>
      </c>
      <c r="U248" s="60"/>
      <c r="V248" s="87">
        <f t="shared" si="574"/>
        <v>0</v>
      </c>
      <c r="W248" s="62">
        <f>V248/V239</f>
        <v>0</v>
      </c>
      <c r="X248" s="60"/>
      <c r="Y248" s="67">
        <f t="array" ref="Y248">IFERROR(INDEX(#REF!,MATCH($A237&amp;$D248,#REF!,0),MATCH(Y$3,#REF!,0)),0)</f>
        <v>0</v>
      </c>
      <c r="Z248" s="67">
        <f t="array" ref="Z248">IFERROR(INDEX(#REF!,MATCH($A237&amp;$D248,#REF!,0),MATCH(Z$3,#REF!,0)),0)</f>
        <v>0</v>
      </c>
      <c r="AA248" s="67">
        <f t="array" ref="AA248">IFERROR(INDEX(#REF!,MATCH($A237&amp;$D248,#REF!,0),MATCH(AA$3,#REF!,0)),0)</f>
        <v>0</v>
      </c>
      <c r="AB248" s="67">
        <f t="array" ref="AB248">IFERROR(INDEX(#REF!,MATCH($A237&amp;$D248,#REF!,0),MATCH(AB$3,#REF!,0)),0)</f>
        <v>0</v>
      </c>
      <c r="AC248" s="67">
        <f t="array" ref="AC248">IFERROR(INDEX(#REF!,MATCH($A237&amp;$D248,#REF!,0),MATCH(AC$3,#REF!,0)),0)</f>
        <v>0</v>
      </c>
      <c r="AD248" s="67">
        <f t="array" ref="AD248">IFERROR(INDEX(#REF!,MATCH($A237&amp;$D248,#REF!,0),MATCH(AD$3,#REF!,0)),0)</f>
        <v>0</v>
      </c>
      <c r="AE248" s="67">
        <f t="array" ref="AE248">IFERROR(INDEX(#REF!,MATCH($A237&amp;$D248,#REF!,0),MATCH(AE$3,#REF!,0)),0)</f>
        <v>0</v>
      </c>
      <c r="AF248" s="67">
        <f t="array" ref="AF248">IFERROR(INDEX(#REF!,MATCH($A237&amp;$D248,#REF!,0),MATCH(AF$3,#REF!,0)),0)</f>
        <v>0</v>
      </c>
      <c r="AG248" s="67">
        <f t="array" ref="AG248">IFERROR(INDEX(#REF!,MATCH($A237&amp;$D248,#REF!,0),MATCH(AG$3,#REF!,0)),0)</f>
        <v>0</v>
      </c>
      <c r="AH248" s="67">
        <f t="array" ref="AH248">IFERROR(INDEX(#REF!,MATCH($A237&amp;$D248,#REF!,0),MATCH(AH$3,#REF!,0)),0)</f>
        <v>0</v>
      </c>
      <c r="AI248" s="67">
        <f t="array" ref="AI248">IFERROR(INDEX(#REF!,MATCH($A237&amp;$D248,#REF!,0),MATCH(AI$3,#REF!,0)),0)</f>
        <v>0</v>
      </c>
      <c r="AJ248" s="67">
        <f t="array" ref="AJ248">IFERROR(INDEX(#REF!,MATCH($A237&amp;$D248,#REF!,0),MATCH(AJ$3,#REF!,0)),0)</f>
        <v>0</v>
      </c>
      <c r="AK248" s="60"/>
      <c r="AL248" s="87">
        <f t="shared" si="575"/>
        <v>0</v>
      </c>
      <c r="AM248" s="62" t="e">
        <f>AL248/AL239</f>
        <v>#DIV/0!</v>
      </c>
      <c r="AN248" s="60" t="e">
        <f>D237&amp;D248</f>
        <v>#REF!</v>
      </c>
      <c r="AO248" s="67">
        <f t="array" ref="AO248">IFERROR(INDEX(#REF!,MATCH($A237&amp;$D248,#REF!,0),MATCH(AO$3,#REF!,0)),0)</f>
        <v>0</v>
      </c>
      <c r="AP248" s="67">
        <f t="array" ref="AP248">IFERROR(INDEX(#REF!,MATCH($A237&amp;$D248,#REF!,0),MATCH(AP$3,#REF!,0)),0)</f>
        <v>0</v>
      </c>
      <c r="AQ248" s="67">
        <f t="array" ref="AQ248">IFERROR(INDEX(#REF!,MATCH($A237&amp;$D248,#REF!,0),MATCH(AQ$3,#REF!,0)),0)</f>
        <v>0</v>
      </c>
      <c r="AR248" s="67">
        <f t="array" ref="AR248">IFERROR(INDEX(#REF!,MATCH($A237&amp;$D248,#REF!,0),MATCH(AR$3,#REF!,0)),0)</f>
        <v>0</v>
      </c>
      <c r="AS248" s="67">
        <f t="array" ref="AS248">IFERROR(INDEX(#REF!,MATCH($A237&amp;$D248,#REF!,0),MATCH(AS$3,#REF!,0)),0)</f>
        <v>0</v>
      </c>
      <c r="AT248" s="67">
        <f t="array" ref="AT248">IFERROR(INDEX(#REF!,MATCH($A237&amp;$D248,#REF!,0),MATCH(AT$3,#REF!,0)),0)</f>
        <v>0</v>
      </c>
      <c r="AU248" s="67">
        <f t="array" ref="AU248">IFERROR(INDEX(#REF!,MATCH($A237&amp;$D248,#REF!,0),MATCH(AU$3,#REF!,0)),0)</f>
        <v>0</v>
      </c>
      <c r="AV248" s="67">
        <f t="array" ref="AV248">IFERROR(INDEX(#REF!,MATCH($A237&amp;$D248,#REF!,0),MATCH(AV$3,#REF!,0)),0)</f>
        <v>0</v>
      </c>
      <c r="AW248" s="67">
        <f t="array" ref="AW248">IFERROR(INDEX(#REF!,MATCH($A237&amp;$D248,#REF!,0),MATCH(AW$3,#REF!,0)),0)</f>
        <v>0</v>
      </c>
      <c r="AX248" s="67">
        <f t="array" ref="AX248">IFERROR(INDEX(#REF!,MATCH($A237&amp;$D248,#REF!,0),MATCH(AX$3,#REF!,0)),0)</f>
        <v>0</v>
      </c>
      <c r="AY248" s="67">
        <f t="array" ref="AY248">IFERROR(INDEX(#REF!,MATCH($A237&amp;$D248,#REF!,0),MATCH(AY$3,#REF!,0)),0)</f>
        <v>0</v>
      </c>
      <c r="AZ248" s="67">
        <f t="array" ref="AZ248">IFERROR(INDEX(#REF!,MATCH($A237&amp;$D248,#REF!,0),MATCH(AZ$3,#REF!,0)),0)</f>
        <v>0</v>
      </c>
      <c r="BA248" s="60"/>
      <c r="BB248" s="87">
        <f t="shared" si="576"/>
        <v>0</v>
      </c>
      <c r="BC248" s="62" t="e">
        <f>BB248/BB239</f>
        <v>#DIV/0!</v>
      </c>
      <c r="BD248" s="60"/>
      <c r="BE248" s="67" t="str">
        <f t="shared" si="599"/>
        <v>Tabela Jamef</v>
      </c>
      <c r="BF248" s="119">
        <f t="shared" si="599"/>
        <v>-691.19999999999993</v>
      </c>
      <c r="BG248" s="120">
        <f t="shared" si="599"/>
        <v>0</v>
      </c>
      <c r="BH248" s="121" t="e">
        <f>BH239</f>
        <v>#REF!</v>
      </c>
      <c r="BI248" s="120">
        <f t="shared" si="600"/>
        <v>0</v>
      </c>
      <c r="BJ248" s="120">
        <f t="shared" si="600"/>
        <v>0</v>
      </c>
      <c r="BK248" s="121">
        <f t="shared" si="600"/>
        <v>0</v>
      </c>
      <c r="BL248" s="60"/>
      <c r="BM248" s="67">
        <f t="array" ref="BM248">IFERROR(INDEX(#REF!,MATCH($A237&amp;$D248,#REF!,0),MATCH(BM$3,#REF!,0)),0)</f>
        <v>0</v>
      </c>
      <c r="BN248" s="67">
        <f t="array" ref="BN248">IFERROR(INDEX(#REF!,MATCH($A237&amp;$D248,#REF!,0),MATCH(BN$3,#REF!,0)),0)</f>
        <v>0</v>
      </c>
      <c r="BO248" s="67">
        <f t="array" ref="BO248">IFERROR(INDEX(#REF!,MATCH($A237&amp;$D248,#REF!,0),MATCH(BO$3,#REF!,0)),0)</f>
        <v>0</v>
      </c>
      <c r="BP248" s="67">
        <f t="array" ref="BP248">IFERROR(INDEX(#REF!,MATCH($A237&amp;$D248,#REF!,0),MATCH(BP$3,#REF!,0)),0)</f>
        <v>0</v>
      </c>
      <c r="BQ248" s="67" t="e">
        <f t="shared" ref="BQ248:BX248" si="603">((BQ238*$G248*--(AND($BF248=0,$BG248=0))+$BF248+BQ238*$BG248)*--(BQ$3&gt;=$BH248))*(1+$BJ248*--(BQ$3&gt;=$BK248))*--(IFERROR(MOD(MONTH(BQ$3),$BI248),0)=0)</f>
        <v>#REF!</v>
      </c>
      <c r="BR248" s="67" t="e">
        <f t="shared" si="603"/>
        <v>#REF!</v>
      </c>
      <c r="BS248" s="67" t="e">
        <f t="shared" si="603"/>
        <v>#REF!</v>
      </c>
      <c r="BT248" s="67" t="e">
        <f t="shared" si="603"/>
        <v>#REF!</v>
      </c>
      <c r="BU248" s="67" t="e">
        <f t="shared" si="603"/>
        <v>#REF!</v>
      </c>
      <c r="BV248" s="67" t="e">
        <f t="shared" si="603"/>
        <v>#REF!</v>
      </c>
      <c r="BW248" s="67" t="e">
        <f t="shared" si="603"/>
        <v>#REF!</v>
      </c>
      <c r="BX248" s="67" t="e">
        <f t="shared" si="603"/>
        <v>#REF!</v>
      </c>
      <c r="BY248" s="60"/>
      <c r="BZ248" s="87" t="e">
        <f t="shared" si="577"/>
        <v>#REF!</v>
      </c>
      <c r="CA248" s="62" t="e">
        <f>BZ248/BZ239</f>
        <v>#REF!</v>
      </c>
      <c r="CB248" s="60"/>
      <c r="CC248" s="67" t="e">
        <f t="shared" ref="CC248:CN248" si="604">((CC238*$G248*--(AND($BF248=0,$BG248=0))+$BF248+CC238*$BG248)*--(CC$3&gt;=$BH248))*(1+$BJ248*--(CC$3&gt;=$BK248))*--(IFERROR(MOD(MONTH(CC$3),$BI248),0)=0)</f>
        <v>#REF!</v>
      </c>
      <c r="CD248" s="67" t="e">
        <f t="shared" si="604"/>
        <v>#REF!</v>
      </c>
      <c r="CE248" s="67" t="e">
        <f t="shared" si="604"/>
        <v>#REF!</v>
      </c>
      <c r="CF248" s="67" t="e">
        <f t="shared" si="604"/>
        <v>#REF!</v>
      </c>
      <c r="CG248" s="67" t="e">
        <f t="shared" si="604"/>
        <v>#REF!</v>
      </c>
      <c r="CH248" s="67" t="e">
        <f t="shared" si="604"/>
        <v>#REF!</v>
      </c>
      <c r="CI248" s="67" t="e">
        <f t="shared" si="604"/>
        <v>#REF!</v>
      </c>
      <c r="CJ248" s="67" t="e">
        <f t="shared" si="604"/>
        <v>#REF!</v>
      </c>
      <c r="CK248" s="67" t="e">
        <f t="shared" si="604"/>
        <v>#REF!</v>
      </c>
      <c r="CL248" s="67" t="e">
        <f t="shared" si="604"/>
        <v>#REF!</v>
      </c>
      <c r="CM248" s="67" t="e">
        <f t="shared" si="604"/>
        <v>#REF!</v>
      </c>
      <c r="CN248" s="67" t="e">
        <f t="shared" si="604"/>
        <v>#REF!</v>
      </c>
      <c r="CO248" s="60"/>
      <c r="CP248" s="87" t="e">
        <f t="shared" si="578"/>
        <v>#REF!</v>
      </c>
      <c r="CQ248" s="62" t="e">
        <f>CP248/CP239</f>
        <v>#REF!</v>
      </c>
    </row>
    <row r="249" spans="1:95" ht="10.5" customHeight="1" outlineLevel="1" x14ac:dyDescent="0.25">
      <c r="A249" s="70" t="str">
        <f t="shared" si="573"/>
        <v>DespesaEmbalagem</v>
      </c>
      <c r="B249" s="70" t="s">
        <v>53</v>
      </c>
      <c r="C249" s="70" t="s">
        <v>80</v>
      </c>
      <c r="D249" s="60" t="s">
        <v>62</v>
      </c>
      <c r="E249" s="60" t="e">
        <f>D237</f>
        <v>#REF!</v>
      </c>
      <c r="F249" s="60"/>
      <c r="G249" s="62">
        <v>-2.2838546188906531E-2</v>
      </c>
      <c r="H249" s="60"/>
      <c r="I249" s="67">
        <v>0</v>
      </c>
      <c r="J249" s="67">
        <v>0</v>
      </c>
      <c r="K249" s="67">
        <v>-1706.25</v>
      </c>
      <c r="L249" s="67">
        <v>-3168.75</v>
      </c>
      <c r="M249" s="67">
        <v>0</v>
      </c>
      <c r="N249" s="67">
        <v>0</v>
      </c>
      <c r="O249" s="67">
        <v>0</v>
      </c>
      <c r="P249" s="67">
        <v>-4661.25</v>
      </c>
      <c r="Q249" s="67">
        <v>-2331.25</v>
      </c>
      <c r="R249" s="67">
        <v>0</v>
      </c>
      <c r="S249" s="67">
        <v>-1025.5</v>
      </c>
      <c r="T249" s="67">
        <v>-1025.5</v>
      </c>
      <c r="U249" s="60"/>
      <c r="V249" s="87">
        <f t="shared" si="574"/>
        <v>-13918.5</v>
      </c>
      <c r="W249" s="62">
        <f>V249/V239</f>
        <v>-2.2838546188906527E-2</v>
      </c>
      <c r="X249" s="60"/>
      <c r="Y249" s="138">
        <f t="array" ref="Y249">IFERROR(INDEX(#REF!,MATCH($A237&amp;$D249,#REF!,0),MATCH(Y$3,#REF!,0)),0)</f>
        <v>0</v>
      </c>
      <c r="Z249" s="139">
        <f t="array" ref="Z249">IFERROR(INDEX(#REF!,MATCH($A237&amp;$D249,#REF!,0),MATCH(Z$3,#REF!,0)),0)</f>
        <v>0</v>
      </c>
      <c r="AA249" s="139">
        <f t="array" ref="AA249">IFERROR(INDEX(#REF!,MATCH($A237&amp;$D249,#REF!,0),MATCH(AA$3,#REF!,0)),0)</f>
        <v>0</v>
      </c>
      <c r="AB249" s="139">
        <f t="array" ref="AB249">IFERROR(INDEX(#REF!,MATCH($A237&amp;$D249,#REF!,0),MATCH(AB$3,#REF!,0)),0)</f>
        <v>0</v>
      </c>
      <c r="AC249" s="139">
        <f t="array" ref="AC249">IFERROR(INDEX(#REF!,MATCH($A237&amp;$D249,#REF!,0),MATCH(AC$3,#REF!,0)),0)</f>
        <v>0</v>
      </c>
      <c r="AD249" s="139">
        <f t="array" ref="AD249">IFERROR(INDEX(#REF!,MATCH($A237&amp;$D249,#REF!,0),MATCH(AD$3,#REF!,0)),0)</f>
        <v>0</v>
      </c>
      <c r="AE249" s="139">
        <f t="array" ref="AE249">IFERROR(INDEX(#REF!,MATCH($A237&amp;$D249,#REF!,0),MATCH(AE$3,#REF!,0)),0)</f>
        <v>0</v>
      </c>
      <c r="AF249" s="140">
        <f t="array" ref="AF249">IFERROR(INDEX(#REF!,MATCH($A237&amp;$D249,#REF!,0),MATCH(AF$3,#REF!,0)),0)</f>
        <v>0</v>
      </c>
      <c r="AG249" s="67">
        <f t="array" ref="AG249">IFERROR(INDEX(#REF!,MATCH($A237&amp;$D249,#REF!,0),MATCH(AG$3,#REF!,0)),0)</f>
        <v>0</v>
      </c>
      <c r="AH249" s="67">
        <f t="array" ref="AH249">IFERROR(INDEX(#REF!,MATCH($A237&amp;$D249,#REF!,0),MATCH(AH$3,#REF!,0)),0)</f>
        <v>0</v>
      </c>
      <c r="AI249" s="67">
        <f t="array" ref="AI249">IFERROR(INDEX(#REF!,MATCH($A237&amp;$D249,#REF!,0),MATCH(AI$3,#REF!,0)),0)</f>
        <v>0</v>
      </c>
      <c r="AJ249" s="67">
        <f t="array" ref="AJ249">IFERROR(INDEX(#REF!,MATCH($A237&amp;$D249,#REF!,0),MATCH(AJ$3,#REF!,0)),0)</f>
        <v>0</v>
      </c>
      <c r="AK249" s="60"/>
      <c r="AL249" s="87">
        <f t="shared" si="575"/>
        <v>0</v>
      </c>
      <c r="AM249" s="62" t="e">
        <f>AL249/AL239</f>
        <v>#DIV/0!</v>
      </c>
      <c r="AN249" s="60" t="e">
        <f>D237&amp;D249</f>
        <v>#REF!</v>
      </c>
      <c r="AO249" s="67">
        <f t="array" ref="AO249">IFERROR(INDEX(#REF!,MATCH($A237&amp;$D249,#REF!,0),MATCH(AO$3,#REF!,0)),0)</f>
        <v>0</v>
      </c>
      <c r="AP249" s="67">
        <f t="array" ref="AP249">IFERROR(INDEX(#REF!,MATCH($A237&amp;$D249,#REF!,0),MATCH(AP$3,#REF!,0)),0)</f>
        <v>0</v>
      </c>
      <c r="AQ249" s="67">
        <f t="array" ref="AQ249">IFERROR(INDEX(#REF!,MATCH($A237&amp;$D249,#REF!,0),MATCH(AQ$3,#REF!,0)),0)</f>
        <v>0</v>
      </c>
      <c r="AR249" s="67">
        <f t="array" ref="AR249">IFERROR(INDEX(#REF!,MATCH($A237&amp;$D249,#REF!,0),MATCH(AR$3,#REF!,0)),0)</f>
        <v>0</v>
      </c>
      <c r="AS249" s="67">
        <f t="array" ref="AS249">IFERROR(INDEX(#REF!,MATCH($A237&amp;$D249,#REF!,0),MATCH(AS$3,#REF!,0)),0)</f>
        <v>0</v>
      </c>
      <c r="AT249" s="67">
        <f t="array" ref="AT249">IFERROR(INDEX(#REF!,MATCH($A237&amp;$D249,#REF!,0),MATCH(AT$3,#REF!,0)),0)</f>
        <v>0</v>
      </c>
      <c r="AU249" s="67">
        <f t="array" ref="AU249">IFERROR(INDEX(#REF!,MATCH($A237&amp;$D249,#REF!,0),MATCH(AU$3,#REF!,0)),0)</f>
        <v>0</v>
      </c>
      <c r="AV249" s="67">
        <f t="array" ref="AV249">IFERROR(INDEX(#REF!,MATCH($A237&amp;$D249,#REF!,0),MATCH(AV$3,#REF!,0)),0)</f>
        <v>0</v>
      </c>
      <c r="AW249" s="67">
        <f t="array" ref="AW249">IFERROR(INDEX(#REF!,MATCH($A237&amp;$D249,#REF!,0),MATCH(AW$3,#REF!,0)),0)</f>
        <v>0</v>
      </c>
      <c r="AX249" s="67">
        <f t="array" ref="AX249">IFERROR(INDEX(#REF!,MATCH($A237&amp;$D249,#REF!,0),MATCH(AX$3,#REF!,0)),0)</f>
        <v>0</v>
      </c>
      <c r="AY249" s="67">
        <f t="array" ref="AY249">IFERROR(INDEX(#REF!,MATCH($A237&amp;$D249,#REF!,0),MATCH(AY$3,#REF!,0)),0)</f>
        <v>0</v>
      </c>
      <c r="AZ249" s="67">
        <f t="array" ref="AZ249">IFERROR(INDEX(#REF!,MATCH($A237&amp;$D249,#REF!,0),MATCH(AZ$3,#REF!,0)),0)</f>
        <v>0</v>
      </c>
      <c r="BA249" s="60"/>
      <c r="BB249" s="87">
        <f t="shared" si="576"/>
        <v>0</v>
      </c>
      <c r="BC249" s="62" t="e">
        <f>BB249/BB239</f>
        <v>#DIV/0!</v>
      </c>
      <c r="BD249" s="60"/>
      <c r="BE249" s="67" t="str">
        <f t="shared" si="599"/>
        <v>Novas embalagens</v>
      </c>
      <c r="BF249" s="119">
        <f t="shared" si="599"/>
        <v>-6.78</v>
      </c>
      <c r="BG249" s="120">
        <f t="shared" si="599"/>
        <v>0</v>
      </c>
      <c r="BH249" s="121" t="e">
        <f>BH239</f>
        <v>#REF!</v>
      </c>
      <c r="BI249" s="120">
        <f t="shared" si="600"/>
        <v>0</v>
      </c>
      <c r="BJ249" s="120">
        <f t="shared" si="600"/>
        <v>-0.3</v>
      </c>
      <c r="BK249" s="121">
        <f t="shared" si="600"/>
        <v>45901</v>
      </c>
      <c r="BL249" s="60"/>
      <c r="BM249" s="67">
        <f t="array" ref="BM249">IFERROR(INDEX(#REF!,MATCH($A237&amp;$D249,#REF!,0),MATCH(BM$3,#REF!,0)),0)</f>
        <v>0</v>
      </c>
      <c r="BN249" s="67">
        <f t="array" ref="BN249">IFERROR(INDEX(#REF!,MATCH($A237&amp;$D249,#REF!,0),MATCH(BN$3,#REF!,0)),0)</f>
        <v>0</v>
      </c>
      <c r="BO249" s="67">
        <f t="array" ref="BO249">IFERROR(INDEX(#REF!,MATCH($A237&amp;$D249,#REF!,0),MATCH(BO$3,#REF!,0)),0)</f>
        <v>0</v>
      </c>
      <c r="BP249" s="67">
        <f t="array" ref="BP249">IFERROR(INDEX(#REF!,MATCH($A237&amp;$D249,#REF!,0),MATCH(BP$3,#REF!,0)),0)</f>
        <v>0</v>
      </c>
      <c r="BQ249" s="67" t="e">
        <f t="shared" ref="BQ249:BX249" si="605">((BQ239*$G249*--(AND($BF249=0,$BG249=0))+$BF249+BQ239*$BG249)*--(BQ$3&gt;=$BH249))*(1+$BJ249*--(BQ$3&gt;=$BK249))*--(IFERROR(MOD(MONTH(BQ$3),$BI249),0)=0)*(BQ239/BQ$156)</f>
        <v>#REF!</v>
      </c>
      <c r="BR249" s="67" t="e">
        <f t="shared" si="605"/>
        <v>#REF!</v>
      </c>
      <c r="BS249" s="67" t="e">
        <f t="shared" si="605"/>
        <v>#REF!</v>
      </c>
      <c r="BT249" s="67" t="e">
        <f t="shared" si="605"/>
        <v>#REF!</v>
      </c>
      <c r="BU249" s="67" t="e">
        <f t="shared" si="605"/>
        <v>#REF!</v>
      </c>
      <c r="BV249" s="67" t="e">
        <f t="shared" si="605"/>
        <v>#REF!</v>
      </c>
      <c r="BW249" s="67" t="e">
        <f t="shared" si="605"/>
        <v>#REF!</v>
      </c>
      <c r="BX249" s="67" t="e">
        <f t="shared" si="605"/>
        <v>#REF!</v>
      </c>
      <c r="BY249" s="60"/>
      <c r="BZ249" s="87" t="e">
        <f t="shared" si="577"/>
        <v>#REF!</v>
      </c>
      <c r="CA249" s="62" t="e">
        <f>BZ249/BZ239</f>
        <v>#REF!</v>
      </c>
      <c r="CB249" s="60"/>
      <c r="CC249" s="67" t="e">
        <f t="shared" ref="CC249:CN249" si="606">((CC239*$G249*--(AND($BF249=0,$BG249=0))+$BF249+CC239*$BG249)*--(CC$3&gt;=$BH249))*(1+$BJ249*--(CC$3&gt;=$BK249))*--(IFERROR(MOD(MONTH(CC$3),$BI249),0)=0)*(CC239/CC$156)</f>
        <v>#REF!</v>
      </c>
      <c r="CD249" s="67" t="e">
        <f t="shared" si="606"/>
        <v>#REF!</v>
      </c>
      <c r="CE249" s="67" t="e">
        <f t="shared" si="606"/>
        <v>#REF!</v>
      </c>
      <c r="CF249" s="67" t="e">
        <f t="shared" si="606"/>
        <v>#REF!</v>
      </c>
      <c r="CG249" s="67" t="e">
        <f t="shared" si="606"/>
        <v>#REF!</v>
      </c>
      <c r="CH249" s="67" t="e">
        <f t="shared" si="606"/>
        <v>#REF!</v>
      </c>
      <c r="CI249" s="67" t="e">
        <f t="shared" si="606"/>
        <v>#REF!</v>
      </c>
      <c r="CJ249" s="67" t="e">
        <f t="shared" si="606"/>
        <v>#REF!</v>
      </c>
      <c r="CK249" s="67" t="e">
        <f t="shared" si="606"/>
        <v>#REF!</v>
      </c>
      <c r="CL249" s="67" t="e">
        <f t="shared" si="606"/>
        <v>#REF!</v>
      </c>
      <c r="CM249" s="67" t="e">
        <f t="shared" si="606"/>
        <v>#REF!</v>
      </c>
      <c r="CN249" s="67" t="e">
        <f t="shared" si="606"/>
        <v>#REF!</v>
      </c>
      <c r="CO249" s="60"/>
      <c r="CP249" s="87" t="e">
        <f t="shared" si="578"/>
        <v>#REF!</v>
      </c>
      <c r="CQ249" s="62" t="e">
        <f>CP249/CP239</f>
        <v>#REF!</v>
      </c>
    </row>
    <row r="250" spans="1:95" ht="10.5" customHeight="1" x14ac:dyDescent="0.25">
      <c r="A250" s="70" t="str">
        <f t="shared" si="573"/>
        <v>DespesaMargem bruta</v>
      </c>
      <c r="B250" s="70" t="s">
        <v>53</v>
      </c>
      <c r="C250" s="70"/>
      <c r="D250" s="3" t="s">
        <v>63</v>
      </c>
      <c r="E250" s="3" t="e">
        <f>D237</f>
        <v>#REF!</v>
      </c>
      <c r="F250" s="60"/>
      <c r="G250" s="6">
        <v>0.78357271006486728</v>
      </c>
      <c r="H250" s="60"/>
      <c r="I250" s="4">
        <v>25363.560408405348</v>
      </c>
      <c r="J250" s="4">
        <v>23503.85563669572</v>
      </c>
      <c r="K250" s="4">
        <v>35372.6</v>
      </c>
      <c r="L250" s="4">
        <v>34307.579999999987</v>
      </c>
      <c r="M250" s="4">
        <v>37447.42</v>
      </c>
      <c r="N250" s="4">
        <v>40484.29</v>
      </c>
      <c r="O250" s="4">
        <v>40807.499999999993</v>
      </c>
      <c r="P250" s="4">
        <v>54899.49</v>
      </c>
      <c r="Q250" s="4">
        <v>48941.86</v>
      </c>
      <c r="R250" s="4">
        <v>43294.1</v>
      </c>
      <c r="S250" s="4">
        <v>42339.709999999992</v>
      </c>
      <c r="T250" s="4">
        <v>50770.915200000003</v>
      </c>
      <c r="U250" s="60"/>
      <c r="V250" s="4">
        <f t="shared" si="574"/>
        <v>477532.88124510105</v>
      </c>
      <c r="W250" s="6">
        <f>V250/V239</f>
        <v>0.78357271006486728</v>
      </c>
      <c r="X250" s="60"/>
      <c r="Y250" s="4" t="e">
        <f t="shared" ref="Y250:AJ250" si="607">Y244+Y245</f>
        <v>#REF!</v>
      </c>
      <c r="Z250" s="4" t="e">
        <f t="shared" si="607"/>
        <v>#REF!</v>
      </c>
      <c r="AA250" s="4" t="e">
        <f t="shared" si="607"/>
        <v>#REF!</v>
      </c>
      <c r="AB250" s="4" t="e">
        <f t="shared" si="607"/>
        <v>#REF!</v>
      </c>
      <c r="AC250" s="4" t="e">
        <f t="shared" si="607"/>
        <v>#REF!</v>
      </c>
      <c r="AD250" s="4" t="e">
        <f t="shared" si="607"/>
        <v>#REF!</v>
      </c>
      <c r="AE250" s="4" t="e">
        <f t="shared" si="607"/>
        <v>#REF!</v>
      </c>
      <c r="AF250" s="4" t="e">
        <f t="shared" si="607"/>
        <v>#REF!</v>
      </c>
      <c r="AG250" s="4" t="e">
        <f t="shared" si="607"/>
        <v>#REF!</v>
      </c>
      <c r="AH250" s="4" t="e">
        <f t="shared" si="607"/>
        <v>#REF!</v>
      </c>
      <c r="AI250" s="4" t="e">
        <f t="shared" si="607"/>
        <v>#REF!</v>
      </c>
      <c r="AJ250" s="4" t="e">
        <f t="shared" si="607"/>
        <v>#REF!</v>
      </c>
      <c r="AK250" s="60"/>
      <c r="AL250" s="4" t="e">
        <f t="shared" si="575"/>
        <v>#REF!</v>
      </c>
      <c r="AM250" s="6" t="e">
        <f>AL250/AL239</f>
        <v>#REF!</v>
      </c>
      <c r="AN250" s="60" t="e">
        <f>D237&amp;D250</f>
        <v>#REF!</v>
      </c>
      <c r="AO250" s="4" t="e">
        <f t="shared" ref="AO250:AZ250" si="608">AO244+AO245</f>
        <v>#REF!</v>
      </c>
      <c r="AP250" s="4" t="e">
        <f t="shared" si="608"/>
        <v>#REF!</v>
      </c>
      <c r="AQ250" s="4" t="e">
        <f t="shared" si="608"/>
        <v>#REF!</v>
      </c>
      <c r="AR250" s="4" t="e">
        <f t="shared" si="608"/>
        <v>#REF!</v>
      </c>
      <c r="AS250" s="4" t="e">
        <f t="shared" si="608"/>
        <v>#REF!</v>
      </c>
      <c r="AT250" s="4" t="e">
        <f t="shared" si="608"/>
        <v>#REF!</v>
      </c>
      <c r="AU250" s="4" t="e">
        <f t="shared" si="608"/>
        <v>#REF!</v>
      </c>
      <c r="AV250" s="4" t="e">
        <f t="shared" si="608"/>
        <v>#REF!</v>
      </c>
      <c r="AW250" s="4" t="e">
        <f t="shared" si="608"/>
        <v>#REF!</v>
      </c>
      <c r="AX250" s="4" t="e">
        <f t="shared" si="608"/>
        <v>#REF!</v>
      </c>
      <c r="AY250" s="4" t="e">
        <f t="shared" si="608"/>
        <v>#REF!</v>
      </c>
      <c r="AZ250" s="4" t="e">
        <f t="shared" si="608"/>
        <v>#REF!</v>
      </c>
      <c r="BA250" s="60"/>
      <c r="BB250" s="4" t="e">
        <f t="shared" si="576"/>
        <v>#REF!</v>
      </c>
      <c r="BC250" s="6" t="e">
        <f>BB250/BB239</f>
        <v>#REF!</v>
      </c>
      <c r="BD250" s="60"/>
      <c r="BE250" s="4"/>
      <c r="BF250" s="102"/>
      <c r="BG250" s="102"/>
      <c r="BH250" s="103"/>
      <c r="BI250" s="104"/>
      <c r="BJ250" s="63"/>
      <c r="BK250" s="103"/>
      <c r="BL250" s="60"/>
      <c r="BM250" s="4" t="e">
        <f t="shared" ref="BM250:BX250" si="609">BM244+BM245</f>
        <v>#REF!</v>
      </c>
      <c r="BN250" s="4" t="e">
        <f t="shared" si="609"/>
        <v>#REF!</v>
      </c>
      <c r="BO250" s="4" t="e">
        <f t="shared" si="609"/>
        <v>#REF!</v>
      </c>
      <c r="BP250" s="4" t="e">
        <f t="shared" si="609"/>
        <v>#REF!</v>
      </c>
      <c r="BQ250" s="4" t="e">
        <f t="shared" si="609"/>
        <v>#REF!</v>
      </c>
      <c r="BR250" s="4" t="e">
        <f t="shared" si="609"/>
        <v>#REF!</v>
      </c>
      <c r="BS250" s="4" t="e">
        <f t="shared" si="609"/>
        <v>#REF!</v>
      </c>
      <c r="BT250" s="4" t="e">
        <f t="shared" si="609"/>
        <v>#REF!</v>
      </c>
      <c r="BU250" s="4" t="e">
        <f t="shared" si="609"/>
        <v>#REF!</v>
      </c>
      <c r="BV250" s="4" t="e">
        <f t="shared" si="609"/>
        <v>#REF!</v>
      </c>
      <c r="BW250" s="4" t="e">
        <f t="shared" si="609"/>
        <v>#REF!</v>
      </c>
      <c r="BX250" s="4" t="e">
        <f t="shared" si="609"/>
        <v>#REF!</v>
      </c>
      <c r="BY250" s="60"/>
      <c r="BZ250" s="4" t="e">
        <f t="shared" si="577"/>
        <v>#REF!</v>
      </c>
      <c r="CA250" s="6" t="e">
        <f>BZ250/BZ239</f>
        <v>#REF!</v>
      </c>
      <c r="CB250" s="60"/>
      <c r="CC250" s="4" t="e">
        <f t="shared" ref="CC250:CN250" si="610">CC244+CC245</f>
        <v>#REF!</v>
      </c>
      <c r="CD250" s="4" t="e">
        <f t="shared" si="610"/>
        <v>#REF!</v>
      </c>
      <c r="CE250" s="4" t="e">
        <f t="shared" si="610"/>
        <v>#REF!</v>
      </c>
      <c r="CF250" s="4" t="e">
        <f t="shared" si="610"/>
        <v>#REF!</v>
      </c>
      <c r="CG250" s="4" t="e">
        <f t="shared" si="610"/>
        <v>#REF!</v>
      </c>
      <c r="CH250" s="4" t="e">
        <f t="shared" si="610"/>
        <v>#REF!</v>
      </c>
      <c r="CI250" s="4" t="e">
        <f t="shared" si="610"/>
        <v>#REF!</v>
      </c>
      <c r="CJ250" s="4" t="e">
        <f t="shared" si="610"/>
        <v>#REF!</v>
      </c>
      <c r="CK250" s="4" t="e">
        <f t="shared" si="610"/>
        <v>#REF!</v>
      </c>
      <c r="CL250" s="4" t="e">
        <f t="shared" si="610"/>
        <v>#REF!</v>
      </c>
      <c r="CM250" s="4" t="e">
        <f t="shared" si="610"/>
        <v>#REF!</v>
      </c>
      <c r="CN250" s="4" t="e">
        <f t="shared" si="610"/>
        <v>#REF!</v>
      </c>
      <c r="CO250" s="60"/>
      <c r="CP250" s="4" t="e">
        <f t="shared" si="578"/>
        <v>#REF!</v>
      </c>
      <c r="CQ250" s="6" t="e">
        <f>CP250/CP239</f>
        <v>#REF!</v>
      </c>
    </row>
    <row r="251" spans="1:95" ht="10.5" customHeight="1" x14ac:dyDescent="0.25">
      <c r="A251" s="70" t="str">
        <f t="shared" si="573"/>
        <v>DespesaDespesas variáveis</v>
      </c>
      <c r="B251" s="70" t="s">
        <v>53</v>
      </c>
      <c r="C251" s="70"/>
      <c r="D251" s="81" t="s">
        <v>64</v>
      </c>
      <c r="E251" s="81" t="e">
        <f>D237</f>
        <v>#REF!</v>
      </c>
      <c r="F251" s="60"/>
      <c r="G251" s="88">
        <v>-0.23687071568047149</v>
      </c>
      <c r="H251" s="60"/>
      <c r="I251" s="83">
        <v>-11587.88</v>
      </c>
      <c r="J251" s="83">
        <v>-11634.61</v>
      </c>
      <c r="K251" s="83">
        <v>-12121.48</v>
      </c>
      <c r="L251" s="83">
        <v>-11528.65</v>
      </c>
      <c r="M251" s="83">
        <v>-11051.61</v>
      </c>
      <c r="N251" s="83">
        <v>-14054.94</v>
      </c>
      <c r="O251" s="83">
        <v>-12105.71</v>
      </c>
      <c r="P251" s="83">
        <v>-12512.87</v>
      </c>
      <c r="Q251" s="83">
        <v>-11075.41</v>
      </c>
      <c r="R251" s="83">
        <v>-12238.38</v>
      </c>
      <c r="S251" s="83">
        <v>-12195.73</v>
      </c>
      <c r="T251" s="83">
        <v>-12248.9</v>
      </c>
      <c r="U251" s="60"/>
      <c r="V251" s="83">
        <f t="shared" si="574"/>
        <v>-144356.17000000001</v>
      </c>
      <c r="W251" s="88">
        <f>V251/V239</f>
        <v>-0.23687071568047152</v>
      </c>
      <c r="X251" s="60"/>
      <c r="Y251" s="83">
        <f t="shared" ref="Y251:AJ251" si="611">Y252+Y264+Y268</f>
        <v>0</v>
      </c>
      <c r="Z251" s="83">
        <f t="shared" si="611"/>
        <v>0</v>
      </c>
      <c r="AA251" s="83">
        <f t="shared" si="611"/>
        <v>0</v>
      </c>
      <c r="AB251" s="83">
        <f t="shared" si="611"/>
        <v>0</v>
      </c>
      <c r="AC251" s="83">
        <f t="shared" si="611"/>
        <v>0</v>
      </c>
      <c r="AD251" s="83">
        <f t="shared" si="611"/>
        <v>0</v>
      </c>
      <c r="AE251" s="83">
        <f t="shared" si="611"/>
        <v>0</v>
      </c>
      <c r="AF251" s="83">
        <f t="shared" si="611"/>
        <v>0</v>
      </c>
      <c r="AG251" s="83">
        <f t="shared" si="611"/>
        <v>0</v>
      </c>
      <c r="AH251" s="83">
        <f t="shared" si="611"/>
        <v>0</v>
      </c>
      <c r="AI251" s="83">
        <f t="shared" si="611"/>
        <v>0</v>
      </c>
      <c r="AJ251" s="83">
        <f t="shared" si="611"/>
        <v>0</v>
      </c>
      <c r="AK251" s="60"/>
      <c r="AL251" s="83">
        <f t="shared" si="575"/>
        <v>0</v>
      </c>
      <c r="AM251" s="88" t="e">
        <f>AL251/AL239</f>
        <v>#DIV/0!</v>
      </c>
      <c r="AN251" s="60" t="e">
        <f>D237&amp;D251</f>
        <v>#REF!</v>
      </c>
      <c r="AO251" s="83">
        <f t="shared" ref="AO251:AZ251" si="612">AO252+AO264+AO268</f>
        <v>0</v>
      </c>
      <c r="AP251" s="83">
        <f t="shared" si="612"/>
        <v>0</v>
      </c>
      <c r="AQ251" s="83">
        <f t="shared" si="612"/>
        <v>0</v>
      </c>
      <c r="AR251" s="83">
        <f t="shared" si="612"/>
        <v>0</v>
      </c>
      <c r="AS251" s="83">
        <f t="shared" si="612"/>
        <v>0</v>
      </c>
      <c r="AT251" s="83">
        <f t="shared" si="612"/>
        <v>0</v>
      </c>
      <c r="AU251" s="83">
        <f t="shared" si="612"/>
        <v>0</v>
      </c>
      <c r="AV251" s="83">
        <f t="shared" si="612"/>
        <v>0</v>
      </c>
      <c r="AW251" s="83">
        <f t="shared" si="612"/>
        <v>0</v>
      </c>
      <c r="AX251" s="83">
        <f t="shared" si="612"/>
        <v>0</v>
      </c>
      <c r="AY251" s="83">
        <f t="shared" si="612"/>
        <v>0</v>
      </c>
      <c r="AZ251" s="83">
        <f t="shared" si="612"/>
        <v>0</v>
      </c>
      <c r="BA251" s="60"/>
      <c r="BB251" s="83">
        <f t="shared" si="576"/>
        <v>0</v>
      </c>
      <c r="BC251" s="88" t="e">
        <f>BB251/BB239</f>
        <v>#DIV/0!</v>
      </c>
      <c r="BD251" s="60"/>
      <c r="BE251" s="83"/>
      <c r="BF251" s="116"/>
      <c r="BG251" s="116"/>
      <c r="BH251" s="117"/>
      <c r="BI251" s="118"/>
      <c r="BJ251" s="82"/>
      <c r="BK251" s="117"/>
      <c r="BL251" s="60"/>
      <c r="BM251" s="83">
        <f t="shared" ref="BM251:BX251" si="613">BM252+BM264+BM268</f>
        <v>0</v>
      </c>
      <c r="BN251" s="83">
        <f t="shared" si="613"/>
        <v>0</v>
      </c>
      <c r="BO251" s="83">
        <f t="shared" si="613"/>
        <v>0</v>
      </c>
      <c r="BP251" s="83">
        <f t="shared" si="613"/>
        <v>0</v>
      </c>
      <c r="BQ251" s="83" t="e">
        <f t="shared" si="613"/>
        <v>#REF!</v>
      </c>
      <c r="BR251" s="83" t="e">
        <f t="shared" si="613"/>
        <v>#REF!</v>
      </c>
      <c r="BS251" s="83" t="e">
        <f t="shared" si="613"/>
        <v>#REF!</v>
      </c>
      <c r="BT251" s="83" t="e">
        <f t="shared" si="613"/>
        <v>#REF!</v>
      </c>
      <c r="BU251" s="83" t="e">
        <f t="shared" si="613"/>
        <v>#REF!</v>
      </c>
      <c r="BV251" s="83" t="e">
        <f t="shared" si="613"/>
        <v>#REF!</v>
      </c>
      <c r="BW251" s="83" t="e">
        <f t="shared" si="613"/>
        <v>#REF!</v>
      </c>
      <c r="BX251" s="83" t="e">
        <f t="shared" si="613"/>
        <v>#REF!</v>
      </c>
      <c r="BY251" s="60"/>
      <c r="BZ251" s="83" t="e">
        <f t="shared" si="577"/>
        <v>#REF!</v>
      </c>
      <c r="CA251" s="88" t="e">
        <f>BZ251/BZ239</f>
        <v>#REF!</v>
      </c>
      <c r="CB251" s="60"/>
      <c r="CC251" s="83" t="e">
        <f t="shared" ref="CC251:CN251" si="614">CC252+CC264+CC268</f>
        <v>#REF!</v>
      </c>
      <c r="CD251" s="83" t="e">
        <f t="shared" si="614"/>
        <v>#REF!</v>
      </c>
      <c r="CE251" s="83" t="e">
        <f t="shared" si="614"/>
        <v>#REF!</v>
      </c>
      <c r="CF251" s="83" t="e">
        <f t="shared" si="614"/>
        <v>#REF!</v>
      </c>
      <c r="CG251" s="83" t="e">
        <f t="shared" si="614"/>
        <v>#REF!</v>
      </c>
      <c r="CH251" s="83" t="e">
        <f t="shared" si="614"/>
        <v>#REF!</v>
      </c>
      <c r="CI251" s="83" t="e">
        <f t="shared" si="614"/>
        <v>#REF!</v>
      </c>
      <c r="CJ251" s="83" t="e">
        <f t="shared" si="614"/>
        <v>#REF!</v>
      </c>
      <c r="CK251" s="83" t="e">
        <f t="shared" si="614"/>
        <v>#REF!</v>
      </c>
      <c r="CL251" s="83" t="e">
        <f t="shared" si="614"/>
        <v>#REF!</v>
      </c>
      <c r="CM251" s="83" t="e">
        <f t="shared" si="614"/>
        <v>#REF!</v>
      </c>
      <c r="CN251" s="83" t="e">
        <f t="shared" si="614"/>
        <v>#REF!</v>
      </c>
      <c r="CO251" s="60"/>
      <c r="CP251" s="83" t="e">
        <f t="shared" si="578"/>
        <v>#REF!</v>
      </c>
      <c r="CQ251" s="88" t="e">
        <f>CP251/CP239</f>
        <v>#REF!</v>
      </c>
    </row>
    <row r="252" spans="1:95" ht="10.5" customHeight="1" x14ac:dyDescent="0.25">
      <c r="A252" s="70" t="str">
        <f t="shared" si="573"/>
        <v>DespesaDespesas de venda</v>
      </c>
      <c r="B252" s="70" t="s">
        <v>53</v>
      </c>
      <c r="C252" s="70"/>
      <c r="D252" s="2" t="s">
        <v>65</v>
      </c>
      <c r="E252" s="2" t="e">
        <f>D237</f>
        <v>#REF!</v>
      </c>
      <c r="F252" s="60"/>
      <c r="G252" s="66">
        <v>-0.23142300412052111</v>
      </c>
      <c r="H252" s="60"/>
      <c r="I252" s="65">
        <v>-11587.88</v>
      </c>
      <c r="J252" s="65">
        <v>-11634.61</v>
      </c>
      <c r="K252" s="65">
        <v>-12121.48</v>
      </c>
      <c r="L252" s="65">
        <v>-11208.65</v>
      </c>
      <c r="M252" s="65">
        <v>-11051.61</v>
      </c>
      <c r="N252" s="65">
        <v>-11054.94</v>
      </c>
      <c r="O252" s="65">
        <v>-12105.71</v>
      </c>
      <c r="P252" s="65">
        <v>-12512.87</v>
      </c>
      <c r="Q252" s="65">
        <v>-11075.41</v>
      </c>
      <c r="R252" s="65">
        <v>-12238.38</v>
      </c>
      <c r="S252" s="65">
        <v>-12195.73</v>
      </c>
      <c r="T252" s="65">
        <v>-12248.9</v>
      </c>
      <c r="U252" s="60"/>
      <c r="V252" s="65">
        <f t="shared" si="574"/>
        <v>-141036.17000000001</v>
      </c>
      <c r="W252" s="66">
        <f>V252/V239</f>
        <v>-0.23142300412052111</v>
      </c>
      <c r="X252" s="60"/>
      <c r="Y252" s="65">
        <f t="shared" ref="Y252:AJ252" si="615">SUM(Y253:Y256)+Y261</f>
        <v>0</v>
      </c>
      <c r="Z252" s="65">
        <f t="shared" si="615"/>
        <v>0</v>
      </c>
      <c r="AA252" s="65">
        <f t="shared" si="615"/>
        <v>0</v>
      </c>
      <c r="AB252" s="65">
        <f t="shared" si="615"/>
        <v>0</v>
      </c>
      <c r="AC252" s="65">
        <f t="shared" si="615"/>
        <v>0</v>
      </c>
      <c r="AD252" s="65">
        <f t="shared" si="615"/>
        <v>0</v>
      </c>
      <c r="AE252" s="65">
        <f t="shared" si="615"/>
        <v>0</v>
      </c>
      <c r="AF252" s="65">
        <f t="shared" si="615"/>
        <v>0</v>
      </c>
      <c r="AG252" s="65">
        <f t="shared" si="615"/>
        <v>0</v>
      </c>
      <c r="AH252" s="65">
        <f t="shared" si="615"/>
        <v>0</v>
      </c>
      <c r="AI252" s="65">
        <f t="shared" si="615"/>
        <v>0</v>
      </c>
      <c r="AJ252" s="65">
        <f t="shared" si="615"/>
        <v>0</v>
      </c>
      <c r="AK252" s="60"/>
      <c r="AL252" s="65">
        <f t="shared" si="575"/>
        <v>0</v>
      </c>
      <c r="AM252" s="66" t="e">
        <f>AL252/AL239</f>
        <v>#DIV/0!</v>
      </c>
      <c r="AN252" s="60" t="e">
        <f>D237&amp;D252</f>
        <v>#REF!</v>
      </c>
      <c r="AO252" s="65">
        <f t="shared" ref="AO252:AZ252" si="616">SUM(AO253:AO256)+AO261</f>
        <v>0</v>
      </c>
      <c r="AP252" s="65">
        <f t="shared" si="616"/>
        <v>0</v>
      </c>
      <c r="AQ252" s="65">
        <f t="shared" si="616"/>
        <v>0</v>
      </c>
      <c r="AR252" s="65">
        <f t="shared" si="616"/>
        <v>0</v>
      </c>
      <c r="AS252" s="65">
        <f t="shared" si="616"/>
        <v>0</v>
      </c>
      <c r="AT252" s="65">
        <f t="shared" si="616"/>
        <v>0</v>
      </c>
      <c r="AU252" s="65">
        <f t="shared" si="616"/>
        <v>0</v>
      </c>
      <c r="AV252" s="65">
        <f t="shared" si="616"/>
        <v>0</v>
      </c>
      <c r="AW252" s="65">
        <f t="shared" si="616"/>
        <v>0</v>
      </c>
      <c r="AX252" s="65">
        <f t="shared" si="616"/>
        <v>0</v>
      </c>
      <c r="AY252" s="65">
        <f t="shared" si="616"/>
        <v>0</v>
      </c>
      <c r="AZ252" s="65">
        <f t="shared" si="616"/>
        <v>0</v>
      </c>
      <c r="BA252" s="60"/>
      <c r="BB252" s="65">
        <f t="shared" si="576"/>
        <v>0</v>
      </c>
      <c r="BC252" s="66" t="e">
        <f>BB252/BB239</f>
        <v>#DIV/0!</v>
      </c>
      <c r="BD252" s="60"/>
      <c r="BE252" s="65"/>
      <c r="BF252" s="105"/>
      <c r="BG252" s="105"/>
      <c r="BH252" s="107"/>
      <c r="BI252" s="108"/>
      <c r="BJ252" s="77"/>
      <c r="BK252" s="107"/>
      <c r="BL252" s="60"/>
      <c r="BM252" s="65">
        <f t="shared" ref="BM252:BX252" si="617">SUM(BM253:BM256)+BM261</f>
        <v>0</v>
      </c>
      <c r="BN252" s="65">
        <f t="shared" si="617"/>
        <v>0</v>
      </c>
      <c r="BO252" s="65">
        <f t="shared" si="617"/>
        <v>0</v>
      </c>
      <c r="BP252" s="65">
        <f t="shared" si="617"/>
        <v>0</v>
      </c>
      <c r="BQ252" s="65" t="e">
        <f t="shared" si="617"/>
        <v>#REF!</v>
      </c>
      <c r="BR252" s="65" t="e">
        <f t="shared" si="617"/>
        <v>#REF!</v>
      </c>
      <c r="BS252" s="65" t="e">
        <f t="shared" si="617"/>
        <v>#REF!</v>
      </c>
      <c r="BT252" s="65" t="e">
        <f t="shared" si="617"/>
        <v>#REF!</v>
      </c>
      <c r="BU252" s="65" t="e">
        <f t="shared" si="617"/>
        <v>#REF!</v>
      </c>
      <c r="BV252" s="65" t="e">
        <f t="shared" si="617"/>
        <v>#REF!</v>
      </c>
      <c r="BW252" s="65" t="e">
        <f t="shared" si="617"/>
        <v>#REF!</v>
      </c>
      <c r="BX252" s="65" t="e">
        <f t="shared" si="617"/>
        <v>#REF!</v>
      </c>
      <c r="BY252" s="60"/>
      <c r="BZ252" s="65" t="e">
        <f t="shared" si="577"/>
        <v>#REF!</v>
      </c>
      <c r="CA252" s="66" t="e">
        <f>BZ252/BZ239</f>
        <v>#REF!</v>
      </c>
      <c r="CB252" s="60"/>
      <c r="CC252" s="65" t="e">
        <f t="shared" ref="CC252:CN252" si="618">SUM(CC253:CC256)+CC261</f>
        <v>#REF!</v>
      </c>
      <c r="CD252" s="65" t="e">
        <f t="shared" si="618"/>
        <v>#REF!</v>
      </c>
      <c r="CE252" s="65" t="e">
        <f t="shared" si="618"/>
        <v>#REF!</v>
      </c>
      <c r="CF252" s="65" t="e">
        <f t="shared" si="618"/>
        <v>#REF!</v>
      </c>
      <c r="CG252" s="65" t="e">
        <f t="shared" si="618"/>
        <v>#REF!</v>
      </c>
      <c r="CH252" s="65" t="e">
        <f t="shared" si="618"/>
        <v>#REF!</v>
      </c>
      <c r="CI252" s="65" t="e">
        <f t="shared" si="618"/>
        <v>#REF!</v>
      </c>
      <c r="CJ252" s="65" t="e">
        <f t="shared" si="618"/>
        <v>#REF!</v>
      </c>
      <c r="CK252" s="65" t="e">
        <f t="shared" si="618"/>
        <v>#REF!</v>
      </c>
      <c r="CL252" s="65" t="e">
        <f t="shared" si="618"/>
        <v>#REF!</v>
      </c>
      <c r="CM252" s="65" t="e">
        <f t="shared" si="618"/>
        <v>#REF!</v>
      </c>
      <c r="CN252" s="65" t="e">
        <f t="shared" si="618"/>
        <v>#REF!</v>
      </c>
      <c r="CO252" s="60"/>
      <c r="CP252" s="65" t="e">
        <f t="shared" si="578"/>
        <v>#REF!</v>
      </c>
      <c r="CQ252" s="66" t="e">
        <f>CP252/CP239</f>
        <v>#REF!</v>
      </c>
    </row>
    <row r="253" spans="1:95" ht="10.5" customHeight="1" outlineLevel="1" x14ac:dyDescent="0.25">
      <c r="A253" s="70" t="str">
        <f t="shared" si="573"/>
        <v>DespesaArmazenagem</v>
      </c>
      <c r="B253" s="70" t="s">
        <v>53</v>
      </c>
      <c r="C253" s="70" t="s">
        <v>256</v>
      </c>
      <c r="D253" s="60" t="s">
        <v>66</v>
      </c>
      <c r="E253" s="60" t="e">
        <f>D237</f>
        <v>#REF!</v>
      </c>
      <c r="F253" s="60"/>
      <c r="G253" s="62">
        <v>0</v>
      </c>
      <c r="H253" s="60"/>
      <c r="I253" s="67">
        <v>0</v>
      </c>
      <c r="J253" s="67">
        <v>0</v>
      </c>
      <c r="K253" s="67">
        <v>0</v>
      </c>
      <c r="L253" s="67">
        <v>0</v>
      </c>
      <c r="M253" s="67">
        <v>0</v>
      </c>
      <c r="N253" s="67">
        <v>0</v>
      </c>
      <c r="O253" s="67">
        <v>0</v>
      </c>
      <c r="P253" s="67">
        <v>0</v>
      </c>
      <c r="Q253" s="67">
        <v>0</v>
      </c>
      <c r="R253" s="67">
        <v>0</v>
      </c>
      <c r="S253" s="67">
        <v>0</v>
      </c>
      <c r="T253" s="67">
        <v>0</v>
      </c>
      <c r="U253" s="60"/>
      <c r="V253" s="87">
        <f t="shared" si="574"/>
        <v>0</v>
      </c>
      <c r="W253" s="62">
        <f>V253/V240</f>
        <v>0</v>
      </c>
      <c r="X253" s="60"/>
      <c r="Y253" s="67">
        <f t="array" ref="Y253">IFERROR(INDEX(#REF!,MATCH($A237&amp;$D253,#REF!,0),MATCH(Y$3,#REF!,0)),0)</f>
        <v>0</v>
      </c>
      <c r="Z253" s="67">
        <f t="array" ref="Z253">IFERROR(INDEX(#REF!,MATCH($A237&amp;$D253,#REF!,0),MATCH(Z$3,#REF!,0)),0)</f>
        <v>0</v>
      </c>
      <c r="AA253" s="67">
        <f t="array" ref="AA253">IFERROR(INDEX(#REF!,MATCH($A237&amp;$D253,#REF!,0),MATCH(AA$3,#REF!,0)),0)</f>
        <v>0</v>
      </c>
      <c r="AB253" s="67">
        <f t="array" ref="AB253">IFERROR(INDEX(#REF!,MATCH($A237&amp;$D253,#REF!,0),MATCH(AB$3,#REF!,0)),0)</f>
        <v>0</v>
      </c>
      <c r="AC253" s="67">
        <f t="array" ref="AC253">IFERROR(INDEX(#REF!,MATCH($A237&amp;$D253,#REF!,0),MATCH(AC$3,#REF!,0)),0)</f>
        <v>0</v>
      </c>
      <c r="AD253" s="67">
        <f t="array" ref="AD253">IFERROR(INDEX(#REF!,MATCH($A237&amp;$D253,#REF!,0),MATCH(AD$3,#REF!,0)),0)</f>
        <v>0</v>
      </c>
      <c r="AE253" s="67">
        <f t="array" ref="AE253">IFERROR(INDEX(#REF!,MATCH($A237&amp;$D253,#REF!,0),MATCH(AE$3,#REF!,0)),0)</f>
        <v>0</v>
      </c>
      <c r="AF253" s="67">
        <f t="array" ref="AF253">IFERROR(INDEX(#REF!,MATCH($A237&amp;$D253,#REF!,0),MATCH(AF$3,#REF!,0)),0)</f>
        <v>0</v>
      </c>
      <c r="AG253" s="67">
        <f t="array" ref="AG253">IFERROR(INDEX(#REF!,MATCH($A237&amp;$D253,#REF!,0),MATCH(AG$3,#REF!,0)),0)</f>
        <v>0</v>
      </c>
      <c r="AH253" s="67">
        <f t="array" ref="AH253">IFERROR(INDEX(#REF!,MATCH($A237&amp;$D253,#REF!,0),MATCH(AH$3,#REF!,0)),0)</f>
        <v>0</v>
      </c>
      <c r="AI253" s="67">
        <f t="array" ref="AI253">IFERROR(INDEX(#REF!,MATCH($A237&amp;$D253,#REF!,0),MATCH(AI$3,#REF!,0)),0)</f>
        <v>0</v>
      </c>
      <c r="AJ253" s="67">
        <f t="array" ref="AJ253">IFERROR(INDEX(#REF!,MATCH($A237&amp;$D253,#REF!,0),MATCH(AJ$3,#REF!,0)),0)</f>
        <v>0</v>
      </c>
      <c r="AK253" s="60"/>
      <c r="AL253" s="87">
        <f t="shared" si="575"/>
        <v>0</v>
      </c>
      <c r="AM253" s="62" t="e">
        <f>AL253/AL240</f>
        <v>#DIV/0!</v>
      </c>
      <c r="AN253" s="60" t="e">
        <f>D237&amp;D253</f>
        <v>#REF!</v>
      </c>
      <c r="AO253" s="67">
        <f t="array" ref="AO253">IFERROR(INDEX(#REF!,MATCH($A237&amp;$D253,#REF!,0),MATCH(AO$3,#REF!,0)),0)</f>
        <v>0</v>
      </c>
      <c r="AP253" s="67">
        <f t="array" ref="AP253">IFERROR(INDEX(#REF!,MATCH($A237&amp;$D253,#REF!,0),MATCH(AP$3,#REF!,0)),0)</f>
        <v>0</v>
      </c>
      <c r="AQ253" s="67">
        <f t="array" ref="AQ253">IFERROR(INDEX(#REF!,MATCH($A237&amp;$D253,#REF!,0),MATCH(AQ$3,#REF!,0)),0)</f>
        <v>0</v>
      </c>
      <c r="AR253" s="67">
        <f t="array" ref="AR253">IFERROR(INDEX(#REF!,MATCH($A237&amp;$D253,#REF!,0),MATCH(AR$3,#REF!,0)),0)</f>
        <v>0</v>
      </c>
      <c r="AS253" s="67">
        <f t="array" ref="AS253">IFERROR(INDEX(#REF!,MATCH($A237&amp;$D253,#REF!,0),MATCH(AS$3,#REF!,0)),0)</f>
        <v>0</v>
      </c>
      <c r="AT253" s="67">
        <f t="array" ref="AT253">IFERROR(INDEX(#REF!,MATCH($A237&amp;$D253,#REF!,0),MATCH(AT$3,#REF!,0)),0)</f>
        <v>0</v>
      </c>
      <c r="AU253" s="67">
        <f t="array" ref="AU253">IFERROR(INDEX(#REF!,MATCH($A237&amp;$D253,#REF!,0),MATCH(AU$3,#REF!,0)),0)</f>
        <v>0</v>
      </c>
      <c r="AV253" s="67">
        <f t="array" ref="AV253">IFERROR(INDEX(#REF!,MATCH($A237&amp;$D253,#REF!,0),MATCH(AV$3,#REF!,0)),0)</f>
        <v>0</v>
      </c>
      <c r="AW253" s="67">
        <f t="array" ref="AW253">IFERROR(INDEX(#REF!,MATCH($A237&amp;$D253,#REF!,0),MATCH(AW$3,#REF!,0)),0)</f>
        <v>0</v>
      </c>
      <c r="AX253" s="67">
        <f t="array" ref="AX253">IFERROR(INDEX(#REF!,MATCH($A237&amp;$D253,#REF!,0),MATCH(AX$3,#REF!,0)),0)</f>
        <v>0</v>
      </c>
      <c r="AY253" s="67">
        <f t="array" ref="AY253">IFERROR(INDEX(#REF!,MATCH($A237&amp;$D253,#REF!,0),MATCH(AY$3,#REF!,0)),0)</f>
        <v>0</v>
      </c>
      <c r="AZ253" s="67">
        <f t="array" ref="AZ253">IFERROR(INDEX(#REF!,MATCH($A237&amp;$D253,#REF!,0),MATCH(AZ$3,#REF!,0)),0)</f>
        <v>0</v>
      </c>
      <c r="BA253" s="60"/>
      <c r="BB253" s="87">
        <f t="shared" si="576"/>
        <v>0</v>
      </c>
      <c r="BC253" s="62" t="e">
        <f>BB253/BB240</f>
        <v>#DIV/0!</v>
      </c>
      <c r="BD253" s="60"/>
      <c r="BE253" s="67">
        <f>INDEX($BE$4:$BK$115,MATCH($D253,$D$4:$D$115,0),MATCH(BE$475,$BE$4:$BK$4,0))</f>
        <v>0</v>
      </c>
      <c r="BF253" s="141" t="e">
        <f t="array" ref="BF253">INDEX(#REF!,MATCH($D237,#REF!,0),MATCH($D253,#REF!,0))</f>
        <v>#REF!</v>
      </c>
      <c r="BG253" s="120">
        <f t="array" ref="BG253">INDEX($BE$4:$BK$115,MATCH($D253,$D$4:$D$115,0),MATCH(BG$475,$BE$4:$BK$4,0))</f>
        <v>0</v>
      </c>
      <c r="BH253" s="121" t="e">
        <f>BH239</f>
        <v>#REF!</v>
      </c>
      <c r="BI253" s="121">
        <f t="shared" ref="BI253:BK254" si="619">INDEX($BE$4:$BK$115,MATCH($D253,$D$4:$D$115,0),MATCH(BI$475,$BE$4:$BK$4,0))</f>
        <v>0</v>
      </c>
      <c r="BJ253" s="120">
        <f t="shared" si="619"/>
        <v>0</v>
      </c>
      <c r="BK253" s="121">
        <f t="shared" si="619"/>
        <v>0</v>
      </c>
      <c r="BL253" s="60"/>
      <c r="BM253" s="67">
        <f t="array" ref="BM253">IFERROR(INDEX(#REF!,MATCH($A237&amp;$D253,#REF!,0),MATCH(BM$3,#REF!,0)),0)</f>
        <v>0</v>
      </c>
      <c r="BN253" s="67">
        <f t="array" ref="BN253">IFERROR(INDEX(#REF!,MATCH($A237&amp;$D253,#REF!,0),MATCH(BN$3,#REF!,0)),0)</f>
        <v>0</v>
      </c>
      <c r="BO253" s="67">
        <f t="array" ref="BO253">IFERROR(INDEX(#REF!,MATCH($A237&amp;$D253,#REF!,0),MATCH(BO$3,#REF!,0)),0)</f>
        <v>0</v>
      </c>
      <c r="BP253" s="67">
        <f t="array" ref="BP253">IFERROR(INDEX(#REF!,MATCH($A237&amp;$D253,#REF!,0),MATCH(BP$3,#REF!,0)),0)</f>
        <v>0</v>
      </c>
      <c r="BQ253" s="67" t="e">
        <f t="shared" ref="BQ253:BX254" si="620">((BQ240*$G253*--(AND($BF253=0,$BG253=0))+$BF253+BQ240*$BG253)*--(BQ$3&gt;=$BH253))*(1+$BJ253*--(BQ$3&gt;=$BK253))*--(IFERROR(MOD(MONTH(BQ$3),$BI253),0)=0)</f>
        <v>#REF!</v>
      </c>
      <c r="BR253" s="67" t="e">
        <f t="shared" si="620"/>
        <v>#REF!</v>
      </c>
      <c r="BS253" s="67" t="e">
        <f t="shared" si="620"/>
        <v>#REF!</v>
      </c>
      <c r="BT253" s="67" t="e">
        <f t="shared" si="620"/>
        <v>#REF!</v>
      </c>
      <c r="BU253" s="67" t="e">
        <f t="shared" si="620"/>
        <v>#REF!</v>
      </c>
      <c r="BV253" s="67" t="e">
        <f t="shared" si="620"/>
        <v>#REF!</v>
      </c>
      <c r="BW253" s="67" t="e">
        <f t="shared" si="620"/>
        <v>#REF!</v>
      </c>
      <c r="BX253" s="67" t="e">
        <f t="shared" si="620"/>
        <v>#REF!</v>
      </c>
      <c r="BY253" s="60"/>
      <c r="BZ253" s="87" t="e">
        <f t="shared" si="577"/>
        <v>#REF!</v>
      </c>
      <c r="CA253" s="62" t="e">
        <f>BZ253/BZ240</f>
        <v>#REF!</v>
      </c>
      <c r="CB253" s="60"/>
      <c r="CC253" s="67" t="e">
        <f t="shared" ref="CC253:CN253" si="621">((CC240*$G253*--(AND($BF253=0,$BG253=0))+$BF253+CC240*$BG253)*--(CC$3&gt;=$BH253))*(1+$BJ253*--(CC$3&gt;=$BK253))*--(IFERROR(MOD(MONTH(CC$3),$BI253),0)=0)</f>
        <v>#REF!</v>
      </c>
      <c r="CD253" s="67" t="e">
        <f t="shared" si="621"/>
        <v>#REF!</v>
      </c>
      <c r="CE253" s="67" t="e">
        <f t="shared" si="621"/>
        <v>#REF!</v>
      </c>
      <c r="CF253" s="67" t="e">
        <f t="shared" si="621"/>
        <v>#REF!</v>
      </c>
      <c r="CG253" s="67" t="e">
        <f t="shared" si="621"/>
        <v>#REF!</v>
      </c>
      <c r="CH253" s="67" t="e">
        <f t="shared" si="621"/>
        <v>#REF!</v>
      </c>
      <c r="CI253" s="67" t="e">
        <f t="shared" si="621"/>
        <v>#REF!</v>
      </c>
      <c r="CJ253" s="67" t="e">
        <f t="shared" si="621"/>
        <v>#REF!</v>
      </c>
      <c r="CK253" s="67" t="e">
        <f t="shared" si="621"/>
        <v>#REF!</v>
      </c>
      <c r="CL253" s="67" t="e">
        <f t="shared" si="621"/>
        <v>#REF!</v>
      </c>
      <c r="CM253" s="67" t="e">
        <f t="shared" si="621"/>
        <v>#REF!</v>
      </c>
      <c r="CN253" s="67" t="e">
        <f t="shared" si="621"/>
        <v>#REF!</v>
      </c>
      <c r="CO253" s="60"/>
      <c r="CP253" s="87" t="e">
        <f t="shared" si="578"/>
        <v>#REF!</v>
      </c>
      <c r="CQ253" s="62" t="e">
        <f>CP253/CP240</f>
        <v>#REF!</v>
      </c>
    </row>
    <row r="254" spans="1:95" ht="10.5" customHeight="1" outlineLevel="1" x14ac:dyDescent="0.25">
      <c r="A254" s="70" t="str">
        <f t="shared" si="573"/>
        <v>DespesaFrete sobre Vendas</v>
      </c>
      <c r="B254" s="70" t="s">
        <v>53</v>
      </c>
      <c r="C254" s="70" t="s">
        <v>256</v>
      </c>
      <c r="D254" s="60" t="s">
        <v>67</v>
      </c>
      <c r="E254" s="60" t="e">
        <f>D237</f>
        <v>#REF!</v>
      </c>
      <c r="F254" s="60"/>
      <c r="G254" s="62">
        <v>0</v>
      </c>
      <c r="H254" s="60"/>
      <c r="I254" s="67">
        <v>0</v>
      </c>
      <c r="J254" s="67">
        <v>0</v>
      </c>
      <c r="K254" s="67">
        <v>0</v>
      </c>
      <c r="L254" s="67">
        <v>0</v>
      </c>
      <c r="M254" s="67">
        <v>0</v>
      </c>
      <c r="N254" s="67">
        <v>0</v>
      </c>
      <c r="O254" s="67">
        <v>0</v>
      </c>
      <c r="P254" s="67">
        <v>0</v>
      </c>
      <c r="Q254" s="67">
        <v>0</v>
      </c>
      <c r="R254" s="67">
        <v>0</v>
      </c>
      <c r="S254" s="67">
        <v>0</v>
      </c>
      <c r="T254" s="67">
        <v>0</v>
      </c>
      <c r="U254" s="60"/>
      <c r="V254" s="87">
        <f t="shared" si="574"/>
        <v>0</v>
      </c>
      <c r="W254" s="62">
        <f>V254/V241</f>
        <v>0</v>
      </c>
      <c r="X254" s="60"/>
      <c r="Y254" s="67">
        <f t="array" ref="Y254">IFERROR(INDEX(#REF!,MATCH($A237&amp;$D254,#REF!,0),MATCH(Y$3,#REF!,0)),0)</f>
        <v>0</v>
      </c>
      <c r="Z254" s="67">
        <f t="array" ref="Z254">IFERROR(INDEX(#REF!,MATCH($A237&amp;$D254,#REF!,0),MATCH(Z$3,#REF!,0)),0)</f>
        <v>0</v>
      </c>
      <c r="AA254" s="67">
        <f t="array" ref="AA254">IFERROR(INDEX(#REF!,MATCH($A237&amp;$D254,#REF!,0),MATCH(AA$3,#REF!,0)),0)</f>
        <v>0</v>
      </c>
      <c r="AB254" s="67">
        <f t="array" ref="AB254">IFERROR(INDEX(#REF!,MATCH($A237&amp;$D254,#REF!,0),MATCH(AB$3,#REF!,0)),0)</f>
        <v>0</v>
      </c>
      <c r="AC254" s="67">
        <f t="array" ref="AC254">IFERROR(INDEX(#REF!,MATCH($A237&amp;$D254,#REF!,0),MATCH(AC$3,#REF!,0)),0)</f>
        <v>0</v>
      </c>
      <c r="AD254" s="67">
        <f t="array" ref="AD254">IFERROR(INDEX(#REF!,MATCH($A237&amp;$D254,#REF!,0),MATCH(AD$3,#REF!,0)),0)</f>
        <v>0</v>
      </c>
      <c r="AE254" s="67">
        <f t="array" ref="AE254">IFERROR(INDEX(#REF!,MATCH($A237&amp;$D254,#REF!,0),MATCH(AE$3,#REF!,0)),0)</f>
        <v>0</v>
      </c>
      <c r="AF254" s="67">
        <f t="array" ref="AF254">IFERROR(INDEX(#REF!,MATCH($A237&amp;$D254,#REF!,0),MATCH(AF$3,#REF!,0)),0)</f>
        <v>0</v>
      </c>
      <c r="AG254" s="67">
        <f t="array" ref="AG254">IFERROR(INDEX(#REF!,MATCH($A237&amp;$D254,#REF!,0),MATCH(AG$3,#REF!,0)),0)</f>
        <v>0</v>
      </c>
      <c r="AH254" s="67">
        <f t="array" ref="AH254">IFERROR(INDEX(#REF!,MATCH($A237&amp;$D254,#REF!,0),MATCH(AH$3,#REF!,0)),0)</f>
        <v>0</v>
      </c>
      <c r="AI254" s="67">
        <f t="array" ref="AI254">IFERROR(INDEX(#REF!,MATCH($A237&amp;$D254,#REF!,0),MATCH(AI$3,#REF!,0)),0)</f>
        <v>0</v>
      </c>
      <c r="AJ254" s="67">
        <f t="array" ref="AJ254">IFERROR(INDEX(#REF!,MATCH($A237&amp;$D254,#REF!,0),MATCH(AJ$3,#REF!,0)),0)</f>
        <v>0</v>
      </c>
      <c r="AK254" s="60"/>
      <c r="AL254" s="87">
        <f t="shared" si="575"/>
        <v>0</v>
      </c>
      <c r="AM254" s="62" t="e">
        <f>AL254/AL241</f>
        <v>#DIV/0!</v>
      </c>
      <c r="AN254" s="60" t="e">
        <f>D237&amp;D254</f>
        <v>#REF!</v>
      </c>
      <c r="AO254" s="67">
        <f t="array" ref="AO254">IFERROR(INDEX(#REF!,MATCH($A237&amp;$D254,#REF!,0),MATCH(AO$3,#REF!,0)),0)</f>
        <v>0</v>
      </c>
      <c r="AP254" s="67">
        <f t="array" ref="AP254">IFERROR(INDEX(#REF!,MATCH($A237&amp;$D254,#REF!,0),MATCH(AP$3,#REF!,0)),0)</f>
        <v>0</v>
      </c>
      <c r="AQ254" s="67">
        <f t="array" ref="AQ254">IFERROR(INDEX(#REF!,MATCH($A237&amp;$D254,#REF!,0),MATCH(AQ$3,#REF!,0)),0)</f>
        <v>0</v>
      </c>
      <c r="AR254" s="67">
        <f t="array" ref="AR254">IFERROR(INDEX(#REF!,MATCH($A237&amp;$D254,#REF!,0),MATCH(AR$3,#REF!,0)),0)</f>
        <v>0</v>
      </c>
      <c r="AS254" s="67">
        <f t="array" ref="AS254">IFERROR(INDEX(#REF!,MATCH($A237&amp;$D254,#REF!,0),MATCH(AS$3,#REF!,0)),0)</f>
        <v>0</v>
      </c>
      <c r="AT254" s="67">
        <f t="array" ref="AT254">IFERROR(INDEX(#REF!,MATCH($A237&amp;$D254,#REF!,0),MATCH(AT$3,#REF!,0)),0)</f>
        <v>0</v>
      </c>
      <c r="AU254" s="67">
        <f t="array" ref="AU254">IFERROR(INDEX(#REF!,MATCH($A237&amp;$D254,#REF!,0),MATCH(AU$3,#REF!,0)),0)</f>
        <v>0</v>
      </c>
      <c r="AV254" s="67">
        <f t="array" ref="AV254">IFERROR(INDEX(#REF!,MATCH($A237&amp;$D254,#REF!,0),MATCH(AV$3,#REF!,0)),0)</f>
        <v>0</v>
      </c>
      <c r="AW254" s="67">
        <f t="array" ref="AW254">IFERROR(INDEX(#REF!,MATCH($A237&amp;$D254,#REF!,0),MATCH(AW$3,#REF!,0)),0)</f>
        <v>0</v>
      </c>
      <c r="AX254" s="67">
        <f t="array" ref="AX254">IFERROR(INDEX(#REF!,MATCH($A237&amp;$D254,#REF!,0),MATCH(AX$3,#REF!,0)),0)</f>
        <v>0</v>
      </c>
      <c r="AY254" s="67">
        <f t="array" ref="AY254">IFERROR(INDEX(#REF!,MATCH($A237&amp;$D254,#REF!,0),MATCH(AY$3,#REF!,0)),0)</f>
        <v>0</v>
      </c>
      <c r="AZ254" s="67">
        <f t="array" ref="AZ254">IFERROR(INDEX(#REF!,MATCH($A237&amp;$D254,#REF!,0),MATCH(AZ$3,#REF!,0)),0)</f>
        <v>0</v>
      </c>
      <c r="BA254" s="60"/>
      <c r="BB254" s="87">
        <f t="shared" si="576"/>
        <v>0</v>
      </c>
      <c r="BC254" s="62" t="e">
        <f>BB254/BB241</f>
        <v>#DIV/0!</v>
      </c>
      <c r="BD254" s="60"/>
      <c r="BE254" s="67">
        <f>INDEX($BE$4:$BK$115,MATCH($D254,$D$4:$D$115,0),MATCH(BE$475,$BE$4:$BK$4,0))</f>
        <v>0</v>
      </c>
      <c r="BF254" s="119"/>
      <c r="BG254" s="120">
        <f>-10%*15%</f>
        <v>-1.4999999999999999E-2</v>
      </c>
      <c r="BH254" s="121" t="e">
        <f>BH239</f>
        <v>#REF!</v>
      </c>
      <c r="BI254" s="121">
        <f t="shared" si="619"/>
        <v>0</v>
      </c>
      <c r="BJ254" s="120">
        <f t="shared" si="619"/>
        <v>0</v>
      </c>
      <c r="BK254" s="121">
        <f t="shared" si="619"/>
        <v>0</v>
      </c>
      <c r="BL254" s="60"/>
      <c r="BM254" s="67">
        <f t="array" ref="BM254">IFERROR(INDEX(#REF!,MATCH($A237&amp;$D254,#REF!,0),MATCH(BM$3,#REF!,0)),0)</f>
        <v>0</v>
      </c>
      <c r="BN254" s="67">
        <f t="array" ref="BN254">IFERROR(INDEX(#REF!,MATCH($A237&amp;$D254,#REF!,0),MATCH(BN$3,#REF!,0)),0)</f>
        <v>0</v>
      </c>
      <c r="BO254" s="67">
        <f t="array" ref="BO254">IFERROR(INDEX(#REF!,MATCH($A237&amp;$D254,#REF!,0),MATCH(BO$3,#REF!,0)),0)</f>
        <v>0</v>
      </c>
      <c r="BP254" s="67">
        <f t="array" ref="BP254">IFERROR(INDEX(#REF!,MATCH($A237&amp;$D254,#REF!,0),MATCH(BP$3,#REF!,0)),0)</f>
        <v>0</v>
      </c>
      <c r="BQ254" s="67" t="e">
        <f t="shared" si="620"/>
        <v>#REF!</v>
      </c>
      <c r="BR254" s="67" t="e">
        <f t="shared" si="620"/>
        <v>#REF!</v>
      </c>
      <c r="BS254" s="67" t="e">
        <f t="shared" si="620"/>
        <v>#REF!</v>
      </c>
      <c r="BT254" s="67" t="e">
        <f t="shared" si="620"/>
        <v>#REF!</v>
      </c>
      <c r="BU254" s="67" t="e">
        <f t="shared" si="620"/>
        <v>#REF!</v>
      </c>
      <c r="BV254" s="67" t="e">
        <f t="shared" si="620"/>
        <v>#REF!</v>
      </c>
      <c r="BW254" s="67" t="e">
        <f t="shared" si="620"/>
        <v>#REF!</v>
      </c>
      <c r="BX254" s="67" t="e">
        <f t="shared" si="620"/>
        <v>#REF!</v>
      </c>
      <c r="BY254" s="60"/>
      <c r="BZ254" s="87" t="e">
        <f t="shared" si="577"/>
        <v>#REF!</v>
      </c>
      <c r="CA254" s="62" t="e">
        <f>BZ254/BZ241</f>
        <v>#REF!</v>
      </c>
      <c r="CB254" s="60"/>
      <c r="CC254" s="67" t="e">
        <f t="shared" ref="CC254:CN254" si="622">((CC241*$G254*--(AND($BF254=0,$BG254=0))+$BF254+CC241*$BG254)*--(CC$3&gt;=$BH254))*(1+$BJ254*--(CC$3&gt;=$BK254))*--(IFERROR(MOD(MONTH(CC$3),$BI254),0)=0)</f>
        <v>#REF!</v>
      </c>
      <c r="CD254" s="67" t="e">
        <f t="shared" si="622"/>
        <v>#REF!</v>
      </c>
      <c r="CE254" s="67" t="e">
        <f t="shared" si="622"/>
        <v>#REF!</v>
      </c>
      <c r="CF254" s="67" t="e">
        <f t="shared" si="622"/>
        <v>#REF!</v>
      </c>
      <c r="CG254" s="67" t="e">
        <f t="shared" si="622"/>
        <v>#REF!</v>
      </c>
      <c r="CH254" s="67" t="e">
        <f t="shared" si="622"/>
        <v>#REF!</v>
      </c>
      <c r="CI254" s="67" t="e">
        <f t="shared" si="622"/>
        <v>#REF!</v>
      </c>
      <c r="CJ254" s="67" t="e">
        <f t="shared" si="622"/>
        <v>#REF!</v>
      </c>
      <c r="CK254" s="67" t="e">
        <f t="shared" si="622"/>
        <v>#REF!</v>
      </c>
      <c r="CL254" s="67" t="e">
        <f t="shared" si="622"/>
        <v>#REF!</v>
      </c>
      <c r="CM254" s="67" t="e">
        <f t="shared" si="622"/>
        <v>#REF!</v>
      </c>
      <c r="CN254" s="67" t="e">
        <f t="shared" si="622"/>
        <v>#REF!</v>
      </c>
      <c r="CO254" s="60"/>
      <c r="CP254" s="87" t="e">
        <f t="shared" si="578"/>
        <v>#REF!</v>
      </c>
      <c r="CQ254" s="62" t="e">
        <f>CP254/CP241</f>
        <v>#REF!</v>
      </c>
    </row>
    <row r="255" spans="1:95" ht="10.5" customHeight="1" outlineLevel="1" x14ac:dyDescent="0.25">
      <c r="A255" s="70" t="str">
        <f t="shared" si="573"/>
        <v>DespesaCusto de Ocupação</v>
      </c>
      <c r="B255" s="70" t="s">
        <v>53</v>
      </c>
      <c r="C255" s="70" t="s">
        <v>257</v>
      </c>
      <c r="D255" s="60" t="s">
        <v>68</v>
      </c>
      <c r="E255" s="60" t="e">
        <f>D237</f>
        <v>#REF!</v>
      </c>
      <c r="F255" s="60"/>
      <c r="G255" s="62">
        <v>-0.21759288893801321</v>
      </c>
      <c r="H255" s="60"/>
      <c r="I255" s="67">
        <v>-3539.3540112548708</v>
      </c>
      <c r="J255" s="67">
        <v>-2907.661534197633</v>
      </c>
      <c r="K255" s="67">
        <v>-3199.4611893101728</v>
      </c>
      <c r="L255" s="67">
        <v>-4602.382521834209</v>
      </c>
      <c r="M255" s="67">
        <v>-3666.1081524283081</v>
      </c>
      <c r="N255" s="67">
        <v>-4136.4043257086587</v>
      </c>
      <c r="O255" s="67">
        <v>-3529.5425582518128</v>
      </c>
      <c r="P255" s="67">
        <v>-3777.6814621470871</v>
      </c>
      <c r="Q255" s="67">
        <v>-4811.6554994471799</v>
      </c>
      <c r="R255" s="67">
        <v>-3772.495540299054</v>
      </c>
      <c r="S255" s="67">
        <v>-3526.8999075628481</v>
      </c>
      <c r="T255" s="67">
        <v>-4304.2713001013672</v>
      </c>
      <c r="U255" s="60"/>
      <c r="V255" s="87">
        <f t="shared" si="574"/>
        <v>-45773.9180025432</v>
      </c>
      <c r="W255" s="62">
        <f>V255/V239</f>
        <v>-7.5109368146589278E-2</v>
      </c>
      <c r="X255" s="60"/>
      <c r="Y255" s="67">
        <f t="array" ref="Y255">IFERROR(INDEX(#REF!,MATCH($A237&amp;$D255,#REF!,0),MATCH(Y$3,#REF!,0)),0)</f>
        <v>0</v>
      </c>
      <c r="Z255" s="67">
        <f t="array" ref="Z255">IFERROR(INDEX(#REF!,MATCH($A237&amp;$D255,#REF!,0),MATCH(Z$3,#REF!,0)),0)</f>
        <v>0</v>
      </c>
      <c r="AA255" s="67">
        <f t="array" ref="AA255">IFERROR(INDEX(#REF!,MATCH($A237&amp;$D255,#REF!,0),MATCH(AA$3,#REF!,0)),0)</f>
        <v>0</v>
      </c>
      <c r="AB255" s="67">
        <f t="array" ref="AB255">IFERROR(INDEX(#REF!,MATCH($A237&amp;$D255,#REF!,0),MATCH(AB$3,#REF!,0)),0)</f>
        <v>0</v>
      </c>
      <c r="AC255" s="67">
        <f t="array" ref="AC255">IFERROR(INDEX(#REF!,MATCH($A237&amp;$D255,#REF!,0),MATCH(AC$3,#REF!,0)),0)</f>
        <v>0</v>
      </c>
      <c r="AD255" s="67">
        <f t="array" ref="AD255">IFERROR(INDEX(#REF!,MATCH($A237&amp;$D255,#REF!,0),MATCH(AD$3,#REF!,0)),0)</f>
        <v>0</v>
      </c>
      <c r="AE255" s="67">
        <f t="array" ref="AE255">IFERROR(INDEX(#REF!,MATCH($A237&amp;$D255,#REF!,0),MATCH(AE$3,#REF!,0)),0)</f>
        <v>0</v>
      </c>
      <c r="AF255" s="67">
        <f t="array" ref="AF255">IFERROR(INDEX(#REF!,MATCH($A237&amp;$D255,#REF!,0),MATCH(AF$3,#REF!,0)),0)</f>
        <v>0</v>
      </c>
      <c r="AG255" s="67">
        <f t="array" ref="AG255">IFERROR(INDEX(#REF!,MATCH($A237&amp;$D255,#REF!,0),MATCH(AG$3,#REF!,0)),0)</f>
        <v>0</v>
      </c>
      <c r="AH255" s="67">
        <f t="array" ref="AH255">IFERROR(INDEX(#REF!,MATCH($A237&amp;$D255,#REF!,0),MATCH(AH$3,#REF!,0)),0)</f>
        <v>0</v>
      </c>
      <c r="AI255" s="67">
        <f t="array" ref="AI255">IFERROR(INDEX(#REF!,MATCH($A237&amp;$D255,#REF!,0),MATCH(AI$3,#REF!,0)),0)</f>
        <v>0</v>
      </c>
      <c r="AJ255" s="67">
        <f t="array" ref="AJ255">IFERROR(INDEX(#REF!,MATCH($A237&amp;$D255,#REF!,0),MATCH(AJ$3,#REF!,0)),0)</f>
        <v>0</v>
      </c>
      <c r="AK255" s="60"/>
      <c r="AL255" s="87">
        <f t="shared" si="575"/>
        <v>0</v>
      </c>
      <c r="AM255" s="62" t="e">
        <f>AL255/AL239</f>
        <v>#DIV/0!</v>
      </c>
      <c r="AN255" s="60" t="e">
        <f>D237&amp;D255</f>
        <v>#REF!</v>
      </c>
      <c r="AO255" s="67">
        <f t="array" ref="AO255">IFERROR(INDEX(#REF!,MATCH($A237&amp;$D255,#REF!,0),MATCH(AO$3,#REF!,0)),0)</f>
        <v>0</v>
      </c>
      <c r="AP255" s="67">
        <f t="array" ref="AP255">IFERROR(INDEX(#REF!,MATCH($A237&amp;$D255,#REF!,0),MATCH(AP$3,#REF!,0)),0)</f>
        <v>0</v>
      </c>
      <c r="AQ255" s="67">
        <f t="array" ref="AQ255">IFERROR(INDEX(#REF!,MATCH($A237&amp;$D255,#REF!,0),MATCH(AQ$3,#REF!,0)),0)</f>
        <v>0</v>
      </c>
      <c r="AR255" s="67">
        <f t="array" ref="AR255">IFERROR(INDEX(#REF!,MATCH($A237&amp;$D255,#REF!,0),MATCH(AR$3,#REF!,0)),0)</f>
        <v>0</v>
      </c>
      <c r="AS255" s="67">
        <f t="array" ref="AS255">IFERROR(INDEX(#REF!,MATCH($A237&amp;$D255,#REF!,0),MATCH(AS$3,#REF!,0)),0)</f>
        <v>0</v>
      </c>
      <c r="AT255" s="67">
        <f t="array" ref="AT255">IFERROR(INDEX(#REF!,MATCH($A237&amp;$D255,#REF!,0),MATCH(AT$3,#REF!,0)),0)</f>
        <v>0</v>
      </c>
      <c r="AU255" s="67">
        <f t="array" ref="AU255">IFERROR(INDEX(#REF!,MATCH($A237&amp;$D255,#REF!,0),MATCH(AU$3,#REF!,0)),0)</f>
        <v>0</v>
      </c>
      <c r="AV255" s="67">
        <f t="array" ref="AV255">IFERROR(INDEX(#REF!,MATCH($A237&amp;$D255,#REF!,0),MATCH(AV$3,#REF!,0)),0)</f>
        <v>0</v>
      </c>
      <c r="AW255" s="67">
        <f t="array" ref="AW255">IFERROR(INDEX(#REF!,MATCH($A237&amp;$D255,#REF!,0),MATCH(AW$3,#REF!,0)),0)</f>
        <v>0</v>
      </c>
      <c r="AX255" s="67">
        <f t="array" ref="AX255">IFERROR(INDEX(#REF!,MATCH($A237&amp;$D255,#REF!,0),MATCH(AX$3,#REF!,0)),0)</f>
        <v>0</v>
      </c>
      <c r="AY255" s="67">
        <f t="array" ref="AY255">IFERROR(INDEX(#REF!,MATCH($A237&amp;$D255,#REF!,0),MATCH(AY$3,#REF!,0)),0)</f>
        <v>0</v>
      </c>
      <c r="AZ255" s="67">
        <f t="array" ref="AZ255">IFERROR(INDEX(#REF!,MATCH($A237&amp;$D255,#REF!,0),MATCH(AZ$3,#REF!,0)),0)</f>
        <v>0</v>
      </c>
      <c r="BA255" s="60"/>
      <c r="BB255" s="87">
        <f t="shared" si="576"/>
        <v>0</v>
      </c>
      <c r="BC255" s="62" t="e">
        <f>BB255/BB239</f>
        <v>#DIV/0!</v>
      </c>
      <c r="BD255" s="60"/>
      <c r="BE255" s="94" t="e">
        <f t="array" ref="BE255">INDEX(#REF!,MATCH($D237,#REF!,0),MATCH("Carência",#REF!,0))</f>
        <v>#REF!</v>
      </c>
      <c r="BF255" s="141" t="e">
        <f t="array" ref="BF255">INDEX(#REF!,MATCH($D237,#REF!,0),MATCH($D255,#REF!,0))</f>
        <v>#REF!</v>
      </c>
      <c r="BG255" s="142" t="e">
        <f t="array" ref="BG255">INDEX(#REF!,MATCH($D237,#REF!,0),MATCH("CTO",#REF!,0))</f>
        <v>#REF!</v>
      </c>
      <c r="BH255" s="143" t="e">
        <f>EDATE(BH239,BE255)</f>
        <v>#REF!</v>
      </c>
      <c r="BI255" s="144"/>
      <c r="BJ255" s="142" t="e">
        <f t="array" ref="BJ255">INDEX(#REF!,MATCH($D237,#REF!,0),MATCH("Degrau",#REF!,0))</f>
        <v>#REF!</v>
      </c>
      <c r="BK255" s="143" t="e">
        <f t="array" ref="BK255">INDEX(#REF!,MATCH($D237,#REF!,0),MATCH("Data degrau",#REF!,0))</f>
        <v>#REF!</v>
      </c>
      <c r="BL255" s="60"/>
      <c r="BM255" s="67">
        <f t="array" ref="BM255">IFERROR(INDEX(#REF!,MATCH($A237&amp;$D255,#REF!,0),MATCH(BM$3,#REF!,0)),0)</f>
        <v>0</v>
      </c>
      <c r="BN255" s="67">
        <f t="array" ref="BN255">IFERROR(INDEX(#REF!,MATCH($A237&amp;$D255,#REF!,0),MATCH(BN$3,#REF!,0)),0)</f>
        <v>0</v>
      </c>
      <c r="BO255" s="67">
        <f t="array" ref="BO255">IFERROR(INDEX(#REF!,MATCH($A237&amp;$D255,#REF!,0),MATCH(BO$3,#REF!,0)),0)</f>
        <v>0</v>
      </c>
      <c r="BP255" s="67">
        <f t="array" ref="BP255">IFERROR(INDEX(#REF!,MATCH($A237&amp;$D255,#REF!,0),MATCH(BP$3,#REF!,0)),0)</f>
        <v>0</v>
      </c>
      <c r="BQ255" s="67" t="e">
        <f t="array" ref="BQ255">((BQ239*$G255*--(AND($BF255=0,$BG255=0))+$BF255+BQ239*$BG255)*--(BQ$3&gt;=$BH255))*(1+$BJ255*--(BQ$3&gt;=$BK255))*--(IFERROR(MOD(MONTH(BQ$3),$BI255),0)=0)*(1+IFERROR(INDEX(#REF!,MATCH($D237,#REF!,0),MATCH("AI"&amp;MONTH(BQ$3),#REF!,0)),0))</f>
        <v>#REF!</v>
      </c>
      <c r="BR255" s="67" t="e">
        <f t="array" ref="BR255">((BR239*$G255*--(AND($BF255=0,$BG255=0))+$BF255+BR239*$BG255)*--(BR$3&gt;=$BH255))*(1+$BJ255*--(BR$3&gt;=$BK255))*--(IFERROR(MOD(MONTH(BR$3),$BI255),0)=0)*(1+IFERROR(INDEX(#REF!,MATCH($D237,#REF!,0),MATCH("AI"&amp;MONTH(BR$3),#REF!,0)),0))</f>
        <v>#REF!</v>
      </c>
      <c r="BS255" s="67" t="e">
        <f t="array" ref="BS255">((BS239*$G255*--(AND($BF255=0,$BG255=0))+$BF255+BS239*$BG255)*--(BS$3&gt;=$BH255))*(1+$BJ255*--(BS$3&gt;=$BK255))*--(IFERROR(MOD(MONTH(BS$3),$BI255),0)=0)*(1+IFERROR(INDEX(#REF!,MATCH($D237,#REF!,0),MATCH("AI"&amp;MONTH(BS$3),#REF!,0)),0))</f>
        <v>#REF!</v>
      </c>
      <c r="BT255" s="67" t="e">
        <f t="array" ref="BT255">((BT239*$G255*--(AND($BF255=0,$BG255=0))+$BF255+BT239*$BG255)*--(BT$3&gt;=$BH255))*(1+$BJ255*--(BT$3&gt;=$BK255))*--(IFERROR(MOD(MONTH(BT$3),$BI255),0)=0)*(1+IFERROR(INDEX(#REF!,MATCH($D237,#REF!,0),MATCH("AI"&amp;MONTH(BT$3),#REF!,0)),0))</f>
        <v>#REF!</v>
      </c>
      <c r="BU255" s="67" t="e">
        <f t="array" ref="BU255">((BU239*$G255*--(AND($BF255=0,$BG255=0))+$BF255+BU239*$BG255)*--(BU$3&gt;=$BH255))*(1+$BJ255*--(BU$3&gt;=$BK255))*--(IFERROR(MOD(MONTH(BU$3),$BI255),0)=0)*(1+IFERROR(INDEX(#REF!,MATCH($D237,#REF!,0),MATCH("AI"&amp;MONTH(BU$3),#REF!,0)),0))</f>
        <v>#REF!</v>
      </c>
      <c r="BV255" s="67" t="e">
        <f t="array" ref="BV255">((BV239*$G255*--(AND($BF255=0,$BG255=0))+$BF255+BV239*$BG255)*--(BV$3&gt;=$BH255))*(1+$BJ255*--(BV$3&gt;=$BK255))*--(IFERROR(MOD(MONTH(BV$3),$BI255),0)=0)*(1+IFERROR(INDEX(#REF!,MATCH($D237,#REF!,0),MATCH("AI"&amp;MONTH(BV$3),#REF!,0)),0))</f>
        <v>#REF!</v>
      </c>
      <c r="BW255" s="67" t="e">
        <f t="array" ref="BW255">((BW239*$G255*--(AND($BF255=0,$BG255=0))+$BF255+BW239*$BG255)*--(BW$3&gt;=$BH255))*(1+$BJ255*--(BW$3&gt;=$BK255))*--(IFERROR(MOD(MONTH(BW$3),$BI255),0)=0)*(1+IFERROR(INDEX(#REF!,MATCH($D237,#REF!,0),MATCH("AI"&amp;MONTH(BW$3),#REF!,0)),0))</f>
        <v>#REF!</v>
      </c>
      <c r="BX255" s="67" t="e">
        <f t="array" ref="BX255">((BX239*$G255*--(AND($BF255=0,$BG255=0))+$BF255+BX239*$BG255)*--(BX$3&gt;=$BH255))*(1+$BJ255*--(BX$3&gt;=$BK255))*--(IFERROR(MOD(MONTH(BX$3),$BI255),0)=0)*(1+IFERROR(INDEX(#REF!,MATCH($D237,#REF!,0),MATCH("AI"&amp;MONTH(BX$3),#REF!,0)),0))</f>
        <v>#REF!</v>
      </c>
      <c r="BY255" s="60"/>
      <c r="BZ255" s="87" t="e">
        <f t="shared" si="577"/>
        <v>#REF!</v>
      </c>
      <c r="CA255" s="62" t="e">
        <f>BZ255/BZ239</f>
        <v>#REF!</v>
      </c>
      <c r="CB255" s="60"/>
      <c r="CC255" s="67" t="e">
        <f t="array" ref="CC255">((CC239*$G255*--(AND($BF255=0,$BG255=0))+$BF255+CC239*$BG255)*--(CC$3&gt;=$BH255))*(1+$BJ255*--(CC$3&gt;=$BK255))*--(IFERROR(MOD(MONTH(CC$3),$BI255),0)=0)*(1+IFERROR(INDEX(#REF!,MATCH($D237,#REF!,0),MATCH("AI"&amp;MONTH(CC$3),#REF!,0)),0))</f>
        <v>#REF!</v>
      </c>
      <c r="CD255" s="67" t="e">
        <f t="array" ref="CD255">((CD239*$G255*--(AND($BF255=0,$BG255=0))+$BF255+CD239*$BG255)*--(CD$3&gt;=$BH255))*(1+$BJ255*--(CD$3&gt;=$BK255))*--(IFERROR(MOD(MONTH(CD$3),$BI255),0)=0)*(1+IFERROR(INDEX(#REF!,MATCH($D237,#REF!,0),MATCH("AI"&amp;MONTH(CD$3),#REF!,0)),0))</f>
        <v>#REF!</v>
      </c>
      <c r="CE255" s="67" t="e">
        <f t="array" ref="CE255">((CE239*$G255*--(AND($BF255=0,$BG255=0))+$BF255+CE239*$BG255)*--(CE$3&gt;=$BH255))*(1+$BJ255*--(CE$3&gt;=$BK255))*--(IFERROR(MOD(MONTH(CE$3),$BI255),0)=0)*(1+IFERROR(INDEX(#REF!,MATCH($D237,#REF!,0),MATCH("AI"&amp;MONTH(CE$3),#REF!,0)),0))</f>
        <v>#REF!</v>
      </c>
      <c r="CF255" s="67" t="e">
        <f t="array" ref="CF255">((CF239*$G255*--(AND($BF255=0,$BG255=0))+$BF255+CF239*$BG255)*--(CF$3&gt;=$BH255))*(1+$BJ255*--(CF$3&gt;=$BK255))*--(IFERROR(MOD(MONTH(CF$3),$BI255),0)=0)*(1+IFERROR(INDEX(#REF!,MATCH($D237,#REF!,0),MATCH("AI"&amp;MONTH(CF$3),#REF!,0)),0))</f>
        <v>#REF!</v>
      </c>
      <c r="CG255" s="67" t="e">
        <f t="array" ref="CG255">((CG239*$G255*--(AND($BF255=0,$BG255=0))+$BF255+CG239*$BG255)*--(CG$3&gt;=$BH255))*(1+$BJ255*--(CG$3&gt;=$BK255))*--(IFERROR(MOD(MONTH(CG$3),$BI255),0)=0)*(1+IFERROR(INDEX(#REF!,MATCH($D237,#REF!,0),MATCH("AI"&amp;MONTH(CG$3),#REF!,0)),0))</f>
        <v>#REF!</v>
      </c>
      <c r="CH255" s="67" t="e">
        <f t="array" ref="CH255">((CH239*$G255*--(AND($BF255=0,$BG255=0))+$BF255+CH239*$BG255)*--(CH$3&gt;=$BH255))*(1+$BJ255*--(CH$3&gt;=$BK255))*--(IFERROR(MOD(MONTH(CH$3),$BI255),0)=0)*(1+IFERROR(INDEX(#REF!,MATCH($D237,#REF!,0),MATCH("AI"&amp;MONTH(CH$3),#REF!,0)),0))</f>
        <v>#REF!</v>
      </c>
      <c r="CI255" s="67" t="e">
        <f t="array" ref="CI255">((CI239*$G255*--(AND($BF255=0,$BG255=0))+$BF255+CI239*$BG255)*--(CI$3&gt;=$BH255))*(1+$BJ255*--(CI$3&gt;=$BK255))*--(IFERROR(MOD(MONTH(CI$3),$BI255),0)=0)*(1+IFERROR(INDEX(#REF!,MATCH($D237,#REF!,0),MATCH("AI"&amp;MONTH(CI$3),#REF!,0)),0))</f>
        <v>#REF!</v>
      </c>
      <c r="CJ255" s="67" t="e">
        <f t="array" ref="CJ255">((CJ239*$G255*--(AND($BF255=0,$BG255=0))+$BF255+CJ239*$BG255)*--(CJ$3&gt;=$BH255))*(1+$BJ255*--(CJ$3&gt;=$BK255))*--(IFERROR(MOD(MONTH(CJ$3),$BI255),0)=0)*(1+IFERROR(INDEX(#REF!,MATCH($D237,#REF!,0),MATCH("AI"&amp;MONTH(CJ$3),#REF!,0)),0))</f>
        <v>#REF!</v>
      </c>
      <c r="CK255" s="67" t="e">
        <f t="array" ref="CK255">((CK239*$G255*--(AND($BF255=0,$BG255=0))+$BF255+CK239*$BG255)*--(CK$3&gt;=$BH255))*(1+$BJ255*--(CK$3&gt;=$BK255))*--(IFERROR(MOD(MONTH(CK$3),$BI255),0)=0)*(1+IFERROR(INDEX(#REF!,MATCH($D237,#REF!,0),MATCH("AI"&amp;MONTH(CK$3),#REF!,0)),0))</f>
        <v>#REF!</v>
      </c>
      <c r="CL255" s="67" t="e">
        <f t="array" ref="CL255">((CL239*$G255*--(AND($BF255=0,$BG255=0))+$BF255+CL239*$BG255)*--(CL$3&gt;=$BH255))*(1+$BJ255*--(CL$3&gt;=$BK255))*--(IFERROR(MOD(MONTH(CL$3),$BI255),0)=0)*(1+IFERROR(INDEX(#REF!,MATCH($D237,#REF!,0),MATCH("AI"&amp;MONTH(CL$3),#REF!,0)),0))</f>
        <v>#REF!</v>
      </c>
      <c r="CM255" s="67" t="e">
        <f t="array" ref="CM255">((CM239*$G255*--(AND($BF255=0,$BG255=0))+$BF255+CM239*$BG255)*--(CM$3&gt;=$BH255))*(1+$BJ255*--(CM$3&gt;=$BK255))*--(IFERROR(MOD(MONTH(CM$3),$BI255),0)=0)*(1+IFERROR(INDEX(#REF!,MATCH($D237,#REF!,0),MATCH("AI"&amp;MONTH(CM$3),#REF!,0)),0))</f>
        <v>#REF!</v>
      </c>
      <c r="CN255" s="67" t="e">
        <f t="array" ref="CN255">((CN239*$G255*--(AND($BF255=0,$BG255=0))+$BF255+CN239*$BG255)*--(CN$3&gt;=$BH255))*(1+$BJ255*--(CN$3&gt;=$BK255))*--(IFERROR(MOD(MONTH(CN$3),$BI255),0)=0)*(1+IFERROR(INDEX(#REF!,MATCH($D237,#REF!,0),MATCH("AI"&amp;MONTH(CN$3),#REF!,0)),0))</f>
        <v>#REF!</v>
      </c>
      <c r="CO255" s="60"/>
      <c r="CP255" s="87" t="e">
        <f t="shared" si="578"/>
        <v>#REF!</v>
      </c>
      <c r="CQ255" s="62" t="e">
        <f>CP255/CP239</f>
        <v>#REF!</v>
      </c>
    </row>
    <row r="256" spans="1:95" ht="10.5" customHeight="1" outlineLevel="1" x14ac:dyDescent="0.25">
      <c r="A256" s="70" t="str">
        <f t="shared" si="573"/>
        <v>DespesaOutras despesas lojas</v>
      </c>
      <c r="B256" s="70" t="s">
        <v>53</v>
      </c>
      <c r="C256" s="70"/>
      <c r="D256" s="60" t="s">
        <v>69</v>
      </c>
      <c r="E256" s="60" t="e">
        <f>D237</f>
        <v>#REF!</v>
      </c>
      <c r="F256" s="60"/>
      <c r="G256" s="62">
        <v>-7.4249683158962554E-4</v>
      </c>
      <c r="H256" s="60"/>
      <c r="I256" s="67">
        <v>0</v>
      </c>
      <c r="J256" s="67">
        <v>0</v>
      </c>
      <c r="K256" s="67">
        <v>-176.17</v>
      </c>
      <c r="L256" s="67">
        <v>-171.2</v>
      </c>
      <c r="M256" s="67">
        <v>0</v>
      </c>
      <c r="N256" s="67">
        <v>0</v>
      </c>
      <c r="O256" s="67">
        <v>-105.13</v>
      </c>
      <c r="P256" s="67">
        <v>0</v>
      </c>
      <c r="Q256" s="67">
        <v>0</v>
      </c>
      <c r="R256" s="67">
        <v>0</v>
      </c>
      <c r="S256" s="67">
        <v>0</v>
      </c>
      <c r="T256" s="67">
        <v>0</v>
      </c>
      <c r="U256" s="60"/>
      <c r="V256" s="87">
        <f t="shared" si="574"/>
        <v>-452.5</v>
      </c>
      <c r="W256" s="62">
        <f>V256/V239</f>
        <v>-7.4249683158962554E-4</v>
      </c>
      <c r="X256" s="60"/>
      <c r="Y256" s="67">
        <f t="shared" ref="Y256:AJ256" si="623">SUM(Y257:Y260)</f>
        <v>0</v>
      </c>
      <c r="Z256" s="67">
        <f t="shared" si="623"/>
        <v>0</v>
      </c>
      <c r="AA256" s="67">
        <f t="shared" si="623"/>
        <v>0</v>
      </c>
      <c r="AB256" s="67">
        <f t="shared" si="623"/>
        <v>0</v>
      </c>
      <c r="AC256" s="67">
        <f t="shared" si="623"/>
        <v>0</v>
      </c>
      <c r="AD256" s="67">
        <f t="shared" si="623"/>
        <v>0</v>
      </c>
      <c r="AE256" s="67">
        <f t="shared" si="623"/>
        <v>0</v>
      </c>
      <c r="AF256" s="67">
        <f t="shared" si="623"/>
        <v>0</v>
      </c>
      <c r="AG256" s="67">
        <f t="shared" si="623"/>
        <v>0</v>
      </c>
      <c r="AH256" s="67">
        <f t="shared" si="623"/>
        <v>0</v>
      </c>
      <c r="AI256" s="67">
        <f t="shared" si="623"/>
        <v>0</v>
      </c>
      <c r="AJ256" s="67">
        <f t="shared" si="623"/>
        <v>0</v>
      </c>
      <c r="AK256" s="60"/>
      <c r="AL256" s="87">
        <f t="shared" si="575"/>
        <v>0</v>
      </c>
      <c r="AM256" s="62" t="e">
        <f>AL256/AL239</f>
        <v>#DIV/0!</v>
      </c>
      <c r="AN256" s="60" t="e">
        <f>D237&amp;D256</f>
        <v>#REF!</v>
      </c>
      <c r="AO256" s="67">
        <f t="shared" ref="AO256:AZ256" si="624">SUM(AO257:AO260)</f>
        <v>0</v>
      </c>
      <c r="AP256" s="67">
        <f t="shared" si="624"/>
        <v>0</v>
      </c>
      <c r="AQ256" s="67">
        <f t="shared" si="624"/>
        <v>0</v>
      </c>
      <c r="AR256" s="67">
        <f t="shared" si="624"/>
        <v>0</v>
      </c>
      <c r="AS256" s="67">
        <f t="shared" si="624"/>
        <v>0</v>
      </c>
      <c r="AT256" s="67">
        <f t="shared" si="624"/>
        <v>0</v>
      </c>
      <c r="AU256" s="67">
        <f t="shared" si="624"/>
        <v>0</v>
      </c>
      <c r="AV256" s="67">
        <f t="shared" si="624"/>
        <v>0</v>
      </c>
      <c r="AW256" s="67">
        <f t="shared" si="624"/>
        <v>0</v>
      </c>
      <c r="AX256" s="67">
        <f t="shared" si="624"/>
        <v>0</v>
      </c>
      <c r="AY256" s="67">
        <f t="shared" si="624"/>
        <v>0</v>
      </c>
      <c r="AZ256" s="67">
        <f t="shared" si="624"/>
        <v>0</v>
      </c>
      <c r="BA256" s="60"/>
      <c r="BB256" s="87">
        <f t="shared" si="576"/>
        <v>0</v>
      </c>
      <c r="BC256" s="62" t="e">
        <f>BB256/BB239</f>
        <v>#DIV/0!</v>
      </c>
      <c r="BD256" s="60"/>
      <c r="BE256" s="67">
        <f t="shared" ref="BE256:BG260" si="625">INDEX($BE$4:$BK$115,MATCH($D256,$D$4:$D$115,0),MATCH(BE$475,$BE$4:$BK$4,0))</f>
        <v>0</v>
      </c>
      <c r="BF256" s="119">
        <f t="shared" si="625"/>
        <v>0</v>
      </c>
      <c r="BG256" s="120">
        <f t="shared" si="625"/>
        <v>0</v>
      </c>
      <c r="BH256" s="121" t="e">
        <f>BH239</f>
        <v>#REF!</v>
      </c>
      <c r="BI256" s="121">
        <f t="shared" ref="BI256:BK263" si="626">INDEX($BE$4:$BK$115,MATCH($D256,$D$4:$D$115,0),MATCH(BI$475,$BE$4:$BK$4,0))</f>
        <v>0</v>
      </c>
      <c r="BJ256" s="120">
        <f t="shared" si="626"/>
        <v>0</v>
      </c>
      <c r="BK256" s="121">
        <f t="shared" si="626"/>
        <v>0</v>
      </c>
      <c r="BL256" s="60"/>
      <c r="BM256" s="67">
        <f t="shared" ref="BM256:BX256" si="627">SUM(BM257:BM260)</f>
        <v>0</v>
      </c>
      <c r="BN256" s="67">
        <f t="shared" si="627"/>
        <v>0</v>
      </c>
      <c r="BO256" s="67">
        <f t="shared" si="627"/>
        <v>0</v>
      </c>
      <c r="BP256" s="67">
        <f t="shared" si="627"/>
        <v>0</v>
      </c>
      <c r="BQ256" s="67" t="e">
        <f t="shared" si="627"/>
        <v>#REF!</v>
      </c>
      <c r="BR256" s="67" t="e">
        <f t="shared" si="627"/>
        <v>#REF!</v>
      </c>
      <c r="BS256" s="67" t="e">
        <f t="shared" si="627"/>
        <v>#REF!</v>
      </c>
      <c r="BT256" s="67" t="e">
        <f t="shared" si="627"/>
        <v>#REF!</v>
      </c>
      <c r="BU256" s="67" t="e">
        <f t="shared" si="627"/>
        <v>#REF!</v>
      </c>
      <c r="BV256" s="67" t="e">
        <f t="shared" si="627"/>
        <v>#REF!</v>
      </c>
      <c r="BW256" s="67" t="e">
        <f t="shared" si="627"/>
        <v>#REF!</v>
      </c>
      <c r="BX256" s="67" t="e">
        <f t="shared" si="627"/>
        <v>#REF!</v>
      </c>
      <c r="BY256" s="60"/>
      <c r="BZ256" s="87" t="e">
        <f t="shared" si="577"/>
        <v>#REF!</v>
      </c>
      <c r="CA256" s="62" t="e">
        <f>BZ256/BZ239</f>
        <v>#REF!</v>
      </c>
      <c r="CB256" s="60"/>
      <c r="CC256" s="67" t="e">
        <f t="shared" ref="CC256:CN256" si="628">SUM(CC257:CC260)</f>
        <v>#REF!</v>
      </c>
      <c r="CD256" s="67" t="e">
        <f t="shared" si="628"/>
        <v>#REF!</v>
      </c>
      <c r="CE256" s="67" t="e">
        <f t="shared" si="628"/>
        <v>#REF!</v>
      </c>
      <c r="CF256" s="67" t="e">
        <f t="shared" si="628"/>
        <v>#REF!</v>
      </c>
      <c r="CG256" s="67" t="e">
        <f t="shared" si="628"/>
        <v>#REF!</v>
      </c>
      <c r="CH256" s="67" t="e">
        <f t="shared" si="628"/>
        <v>#REF!</v>
      </c>
      <c r="CI256" s="67" t="e">
        <f t="shared" si="628"/>
        <v>#REF!</v>
      </c>
      <c r="CJ256" s="67" t="e">
        <f t="shared" si="628"/>
        <v>#REF!</v>
      </c>
      <c r="CK256" s="67" t="e">
        <f t="shared" si="628"/>
        <v>#REF!</v>
      </c>
      <c r="CL256" s="67" t="e">
        <f t="shared" si="628"/>
        <v>#REF!</v>
      </c>
      <c r="CM256" s="67" t="e">
        <f t="shared" si="628"/>
        <v>#REF!</v>
      </c>
      <c r="CN256" s="67" t="e">
        <f t="shared" si="628"/>
        <v>#REF!</v>
      </c>
      <c r="CO256" s="60"/>
      <c r="CP256" s="87" t="e">
        <f t="shared" si="578"/>
        <v>#REF!</v>
      </c>
      <c r="CQ256" s="62" t="e">
        <f>CP256/CP239</f>
        <v>#REF!</v>
      </c>
    </row>
    <row r="257" spans="1:95" ht="10.5" customHeight="1" outlineLevel="2" x14ac:dyDescent="0.25">
      <c r="A257" s="70" t="str">
        <f t="shared" si="573"/>
        <v>DespesaEscritório/informática/caixinha</v>
      </c>
      <c r="B257" s="114" t="s">
        <v>53</v>
      </c>
      <c r="C257" s="78" t="s">
        <v>258</v>
      </c>
      <c r="D257" s="79" t="s">
        <v>259</v>
      </c>
      <c r="E257" s="79" t="e">
        <f>D237</f>
        <v>#REF!</v>
      </c>
      <c r="F257" s="79"/>
      <c r="G257" s="85">
        <v>0</v>
      </c>
      <c r="H257" s="79"/>
      <c r="I257" s="94">
        <v>0</v>
      </c>
      <c r="J257" s="94">
        <v>0</v>
      </c>
      <c r="K257" s="94">
        <v>-176.17</v>
      </c>
      <c r="L257" s="94">
        <v>-171.2</v>
      </c>
      <c r="M257" s="94">
        <v>0</v>
      </c>
      <c r="N257" s="94">
        <v>0</v>
      </c>
      <c r="O257" s="94">
        <v>-105.13</v>
      </c>
      <c r="P257" s="94">
        <v>0</v>
      </c>
      <c r="Q257" s="94">
        <v>0</v>
      </c>
      <c r="R257" s="94">
        <v>0</v>
      </c>
      <c r="S257" s="94">
        <v>0</v>
      </c>
      <c r="T257" s="94">
        <v>0</v>
      </c>
      <c r="U257" s="79"/>
      <c r="V257" s="80"/>
      <c r="W257" s="85">
        <f>V257/V239</f>
        <v>0</v>
      </c>
      <c r="X257" s="60"/>
      <c r="Y257" s="94">
        <f t="array" ref="Y257">IFERROR(INDEX(#REF!,MATCH($A237&amp;$D257,#REF!,0),MATCH(Y$3,#REF!,0)),0)</f>
        <v>0</v>
      </c>
      <c r="Z257" s="94">
        <f t="array" ref="Z257">IFERROR(INDEX(#REF!,MATCH($A237&amp;$D257,#REF!,0),MATCH(Z$3,#REF!,0)),0)</f>
        <v>0</v>
      </c>
      <c r="AA257" s="94">
        <f t="array" ref="AA257">IFERROR(INDEX(#REF!,MATCH($A237&amp;$D257,#REF!,0),MATCH(AA$3,#REF!,0)),0)</f>
        <v>0</v>
      </c>
      <c r="AB257" s="94">
        <f t="array" ref="AB257">IFERROR(INDEX(#REF!,MATCH($A237&amp;$D257,#REF!,0),MATCH(AB$3,#REF!,0)),0)</f>
        <v>0</v>
      </c>
      <c r="AC257" s="94">
        <f t="array" ref="AC257">IFERROR(INDEX(#REF!,MATCH($A237&amp;$D257,#REF!,0),MATCH(AC$3,#REF!,0)),0)</f>
        <v>0</v>
      </c>
      <c r="AD257" s="94">
        <f t="array" ref="AD257">IFERROR(INDEX(#REF!,MATCH($A237&amp;$D257,#REF!,0),MATCH(AD$3,#REF!,0)),0)</f>
        <v>0</v>
      </c>
      <c r="AE257" s="94">
        <f t="array" ref="AE257">IFERROR(INDEX(#REF!,MATCH($A237&amp;$D257,#REF!,0),MATCH(AE$3,#REF!,0)),0)</f>
        <v>0</v>
      </c>
      <c r="AF257" s="94">
        <f t="array" ref="AF257">IFERROR(INDEX(#REF!,MATCH($A237&amp;$D257,#REF!,0),MATCH(AF$3,#REF!,0)),0)</f>
        <v>0</v>
      </c>
      <c r="AG257" s="94">
        <f t="array" ref="AG257">IFERROR(INDEX(#REF!,MATCH($A237&amp;$D257,#REF!,0),MATCH(AG$3,#REF!,0)),0)</f>
        <v>0</v>
      </c>
      <c r="AH257" s="94">
        <f t="array" ref="AH257">IFERROR(INDEX(#REF!,MATCH($A237&amp;$D257,#REF!,0),MATCH(AH$3,#REF!,0)),0)</f>
        <v>0</v>
      </c>
      <c r="AI257" s="94">
        <f t="array" ref="AI257">IFERROR(INDEX(#REF!,MATCH($A237&amp;$D257,#REF!,0),MATCH(AI$3,#REF!,0)),0)</f>
        <v>0</v>
      </c>
      <c r="AJ257" s="94">
        <f t="array" ref="AJ257">IFERROR(INDEX(#REF!,MATCH($A237&amp;$D257,#REF!,0),MATCH(AJ$3,#REF!,0)),0)</f>
        <v>0</v>
      </c>
      <c r="AK257" s="79"/>
      <c r="AL257" s="80"/>
      <c r="AM257" s="85" t="e">
        <f>AL257/AL239</f>
        <v>#DIV/0!</v>
      </c>
      <c r="AN257" s="60" t="e">
        <f>D237&amp;D257</f>
        <v>#REF!</v>
      </c>
      <c r="AO257" s="94">
        <f t="array" ref="AO257">IFERROR(INDEX(#REF!,MATCH($A237&amp;$D257,#REF!,0),MATCH(AO$3,#REF!,0)),0)</f>
        <v>0</v>
      </c>
      <c r="AP257" s="94">
        <f t="array" ref="AP257">IFERROR(INDEX(#REF!,MATCH($A237&amp;$D257,#REF!,0),MATCH(AP$3,#REF!,0)),0)</f>
        <v>0</v>
      </c>
      <c r="AQ257" s="94">
        <f t="array" ref="AQ257">IFERROR(INDEX(#REF!,MATCH($A237&amp;$D257,#REF!,0),MATCH(AQ$3,#REF!,0)),0)</f>
        <v>0</v>
      </c>
      <c r="AR257" s="94">
        <f t="array" ref="AR257">IFERROR(INDEX(#REF!,MATCH($A237&amp;$D257,#REF!,0),MATCH(AR$3,#REF!,0)),0)</f>
        <v>0</v>
      </c>
      <c r="AS257" s="94">
        <f t="array" ref="AS257">IFERROR(INDEX(#REF!,MATCH($A237&amp;$D257,#REF!,0),MATCH(AS$3,#REF!,0)),0)</f>
        <v>0</v>
      </c>
      <c r="AT257" s="94">
        <f t="array" ref="AT257">IFERROR(INDEX(#REF!,MATCH($A237&amp;$D257,#REF!,0),MATCH(AT$3,#REF!,0)),0)</f>
        <v>0</v>
      </c>
      <c r="AU257" s="94">
        <f t="array" ref="AU257">IFERROR(INDEX(#REF!,MATCH($A237&amp;$D257,#REF!,0),MATCH(AU$3,#REF!,0)),0)</f>
        <v>0</v>
      </c>
      <c r="AV257" s="94">
        <f t="array" ref="AV257">IFERROR(INDEX(#REF!,MATCH($A237&amp;$D257,#REF!,0),MATCH(AV$3,#REF!,0)),0)</f>
        <v>0</v>
      </c>
      <c r="AW257" s="94">
        <f t="array" ref="AW257">IFERROR(INDEX(#REF!,MATCH($A237&amp;$D257,#REF!,0),MATCH(AW$3,#REF!,0)),0)</f>
        <v>0</v>
      </c>
      <c r="AX257" s="94">
        <f t="array" ref="AX257">IFERROR(INDEX(#REF!,MATCH($A237&amp;$D257,#REF!,0),MATCH(AX$3,#REF!,0)),0)</f>
        <v>0</v>
      </c>
      <c r="AY257" s="94">
        <f t="array" ref="AY257">IFERROR(INDEX(#REF!,MATCH($A237&amp;$D257,#REF!,0),MATCH(AY$3,#REF!,0)),0)</f>
        <v>0</v>
      </c>
      <c r="AZ257" s="94">
        <f t="array" ref="AZ257">IFERROR(INDEX(#REF!,MATCH($A237&amp;$D257,#REF!,0),MATCH(AZ$3,#REF!,0)),0)</f>
        <v>0</v>
      </c>
      <c r="BA257" s="79"/>
      <c r="BB257" s="80"/>
      <c r="BC257" s="85" t="e">
        <f>BB257/BB239</f>
        <v>#DIV/0!</v>
      </c>
      <c r="BD257" s="60"/>
      <c r="BE257" s="94">
        <f t="shared" si="625"/>
        <v>0</v>
      </c>
      <c r="BF257" s="115">
        <f t="shared" si="625"/>
        <v>0</v>
      </c>
      <c r="BG257" s="112">
        <f t="shared" si="625"/>
        <v>0</v>
      </c>
      <c r="BH257" s="111" t="e">
        <f>BH239</f>
        <v>#REF!</v>
      </c>
      <c r="BI257" s="111">
        <f t="shared" si="626"/>
        <v>0</v>
      </c>
      <c r="BJ257" s="112">
        <f t="shared" si="626"/>
        <v>0</v>
      </c>
      <c r="BK257" s="111">
        <f t="shared" si="626"/>
        <v>0</v>
      </c>
      <c r="BL257" s="60"/>
      <c r="BM257" s="94">
        <f t="array" ref="BM257">IFERROR(INDEX(#REF!,MATCH($A237&amp;$D257,#REF!,0),MATCH(BM$3,#REF!,0)),0)</f>
        <v>0</v>
      </c>
      <c r="BN257" s="94">
        <f t="array" ref="BN257">IFERROR(INDEX(#REF!,MATCH($A237&amp;$D257,#REF!,0),MATCH(BN$3,#REF!,0)),0)</f>
        <v>0</v>
      </c>
      <c r="BO257" s="94">
        <f t="array" ref="BO257">IFERROR(INDEX(#REF!,MATCH($A237&amp;$D257,#REF!,0),MATCH(BO$3,#REF!,0)),0)</f>
        <v>0</v>
      </c>
      <c r="BP257" s="94">
        <f t="array" ref="BP257">IFERROR(INDEX(#REF!,MATCH($A237&amp;$D257,#REF!,0),MATCH(BP$3,#REF!,0)),0)</f>
        <v>0</v>
      </c>
      <c r="BQ257" s="94" t="e">
        <f t="shared" ref="BQ257:BX257" si="629">(BQ239*$G257*--(AND($BF257=0,$BG257=0))+$BF257+BQ239*$BG257)*--(BQ$3&gt;=$BH257)*((1+$BJ257)*--(BQ$3&gt;=$BH257))</f>
        <v>#REF!</v>
      </c>
      <c r="BR257" s="94" t="e">
        <f t="shared" si="629"/>
        <v>#REF!</v>
      </c>
      <c r="BS257" s="94" t="e">
        <f t="shared" si="629"/>
        <v>#REF!</v>
      </c>
      <c r="BT257" s="94" t="e">
        <f t="shared" si="629"/>
        <v>#REF!</v>
      </c>
      <c r="BU257" s="94" t="e">
        <f t="shared" si="629"/>
        <v>#REF!</v>
      </c>
      <c r="BV257" s="94" t="e">
        <f t="shared" si="629"/>
        <v>#REF!</v>
      </c>
      <c r="BW257" s="94" t="e">
        <f t="shared" si="629"/>
        <v>#REF!</v>
      </c>
      <c r="BX257" s="94" t="e">
        <f t="shared" si="629"/>
        <v>#REF!</v>
      </c>
      <c r="BY257" s="79"/>
      <c r="BZ257" s="80"/>
      <c r="CA257" s="85" t="e">
        <f>BZ257/BZ239</f>
        <v>#REF!</v>
      </c>
      <c r="CB257" s="60"/>
      <c r="CC257" s="94" t="e">
        <f t="shared" ref="CC257:CN257" si="630">(CC239*$G257*--(AND($BF257=0,$BG257=0))+$BF257+CC239*$BG257)*--(CC$3&gt;=$BH257)*((1+$BJ257)*--(CC$3&gt;=$BH257))</f>
        <v>#REF!</v>
      </c>
      <c r="CD257" s="94" t="e">
        <f t="shared" si="630"/>
        <v>#REF!</v>
      </c>
      <c r="CE257" s="94" t="e">
        <f t="shared" si="630"/>
        <v>#REF!</v>
      </c>
      <c r="CF257" s="94" t="e">
        <f t="shared" si="630"/>
        <v>#REF!</v>
      </c>
      <c r="CG257" s="94" t="e">
        <f t="shared" si="630"/>
        <v>#REF!</v>
      </c>
      <c r="CH257" s="94" t="e">
        <f t="shared" si="630"/>
        <v>#REF!</v>
      </c>
      <c r="CI257" s="94" t="e">
        <f t="shared" si="630"/>
        <v>#REF!</v>
      </c>
      <c r="CJ257" s="94" t="e">
        <f t="shared" si="630"/>
        <v>#REF!</v>
      </c>
      <c r="CK257" s="94" t="e">
        <f t="shared" si="630"/>
        <v>#REF!</v>
      </c>
      <c r="CL257" s="94" t="e">
        <f t="shared" si="630"/>
        <v>#REF!</v>
      </c>
      <c r="CM257" s="94" t="e">
        <f t="shared" si="630"/>
        <v>#REF!</v>
      </c>
      <c r="CN257" s="94" t="e">
        <f t="shared" si="630"/>
        <v>#REF!</v>
      </c>
      <c r="CO257" s="79"/>
      <c r="CP257" s="80"/>
      <c r="CQ257" s="85" t="e">
        <f>CP257/CP239</f>
        <v>#REF!</v>
      </c>
    </row>
    <row r="258" spans="1:95" ht="10.5" customHeight="1" outlineLevel="2" x14ac:dyDescent="0.25">
      <c r="A258" s="70" t="str">
        <f t="shared" si="573"/>
        <v>DespesaGráfica</v>
      </c>
      <c r="B258" s="114" t="s">
        <v>53</v>
      </c>
      <c r="C258" s="78" t="s">
        <v>260</v>
      </c>
      <c r="D258" s="79" t="s">
        <v>260</v>
      </c>
      <c r="E258" s="79" t="e">
        <f>D237</f>
        <v>#REF!</v>
      </c>
      <c r="F258" s="79"/>
      <c r="G258" s="85">
        <v>0</v>
      </c>
      <c r="H258" s="79"/>
      <c r="I258" s="94">
        <v>0</v>
      </c>
      <c r="J258" s="94">
        <v>0</v>
      </c>
      <c r="K258" s="94">
        <v>0</v>
      </c>
      <c r="L258" s="94">
        <v>0</v>
      </c>
      <c r="M258" s="94">
        <v>0</v>
      </c>
      <c r="N258" s="94">
        <v>0</v>
      </c>
      <c r="O258" s="94">
        <v>0</v>
      </c>
      <c r="P258" s="94">
        <v>0</v>
      </c>
      <c r="Q258" s="94">
        <v>0</v>
      </c>
      <c r="R258" s="94">
        <v>0</v>
      </c>
      <c r="S258" s="94">
        <v>0</v>
      </c>
      <c r="T258" s="94">
        <v>0</v>
      </c>
      <c r="U258" s="79"/>
      <c r="V258" s="80"/>
      <c r="W258" s="85">
        <f>V258/V239</f>
        <v>0</v>
      </c>
      <c r="X258" s="60"/>
      <c r="Y258" s="94">
        <f t="array" ref="Y258">IFERROR(INDEX(#REF!,MATCH($A237&amp;$D258,#REF!,0),MATCH(Y$3,#REF!,0)),0)</f>
        <v>0</v>
      </c>
      <c r="Z258" s="94">
        <f t="array" ref="Z258">IFERROR(INDEX(#REF!,MATCH($A237&amp;$D258,#REF!,0),MATCH(Z$3,#REF!,0)),0)</f>
        <v>0</v>
      </c>
      <c r="AA258" s="94">
        <f t="array" ref="AA258">IFERROR(INDEX(#REF!,MATCH($A237&amp;$D258,#REF!,0),MATCH(AA$3,#REF!,0)),0)</f>
        <v>0</v>
      </c>
      <c r="AB258" s="94">
        <f t="array" ref="AB258">IFERROR(INDEX(#REF!,MATCH($A237&amp;$D258,#REF!,0),MATCH(AB$3,#REF!,0)),0)</f>
        <v>0</v>
      </c>
      <c r="AC258" s="94">
        <f t="array" ref="AC258">IFERROR(INDEX(#REF!,MATCH($A237&amp;$D258,#REF!,0),MATCH(AC$3,#REF!,0)),0)</f>
        <v>0</v>
      </c>
      <c r="AD258" s="94">
        <f t="array" ref="AD258">IFERROR(INDEX(#REF!,MATCH($A237&amp;$D258,#REF!,0),MATCH(AD$3,#REF!,0)),0)</f>
        <v>0</v>
      </c>
      <c r="AE258" s="94">
        <f t="array" ref="AE258">IFERROR(INDEX(#REF!,MATCH($A237&amp;$D258,#REF!,0),MATCH(AE$3,#REF!,0)),0)</f>
        <v>0</v>
      </c>
      <c r="AF258" s="94">
        <f t="array" ref="AF258">IFERROR(INDEX(#REF!,MATCH($A237&amp;$D258,#REF!,0),MATCH(AF$3,#REF!,0)),0)</f>
        <v>0</v>
      </c>
      <c r="AG258" s="94">
        <f t="array" ref="AG258">IFERROR(INDEX(#REF!,MATCH($A237&amp;$D258,#REF!,0),MATCH(AG$3,#REF!,0)),0)</f>
        <v>0</v>
      </c>
      <c r="AH258" s="94">
        <f t="array" ref="AH258">IFERROR(INDEX(#REF!,MATCH($A237&amp;$D258,#REF!,0),MATCH(AH$3,#REF!,0)),0)</f>
        <v>0</v>
      </c>
      <c r="AI258" s="94">
        <f t="array" ref="AI258">IFERROR(INDEX(#REF!,MATCH($A237&amp;$D258,#REF!,0),MATCH(AI$3,#REF!,0)),0)</f>
        <v>0</v>
      </c>
      <c r="AJ258" s="94">
        <f t="array" ref="AJ258">IFERROR(INDEX(#REF!,MATCH($A237&amp;$D258,#REF!,0),MATCH(AJ$3,#REF!,0)),0)</f>
        <v>0</v>
      </c>
      <c r="AK258" s="79"/>
      <c r="AL258" s="80"/>
      <c r="AM258" s="85" t="e">
        <f>AL258/AL239</f>
        <v>#DIV/0!</v>
      </c>
      <c r="AN258" s="60" t="e">
        <f>D237&amp;D258</f>
        <v>#REF!</v>
      </c>
      <c r="AO258" s="94">
        <f t="array" ref="AO258">IFERROR(INDEX(#REF!,MATCH($A237&amp;$D258,#REF!,0),MATCH(AO$3,#REF!,0)),0)</f>
        <v>0</v>
      </c>
      <c r="AP258" s="94">
        <f t="array" ref="AP258">IFERROR(INDEX(#REF!,MATCH($A237&amp;$D258,#REF!,0),MATCH(AP$3,#REF!,0)),0)</f>
        <v>0</v>
      </c>
      <c r="AQ258" s="94">
        <f t="array" ref="AQ258">IFERROR(INDEX(#REF!,MATCH($A237&amp;$D258,#REF!,0),MATCH(AQ$3,#REF!,0)),0)</f>
        <v>0</v>
      </c>
      <c r="AR258" s="94">
        <f t="array" ref="AR258">IFERROR(INDEX(#REF!,MATCH($A237&amp;$D258,#REF!,0),MATCH(AR$3,#REF!,0)),0)</f>
        <v>0</v>
      </c>
      <c r="AS258" s="94">
        <f t="array" ref="AS258">IFERROR(INDEX(#REF!,MATCH($A237&amp;$D258,#REF!,0),MATCH(AS$3,#REF!,0)),0)</f>
        <v>0</v>
      </c>
      <c r="AT258" s="94">
        <f t="array" ref="AT258">IFERROR(INDEX(#REF!,MATCH($A237&amp;$D258,#REF!,0),MATCH(AT$3,#REF!,0)),0)</f>
        <v>0</v>
      </c>
      <c r="AU258" s="94">
        <f t="array" ref="AU258">IFERROR(INDEX(#REF!,MATCH($A237&amp;$D258,#REF!,0),MATCH(AU$3,#REF!,0)),0)</f>
        <v>0</v>
      </c>
      <c r="AV258" s="94">
        <f t="array" ref="AV258">IFERROR(INDEX(#REF!,MATCH($A237&amp;$D258,#REF!,0),MATCH(AV$3,#REF!,0)),0)</f>
        <v>0</v>
      </c>
      <c r="AW258" s="94">
        <f t="array" ref="AW258">IFERROR(INDEX(#REF!,MATCH($A237&amp;$D258,#REF!,0),MATCH(AW$3,#REF!,0)),0)</f>
        <v>0</v>
      </c>
      <c r="AX258" s="94">
        <f t="array" ref="AX258">IFERROR(INDEX(#REF!,MATCH($A237&amp;$D258,#REF!,0),MATCH(AX$3,#REF!,0)),0)</f>
        <v>0</v>
      </c>
      <c r="AY258" s="94">
        <f t="array" ref="AY258">IFERROR(INDEX(#REF!,MATCH($A237&amp;$D258,#REF!,0),MATCH(AY$3,#REF!,0)),0)</f>
        <v>0</v>
      </c>
      <c r="AZ258" s="94">
        <f t="array" ref="AZ258">IFERROR(INDEX(#REF!,MATCH($A237&amp;$D258,#REF!,0),MATCH(AZ$3,#REF!,0)),0)</f>
        <v>0</v>
      </c>
      <c r="BA258" s="79"/>
      <c r="BB258" s="80"/>
      <c r="BC258" s="85" t="e">
        <f>BB258/BB239</f>
        <v>#DIV/0!</v>
      </c>
      <c r="BD258" s="60"/>
      <c r="BE258" s="94">
        <f t="shared" si="625"/>
        <v>0</v>
      </c>
      <c r="BF258" s="115">
        <f t="shared" si="625"/>
        <v>-300</v>
      </c>
      <c r="BG258" s="112">
        <f t="shared" si="625"/>
        <v>0</v>
      </c>
      <c r="BH258" s="111" t="e">
        <f>BH239</f>
        <v>#REF!</v>
      </c>
      <c r="BI258" s="111">
        <f t="shared" si="626"/>
        <v>0</v>
      </c>
      <c r="BJ258" s="112">
        <f t="shared" si="626"/>
        <v>0</v>
      </c>
      <c r="BK258" s="111">
        <f t="shared" si="626"/>
        <v>0</v>
      </c>
      <c r="BL258" s="60"/>
      <c r="BM258" s="94">
        <f t="array" ref="BM258">IFERROR(INDEX(#REF!,MATCH($A237&amp;$D258,#REF!,0),MATCH(BM$3,#REF!,0)),0)</f>
        <v>0</v>
      </c>
      <c r="BN258" s="94">
        <f t="array" ref="BN258">IFERROR(INDEX(#REF!,MATCH($A237&amp;$D258,#REF!,0),MATCH(BN$3,#REF!,0)),0)</f>
        <v>0</v>
      </c>
      <c r="BO258" s="94">
        <f t="array" ref="BO258">IFERROR(INDEX(#REF!,MATCH($A237&amp;$D258,#REF!,0),MATCH(BO$3,#REF!,0)),0)</f>
        <v>0</v>
      </c>
      <c r="BP258" s="94">
        <f t="array" ref="BP258">IFERROR(INDEX(#REF!,MATCH($A237&amp;$D258,#REF!,0),MATCH(BP$3,#REF!,0)),0)</f>
        <v>0</v>
      </c>
      <c r="BQ258" s="94" t="e">
        <f t="shared" ref="BQ258:BX258" si="631">(BQ239*$G258*--(AND($BF258=0,$BG258=0))+$BF258+BQ239*$BG258)*--(BQ$3&gt;=$BH258)*((1+$BJ258)*--(BQ$3&gt;=$BH258))</f>
        <v>#REF!</v>
      </c>
      <c r="BR258" s="94" t="e">
        <f t="shared" si="631"/>
        <v>#REF!</v>
      </c>
      <c r="BS258" s="94" t="e">
        <f t="shared" si="631"/>
        <v>#REF!</v>
      </c>
      <c r="BT258" s="94" t="e">
        <f t="shared" si="631"/>
        <v>#REF!</v>
      </c>
      <c r="BU258" s="94" t="e">
        <f t="shared" si="631"/>
        <v>#REF!</v>
      </c>
      <c r="BV258" s="94" t="e">
        <f t="shared" si="631"/>
        <v>#REF!</v>
      </c>
      <c r="BW258" s="94" t="e">
        <f t="shared" si="631"/>
        <v>#REF!</v>
      </c>
      <c r="BX258" s="94" t="e">
        <f t="shared" si="631"/>
        <v>#REF!</v>
      </c>
      <c r="BY258" s="79"/>
      <c r="BZ258" s="80"/>
      <c r="CA258" s="85" t="e">
        <f>BZ258/BZ239</f>
        <v>#REF!</v>
      </c>
      <c r="CB258" s="60"/>
      <c r="CC258" s="94" t="e">
        <f t="shared" ref="CC258:CN258" si="632">(CC239*$G258*--(AND($BF258=0,$BG258=0))+$BF258+CC239*$BG258)*--(CC$3&gt;=$BH258)*((1+$BJ258)*--(CC$3&gt;=$BH258))</f>
        <v>#REF!</v>
      </c>
      <c r="CD258" s="94" t="e">
        <f t="shared" si="632"/>
        <v>#REF!</v>
      </c>
      <c r="CE258" s="94" t="e">
        <f t="shared" si="632"/>
        <v>#REF!</v>
      </c>
      <c r="CF258" s="94" t="e">
        <f t="shared" si="632"/>
        <v>#REF!</v>
      </c>
      <c r="CG258" s="94" t="e">
        <f t="shared" si="632"/>
        <v>#REF!</v>
      </c>
      <c r="CH258" s="94" t="e">
        <f t="shared" si="632"/>
        <v>#REF!</v>
      </c>
      <c r="CI258" s="94" t="e">
        <f t="shared" si="632"/>
        <v>#REF!</v>
      </c>
      <c r="CJ258" s="94" t="e">
        <f t="shared" si="632"/>
        <v>#REF!</v>
      </c>
      <c r="CK258" s="94" t="e">
        <f t="shared" si="632"/>
        <v>#REF!</v>
      </c>
      <c r="CL258" s="94" t="e">
        <f t="shared" si="632"/>
        <v>#REF!</v>
      </c>
      <c r="CM258" s="94" t="e">
        <f t="shared" si="632"/>
        <v>#REF!</v>
      </c>
      <c r="CN258" s="94" t="e">
        <f t="shared" si="632"/>
        <v>#REF!</v>
      </c>
      <c r="CO258" s="79"/>
      <c r="CP258" s="80"/>
      <c r="CQ258" s="85" t="e">
        <f>CP258/CP239</f>
        <v>#REF!</v>
      </c>
    </row>
    <row r="259" spans="1:95" ht="10.5" customHeight="1" outlineLevel="2" x14ac:dyDescent="0.25">
      <c r="A259" s="70" t="str">
        <f t="shared" si="573"/>
        <v>DespesaTáxi/motoboy</v>
      </c>
      <c r="B259" s="114" t="s">
        <v>53</v>
      </c>
      <c r="C259" s="78" t="s">
        <v>261</v>
      </c>
      <c r="D259" s="79" t="s">
        <v>262</v>
      </c>
      <c r="E259" s="79" t="e">
        <f>D237</f>
        <v>#REF!</v>
      </c>
      <c r="F259" s="79"/>
      <c r="G259" s="85">
        <v>0</v>
      </c>
      <c r="H259" s="79"/>
      <c r="I259" s="94">
        <v>0</v>
      </c>
      <c r="J259" s="94">
        <v>0</v>
      </c>
      <c r="K259" s="94">
        <v>0</v>
      </c>
      <c r="L259" s="94">
        <v>0</v>
      </c>
      <c r="M259" s="94">
        <v>0</v>
      </c>
      <c r="N259" s="94">
        <v>0</v>
      </c>
      <c r="O259" s="94">
        <v>0</v>
      </c>
      <c r="P259" s="94">
        <v>0</v>
      </c>
      <c r="Q259" s="94">
        <v>0</v>
      </c>
      <c r="R259" s="94">
        <v>0</v>
      </c>
      <c r="S259" s="94">
        <v>0</v>
      </c>
      <c r="T259" s="94">
        <v>0</v>
      </c>
      <c r="U259" s="79"/>
      <c r="V259" s="80"/>
      <c r="W259" s="85">
        <f>V259/V239</f>
        <v>0</v>
      </c>
      <c r="X259" s="60"/>
      <c r="Y259" s="94">
        <f t="array" ref="Y259">IFERROR(INDEX(#REF!,MATCH($A237&amp;$D259,#REF!,0),MATCH(Y$3,#REF!,0)),0)</f>
        <v>0</v>
      </c>
      <c r="Z259" s="94">
        <f t="array" ref="Z259">IFERROR(INDEX(#REF!,MATCH($A237&amp;$D259,#REF!,0),MATCH(Z$3,#REF!,0)),0)</f>
        <v>0</v>
      </c>
      <c r="AA259" s="94">
        <f t="array" ref="AA259">IFERROR(INDEX(#REF!,MATCH($A237&amp;$D259,#REF!,0),MATCH(AA$3,#REF!,0)),0)</f>
        <v>0</v>
      </c>
      <c r="AB259" s="94">
        <f t="array" ref="AB259">IFERROR(INDEX(#REF!,MATCH($A237&amp;$D259,#REF!,0),MATCH(AB$3,#REF!,0)),0)</f>
        <v>0</v>
      </c>
      <c r="AC259" s="94">
        <f t="array" ref="AC259">IFERROR(INDEX(#REF!,MATCH($A237&amp;$D259,#REF!,0),MATCH(AC$3,#REF!,0)),0)</f>
        <v>0</v>
      </c>
      <c r="AD259" s="94">
        <f t="array" ref="AD259">IFERROR(INDEX(#REF!,MATCH($A237&amp;$D259,#REF!,0),MATCH(AD$3,#REF!,0)),0)</f>
        <v>0</v>
      </c>
      <c r="AE259" s="94">
        <f t="array" ref="AE259">IFERROR(INDEX(#REF!,MATCH($A237&amp;$D259,#REF!,0),MATCH(AE$3,#REF!,0)),0)</f>
        <v>0</v>
      </c>
      <c r="AF259" s="94">
        <f t="array" ref="AF259">IFERROR(INDEX(#REF!,MATCH($A237&amp;$D259,#REF!,0),MATCH(AF$3,#REF!,0)),0)</f>
        <v>0</v>
      </c>
      <c r="AG259" s="94">
        <f t="array" ref="AG259">IFERROR(INDEX(#REF!,MATCH($A237&amp;$D259,#REF!,0),MATCH(AG$3,#REF!,0)),0)</f>
        <v>0</v>
      </c>
      <c r="AH259" s="94">
        <f t="array" ref="AH259">IFERROR(INDEX(#REF!,MATCH($A237&amp;$D259,#REF!,0),MATCH(AH$3,#REF!,0)),0)</f>
        <v>0</v>
      </c>
      <c r="AI259" s="94">
        <f t="array" ref="AI259">IFERROR(INDEX(#REF!,MATCH($A237&amp;$D259,#REF!,0),MATCH(AI$3,#REF!,0)),0)</f>
        <v>0</v>
      </c>
      <c r="AJ259" s="94">
        <f t="array" ref="AJ259">IFERROR(INDEX(#REF!,MATCH($A237&amp;$D259,#REF!,0),MATCH(AJ$3,#REF!,0)),0)</f>
        <v>0</v>
      </c>
      <c r="AK259" s="79"/>
      <c r="AL259" s="80"/>
      <c r="AM259" s="85" t="e">
        <f>AL259/AL239</f>
        <v>#DIV/0!</v>
      </c>
      <c r="AN259" s="60" t="e">
        <f>D237&amp;D259</f>
        <v>#REF!</v>
      </c>
      <c r="AO259" s="94">
        <f t="array" ref="AO259">IFERROR(INDEX(#REF!,MATCH($A237&amp;$D259,#REF!,0),MATCH(AO$3,#REF!,0)),0)</f>
        <v>0</v>
      </c>
      <c r="AP259" s="94">
        <f t="array" ref="AP259">IFERROR(INDEX(#REF!,MATCH($A237&amp;$D259,#REF!,0),MATCH(AP$3,#REF!,0)),0)</f>
        <v>0</v>
      </c>
      <c r="AQ259" s="94">
        <f t="array" ref="AQ259">IFERROR(INDEX(#REF!,MATCH($A237&amp;$D259,#REF!,0),MATCH(AQ$3,#REF!,0)),0)</f>
        <v>0</v>
      </c>
      <c r="AR259" s="94">
        <f t="array" ref="AR259">IFERROR(INDEX(#REF!,MATCH($A237&amp;$D259,#REF!,0),MATCH(AR$3,#REF!,0)),0)</f>
        <v>0</v>
      </c>
      <c r="AS259" s="94">
        <f t="array" ref="AS259">IFERROR(INDEX(#REF!,MATCH($A237&amp;$D259,#REF!,0),MATCH(AS$3,#REF!,0)),0)</f>
        <v>0</v>
      </c>
      <c r="AT259" s="94">
        <f t="array" ref="AT259">IFERROR(INDEX(#REF!,MATCH($A237&amp;$D259,#REF!,0),MATCH(AT$3,#REF!,0)),0)</f>
        <v>0</v>
      </c>
      <c r="AU259" s="94">
        <f t="array" ref="AU259">IFERROR(INDEX(#REF!,MATCH($A237&amp;$D259,#REF!,0),MATCH(AU$3,#REF!,0)),0)</f>
        <v>0</v>
      </c>
      <c r="AV259" s="94">
        <f t="array" ref="AV259">IFERROR(INDEX(#REF!,MATCH($A237&amp;$D259,#REF!,0),MATCH(AV$3,#REF!,0)),0)</f>
        <v>0</v>
      </c>
      <c r="AW259" s="94">
        <f t="array" ref="AW259">IFERROR(INDEX(#REF!,MATCH($A237&amp;$D259,#REF!,0),MATCH(AW$3,#REF!,0)),0)</f>
        <v>0</v>
      </c>
      <c r="AX259" s="94">
        <f t="array" ref="AX259">IFERROR(INDEX(#REF!,MATCH($A237&amp;$D259,#REF!,0),MATCH(AX$3,#REF!,0)),0)</f>
        <v>0</v>
      </c>
      <c r="AY259" s="94">
        <f t="array" ref="AY259">IFERROR(INDEX(#REF!,MATCH($A237&amp;$D259,#REF!,0),MATCH(AY$3,#REF!,0)),0)</f>
        <v>0</v>
      </c>
      <c r="AZ259" s="94">
        <f t="array" ref="AZ259">IFERROR(INDEX(#REF!,MATCH($A237&amp;$D259,#REF!,0),MATCH(AZ$3,#REF!,0)),0)</f>
        <v>0</v>
      </c>
      <c r="BA259" s="79"/>
      <c r="BB259" s="80"/>
      <c r="BC259" s="85" t="e">
        <f>BB259/BB239</f>
        <v>#DIV/0!</v>
      </c>
      <c r="BD259" s="60"/>
      <c r="BE259" s="94">
        <f t="shared" si="625"/>
        <v>0</v>
      </c>
      <c r="BF259" s="115">
        <f t="shared" si="625"/>
        <v>0</v>
      </c>
      <c r="BG259" s="112">
        <f t="shared" si="625"/>
        <v>0</v>
      </c>
      <c r="BH259" s="111" t="e">
        <f>BH239</f>
        <v>#REF!</v>
      </c>
      <c r="BI259" s="111">
        <f t="shared" si="626"/>
        <v>0</v>
      </c>
      <c r="BJ259" s="112">
        <f t="shared" si="626"/>
        <v>0</v>
      </c>
      <c r="BK259" s="111">
        <f t="shared" si="626"/>
        <v>0</v>
      </c>
      <c r="BL259" s="60"/>
      <c r="BM259" s="94">
        <f t="array" ref="BM259">IFERROR(INDEX(#REF!,MATCH($A237&amp;$D259,#REF!,0),MATCH(BM$3,#REF!,0)),0)</f>
        <v>0</v>
      </c>
      <c r="BN259" s="94">
        <f t="array" ref="BN259">IFERROR(INDEX(#REF!,MATCH($A237&amp;$D259,#REF!,0),MATCH(BN$3,#REF!,0)),0)</f>
        <v>0</v>
      </c>
      <c r="BO259" s="94">
        <f t="array" ref="BO259">IFERROR(INDEX(#REF!,MATCH($A237&amp;$D259,#REF!,0),MATCH(BO$3,#REF!,0)),0)</f>
        <v>0</v>
      </c>
      <c r="BP259" s="94">
        <f t="array" ref="BP259">IFERROR(INDEX(#REF!,MATCH($A237&amp;$D259,#REF!,0),MATCH(BP$3,#REF!,0)),0)</f>
        <v>0</v>
      </c>
      <c r="BQ259" s="94" t="e">
        <f t="shared" ref="BQ259:BX259" si="633">(BQ239*$G259*--(AND($BF259=0,$BG259=0))+$BF259+BQ239*$BG259)*--(BQ$3&gt;=$BH259)*((1+$BJ259)*--(BQ$3&gt;=$BH259))</f>
        <v>#REF!</v>
      </c>
      <c r="BR259" s="94" t="e">
        <f t="shared" si="633"/>
        <v>#REF!</v>
      </c>
      <c r="BS259" s="94" t="e">
        <f t="shared" si="633"/>
        <v>#REF!</v>
      </c>
      <c r="BT259" s="94" t="e">
        <f t="shared" si="633"/>
        <v>#REF!</v>
      </c>
      <c r="BU259" s="94" t="e">
        <f t="shared" si="633"/>
        <v>#REF!</v>
      </c>
      <c r="BV259" s="94" t="e">
        <f t="shared" si="633"/>
        <v>#REF!</v>
      </c>
      <c r="BW259" s="94" t="e">
        <f t="shared" si="633"/>
        <v>#REF!</v>
      </c>
      <c r="BX259" s="94" t="e">
        <f t="shared" si="633"/>
        <v>#REF!</v>
      </c>
      <c r="BY259" s="79"/>
      <c r="BZ259" s="80"/>
      <c r="CA259" s="85" t="e">
        <f>BZ259/BZ239</f>
        <v>#REF!</v>
      </c>
      <c r="CB259" s="60"/>
      <c r="CC259" s="94" t="e">
        <f t="shared" ref="CC259:CN259" si="634">(CC239*$G259*--(AND($BF259=0,$BG259=0))+$BF259+CC239*$BG259)*--(CC$3&gt;=$BH259)*((1+$BJ259)*--(CC$3&gt;=$BH259))</f>
        <v>#REF!</v>
      </c>
      <c r="CD259" s="94" t="e">
        <f t="shared" si="634"/>
        <v>#REF!</v>
      </c>
      <c r="CE259" s="94" t="e">
        <f t="shared" si="634"/>
        <v>#REF!</v>
      </c>
      <c r="CF259" s="94" t="e">
        <f t="shared" si="634"/>
        <v>#REF!</v>
      </c>
      <c r="CG259" s="94" t="e">
        <f t="shared" si="634"/>
        <v>#REF!</v>
      </c>
      <c r="CH259" s="94" t="e">
        <f t="shared" si="634"/>
        <v>#REF!</v>
      </c>
      <c r="CI259" s="94" t="e">
        <f t="shared" si="634"/>
        <v>#REF!</v>
      </c>
      <c r="CJ259" s="94" t="e">
        <f t="shared" si="634"/>
        <v>#REF!</v>
      </c>
      <c r="CK259" s="94" t="e">
        <f t="shared" si="634"/>
        <v>#REF!</v>
      </c>
      <c r="CL259" s="94" t="e">
        <f t="shared" si="634"/>
        <v>#REF!</v>
      </c>
      <c r="CM259" s="94" t="e">
        <f t="shared" si="634"/>
        <v>#REF!</v>
      </c>
      <c r="CN259" s="94" t="e">
        <f t="shared" si="634"/>
        <v>#REF!</v>
      </c>
      <c r="CO259" s="79"/>
      <c r="CP259" s="80"/>
      <c r="CQ259" s="85" t="e">
        <f>CP259/CP239</f>
        <v>#REF!</v>
      </c>
    </row>
    <row r="260" spans="1:95" ht="10.5" customHeight="1" outlineLevel="2" x14ac:dyDescent="0.25">
      <c r="A260" s="70" t="str">
        <f t="shared" si="573"/>
        <v>DespesaDespesas Gerais Loja</v>
      </c>
      <c r="B260" s="114" t="s">
        <v>53</v>
      </c>
      <c r="C260" s="78" t="s">
        <v>263</v>
      </c>
      <c r="D260" s="79" t="s">
        <v>264</v>
      </c>
      <c r="E260" s="79" t="e">
        <f>D237</f>
        <v>#REF!</v>
      </c>
      <c r="F260" s="79"/>
      <c r="G260" s="85">
        <v>0</v>
      </c>
      <c r="H260" s="79"/>
      <c r="I260" s="94">
        <v>0</v>
      </c>
      <c r="J260" s="94">
        <v>0</v>
      </c>
      <c r="K260" s="94">
        <v>0</v>
      </c>
      <c r="L260" s="94">
        <v>0</v>
      </c>
      <c r="M260" s="94">
        <v>0</v>
      </c>
      <c r="N260" s="94">
        <v>0</v>
      </c>
      <c r="O260" s="94">
        <v>0</v>
      </c>
      <c r="P260" s="94">
        <v>0</v>
      </c>
      <c r="Q260" s="94">
        <v>0</v>
      </c>
      <c r="R260" s="94">
        <v>0</v>
      </c>
      <c r="S260" s="94">
        <v>0</v>
      </c>
      <c r="T260" s="94">
        <v>0</v>
      </c>
      <c r="U260" s="79"/>
      <c r="V260" s="80"/>
      <c r="W260" s="85">
        <f>V260/V239</f>
        <v>0</v>
      </c>
      <c r="X260" s="60"/>
      <c r="Y260" s="94">
        <f t="array" ref="Y260">IFERROR(INDEX(#REF!,MATCH($A237&amp;$D260,#REF!,0),MATCH(Y$3,#REF!,0)),0)</f>
        <v>0</v>
      </c>
      <c r="Z260" s="94">
        <f t="array" ref="Z260">IFERROR(INDEX(#REF!,MATCH($A237&amp;$D260,#REF!,0),MATCH(Z$3,#REF!,0)),0)</f>
        <v>0</v>
      </c>
      <c r="AA260" s="94">
        <f t="array" ref="AA260">IFERROR(INDEX(#REF!,MATCH($A237&amp;$D260,#REF!,0),MATCH(AA$3,#REF!,0)),0)</f>
        <v>0</v>
      </c>
      <c r="AB260" s="94">
        <f t="array" ref="AB260">IFERROR(INDEX(#REF!,MATCH($A237&amp;$D260,#REF!,0),MATCH(AB$3,#REF!,0)),0)</f>
        <v>0</v>
      </c>
      <c r="AC260" s="94">
        <f t="array" ref="AC260">IFERROR(INDEX(#REF!,MATCH($A237&amp;$D260,#REF!,0),MATCH(AC$3,#REF!,0)),0)</f>
        <v>0</v>
      </c>
      <c r="AD260" s="94">
        <f t="array" ref="AD260">IFERROR(INDEX(#REF!,MATCH($A237&amp;$D260,#REF!,0),MATCH(AD$3,#REF!,0)),0)</f>
        <v>0</v>
      </c>
      <c r="AE260" s="94">
        <f t="array" ref="AE260">IFERROR(INDEX(#REF!,MATCH($A237&amp;$D260,#REF!,0),MATCH(AE$3,#REF!,0)),0)</f>
        <v>0</v>
      </c>
      <c r="AF260" s="94">
        <f t="array" ref="AF260">IFERROR(INDEX(#REF!,MATCH($A237&amp;$D260,#REF!,0),MATCH(AF$3,#REF!,0)),0)</f>
        <v>0</v>
      </c>
      <c r="AG260" s="94">
        <f t="array" ref="AG260">IFERROR(INDEX(#REF!,MATCH($A237&amp;$D260,#REF!,0),MATCH(AG$3,#REF!,0)),0)</f>
        <v>0</v>
      </c>
      <c r="AH260" s="94">
        <f t="array" ref="AH260">IFERROR(INDEX(#REF!,MATCH($A237&amp;$D260,#REF!,0),MATCH(AH$3,#REF!,0)),0)</f>
        <v>0</v>
      </c>
      <c r="AI260" s="94">
        <f t="array" ref="AI260">IFERROR(INDEX(#REF!,MATCH($A237&amp;$D260,#REF!,0),MATCH(AI$3,#REF!,0)),0)</f>
        <v>0</v>
      </c>
      <c r="AJ260" s="94">
        <f t="array" ref="AJ260">IFERROR(INDEX(#REF!,MATCH($A237&amp;$D260,#REF!,0),MATCH(AJ$3,#REF!,0)),0)</f>
        <v>0</v>
      </c>
      <c r="AK260" s="79"/>
      <c r="AL260" s="80"/>
      <c r="AM260" s="85" t="e">
        <f>AL260/AL239</f>
        <v>#DIV/0!</v>
      </c>
      <c r="AN260" s="60" t="e">
        <f>D237&amp;D260</f>
        <v>#REF!</v>
      </c>
      <c r="AO260" s="94">
        <f t="array" ref="AO260">IFERROR(INDEX(#REF!,MATCH($A237&amp;$D260,#REF!,0),MATCH(AO$3,#REF!,0)),0)</f>
        <v>0</v>
      </c>
      <c r="AP260" s="94">
        <f t="array" ref="AP260">IFERROR(INDEX(#REF!,MATCH($A237&amp;$D260,#REF!,0),MATCH(AP$3,#REF!,0)),0)</f>
        <v>0</v>
      </c>
      <c r="AQ260" s="94">
        <f t="array" ref="AQ260">IFERROR(INDEX(#REF!,MATCH($A237&amp;$D260,#REF!,0),MATCH(AQ$3,#REF!,0)),0)</f>
        <v>0</v>
      </c>
      <c r="AR260" s="94">
        <f t="array" ref="AR260">IFERROR(INDEX(#REF!,MATCH($A237&amp;$D260,#REF!,0),MATCH(AR$3,#REF!,0)),0)</f>
        <v>0</v>
      </c>
      <c r="AS260" s="94">
        <f t="array" ref="AS260">IFERROR(INDEX(#REF!,MATCH($A237&amp;$D260,#REF!,0),MATCH(AS$3,#REF!,0)),0)</f>
        <v>0</v>
      </c>
      <c r="AT260" s="94">
        <f t="array" ref="AT260">IFERROR(INDEX(#REF!,MATCH($A237&amp;$D260,#REF!,0),MATCH(AT$3,#REF!,0)),0)</f>
        <v>0</v>
      </c>
      <c r="AU260" s="94">
        <f t="array" ref="AU260">IFERROR(INDEX(#REF!,MATCH($A237&amp;$D260,#REF!,0),MATCH(AU$3,#REF!,0)),0)</f>
        <v>0</v>
      </c>
      <c r="AV260" s="94">
        <f t="array" ref="AV260">IFERROR(INDEX(#REF!,MATCH($A237&amp;$D260,#REF!,0),MATCH(AV$3,#REF!,0)),0)</f>
        <v>0</v>
      </c>
      <c r="AW260" s="94">
        <f t="array" ref="AW260">IFERROR(INDEX(#REF!,MATCH($A237&amp;$D260,#REF!,0),MATCH(AW$3,#REF!,0)),0)</f>
        <v>0</v>
      </c>
      <c r="AX260" s="94">
        <f t="array" ref="AX260">IFERROR(INDEX(#REF!,MATCH($A237&amp;$D260,#REF!,0),MATCH(AX$3,#REF!,0)),0)</f>
        <v>0</v>
      </c>
      <c r="AY260" s="94">
        <f t="array" ref="AY260">IFERROR(INDEX(#REF!,MATCH($A237&amp;$D260,#REF!,0),MATCH(AY$3,#REF!,0)),0)</f>
        <v>0</v>
      </c>
      <c r="AZ260" s="94">
        <f t="array" ref="AZ260">IFERROR(INDEX(#REF!,MATCH($A237&amp;$D260,#REF!,0),MATCH(AZ$3,#REF!,0)),0)</f>
        <v>0</v>
      </c>
      <c r="BA260" s="79"/>
      <c r="BB260" s="80"/>
      <c r="BC260" s="85" t="e">
        <f>BB260/BB239</f>
        <v>#DIV/0!</v>
      </c>
      <c r="BD260" s="60"/>
      <c r="BE260" s="94">
        <f t="shared" si="625"/>
        <v>0</v>
      </c>
      <c r="BF260" s="115">
        <f t="shared" si="625"/>
        <v>-500</v>
      </c>
      <c r="BG260" s="112">
        <f t="shared" si="625"/>
        <v>0</v>
      </c>
      <c r="BH260" s="111" t="e">
        <f>BH239</f>
        <v>#REF!</v>
      </c>
      <c r="BI260" s="111">
        <f t="shared" si="626"/>
        <v>0</v>
      </c>
      <c r="BJ260" s="112">
        <f t="shared" si="626"/>
        <v>0</v>
      </c>
      <c r="BK260" s="111">
        <f t="shared" si="626"/>
        <v>0</v>
      </c>
      <c r="BL260" s="60"/>
      <c r="BM260" s="94">
        <f t="array" ref="BM260">IFERROR(INDEX(#REF!,MATCH($A237&amp;$D260,#REF!,0),MATCH(BM$3,#REF!,0)),0)</f>
        <v>0</v>
      </c>
      <c r="BN260" s="94">
        <f t="array" ref="BN260">IFERROR(INDEX(#REF!,MATCH($A237&amp;$D260,#REF!,0),MATCH(BN$3,#REF!,0)),0)</f>
        <v>0</v>
      </c>
      <c r="BO260" s="94">
        <f t="array" ref="BO260">IFERROR(INDEX(#REF!,MATCH($A237&amp;$D260,#REF!,0),MATCH(BO$3,#REF!,0)),0)</f>
        <v>0</v>
      </c>
      <c r="BP260" s="94">
        <f t="array" ref="BP260">IFERROR(INDEX(#REF!,MATCH($A237&amp;$D260,#REF!,0),MATCH(BP$3,#REF!,0)),0)</f>
        <v>0</v>
      </c>
      <c r="BQ260" s="94" t="e">
        <f t="shared" ref="BQ260:BX260" si="635">(BQ239*$G260*--(AND($BF260=0,$BG260=0))+$BF260+BQ239*$BG260)*--(BQ$3&gt;=$BH260)*((1+$BJ260)*--(BQ$3&gt;=$BH260))</f>
        <v>#REF!</v>
      </c>
      <c r="BR260" s="94" t="e">
        <f t="shared" si="635"/>
        <v>#REF!</v>
      </c>
      <c r="BS260" s="94" t="e">
        <f t="shared" si="635"/>
        <v>#REF!</v>
      </c>
      <c r="BT260" s="94" t="e">
        <f t="shared" si="635"/>
        <v>#REF!</v>
      </c>
      <c r="BU260" s="94" t="e">
        <f t="shared" si="635"/>
        <v>#REF!</v>
      </c>
      <c r="BV260" s="94" t="e">
        <f t="shared" si="635"/>
        <v>#REF!</v>
      </c>
      <c r="BW260" s="94" t="e">
        <f t="shared" si="635"/>
        <v>#REF!</v>
      </c>
      <c r="BX260" s="94" t="e">
        <f t="shared" si="635"/>
        <v>#REF!</v>
      </c>
      <c r="BY260" s="79"/>
      <c r="BZ260" s="80"/>
      <c r="CA260" s="85" t="e">
        <f>BZ260/BZ239</f>
        <v>#REF!</v>
      </c>
      <c r="CB260" s="60"/>
      <c r="CC260" s="94" t="e">
        <f t="shared" ref="CC260:CN260" si="636">(CC239*$G260*--(AND($BF260=0,$BG260=0))+$BF260+CC239*$BG260)*--(CC$3&gt;=$BH260)*((1+$BJ260)*--(CC$3&gt;=$BH260))</f>
        <v>#REF!</v>
      </c>
      <c r="CD260" s="94" t="e">
        <f t="shared" si="636"/>
        <v>#REF!</v>
      </c>
      <c r="CE260" s="94" t="e">
        <f t="shared" si="636"/>
        <v>#REF!</v>
      </c>
      <c r="CF260" s="94" t="e">
        <f t="shared" si="636"/>
        <v>#REF!</v>
      </c>
      <c r="CG260" s="94" t="e">
        <f t="shared" si="636"/>
        <v>#REF!</v>
      </c>
      <c r="CH260" s="94" t="e">
        <f t="shared" si="636"/>
        <v>#REF!</v>
      </c>
      <c r="CI260" s="94" t="e">
        <f t="shared" si="636"/>
        <v>#REF!</v>
      </c>
      <c r="CJ260" s="94" t="e">
        <f t="shared" si="636"/>
        <v>#REF!</v>
      </c>
      <c r="CK260" s="94" t="e">
        <f t="shared" si="636"/>
        <v>#REF!</v>
      </c>
      <c r="CL260" s="94" t="e">
        <f t="shared" si="636"/>
        <v>#REF!</v>
      </c>
      <c r="CM260" s="94" t="e">
        <f t="shared" si="636"/>
        <v>#REF!</v>
      </c>
      <c r="CN260" s="94" t="e">
        <f t="shared" si="636"/>
        <v>#REF!</v>
      </c>
      <c r="CO260" s="79"/>
      <c r="CP260" s="80"/>
      <c r="CQ260" s="85" t="e">
        <f>CP260/CP239</f>
        <v>#REF!</v>
      </c>
    </row>
    <row r="261" spans="1:95" ht="10.5" customHeight="1" outlineLevel="1" x14ac:dyDescent="0.25">
      <c r="A261" s="70" t="str">
        <f t="shared" si="573"/>
        <v>DespesaTaxas comerciais</v>
      </c>
      <c r="B261" s="70" t="s">
        <v>53</v>
      </c>
      <c r="C261" s="70"/>
      <c r="D261" s="60" t="s">
        <v>70</v>
      </c>
      <c r="E261" s="60" t="e">
        <f>D237</f>
        <v>#REF!</v>
      </c>
      <c r="F261" s="60"/>
      <c r="G261" s="62"/>
      <c r="H261" s="60"/>
      <c r="I261" s="67">
        <v>-599.45000000000005</v>
      </c>
      <c r="J261" s="67">
        <v>-634.75</v>
      </c>
      <c r="K261" s="67">
        <v>-932.14</v>
      </c>
      <c r="L261" s="67">
        <v>0</v>
      </c>
      <c r="M261" s="67">
        <v>0</v>
      </c>
      <c r="N261" s="67">
        <v>0</v>
      </c>
      <c r="O261" s="67">
        <v>-929</v>
      </c>
      <c r="P261" s="67">
        <v>-1433.39</v>
      </c>
      <c r="Q261" s="67">
        <v>0</v>
      </c>
      <c r="R261" s="67">
        <v>-1152.67</v>
      </c>
      <c r="S261" s="67">
        <v>-1124.58</v>
      </c>
      <c r="T261" s="67">
        <v>-1170.01</v>
      </c>
      <c r="U261" s="60"/>
      <c r="V261" s="87">
        <f t="shared" ref="V261:V292" si="637">SUM(I261:T261)</f>
        <v>-7975.9900000000007</v>
      </c>
      <c r="W261" s="62">
        <f>V261/V239</f>
        <v>-1.3087618350918316E-2</v>
      </c>
      <c r="X261" s="60"/>
      <c r="Y261" s="67">
        <f t="shared" ref="Y261:AJ261" si="638">SUM(Y262:Y263)</f>
        <v>0</v>
      </c>
      <c r="Z261" s="67">
        <f t="shared" si="638"/>
        <v>0</v>
      </c>
      <c r="AA261" s="67">
        <f t="shared" si="638"/>
        <v>0</v>
      </c>
      <c r="AB261" s="67">
        <f t="shared" si="638"/>
        <v>0</v>
      </c>
      <c r="AC261" s="67">
        <f t="shared" si="638"/>
        <v>0</v>
      </c>
      <c r="AD261" s="67">
        <f t="shared" si="638"/>
        <v>0</v>
      </c>
      <c r="AE261" s="67">
        <f t="shared" si="638"/>
        <v>0</v>
      </c>
      <c r="AF261" s="67">
        <f t="shared" si="638"/>
        <v>0</v>
      </c>
      <c r="AG261" s="67">
        <f t="shared" si="638"/>
        <v>0</v>
      </c>
      <c r="AH261" s="67">
        <f t="shared" si="638"/>
        <v>0</v>
      </c>
      <c r="AI261" s="67">
        <f t="shared" si="638"/>
        <v>0</v>
      </c>
      <c r="AJ261" s="67">
        <f t="shared" si="638"/>
        <v>0</v>
      </c>
      <c r="AK261" s="60"/>
      <c r="AL261" s="87">
        <f t="shared" ref="AL261:AL292" si="639">SUM(Y261:AJ261)</f>
        <v>0</v>
      </c>
      <c r="AM261" s="62" t="e">
        <f>AL261/AL239</f>
        <v>#DIV/0!</v>
      </c>
      <c r="AN261" s="60" t="e">
        <f>D237&amp;D261</f>
        <v>#REF!</v>
      </c>
      <c r="AO261" s="67">
        <f t="shared" ref="AO261:AZ261" si="640">SUM(AO262:AO263)</f>
        <v>0</v>
      </c>
      <c r="AP261" s="67">
        <f t="shared" si="640"/>
        <v>0</v>
      </c>
      <c r="AQ261" s="67">
        <f t="shared" si="640"/>
        <v>0</v>
      </c>
      <c r="AR261" s="67">
        <f t="shared" si="640"/>
        <v>0</v>
      </c>
      <c r="AS261" s="67">
        <f t="shared" si="640"/>
        <v>0</v>
      </c>
      <c r="AT261" s="67">
        <f t="shared" si="640"/>
        <v>0</v>
      </c>
      <c r="AU261" s="67">
        <f t="shared" si="640"/>
        <v>0</v>
      </c>
      <c r="AV261" s="67">
        <f t="shared" si="640"/>
        <v>0</v>
      </c>
      <c r="AW261" s="67">
        <f t="shared" si="640"/>
        <v>0</v>
      </c>
      <c r="AX261" s="67">
        <f t="shared" si="640"/>
        <v>0</v>
      </c>
      <c r="AY261" s="67">
        <f t="shared" si="640"/>
        <v>0</v>
      </c>
      <c r="AZ261" s="67">
        <f t="shared" si="640"/>
        <v>0</v>
      </c>
      <c r="BA261" s="60"/>
      <c r="BB261" s="87">
        <f t="shared" ref="BB261:BB292" si="641">SUM(AO261:AZ261)</f>
        <v>0</v>
      </c>
      <c r="BC261" s="62" t="e">
        <f>BB261/BB239</f>
        <v>#DIV/0!</v>
      </c>
      <c r="BD261" s="60"/>
      <c r="BE261" s="64"/>
      <c r="BF261" s="119">
        <f t="array" ref="BF261">INDEX($BE$4:$BK$115,MATCH($D261,$D$4:$D$115,0),MATCH(BF$475,$BE$4:$BK$4,0))</f>
        <v>0</v>
      </c>
      <c r="BG261" s="120"/>
      <c r="BH261" s="121" t="e">
        <f>BH239</f>
        <v>#REF!</v>
      </c>
      <c r="BI261" s="121">
        <f t="shared" si="626"/>
        <v>0</v>
      </c>
      <c r="BJ261" s="120">
        <f t="shared" si="626"/>
        <v>0</v>
      </c>
      <c r="BK261" s="121">
        <f t="shared" si="626"/>
        <v>0</v>
      </c>
      <c r="BL261" s="60"/>
      <c r="BM261" s="67">
        <f t="shared" ref="BM261:BX261" si="642">SUM(BM262:BM263)</f>
        <v>0</v>
      </c>
      <c r="BN261" s="67">
        <f t="shared" si="642"/>
        <v>0</v>
      </c>
      <c r="BO261" s="67">
        <f t="shared" si="642"/>
        <v>0</v>
      </c>
      <c r="BP261" s="67">
        <f t="shared" si="642"/>
        <v>0</v>
      </c>
      <c r="BQ261" s="67" t="e">
        <f t="shared" si="642"/>
        <v>#REF!</v>
      </c>
      <c r="BR261" s="67" t="e">
        <f t="shared" si="642"/>
        <v>#REF!</v>
      </c>
      <c r="BS261" s="67" t="e">
        <f t="shared" si="642"/>
        <v>#REF!</v>
      </c>
      <c r="BT261" s="67" t="e">
        <f t="shared" si="642"/>
        <v>#REF!</v>
      </c>
      <c r="BU261" s="67" t="e">
        <f t="shared" si="642"/>
        <v>#REF!</v>
      </c>
      <c r="BV261" s="67" t="e">
        <f t="shared" si="642"/>
        <v>#REF!</v>
      </c>
      <c r="BW261" s="67" t="e">
        <f t="shared" si="642"/>
        <v>#REF!</v>
      </c>
      <c r="BX261" s="67" t="e">
        <f t="shared" si="642"/>
        <v>#REF!</v>
      </c>
      <c r="BY261" s="60"/>
      <c r="BZ261" s="87" t="e">
        <f t="shared" ref="BZ261:BZ292" si="643">SUM(BM261:BX261)</f>
        <v>#REF!</v>
      </c>
      <c r="CA261" s="62" t="e">
        <f>BZ261/BZ239</f>
        <v>#REF!</v>
      </c>
      <c r="CB261" s="60"/>
      <c r="CC261" s="67" t="e">
        <f t="shared" ref="CC261:CN261" si="644">SUM(CC262:CC263)</f>
        <v>#REF!</v>
      </c>
      <c r="CD261" s="67" t="e">
        <f t="shared" si="644"/>
        <v>#REF!</v>
      </c>
      <c r="CE261" s="67" t="e">
        <f t="shared" si="644"/>
        <v>#REF!</v>
      </c>
      <c r="CF261" s="67" t="e">
        <f t="shared" si="644"/>
        <v>#REF!</v>
      </c>
      <c r="CG261" s="67" t="e">
        <f t="shared" si="644"/>
        <v>#REF!</v>
      </c>
      <c r="CH261" s="67" t="e">
        <f t="shared" si="644"/>
        <v>#REF!</v>
      </c>
      <c r="CI261" s="67" t="e">
        <f t="shared" si="644"/>
        <v>#REF!</v>
      </c>
      <c r="CJ261" s="67" t="e">
        <f t="shared" si="644"/>
        <v>#REF!</v>
      </c>
      <c r="CK261" s="67" t="e">
        <f t="shared" si="644"/>
        <v>#REF!</v>
      </c>
      <c r="CL261" s="67" t="e">
        <f t="shared" si="644"/>
        <v>#REF!</v>
      </c>
      <c r="CM261" s="67" t="e">
        <f t="shared" si="644"/>
        <v>#REF!</v>
      </c>
      <c r="CN261" s="67" t="e">
        <f t="shared" si="644"/>
        <v>#REF!</v>
      </c>
      <c r="CO261" s="60"/>
      <c r="CP261" s="87" t="e">
        <f t="shared" ref="CP261:CP292" si="645">SUM(CC261:CN261)</f>
        <v>#REF!</v>
      </c>
      <c r="CQ261" s="62" t="e">
        <f>CP261/CP239</f>
        <v>#REF!</v>
      </c>
    </row>
    <row r="262" spans="1:95" ht="10.5" customHeight="1" outlineLevel="2" x14ac:dyDescent="0.25">
      <c r="A262" s="70" t="str">
        <f t="shared" si="573"/>
        <v>DespesaTaxa adquirência</v>
      </c>
      <c r="B262" s="114" t="s">
        <v>53</v>
      </c>
      <c r="C262" s="78" t="s">
        <v>265</v>
      </c>
      <c r="D262" s="79" t="s">
        <v>71</v>
      </c>
      <c r="E262" s="79" t="e">
        <f>D237</f>
        <v>#REF!</v>
      </c>
      <c r="F262" s="79"/>
      <c r="G262" s="85">
        <v>-1.3087618350918319E-2</v>
      </c>
      <c r="H262" s="79"/>
      <c r="I262" s="94">
        <v>-599.45000000000005</v>
      </c>
      <c r="J262" s="94">
        <v>-634.75</v>
      </c>
      <c r="K262" s="94">
        <v>-932.14</v>
      </c>
      <c r="L262" s="94">
        <v>0</v>
      </c>
      <c r="M262" s="94">
        <v>0</v>
      </c>
      <c r="N262" s="94">
        <v>0</v>
      </c>
      <c r="O262" s="94">
        <v>-929</v>
      </c>
      <c r="P262" s="94">
        <v>-1433.39</v>
      </c>
      <c r="Q262" s="94">
        <v>0</v>
      </c>
      <c r="R262" s="94">
        <v>-1152.67</v>
      </c>
      <c r="S262" s="94">
        <v>-1124.58</v>
      </c>
      <c r="T262" s="94">
        <v>-1170.01</v>
      </c>
      <c r="U262" s="79"/>
      <c r="V262" s="80">
        <f t="shared" si="637"/>
        <v>-7975.9900000000007</v>
      </c>
      <c r="W262" s="85">
        <f>V262/V239</f>
        <v>-1.3087618350918316E-2</v>
      </c>
      <c r="X262" s="60"/>
      <c r="Y262" s="94">
        <f t="array" ref="Y262">IFERROR(INDEX(#REF!,MATCH($A237&amp;$D262,#REF!,0),MATCH(Y$3,#REF!,0)),0)</f>
        <v>0</v>
      </c>
      <c r="Z262" s="94">
        <f t="array" ref="Z262">IFERROR(INDEX(#REF!,MATCH($A237&amp;$D262,#REF!,0),MATCH(Z$3,#REF!,0)),0)</f>
        <v>0</v>
      </c>
      <c r="AA262" s="94">
        <f t="array" ref="AA262">IFERROR(INDEX(#REF!,MATCH($A237&amp;$D262,#REF!,0),MATCH(AA$3,#REF!,0)),0)</f>
        <v>0</v>
      </c>
      <c r="AB262" s="94">
        <f t="array" ref="AB262">IFERROR(INDEX(#REF!,MATCH($A237&amp;$D262,#REF!,0),MATCH(AB$3,#REF!,0)),0)</f>
        <v>0</v>
      </c>
      <c r="AC262" s="94">
        <f t="array" ref="AC262">IFERROR(INDEX(#REF!,MATCH($A237&amp;$D262,#REF!,0),MATCH(AC$3,#REF!,0)),0)</f>
        <v>0</v>
      </c>
      <c r="AD262" s="94">
        <f t="array" ref="AD262">IFERROR(INDEX(#REF!,MATCH($A237&amp;$D262,#REF!,0),MATCH(AD$3,#REF!,0)),0)</f>
        <v>0</v>
      </c>
      <c r="AE262" s="94">
        <f t="array" ref="AE262">IFERROR(INDEX(#REF!,MATCH($A237&amp;$D262,#REF!,0),MATCH(AE$3,#REF!,0)),0)</f>
        <v>0</v>
      </c>
      <c r="AF262" s="94">
        <f t="array" ref="AF262">IFERROR(INDEX(#REF!,MATCH($A237&amp;$D262,#REF!,0),MATCH(AF$3,#REF!,0)),0)</f>
        <v>0</v>
      </c>
      <c r="AG262" s="94">
        <f t="array" ref="AG262">IFERROR(INDEX(#REF!,MATCH($A237&amp;$D262,#REF!,0),MATCH(AG$3,#REF!,0)),0)</f>
        <v>0</v>
      </c>
      <c r="AH262" s="94">
        <f t="array" ref="AH262">IFERROR(INDEX(#REF!,MATCH($A237&amp;$D262,#REF!,0),MATCH(AH$3,#REF!,0)),0)</f>
        <v>0</v>
      </c>
      <c r="AI262" s="94">
        <f t="array" ref="AI262">IFERROR(INDEX(#REF!,MATCH($A237&amp;$D262,#REF!,0),MATCH(AI$3,#REF!,0)),0)</f>
        <v>0</v>
      </c>
      <c r="AJ262" s="94">
        <f t="array" ref="AJ262">IFERROR(INDEX(#REF!,MATCH($A237&amp;$D262,#REF!,0),MATCH(AJ$3,#REF!,0)),0)</f>
        <v>0</v>
      </c>
      <c r="AK262" s="79"/>
      <c r="AL262" s="80">
        <f t="shared" si="639"/>
        <v>0</v>
      </c>
      <c r="AM262" s="85" t="e">
        <f>AL262/AL239</f>
        <v>#DIV/0!</v>
      </c>
      <c r="AN262" s="60" t="e">
        <f>D237&amp;D262</f>
        <v>#REF!</v>
      </c>
      <c r="AO262" s="94">
        <f t="array" ref="AO262">IFERROR(INDEX(#REF!,MATCH($A237&amp;$D262,#REF!,0),MATCH(AO$3,#REF!,0)),0)</f>
        <v>0</v>
      </c>
      <c r="AP262" s="94">
        <f t="array" ref="AP262">IFERROR(INDEX(#REF!,MATCH($A237&amp;$D262,#REF!,0),MATCH(AP$3,#REF!,0)),0)</f>
        <v>0</v>
      </c>
      <c r="AQ262" s="94">
        <f t="array" ref="AQ262">IFERROR(INDEX(#REF!,MATCH($A237&amp;$D262,#REF!,0),MATCH(AQ$3,#REF!,0)),0)</f>
        <v>0</v>
      </c>
      <c r="AR262" s="94">
        <f t="array" ref="AR262">IFERROR(INDEX(#REF!,MATCH($A237&amp;$D262,#REF!,0),MATCH(AR$3,#REF!,0)),0)</f>
        <v>0</v>
      </c>
      <c r="AS262" s="94">
        <f t="array" ref="AS262">IFERROR(INDEX(#REF!,MATCH($A237&amp;$D262,#REF!,0),MATCH(AS$3,#REF!,0)),0)</f>
        <v>0</v>
      </c>
      <c r="AT262" s="94">
        <f t="array" ref="AT262">IFERROR(INDEX(#REF!,MATCH($A237&amp;$D262,#REF!,0),MATCH(AT$3,#REF!,0)),0)</f>
        <v>0</v>
      </c>
      <c r="AU262" s="94">
        <f t="array" ref="AU262">IFERROR(INDEX(#REF!,MATCH($A237&amp;$D262,#REF!,0),MATCH(AU$3,#REF!,0)),0)</f>
        <v>0</v>
      </c>
      <c r="AV262" s="94">
        <f t="array" ref="AV262">IFERROR(INDEX(#REF!,MATCH($A237&amp;$D262,#REF!,0),MATCH(AV$3,#REF!,0)),0)</f>
        <v>0</v>
      </c>
      <c r="AW262" s="94">
        <f t="array" ref="AW262">IFERROR(INDEX(#REF!,MATCH($A237&amp;$D262,#REF!,0),MATCH(AW$3,#REF!,0)),0)</f>
        <v>0</v>
      </c>
      <c r="AX262" s="94">
        <f t="array" ref="AX262">IFERROR(INDEX(#REF!,MATCH($A237&amp;$D262,#REF!,0),MATCH(AX$3,#REF!,0)),0)</f>
        <v>0</v>
      </c>
      <c r="AY262" s="94">
        <f t="array" ref="AY262">IFERROR(INDEX(#REF!,MATCH($A237&amp;$D262,#REF!,0),MATCH(AY$3,#REF!,0)),0)</f>
        <v>0</v>
      </c>
      <c r="AZ262" s="94">
        <f t="array" ref="AZ262">IFERROR(INDEX(#REF!,MATCH($A237&amp;$D262,#REF!,0),MATCH(AZ$3,#REF!,0)),0)</f>
        <v>0</v>
      </c>
      <c r="BA262" s="79"/>
      <c r="BB262" s="80">
        <f t="shared" si="641"/>
        <v>0</v>
      </c>
      <c r="BC262" s="85" t="e">
        <f>BB262/BB239</f>
        <v>#DIV/0!</v>
      </c>
      <c r="BD262" s="60"/>
      <c r="BE262" s="94">
        <f t="shared" ref="BE262:BG263" si="646">INDEX($BE$4:$BK$115,MATCH($D262,$D$4:$D$115,0),MATCH(BE$475,$BE$4:$BK$4,0))</f>
        <v>0</v>
      </c>
      <c r="BF262" s="115">
        <f t="shared" si="646"/>
        <v>0</v>
      </c>
      <c r="BG262" s="112">
        <f t="shared" si="646"/>
        <v>-0.03</v>
      </c>
      <c r="BH262" s="111" t="e">
        <f>BH239</f>
        <v>#REF!</v>
      </c>
      <c r="BI262" s="111">
        <f t="shared" si="626"/>
        <v>0</v>
      </c>
      <c r="BJ262" s="112">
        <f t="shared" si="626"/>
        <v>0</v>
      </c>
      <c r="BK262" s="111">
        <f t="shared" si="626"/>
        <v>0</v>
      </c>
      <c r="BL262" s="60"/>
      <c r="BM262" s="94">
        <f t="array" ref="BM262">IFERROR(INDEX(#REF!,MATCH($A237&amp;$D262,#REF!,0),MATCH(BM$3,#REF!,0)),0)</f>
        <v>0</v>
      </c>
      <c r="BN262" s="94">
        <f t="array" ref="BN262">IFERROR(INDEX(#REF!,MATCH($A237&amp;$D262,#REF!,0),MATCH(BN$3,#REF!,0)),0)</f>
        <v>0</v>
      </c>
      <c r="BO262" s="94">
        <f t="array" ref="BO262">IFERROR(INDEX(#REF!,MATCH($A237&amp;$D262,#REF!,0),MATCH(BO$3,#REF!,0)),0)</f>
        <v>0</v>
      </c>
      <c r="BP262" s="94">
        <f t="array" ref="BP262">IFERROR(INDEX(#REF!,MATCH($A237&amp;$D262,#REF!,0),MATCH(BP$3,#REF!,0)),0)</f>
        <v>0</v>
      </c>
      <c r="BQ262" s="94" t="e">
        <f t="shared" ref="BQ262:BX262" si="647">((BQ239*$G262*--(AND($BF262=0,$BG262=0))+$BF262+BQ239*$BG262)*--(BQ$3&gt;=$BH262))*(1+$BJ262*--(BQ$3&gt;=$BK262))*--(IFERROR(MOD(MONTH(BQ$3),$BI262),0)=0)</f>
        <v>#REF!</v>
      </c>
      <c r="BR262" s="94" t="e">
        <f t="shared" si="647"/>
        <v>#REF!</v>
      </c>
      <c r="BS262" s="94" t="e">
        <f t="shared" si="647"/>
        <v>#REF!</v>
      </c>
      <c r="BT262" s="94" t="e">
        <f t="shared" si="647"/>
        <v>#REF!</v>
      </c>
      <c r="BU262" s="94" t="e">
        <f t="shared" si="647"/>
        <v>#REF!</v>
      </c>
      <c r="BV262" s="94" t="e">
        <f t="shared" si="647"/>
        <v>#REF!</v>
      </c>
      <c r="BW262" s="94" t="e">
        <f t="shared" si="647"/>
        <v>#REF!</v>
      </c>
      <c r="BX262" s="94" t="e">
        <f t="shared" si="647"/>
        <v>#REF!</v>
      </c>
      <c r="BY262" s="79"/>
      <c r="BZ262" s="80" t="e">
        <f t="shared" si="643"/>
        <v>#REF!</v>
      </c>
      <c r="CA262" s="85" t="e">
        <f>BZ262/BZ239</f>
        <v>#REF!</v>
      </c>
      <c r="CB262" s="60"/>
      <c r="CC262" s="94" t="e">
        <f t="shared" ref="CC262:CN262" si="648">((CC239*$G262*--(AND($BF262=0,$BG262=0))+$BF262+CC239*$BG262)*--(CC$3&gt;=$BH262))*(1+$BJ262*--(CC$3&gt;=$BK262))*--(IFERROR(MOD(MONTH(CC$3),$BI262),0)=0)</f>
        <v>#REF!</v>
      </c>
      <c r="CD262" s="94" t="e">
        <f t="shared" si="648"/>
        <v>#REF!</v>
      </c>
      <c r="CE262" s="94" t="e">
        <f t="shared" si="648"/>
        <v>#REF!</v>
      </c>
      <c r="CF262" s="94" t="e">
        <f t="shared" si="648"/>
        <v>#REF!</v>
      </c>
      <c r="CG262" s="94" t="e">
        <f t="shared" si="648"/>
        <v>#REF!</v>
      </c>
      <c r="CH262" s="94" t="e">
        <f t="shared" si="648"/>
        <v>#REF!</v>
      </c>
      <c r="CI262" s="94" t="e">
        <f t="shared" si="648"/>
        <v>#REF!</v>
      </c>
      <c r="CJ262" s="94" t="e">
        <f t="shared" si="648"/>
        <v>#REF!</v>
      </c>
      <c r="CK262" s="94" t="e">
        <f t="shared" si="648"/>
        <v>#REF!</v>
      </c>
      <c r="CL262" s="94" t="e">
        <f t="shared" si="648"/>
        <v>#REF!</v>
      </c>
      <c r="CM262" s="94" t="e">
        <f t="shared" si="648"/>
        <v>#REF!</v>
      </c>
      <c r="CN262" s="94" t="e">
        <f t="shared" si="648"/>
        <v>#REF!</v>
      </c>
      <c r="CO262" s="79"/>
      <c r="CP262" s="80" t="e">
        <f t="shared" si="645"/>
        <v>#REF!</v>
      </c>
      <c r="CQ262" s="85" t="e">
        <f>CP262/CP239</f>
        <v>#REF!</v>
      </c>
    </row>
    <row r="263" spans="1:95" ht="10.5" customHeight="1" outlineLevel="2" x14ac:dyDescent="0.25">
      <c r="A263" s="70" t="str">
        <f t="shared" si="573"/>
        <v>DespesaFee plataformas</v>
      </c>
      <c r="B263" s="114" t="s">
        <v>53</v>
      </c>
      <c r="C263" s="78" t="s">
        <v>72</v>
      </c>
      <c r="D263" s="79" t="s">
        <v>72</v>
      </c>
      <c r="E263" s="79" t="e">
        <f>D237</f>
        <v>#REF!</v>
      </c>
      <c r="F263" s="79"/>
      <c r="G263" s="85">
        <v>0</v>
      </c>
      <c r="H263" s="79"/>
      <c r="I263" s="94">
        <v>0</v>
      </c>
      <c r="J263" s="94">
        <v>0</v>
      </c>
      <c r="K263" s="94">
        <v>0</v>
      </c>
      <c r="L263" s="94">
        <v>0</v>
      </c>
      <c r="M263" s="94">
        <v>0</v>
      </c>
      <c r="N263" s="94">
        <v>0</v>
      </c>
      <c r="O263" s="94">
        <v>0</v>
      </c>
      <c r="P263" s="94">
        <v>0</v>
      </c>
      <c r="Q263" s="94">
        <v>0</v>
      </c>
      <c r="R263" s="94">
        <v>0</v>
      </c>
      <c r="S263" s="94">
        <v>0</v>
      </c>
      <c r="T263" s="94">
        <v>0</v>
      </c>
      <c r="U263" s="79"/>
      <c r="V263" s="80">
        <f t="shared" si="637"/>
        <v>0</v>
      </c>
      <c r="W263" s="85">
        <f>V263/V239</f>
        <v>0</v>
      </c>
      <c r="X263" s="60"/>
      <c r="Y263" s="94">
        <f t="array" ref="Y263">IFERROR(INDEX(#REF!,MATCH($A237&amp;$D263,#REF!,0),MATCH(Y$3,#REF!,0)),0)</f>
        <v>0</v>
      </c>
      <c r="Z263" s="94">
        <f t="array" ref="Z263">IFERROR(INDEX(#REF!,MATCH($A237&amp;$D263,#REF!,0),MATCH(Z$3,#REF!,0)),0)</f>
        <v>0</v>
      </c>
      <c r="AA263" s="94">
        <f t="array" ref="AA263">IFERROR(INDEX(#REF!,MATCH($A237&amp;$D263,#REF!,0),MATCH(AA$3,#REF!,0)),0)</f>
        <v>0</v>
      </c>
      <c r="AB263" s="94">
        <f t="array" ref="AB263">IFERROR(INDEX(#REF!,MATCH($A237&amp;$D263,#REF!,0),MATCH(AB$3,#REF!,0)),0)</f>
        <v>0</v>
      </c>
      <c r="AC263" s="94">
        <f t="array" ref="AC263">IFERROR(INDEX(#REF!,MATCH($A237&amp;$D263,#REF!,0),MATCH(AC$3,#REF!,0)),0)</f>
        <v>0</v>
      </c>
      <c r="AD263" s="94">
        <f t="array" ref="AD263">IFERROR(INDEX(#REF!,MATCH($A237&amp;$D263,#REF!,0),MATCH(AD$3,#REF!,0)),0)</f>
        <v>0</v>
      </c>
      <c r="AE263" s="94">
        <f t="array" ref="AE263">IFERROR(INDEX(#REF!,MATCH($A237&amp;$D263,#REF!,0),MATCH(AE$3,#REF!,0)),0)</f>
        <v>0</v>
      </c>
      <c r="AF263" s="94">
        <f t="array" ref="AF263">IFERROR(INDEX(#REF!,MATCH($A237&amp;$D263,#REF!,0),MATCH(AF$3,#REF!,0)),0)</f>
        <v>0</v>
      </c>
      <c r="AG263" s="94">
        <f t="array" ref="AG263">IFERROR(INDEX(#REF!,MATCH($A237&amp;$D263,#REF!,0),MATCH(AG$3,#REF!,0)),0)</f>
        <v>0</v>
      </c>
      <c r="AH263" s="94">
        <f t="array" ref="AH263">IFERROR(INDEX(#REF!,MATCH($A237&amp;$D263,#REF!,0),MATCH(AH$3,#REF!,0)),0)</f>
        <v>0</v>
      </c>
      <c r="AI263" s="94">
        <f t="array" ref="AI263">IFERROR(INDEX(#REF!,MATCH($A237&amp;$D263,#REF!,0),MATCH(AI$3,#REF!,0)),0)</f>
        <v>0</v>
      </c>
      <c r="AJ263" s="94">
        <f t="array" ref="AJ263">IFERROR(INDEX(#REF!,MATCH($A237&amp;$D263,#REF!,0),MATCH(AJ$3,#REF!,0)),0)</f>
        <v>0</v>
      </c>
      <c r="AK263" s="79"/>
      <c r="AL263" s="80">
        <f t="shared" si="639"/>
        <v>0</v>
      </c>
      <c r="AM263" s="85" t="e">
        <f>AL263/AL239</f>
        <v>#DIV/0!</v>
      </c>
      <c r="AN263" s="60" t="e">
        <f>D237&amp;D263</f>
        <v>#REF!</v>
      </c>
      <c r="AO263" s="94">
        <f t="array" ref="AO263">IFERROR(INDEX(#REF!,MATCH($A237&amp;$D263,#REF!,0),MATCH(AO$3,#REF!,0)),0)</f>
        <v>0</v>
      </c>
      <c r="AP263" s="94">
        <f t="array" ref="AP263">IFERROR(INDEX(#REF!,MATCH($A237&amp;$D263,#REF!,0),MATCH(AP$3,#REF!,0)),0)</f>
        <v>0</v>
      </c>
      <c r="AQ263" s="94">
        <f t="array" ref="AQ263">IFERROR(INDEX(#REF!,MATCH($A237&amp;$D263,#REF!,0),MATCH(AQ$3,#REF!,0)),0)</f>
        <v>0</v>
      </c>
      <c r="AR263" s="94">
        <f t="array" ref="AR263">IFERROR(INDEX(#REF!,MATCH($A237&amp;$D263,#REF!,0),MATCH(AR$3,#REF!,0)),0)</f>
        <v>0</v>
      </c>
      <c r="AS263" s="94">
        <f t="array" ref="AS263">IFERROR(INDEX(#REF!,MATCH($A237&amp;$D263,#REF!,0),MATCH(AS$3,#REF!,0)),0)</f>
        <v>0</v>
      </c>
      <c r="AT263" s="94">
        <f t="array" ref="AT263">IFERROR(INDEX(#REF!,MATCH($A237&amp;$D263,#REF!,0),MATCH(AT$3,#REF!,0)),0)</f>
        <v>0</v>
      </c>
      <c r="AU263" s="94">
        <f t="array" ref="AU263">IFERROR(INDEX(#REF!,MATCH($A237&amp;$D263,#REF!,0),MATCH(AU$3,#REF!,0)),0)</f>
        <v>0</v>
      </c>
      <c r="AV263" s="94">
        <f t="array" ref="AV263">IFERROR(INDEX(#REF!,MATCH($A237&amp;$D263,#REF!,0),MATCH(AV$3,#REF!,0)),0)</f>
        <v>0</v>
      </c>
      <c r="AW263" s="94">
        <f t="array" ref="AW263">IFERROR(INDEX(#REF!,MATCH($A237&amp;$D263,#REF!,0),MATCH(AW$3,#REF!,0)),0)</f>
        <v>0</v>
      </c>
      <c r="AX263" s="94">
        <f t="array" ref="AX263">IFERROR(INDEX(#REF!,MATCH($A237&amp;$D263,#REF!,0),MATCH(AX$3,#REF!,0)),0)</f>
        <v>0</v>
      </c>
      <c r="AY263" s="94">
        <f t="array" ref="AY263">IFERROR(INDEX(#REF!,MATCH($A237&amp;$D263,#REF!,0),MATCH(AY$3,#REF!,0)),0)</f>
        <v>0</v>
      </c>
      <c r="AZ263" s="94">
        <f t="array" ref="AZ263">IFERROR(INDEX(#REF!,MATCH($A237&amp;$D263,#REF!,0),MATCH(AZ$3,#REF!,0)),0)</f>
        <v>0</v>
      </c>
      <c r="BA263" s="79"/>
      <c r="BB263" s="80">
        <f t="shared" si="641"/>
        <v>0</v>
      </c>
      <c r="BC263" s="85" t="e">
        <f>BB263/BB239</f>
        <v>#DIV/0!</v>
      </c>
      <c r="BD263" s="60"/>
      <c r="BE263" s="94">
        <f t="shared" si="646"/>
        <v>0</v>
      </c>
      <c r="BF263" s="115">
        <f t="shared" si="646"/>
        <v>0</v>
      </c>
      <c r="BG263" s="112">
        <f t="shared" si="646"/>
        <v>0</v>
      </c>
      <c r="BH263" s="111" t="e">
        <f>BH239</f>
        <v>#REF!</v>
      </c>
      <c r="BI263" s="111">
        <f t="shared" si="626"/>
        <v>0</v>
      </c>
      <c r="BJ263" s="112">
        <f t="shared" si="626"/>
        <v>0</v>
      </c>
      <c r="BK263" s="111">
        <f t="shared" si="626"/>
        <v>0</v>
      </c>
      <c r="BL263" s="60"/>
      <c r="BM263" s="94">
        <f t="array" ref="BM263">IFERROR(INDEX(#REF!,MATCH($A237&amp;$D263,#REF!,0),MATCH(BM$3,#REF!,0)),0)</f>
        <v>0</v>
      </c>
      <c r="BN263" s="94">
        <f t="array" ref="BN263">IFERROR(INDEX(#REF!,MATCH($A237&amp;$D263,#REF!,0),MATCH(BN$3,#REF!,0)),0)</f>
        <v>0</v>
      </c>
      <c r="BO263" s="94">
        <f t="array" ref="BO263">IFERROR(INDEX(#REF!,MATCH($A237&amp;$D263,#REF!,0),MATCH(BO$3,#REF!,0)),0)</f>
        <v>0</v>
      </c>
      <c r="BP263" s="94">
        <f t="array" ref="BP263">IFERROR(INDEX(#REF!,MATCH($A237&amp;$D263,#REF!,0),MATCH(BP$3,#REF!,0)),0)</f>
        <v>0</v>
      </c>
      <c r="BQ263" s="94" t="e">
        <f t="shared" ref="BQ263:BX263" si="649">((BQ239*$G263*--(AND($BF263=0,$BG263=0))+$BF263+BQ239*$BG263)*--(BQ$3&gt;=$BH263))*(1+$BJ263*--(BQ$3&gt;=$BK263))*--(IFERROR(MOD(MONTH(BQ$3),$BI263),0)=0)</f>
        <v>#REF!</v>
      </c>
      <c r="BR263" s="94" t="e">
        <f t="shared" si="649"/>
        <v>#REF!</v>
      </c>
      <c r="BS263" s="94" t="e">
        <f t="shared" si="649"/>
        <v>#REF!</v>
      </c>
      <c r="BT263" s="94" t="e">
        <f t="shared" si="649"/>
        <v>#REF!</v>
      </c>
      <c r="BU263" s="94" t="e">
        <f t="shared" si="649"/>
        <v>#REF!</v>
      </c>
      <c r="BV263" s="94" t="e">
        <f t="shared" si="649"/>
        <v>#REF!</v>
      </c>
      <c r="BW263" s="94" t="e">
        <f t="shared" si="649"/>
        <v>#REF!</v>
      </c>
      <c r="BX263" s="94" t="e">
        <f t="shared" si="649"/>
        <v>#REF!</v>
      </c>
      <c r="BY263" s="79"/>
      <c r="BZ263" s="80" t="e">
        <f t="shared" si="643"/>
        <v>#REF!</v>
      </c>
      <c r="CA263" s="85" t="e">
        <f>BZ263/BZ239</f>
        <v>#REF!</v>
      </c>
      <c r="CB263" s="60"/>
      <c r="CC263" s="94" t="e">
        <f t="shared" ref="CC263:CN263" si="650">((CC239*$G263*--(AND($BF263=0,$BG263=0))+$BF263+CC239*$BG263)*--(CC$3&gt;=$BH263))*(1+$BJ263*--(CC$3&gt;=$BK263))*--(IFERROR(MOD(MONTH(CC$3),$BI263),0)=0)</f>
        <v>#REF!</v>
      </c>
      <c r="CD263" s="94" t="e">
        <f t="shared" si="650"/>
        <v>#REF!</v>
      </c>
      <c r="CE263" s="94" t="e">
        <f t="shared" si="650"/>
        <v>#REF!</v>
      </c>
      <c r="CF263" s="94" t="e">
        <f t="shared" si="650"/>
        <v>#REF!</v>
      </c>
      <c r="CG263" s="94" t="e">
        <f t="shared" si="650"/>
        <v>#REF!</v>
      </c>
      <c r="CH263" s="94" t="e">
        <f t="shared" si="650"/>
        <v>#REF!</v>
      </c>
      <c r="CI263" s="94" t="e">
        <f t="shared" si="650"/>
        <v>#REF!</v>
      </c>
      <c r="CJ263" s="94" t="e">
        <f t="shared" si="650"/>
        <v>#REF!</v>
      </c>
      <c r="CK263" s="94" t="e">
        <f t="shared" si="650"/>
        <v>#REF!</v>
      </c>
      <c r="CL263" s="94" t="e">
        <f t="shared" si="650"/>
        <v>#REF!</v>
      </c>
      <c r="CM263" s="94" t="e">
        <f t="shared" si="650"/>
        <v>#REF!</v>
      </c>
      <c r="CN263" s="94" t="e">
        <f t="shared" si="650"/>
        <v>#REF!</v>
      </c>
      <c r="CO263" s="79"/>
      <c r="CP263" s="80" t="e">
        <f t="shared" si="645"/>
        <v>#REF!</v>
      </c>
      <c r="CQ263" s="85" t="e">
        <f>CP263/CP239</f>
        <v>#REF!</v>
      </c>
    </row>
    <row r="264" spans="1:95" ht="10.5" customHeight="1" x14ac:dyDescent="0.25">
      <c r="A264" s="70" t="str">
        <f t="shared" si="573"/>
        <v>DespesaDespesas de marketing</v>
      </c>
      <c r="B264" s="70" t="s">
        <v>53</v>
      </c>
      <c r="C264" s="70"/>
      <c r="D264" s="2" t="s">
        <v>73</v>
      </c>
      <c r="E264" s="2" t="e">
        <f>D237</f>
        <v>#REF!</v>
      </c>
      <c r="F264" s="60"/>
      <c r="G264" s="66"/>
      <c r="H264" s="60"/>
      <c r="I264" s="65">
        <v>0</v>
      </c>
      <c r="J264" s="65">
        <v>0</v>
      </c>
      <c r="K264" s="65">
        <v>0</v>
      </c>
      <c r="L264" s="65">
        <v>-320</v>
      </c>
      <c r="M264" s="65">
        <v>0</v>
      </c>
      <c r="N264" s="65">
        <v>-3000</v>
      </c>
      <c r="O264" s="65">
        <v>0</v>
      </c>
      <c r="P264" s="65">
        <v>0</v>
      </c>
      <c r="Q264" s="65">
        <v>0</v>
      </c>
      <c r="R264" s="65">
        <v>0</v>
      </c>
      <c r="S264" s="65">
        <v>0</v>
      </c>
      <c r="T264" s="65">
        <v>0</v>
      </c>
      <c r="U264" s="60"/>
      <c r="V264" s="65">
        <f t="shared" si="637"/>
        <v>-3320</v>
      </c>
      <c r="W264" s="66">
        <f>V264/V239</f>
        <v>-5.4477115599504012E-3</v>
      </c>
      <c r="X264" s="60"/>
      <c r="Y264" s="65">
        <f t="shared" ref="Y264:AJ264" si="651">Y265</f>
        <v>0</v>
      </c>
      <c r="Z264" s="65">
        <f t="shared" si="651"/>
        <v>0</v>
      </c>
      <c r="AA264" s="65">
        <f t="shared" si="651"/>
        <v>0</v>
      </c>
      <c r="AB264" s="65">
        <f t="shared" si="651"/>
        <v>0</v>
      </c>
      <c r="AC264" s="65">
        <f t="shared" si="651"/>
        <v>0</v>
      </c>
      <c r="AD264" s="65">
        <f t="shared" si="651"/>
        <v>0</v>
      </c>
      <c r="AE264" s="65">
        <f t="shared" si="651"/>
        <v>0</v>
      </c>
      <c r="AF264" s="65">
        <f t="shared" si="651"/>
        <v>0</v>
      </c>
      <c r="AG264" s="65">
        <f t="shared" si="651"/>
        <v>0</v>
      </c>
      <c r="AH264" s="65">
        <f t="shared" si="651"/>
        <v>0</v>
      </c>
      <c r="AI264" s="65">
        <f t="shared" si="651"/>
        <v>0</v>
      </c>
      <c r="AJ264" s="65">
        <f t="shared" si="651"/>
        <v>0</v>
      </c>
      <c r="AK264" s="60"/>
      <c r="AL264" s="65">
        <f t="shared" si="639"/>
        <v>0</v>
      </c>
      <c r="AM264" s="66" t="e">
        <f>AL264/AL239</f>
        <v>#DIV/0!</v>
      </c>
      <c r="AN264" s="60" t="e">
        <f>D237&amp;D264</f>
        <v>#REF!</v>
      </c>
      <c r="AO264" s="65">
        <f t="shared" ref="AO264:AZ264" si="652">AO265</f>
        <v>0</v>
      </c>
      <c r="AP264" s="65">
        <f t="shared" si="652"/>
        <v>0</v>
      </c>
      <c r="AQ264" s="65">
        <f t="shared" si="652"/>
        <v>0</v>
      </c>
      <c r="AR264" s="65">
        <f t="shared" si="652"/>
        <v>0</v>
      </c>
      <c r="AS264" s="65">
        <f t="shared" si="652"/>
        <v>0</v>
      </c>
      <c r="AT264" s="65">
        <f t="shared" si="652"/>
        <v>0</v>
      </c>
      <c r="AU264" s="65">
        <f t="shared" si="652"/>
        <v>0</v>
      </c>
      <c r="AV264" s="65">
        <f t="shared" si="652"/>
        <v>0</v>
      </c>
      <c r="AW264" s="65">
        <f t="shared" si="652"/>
        <v>0</v>
      </c>
      <c r="AX264" s="65">
        <f t="shared" si="652"/>
        <v>0</v>
      </c>
      <c r="AY264" s="65">
        <f t="shared" si="652"/>
        <v>0</v>
      </c>
      <c r="AZ264" s="65">
        <f t="shared" si="652"/>
        <v>0</v>
      </c>
      <c r="BA264" s="60"/>
      <c r="BB264" s="65">
        <f t="shared" si="641"/>
        <v>0</v>
      </c>
      <c r="BC264" s="66" t="e">
        <f>BB264/BB239</f>
        <v>#DIV/0!</v>
      </c>
      <c r="BD264" s="60"/>
      <c r="BE264" s="65"/>
      <c r="BF264" s="105"/>
      <c r="BG264" s="77">
        <f t="array" ref="BG264">INDEX($BE$4:$BK$115,MATCH($D264,$D$4:$D$115,0),MATCH(BG$475,$BE$4:$BK$4,0))</f>
        <v>-0.05</v>
      </c>
      <c r="BH264" s="107"/>
      <c r="BI264" s="108"/>
      <c r="BJ264" s="77"/>
      <c r="BK264" s="107"/>
      <c r="BL264" s="60"/>
      <c r="BM264" s="65">
        <f t="shared" ref="BM264:BX264" si="653">BM265</f>
        <v>0</v>
      </c>
      <c r="BN264" s="65">
        <f t="shared" si="653"/>
        <v>0</v>
      </c>
      <c r="BO264" s="65">
        <f t="shared" si="653"/>
        <v>0</v>
      </c>
      <c r="BP264" s="65">
        <f t="shared" si="653"/>
        <v>0</v>
      </c>
      <c r="BQ264" s="65" t="e">
        <f t="shared" si="653"/>
        <v>#REF!</v>
      </c>
      <c r="BR264" s="65" t="e">
        <f t="shared" si="653"/>
        <v>#REF!</v>
      </c>
      <c r="BS264" s="65" t="e">
        <f t="shared" si="653"/>
        <v>#REF!</v>
      </c>
      <c r="BT264" s="65" t="e">
        <f t="shared" si="653"/>
        <v>#REF!</v>
      </c>
      <c r="BU264" s="65" t="e">
        <f t="shared" si="653"/>
        <v>#REF!</v>
      </c>
      <c r="BV264" s="65" t="e">
        <f t="shared" si="653"/>
        <v>#REF!</v>
      </c>
      <c r="BW264" s="65" t="e">
        <f t="shared" si="653"/>
        <v>#REF!</v>
      </c>
      <c r="BX264" s="65" t="e">
        <f t="shared" si="653"/>
        <v>#REF!</v>
      </c>
      <c r="BY264" s="60"/>
      <c r="BZ264" s="65" t="e">
        <f t="shared" si="643"/>
        <v>#REF!</v>
      </c>
      <c r="CA264" s="66" t="e">
        <f>BZ264/BZ239</f>
        <v>#REF!</v>
      </c>
      <c r="CB264" s="60"/>
      <c r="CC264" s="65" t="e">
        <f t="shared" ref="CC264:CN264" si="654">CC265</f>
        <v>#REF!</v>
      </c>
      <c r="CD264" s="65" t="e">
        <f t="shared" si="654"/>
        <v>#REF!</v>
      </c>
      <c r="CE264" s="65" t="e">
        <f t="shared" si="654"/>
        <v>#REF!</v>
      </c>
      <c r="CF264" s="65" t="e">
        <f t="shared" si="654"/>
        <v>#REF!</v>
      </c>
      <c r="CG264" s="65" t="e">
        <f t="shared" si="654"/>
        <v>#REF!</v>
      </c>
      <c r="CH264" s="65" t="e">
        <f t="shared" si="654"/>
        <v>#REF!</v>
      </c>
      <c r="CI264" s="65" t="e">
        <f t="shared" si="654"/>
        <v>#REF!</v>
      </c>
      <c r="CJ264" s="65" t="e">
        <f t="shared" si="654"/>
        <v>#REF!</v>
      </c>
      <c r="CK264" s="65" t="e">
        <f t="shared" si="654"/>
        <v>#REF!</v>
      </c>
      <c r="CL264" s="65" t="e">
        <f t="shared" si="654"/>
        <v>#REF!</v>
      </c>
      <c r="CM264" s="65" t="e">
        <f t="shared" si="654"/>
        <v>#REF!</v>
      </c>
      <c r="CN264" s="65" t="e">
        <f t="shared" si="654"/>
        <v>#REF!</v>
      </c>
      <c r="CO264" s="60"/>
      <c r="CP264" s="65" t="e">
        <f t="shared" si="645"/>
        <v>#REF!</v>
      </c>
      <c r="CQ264" s="66" t="e">
        <f>CP264/CP239</f>
        <v>#REF!</v>
      </c>
    </row>
    <row r="265" spans="1:95" ht="10.5" customHeight="1" outlineLevel="1" x14ac:dyDescent="0.25">
      <c r="A265" s="70" t="str">
        <f t="shared" si="573"/>
        <v>DespesaTrade marketing</v>
      </c>
      <c r="B265" s="70" t="s">
        <v>53</v>
      </c>
      <c r="C265" s="70"/>
      <c r="D265" s="60" t="s">
        <v>87</v>
      </c>
      <c r="E265" s="60" t="e">
        <f>D237</f>
        <v>#REF!</v>
      </c>
      <c r="F265" s="60"/>
      <c r="G265" s="62"/>
      <c r="H265" s="60"/>
      <c r="I265" s="67">
        <v>0</v>
      </c>
      <c r="J265" s="67">
        <v>0</v>
      </c>
      <c r="K265" s="67">
        <v>0</v>
      </c>
      <c r="L265" s="67">
        <v>-320</v>
      </c>
      <c r="M265" s="67">
        <v>0</v>
      </c>
      <c r="N265" s="67">
        <v>-3000</v>
      </c>
      <c r="O265" s="67">
        <v>0</v>
      </c>
      <c r="P265" s="67">
        <v>0</v>
      </c>
      <c r="Q265" s="67">
        <v>0</v>
      </c>
      <c r="R265" s="67">
        <v>0</v>
      </c>
      <c r="S265" s="67">
        <v>0</v>
      </c>
      <c r="T265" s="67">
        <v>0</v>
      </c>
      <c r="U265" s="60"/>
      <c r="V265" s="87">
        <f t="shared" si="637"/>
        <v>-3320</v>
      </c>
      <c r="W265" s="62">
        <f>V265/V239</f>
        <v>-5.4477115599504012E-3</v>
      </c>
      <c r="X265" s="60"/>
      <c r="Y265" s="67">
        <f>IFERROR(AVERAGEIFS(U239:AN239,U239:AN239,"&gt;0",U238:AN238,"&gt;="&amp;EDATE(Y238,-3),U238:AN238,"&lt;="&amp;EDATE(Y238,-1))*$BG264,0)</f>
        <v>0</v>
      </c>
      <c r="Z265" s="67">
        <f>SUM(Z266:Z267)</f>
        <v>0</v>
      </c>
      <c r="AA265" s="67">
        <f>IFERROR(AVERAGEIFS(W239:Z239,W239:Z239,"&gt;0",W238:Z238,"&gt;="&amp;EDATE(AA238,-3),W238:Z238,"&lt;="&amp;EDATE(AA238,-1))*$BG264,0)</f>
        <v>0</v>
      </c>
      <c r="AB265" s="67">
        <f>SUM(AB266:AB267)</f>
        <v>0</v>
      </c>
      <c r="AC265" s="67">
        <f>IFERROR(AVERAGEIFS(Y239:AB239,Y239:AB239,"&gt;0",Y238:AB238,"&gt;="&amp;EDATE(AC238,-3),Y238:AB238,"&lt;="&amp;EDATE(AC238,-1))*$BG264,0)</f>
        <v>0</v>
      </c>
      <c r="AD265" s="67">
        <f>SUM(AD266:AD267)</f>
        <v>0</v>
      </c>
      <c r="AE265" s="67">
        <f>IFERROR(AVERAGEIFS(Y239:AD239,Y239:AD239,"&gt;0",Y238:AD238,"&gt;="&amp;EDATE(AE238,-3),Y238:AD238,"&lt;="&amp;EDATE(AE238,-1))*$BG264,0)</f>
        <v>0</v>
      </c>
      <c r="AF265" s="67">
        <f>SUM(AF266:AF267)</f>
        <v>0</v>
      </c>
      <c r="AG265" s="67">
        <f>IFERROR(AVERAGEIFS(Y239:AF239,Y239:AF239,"&gt;0",Y238:AF238,"&gt;="&amp;EDATE(AG238,-3),Y238:AF238,"&lt;="&amp;EDATE(AG238,-1))*$BG264,0)</f>
        <v>0</v>
      </c>
      <c r="AH265" s="67">
        <f>SUM(AH266:AH267)</f>
        <v>0</v>
      </c>
      <c r="AI265" s="67">
        <f>IFERROR(AVERAGEIFS(Y239:AH239,Y239:AH239,"&gt;0",Y238:AH238,"&gt;="&amp;EDATE(AI238,-3),Y238:AH238,"&lt;="&amp;EDATE(AI238,-1))*$BG264,0)</f>
        <v>0</v>
      </c>
      <c r="AJ265" s="67">
        <f>SUM(AJ266:AJ267)</f>
        <v>0</v>
      </c>
      <c r="AK265" s="60"/>
      <c r="AL265" s="87">
        <f t="shared" si="639"/>
        <v>0</v>
      </c>
      <c r="AM265" s="62" t="e">
        <f>AL265/AL239</f>
        <v>#DIV/0!</v>
      </c>
      <c r="AN265" s="60" t="e">
        <f>D237&amp;D265</f>
        <v>#REF!</v>
      </c>
      <c r="AO265" s="67">
        <f t="shared" ref="AO265:AZ265" si="655">SUM(AO266:AO267)</f>
        <v>0</v>
      </c>
      <c r="AP265" s="67">
        <f t="shared" si="655"/>
        <v>0</v>
      </c>
      <c r="AQ265" s="67">
        <f t="shared" si="655"/>
        <v>0</v>
      </c>
      <c r="AR265" s="67">
        <f t="shared" si="655"/>
        <v>0</v>
      </c>
      <c r="AS265" s="67">
        <f t="shared" si="655"/>
        <v>0</v>
      </c>
      <c r="AT265" s="67">
        <f t="shared" si="655"/>
        <v>0</v>
      </c>
      <c r="AU265" s="67">
        <f t="shared" si="655"/>
        <v>0</v>
      </c>
      <c r="AV265" s="67">
        <f t="shared" si="655"/>
        <v>0</v>
      </c>
      <c r="AW265" s="67">
        <f t="shared" si="655"/>
        <v>0</v>
      </c>
      <c r="AX265" s="67">
        <f t="shared" si="655"/>
        <v>0</v>
      </c>
      <c r="AY265" s="67">
        <f t="shared" si="655"/>
        <v>0</v>
      </c>
      <c r="AZ265" s="67">
        <f t="shared" si="655"/>
        <v>0</v>
      </c>
      <c r="BA265" s="60"/>
      <c r="BB265" s="87">
        <f t="shared" si="641"/>
        <v>0</v>
      </c>
      <c r="BC265" s="62" t="e">
        <f>BB265/BB239</f>
        <v>#DIV/0!</v>
      </c>
      <c r="BD265" s="60"/>
      <c r="BE265" s="67"/>
      <c r="BF265" s="119"/>
      <c r="BG265" s="119"/>
      <c r="BH265" s="119"/>
      <c r="BI265" s="69"/>
      <c r="BJ265" s="120"/>
      <c r="BK265" s="121"/>
      <c r="BL265" s="60"/>
      <c r="BM265" s="67">
        <f>SUM(BM266:BM267)</f>
        <v>0</v>
      </c>
      <c r="BN265" s="67">
        <f>SUM(BN266:BN267)</f>
        <v>0</v>
      </c>
      <c r="BO265" s="67">
        <f>SUM(BO266:BO267)</f>
        <v>0</v>
      </c>
      <c r="BP265" s="67">
        <f>SUM(BP266:BP267)</f>
        <v>0</v>
      </c>
      <c r="BQ265" s="67" t="e">
        <f t="shared" ref="BQ265:BW265" si="656">IFERROR(AVERAGEIFS(AW239:BP239,AW239:BP239,"&gt;0",AW238:BP238,"&gt;="&amp;EDATE(BQ238,-3),AW238:BP238,"&lt;="&amp;EDATE(BQ238,-1))*$BG264,0)*--(BQ239&gt;0)</f>
        <v>#REF!</v>
      </c>
      <c r="BR265" s="67" t="e">
        <f t="shared" si="656"/>
        <v>#REF!</v>
      </c>
      <c r="BS265" s="67" t="e">
        <f t="shared" si="656"/>
        <v>#REF!</v>
      </c>
      <c r="BT265" s="67" t="e">
        <f t="shared" si="656"/>
        <v>#REF!</v>
      </c>
      <c r="BU265" s="67" t="e">
        <f t="shared" si="656"/>
        <v>#REF!</v>
      </c>
      <c r="BV265" s="67" t="e">
        <f t="shared" si="656"/>
        <v>#REF!</v>
      </c>
      <c r="BW265" s="67" t="e">
        <f t="shared" si="656"/>
        <v>#REF!</v>
      </c>
      <c r="BX265" s="67" t="e">
        <f>IFERROR(AVERAGEIFS(BL239:BW239,BL239:BW239,"&gt;0",BL238:BW238,"&gt;="&amp;EDATE(BX238,-3),BL238:BW238,"&lt;="&amp;EDATE(BX238,-1))*$BG264,0)*--(BX239&gt;0)</f>
        <v>#REF!</v>
      </c>
      <c r="BY265" s="60"/>
      <c r="BZ265" s="87" t="e">
        <f t="shared" si="643"/>
        <v>#REF!</v>
      </c>
      <c r="CA265" s="62" t="e">
        <f>BZ265/BZ239</f>
        <v>#REF!</v>
      </c>
      <c r="CB265" s="60"/>
      <c r="CC265" s="67" t="e">
        <f t="shared" ref="CC265:CN265" si="657">IFERROR(AVERAGEIFS(BQ239:CB239,BQ239:CB239,"&gt;0",BQ238:CB238,"&gt;="&amp;EDATE(CC238,-3),BQ238:CB238,"&lt;="&amp;EDATE(CC238,-1))*$BG264,0)*--(CC239&gt;0)</f>
        <v>#REF!</v>
      </c>
      <c r="CD265" s="67" t="e">
        <f t="shared" si="657"/>
        <v>#REF!</v>
      </c>
      <c r="CE265" s="67" t="e">
        <f t="shared" si="657"/>
        <v>#REF!</v>
      </c>
      <c r="CF265" s="67" t="e">
        <f t="shared" si="657"/>
        <v>#REF!</v>
      </c>
      <c r="CG265" s="67" t="e">
        <f t="shared" si="657"/>
        <v>#REF!</v>
      </c>
      <c r="CH265" s="67" t="e">
        <f t="shared" si="657"/>
        <v>#REF!</v>
      </c>
      <c r="CI265" s="67" t="e">
        <f t="shared" si="657"/>
        <v>#REF!</v>
      </c>
      <c r="CJ265" s="67" t="e">
        <f t="shared" si="657"/>
        <v>#REF!</v>
      </c>
      <c r="CK265" s="67" t="e">
        <f t="shared" si="657"/>
        <v>#REF!</v>
      </c>
      <c r="CL265" s="67" t="e">
        <f t="shared" si="657"/>
        <v>#REF!</v>
      </c>
      <c r="CM265" s="67" t="e">
        <f t="shared" si="657"/>
        <v>#REF!</v>
      </c>
      <c r="CN265" s="67" t="e">
        <f t="shared" si="657"/>
        <v>#REF!</v>
      </c>
      <c r="CO265" s="60"/>
      <c r="CP265" s="87" t="e">
        <f t="shared" si="645"/>
        <v>#REF!</v>
      </c>
      <c r="CQ265" s="62" t="e">
        <f>CP265/CP239</f>
        <v>#REF!</v>
      </c>
    </row>
    <row r="266" spans="1:95" ht="10.5" customHeight="1" outlineLevel="2" x14ac:dyDescent="0.25">
      <c r="A266" s="70" t="str">
        <f t="shared" si="573"/>
        <v>DespesaMaterial para PDVs próprios</v>
      </c>
      <c r="B266" s="114" t="s">
        <v>53</v>
      </c>
      <c r="C266" s="78"/>
      <c r="D266" s="79" t="s">
        <v>88</v>
      </c>
      <c r="E266" s="79" t="e">
        <f>D237</f>
        <v>#REF!</v>
      </c>
      <c r="F266" s="79"/>
      <c r="G266" s="85"/>
      <c r="H266" s="79"/>
      <c r="I266" s="94">
        <v>0</v>
      </c>
      <c r="J266" s="94">
        <v>0</v>
      </c>
      <c r="K266" s="94">
        <v>0</v>
      </c>
      <c r="L266" s="94">
        <v>0</v>
      </c>
      <c r="M266" s="94">
        <v>0</v>
      </c>
      <c r="N266" s="94">
        <v>0</v>
      </c>
      <c r="O266" s="94">
        <v>0</v>
      </c>
      <c r="P266" s="94">
        <v>0</v>
      </c>
      <c r="Q266" s="94">
        <v>0</v>
      </c>
      <c r="R266" s="94">
        <v>0</v>
      </c>
      <c r="S266" s="94">
        <v>0</v>
      </c>
      <c r="T266" s="94">
        <v>0</v>
      </c>
      <c r="U266" s="79"/>
      <c r="V266" s="80">
        <f t="shared" si="637"/>
        <v>0</v>
      </c>
      <c r="W266" s="85">
        <f>V266/V239</f>
        <v>0</v>
      </c>
      <c r="X266" s="60"/>
      <c r="Y266" s="94">
        <f t="array" ref="Y266">IFERROR(INDEX(#REF!,MATCH($A237&amp;$D266,#REF!,0),MATCH(Y$3,#REF!,0)),0)</f>
        <v>0</v>
      </c>
      <c r="Z266" s="94">
        <f t="array" ref="Z266">IFERROR(INDEX(#REF!,MATCH($A237&amp;$D266,#REF!,0),MATCH(Z$3,#REF!,0)),0)</f>
        <v>0</v>
      </c>
      <c r="AA266" s="94">
        <f t="array" ref="AA266">IFERROR(INDEX(#REF!,MATCH($A237&amp;$D266,#REF!,0),MATCH(AA$3,#REF!,0)),0)</f>
        <v>0</v>
      </c>
      <c r="AB266" s="94">
        <f t="array" ref="AB266">IFERROR(INDEX(#REF!,MATCH($A237&amp;$D266,#REF!,0),MATCH(AB$3,#REF!,0)),0)</f>
        <v>0</v>
      </c>
      <c r="AC266" s="94">
        <f t="array" ref="AC266">IFERROR(INDEX(#REF!,MATCH($A237&amp;$D266,#REF!,0),MATCH(AC$3,#REF!,0)),0)</f>
        <v>0</v>
      </c>
      <c r="AD266" s="94">
        <f t="array" ref="AD266">IFERROR(INDEX(#REF!,MATCH($A237&amp;$D266,#REF!,0),MATCH(AD$3,#REF!,0)),0)</f>
        <v>0</v>
      </c>
      <c r="AE266" s="94">
        <f t="array" ref="AE266">IFERROR(INDEX(#REF!,MATCH($A237&amp;$D266,#REF!,0),MATCH(AE$3,#REF!,0)),0)</f>
        <v>0</v>
      </c>
      <c r="AF266" s="94">
        <f t="array" ref="AF266">IFERROR(INDEX(#REF!,MATCH($A237&amp;$D266,#REF!,0),MATCH(AF$3,#REF!,0)),0)</f>
        <v>0</v>
      </c>
      <c r="AG266" s="94">
        <f t="array" ref="AG266">IFERROR(INDEX(#REF!,MATCH($A237&amp;$D266,#REF!,0),MATCH(AG$3,#REF!,0)),0)</f>
        <v>0</v>
      </c>
      <c r="AH266" s="94">
        <f t="array" ref="AH266">IFERROR(INDEX(#REF!,MATCH($A237&amp;$D266,#REF!,0),MATCH(AH$3,#REF!,0)),0)</f>
        <v>0</v>
      </c>
      <c r="AI266" s="94">
        <f t="array" ref="AI266">IFERROR(INDEX(#REF!,MATCH($A237&amp;$D266,#REF!,0),MATCH(AI$3,#REF!,0)),0)</f>
        <v>0</v>
      </c>
      <c r="AJ266" s="94">
        <f t="array" ref="AJ266">IFERROR(INDEX(#REF!,MATCH($A237&amp;$D266,#REF!,0),MATCH(AJ$3,#REF!,0)),0)</f>
        <v>0</v>
      </c>
      <c r="AK266" s="79"/>
      <c r="AL266" s="80">
        <f t="shared" si="639"/>
        <v>0</v>
      </c>
      <c r="AM266" s="85" t="e">
        <f>AL266/AL239</f>
        <v>#DIV/0!</v>
      </c>
      <c r="AN266" s="60" t="e">
        <f>D237&amp;D266</f>
        <v>#REF!</v>
      </c>
      <c r="AO266" s="94">
        <f t="array" ref="AO266">IFERROR(INDEX(#REF!,MATCH($A237&amp;$D266,#REF!,0),MATCH(AO$3,#REF!,0)),0)</f>
        <v>0</v>
      </c>
      <c r="AP266" s="94">
        <f t="array" ref="AP266">IFERROR(INDEX(#REF!,MATCH($A237&amp;$D266,#REF!,0),MATCH(AP$3,#REF!,0)),0)</f>
        <v>0</v>
      </c>
      <c r="AQ266" s="94">
        <f t="array" ref="AQ266">IFERROR(INDEX(#REF!,MATCH($A237&amp;$D266,#REF!,0),MATCH(AQ$3,#REF!,0)),0)</f>
        <v>0</v>
      </c>
      <c r="AR266" s="94">
        <f t="array" ref="AR266">IFERROR(INDEX(#REF!,MATCH($A237&amp;$D266,#REF!,0),MATCH(AR$3,#REF!,0)),0)</f>
        <v>0</v>
      </c>
      <c r="AS266" s="94">
        <f t="array" ref="AS266">IFERROR(INDEX(#REF!,MATCH($A237&amp;$D266,#REF!,0),MATCH(AS$3,#REF!,0)),0)</f>
        <v>0</v>
      </c>
      <c r="AT266" s="94">
        <f t="array" ref="AT266">IFERROR(INDEX(#REF!,MATCH($A237&amp;$D266,#REF!,0),MATCH(AT$3,#REF!,0)),0)</f>
        <v>0</v>
      </c>
      <c r="AU266" s="94">
        <f t="array" ref="AU266">IFERROR(INDEX(#REF!,MATCH($A237&amp;$D266,#REF!,0),MATCH(AU$3,#REF!,0)),0)</f>
        <v>0</v>
      </c>
      <c r="AV266" s="94">
        <f t="array" ref="AV266">IFERROR(INDEX(#REF!,MATCH($A237&amp;$D266,#REF!,0),MATCH(AV$3,#REF!,0)),0)</f>
        <v>0</v>
      </c>
      <c r="AW266" s="94">
        <f t="array" ref="AW266">IFERROR(INDEX(#REF!,MATCH($A237&amp;$D266,#REF!,0),MATCH(AW$3,#REF!,0)),0)</f>
        <v>0</v>
      </c>
      <c r="AX266" s="94">
        <f t="array" ref="AX266">IFERROR(INDEX(#REF!,MATCH($A237&amp;$D266,#REF!,0),MATCH(AX$3,#REF!,0)),0)</f>
        <v>0</v>
      </c>
      <c r="AY266" s="94">
        <f t="array" ref="AY266">IFERROR(INDEX(#REF!,MATCH($A237&amp;$D266,#REF!,0),MATCH(AY$3,#REF!,0)),0)</f>
        <v>0</v>
      </c>
      <c r="AZ266" s="94">
        <f t="array" ref="AZ266">IFERROR(INDEX(#REF!,MATCH($A237&amp;$D266,#REF!,0),MATCH(AZ$3,#REF!,0)),0)</f>
        <v>0</v>
      </c>
      <c r="BA266" s="79"/>
      <c r="BB266" s="80">
        <f t="shared" si="641"/>
        <v>0</v>
      </c>
      <c r="BC266" s="85" t="e">
        <f>BB266/BB239</f>
        <v>#DIV/0!</v>
      </c>
      <c r="BD266" s="60"/>
      <c r="BE266" s="94">
        <f t="shared" ref="BE266:BG268" si="658">INDEX($BE$4:$BK$115,MATCH($D266,$D$4:$D$115,0),MATCH(BE$475,$BE$4:$BK$4,0))</f>
        <v>0</v>
      </c>
      <c r="BF266" s="115">
        <f t="shared" si="658"/>
        <v>0</v>
      </c>
      <c r="BG266" s="112">
        <f t="shared" si="658"/>
        <v>0.5</v>
      </c>
      <c r="BH266" s="111" t="e">
        <f>BH239</f>
        <v>#REF!</v>
      </c>
      <c r="BI266" s="112">
        <f t="shared" ref="BI266:BK268" si="659">INDEX($BE$4:$BK$115,MATCH($D266,$D$4:$D$115,0),MATCH(BI$475,$BE$4:$BK$4,0))</f>
        <v>0</v>
      </c>
      <c r="BJ266" s="112">
        <f t="shared" si="659"/>
        <v>0</v>
      </c>
      <c r="BK266" s="111">
        <f t="shared" si="659"/>
        <v>0</v>
      </c>
      <c r="BL266" s="60"/>
      <c r="BM266" s="94">
        <f t="array" ref="BM266">IFERROR(INDEX(#REF!,MATCH($A237&amp;$D266,#REF!,0),MATCH(BM$3,#REF!,0)),0)</f>
        <v>0</v>
      </c>
      <c r="BN266" s="94">
        <f t="array" ref="BN266">IFERROR(INDEX(#REF!,MATCH($A237&amp;$D266,#REF!,0),MATCH(BN$3,#REF!,0)),0)</f>
        <v>0</v>
      </c>
      <c r="BO266" s="94">
        <f t="array" ref="BO266">IFERROR(INDEX(#REF!,MATCH($A237&amp;$D266,#REF!,0),MATCH(BO$3,#REF!,0)),0)</f>
        <v>0</v>
      </c>
      <c r="BP266" s="94">
        <f t="array" ref="BP266">IFERROR(INDEX(#REF!,MATCH($A237&amp;$D266,#REF!,0),MATCH(BP$3,#REF!,0)),0)</f>
        <v>0</v>
      </c>
      <c r="BQ266" s="94" t="e">
        <f t="shared" ref="BQ266:BX266" si="660">BQ265*$BG266</f>
        <v>#REF!</v>
      </c>
      <c r="BR266" s="94" t="e">
        <f t="shared" si="660"/>
        <v>#REF!</v>
      </c>
      <c r="BS266" s="94" t="e">
        <f t="shared" si="660"/>
        <v>#REF!</v>
      </c>
      <c r="BT266" s="94" t="e">
        <f t="shared" si="660"/>
        <v>#REF!</v>
      </c>
      <c r="BU266" s="94" t="e">
        <f t="shared" si="660"/>
        <v>#REF!</v>
      </c>
      <c r="BV266" s="94" t="e">
        <f t="shared" si="660"/>
        <v>#REF!</v>
      </c>
      <c r="BW266" s="94" t="e">
        <f t="shared" si="660"/>
        <v>#REF!</v>
      </c>
      <c r="BX266" s="94" t="e">
        <f t="shared" si="660"/>
        <v>#REF!</v>
      </c>
      <c r="BY266" s="79"/>
      <c r="BZ266" s="80" t="e">
        <f t="shared" si="643"/>
        <v>#REF!</v>
      </c>
      <c r="CA266" s="85" t="e">
        <f>BZ266/BZ239</f>
        <v>#REF!</v>
      </c>
      <c r="CB266" s="60"/>
      <c r="CC266" s="94" t="e">
        <f t="shared" ref="CC266:CN266" si="661">CC265*$BG266</f>
        <v>#REF!</v>
      </c>
      <c r="CD266" s="94" t="e">
        <f t="shared" si="661"/>
        <v>#REF!</v>
      </c>
      <c r="CE266" s="94" t="e">
        <f t="shared" si="661"/>
        <v>#REF!</v>
      </c>
      <c r="CF266" s="94" t="e">
        <f t="shared" si="661"/>
        <v>#REF!</v>
      </c>
      <c r="CG266" s="94" t="e">
        <f t="shared" si="661"/>
        <v>#REF!</v>
      </c>
      <c r="CH266" s="94" t="e">
        <f t="shared" si="661"/>
        <v>#REF!</v>
      </c>
      <c r="CI266" s="94" t="e">
        <f t="shared" si="661"/>
        <v>#REF!</v>
      </c>
      <c r="CJ266" s="94" t="e">
        <f t="shared" si="661"/>
        <v>#REF!</v>
      </c>
      <c r="CK266" s="94" t="e">
        <f t="shared" si="661"/>
        <v>#REF!</v>
      </c>
      <c r="CL266" s="94" t="e">
        <f t="shared" si="661"/>
        <v>#REF!</v>
      </c>
      <c r="CM266" s="94" t="e">
        <f t="shared" si="661"/>
        <v>#REF!</v>
      </c>
      <c r="CN266" s="94" t="e">
        <f t="shared" si="661"/>
        <v>#REF!</v>
      </c>
      <c r="CO266" s="79"/>
      <c r="CP266" s="80" t="e">
        <f t="shared" si="645"/>
        <v>#REF!</v>
      </c>
      <c r="CQ266" s="85" t="e">
        <f>CP266/CP239</f>
        <v>#REF!</v>
      </c>
    </row>
    <row r="267" spans="1:95" ht="10.5" customHeight="1" outlineLevel="2" x14ac:dyDescent="0.25">
      <c r="A267" s="70" t="str">
        <f t="shared" si="573"/>
        <v>DespesaAções de marketing lojas</v>
      </c>
      <c r="B267" s="114" t="s">
        <v>53</v>
      </c>
      <c r="C267" s="78" t="s">
        <v>73</v>
      </c>
      <c r="D267" s="79" t="s">
        <v>91</v>
      </c>
      <c r="E267" s="79" t="e">
        <f>D237</f>
        <v>#REF!</v>
      </c>
      <c r="F267" s="79"/>
      <c r="G267" s="85"/>
      <c r="H267" s="79"/>
      <c r="I267" s="94">
        <v>0</v>
      </c>
      <c r="J267" s="94">
        <v>0</v>
      </c>
      <c r="K267" s="94">
        <v>0</v>
      </c>
      <c r="L267" s="94">
        <v>-320</v>
      </c>
      <c r="M267" s="94">
        <v>0</v>
      </c>
      <c r="N267" s="94">
        <v>-3000</v>
      </c>
      <c r="O267" s="94">
        <v>0</v>
      </c>
      <c r="P267" s="94">
        <v>0</v>
      </c>
      <c r="Q267" s="94">
        <v>0</v>
      </c>
      <c r="R267" s="94">
        <v>0</v>
      </c>
      <c r="S267" s="94">
        <v>0</v>
      </c>
      <c r="T267" s="94">
        <v>0</v>
      </c>
      <c r="U267" s="79"/>
      <c r="V267" s="80">
        <f t="shared" si="637"/>
        <v>-3320</v>
      </c>
      <c r="W267" s="85">
        <f>V267/V239</f>
        <v>-5.4477115599504012E-3</v>
      </c>
      <c r="X267" s="60"/>
      <c r="Y267" s="94">
        <f t="array" ref="Y267">IFERROR(INDEX(#REF!,MATCH($A237&amp;$D267,#REF!,0),MATCH(Y$3,#REF!,0)),0)</f>
        <v>0</v>
      </c>
      <c r="Z267" s="94">
        <f t="array" ref="Z267">IFERROR(INDEX(#REF!,MATCH($A237&amp;$D267,#REF!,0),MATCH(Z$3,#REF!,0)),0)</f>
        <v>0</v>
      </c>
      <c r="AA267" s="94">
        <f t="array" ref="AA267">IFERROR(INDEX(#REF!,MATCH($A237&amp;$D267,#REF!,0),MATCH(AA$3,#REF!,0)),0)</f>
        <v>0</v>
      </c>
      <c r="AB267" s="94">
        <f t="array" ref="AB267">IFERROR(INDEX(#REF!,MATCH($A237&amp;$D267,#REF!,0),MATCH(AB$3,#REF!,0)),0)</f>
        <v>0</v>
      </c>
      <c r="AC267" s="94">
        <f t="array" ref="AC267">IFERROR(INDEX(#REF!,MATCH($A237&amp;$D267,#REF!,0),MATCH(AC$3,#REF!,0)),0)</f>
        <v>0</v>
      </c>
      <c r="AD267" s="94">
        <f t="array" ref="AD267">IFERROR(INDEX(#REF!,MATCH($A237&amp;$D267,#REF!,0),MATCH(AD$3,#REF!,0)),0)</f>
        <v>0</v>
      </c>
      <c r="AE267" s="94">
        <f t="array" ref="AE267">IFERROR(INDEX(#REF!,MATCH($A237&amp;$D267,#REF!,0),MATCH(AE$3,#REF!,0)),0)</f>
        <v>0</v>
      </c>
      <c r="AF267" s="94">
        <f t="array" ref="AF267">IFERROR(INDEX(#REF!,MATCH($A237&amp;$D267,#REF!,0),MATCH(AF$3,#REF!,0)),0)</f>
        <v>0</v>
      </c>
      <c r="AG267" s="94">
        <f t="array" ref="AG267">IFERROR(INDEX(#REF!,MATCH($A237&amp;$D267,#REF!,0),MATCH(AG$3,#REF!,0)),0)</f>
        <v>0</v>
      </c>
      <c r="AH267" s="94">
        <f t="array" ref="AH267">IFERROR(INDEX(#REF!,MATCH($A237&amp;$D267,#REF!,0),MATCH(AH$3,#REF!,0)),0)</f>
        <v>0</v>
      </c>
      <c r="AI267" s="94">
        <f t="array" ref="AI267">IFERROR(INDEX(#REF!,MATCH($A237&amp;$D267,#REF!,0),MATCH(AI$3,#REF!,0)),0)</f>
        <v>0</v>
      </c>
      <c r="AJ267" s="94">
        <f t="array" ref="AJ267">IFERROR(INDEX(#REF!,MATCH($A237&amp;$D267,#REF!,0),MATCH(AJ$3,#REF!,0)),0)</f>
        <v>0</v>
      </c>
      <c r="AK267" s="79"/>
      <c r="AL267" s="80">
        <f t="shared" si="639"/>
        <v>0</v>
      </c>
      <c r="AM267" s="85" t="e">
        <f>AL267/AL239</f>
        <v>#DIV/0!</v>
      </c>
      <c r="AN267" s="60" t="e">
        <f>D237&amp;D267</f>
        <v>#REF!</v>
      </c>
      <c r="AO267" s="94">
        <f t="array" ref="AO267">IFERROR(INDEX(#REF!,MATCH($A237&amp;$D267,#REF!,0),MATCH(AO$3,#REF!,0)),0)</f>
        <v>0</v>
      </c>
      <c r="AP267" s="94">
        <f t="array" ref="AP267">IFERROR(INDEX(#REF!,MATCH($A237&amp;$D267,#REF!,0),MATCH(AP$3,#REF!,0)),0)</f>
        <v>0</v>
      </c>
      <c r="AQ267" s="94">
        <f t="array" ref="AQ267">IFERROR(INDEX(#REF!,MATCH($A237&amp;$D267,#REF!,0),MATCH(AQ$3,#REF!,0)),0)</f>
        <v>0</v>
      </c>
      <c r="AR267" s="94">
        <f t="array" ref="AR267">IFERROR(INDEX(#REF!,MATCH($A237&amp;$D267,#REF!,0),MATCH(AR$3,#REF!,0)),0)</f>
        <v>0</v>
      </c>
      <c r="AS267" s="94">
        <f t="array" ref="AS267">IFERROR(INDEX(#REF!,MATCH($A237&amp;$D267,#REF!,0),MATCH(AS$3,#REF!,0)),0)</f>
        <v>0</v>
      </c>
      <c r="AT267" s="94">
        <f t="array" ref="AT267">IFERROR(INDEX(#REF!,MATCH($A237&amp;$D267,#REF!,0),MATCH(AT$3,#REF!,0)),0)</f>
        <v>0</v>
      </c>
      <c r="AU267" s="94">
        <f t="array" ref="AU267">IFERROR(INDEX(#REF!,MATCH($A237&amp;$D267,#REF!,0),MATCH(AU$3,#REF!,0)),0)</f>
        <v>0</v>
      </c>
      <c r="AV267" s="94">
        <f t="array" ref="AV267">IFERROR(INDEX(#REF!,MATCH($A237&amp;$D267,#REF!,0),MATCH(AV$3,#REF!,0)),0)</f>
        <v>0</v>
      </c>
      <c r="AW267" s="94">
        <f t="array" ref="AW267">IFERROR(INDEX(#REF!,MATCH($A237&amp;$D267,#REF!,0),MATCH(AW$3,#REF!,0)),0)</f>
        <v>0</v>
      </c>
      <c r="AX267" s="94">
        <f t="array" ref="AX267">IFERROR(INDEX(#REF!,MATCH($A237&amp;$D267,#REF!,0),MATCH(AX$3,#REF!,0)),0)</f>
        <v>0</v>
      </c>
      <c r="AY267" s="94">
        <f t="array" ref="AY267">IFERROR(INDEX(#REF!,MATCH($A237&amp;$D267,#REF!,0),MATCH(AY$3,#REF!,0)),0)</f>
        <v>0</v>
      </c>
      <c r="AZ267" s="94">
        <f t="array" ref="AZ267">IFERROR(INDEX(#REF!,MATCH($A237&amp;$D267,#REF!,0),MATCH(AZ$3,#REF!,0)),0)</f>
        <v>0</v>
      </c>
      <c r="BA267" s="79"/>
      <c r="BB267" s="80">
        <f t="shared" si="641"/>
        <v>0</v>
      </c>
      <c r="BC267" s="85" t="e">
        <f>BB267/BB239</f>
        <v>#DIV/0!</v>
      </c>
      <c r="BD267" s="60"/>
      <c r="BE267" s="94">
        <f t="shared" si="658"/>
        <v>0</v>
      </c>
      <c r="BF267" s="115">
        <f t="shared" si="658"/>
        <v>0</v>
      </c>
      <c r="BG267" s="112">
        <f t="shared" si="658"/>
        <v>0.5</v>
      </c>
      <c r="BH267" s="111" t="e">
        <f>BH239</f>
        <v>#REF!</v>
      </c>
      <c r="BI267" s="112">
        <f t="shared" si="659"/>
        <v>0</v>
      </c>
      <c r="BJ267" s="112">
        <f t="shared" si="659"/>
        <v>0</v>
      </c>
      <c r="BK267" s="111">
        <f t="shared" si="659"/>
        <v>0</v>
      </c>
      <c r="BL267" s="60"/>
      <c r="BM267" s="94">
        <f t="array" ref="BM267">IFERROR(INDEX(#REF!,MATCH($A237&amp;$D267,#REF!,0),MATCH(BM$3,#REF!,0)),0)</f>
        <v>0</v>
      </c>
      <c r="BN267" s="94">
        <f t="array" ref="BN267">IFERROR(INDEX(#REF!,MATCH($A237&amp;$D267,#REF!,0),MATCH(BN$3,#REF!,0)),0)</f>
        <v>0</v>
      </c>
      <c r="BO267" s="94">
        <f t="array" ref="BO267">IFERROR(INDEX(#REF!,MATCH($A237&amp;$D267,#REF!,0),MATCH(BO$3,#REF!,0)),0)</f>
        <v>0</v>
      </c>
      <c r="BP267" s="94">
        <f t="array" ref="BP267">IFERROR(INDEX(#REF!,MATCH($A237&amp;$D267,#REF!,0),MATCH(BP$3,#REF!,0)),0)</f>
        <v>0</v>
      </c>
      <c r="BQ267" s="94" t="e">
        <f t="shared" ref="BQ267:BX267" si="662">BQ265*$BG267</f>
        <v>#REF!</v>
      </c>
      <c r="BR267" s="94" t="e">
        <f t="shared" si="662"/>
        <v>#REF!</v>
      </c>
      <c r="BS267" s="94" t="e">
        <f t="shared" si="662"/>
        <v>#REF!</v>
      </c>
      <c r="BT267" s="94" t="e">
        <f t="shared" si="662"/>
        <v>#REF!</v>
      </c>
      <c r="BU267" s="94" t="e">
        <f t="shared" si="662"/>
        <v>#REF!</v>
      </c>
      <c r="BV267" s="94" t="e">
        <f t="shared" si="662"/>
        <v>#REF!</v>
      </c>
      <c r="BW267" s="94" t="e">
        <f t="shared" si="662"/>
        <v>#REF!</v>
      </c>
      <c r="BX267" s="94" t="e">
        <f t="shared" si="662"/>
        <v>#REF!</v>
      </c>
      <c r="BY267" s="79"/>
      <c r="BZ267" s="80" t="e">
        <f t="shared" si="643"/>
        <v>#REF!</v>
      </c>
      <c r="CA267" s="85" t="e">
        <f>BZ267/BZ239</f>
        <v>#REF!</v>
      </c>
      <c r="CB267" s="60"/>
      <c r="CC267" s="94" t="e">
        <f t="shared" ref="CC267:CN267" si="663">CC265*$BG267</f>
        <v>#REF!</v>
      </c>
      <c r="CD267" s="94" t="e">
        <f t="shared" si="663"/>
        <v>#REF!</v>
      </c>
      <c r="CE267" s="94" t="e">
        <f t="shared" si="663"/>
        <v>#REF!</v>
      </c>
      <c r="CF267" s="94" t="e">
        <f t="shared" si="663"/>
        <v>#REF!</v>
      </c>
      <c r="CG267" s="94" t="e">
        <f t="shared" si="663"/>
        <v>#REF!</v>
      </c>
      <c r="CH267" s="94" t="e">
        <f t="shared" si="663"/>
        <v>#REF!</v>
      </c>
      <c r="CI267" s="94" t="e">
        <f t="shared" si="663"/>
        <v>#REF!</v>
      </c>
      <c r="CJ267" s="94" t="e">
        <f t="shared" si="663"/>
        <v>#REF!</v>
      </c>
      <c r="CK267" s="94" t="e">
        <f t="shared" si="663"/>
        <v>#REF!</v>
      </c>
      <c r="CL267" s="94" t="e">
        <f t="shared" si="663"/>
        <v>#REF!</v>
      </c>
      <c r="CM267" s="94" t="e">
        <f t="shared" si="663"/>
        <v>#REF!</v>
      </c>
      <c r="CN267" s="94" t="e">
        <f t="shared" si="663"/>
        <v>#REF!</v>
      </c>
      <c r="CO267" s="79"/>
      <c r="CP267" s="80" t="e">
        <f t="shared" si="645"/>
        <v>#REF!</v>
      </c>
      <c r="CQ267" s="85" t="e">
        <f>CP267/CP239</f>
        <v>#REF!</v>
      </c>
    </row>
    <row r="268" spans="1:95" ht="10.5" customHeight="1" x14ac:dyDescent="0.25">
      <c r="A268" s="70" t="str">
        <f t="shared" si="573"/>
        <v>DespesaSistema de PDV</v>
      </c>
      <c r="B268" s="70" t="s">
        <v>53</v>
      </c>
      <c r="C268" s="70" t="s">
        <v>266</v>
      </c>
      <c r="D268" s="2" t="s">
        <v>267</v>
      </c>
      <c r="E268" s="2" t="e">
        <f>D237</f>
        <v>#REF!</v>
      </c>
      <c r="F268" s="60"/>
      <c r="G268" s="66">
        <v>0</v>
      </c>
      <c r="H268" s="60"/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0</v>
      </c>
      <c r="O268" s="65">
        <v>0</v>
      </c>
      <c r="P268" s="65">
        <v>0</v>
      </c>
      <c r="Q268" s="65">
        <v>0</v>
      </c>
      <c r="R268" s="65">
        <v>0</v>
      </c>
      <c r="S268" s="65">
        <v>0</v>
      </c>
      <c r="T268" s="65">
        <v>0</v>
      </c>
      <c r="U268" s="60"/>
      <c r="V268" s="65">
        <f t="shared" si="637"/>
        <v>0</v>
      </c>
      <c r="W268" s="66">
        <f>V268/V239</f>
        <v>0</v>
      </c>
      <c r="X268" s="60"/>
      <c r="Y268" s="65">
        <f t="array" ref="Y268">IFERROR(INDEX(#REF!,MATCH($A237&amp;$D268,#REF!,0),MATCH(Y$3,#REF!,0)),0)</f>
        <v>0</v>
      </c>
      <c r="Z268" s="65">
        <f t="array" ref="Z268">IFERROR(INDEX(#REF!,MATCH($A237&amp;$D268,#REF!,0),MATCH(Z$3,#REF!,0)),0)</f>
        <v>0</v>
      </c>
      <c r="AA268" s="65">
        <f t="array" ref="AA268">IFERROR(INDEX(#REF!,MATCH($A237&amp;$D268,#REF!,0),MATCH(AA$3,#REF!,0)),0)</f>
        <v>0</v>
      </c>
      <c r="AB268" s="65">
        <f t="array" ref="AB268">IFERROR(INDEX(#REF!,MATCH($A237&amp;$D268,#REF!,0),MATCH(AB$3,#REF!,0)),0)</f>
        <v>0</v>
      </c>
      <c r="AC268" s="65">
        <f t="array" ref="AC268">IFERROR(INDEX(#REF!,MATCH($A237&amp;$D268,#REF!,0),MATCH(AC$3,#REF!,0)),0)</f>
        <v>0</v>
      </c>
      <c r="AD268" s="65">
        <f t="array" ref="AD268">IFERROR(INDEX(#REF!,MATCH($A237&amp;$D268,#REF!,0),MATCH(AD$3,#REF!,0)),0)</f>
        <v>0</v>
      </c>
      <c r="AE268" s="65">
        <f t="array" ref="AE268">IFERROR(INDEX(#REF!,MATCH($A237&amp;$D268,#REF!,0),MATCH(AE$3,#REF!,0)),0)</f>
        <v>0</v>
      </c>
      <c r="AF268" s="65">
        <f t="array" ref="AF268">IFERROR(INDEX(#REF!,MATCH($A237&amp;$D268,#REF!,0),MATCH(AF$3,#REF!,0)),0)</f>
        <v>0</v>
      </c>
      <c r="AG268" s="65">
        <f t="array" ref="AG268">IFERROR(INDEX(#REF!,MATCH($A237&amp;$D268,#REF!,0),MATCH(AG$3,#REF!,0)),0)</f>
        <v>0</v>
      </c>
      <c r="AH268" s="65">
        <f t="array" ref="AH268">IFERROR(INDEX(#REF!,MATCH($A237&amp;$D268,#REF!,0),MATCH(AH$3,#REF!,0)),0)</f>
        <v>0</v>
      </c>
      <c r="AI268" s="65">
        <f t="array" ref="AI268">IFERROR(INDEX(#REF!,MATCH($A237&amp;$D268,#REF!,0),MATCH(AI$3,#REF!,0)),0)</f>
        <v>0</v>
      </c>
      <c r="AJ268" s="65">
        <f t="array" ref="AJ268">IFERROR(INDEX(#REF!,MATCH($A237&amp;$D268,#REF!,0),MATCH(AJ$3,#REF!,0)),0)</f>
        <v>0</v>
      </c>
      <c r="AK268" s="60"/>
      <c r="AL268" s="65">
        <f t="shared" si="639"/>
        <v>0</v>
      </c>
      <c r="AM268" s="66" t="e">
        <f>AL268/AL239</f>
        <v>#DIV/0!</v>
      </c>
      <c r="AN268" s="60" t="e">
        <f>D237&amp;D268</f>
        <v>#REF!</v>
      </c>
      <c r="AO268" s="65">
        <f t="array" ref="AO268">IFERROR(INDEX(#REF!,MATCH($A237&amp;$D268,#REF!,0),MATCH(AO$3,#REF!,0)),0)</f>
        <v>0</v>
      </c>
      <c r="AP268" s="65">
        <f t="array" ref="AP268">IFERROR(INDEX(#REF!,MATCH($A237&amp;$D268,#REF!,0),MATCH(AP$3,#REF!,0)),0)</f>
        <v>0</v>
      </c>
      <c r="AQ268" s="65">
        <f t="array" ref="AQ268">IFERROR(INDEX(#REF!,MATCH($A237&amp;$D268,#REF!,0),MATCH(AQ$3,#REF!,0)),0)</f>
        <v>0</v>
      </c>
      <c r="AR268" s="65">
        <f t="array" ref="AR268">IFERROR(INDEX(#REF!,MATCH($A237&amp;$D268,#REF!,0),MATCH(AR$3,#REF!,0)),0)</f>
        <v>0</v>
      </c>
      <c r="AS268" s="65">
        <f t="array" ref="AS268">IFERROR(INDEX(#REF!,MATCH($A237&amp;$D268,#REF!,0),MATCH(AS$3,#REF!,0)),0)</f>
        <v>0</v>
      </c>
      <c r="AT268" s="65">
        <f t="array" ref="AT268">IFERROR(INDEX(#REF!,MATCH($A237&amp;$D268,#REF!,0),MATCH(AT$3,#REF!,0)),0)</f>
        <v>0</v>
      </c>
      <c r="AU268" s="65">
        <f t="array" ref="AU268">IFERROR(INDEX(#REF!,MATCH($A237&amp;$D268,#REF!,0),MATCH(AU$3,#REF!,0)),0)</f>
        <v>0</v>
      </c>
      <c r="AV268" s="65">
        <f t="array" ref="AV268">IFERROR(INDEX(#REF!,MATCH($A237&amp;$D268,#REF!,0),MATCH(AV$3,#REF!,0)),0)</f>
        <v>0</v>
      </c>
      <c r="AW268" s="65">
        <f t="array" ref="AW268">IFERROR(INDEX(#REF!,MATCH($A237&amp;$D268,#REF!,0),MATCH(AW$3,#REF!,0)),0)</f>
        <v>0</v>
      </c>
      <c r="AX268" s="65">
        <f t="array" ref="AX268">IFERROR(INDEX(#REF!,MATCH($A237&amp;$D268,#REF!,0),MATCH(AX$3,#REF!,0)),0)</f>
        <v>0</v>
      </c>
      <c r="AY268" s="65">
        <f t="array" ref="AY268">IFERROR(INDEX(#REF!,MATCH($A237&amp;$D268,#REF!,0),MATCH(AY$3,#REF!,0)),0)</f>
        <v>0</v>
      </c>
      <c r="AZ268" s="65">
        <f t="array" ref="AZ268">IFERROR(INDEX(#REF!,MATCH($A237&amp;$D268,#REF!,0),MATCH(AZ$3,#REF!,0)),0)</f>
        <v>0</v>
      </c>
      <c r="BA268" s="60"/>
      <c r="BB268" s="65">
        <f t="shared" si="641"/>
        <v>0</v>
      </c>
      <c r="BC268" s="66" t="e">
        <f>BB268/BB239</f>
        <v>#DIV/0!</v>
      </c>
      <c r="BD268" s="60"/>
      <c r="BE268" s="65" t="str">
        <f t="shared" si="658"/>
        <v>iGlu &gt; Shopify POS by FullComm</v>
      </c>
      <c r="BF268" s="105" t="e">
        <f t="shared" si="658"/>
        <v>#REF!</v>
      </c>
      <c r="BG268" s="105">
        <f t="shared" si="658"/>
        <v>0</v>
      </c>
      <c r="BH268" s="107" t="e">
        <f>BH239</f>
        <v>#REF!</v>
      </c>
      <c r="BI268" s="107">
        <f t="shared" si="659"/>
        <v>0</v>
      </c>
      <c r="BJ268" s="77">
        <f t="shared" si="659"/>
        <v>-1</v>
      </c>
      <c r="BK268" s="107" t="e">
        <f t="shared" si="659"/>
        <v>#REF!</v>
      </c>
      <c r="BL268" s="60"/>
      <c r="BM268" s="65">
        <f t="array" ref="BM268">IFERROR(INDEX(#REF!,MATCH($A237&amp;$D268,#REF!,0),MATCH(BM$3,#REF!,0)),0)</f>
        <v>0</v>
      </c>
      <c r="BN268" s="65">
        <f t="array" ref="BN268">IFERROR(INDEX(#REF!,MATCH($A237&amp;$D268,#REF!,0),MATCH(BN$3,#REF!,0)),0)</f>
        <v>0</v>
      </c>
      <c r="BO268" s="65">
        <f t="array" ref="BO268">IFERROR(INDEX(#REF!,MATCH($A237&amp;$D268,#REF!,0),MATCH(BO$3,#REF!,0)),0)</f>
        <v>0</v>
      </c>
      <c r="BP268" s="65">
        <f t="array" ref="BP268">IFERROR(INDEX(#REF!,MATCH($A237&amp;$D268,#REF!,0),MATCH(BP$3,#REF!,0)),0)</f>
        <v>0</v>
      </c>
      <c r="BQ268" s="65" t="e">
        <f t="shared" ref="BQ268:BX268" si="664">((BQ239*$G268*--(AND($BF268=0,$BG268=0))+$BF268+BQ239*$BG268)*--(BQ$3&gt;=$BH268))*(1+$BJ268*--(BQ$3&gt;=$BK268))*--(IFERROR(MOD(MONTH(BQ$3),$BI268),0)=0)</f>
        <v>#REF!</v>
      </c>
      <c r="BR268" s="65" t="e">
        <f t="shared" si="664"/>
        <v>#REF!</v>
      </c>
      <c r="BS268" s="65" t="e">
        <f t="shared" si="664"/>
        <v>#REF!</v>
      </c>
      <c r="BT268" s="65" t="e">
        <f t="shared" si="664"/>
        <v>#REF!</v>
      </c>
      <c r="BU268" s="65" t="e">
        <f t="shared" si="664"/>
        <v>#REF!</v>
      </c>
      <c r="BV268" s="65" t="e">
        <f t="shared" si="664"/>
        <v>#REF!</v>
      </c>
      <c r="BW268" s="65" t="e">
        <f t="shared" si="664"/>
        <v>#REF!</v>
      </c>
      <c r="BX268" s="65" t="e">
        <f t="shared" si="664"/>
        <v>#REF!</v>
      </c>
      <c r="BY268" s="60"/>
      <c r="BZ268" s="65" t="e">
        <f t="shared" si="643"/>
        <v>#REF!</v>
      </c>
      <c r="CA268" s="66" t="e">
        <f>BZ268/BZ239</f>
        <v>#REF!</v>
      </c>
      <c r="CB268" s="60"/>
      <c r="CC268" s="65" t="e">
        <f t="shared" ref="CC268:CN268" si="665">((CC239*$G268*--(AND($BF268=0,$BG268=0))+$BF268+CC239*$BG268)*--(CC$3&gt;=$BH268))*(1+$BJ268*--(CC$3&gt;=$BK268))*--(IFERROR(MOD(MONTH(CC$3),$BI268),0)=0)</f>
        <v>#REF!</v>
      </c>
      <c r="CD268" s="65" t="e">
        <f t="shared" si="665"/>
        <v>#REF!</v>
      </c>
      <c r="CE268" s="65" t="e">
        <f t="shared" si="665"/>
        <v>#REF!</v>
      </c>
      <c r="CF268" s="65" t="e">
        <f t="shared" si="665"/>
        <v>#REF!</v>
      </c>
      <c r="CG268" s="65" t="e">
        <f t="shared" si="665"/>
        <v>#REF!</v>
      </c>
      <c r="CH268" s="65" t="e">
        <f t="shared" si="665"/>
        <v>#REF!</v>
      </c>
      <c r="CI268" s="65" t="e">
        <f t="shared" si="665"/>
        <v>#REF!</v>
      </c>
      <c r="CJ268" s="65" t="e">
        <f t="shared" si="665"/>
        <v>#REF!</v>
      </c>
      <c r="CK268" s="65" t="e">
        <f t="shared" si="665"/>
        <v>#REF!</v>
      </c>
      <c r="CL268" s="65" t="e">
        <f t="shared" si="665"/>
        <v>#REF!</v>
      </c>
      <c r="CM268" s="65" t="e">
        <f t="shared" si="665"/>
        <v>#REF!</v>
      </c>
      <c r="CN268" s="65" t="e">
        <f t="shared" si="665"/>
        <v>#REF!</v>
      </c>
      <c r="CO268" s="60"/>
      <c r="CP268" s="65" t="e">
        <f t="shared" si="645"/>
        <v>#REF!</v>
      </c>
      <c r="CQ268" s="66" t="e">
        <f>CP268/CP239</f>
        <v>#REF!</v>
      </c>
    </row>
    <row r="269" spans="1:95" ht="10.5" customHeight="1" x14ac:dyDescent="0.25">
      <c r="A269" s="70" t="str">
        <f t="shared" si="573"/>
        <v>DespesaMargem de contribuição</v>
      </c>
      <c r="B269" s="70" t="s">
        <v>53</v>
      </c>
      <c r="C269" s="70"/>
      <c r="D269" s="3" t="s">
        <v>104</v>
      </c>
      <c r="E269" s="3" t="e">
        <f>D237</f>
        <v>#REF!</v>
      </c>
      <c r="F269" s="60"/>
      <c r="G269" s="6">
        <v>0.54670199438439582</v>
      </c>
      <c r="H269" s="60"/>
      <c r="I269" s="4">
        <v>13775.680408405349</v>
      </c>
      <c r="J269" s="4">
        <v>11869.245636695719</v>
      </c>
      <c r="K269" s="4">
        <v>23251.119999999999</v>
      </c>
      <c r="L269" s="4">
        <v>22778.929999999989</v>
      </c>
      <c r="M269" s="4">
        <v>26395.81</v>
      </c>
      <c r="N269" s="4">
        <v>26429.35</v>
      </c>
      <c r="O269" s="4">
        <v>28701.78999999999</v>
      </c>
      <c r="P269" s="4">
        <v>42386.62</v>
      </c>
      <c r="Q269" s="4">
        <v>37866.449999999997</v>
      </c>
      <c r="R269" s="4">
        <v>31055.72</v>
      </c>
      <c r="S269" s="4">
        <v>30143.979999999989</v>
      </c>
      <c r="T269" s="4">
        <v>38522.015200000002</v>
      </c>
      <c r="U269" s="60"/>
      <c r="V269" s="4">
        <f t="shared" si="637"/>
        <v>333176.71124510106</v>
      </c>
      <c r="W269" s="6">
        <f>V269/V239</f>
        <v>0.54670199438439582</v>
      </c>
      <c r="X269" s="60"/>
      <c r="Y269" s="4" t="e">
        <f t="shared" ref="Y269:AJ269" si="666">Y250+Y251</f>
        <v>#REF!</v>
      </c>
      <c r="Z269" s="4" t="e">
        <f t="shared" si="666"/>
        <v>#REF!</v>
      </c>
      <c r="AA269" s="4" t="e">
        <f t="shared" si="666"/>
        <v>#REF!</v>
      </c>
      <c r="AB269" s="4" t="e">
        <f t="shared" si="666"/>
        <v>#REF!</v>
      </c>
      <c r="AC269" s="4" t="e">
        <f t="shared" si="666"/>
        <v>#REF!</v>
      </c>
      <c r="AD269" s="4" t="e">
        <f t="shared" si="666"/>
        <v>#REF!</v>
      </c>
      <c r="AE269" s="4" t="e">
        <f t="shared" si="666"/>
        <v>#REF!</v>
      </c>
      <c r="AF269" s="4" t="e">
        <f t="shared" si="666"/>
        <v>#REF!</v>
      </c>
      <c r="AG269" s="4" t="e">
        <f t="shared" si="666"/>
        <v>#REF!</v>
      </c>
      <c r="AH269" s="4" t="e">
        <f t="shared" si="666"/>
        <v>#REF!</v>
      </c>
      <c r="AI269" s="4" t="e">
        <f t="shared" si="666"/>
        <v>#REF!</v>
      </c>
      <c r="AJ269" s="4" t="e">
        <f t="shared" si="666"/>
        <v>#REF!</v>
      </c>
      <c r="AK269" s="60"/>
      <c r="AL269" s="4" t="e">
        <f t="shared" si="639"/>
        <v>#REF!</v>
      </c>
      <c r="AM269" s="6" t="e">
        <f>AL269/AL239</f>
        <v>#REF!</v>
      </c>
      <c r="AN269" s="60" t="e">
        <f>D237&amp;D269</f>
        <v>#REF!</v>
      </c>
      <c r="AO269" s="4" t="e">
        <f t="shared" ref="AO269:AZ269" si="667">AO250+AO251</f>
        <v>#REF!</v>
      </c>
      <c r="AP269" s="4" t="e">
        <f t="shared" si="667"/>
        <v>#REF!</v>
      </c>
      <c r="AQ269" s="4" t="e">
        <f t="shared" si="667"/>
        <v>#REF!</v>
      </c>
      <c r="AR269" s="4" t="e">
        <f t="shared" si="667"/>
        <v>#REF!</v>
      </c>
      <c r="AS269" s="4" t="e">
        <f t="shared" si="667"/>
        <v>#REF!</v>
      </c>
      <c r="AT269" s="4" t="e">
        <f t="shared" si="667"/>
        <v>#REF!</v>
      </c>
      <c r="AU269" s="4" t="e">
        <f t="shared" si="667"/>
        <v>#REF!</v>
      </c>
      <c r="AV269" s="4" t="e">
        <f t="shared" si="667"/>
        <v>#REF!</v>
      </c>
      <c r="AW269" s="4" t="e">
        <f t="shared" si="667"/>
        <v>#REF!</v>
      </c>
      <c r="AX269" s="4" t="e">
        <f t="shared" si="667"/>
        <v>#REF!</v>
      </c>
      <c r="AY269" s="4" t="e">
        <f t="shared" si="667"/>
        <v>#REF!</v>
      </c>
      <c r="AZ269" s="4" t="e">
        <f t="shared" si="667"/>
        <v>#REF!</v>
      </c>
      <c r="BA269" s="60"/>
      <c r="BB269" s="4" t="e">
        <f t="shared" si="641"/>
        <v>#REF!</v>
      </c>
      <c r="BC269" s="6" t="e">
        <f>BB269/BB239</f>
        <v>#REF!</v>
      </c>
      <c r="BD269" s="60"/>
      <c r="BE269" s="4"/>
      <c r="BF269" s="102"/>
      <c r="BG269" s="102"/>
      <c r="BH269" s="103"/>
      <c r="BI269" s="104"/>
      <c r="BJ269" s="63"/>
      <c r="BK269" s="103"/>
      <c r="BL269" s="60"/>
      <c r="BM269" s="4" t="e">
        <f t="shared" ref="BM269:BX269" si="668">BM250+BM251</f>
        <v>#REF!</v>
      </c>
      <c r="BN269" s="4" t="e">
        <f t="shared" si="668"/>
        <v>#REF!</v>
      </c>
      <c r="BO269" s="4" t="e">
        <f t="shared" si="668"/>
        <v>#REF!</v>
      </c>
      <c r="BP269" s="4" t="e">
        <f t="shared" si="668"/>
        <v>#REF!</v>
      </c>
      <c r="BQ269" s="4" t="e">
        <f t="shared" si="668"/>
        <v>#REF!</v>
      </c>
      <c r="BR269" s="4" t="e">
        <f t="shared" si="668"/>
        <v>#REF!</v>
      </c>
      <c r="BS269" s="4" t="e">
        <f t="shared" si="668"/>
        <v>#REF!</v>
      </c>
      <c r="BT269" s="4" t="e">
        <f t="shared" si="668"/>
        <v>#REF!</v>
      </c>
      <c r="BU269" s="4" t="e">
        <f t="shared" si="668"/>
        <v>#REF!</v>
      </c>
      <c r="BV269" s="4" t="e">
        <f t="shared" si="668"/>
        <v>#REF!</v>
      </c>
      <c r="BW269" s="4" t="e">
        <f t="shared" si="668"/>
        <v>#REF!</v>
      </c>
      <c r="BX269" s="4" t="e">
        <f t="shared" si="668"/>
        <v>#REF!</v>
      </c>
      <c r="BY269" s="60"/>
      <c r="BZ269" s="4" t="e">
        <f t="shared" si="643"/>
        <v>#REF!</v>
      </c>
      <c r="CA269" s="6" t="e">
        <f>BZ269/BZ239</f>
        <v>#REF!</v>
      </c>
      <c r="CB269" s="60"/>
      <c r="CC269" s="4" t="e">
        <f t="shared" ref="CC269:CN269" si="669">CC250+CC251</f>
        <v>#REF!</v>
      </c>
      <c r="CD269" s="4" t="e">
        <f t="shared" si="669"/>
        <v>#REF!</v>
      </c>
      <c r="CE269" s="4" t="e">
        <f t="shared" si="669"/>
        <v>#REF!</v>
      </c>
      <c r="CF269" s="4" t="e">
        <f t="shared" si="669"/>
        <v>#REF!</v>
      </c>
      <c r="CG269" s="4" t="e">
        <f t="shared" si="669"/>
        <v>#REF!</v>
      </c>
      <c r="CH269" s="4" t="e">
        <f t="shared" si="669"/>
        <v>#REF!</v>
      </c>
      <c r="CI269" s="4" t="e">
        <f t="shared" si="669"/>
        <v>#REF!</v>
      </c>
      <c r="CJ269" s="4" t="e">
        <f t="shared" si="669"/>
        <v>#REF!</v>
      </c>
      <c r="CK269" s="4" t="e">
        <f t="shared" si="669"/>
        <v>#REF!</v>
      </c>
      <c r="CL269" s="4" t="e">
        <f t="shared" si="669"/>
        <v>#REF!</v>
      </c>
      <c r="CM269" s="4" t="e">
        <f t="shared" si="669"/>
        <v>#REF!</v>
      </c>
      <c r="CN269" s="4" t="e">
        <f t="shared" si="669"/>
        <v>#REF!</v>
      </c>
      <c r="CO269" s="60"/>
      <c r="CP269" s="4" t="e">
        <f t="shared" si="645"/>
        <v>#REF!</v>
      </c>
      <c r="CQ269" s="6" t="e">
        <f>CP269/CP239</f>
        <v>#REF!</v>
      </c>
    </row>
    <row r="270" spans="1:95" ht="10.5" customHeight="1" x14ac:dyDescent="0.25">
      <c r="A270" s="70" t="str">
        <f t="shared" si="573"/>
        <v>DespesaSG&amp;A</v>
      </c>
      <c r="B270" s="75" t="s">
        <v>53</v>
      </c>
      <c r="C270" s="75"/>
      <c r="D270" s="81" t="s">
        <v>105</v>
      </c>
      <c r="E270" s="81" t="e">
        <f>D237</f>
        <v>#REF!</v>
      </c>
      <c r="F270" s="60"/>
      <c r="G270" s="88">
        <v>-0.32003856520338908</v>
      </c>
      <c r="H270" s="60"/>
      <c r="I270" s="83">
        <v>-16162.727399218769</v>
      </c>
      <c r="J270" s="83">
        <v>-19457.701415269072</v>
      </c>
      <c r="K270" s="83">
        <v>-24136.89738480188</v>
      </c>
      <c r="L270" s="83">
        <v>-19546.58896899359</v>
      </c>
      <c r="M270" s="83">
        <v>-17352.240411056631</v>
      </c>
      <c r="N270" s="83">
        <v>-14476.418604485531</v>
      </c>
      <c r="O270" s="83">
        <v>-14616.741529906531</v>
      </c>
      <c r="P270" s="83">
        <v>-17999.196303904719</v>
      </c>
      <c r="Q270" s="83">
        <v>-12374.892050867349</v>
      </c>
      <c r="R270" s="83">
        <v>-12522.641154995001</v>
      </c>
      <c r="S270" s="83">
        <v>-16633.206476979751</v>
      </c>
      <c r="T270" s="83">
        <v>-16639.763943102411</v>
      </c>
      <c r="U270" s="60"/>
      <c r="V270" s="83">
        <f t="shared" si="637"/>
        <v>-201919.01564358122</v>
      </c>
      <c r="W270" s="88">
        <f>V270/V239</f>
        <v>-0.33132426376365764</v>
      </c>
      <c r="X270" s="60"/>
      <c r="Y270" s="83">
        <f t="shared" ref="Y270:AJ270" si="670">Y271+SUM(Y280:Y281)+SUM(Y284)+SUM(Y288:Y289)+SUM(Y293:Y295)</f>
        <v>0</v>
      </c>
      <c r="Z270" s="83">
        <f t="shared" si="670"/>
        <v>0</v>
      </c>
      <c r="AA270" s="83">
        <f t="shared" si="670"/>
        <v>0</v>
      </c>
      <c r="AB270" s="83">
        <f t="shared" si="670"/>
        <v>0</v>
      </c>
      <c r="AC270" s="83">
        <f t="shared" si="670"/>
        <v>0</v>
      </c>
      <c r="AD270" s="83">
        <f t="shared" si="670"/>
        <v>0</v>
      </c>
      <c r="AE270" s="83">
        <f t="shared" si="670"/>
        <v>0</v>
      </c>
      <c r="AF270" s="83">
        <f t="shared" si="670"/>
        <v>0</v>
      </c>
      <c r="AG270" s="83">
        <f t="shared" si="670"/>
        <v>0</v>
      </c>
      <c r="AH270" s="83">
        <f t="shared" si="670"/>
        <v>0</v>
      </c>
      <c r="AI270" s="83">
        <f t="shared" si="670"/>
        <v>0</v>
      </c>
      <c r="AJ270" s="83">
        <f t="shared" si="670"/>
        <v>0</v>
      </c>
      <c r="AK270" s="60"/>
      <c r="AL270" s="83">
        <f t="shared" si="639"/>
        <v>0</v>
      </c>
      <c r="AM270" s="88" t="e">
        <f>AL270/AL239</f>
        <v>#DIV/0!</v>
      </c>
      <c r="AN270" s="60" t="e">
        <f>D237&amp;D270</f>
        <v>#REF!</v>
      </c>
      <c r="AO270" s="83">
        <f t="shared" ref="AO270:AZ270" si="671">AO271+SUM(AO280:AO281)+SUM(AO284)+SUM(AO288:AO289)+SUM(AO293:AO295)</f>
        <v>0</v>
      </c>
      <c r="AP270" s="83">
        <f t="shared" si="671"/>
        <v>0</v>
      </c>
      <c r="AQ270" s="83">
        <f t="shared" si="671"/>
        <v>0</v>
      </c>
      <c r="AR270" s="83">
        <f t="shared" si="671"/>
        <v>0</v>
      </c>
      <c r="AS270" s="83">
        <f t="shared" si="671"/>
        <v>0</v>
      </c>
      <c r="AT270" s="83">
        <f t="shared" si="671"/>
        <v>0</v>
      </c>
      <c r="AU270" s="83">
        <f t="shared" si="671"/>
        <v>0</v>
      </c>
      <c r="AV270" s="83">
        <f t="shared" si="671"/>
        <v>0</v>
      </c>
      <c r="AW270" s="83">
        <f t="shared" si="671"/>
        <v>0</v>
      </c>
      <c r="AX270" s="83">
        <f t="shared" si="671"/>
        <v>0</v>
      </c>
      <c r="AY270" s="83">
        <f t="shared" si="671"/>
        <v>0</v>
      </c>
      <c r="AZ270" s="83">
        <f t="shared" si="671"/>
        <v>0</v>
      </c>
      <c r="BA270" s="60"/>
      <c r="BB270" s="83">
        <f t="shared" si="641"/>
        <v>0</v>
      </c>
      <c r="BC270" s="88" t="e">
        <f>BB270/BB239</f>
        <v>#DIV/0!</v>
      </c>
      <c r="BD270" s="60"/>
      <c r="BE270" s="83"/>
      <c r="BF270" s="116"/>
      <c r="BG270" s="116"/>
      <c r="BH270" s="117"/>
      <c r="BI270" s="118"/>
      <c r="BJ270" s="82"/>
      <c r="BK270" s="117"/>
      <c r="BL270" s="60"/>
      <c r="BM270" s="83">
        <f>BM271+SUM(BM280:BM281)+SUM(BM284)+SUM(BM288:BM289)+SUM(BM293:BM295)</f>
        <v>0</v>
      </c>
      <c r="BN270" s="83">
        <f>BN271+SUM(BN280:BN281)+SUM(BN284)+SUM(BN288:BN289)+SUM(BN293:BN295)</f>
        <v>0</v>
      </c>
      <c r="BO270" s="83">
        <f>BO271+SUM(BO280:BO281)+SUM(BO284)+SUM(BO288:BO289)+SUM(BO293:BO295)</f>
        <v>0</v>
      </c>
      <c r="BP270" s="83">
        <f>BP271+SUM(BP280:BP281)+SUM(BP284)+SUM(BP288:BP289)+SUM(BP293:BP295)</f>
        <v>0</v>
      </c>
      <c r="BQ270" s="83" t="e">
        <f t="shared" ref="BQ270:BX270" si="672">BQ271+SUM(BQ280:BQ281)+SUM(BQ284)+SUM(BQ288:BQ295)</f>
        <v>#REF!</v>
      </c>
      <c r="BR270" s="83" t="e">
        <f t="shared" si="672"/>
        <v>#REF!</v>
      </c>
      <c r="BS270" s="83" t="e">
        <f t="shared" si="672"/>
        <v>#REF!</v>
      </c>
      <c r="BT270" s="83" t="e">
        <f t="shared" si="672"/>
        <v>#REF!</v>
      </c>
      <c r="BU270" s="83" t="e">
        <f t="shared" si="672"/>
        <v>#REF!</v>
      </c>
      <c r="BV270" s="83" t="e">
        <f t="shared" si="672"/>
        <v>#REF!</v>
      </c>
      <c r="BW270" s="83" t="e">
        <f t="shared" si="672"/>
        <v>#REF!</v>
      </c>
      <c r="BX270" s="83" t="e">
        <f t="shared" si="672"/>
        <v>#REF!</v>
      </c>
      <c r="BY270" s="60"/>
      <c r="BZ270" s="83" t="e">
        <f t="shared" si="643"/>
        <v>#REF!</v>
      </c>
      <c r="CA270" s="88" t="e">
        <f>BZ270/BZ239</f>
        <v>#REF!</v>
      </c>
      <c r="CB270" s="60"/>
      <c r="CC270" s="83" t="e">
        <f t="shared" ref="CC270:CN270" si="673">CC271+SUM(CC280:CC281)+SUM(CC284)+SUM(CC288:CC295)</f>
        <v>#REF!</v>
      </c>
      <c r="CD270" s="83" t="e">
        <f t="shared" si="673"/>
        <v>#REF!</v>
      </c>
      <c r="CE270" s="83" t="e">
        <f t="shared" si="673"/>
        <v>#REF!</v>
      </c>
      <c r="CF270" s="83" t="e">
        <f t="shared" si="673"/>
        <v>#REF!</v>
      </c>
      <c r="CG270" s="83" t="e">
        <f t="shared" si="673"/>
        <v>#REF!</v>
      </c>
      <c r="CH270" s="83" t="e">
        <f t="shared" si="673"/>
        <v>#REF!</v>
      </c>
      <c r="CI270" s="83" t="e">
        <f t="shared" si="673"/>
        <v>#REF!</v>
      </c>
      <c r="CJ270" s="83" t="e">
        <f t="shared" si="673"/>
        <v>#REF!</v>
      </c>
      <c r="CK270" s="83" t="e">
        <f t="shared" si="673"/>
        <v>#REF!</v>
      </c>
      <c r="CL270" s="83" t="e">
        <f t="shared" si="673"/>
        <v>#REF!</v>
      </c>
      <c r="CM270" s="83" t="e">
        <f t="shared" si="673"/>
        <v>#REF!</v>
      </c>
      <c r="CN270" s="83" t="e">
        <f t="shared" si="673"/>
        <v>#REF!</v>
      </c>
      <c r="CO270" s="60"/>
      <c r="CP270" s="83" t="e">
        <f t="shared" si="645"/>
        <v>#REF!</v>
      </c>
      <c r="CQ270" s="88" t="e">
        <f>CP270/CP239</f>
        <v>#REF!</v>
      </c>
    </row>
    <row r="271" spans="1:95" ht="10.5" customHeight="1" x14ac:dyDescent="0.25">
      <c r="A271" s="70" t="str">
        <f t="shared" ref="A271:A302" si="674">B271&amp;D271</f>
        <v>DespesaTime CLT</v>
      </c>
      <c r="B271" s="70" t="s">
        <v>53</v>
      </c>
      <c r="C271" s="70"/>
      <c r="D271" s="60" t="s">
        <v>107</v>
      </c>
      <c r="E271" s="60" t="e">
        <f>D237</f>
        <v>#REF!</v>
      </c>
      <c r="F271" s="60"/>
      <c r="G271" s="62">
        <v>-0.23773058444214651</v>
      </c>
      <c r="H271" s="60"/>
      <c r="I271" s="67">
        <v>-10137.33007065062</v>
      </c>
      <c r="J271" s="67">
        <v>-11738.480004361039</v>
      </c>
      <c r="K271" s="67">
        <v>-16099.24560863686</v>
      </c>
      <c r="L271" s="67">
        <v>-10691.13172209943</v>
      </c>
      <c r="M271" s="67">
        <v>-9691.8413484931643</v>
      </c>
      <c r="N271" s="67">
        <v>-9097.0711273056731</v>
      </c>
      <c r="O271" s="67">
        <v>-9517.8263577447269</v>
      </c>
      <c r="P271" s="67">
        <v>-12576.277891528989</v>
      </c>
      <c r="Q271" s="67">
        <v>-10936.058566527539</v>
      </c>
      <c r="R271" s="67">
        <v>-10668.04268115155</v>
      </c>
      <c r="S271" s="67">
        <v>-15013.067204645071</v>
      </c>
      <c r="T271" s="67">
        <v>-14848.363985036969</v>
      </c>
      <c r="U271" s="60"/>
      <c r="V271" s="87">
        <f t="shared" si="637"/>
        <v>-141014.73656818163</v>
      </c>
      <c r="W271" s="62">
        <f>V271/V239</f>
        <v>-0.23138783449573605</v>
      </c>
      <c r="X271" s="60"/>
      <c r="Y271" s="67">
        <f t="shared" ref="Y271:AJ271" si="675">SUM(Y272:Y279)</f>
        <v>0</v>
      </c>
      <c r="Z271" s="67">
        <f t="shared" si="675"/>
        <v>0</v>
      </c>
      <c r="AA271" s="67">
        <f t="shared" si="675"/>
        <v>0</v>
      </c>
      <c r="AB271" s="67">
        <f t="shared" si="675"/>
        <v>0</v>
      </c>
      <c r="AC271" s="67">
        <f t="shared" si="675"/>
        <v>0</v>
      </c>
      <c r="AD271" s="67">
        <f t="shared" si="675"/>
        <v>0</v>
      </c>
      <c r="AE271" s="67">
        <f t="shared" si="675"/>
        <v>0</v>
      </c>
      <c r="AF271" s="67">
        <f t="shared" si="675"/>
        <v>0</v>
      </c>
      <c r="AG271" s="67">
        <f t="shared" si="675"/>
        <v>0</v>
      </c>
      <c r="AH271" s="67">
        <f t="shared" si="675"/>
        <v>0</v>
      </c>
      <c r="AI271" s="67">
        <f t="shared" si="675"/>
        <v>0</v>
      </c>
      <c r="AJ271" s="67">
        <f t="shared" si="675"/>
        <v>0</v>
      </c>
      <c r="AK271" s="60"/>
      <c r="AL271" s="87">
        <f t="shared" si="639"/>
        <v>0</v>
      </c>
      <c r="AM271" s="62" t="e">
        <f>AL271/AL239</f>
        <v>#DIV/0!</v>
      </c>
      <c r="AN271" s="60" t="e">
        <f>D237&amp;D271</f>
        <v>#REF!</v>
      </c>
      <c r="AO271" s="67">
        <f t="shared" ref="AO271:AZ271" si="676">SUM(AO272:AO279)</f>
        <v>0</v>
      </c>
      <c r="AP271" s="67">
        <f t="shared" si="676"/>
        <v>0</v>
      </c>
      <c r="AQ271" s="67">
        <f t="shared" si="676"/>
        <v>0</v>
      </c>
      <c r="AR271" s="67">
        <f t="shared" si="676"/>
        <v>0</v>
      </c>
      <c r="AS271" s="67">
        <f t="shared" si="676"/>
        <v>0</v>
      </c>
      <c r="AT271" s="67">
        <f t="shared" si="676"/>
        <v>0</v>
      </c>
      <c r="AU271" s="67">
        <f t="shared" si="676"/>
        <v>0</v>
      </c>
      <c r="AV271" s="67">
        <f t="shared" si="676"/>
        <v>0</v>
      </c>
      <c r="AW271" s="67">
        <f t="shared" si="676"/>
        <v>0</v>
      </c>
      <c r="AX271" s="67">
        <f t="shared" si="676"/>
        <v>0</v>
      </c>
      <c r="AY271" s="67">
        <f t="shared" si="676"/>
        <v>0</v>
      </c>
      <c r="AZ271" s="67">
        <f t="shared" si="676"/>
        <v>0</v>
      </c>
      <c r="BA271" s="60"/>
      <c r="BB271" s="87">
        <f t="shared" si="641"/>
        <v>0</v>
      </c>
      <c r="BC271" s="62" t="e">
        <f>BB271/BB239</f>
        <v>#DIV/0!</v>
      </c>
      <c r="BD271" s="60"/>
      <c r="BE271" s="67">
        <f>INDEX($BE$4:$BK$115,MATCH($D271,$D$4:$D$115,0),MATCH(BE$475,$BE$4:$BK$4,0))</f>
        <v>0</v>
      </c>
      <c r="BF271" s="119">
        <f>INDEX($BE$4:$BK$115,MATCH($D271,$D$4:$D$115,0),MATCH(BF$475,$BE$4:$BK$4,0))</f>
        <v>0</v>
      </c>
      <c r="BG271" s="120">
        <f>INDEX($BE$4:$BK$115,MATCH($D271,$D$4:$D$115,0),MATCH(BG$475,$BE$4:$BK$4,0))</f>
        <v>0</v>
      </c>
      <c r="BH271" s="121" t="e">
        <f>BH239</f>
        <v>#REF!</v>
      </c>
      <c r="BI271" s="69">
        <f>INDEX($BE$4:$BK$115,MATCH($D271,$D$4:$D$115,0),MATCH(BI$475,$BE$4:$BK$4,0))</f>
        <v>0</v>
      </c>
      <c r="BJ271" s="120">
        <f>INDEX($BE$4:$BK$115,MATCH($D271,$D$4:$D$115,0),MATCH(BJ$475,$BE$4:$BK$4,0))</f>
        <v>0</v>
      </c>
      <c r="BK271" s="121">
        <f>INDEX($BE$4:$BK$115,MATCH($D271,$D$4:$D$115,0),MATCH(BK$475,$BE$4:$BK$4,0))</f>
        <v>0</v>
      </c>
      <c r="BL271" s="60"/>
      <c r="BM271" s="67">
        <f t="shared" ref="BM271:BX271" si="677">SUM(BM272:BM279)</f>
        <v>0</v>
      </c>
      <c r="BN271" s="67">
        <f t="shared" si="677"/>
        <v>0</v>
      </c>
      <c r="BO271" s="67">
        <f t="shared" si="677"/>
        <v>0</v>
      </c>
      <c r="BP271" s="67">
        <f t="shared" si="677"/>
        <v>0</v>
      </c>
      <c r="BQ271" s="67" t="e">
        <f t="shared" si="677"/>
        <v>#REF!</v>
      </c>
      <c r="BR271" s="67" t="e">
        <f t="shared" si="677"/>
        <v>#REF!</v>
      </c>
      <c r="BS271" s="67" t="e">
        <f t="shared" si="677"/>
        <v>#REF!</v>
      </c>
      <c r="BT271" s="67" t="e">
        <f t="shared" si="677"/>
        <v>#REF!</v>
      </c>
      <c r="BU271" s="67" t="e">
        <f t="shared" si="677"/>
        <v>#REF!</v>
      </c>
      <c r="BV271" s="67" t="e">
        <f t="shared" si="677"/>
        <v>#REF!</v>
      </c>
      <c r="BW271" s="67" t="e">
        <f t="shared" si="677"/>
        <v>#REF!</v>
      </c>
      <c r="BX271" s="67" t="e">
        <f t="shared" si="677"/>
        <v>#REF!</v>
      </c>
      <c r="BY271" s="60"/>
      <c r="BZ271" s="87" t="e">
        <f t="shared" si="643"/>
        <v>#REF!</v>
      </c>
      <c r="CA271" s="62" t="e">
        <f>BZ271/BZ239</f>
        <v>#REF!</v>
      </c>
      <c r="CB271" s="60"/>
      <c r="CC271" s="67" t="e">
        <f t="shared" ref="CC271:CN271" si="678">SUM(CC272:CC279)</f>
        <v>#REF!</v>
      </c>
      <c r="CD271" s="67" t="e">
        <f t="shared" si="678"/>
        <v>#REF!</v>
      </c>
      <c r="CE271" s="67" t="e">
        <f t="shared" si="678"/>
        <v>#REF!</v>
      </c>
      <c r="CF271" s="67" t="e">
        <f t="shared" si="678"/>
        <v>#REF!</v>
      </c>
      <c r="CG271" s="67" t="e">
        <f t="shared" si="678"/>
        <v>#REF!</v>
      </c>
      <c r="CH271" s="67" t="e">
        <f t="shared" si="678"/>
        <v>#REF!</v>
      </c>
      <c r="CI271" s="67" t="e">
        <f t="shared" si="678"/>
        <v>#REF!</v>
      </c>
      <c r="CJ271" s="67" t="e">
        <f t="shared" si="678"/>
        <v>#REF!</v>
      </c>
      <c r="CK271" s="67" t="e">
        <f t="shared" si="678"/>
        <v>#REF!</v>
      </c>
      <c r="CL271" s="67" t="e">
        <f t="shared" si="678"/>
        <v>#REF!</v>
      </c>
      <c r="CM271" s="67" t="e">
        <f t="shared" si="678"/>
        <v>#REF!</v>
      </c>
      <c r="CN271" s="67" t="e">
        <f t="shared" si="678"/>
        <v>#REF!</v>
      </c>
      <c r="CO271" s="60"/>
      <c r="CP271" s="87" t="e">
        <f t="shared" si="645"/>
        <v>#REF!</v>
      </c>
      <c r="CQ271" s="62" t="e">
        <f>CP271/CP239</f>
        <v>#REF!</v>
      </c>
    </row>
    <row r="272" spans="1:95" ht="10.5" customHeight="1" outlineLevel="1" x14ac:dyDescent="0.25">
      <c r="A272" s="70" t="str">
        <f t="shared" si="674"/>
        <v>DespesaSalários</v>
      </c>
      <c r="B272" s="114" t="s">
        <v>53</v>
      </c>
      <c r="C272" s="78" t="s">
        <v>108</v>
      </c>
      <c r="D272" s="89" t="s">
        <v>108</v>
      </c>
      <c r="E272" s="89" t="e">
        <f>D237</f>
        <v>#REF!</v>
      </c>
      <c r="F272" s="89"/>
      <c r="G272" s="90">
        <v>-0.1181029571868451</v>
      </c>
      <c r="H272" s="89"/>
      <c r="I272" s="122">
        <v>-4648.0075210586756</v>
      </c>
      <c r="J272" s="122">
        <v>-4221.6970918404722</v>
      </c>
      <c r="K272" s="122">
        <v>-5527.838160168154</v>
      </c>
      <c r="L272" s="122">
        <v>-6154.3834499663062</v>
      </c>
      <c r="M272" s="122">
        <v>-6004.1093278527123</v>
      </c>
      <c r="N272" s="122">
        <v>-5123.9628549610516</v>
      </c>
      <c r="O272" s="122">
        <v>-5904.6460997879549</v>
      </c>
      <c r="P272" s="122">
        <v>-6289.1933921570626</v>
      </c>
      <c r="Q272" s="122">
        <v>-6503.9476989201621</v>
      </c>
      <c r="R272" s="122">
        <v>-6644.2030515550186</v>
      </c>
      <c r="S272" s="122">
        <v>-10389.06863577038</v>
      </c>
      <c r="T272" s="122">
        <v>-9794.1259098542487</v>
      </c>
      <c r="U272" s="89"/>
      <c r="V272" s="124">
        <f t="shared" si="637"/>
        <v>-77205.183193892197</v>
      </c>
      <c r="W272" s="90">
        <f>V272/V239</f>
        <v>-0.126684207522125</v>
      </c>
      <c r="X272" s="60"/>
      <c r="Y272" s="122">
        <f t="array" ref="Y272">IFERROR(INDEX(#REF!,MATCH($A237&amp;$D272,#REF!,0),MATCH(Y$3,#REF!,0)),0)</f>
        <v>0</v>
      </c>
      <c r="Z272" s="122">
        <f t="array" ref="Z272">IFERROR(INDEX(#REF!,MATCH($A237&amp;$D272,#REF!,0),MATCH(Z$3,#REF!,0)),0)</f>
        <v>0</v>
      </c>
      <c r="AA272" s="122">
        <f t="array" ref="AA272">IFERROR(INDEX(#REF!,MATCH($A237&amp;$D272,#REF!,0),MATCH(AA$3,#REF!,0)),0)</f>
        <v>0</v>
      </c>
      <c r="AB272" s="122">
        <f t="array" ref="AB272">IFERROR(INDEX(#REF!,MATCH($A237&amp;$D272,#REF!,0),MATCH(AB$3,#REF!,0)),0)</f>
        <v>0</v>
      </c>
      <c r="AC272" s="122">
        <f t="array" ref="AC272">IFERROR(INDEX(#REF!,MATCH($A237&amp;$D272,#REF!,0),MATCH(AC$3,#REF!,0)),0)</f>
        <v>0</v>
      </c>
      <c r="AD272" s="122">
        <f t="array" ref="AD272">IFERROR(INDEX(#REF!,MATCH($A237&amp;$D272,#REF!,0),MATCH(AD$3,#REF!,0)),0)</f>
        <v>0</v>
      </c>
      <c r="AE272" s="122">
        <f t="array" ref="AE272">IFERROR(INDEX(#REF!,MATCH($A237&amp;$D272,#REF!,0),MATCH(AE$3,#REF!,0)),0)</f>
        <v>0</v>
      </c>
      <c r="AF272" s="122">
        <f t="array" ref="AF272">IFERROR(INDEX(#REF!,MATCH($A237&amp;$D272,#REF!,0),MATCH(AF$3,#REF!,0)),0)</f>
        <v>0</v>
      </c>
      <c r="AG272" s="122">
        <f t="array" ref="AG272">IFERROR(INDEX(#REF!,MATCH($A237&amp;$D272,#REF!,0),MATCH(AG$3,#REF!,0)),0)</f>
        <v>0</v>
      </c>
      <c r="AH272" s="122">
        <f t="array" ref="AH272">IFERROR(INDEX(#REF!,MATCH($A237&amp;$D272,#REF!,0),MATCH(AH$3,#REF!,0)),0)</f>
        <v>0</v>
      </c>
      <c r="AI272" s="122">
        <f t="array" ref="AI272">IFERROR(INDEX(#REF!,MATCH($A237&amp;$D272,#REF!,0),MATCH(AI$3,#REF!,0)),0)</f>
        <v>0</v>
      </c>
      <c r="AJ272" s="122">
        <f t="array" ref="AJ272">IFERROR(INDEX(#REF!,MATCH($A237&amp;$D272,#REF!,0),MATCH(AJ$3,#REF!,0)),0)</f>
        <v>0</v>
      </c>
      <c r="AK272" s="89"/>
      <c r="AL272" s="124">
        <f t="shared" si="639"/>
        <v>0</v>
      </c>
      <c r="AM272" s="90" t="e">
        <f>AL272/AL239</f>
        <v>#DIV/0!</v>
      </c>
      <c r="AN272" s="60" t="e">
        <f>D237&amp;D272</f>
        <v>#REF!</v>
      </c>
      <c r="AO272" s="122">
        <f t="array" ref="AO272">IFERROR(INDEX(#REF!,MATCH($A237&amp;$D272,#REF!,0),MATCH(AO$3,#REF!,0)),0)</f>
        <v>0</v>
      </c>
      <c r="AP272" s="122">
        <f t="array" ref="AP272">IFERROR(INDEX(#REF!,MATCH($A237&amp;$D272,#REF!,0),MATCH(AP$3,#REF!,0)),0)</f>
        <v>0</v>
      </c>
      <c r="AQ272" s="122">
        <f t="array" ref="AQ272">IFERROR(INDEX(#REF!,MATCH($A237&amp;$D272,#REF!,0),MATCH(AQ$3,#REF!,0)),0)</f>
        <v>0</v>
      </c>
      <c r="AR272" s="122">
        <f t="array" ref="AR272">IFERROR(INDEX(#REF!,MATCH($A237&amp;$D272,#REF!,0),MATCH(AR$3,#REF!,0)),0)</f>
        <v>0</v>
      </c>
      <c r="AS272" s="122">
        <f t="array" ref="AS272">IFERROR(INDEX(#REF!,MATCH($A237&amp;$D272,#REF!,0),MATCH(AS$3,#REF!,0)),0)</f>
        <v>0</v>
      </c>
      <c r="AT272" s="122">
        <f t="array" ref="AT272">IFERROR(INDEX(#REF!,MATCH($A237&amp;$D272,#REF!,0),MATCH(AT$3,#REF!,0)),0)</f>
        <v>0</v>
      </c>
      <c r="AU272" s="122">
        <f t="array" ref="AU272">IFERROR(INDEX(#REF!,MATCH($A237&amp;$D272,#REF!,0),MATCH(AU$3,#REF!,0)),0)</f>
        <v>0</v>
      </c>
      <c r="AV272" s="122">
        <f t="array" ref="AV272">IFERROR(INDEX(#REF!,MATCH($A237&amp;$D272,#REF!,0),MATCH(AV$3,#REF!,0)),0)</f>
        <v>0</v>
      </c>
      <c r="AW272" s="122">
        <f t="array" ref="AW272">IFERROR(INDEX(#REF!,MATCH($A237&amp;$D272,#REF!,0),MATCH(AW$3,#REF!,0)),0)</f>
        <v>0</v>
      </c>
      <c r="AX272" s="122">
        <f t="array" ref="AX272">IFERROR(INDEX(#REF!,MATCH($A237&amp;$D272,#REF!,0),MATCH(AX$3,#REF!,0)),0)</f>
        <v>0</v>
      </c>
      <c r="AY272" s="122">
        <f t="array" ref="AY272">IFERROR(INDEX(#REF!,MATCH($A237&amp;$D272,#REF!,0),MATCH(AY$3,#REF!,0)),0)</f>
        <v>0</v>
      </c>
      <c r="AZ272" s="122">
        <f t="array" ref="AZ272">IFERROR(INDEX(#REF!,MATCH($A237&amp;$D272,#REF!,0),MATCH(AZ$3,#REF!,0)),0)</f>
        <v>0</v>
      </c>
      <c r="BA272" s="89"/>
      <c r="BB272" s="124">
        <f t="shared" si="641"/>
        <v>0</v>
      </c>
      <c r="BC272" s="90" t="e">
        <f>BB272/BB239</f>
        <v>#DIV/0!</v>
      </c>
      <c r="BD272" s="60"/>
      <c r="BE272" s="122"/>
      <c r="BF272" s="125">
        <f>-1900*3-3000</f>
        <v>-8700</v>
      </c>
      <c r="BG272" s="126">
        <f t="array" ref="BG272">INDEX($BE$4:$BK$115,MATCH($D272,$D$4:$D$115,0),MATCH(BG$475,$BE$4:$BK$4,0))</f>
        <v>0</v>
      </c>
      <c r="BH272" s="127" t="e">
        <f>BH239</f>
        <v>#REF!</v>
      </c>
      <c r="BI272" s="128">
        <f t="shared" ref="BI272:BJ288" si="679">INDEX($BE$4:$BK$115,MATCH($D272,$D$4:$D$115,0),MATCH(BI$475,$BE$4:$BK$4,0))</f>
        <v>0</v>
      </c>
      <c r="BJ272" s="126">
        <f t="shared" si="679"/>
        <v>0</v>
      </c>
      <c r="BK272" s="127" t="e">
        <f>#REF!</f>
        <v>#REF!</v>
      </c>
      <c r="BL272" s="60"/>
      <c r="BM272" s="122">
        <f t="array" ref="BM272">IFERROR(INDEX(#REF!,MATCH($A237&amp;$D272,#REF!,0),MATCH(BM$3,#REF!,0)),0)</f>
        <v>0</v>
      </c>
      <c r="BN272" s="122">
        <f t="array" ref="BN272">IFERROR(INDEX(#REF!,MATCH($A237&amp;$D272,#REF!,0),MATCH(BN$3,#REF!,0)),0)</f>
        <v>0</v>
      </c>
      <c r="BO272" s="122">
        <f t="array" ref="BO272">IFERROR(INDEX(#REF!,MATCH($A237&amp;$D272,#REF!,0),MATCH(BO$3,#REF!,0)),0)</f>
        <v>0</v>
      </c>
      <c r="BP272" s="122">
        <f t="array" ref="BP272">IFERROR(INDEX(#REF!,MATCH($A237&amp;$D272,#REF!,0),MATCH(BP$3,#REF!,0)),0)</f>
        <v>0</v>
      </c>
      <c r="BQ272" s="122" t="e">
        <f t="shared" ref="BQ272:BX272" si="680">((BQ239*$G272*--(AND($BF272=0,$BG272=0))+$BF272+BQ239*$BG272)*--(BQ$3&gt;=$BH272))*(1+$BJ272*--(BQ$3&gt;=$BK272))*--(IFERROR(MOD(MONTH(BQ$3),$BI272),0)=0)</f>
        <v>#REF!</v>
      </c>
      <c r="BR272" s="122" t="e">
        <f t="shared" si="680"/>
        <v>#REF!</v>
      </c>
      <c r="BS272" s="122" t="e">
        <f t="shared" si="680"/>
        <v>#REF!</v>
      </c>
      <c r="BT272" s="122" t="e">
        <f t="shared" si="680"/>
        <v>#REF!</v>
      </c>
      <c r="BU272" s="122" t="e">
        <f t="shared" si="680"/>
        <v>#REF!</v>
      </c>
      <c r="BV272" s="122" t="e">
        <f t="shared" si="680"/>
        <v>#REF!</v>
      </c>
      <c r="BW272" s="122" t="e">
        <f t="shared" si="680"/>
        <v>#REF!</v>
      </c>
      <c r="BX272" s="122" t="e">
        <f t="shared" si="680"/>
        <v>#REF!</v>
      </c>
      <c r="BY272" s="89"/>
      <c r="BZ272" s="124" t="e">
        <f t="shared" si="643"/>
        <v>#REF!</v>
      </c>
      <c r="CA272" s="90" t="e">
        <f>BZ272/BZ239</f>
        <v>#REF!</v>
      </c>
      <c r="CB272" s="60"/>
      <c r="CC272" s="122" t="e">
        <f t="shared" ref="CC272:CN272" si="681">((CC239*$G272*--(AND($BF272=0,$BG272=0))+$BF272+CC239*$BG272)*--(CC$3&gt;=$BH272))*(1+$BJ272*--(CC$3&gt;=$BK272))*--(IFERROR(MOD(MONTH(CC$3),$BI272),0)=0)</f>
        <v>#REF!</v>
      </c>
      <c r="CD272" s="122" t="e">
        <f t="shared" si="681"/>
        <v>#REF!</v>
      </c>
      <c r="CE272" s="122" t="e">
        <f t="shared" si="681"/>
        <v>#REF!</v>
      </c>
      <c r="CF272" s="122" t="e">
        <f t="shared" si="681"/>
        <v>#REF!</v>
      </c>
      <c r="CG272" s="122" t="e">
        <f t="shared" si="681"/>
        <v>#REF!</v>
      </c>
      <c r="CH272" s="122" t="e">
        <f t="shared" si="681"/>
        <v>#REF!</v>
      </c>
      <c r="CI272" s="122" t="e">
        <f t="shared" si="681"/>
        <v>#REF!</v>
      </c>
      <c r="CJ272" s="122" t="e">
        <f t="shared" si="681"/>
        <v>#REF!</v>
      </c>
      <c r="CK272" s="122" t="e">
        <f t="shared" si="681"/>
        <v>#REF!</v>
      </c>
      <c r="CL272" s="122" t="e">
        <f t="shared" si="681"/>
        <v>#REF!</v>
      </c>
      <c r="CM272" s="122" t="e">
        <f t="shared" si="681"/>
        <v>#REF!</v>
      </c>
      <c r="CN272" s="122" t="e">
        <f t="shared" si="681"/>
        <v>#REF!</v>
      </c>
      <c r="CO272" s="89"/>
      <c r="CP272" s="124" t="e">
        <f t="shared" si="645"/>
        <v>#REF!</v>
      </c>
      <c r="CQ272" s="90" t="e">
        <f>CP272/CP239</f>
        <v>#REF!</v>
      </c>
    </row>
    <row r="273" spans="1:95" ht="10.5" customHeight="1" outlineLevel="1" x14ac:dyDescent="0.25">
      <c r="A273" s="70" t="str">
        <f t="shared" si="674"/>
        <v>DespesaFérias</v>
      </c>
      <c r="B273" s="114" t="s">
        <v>53</v>
      </c>
      <c r="C273" s="78" t="s">
        <v>109</v>
      </c>
      <c r="D273" s="89" t="s">
        <v>109</v>
      </c>
      <c r="E273" s="89" t="e">
        <f>D237</f>
        <v>#REF!</v>
      </c>
      <c r="F273" s="89"/>
      <c r="G273" s="90">
        <v>-9.8399946402394477E-3</v>
      </c>
      <c r="H273" s="89"/>
      <c r="I273" s="122">
        <v>-1177.609206976847</v>
      </c>
      <c r="J273" s="122">
        <v>0</v>
      </c>
      <c r="K273" s="122">
        <v>-1666.245969272062</v>
      </c>
      <c r="L273" s="122">
        <v>0</v>
      </c>
      <c r="M273" s="122">
        <v>0</v>
      </c>
      <c r="N273" s="122">
        <v>0</v>
      </c>
      <c r="O273" s="122">
        <v>0</v>
      </c>
      <c r="P273" s="122">
        <v>0</v>
      </c>
      <c r="Q273" s="122">
        <v>0</v>
      </c>
      <c r="R273" s="122">
        <v>0</v>
      </c>
      <c r="S273" s="122">
        <v>0</v>
      </c>
      <c r="T273" s="122">
        <v>0</v>
      </c>
      <c r="U273" s="89"/>
      <c r="V273" s="124">
        <f t="shared" si="637"/>
        <v>-2843.8551762489087</v>
      </c>
      <c r="W273" s="90">
        <f>V273/V239</f>
        <v>-4.6664164814686649E-3</v>
      </c>
      <c r="X273" s="60"/>
      <c r="Y273" s="122">
        <f t="array" ref="Y273">IFERROR(INDEX(#REF!,MATCH($A237&amp;$D273,#REF!,0),MATCH(Y$3,#REF!,0)),0)</f>
        <v>0</v>
      </c>
      <c r="Z273" s="122">
        <f t="array" ref="Z273">IFERROR(INDEX(#REF!,MATCH($A237&amp;$D273,#REF!,0),MATCH(Z$3,#REF!,0)),0)</f>
        <v>0</v>
      </c>
      <c r="AA273" s="122">
        <f t="array" ref="AA273">IFERROR(INDEX(#REF!,MATCH($A237&amp;$D273,#REF!,0),MATCH(AA$3,#REF!,0)),0)</f>
        <v>0</v>
      </c>
      <c r="AB273" s="122">
        <f t="array" ref="AB273">IFERROR(INDEX(#REF!,MATCH($A237&amp;$D273,#REF!,0),MATCH(AB$3,#REF!,0)),0)</f>
        <v>0</v>
      </c>
      <c r="AC273" s="122">
        <f t="array" ref="AC273">IFERROR(INDEX(#REF!,MATCH($A237&amp;$D273,#REF!,0),MATCH(AC$3,#REF!,0)),0)</f>
        <v>0</v>
      </c>
      <c r="AD273" s="122">
        <f t="array" ref="AD273">IFERROR(INDEX(#REF!,MATCH($A237&amp;$D273,#REF!,0),MATCH(AD$3,#REF!,0)),0)</f>
        <v>0</v>
      </c>
      <c r="AE273" s="122">
        <f t="array" ref="AE273">IFERROR(INDEX(#REF!,MATCH($A237&amp;$D273,#REF!,0),MATCH(AE$3,#REF!,0)),0)</f>
        <v>0</v>
      </c>
      <c r="AF273" s="122">
        <f t="array" ref="AF273">IFERROR(INDEX(#REF!,MATCH($A237&amp;$D273,#REF!,0),MATCH(AF$3,#REF!,0)),0)</f>
        <v>0</v>
      </c>
      <c r="AG273" s="122">
        <f t="array" ref="AG273">IFERROR(INDEX(#REF!,MATCH($A237&amp;$D273,#REF!,0),MATCH(AG$3,#REF!,0)),0)</f>
        <v>0</v>
      </c>
      <c r="AH273" s="122">
        <f t="array" ref="AH273">IFERROR(INDEX(#REF!,MATCH($A237&amp;$D273,#REF!,0),MATCH(AH$3,#REF!,0)),0)</f>
        <v>0</v>
      </c>
      <c r="AI273" s="122">
        <f t="array" ref="AI273">IFERROR(INDEX(#REF!,MATCH($A237&amp;$D273,#REF!,0),MATCH(AI$3,#REF!,0)),0)</f>
        <v>0</v>
      </c>
      <c r="AJ273" s="122">
        <f t="array" ref="AJ273">IFERROR(INDEX(#REF!,MATCH($A237&amp;$D273,#REF!,0),MATCH(AJ$3,#REF!,0)),0)</f>
        <v>0</v>
      </c>
      <c r="AK273" s="89"/>
      <c r="AL273" s="124">
        <f t="shared" si="639"/>
        <v>0</v>
      </c>
      <c r="AM273" s="90" t="e">
        <f>AL273/AL239</f>
        <v>#DIV/0!</v>
      </c>
      <c r="AN273" s="60" t="e">
        <f>D237&amp;D273</f>
        <v>#REF!</v>
      </c>
      <c r="AO273" s="122">
        <f t="array" ref="AO273">IFERROR(INDEX(#REF!,MATCH($A237&amp;$D273,#REF!,0),MATCH(AO$3,#REF!,0)),0)</f>
        <v>0</v>
      </c>
      <c r="AP273" s="122">
        <f t="array" ref="AP273">IFERROR(INDEX(#REF!,MATCH($A237&amp;$D273,#REF!,0),MATCH(AP$3,#REF!,0)),0)</f>
        <v>0</v>
      </c>
      <c r="AQ273" s="122">
        <f t="array" ref="AQ273">IFERROR(INDEX(#REF!,MATCH($A237&amp;$D273,#REF!,0),MATCH(AQ$3,#REF!,0)),0)</f>
        <v>0</v>
      </c>
      <c r="AR273" s="122">
        <f t="array" ref="AR273">IFERROR(INDEX(#REF!,MATCH($A237&amp;$D273,#REF!,0),MATCH(AR$3,#REF!,0)),0)</f>
        <v>0</v>
      </c>
      <c r="AS273" s="122">
        <f t="array" ref="AS273">IFERROR(INDEX(#REF!,MATCH($A237&amp;$D273,#REF!,0),MATCH(AS$3,#REF!,0)),0)</f>
        <v>0</v>
      </c>
      <c r="AT273" s="122">
        <f t="array" ref="AT273">IFERROR(INDEX(#REF!,MATCH($A237&amp;$D273,#REF!,0),MATCH(AT$3,#REF!,0)),0)</f>
        <v>0</v>
      </c>
      <c r="AU273" s="122">
        <f t="array" ref="AU273">IFERROR(INDEX(#REF!,MATCH($A237&amp;$D273,#REF!,0),MATCH(AU$3,#REF!,0)),0)</f>
        <v>0</v>
      </c>
      <c r="AV273" s="122">
        <f t="array" ref="AV273">IFERROR(INDEX(#REF!,MATCH($A237&amp;$D273,#REF!,0),MATCH(AV$3,#REF!,0)),0)</f>
        <v>0</v>
      </c>
      <c r="AW273" s="122">
        <f t="array" ref="AW273">IFERROR(INDEX(#REF!,MATCH($A237&amp;$D273,#REF!,0),MATCH(AW$3,#REF!,0)),0)</f>
        <v>0</v>
      </c>
      <c r="AX273" s="122">
        <f t="array" ref="AX273">IFERROR(INDEX(#REF!,MATCH($A237&amp;$D273,#REF!,0),MATCH(AX$3,#REF!,0)),0)</f>
        <v>0</v>
      </c>
      <c r="AY273" s="122">
        <f t="array" ref="AY273">IFERROR(INDEX(#REF!,MATCH($A237&amp;$D273,#REF!,0),MATCH(AY$3,#REF!,0)),0)</f>
        <v>0</v>
      </c>
      <c r="AZ273" s="122">
        <f t="array" ref="AZ273">IFERROR(INDEX(#REF!,MATCH($A237&amp;$D273,#REF!,0),MATCH(AZ$3,#REF!,0)),0)</f>
        <v>0</v>
      </c>
      <c r="BA273" s="89"/>
      <c r="BB273" s="124">
        <f t="shared" si="641"/>
        <v>0</v>
      </c>
      <c r="BC273" s="90" t="e">
        <f>BB273/BB239</f>
        <v>#DIV/0!</v>
      </c>
      <c r="BD273" s="60"/>
      <c r="BE273" s="122">
        <f t="shared" ref="BE273:BG288" si="682">INDEX($BE$4:$BK$115,MATCH($D273,$D$4:$D$115,0),MATCH(BE$475,$BE$4:$BK$4,0))</f>
        <v>0</v>
      </c>
      <c r="BF273" s="125">
        <f t="shared" si="682"/>
        <v>0</v>
      </c>
      <c r="BG273" s="126">
        <f t="shared" si="682"/>
        <v>2.7777777777777776E-2</v>
      </c>
      <c r="BH273" s="127" t="e">
        <f>BH239</f>
        <v>#REF!</v>
      </c>
      <c r="BI273" s="128">
        <f t="shared" si="679"/>
        <v>0</v>
      </c>
      <c r="BJ273" s="126">
        <f t="shared" si="679"/>
        <v>0</v>
      </c>
      <c r="BK273" s="127">
        <f t="shared" ref="BK273:BK288" si="683">INDEX($BE$4:$BK$115,MATCH($D273,$D$4:$D$115,0),MATCH(BK$475,$BE$4:$BK$4,0))</f>
        <v>0</v>
      </c>
      <c r="BL273" s="60"/>
      <c r="BM273" s="122">
        <f t="array" ref="BM273">IFERROR(INDEX(#REF!,MATCH($A237&amp;$D273,#REF!,0),MATCH(BM$3,#REF!,0)),0)</f>
        <v>0</v>
      </c>
      <c r="BN273" s="122">
        <f t="array" ref="BN273">IFERROR(INDEX(#REF!,MATCH($A237&amp;$D273,#REF!,0),MATCH(BN$3,#REF!,0)),0)</f>
        <v>0</v>
      </c>
      <c r="BO273" s="122">
        <f t="array" ref="BO273">IFERROR(INDEX(#REF!,MATCH($A237&amp;$D273,#REF!,0),MATCH(BO$3,#REF!,0)),0)</f>
        <v>0</v>
      </c>
      <c r="BP273" s="122">
        <f t="array" ref="BP273">IFERROR(INDEX(#REF!,MATCH($A237&amp;$D273,#REF!,0),MATCH(BP$3,#REF!,0)),0)</f>
        <v>0</v>
      </c>
      <c r="BQ273" s="122" t="e">
        <f t="shared" ref="BQ273:BX273" si="684">BQ272*$BG273</f>
        <v>#REF!</v>
      </c>
      <c r="BR273" s="122" t="e">
        <f t="shared" si="684"/>
        <v>#REF!</v>
      </c>
      <c r="BS273" s="122" t="e">
        <f t="shared" si="684"/>
        <v>#REF!</v>
      </c>
      <c r="BT273" s="122" t="e">
        <f t="shared" si="684"/>
        <v>#REF!</v>
      </c>
      <c r="BU273" s="122" t="e">
        <f t="shared" si="684"/>
        <v>#REF!</v>
      </c>
      <c r="BV273" s="122" t="e">
        <f t="shared" si="684"/>
        <v>#REF!</v>
      </c>
      <c r="BW273" s="122" t="e">
        <f t="shared" si="684"/>
        <v>#REF!</v>
      </c>
      <c r="BX273" s="122" t="e">
        <f t="shared" si="684"/>
        <v>#REF!</v>
      </c>
      <c r="BY273" s="89"/>
      <c r="BZ273" s="124" t="e">
        <f t="shared" si="643"/>
        <v>#REF!</v>
      </c>
      <c r="CA273" s="90" t="e">
        <f>BZ273/BZ239</f>
        <v>#REF!</v>
      </c>
      <c r="CB273" s="60"/>
      <c r="CC273" s="122" t="e">
        <f t="shared" ref="CC273:CN273" si="685">CC272*$BG273</f>
        <v>#REF!</v>
      </c>
      <c r="CD273" s="122" t="e">
        <f t="shared" si="685"/>
        <v>#REF!</v>
      </c>
      <c r="CE273" s="122" t="e">
        <f t="shared" si="685"/>
        <v>#REF!</v>
      </c>
      <c r="CF273" s="122" t="e">
        <f t="shared" si="685"/>
        <v>#REF!</v>
      </c>
      <c r="CG273" s="122" t="e">
        <f t="shared" si="685"/>
        <v>#REF!</v>
      </c>
      <c r="CH273" s="122" t="e">
        <f t="shared" si="685"/>
        <v>#REF!</v>
      </c>
      <c r="CI273" s="122" t="e">
        <f t="shared" si="685"/>
        <v>#REF!</v>
      </c>
      <c r="CJ273" s="122" t="e">
        <f t="shared" si="685"/>
        <v>#REF!</v>
      </c>
      <c r="CK273" s="122" t="e">
        <f t="shared" si="685"/>
        <v>#REF!</v>
      </c>
      <c r="CL273" s="122" t="e">
        <f t="shared" si="685"/>
        <v>#REF!</v>
      </c>
      <c r="CM273" s="122" t="e">
        <f t="shared" si="685"/>
        <v>#REF!</v>
      </c>
      <c r="CN273" s="122" t="e">
        <f t="shared" si="685"/>
        <v>#REF!</v>
      </c>
      <c r="CO273" s="89"/>
      <c r="CP273" s="124" t="e">
        <f t="shared" si="645"/>
        <v>#REF!</v>
      </c>
      <c r="CQ273" s="90" t="e">
        <f>CP273/CP239</f>
        <v>#REF!</v>
      </c>
    </row>
    <row r="274" spans="1:95" ht="10.5" customHeight="1" outlineLevel="1" x14ac:dyDescent="0.25">
      <c r="A274" s="70" t="str">
        <f t="shared" si="674"/>
        <v>Despesa13º salário</v>
      </c>
      <c r="B274" s="114" t="s">
        <v>53</v>
      </c>
      <c r="C274" s="78" t="s">
        <v>110</v>
      </c>
      <c r="D274" s="89" t="s">
        <v>110</v>
      </c>
      <c r="E274" s="89" t="e">
        <f>D237</f>
        <v>#REF!</v>
      </c>
      <c r="F274" s="89"/>
      <c r="G274" s="90">
        <v>0</v>
      </c>
      <c r="H274" s="89"/>
      <c r="I274" s="122">
        <v>0</v>
      </c>
      <c r="J274" s="122">
        <v>0</v>
      </c>
      <c r="K274" s="122">
        <v>0</v>
      </c>
      <c r="L274" s="122">
        <v>0</v>
      </c>
      <c r="M274" s="122">
        <v>0</v>
      </c>
      <c r="N274" s="122">
        <v>0</v>
      </c>
      <c r="O274" s="122">
        <v>0</v>
      </c>
      <c r="P274" s="122">
        <v>0</v>
      </c>
      <c r="Q274" s="122">
        <v>0</v>
      </c>
      <c r="R274" s="122">
        <v>0</v>
      </c>
      <c r="S274" s="122">
        <v>0</v>
      </c>
      <c r="T274" s="122">
        <v>0</v>
      </c>
      <c r="U274" s="89"/>
      <c r="V274" s="124">
        <f t="shared" si="637"/>
        <v>0</v>
      </c>
      <c r="W274" s="90">
        <f>V274/V239</f>
        <v>0</v>
      </c>
      <c r="X274" s="60"/>
      <c r="Y274" s="122">
        <f t="array" ref="Y274">IFERROR(INDEX(#REF!,MATCH($A237&amp;$D274,#REF!,0),MATCH(Y$3,#REF!,0)),0)</f>
        <v>0</v>
      </c>
      <c r="Z274" s="122">
        <f t="array" ref="Z274">IFERROR(INDEX(#REF!,MATCH($A237&amp;$D274,#REF!,0),MATCH(Z$3,#REF!,0)),0)</f>
        <v>0</v>
      </c>
      <c r="AA274" s="122">
        <f t="array" ref="AA274">IFERROR(INDEX(#REF!,MATCH($A237&amp;$D274,#REF!,0),MATCH(AA$3,#REF!,0)),0)</f>
        <v>0</v>
      </c>
      <c r="AB274" s="122">
        <f t="array" ref="AB274">IFERROR(INDEX(#REF!,MATCH($A237&amp;$D274,#REF!,0),MATCH(AB$3,#REF!,0)),0)</f>
        <v>0</v>
      </c>
      <c r="AC274" s="122">
        <f t="array" ref="AC274">IFERROR(INDEX(#REF!,MATCH($A237&amp;$D274,#REF!,0),MATCH(AC$3,#REF!,0)),0)</f>
        <v>0</v>
      </c>
      <c r="AD274" s="122">
        <f t="array" ref="AD274">IFERROR(INDEX(#REF!,MATCH($A237&amp;$D274,#REF!,0),MATCH(AD$3,#REF!,0)),0)</f>
        <v>0</v>
      </c>
      <c r="AE274" s="122">
        <f t="array" ref="AE274">IFERROR(INDEX(#REF!,MATCH($A237&amp;$D274,#REF!,0),MATCH(AE$3,#REF!,0)),0)</f>
        <v>0</v>
      </c>
      <c r="AF274" s="122">
        <f t="array" ref="AF274">IFERROR(INDEX(#REF!,MATCH($A237&amp;$D274,#REF!,0),MATCH(AF$3,#REF!,0)),0)</f>
        <v>0</v>
      </c>
      <c r="AG274" s="122">
        <f t="array" ref="AG274">IFERROR(INDEX(#REF!,MATCH($A237&amp;$D274,#REF!,0),MATCH(AG$3,#REF!,0)),0)</f>
        <v>0</v>
      </c>
      <c r="AH274" s="122">
        <f t="array" ref="AH274">IFERROR(INDEX(#REF!,MATCH($A237&amp;$D274,#REF!,0),MATCH(AH$3,#REF!,0)),0)</f>
        <v>0</v>
      </c>
      <c r="AI274" s="122">
        <f t="array" ref="AI274">IFERROR(INDEX(#REF!,MATCH($A237&amp;$D274,#REF!,0),MATCH(AI$3,#REF!,0)),0)</f>
        <v>0</v>
      </c>
      <c r="AJ274" s="122">
        <f t="array" ref="AJ274">IFERROR(INDEX(#REF!,MATCH($A237&amp;$D274,#REF!,0),MATCH(AJ$3,#REF!,0)),0)</f>
        <v>0</v>
      </c>
      <c r="AK274" s="89"/>
      <c r="AL274" s="124">
        <f t="shared" si="639"/>
        <v>0</v>
      </c>
      <c r="AM274" s="90" t="e">
        <f>AL274/AL239</f>
        <v>#DIV/0!</v>
      </c>
      <c r="AN274" s="60" t="e">
        <f>D237&amp;D274</f>
        <v>#REF!</v>
      </c>
      <c r="AO274" s="122">
        <f t="array" ref="AO274">IFERROR(INDEX(#REF!,MATCH($A237&amp;$D274,#REF!,0),MATCH(AO$3,#REF!,0)),0)</f>
        <v>0</v>
      </c>
      <c r="AP274" s="122">
        <f t="array" ref="AP274">IFERROR(INDEX(#REF!,MATCH($A237&amp;$D274,#REF!,0),MATCH(AP$3,#REF!,0)),0)</f>
        <v>0</v>
      </c>
      <c r="AQ274" s="122">
        <f t="array" ref="AQ274">IFERROR(INDEX(#REF!,MATCH($A237&amp;$D274,#REF!,0),MATCH(AQ$3,#REF!,0)),0)</f>
        <v>0</v>
      </c>
      <c r="AR274" s="122">
        <f t="array" ref="AR274">IFERROR(INDEX(#REF!,MATCH($A237&amp;$D274,#REF!,0),MATCH(AR$3,#REF!,0)),0)</f>
        <v>0</v>
      </c>
      <c r="AS274" s="122">
        <f t="array" ref="AS274">IFERROR(INDEX(#REF!,MATCH($A237&amp;$D274,#REF!,0),MATCH(AS$3,#REF!,0)),0)</f>
        <v>0</v>
      </c>
      <c r="AT274" s="122">
        <f t="array" ref="AT274">IFERROR(INDEX(#REF!,MATCH($A237&amp;$D274,#REF!,0),MATCH(AT$3,#REF!,0)),0)</f>
        <v>0</v>
      </c>
      <c r="AU274" s="122">
        <f t="array" ref="AU274">IFERROR(INDEX(#REF!,MATCH($A237&amp;$D274,#REF!,0),MATCH(AU$3,#REF!,0)),0)</f>
        <v>0</v>
      </c>
      <c r="AV274" s="122">
        <f t="array" ref="AV274">IFERROR(INDEX(#REF!,MATCH($A237&amp;$D274,#REF!,0),MATCH(AV$3,#REF!,0)),0)</f>
        <v>0</v>
      </c>
      <c r="AW274" s="122">
        <f t="array" ref="AW274">IFERROR(INDEX(#REF!,MATCH($A237&amp;$D274,#REF!,0),MATCH(AW$3,#REF!,0)),0)</f>
        <v>0</v>
      </c>
      <c r="AX274" s="122">
        <f t="array" ref="AX274">IFERROR(INDEX(#REF!,MATCH($A237&amp;$D274,#REF!,0),MATCH(AX$3,#REF!,0)),0)</f>
        <v>0</v>
      </c>
      <c r="AY274" s="122">
        <f t="array" ref="AY274">IFERROR(INDEX(#REF!,MATCH($A237&amp;$D274,#REF!,0),MATCH(AY$3,#REF!,0)),0)</f>
        <v>0</v>
      </c>
      <c r="AZ274" s="122">
        <f t="array" ref="AZ274">IFERROR(INDEX(#REF!,MATCH($A237&amp;$D274,#REF!,0),MATCH(AZ$3,#REF!,0)),0)</f>
        <v>0</v>
      </c>
      <c r="BA274" s="89"/>
      <c r="BB274" s="124">
        <f t="shared" si="641"/>
        <v>0</v>
      </c>
      <c r="BC274" s="90" t="e">
        <f>BB274/BB239</f>
        <v>#DIV/0!</v>
      </c>
      <c r="BD274" s="60"/>
      <c r="BE274" s="122">
        <f t="shared" si="682"/>
        <v>0</v>
      </c>
      <c r="BF274" s="125">
        <f t="shared" si="682"/>
        <v>0</v>
      </c>
      <c r="BG274" s="131">
        <f t="shared" si="682"/>
        <v>8.3333333333333329E-2</v>
      </c>
      <c r="BH274" s="127" t="e">
        <f>BH239</f>
        <v>#REF!</v>
      </c>
      <c r="BI274" s="128">
        <f t="shared" si="679"/>
        <v>0</v>
      </c>
      <c r="BJ274" s="126">
        <f t="shared" si="679"/>
        <v>0</v>
      </c>
      <c r="BK274" s="127">
        <f t="shared" si="683"/>
        <v>0</v>
      </c>
      <c r="BL274" s="60"/>
      <c r="BM274" s="122">
        <f t="array" ref="BM274">IFERROR(INDEX(#REF!,MATCH($A237&amp;$D274,#REF!,0),MATCH(BM$3,#REF!,0)),0)</f>
        <v>0</v>
      </c>
      <c r="BN274" s="122">
        <f t="array" ref="BN274">IFERROR(INDEX(#REF!,MATCH($A237&amp;$D274,#REF!,0),MATCH(BN$3,#REF!,0)),0)</f>
        <v>0</v>
      </c>
      <c r="BO274" s="122">
        <f t="array" ref="BO274">IFERROR(INDEX(#REF!,MATCH($A237&amp;$D274,#REF!,0),MATCH(BO$3,#REF!,0)),0)</f>
        <v>0</v>
      </c>
      <c r="BP274" s="122">
        <f t="array" ref="BP274">IFERROR(INDEX(#REF!,MATCH($A237&amp;$D274,#REF!,0),MATCH(BP$3,#REF!,0)),0)</f>
        <v>0</v>
      </c>
      <c r="BQ274" s="122" t="e">
        <f t="shared" ref="BQ274:BX274" si="686">BQ272*$BG274</f>
        <v>#REF!</v>
      </c>
      <c r="BR274" s="122" t="e">
        <f t="shared" si="686"/>
        <v>#REF!</v>
      </c>
      <c r="BS274" s="122" t="e">
        <f t="shared" si="686"/>
        <v>#REF!</v>
      </c>
      <c r="BT274" s="122" t="e">
        <f t="shared" si="686"/>
        <v>#REF!</v>
      </c>
      <c r="BU274" s="122" t="e">
        <f t="shared" si="686"/>
        <v>#REF!</v>
      </c>
      <c r="BV274" s="122" t="e">
        <f t="shared" si="686"/>
        <v>#REF!</v>
      </c>
      <c r="BW274" s="122" t="e">
        <f t="shared" si="686"/>
        <v>#REF!</v>
      </c>
      <c r="BX274" s="122" t="e">
        <f t="shared" si="686"/>
        <v>#REF!</v>
      </c>
      <c r="BY274" s="89"/>
      <c r="BZ274" s="124" t="e">
        <f t="shared" si="643"/>
        <v>#REF!</v>
      </c>
      <c r="CA274" s="90" t="e">
        <f>BZ274/BZ239</f>
        <v>#REF!</v>
      </c>
      <c r="CB274" s="60"/>
      <c r="CC274" s="122" t="e">
        <f t="shared" ref="CC274:CN274" si="687">CC272*$BG274</f>
        <v>#REF!</v>
      </c>
      <c r="CD274" s="122" t="e">
        <f t="shared" si="687"/>
        <v>#REF!</v>
      </c>
      <c r="CE274" s="122" t="e">
        <f t="shared" si="687"/>
        <v>#REF!</v>
      </c>
      <c r="CF274" s="122" t="e">
        <f t="shared" si="687"/>
        <v>#REF!</v>
      </c>
      <c r="CG274" s="122" t="e">
        <f t="shared" si="687"/>
        <v>#REF!</v>
      </c>
      <c r="CH274" s="122" t="e">
        <f t="shared" si="687"/>
        <v>#REF!</v>
      </c>
      <c r="CI274" s="122" t="e">
        <f t="shared" si="687"/>
        <v>#REF!</v>
      </c>
      <c r="CJ274" s="122" t="e">
        <f t="shared" si="687"/>
        <v>#REF!</v>
      </c>
      <c r="CK274" s="122" t="e">
        <f t="shared" si="687"/>
        <v>#REF!</v>
      </c>
      <c r="CL274" s="122" t="e">
        <f t="shared" si="687"/>
        <v>#REF!</v>
      </c>
      <c r="CM274" s="122" t="e">
        <f t="shared" si="687"/>
        <v>#REF!</v>
      </c>
      <c r="CN274" s="122" t="e">
        <f t="shared" si="687"/>
        <v>#REF!</v>
      </c>
      <c r="CO274" s="89"/>
      <c r="CP274" s="124" t="e">
        <f t="shared" si="645"/>
        <v>#REF!</v>
      </c>
      <c r="CQ274" s="90" t="e">
        <f>CP274/CP239</f>
        <v>#REF!</v>
      </c>
    </row>
    <row r="275" spans="1:95" ht="10.5" customHeight="1" outlineLevel="1" x14ac:dyDescent="0.25">
      <c r="A275" s="70" t="str">
        <f t="shared" si="674"/>
        <v>DespesaEncargos</v>
      </c>
      <c r="B275" s="114" t="s">
        <v>53</v>
      </c>
      <c r="C275" s="78" t="s">
        <v>270</v>
      </c>
      <c r="D275" s="89" t="s">
        <v>111</v>
      </c>
      <c r="E275" s="89" t="e">
        <f>D237</f>
        <v>#REF!</v>
      </c>
      <c r="F275" s="89"/>
      <c r="G275" s="90">
        <v>-2.2443045611408079E-2</v>
      </c>
      <c r="H275" s="89"/>
      <c r="I275" s="122">
        <v>-1957.88300421546</v>
      </c>
      <c r="J275" s="122">
        <v>-2962.1902245957681</v>
      </c>
      <c r="K275" s="122">
        <v>-2575.7982110589351</v>
      </c>
      <c r="L275" s="122">
        <v>-612.29868221958634</v>
      </c>
      <c r="M275" s="122">
        <v>-463.69130506191658</v>
      </c>
      <c r="N275" s="122">
        <v>-532.13366207484955</v>
      </c>
      <c r="O275" s="122">
        <v>-398.31217315877097</v>
      </c>
      <c r="P275" s="122">
        <v>-588.84164984521067</v>
      </c>
      <c r="Q275" s="122">
        <v>-576.76993986090019</v>
      </c>
      <c r="R275" s="122">
        <v>-545.16873610127777</v>
      </c>
      <c r="S275" s="122">
        <v>-564.72159044279397</v>
      </c>
      <c r="T275" s="122">
        <v>-889.99832670114188</v>
      </c>
      <c r="U275" s="89"/>
      <c r="V275" s="124">
        <f t="shared" si="637"/>
        <v>-12667.807505336608</v>
      </c>
      <c r="W275" s="90">
        <f>V275/V239</f>
        <v>-2.0786313670496596E-2</v>
      </c>
      <c r="X275" s="60"/>
      <c r="Y275" s="122">
        <f t="array" ref="Y275">IFERROR(INDEX(#REF!,MATCH($A237&amp;$D275,#REF!,0),MATCH(Y$3,#REF!,0)),0)</f>
        <v>0</v>
      </c>
      <c r="Z275" s="122">
        <f t="array" ref="Z275">IFERROR(INDEX(#REF!,MATCH($A237&amp;$D275,#REF!,0),MATCH(Z$3,#REF!,0)),0)</f>
        <v>0</v>
      </c>
      <c r="AA275" s="122">
        <f t="array" ref="AA275">IFERROR(INDEX(#REF!,MATCH($A237&amp;$D275,#REF!,0),MATCH(AA$3,#REF!,0)),0)</f>
        <v>0</v>
      </c>
      <c r="AB275" s="122">
        <f t="array" ref="AB275">IFERROR(INDEX(#REF!,MATCH($A237&amp;$D275,#REF!,0),MATCH(AB$3,#REF!,0)),0)</f>
        <v>0</v>
      </c>
      <c r="AC275" s="122">
        <f t="array" ref="AC275">IFERROR(INDEX(#REF!,MATCH($A237&amp;$D275,#REF!,0),MATCH(AC$3,#REF!,0)),0)</f>
        <v>0</v>
      </c>
      <c r="AD275" s="122">
        <f t="array" ref="AD275">IFERROR(INDEX(#REF!,MATCH($A237&amp;$D275,#REF!,0),MATCH(AD$3,#REF!,0)),0)</f>
        <v>0</v>
      </c>
      <c r="AE275" s="122">
        <f t="array" ref="AE275">IFERROR(INDEX(#REF!,MATCH($A237&amp;$D275,#REF!,0),MATCH(AE$3,#REF!,0)),0)</f>
        <v>0</v>
      </c>
      <c r="AF275" s="122">
        <f t="array" ref="AF275">IFERROR(INDEX(#REF!,MATCH($A237&amp;$D275,#REF!,0),MATCH(AF$3,#REF!,0)),0)</f>
        <v>0</v>
      </c>
      <c r="AG275" s="122">
        <f t="array" ref="AG275">IFERROR(INDEX(#REF!,MATCH($A237&amp;$D275,#REF!,0),MATCH(AG$3,#REF!,0)),0)</f>
        <v>0</v>
      </c>
      <c r="AH275" s="122">
        <f t="array" ref="AH275">IFERROR(INDEX(#REF!,MATCH($A237&amp;$D275,#REF!,0),MATCH(AH$3,#REF!,0)),0)</f>
        <v>0</v>
      </c>
      <c r="AI275" s="122">
        <f t="array" ref="AI275">IFERROR(INDEX(#REF!,MATCH($A237&amp;$D275,#REF!,0),MATCH(AI$3,#REF!,0)),0)</f>
        <v>0</v>
      </c>
      <c r="AJ275" s="122">
        <f t="array" ref="AJ275">IFERROR(INDEX(#REF!,MATCH($A237&amp;$D275,#REF!,0),MATCH(AJ$3,#REF!,0)),0)</f>
        <v>0</v>
      </c>
      <c r="AK275" s="89"/>
      <c r="AL275" s="124">
        <f t="shared" si="639"/>
        <v>0</v>
      </c>
      <c r="AM275" s="90" t="e">
        <f>AL275/AL239</f>
        <v>#DIV/0!</v>
      </c>
      <c r="AN275" s="60" t="e">
        <f>D237&amp;D275</f>
        <v>#REF!</v>
      </c>
      <c r="AO275" s="122">
        <f t="array" ref="AO275">IFERROR(INDEX(#REF!,MATCH($A237&amp;$D275,#REF!,0),MATCH(AO$3,#REF!,0)),0)</f>
        <v>0</v>
      </c>
      <c r="AP275" s="122">
        <f t="array" ref="AP275">IFERROR(INDEX(#REF!,MATCH($A237&amp;$D275,#REF!,0),MATCH(AP$3,#REF!,0)),0)</f>
        <v>0</v>
      </c>
      <c r="AQ275" s="122">
        <f t="array" ref="AQ275">IFERROR(INDEX(#REF!,MATCH($A237&amp;$D275,#REF!,0),MATCH(AQ$3,#REF!,0)),0)</f>
        <v>0</v>
      </c>
      <c r="AR275" s="122">
        <f t="array" ref="AR275">IFERROR(INDEX(#REF!,MATCH($A237&amp;$D275,#REF!,0),MATCH(AR$3,#REF!,0)),0)</f>
        <v>0</v>
      </c>
      <c r="AS275" s="122">
        <f t="array" ref="AS275">IFERROR(INDEX(#REF!,MATCH($A237&amp;$D275,#REF!,0),MATCH(AS$3,#REF!,0)),0)</f>
        <v>0</v>
      </c>
      <c r="AT275" s="122">
        <f t="array" ref="AT275">IFERROR(INDEX(#REF!,MATCH($A237&amp;$D275,#REF!,0),MATCH(AT$3,#REF!,0)),0)</f>
        <v>0</v>
      </c>
      <c r="AU275" s="122">
        <f t="array" ref="AU275">IFERROR(INDEX(#REF!,MATCH($A237&amp;$D275,#REF!,0),MATCH(AU$3,#REF!,0)),0)</f>
        <v>0</v>
      </c>
      <c r="AV275" s="122">
        <f t="array" ref="AV275">IFERROR(INDEX(#REF!,MATCH($A237&amp;$D275,#REF!,0),MATCH(AV$3,#REF!,0)),0)</f>
        <v>0</v>
      </c>
      <c r="AW275" s="122">
        <f t="array" ref="AW275">IFERROR(INDEX(#REF!,MATCH($A237&amp;$D275,#REF!,0),MATCH(AW$3,#REF!,0)),0)</f>
        <v>0</v>
      </c>
      <c r="AX275" s="122">
        <f t="array" ref="AX275">IFERROR(INDEX(#REF!,MATCH($A237&amp;$D275,#REF!,0),MATCH(AX$3,#REF!,0)),0)</f>
        <v>0</v>
      </c>
      <c r="AY275" s="122">
        <f t="array" ref="AY275">IFERROR(INDEX(#REF!,MATCH($A237&amp;$D275,#REF!,0),MATCH(AY$3,#REF!,0)),0)</f>
        <v>0</v>
      </c>
      <c r="AZ275" s="122">
        <f t="array" ref="AZ275">IFERROR(INDEX(#REF!,MATCH($A237&amp;$D275,#REF!,0),MATCH(AZ$3,#REF!,0)),0)</f>
        <v>0</v>
      </c>
      <c r="BA275" s="89"/>
      <c r="BB275" s="124">
        <f t="shared" si="641"/>
        <v>0</v>
      </c>
      <c r="BC275" s="90" t="e">
        <f>BB275/BB239</f>
        <v>#DIV/0!</v>
      </c>
      <c r="BD275" s="60"/>
      <c r="BE275" s="122" t="str">
        <f t="shared" si="682"/>
        <v>INSS + FGTS</v>
      </c>
      <c r="BF275" s="125">
        <f t="shared" si="682"/>
        <v>0</v>
      </c>
      <c r="BG275" s="131">
        <f t="shared" si="682"/>
        <v>0.35800000000000004</v>
      </c>
      <c r="BH275" s="127" t="e">
        <f>BH239</f>
        <v>#REF!</v>
      </c>
      <c r="BI275" s="128">
        <f t="shared" si="679"/>
        <v>0</v>
      </c>
      <c r="BJ275" s="126">
        <f t="shared" si="679"/>
        <v>0</v>
      </c>
      <c r="BK275" s="127">
        <f t="shared" si="683"/>
        <v>0</v>
      </c>
      <c r="BL275" s="60"/>
      <c r="BM275" s="122">
        <f t="array" ref="BM275">IFERROR(INDEX(#REF!,MATCH($A237&amp;$D275,#REF!,0),MATCH(BM$3,#REF!,0)),0)</f>
        <v>0</v>
      </c>
      <c r="BN275" s="122">
        <f t="array" ref="BN275">IFERROR(INDEX(#REF!,MATCH($A237&amp;$D275,#REF!,0),MATCH(BN$3,#REF!,0)),0)</f>
        <v>0</v>
      </c>
      <c r="BO275" s="122">
        <f t="array" ref="BO275">IFERROR(INDEX(#REF!,MATCH($A237&amp;$D275,#REF!,0),MATCH(BO$3,#REF!,0)),0)</f>
        <v>0</v>
      </c>
      <c r="BP275" s="122">
        <f t="array" ref="BP275">IFERROR(INDEX(#REF!,MATCH($A237&amp;$D275,#REF!,0),MATCH(BP$3,#REF!,0)),0)</f>
        <v>0</v>
      </c>
      <c r="BQ275" s="122" t="e">
        <f t="shared" ref="BQ275:BX275" si="688">SUM(BQ272:BQ274)*$BG275</f>
        <v>#REF!</v>
      </c>
      <c r="BR275" s="122" t="e">
        <f t="shared" si="688"/>
        <v>#REF!</v>
      </c>
      <c r="BS275" s="122" t="e">
        <f t="shared" si="688"/>
        <v>#REF!</v>
      </c>
      <c r="BT275" s="122" t="e">
        <f t="shared" si="688"/>
        <v>#REF!</v>
      </c>
      <c r="BU275" s="122" t="e">
        <f t="shared" si="688"/>
        <v>#REF!</v>
      </c>
      <c r="BV275" s="122" t="e">
        <f t="shared" si="688"/>
        <v>#REF!</v>
      </c>
      <c r="BW275" s="122" t="e">
        <f t="shared" si="688"/>
        <v>#REF!</v>
      </c>
      <c r="BX275" s="122" t="e">
        <f t="shared" si="688"/>
        <v>#REF!</v>
      </c>
      <c r="BY275" s="89"/>
      <c r="BZ275" s="124" t="e">
        <f t="shared" si="643"/>
        <v>#REF!</v>
      </c>
      <c r="CA275" s="90" t="e">
        <f>BZ275/BZ239</f>
        <v>#REF!</v>
      </c>
      <c r="CB275" s="60"/>
      <c r="CC275" s="122" t="e">
        <f t="shared" ref="CC275:CN275" si="689">SUM(CC272:CC274)*$BG275</f>
        <v>#REF!</v>
      </c>
      <c r="CD275" s="122" t="e">
        <f t="shared" si="689"/>
        <v>#REF!</v>
      </c>
      <c r="CE275" s="122" t="e">
        <f t="shared" si="689"/>
        <v>#REF!</v>
      </c>
      <c r="CF275" s="122" t="e">
        <f t="shared" si="689"/>
        <v>#REF!</v>
      </c>
      <c r="CG275" s="122" t="e">
        <f t="shared" si="689"/>
        <v>#REF!</v>
      </c>
      <c r="CH275" s="122" t="e">
        <f t="shared" si="689"/>
        <v>#REF!</v>
      </c>
      <c r="CI275" s="122" t="e">
        <f t="shared" si="689"/>
        <v>#REF!</v>
      </c>
      <c r="CJ275" s="122" t="e">
        <f t="shared" si="689"/>
        <v>#REF!</v>
      </c>
      <c r="CK275" s="122" t="e">
        <f t="shared" si="689"/>
        <v>#REF!</v>
      </c>
      <c r="CL275" s="122" t="e">
        <f t="shared" si="689"/>
        <v>#REF!</v>
      </c>
      <c r="CM275" s="122" t="e">
        <f t="shared" si="689"/>
        <v>#REF!</v>
      </c>
      <c r="CN275" s="122" t="e">
        <f t="shared" si="689"/>
        <v>#REF!</v>
      </c>
      <c r="CO275" s="89"/>
      <c r="CP275" s="124" t="e">
        <f t="shared" si="645"/>
        <v>#REF!</v>
      </c>
      <c r="CQ275" s="90" t="e">
        <f>CP275/CP239</f>
        <v>#REF!</v>
      </c>
    </row>
    <row r="276" spans="1:95" ht="10.5" customHeight="1" outlineLevel="1" x14ac:dyDescent="0.25">
      <c r="A276" s="70" t="str">
        <f t="shared" si="674"/>
        <v>DespesaRescisões</v>
      </c>
      <c r="B276" s="114" t="s">
        <v>53</v>
      </c>
      <c r="C276" s="78" t="s">
        <v>112</v>
      </c>
      <c r="D276" s="89" t="s">
        <v>112</v>
      </c>
      <c r="E276" s="89" t="e">
        <f>D237</f>
        <v>#REF!</v>
      </c>
      <c r="F276" s="89"/>
      <c r="G276" s="90">
        <v>-1.4817939530762681E-2</v>
      </c>
      <c r="H276" s="89"/>
      <c r="I276" s="122">
        <v>0</v>
      </c>
      <c r="J276" s="122">
        <v>0</v>
      </c>
      <c r="K276" s="122">
        <v>0</v>
      </c>
      <c r="L276" s="122">
        <v>0</v>
      </c>
      <c r="M276" s="122">
        <v>0</v>
      </c>
      <c r="N276" s="122">
        <v>0</v>
      </c>
      <c r="O276" s="122">
        <v>0</v>
      </c>
      <c r="P276" s="122">
        <v>-2026.670206663033</v>
      </c>
      <c r="Q276" s="122">
        <v>0</v>
      </c>
      <c r="R276" s="122">
        <v>0</v>
      </c>
      <c r="S276" s="122">
        <v>0</v>
      </c>
      <c r="T276" s="122">
        <v>0</v>
      </c>
      <c r="U276" s="89"/>
      <c r="V276" s="124">
        <f t="shared" si="637"/>
        <v>-2026.670206663033</v>
      </c>
      <c r="W276" s="90">
        <f>V276/V239</f>
        <v>-3.325516479832914E-3</v>
      </c>
      <c r="X276" s="60"/>
      <c r="Y276" s="122">
        <f t="array" ref="Y276">IFERROR(INDEX(#REF!,MATCH($A237&amp;$D276,#REF!,0),MATCH(Y$3,#REF!,0)),0)</f>
        <v>0</v>
      </c>
      <c r="Z276" s="122">
        <f t="array" ref="Z276">IFERROR(INDEX(#REF!,MATCH($A237&amp;$D276,#REF!,0),MATCH(Z$3,#REF!,0)),0)</f>
        <v>0</v>
      </c>
      <c r="AA276" s="122">
        <f t="array" ref="AA276">IFERROR(INDEX(#REF!,MATCH($A237&amp;$D276,#REF!,0),MATCH(AA$3,#REF!,0)),0)</f>
        <v>0</v>
      </c>
      <c r="AB276" s="122">
        <f t="array" ref="AB276">IFERROR(INDEX(#REF!,MATCH($A237&amp;$D276,#REF!,0),MATCH(AB$3,#REF!,0)),0)</f>
        <v>0</v>
      </c>
      <c r="AC276" s="122">
        <f t="array" ref="AC276">IFERROR(INDEX(#REF!,MATCH($A237&amp;$D276,#REF!,0),MATCH(AC$3,#REF!,0)),0)</f>
        <v>0</v>
      </c>
      <c r="AD276" s="122">
        <f t="array" ref="AD276">IFERROR(INDEX(#REF!,MATCH($A237&amp;$D276,#REF!,0),MATCH(AD$3,#REF!,0)),0)</f>
        <v>0</v>
      </c>
      <c r="AE276" s="122">
        <f t="array" ref="AE276">IFERROR(INDEX(#REF!,MATCH($A237&amp;$D276,#REF!,0),MATCH(AE$3,#REF!,0)),0)</f>
        <v>0</v>
      </c>
      <c r="AF276" s="122">
        <f t="array" ref="AF276">IFERROR(INDEX(#REF!,MATCH($A237&amp;$D276,#REF!,0),MATCH(AF$3,#REF!,0)),0)</f>
        <v>0</v>
      </c>
      <c r="AG276" s="122">
        <f t="array" ref="AG276">IFERROR(INDEX(#REF!,MATCH($A237&amp;$D276,#REF!,0),MATCH(AG$3,#REF!,0)),0)</f>
        <v>0</v>
      </c>
      <c r="AH276" s="122">
        <f t="array" ref="AH276">IFERROR(INDEX(#REF!,MATCH($A237&amp;$D276,#REF!,0),MATCH(AH$3,#REF!,0)),0)</f>
        <v>0</v>
      </c>
      <c r="AI276" s="122">
        <f t="array" ref="AI276">IFERROR(INDEX(#REF!,MATCH($A237&amp;$D276,#REF!,0),MATCH(AI$3,#REF!,0)),0)</f>
        <v>0</v>
      </c>
      <c r="AJ276" s="122">
        <f t="array" ref="AJ276">IFERROR(INDEX(#REF!,MATCH($A237&amp;$D276,#REF!,0),MATCH(AJ$3,#REF!,0)),0)</f>
        <v>0</v>
      </c>
      <c r="AK276" s="89"/>
      <c r="AL276" s="124">
        <f t="shared" si="639"/>
        <v>0</v>
      </c>
      <c r="AM276" s="90" t="e">
        <f>AL276/AL239</f>
        <v>#DIV/0!</v>
      </c>
      <c r="AN276" s="60" t="e">
        <f>D237&amp;D276</f>
        <v>#REF!</v>
      </c>
      <c r="AO276" s="122">
        <f t="array" ref="AO276">IFERROR(INDEX(#REF!,MATCH($A237&amp;$D276,#REF!,0),MATCH(AO$3,#REF!,0)),0)</f>
        <v>0</v>
      </c>
      <c r="AP276" s="122">
        <f t="array" ref="AP276">IFERROR(INDEX(#REF!,MATCH($A237&amp;$D276,#REF!,0),MATCH(AP$3,#REF!,0)),0)</f>
        <v>0</v>
      </c>
      <c r="AQ276" s="122">
        <f t="array" ref="AQ276">IFERROR(INDEX(#REF!,MATCH($A237&amp;$D276,#REF!,0),MATCH(AQ$3,#REF!,0)),0)</f>
        <v>0</v>
      </c>
      <c r="AR276" s="122">
        <f t="array" ref="AR276">IFERROR(INDEX(#REF!,MATCH($A237&amp;$D276,#REF!,0),MATCH(AR$3,#REF!,0)),0)</f>
        <v>0</v>
      </c>
      <c r="AS276" s="122">
        <f t="array" ref="AS276">IFERROR(INDEX(#REF!,MATCH($A237&amp;$D276,#REF!,0),MATCH(AS$3,#REF!,0)),0)</f>
        <v>0</v>
      </c>
      <c r="AT276" s="122">
        <f t="array" ref="AT276">IFERROR(INDEX(#REF!,MATCH($A237&amp;$D276,#REF!,0),MATCH(AT$3,#REF!,0)),0)</f>
        <v>0</v>
      </c>
      <c r="AU276" s="122">
        <f t="array" ref="AU276">IFERROR(INDEX(#REF!,MATCH($A237&amp;$D276,#REF!,0),MATCH(AU$3,#REF!,0)),0)</f>
        <v>0</v>
      </c>
      <c r="AV276" s="122">
        <f t="array" ref="AV276">IFERROR(INDEX(#REF!,MATCH($A237&amp;$D276,#REF!,0),MATCH(AV$3,#REF!,0)),0)</f>
        <v>0</v>
      </c>
      <c r="AW276" s="122">
        <f t="array" ref="AW276">IFERROR(INDEX(#REF!,MATCH($A237&amp;$D276,#REF!,0),MATCH(AW$3,#REF!,0)),0)</f>
        <v>0</v>
      </c>
      <c r="AX276" s="122">
        <f t="array" ref="AX276">IFERROR(INDEX(#REF!,MATCH($A237&amp;$D276,#REF!,0),MATCH(AX$3,#REF!,0)),0)</f>
        <v>0</v>
      </c>
      <c r="AY276" s="122">
        <f t="array" ref="AY276">IFERROR(INDEX(#REF!,MATCH($A237&amp;$D276,#REF!,0),MATCH(AY$3,#REF!,0)),0)</f>
        <v>0</v>
      </c>
      <c r="AZ276" s="122">
        <f t="array" ref="AZ276">IFERROR(INDEX(#REF!,MATCH($A237&amp;$D276,#REF!,0),MATCH(AZ$3,#REF!,0)),0)</f>
        <v>0</v>
      </c>
      <c r="BA276" s="89"/>
      <c r="BB276" s="124">
        <f t="shared" si="641"/>
        <v>0</v>
      </c>
      <c r="BC276" s="90" t="e">
        <f>BB276/BB239</f>
        <v>#DIV/0!</v>
      </c>
      <c r="BD276" s="60"/>
      <c r="BE276" s="122" t="str">
        <f t="shared" si="682"/>
        <v>Previsão</v>
      </c>
      <c r="BF276" s="125">
        <f t="shared" si="682"/>
        <v>0</v>
      </c>
      <c r="BG276" s="126">
        <f t="shared" si="682"/>
        <v>0</v>
      </c>
      <c r="BH276" s="127" t="e">
        <f>EDATE(BH239,6)</f>
        <v>#REF!</v>
      </c>
      <c r="BI276" s="128">
        <f t="shared" si="679"/>
        <v>6</v>
      </c>
      <c r="BJ276" s="126">
        <f t="shared" si="679"/>
        <v>0</v>
      </c>
      <c r="BK276" s="127">
        <f t="shared" si="683"/>
        <v>0</v>
      </c>
      <c r="BL276" s="60"/>
      <c r="BM276" s="122">
        <f t="array" ref="BM276">IFERROR(INDEX(#REF!,MATCH($A237&amp;$D276,#REF!,0),MATCH(BM$3,#REF!,0)),0)</f>
        <v>0</v>
      </c>
      <c r="BN276" s="122">
        <f t="array" ref="BN276">IFERROR(INDEX(#REF!,MATCH($A237&amp;$D276,#REF!,0),MATCH(BN$3,#REF!,0)),0)</f>
        <v>0</v>
      </c>
      <c r="BO276" s="122">
        <f t="array" ref="BO276">IFERROR(INDEX(#REF!,MATCH($A237&amp;$D276,#REF!,0),MATCH(BO$3,#REF!,0)),0)</f>
        <v>0</v>
      </c>
      <c r="BP276" s="122">
        <f t="array" ref="BP276">IFERROR(INDEX(#REF!,MATCH($A237&amp;$D276,#REF!,0),MATCH(BP$3,#REF!,0)),0)</f>
        <v>0</v>
      </c>
      <c r="BQ276" s="122" t="e">
        <f t="shared" ref="BQ276:BX276" si="690">((BQ239*$G276*--(AND($BF276=0,$BG276=0))+$BF276+BQ239*$BG276)*--(BQ$3&gt;=$BH276))*(1+$BJ276*--(BQ$3&gt;=$BK276))*--(IFERROR(MOD(ROUND((BQ$3-$BH276)/30,0),$BI276),0)=0)</f>
        <v>#REF!</v>
      </c>
      <c r="BR276" s="122" t="e">
        <f t="shared" si="690"/>
        <v>#REF!</v>
      </c>
      <c r="BS276" s="122" t="e">
        <f t="shared" si="690"/>
        <v>#REF!</v>
      </c>
      <c r="BT276" s="122" t="e">
        <f t="shared" si="690"/>
        <v>#REF!</v>
      </c>
      <c r="BU276" s="122" t="e">
        <f t="shared" si="690"/>
        <v>#REF!</v>
      </c>
      <c r="BV276" s="122" t="e">
        <f t="shared" si="690"/>
        <v>#REF!</v>
      </c>
      <c r="BW276" s="122" t="e">
        <f t="shared" si="690"/>
        <v>#REF!</v>
      </c>
      <c r="BX276" s="122" t="e">
        <f t="shared" si="690"/>
        <v>#REF!</v>
      </c>
      <c r="BY276" s="89"/>
      <c r="BZ276" s="124" t="e">
        <f t="shared" si="643"/>
        <v>#REF!</v>
      </c>
      <c r="CA276" s="90" t="e">
        <f>BZ276/BZ239</f>
        <v>#REF!</v>
      </c>
      <c r="CB276" s="60"/>
      <c r="CC276" s="122" t="e">
        <f t="shared" ref="CC276:CN276" si="691">((CC239*$G276*--(AND($BF276=0,$BG276=0))+$BF276+CC239*$BG276)*--(CC$3&gt;=$BH276))*(1+$BJ276*--(CC$3&gt;=$BK276))*--(IFERROR(MOD(ROUND((CC$3-$BH276)/30,0),$BI276),0)=0)</f>
        <v>#REF!</v>
      </c>
      <c r="CD276" s="122" t="e">
        <f t="shared" si="691"/>
        <v>#REF!</v>
      </c>
      <c r="CE276" s="122" t="e">
        <f t="shared" si="691"/>
        <v>#REF!</v>
      </c>
      <c r="CF276" s="122" t="e">
        <f t="shared" si="691"/>
        <v>#REF!</v>
      </c>
      <c r="CG276" s="122" t="e">
        <f t="shared" si="691"/>
        <v>#REF!</v>
      </c>
      <c r="CH276" s="122" t="e">
        <f t="shared" si="691"/>
        <v>#REF!</v>
      </c>
      <c r="CI276" s="122" t="e">
        <f t="shared" si="691"/>
        <v>#REF!</v>
      </c>
      <c r="CJ276" s="122" t="e">
        <f t="shared" si="691"/>
        <v>#REF!</v>
      </c>
      <c r="CK276" s="122" t="e">
        <f t="shared" si="691"/>
        <v>#REF!</v>
      </c>
      <c r="CL276" s="122" t="e">
        <f t="shared" si="691"/>
        <v>#REF!</v>
      </c>
      <c r="CM276" s="122" t="e">
        <f t="shared" si="691"/>
        <v>#REF!</v>
      </c>
      <c r="CN276" s="122" t="e">
        <f t="shared" si="691"/>
        <v>#REF!</v>
      </c>
      <c r="CO276" s="89"/>
      <c r="CP276" s="124" t="e">
        <f t="shared" si="645"/>
        <v>#REF!</v>
      </c>
      <c r="CQ276" s="90" t="e">
        <f>CP276/CP239</f>
        <v>#REF!</v>
      </c>
    </row>
    <row r="277" spans="1:95" ht="10.5" customHeight="1" outlineLevel="1" x14ac:dyDescent="0.25">
      <c r="A277" s="70" t="str">
        <f t="shared" si="674"/>
        <v>DespesaBenefícios</v>
      </c>
      <c r="B277" s="114" t="s">
        <v>53</v>
      </c>
      <c r="C277" s="78" t="s">
        <v>273</v>
      </c>
      <c r="D277" s="89" t="s">
        <v>113</v>
      </c>
      <c r="E277" s="89" t="e">
        <f>D237</f>
        <v>#REF!</v>
      </c>
      <c r="F277" s="89"/>
      <c r="G277" s="90">
        <v>-6.5484069127455968E-2</v>
      </c>
      <c r="H277" s="89"/>
      <c r="I277" s="122">
        <v>-1949.0041911100459</v>
      </c>
      <c r="J277" s="122">
        <v>-3125.6821793881932</v>
      </c>
      <c r="K277" s="122">
        <v>-3380.723906685299</v>
      </c>
      <c r="L277" s="122">
        <v>-3857.2631599710712</v>
      </c>
      <c r="M277" s="122">
        <v>-3224.0407155785351</v>
      </c>
      <c r="N277" s="122">
        <v>-3440.97461026977</v>
      </c>
      <c r="O277" s="122">
        <v>-3214.8680847979999</v>
      </c>
      <c r="P277" s="122">
        <v>-3671.572642863684</v>
      </c>
      <c r="Q277" s="122">
        <v>-3855.340927746478</v>
      </c>
      <c r="R277" s="122">
        <v>-3478.6708934952571</v>
      </c>
      <c r="S277" s="122">
        <v>-4059.2769784318971</v>
      </c>
      <c r="T277" s="122">
        <v>-4164.2397484815774</v>
      </c>
      <c r="U277" s="89"/>
      <c r="V277" s="124">
        <f t="shared" si="637"/>
        <v>-41421.658038819805</v>
      </c>
      <c r="W277" s="90">
        <f>V277/V239</f>
        <v>-6.7967844979033479E-2</v>
      </c>
      <c r="X277" s="60"/>
      <c r="Y277" s="122">
        <f t="array" ref="Y277">IFERROR(INDEX(#REF!,MATCH($A237&amp;$D277,#REF!,0),MATCH(Y$3,#REF!,0)),0)</f>
        <v>0</v>
      </c>
      <c r="Z277" s="122">
        <f t="array" ref="Z277">IFERROR(INDEX(#REF!,MATCH($A237&amp;$D277,#REF!,0),MATCH(Z$3,#REF!,0)),0)</f>
        <v>0</v>
      </c>
      <c r="AA277" s="122">
        <f t="array" ref="AA277">IFERROR(INDEX(#REF!,MATCH($A237&amp;$D277,#REF!,0),MATCH(AA$3,#REF!,0)),0)</f>
        <v>0</v>
      </c>
      <c r="AB277" s="122">
        <f t="array" ref="AB277">IFERROR(INDEX(#REF!,MATCH($A237&amp;$D277,#REF!,0),MATCH(AB$3,#REF!,0)),0)</f>
        <v>0</v>
      </c>
      <c r="AC277" s="122">
        <f t="array" ref="AC277">IFERROR(INDEX(#REF!,MATCH($A237&amp;$D277,#REF!,0),MATCH(AC$3,#REF!,0)),0)</f>
        <v>0</v>
      </c>
      <c r="AD277" s="122">
        <f t="array" ref="AD277">IFERROR(INDEX(#REF!,MATCH($A237&amp;$D277,#REF!,0),MATCH(AD$3,#REF!,0)),0)</f>
        <v>0</v>
      </c>
      <c r="AE277" s="122">
        <f t="array" ref="AE277">IFERROR(INDEX(#REF!,MATCH($A237&amp;$D277,#REF!,0),MATCH(AE$3,#REF!,0)),0)</f>
        <v>0</v>
      </c>
      <c r="AF277" s="122">
        <f t="array" ref="AF277">IFERROR(INDEX(#REF!,MATCH($A237&amp;$D277,#REF!,0),MATCH(AF$3,#REF!,0)),0)</f>
        <v>0</v>
      </c>
      <c r="AG277" s="122">
        <f t="array" ref="AG277">IFERROR(INDEX(#REF!,MATCH($A237&amp;$D277,#REF!,0),MATCH(AG$3,#REF!,0)),0)</f>
        <v>0</v>
      </c>
      <c r="AH277" s="122">
        <f t="array" ref="AH277">IFERROR(INDEX(#REF!,MATCH($A237&amp;$D277,#REF!,0),MATCH(AH$3,#REF!,0)),0)</f>
        <v>0</v>
      </c>
      <c r="AI277" s="122">
        <f t="array" ref="AI277">IFERROR(INDEX(#REF!,MATCH($A237&amp;$D277,#REF!,0),MATCH(AI$3,#REF!,0)),0)</f>
        <v>0</v>
      </c>
      <c r="AJ277" s="122">
        <f t="array" ref="AJ277">IFERROR(INDEX(#REF!,MATCH($A237&amp;$D277,#REF!,0),MATCH(AJ$3,#REF!,0)),0)</f>
        <v>0</v>
      </c>
      <c r="AK277" s="89"/>
      <c r="AL277" s="124">
        <f t="shared" si="639"/>
        <v>0</v>
      </c>
      <c r="AM277" s="90" t="e">
        <f>AL277/AL239</f>
        <v>#DIV/0!</v>
      </c>
      <c r="AN277" s="60" t="e">
        <f>D237&amp;D277</f>
        <v>#REF!</v>
      </c>
      <c r="AO277" s="122">
        <f t="array" ref="AO277">IFERROR(INDEX(#REF!,MATCH($A237&amp;$D277,#REF!,0),MATCH(AO$3,#REF!,0)),0)</f>
        <v>0</v>
      </c>
      <c r="AP277" s="122">
        <f t="array" ref="AP277">IFERROR(INDEX(#REF!,MATCH($A237&amp;$D277,#REF!,0),MATCH(AP$3,#REF!,0)),0)</f>
        <v>0</v>
      </c>
      <c r="AQ277" s="122">
        <f t="array" ref="AQ277">IFERROR(INDEX(#REF!,MATCH($A237&amp;$D277,#REF!,0),MATCH(AQ$3,#REF!,0)),0)</f>
        <v>0</v>
      </c>
      <c r="AR277" s="122">
        <f t="array" ref="AR277">IFERROR(INDEX(#REF!,MATCH($A237&amp;$D277,#REF!,0),MATCH(AR$3,#REF!,0)),0)</f>
        <v>0</v>
      </c>
      <c r="AS277" s="122">
        <f t="array" ref="AS277">IFERROR(INDEX(#REF!,MATCH($A237&amp;$D277,#REF!,0),MATCH(AS$3,#REF!,0)),0)</f>
        <v>0</v>
      </c>
      <c r="AT277" s="122">
        <f t="array" ref="AT277">IFERROR(INDEX(#REF!,MATCH($A237&amp;$D277,#REF!,0),MATCH(AT$3,#REF!,0)),0)</f>
        <v>0</v>
      </c>
      <c r="AU277" s="122">
        <f t="array" ref="AU277">IFERROR(INDEX(#REF!,MATCH($A237&amp;$D277,#REF!,0),MATCH(AU$3,#REF!,0)),0)</f>
        <v>0</v>
      </c>
      <c r="AV277" s="122">
        <f t="array" ref="AV277">IFERROR(INDEX(#REF!,MATCH($A237&amp;$D277,#REF!,0),MATCH(AV$3,#REF!,0)),0)</f>
        <v>0</v>
      </c>
      <c r="AW277" s="122">
        <f t="array" ref="AW277">IFERROR(INDEX(#REF!,MATCH($A237&amp;$D277,#REF!,0),MATCH(AW$3,#REF!,0)),0)</f>
        <v>0</v>
      </c>
      <c r="AX277" s="122">
        <f t="array" ref="AX277">IFERROR(INDEX(#REF!,MATCH($A237&amp;$D277,#REF!,0),MATCH(AX$3,#REF!,0)),0)</f>
        <v>0</v>
      </c>
      <c r="AY277" s="122">
        <f t="array" ref="AY277">IFERROR(INDEX(#REF!,MATCH($A237&amp;$D277,#REF!,0),MATCH(AY$3,#REF!,0)),0)</f>
        <v>0</v>
      </c>
      <c r="AZ277" s="122">
        <f t="array" ref="AZ277">IFERROR(INDEX(#REF!,MATCH($A237&amp;$D277,#REF!,0),MATCH(AZ$3,#REF!,0)),0)</f>
        <v>0</v>
      </c>
      <c r="BA277" s="89"/>
      <c r="BB277" s="124">
        <f t="shared" si="641"/>
        <v>0</v>
      </c>
      <c r="BC277" s="90" t="e">
        <f>BB277/BB239</f>
        <v>#DIV/0!</v>
      </c>
      <c r="BD277" s="60"/>
      <c r="BE277" s="122" t="str">
        <f t="shared" si="682"/>
        <v>Assist médica + VR + VT</v>
      </c>
      <c r="BF277" s="125">
        <f t="shared" si="682"/>
        <v>-6812.3159999999998</v>
      </c>
      <c r="BG277" s="126">
        <f t="shared" si="682"/>
        <v>0</v>
      </c>
      <c r="BH277" s="127" t="e">
        <f>BH239</f>
        <v>#REF!</v>
      </c>
      <c r="BI277" s="128">
        <f t="shared" si="679"/>
        <v>0</v>
      </c>
      <c r="BJ277" s="126">
        <f t="shared" si="679"/>
        <v>0</v>
      </c>
      <c r="BK277" s="127">
        <f t="shared" si="683"/>
        <v>0</v>
      </c>
      <c r="BL277" s="60"/>
      <c r="BM277" s="122">
        <f t="array" ref="BM277">IFERROR(INDEX(#REF!,MATCH($A237&amp;$D277,#REF!,0),MATCH(BM$3,#REF!,0)),0)</f>
        <v>0</v>
      </c>
      <c r="BN277" s="122">
        <f t="array" ref="BN277">IFERROR(INDEX(#REF!,MATCH($A237&amp;$D277,#REF!,0),MATCH(BN$3,#REF!,0)),0)</f>
        <v>0</v>
      </c>
      <c r="BO277" s="122">
        <f t="array" ref="BO277">IFERROR(INDEX(#REF!,MATCH($A237&amp;$D277,#REF!,0),MATCH(BO$3,#REF!,0)),0)</f>
        <v>0</v>
      </c>
      <c r="BP277" s="122">
        <f t="array" ref="BP277">IFERROR(INDEX(#REF!,MATCH($A237&amp;$D277,#REF!,0),MATCH(BP$3,#REF!,0)),0)</f>
        <v>0</v>
      </c>
      <c r="BQ277" s="122" t="e">
        <f t="shared" ref="BQ277:BX277" si="692">((BQ239*$G277*--(AND($BF277=0,$BG277=0))+$BF277+BQ239*$BG277)*--(BQ$3&gt;=$BH277))*(1+$BJ277*--(BQ$3&gt;=$BK277))*--(IFERROR(MOD(MONTH(BQ$3),$BI277),0)=0)</f>
        <v>#REF!</v>
      </c>
      <c r="BR277" s="122" t="e">
        <f t="shared" si="692"/>
        <v>#REF!</v>
      </c>
      <c r="BS277" s="122" t="e">
        <f t="shared" si="692"/>
        <v>#REF!</v>
      </c>
      <c r="BT277" s="122" t="e">
        <f t="shared" si="692"/>
        <v>#REF!</v>
      </c>
      <c r="BU277" s="122" t="e">
        <f t="shared" si="692"/>
        <v>#REF!</v>
      </c>
      <c r="BV277" s="122" t="e">
        <f t="shared" si="692"/>
        <v>#REF!</v>
      </c>
      <c r="BW277" s="122" t="e">
        <f t="shared" si="692"/>
        <v>#REF!</v>
      </c>
      <c r="BX277" s="122" t="e">
        <f t="shared" si="692"/>
        <v>#REF!</v>
      </c>
      <c r="BY277" s="89"/>
      <c r="BZ277" s="124" t="e">
        <f t="shared" si="643"/>
        <v>#REF!</v>
      </c>
      <c r="CA277" s="90" t="e">
        <f>BZ277/BZ239</f>
        <v>#REF!</v>
      </c>
      <c r="CB277" s="60"/>
      <c r="CC277" s="122" t="e">
        <f t="shared" ref="CC277:CN277" si="693">((CC239*$G277*--(AND($BF277=0,$BG277=0))+$BF277+CC239*$BG277)*--(CC$3&gt;=$BH277))*(1+$BJ277*--(CC$3&gt;=$BK277))*--(IFERROR(MOD(MONTH(CC$3),$BI277),0)=0)</f>
        <v>#REF!</v>
      </c>
      <c r="CD277" s="122" t="e">
        <f t="shared" si="693"/>
        <v>#REF!</v>
      </c>
      <c r="CE277" s="122" t="e">
        <f t="shared" si="693"/>
        <v>#REF!</v>
      </c>
      <c r="CF277" s="122" t="e">
        <f t="shared" si="693"/>
        <v>#REF!</v>
      </c>
      <c r="CG277" s="122" t="e">
        <f t="shared" si="693"/>
        <v>#REF!</v>
      </c>
      <c r="CH277" s="122" t="e">
        <f t="shared" si="693"/>
        <v>#REF!</v>
      </c>
      <c r="CI277" s="122" t="e">
        <f t="shared" si="693"/>
        <v>#REF!</v>
      </c>
      <c r="CJ277" s="122" t="e">
        <f t="shared" si="693"/>
        <v>#REF!</v>
      </c>
      <c r="CK277" s="122" t="e">
        <f t="shared" si="693"/>
        <v>#REF!</v>
      </c>
      <c r="CL277" s="122" t="e">
        <f t="shared" si="693"/>
        <v>#REF!</v>
      </c>
      <c r="CM277" s="122" t="e">
        <f t="shared" si="693"/>
        <v>#REF!</v>
      </c>
      <c r="CN277" s="122" t="e">
        <f t="shared" si="693"/>
        <v>#REF!</v>
      </c>
      <c r="CO277" s="89"/>
      <c r="CP277" s="124" t="e">
        <f t="shared" si="645"/>
        <v>#REF!</v>
      </c>
      <c r="CQ277" s="90" t="e">
        <f>CP277/CP239</f>
        <v>#REF!</v>
      </c>
    </row>
    <row r="278" spans="1:95" ht="10.5" customHeight="1" outlineLevel="1" x14ac:dyDescent="0.25">
      <c r="A278" s="70" t="str">
        <f t="shared" si="674"/>
        <v>DespesaComissões</v>
      </c>
      <c r="B278" s="114" t="s">
        <v>53</v>
      </c>
      <c r="C278" s="78" t="s">
        <v>114</v>
      </c>
      <c r="D278" s="89" t="s">
        <v>275</v>
      </c>
      <c r="E278" s="89" t="e">
        <f>D237</f>
        <v>#REF!</v>
      </c>
      <c r="F278" s="89"/>
      <c r="G278" s="90">
        <v>0</v>
      </c>
      <c r="H278" s="89"/>
      <c r="I278" s="122">
        <v>0</v>
      </c>
      <c r="J278" s="122">
        <v>0</v>
      </c>
      <c r="K278" s="122">
        <v>-650.08200581426775</v>
      </c>
      <c r="L278" s="122">
        <v>0</v>
      </c>
      <c r="M278" s="122">
        <v>0</v>
      </c>
      <c r="N278" s="122">
        <v>0</v>
      </c>
      <c r="O278" s="122">
        <v>0</v>
      </c>
      <c r="P278" s="122">
        <v>0</v>
      </c>
      <c r="Q278" s="122">
        <v>0</v>
      </c>
      <c r="R278" s="122">
        <v>0</v>
      </c>
      <c r="S278" s="122">
        <v>0</v>
      </c>
      <c r="T278" s="122">
        <v>0</v>
      </c>
      <c r="U278" s="89"/>
      <c r="V278" s="124">
        <f t="shared" si="637"/>
        <v>-650.08200581426775</v>
      </c>
      <c r="W278" s="90">
        <f>V278/V239</f>
        <v>-1.0667045957801597E-3</v>
      </c>
      <c r="X278" s="60"/>
      <c r="Y278" s="122">
        <f t="array" ref="Y278">IFERROR(INDEX(#REF!,MATCH($A237&amp;$D278,#REF!,0),MATCH(Y$3,#REF!,0)),0)</f>
        <v>0</v>
      </c>
      <c r="Z278" s="122">
        <f t="array" ref="Z278">IFERROR(INDEX(#REF!,MATCH($A237&amp;$D278,#REF!,0),MATCH(Z$3,#REF!,0)),0)</f>
        <v>0</v>
      </c>
      <c r="AA278" s="122">
        <f t="array" ref="AA278">IFERROR(INDEX(#REF!,MATCH($A237&amp;$D278,#REF!,0),MATCH(AA$3,#REF!,0)),0)</f>
        <v>0</v>
      </c>
      <c r="AB278" s="122">
        <f t="array" ref="AB278">IFERROR(INDEX(#REF!,MATCH($A237&amp;$D278,#REF!,0),MATCH(AB$3,#REF!,0)),0)</f>
        <v>0</v>
      </c>
      <c r="AC278" s="122">
        <f t="array" ref="AC278">IFERROR(INDEX(#REF!,MATCH($A237&amp;$D278,#REF!,0),MATCH(AC$3,#REF!,0)),0)</f>
        <v>0</v>
      </c>
      <c r="AD278" s="122">
        <f t="array" ref="AD278">IFERROR(INDEX(#REF!,MATCH($A237&amp;$D278,#REF!,0),MATCH(AD$3,#REF!,0)),0)</f>
        <v>0</v>
      </c>
      <c r="AE278" s="122">
        <f t="array" ref="AE278">IFERROR(INDEX(#REF!,MATCH($A237&amp;$D278,#REF!,0),MATCH(AE$3,#REF!,0)),0)</f>
        <v>0</v>
      </c>
      <c r="AF278" s="122">
        <f t="array" ref="AF278">IFERROR(INDEX(#REF!,MATCH($A237&amp;$D278,#REF!,0),MATCH(AF$3,#REF!,0)),0)</f>
        <v>0</v>
      </c>
      <c r="AG278" s="122">
        <f t="array" ref="AG278">IFERROR(INDEX(#REF!,MATCH($A237&amp;$D278,#REF!,0),MATCH(AG$3,#REF!,0)),0)</f>
        <v>0</v>
      </c>
      <c r="AH278" s="122">
        <f t="array" ref="AH278">IFERROR(INDEX(#REF!,MATCH($A237&amp;$D278,#REF!,0),MATCH(AH$3,#REF!,0)),0)</f>
        <v>0</v>
      </c>
      <c r="AI278" s="122">
        <f t="array" ref="AI278">IFERROR(INDEX(#REF!,MATCH($A237&amp;$D278,#REF!,0),MATCH(AI$3,#REF!,0)),0)</f>
        <v>0</v>
      </c>
      <c r="AJ278" s="122">
        <f t="array" ref="AJ278">IFERROR(INDEX(#REF!,MATCH($A237&amp;$D278,#REF!,0),MATCH(AJ$3,#REF!,0)),0)</f>
        <v>0</v>
      </c>
      <c r="AK278" s="89"/>
      <c r="AL278" s="124">
        <f t="shared" si="639"/>
        <v>0</v>
      </c>
      <c r="AM278" s="90" t="e">
        <f>AL278/AL239</f>
        <v>#DIV/0!</v>
      </c>
      <c r="AN278" s="60" t="e">
        <f>D237&amp;D278</f>
        <v>#REF!</v>
      </c>
      <c r="AO278" s="122">
        <f t="array" ref="AO278">IFERROR(INDEX(#REF!,MATCH($A237&amp;$D278,#REF!,0),MATCH(AO$3,#REF!,0)),0)</f>
        <v>0</v>
      </c>
      <c r="AP278" s="122">
        <f t="array" ref="AP278">IFERROR(INDEX(#REF!,MATCH($A237&amp;$D278,#REF!,0),MATCH(AP$3,#REF!,0)),0)</f>
        <v>0</v>
      </c>
      <c r="AQ278" s="122">
        <f t="array" ref="AQ278">IFERROR(INDEX(#REF!,MATCH($A237&amp;$D278,#REF!,0),MATCH(AQ$3,#REF!,0)),0)</f>
        <v>0</v>
      </c>
      <c r="AR278" s="122">
        <f t="array" ref="AR278">IFERROR(INDEX(#REF!,MATCH($A237&amp;$D278,#REF!,0),MATCH(AR$3,#REF!,0)),0)</f>
        <v>0</v>
      </c>
      <c r="AS278" s="122">
        <f t="array" ref="AS278">IFERROR(INDEX(#REF!,MATCH($A237&amp;$D278,#REF!,0),MATCH(AS$3,#REF!,0)),0)</f>
        <v>0</v>
      </c>
      <c r="AT278" s="122">
        <f t="array" ref="AT278">IFERROR(INDEX(#REF!,MATCH($A237&amp;$D278,#REF!,0),MATCH(AT$3,#REF!,0)),0)</f>
        <v>0</v>
      </c>
      <c r="AU278" s="122">
        <f t="array" ref="AU278">IFERROR(INDEX(#REF!,MATCH($A237&amp;$D278,#REF!,0),MATCH(AU$3,#REF!,0)),0)</f>
        <v>0</v>
      </c>
      <c r="AV278" s="122">
        <f t="array" ref="AV278">IFERROR(INDEX(#REF!,MATCH($A237&amp;$D278,#REF!,0),MATCH(AV$3,#REF!,0)),0)</f>
        <v>0</v>
      </c>
      <c r="AW278" s="122">
        <f t="array" ref="AW278">IFERROR(INDEX(#REF!,MATCH($A237&amp;$D278,#REF!,0),MATCH(AW$3,#REF!,0)),0)</f>
        <v>0</v>
      </c>
      <c r="AX278" s="122">
        <f t="array" ref="AX278">IFERROR(INDEX(#REF!,MATCH($A237&amp;$D278,#REF!,0),MATCH(AX$3,#REF!,0)),0)</f>
        <v>0</v>
      </c>
      <c r="AY278" s="122">
        <f t="array" ref="AY278">IFERROR(INDEX(#REF!,MATCH($A237&amp;$D278,#REF!,0),MATCH(AY$3,#REF!,0)),0)</f>
        <v>0</v>
      </c>
      <c r="AZ278" s="122">
        <f t="array" ref="AZ278">IFERROR(INDEX(#REF!,MATCH($A237&amp;$D278,#REF!,0),MATCH(AZ$3,#REF!,0)),0)</f>
        <v>0</v>
      </c>
      <c r="BA278" s="89"/>
      <c r="BB278" s="124">
        <f t="shared" si="641"/>
        <v>0</v>
      </c>
      <c r="BC278" s="90" t="e">
        <f>BB278/BB239</f>
        <v>#DIV/0!</v>
      </c>
      <c r="BD278" s="60"/>
      <c r="BE278" s="122">
        <f t="shared" si="682"/>
        <v>0</v>
      </c>
      <c r="BF278" s="125">
        <f t="shared" si="682"/>
        <v>0</v>
      </c>
      <c r="BG278" s="131">
        <f t="shared" si="682"/>
        <v>-0.05</v>
      </c>
      <c r="BH278" s="127" t="e">
        <f>BH239</f>
        <v>#REF!</v>
      </c>
      <c r="BI278" s="128">
        <f t="shared" si="679"/>
        <v>0</v>
      </c>
      <c r="BJ278" s="126">
        <f t="shared" si="679"/>
        <v>0</v>
      </c>
      <c r="BK278" s="127">
        <f t="shared" si="683"/>
        <v>0</v>
      </c>
      <c r="BL278" s="60"/>
      <c r="BM278" s="122">
        <f t="array" ref="BM278">IFERROR(INDEX(#REF!,MATCH($A237&amp;$D278,#REF!,0),MATCH(BM$3,#REF!,0)),0)</f>
        <v>0</v>
      </c>
      <c r="BN278" s="122">
        <f t="array" ref="BN278">IFERROR(INDEX(#REF!,MATCH($A237&amp;$D278,#REF!,0),MATCH(BN$3,#REF!,0)),0)</f>
        <v>0</v>
      </c>
      <c r="BO278" s="122">
        <f t="array" ref="BO278">IFERROR(INDEX(#REF!,MATCH($A237&amp;$D278,#REF!,0),MATCH(BO$3,#REF!,0)),0)</f>
        <v>0</v>
      </c>
      <c r="BP278" s="122">
        <f t="array" ref="BP278">IFERROR(INDEX(#REF!,MATCH($A237&amp;$D278,#REF!,0),MATCH(BP$3,#REF!,0)),0)</f>
        <v>0</v>
      </c>
      <c r="BQ278" s="122" t="e">
        <f t="shared" ref="BQ278:BX278" si="694">((BQ239*$G278*--(AND($BF278=0,$BG278=0))+$BF278+BQ239*$BG278)*--(BQ$3&gt;=$BH278))*(1+$BJ278*--(BQ$3&gt;=$BK278))*--(IFERROR(MOD(MONTH(BQ$3),$BI278),0)=0)</f>
        <v>#REF!</v>
      </c>
      <c r="BR278" s="122" t="e">
        <f t="shared" si="694"/>
        <v>#REF!</v>
      </c>
      <c r="BS278" s="122" t="e">
        <f t="shared" si="694"/>
        <v>#REF!</v>
      </c>
      <c r="BT278" s="122" t="e">
        <f t="shared" si="694"/>
        <v>#REF!</v>
      </c>
      <c r="BU278" s="122" t="e">
        <f t="shared" si="694"/>
        <v>#REF!</v>
      </c>
      <c r="BV278" s="122" t="e">
        <f t="shared" si="694"/>
        <v>#REF!</v>
      </c>
      <c r="BW278" s="122" t="e">
        <f t="shared" si="694"/>
        <v>#REF!</v>
      </c>
      <c r="BX278" s="122" t="e">
        <f t="shared" si="694"/>
        <v>#REF!</v>
      </c>
      <c r="BY278" s="89"/>
      <c r="BZ278" s="124" t="e">
        <f t="shared" si="643"/>
        <v>#REF!</v>
      </c>
      <c r="CA278" s="90" t="e">
        <f>BZ278/BZ239</f>
        <v>#REF!</v>
      </c>
      <c r="CB278" s="60"/>
      <c r="CC278" s="122" t="e">
        <f t="shared" ref="CC278:CN278" si="695">((CC239*$G278*--(AND($BF278=0,$BG278=0))+$BF278+CC239*$BG278)*--(CC$3&gt;=$BH278))*(1+$BJ278*--(CC$3&gt;=$BK278))*--(IFERROR(MOD(MONTH(CC$3),$BI278),0)=0)</f>
        <v>#REF!</v>
      </c>
      <c r="CD278" s="122" t="e">
        <f t="shared" si="695"/>
        <v>#REF!</v>
      </c>
      <c r="CE278" s="122" t="e">
        <f t="shared" si="695"/>
        <v>#REF!</v>
      </c>
      <c r="CF278" s="122" t="e">
        <f t="shared" si="695"/>
        <v>#REF!</v>
      </c>
      <c r="CG278" s="122" t="e">
        <f t="shared" si="695"/>
        <v>#REF!</v>
      </c>
      <c r="CH278" s="122" t="e">
        <f t="shared" si="695"/>
        <v>#REF!</v>
      </c>
      <c r="CI278" s="122" t="e">
        <f t="shared" si="695"/>
        <v>#REF!</v>
      </c>
      <c r="CJ278" s="122" t="e">
        <f t="shared" si="695"/>
        <v>#REF!</v>
      </c>
      <c r="CK278" s="122" t="e">
        <f t="shared" si="695"/>
        <v>#REF!</v>
      </c>
      <c r="CL278" s="122" t="e">
        <f t="shared" si="695"/>
        <v>#REF!</v>
      </c>
      <c r="CM278" s="122" t="e">
        <f t="shared" si="695"/>
        <v>#REF!</v>
      </c>
      <c r="CN278" s="122" t="e">
        <f t="shared" si="695"/>
        <v>#REF!</v>
      </c>
      <c r="CO278" s="89"/>
      <c r="CP278" s="124" t="e">
        <f t="shared" si="645"/>
        <v>#REF!</v>
      </c>
      <c r="CQ278" s="90" t="e">
        <f>CP278/CP239</f>
        <v>#REF!</v>
      </c>
    </row>
    <row r="279" spans="1:95" ht="10.5" customHeight="1" outlineLevel="1" x14ac:dyDescent="0.25">
      <c r="A279" s="70" t="str">
        <f t="shared" si="674"/>
        <v>DespesaOutras despesas de pessoal</v>
      </c>
      <c r="B279" s="114" t="s">
        <v>53</v>
      </c>
      <c r="C279" s="78" t="s">
        <v>276</v>
      </c>
      <c r="D279" s="89" t="s">
        <v>116</v>
      </c>
      <c r="E279" s="89" t="e">
        <f>D237</f>
        <v>#REF!</v>
      </c>
      <c r="F279" s="89"/>
      <c r="G279" s="90">
        <v>-7.0425783454351586E-3</v>
      </c>
      <c r="H279" s="89"/>
      <c r="I279" s="122">
        <v>-404.8261472895918</v>
      </c>
      <c r="J279" s="122">
        <v>-1428.910508536605</v>
      </c>
      <c r="K279" s="122">
        <v>-2298.5573556381441</v>
      </c>
      <c r="L279" s="122">
        <v>-67.186429942462169</v>
      </c>
      <c r="M279" s="122">
        <v>0</v>
      </c>
      <c r="N279" s="122">
        <v>0</v>
      </c>
      <c r="O279" s="122">
        <v>0</v>
      </c>
      <c r="P279" s="122">
        <v>0</v>
      </c>
      <c r="Q279" s="122">
        <v>0</v>
      </c>
      <c r="R279" s="122">
        <v>0</v>
      </c>
      <c r="S279" s="122">
        <v>0</v>
      </c>
      <c r="T279" s="122">
        <v>0</v>
      </c>
      <c r="U279" s="89"/>
      <c r="V279" s="124">
        <f t="shared" si="637"/>
        <v>-4199.480441406803</v>
      </c>
      <c r="W279" s="90">
        <f>V279/V239</f>
        <v>-6.8908307669992338E-3</v>
      </c>
      <c r="X279" s="60"/>
      <c r="Y279" s="122">
        <f t="array" ref="Y279">IFERROR(INDEX(#REF!,MATCH($A237&amp;$D279,#REF!,0),MATCH(Y$3,#REF!,0)),0)</f>
        <v>0</v>
      </c>
      <c r="Z279" s="122">
        <f t="array" ref="Z279">IFERROR(INDEX(#REF!,MATCH($A237&amp;$D279,#REF!,0),MATCH(Z$3,#REF!,0)),0)</f>
        <v>0</v>
      </c>
      <c r="AA279" s="122">
        <f t="array" ref="AA279">IFERROR(INDEX(#REF!,MATCH($A237&amp;$D279,#REF!,0),MATCH(AA$3,#REF!,0)),0)</f>
        <v>0</v>
      </c>
      <c r="AB279" s="122">
        <f t="array" ref="AB279">IFERROR(INDEX(#REF!,MATCH($A237&amp;$D279,#REF!,0),MATCH(AB$3,#REF!,0)),0)</f>
        <v>0</v>
      </c>
      <c r="AC279" s="122">
        <f t="array" ref="AC279">IFERROR(INDEX(#REF!,MATCH($A237&amp;$D279,#REF!,0),MATCH(AC$3,#REF!,0)),0)</f>
        <v>0</v>
      </c>
      <c r="AD279" s="122">
        <f t="array" ref="AD279">IFERROR(INDEX(#REF!,MATCH($A237&amp;$D279,#REF!,0),MATCH(AD$3,#REF!,0)),0)</f>
        <v>0</v>
      </c>
      <c r="AE279" s="122">
        <f t="array" ref="AE279">IFERROR(INDEX(#REF!,MATCH($A237&amp;$D279,#REF!,0),MATCH(AE$3,#REF!,0)),0)</f>
        <v>0</v>
      </c>
      <c r="AF279" s="122">
        <f t="array" ref="AF279">IFERROR(INDEX(#REF!,MATCH($A237&amp;$D279,#REF!,0),MATCH(AF$3,#REF!,0)),0)</f>
        <v>0</v>
      </c>
      <c r="AG279" s="122">
        <f t="array" ref="AG279">IFERROR(INDEX(#REF!,MATCH($A237&amp;$D279,#REF!,0),MATCH(AG$3,#REF!,0)),0)</f>
        <v>0</v>
      </c>
      <c r="AH279" s="122">
        <f t="array" ref="AH279">IFERROR(INDEX(#REF!,MATCH($A237&amp;$D279,#REF!,0),MATCH(AH$3,#REF!,0)),0)</f>
        <v>0</v>
      </c>
      <c r="AI279" s="122">
        <f t="array" ref="AI279">IFERROR(INDEX(#REF!,MATCH($A237&amp;$D279,#REF!,0),MATCH(AI$3,#REF!,0)),0)</f>
        <v>0</v>
      </c>
      <c r="AJ279" s="122">
        <f t="array" ref="AJ279">IFERROR(INDEX(#REF!,MATCH($A237&amp;$D279,#REF!,0),MATCH(AJ$3,#REF!,0)),0)</f>
        <v>0</v>
      </c>
      <c r="AK279" s="89"/>
      <c r="AL279" s="124">
        <f t="shared" si="639"/>
        <v>0</v>
      </c>
      <c r="AM279" s="90" t="e">
        <f>AL279/AL239</f>
        <v>#DIV/0!</v>
      </c>
      <c r="AN279" s="60" t="e">
        <f>D237&amp;D279</f>
        <v>#REF!</v>
      </c>
      <c r="AO279" s="122">
        <f t="array" ref="AO279">IFERROR(INDEX(#REF!,MATCH($A237&amp;$D279,#REF!,0),MATCH(AO$3,#REF!,0)),0)</f>
        <v>0</v>
      </c>
      <c r="AP279" s="122">
        <f t="array" ref="AP279">IFERROR(INDEX(#REF!,MATCH($A237&amp;$D279,#REF!,0),MATCH(AP$3,#REF!,0)),0)</f>
        <v>0</v>
      </c>
      <c r="AQ279" s="122">
        <f t="array" ref="AQ279">IFERROR(INDEX(#REF!,MATCH($A237&amp;$D279,#REF!,0),MATCH(AQ$3,#REF!,0)),0)</f>
        <v>0</v>
      </c>
      <c r="AR279" s="122">
        <f t="array" ref="AR279">IFERROR(INDEX(#REF!,MATCH($A237&amp;$D279,#REF!,0),MATCH(AR$3,#REF!,0)),0)</f>
        <v>0</v>
      </c>
      <c r="AS279" s="122">
        <f t="array" ref="AS279">IFERROR(INDEX(#REF!,MATCH($A237&amp;$D279,#REF!,0),MATCH(AS$3,#REF!,0)),0)</f>
        <v>0</v>
      </c>
      <c r="AT279" s="122">
        <f t="array" ref="AT279">IFERROR(INDEX(#REF!,MATCH($A237&amp;$D279,#REF!,0),MATCH(AT$3,#REF!,0)),0)</f>
        <v>0</v>
      </c>
      <c r="AU279" s="122">
        <f t="array" ref="AU279">IFERROR(INDEX(#REF!,MATCH($A237&amp;$D279,#REF!,0),MATCH(AU$3,#REF!,0)),0)</f>
        <v>0</v>
      </c>
      <c r="AV279" s="122">
        <f t="array" ref="AV279">IFERROR(INDEX(#REF!,MATCH($A237&amp;$D279,#REF!,0),MATCH(AV$3,#REF!,0)),0)</f>
        <v>0</v>
      </c>
      <c r="AW279" s="122">
        <f t="array" ref="AW279">IFERROR(INDEX(#REF!,MATCH($A237&amp;$D279,#REF!,0),MATCH(AW$3,#REF!,0)),0)</f>
        <v>0</v>
      </c>
      <c r="AX279" s="122">
        <f t="array" ref="AX279">IFERROR(INDEX(#REF!,MATCH($A237&amp;$D279,#REF!,0),MATCH(AX$3,#REF!,0)),0)</f>
        <v>0</v>
      </c>
      <c r="AY279" s="122">
        <f t="array" ref="AY279">IFERROR(INDEX(#REF!,MATCH($A237&amp;$D279,#REF!,0),MATCH(AY$3,#REF!,0)),0)</f>
        <v>0</v>
      </c>
      <c r="AZ279" s="122">
        <f t="array" ref="AZ279">IFERROR(INDEX(#REF!,MATCH($A237&amp;$D279,#REF!,0),MATCH(AZ$3,#REF!,0)),0)</f>
        <v>0</v>
      </c>
      <c r="BA279" s="89"/>
      <c r="BB279" s="124">
        <f t="shared" si="641"/>
        <v>0</v>
      </c>
      <c r="BC279" s="90" t="e">
        <f>BB279/BB239</f>
        <v>#DIV/0!</v>
      </c>
      <c r="BD279" s="60"/>
      <c r="BE279" s="122">
        <f t="shared" si="682"/>
        <v>0</v>
      </c>
      <c r="BF279" s="125">
        <f t="shared" si="682"/>
        <v>0</v>
      </c>
      <c r="BG279" s="126">
        <f t="shared" si="682"/>
        <v>0</v>
      </c>
      <c r="BH279" s="127" t="e">
        <f>BH239</f>
        <v>#REF!</v>
      </c>
      <c r="BI279" s="128">
        <f t="shared" si="679"/>
        <v>0</v>
      </c>
      <c r="BJ279" s="126">
        <f t="shared" si="679"/>
        <v>0</v>
      </c>
      <c r="BK279" s="127">
        <f t="shared" si="683"/>
        <v>0</v>
      </c>
      <c r="BL279" s="60"/>
      <c r="BM279" s="122">
        <f t="array" ref="BM279">IFERROR(INDEX(#REF!,MATCH($A237&amp;$D279,#REF!,0),MATCH(BM$3,#REF!,0)),0)</f>
        <v>0</v>
      </c>
      <c r="BN279" s="122">
        <f t="array" ref="BN279">IFERROR(INDEX(#REF!,MATCH($A237&amp;$D279,#REF!,0),MATCH(BN$3,#REF!,0)),0)</f>
        <v>0</v>
      </c>
      <c r="BO279" s="122">
        <f t="array" ref="BO279">IFERROR(INDEX(#REF!,MATCH($A237&amp;$D279,#REF!,0),MATCH(BO$3,#REF!,0)),0)</f>
        <v>0</v>
      </c>
      <c r="BP279" s="122">
        <f t="array" ref="BP279">IFERROR(INDEX(#REF!,MATCH($A237&amp;$D279,#REF!,0),MATCH(BP$3,#REF!,0)),0)</f>
        <v>0</v>
      </c>
      <c r="BQ279" s="122" t="e">
        <f t="shared" ref="BQ279:BX279" si="696">((BQ239*$G279*--(AND($BF279=0,$BG279=0))+$BF279+BQ239*$BG279)*--(BQ$3&gt;=$BH279))*(1+$BJ279*--(BQ$3&gt;=$BK279))*--(IFERROR(MOD(MONTH(BQ$3),$BI279),0)=0)</f>
        <v>#REF!</v>
      </c>
      <c r="BR279" s="122" t="e">
        <f t="shared" si="696"/>
        <v>#REF!</v>
      </c>
      <c r="BS279" s="122" t="e">
        <f t="shared" si="696"/>
        <v>#REF!</v>
      </c>
      <c r="BT279" s="122" t="e">
        <f t="shared" si="696"/>
        <v>#REF!</v>
      </c>
      <c r="BU279" s="122" t="e">
        <f t="shared" si="696"/>
        <v>#REF!</v>
      </c>
      <c r="BV279" s="122" t="e">
        <f t="shared" si="696"/>
        <v>#REF!</v>
      </c>
      <c r="BW279" s="122" t="e">
        <f t="shared" si="696"/>
        <v>#REF!</v>
      </c>
      <c r="BX279" s="122" t="e">
        <f t="shared" si="696"/>
        <v>#REF!</v>
      </c>
      <c r="BY279" s="89"/>
      <c r="BZ279" s="124" t="e">
        <f t="shared" si="643"/>
        <v>#REF!</v>
      </c>
      <c r="CA279" s="90" t="e">
        <f>BZ279/BZ239</f>
        <v>#REF!</v>
      </c>
      <c r="CB279" s="60"/>
      <c r="CC279" s="122" t="e">
        <f t="shared" ref="CC279:CN279" si="697">((CC239*$G279*--(AND($BF279=0,$BG279=0))+$BF279+CC239*$BG279)*--(CC$3&gt;=$BH279))*(1+$BJ279*--(CC$3&gt;=$BK279))*--(IFERROR(MOD(MONTH(CC$3),$BI279),0)=0)</f>
        <v>#REF!</v>
      </c>
      <c r="CD279" s="122" t="e">
        <f t="shared" si="697"/>
        <v>#REF!</v>
      </c>
      <c r="CE279" s="122" t="e">
        <f t="shared" si="697"/>
        <v>#REF!</v>
      </c>
      <c r="CF279" s="122" t="e">
        <f t="shared" si="697"/>
        <v>#REF!</v>
      </c>
      <c r="CG279" s="122" t="e">
        <f t="shared" si="697"/>
        <v>#REF!</v>
      </c>
      <c r="CH279" s="122" t="e">
        <f t="shared" si="697"/>
        <v>#REF!</v>
      </c>
      <c r="CI279" s="122" t="e">
        <f t="shared" si="697"/>
        <v>#REF!</v>
      </c>
      <c r="CJ279" s="122" t="e">
        <f t="shared" si="697"/>
        <v>#REF!</v>
      </c>
      <c r="CK279" s="122" t="e">
        <f t="shared" si="697"/>
        <v>#REF!</v>
      </c>
      <c r="CL279" s="122" t="e">
        <f t="shared" si="697"/>
        <v>#REF!</v>
      </c>
      <c r="CM279" s="122" t="e">
        <f t="shared" si="697"/>
        <v>#REF!</v>
      </c>
      <c r="CN279" s="122" t="e">
        <f t="shared" si="697"/>
        <v>#REF!</v>
      </c>
      <c r="CO279" s="89"/>
      <c r="CP279" s="124" t="e">
        <f t="shared" si="645"/>
        <v>#REF!</v>
      </c>
      <c r="CQ279" s="90" t="e">
        <f>CP279/CP239</f>
        <v>#REF!</v>
      </c>
    </row>
    <row r="280" spans="1:95" ht="10.5" customHeight="1" x14ac:dyDescent="0.25">
      <c r="A280" s="70" t="str">
        <f t="shared" si="674"/>
        <v>DespesaPrestadores de Serviço</v>
      </c>
      <c r="B280" s="114" t="s">
        <v>53</v>
      </c>
      <c r="C280" s="70" t="s">
        <v>277</v>
      </c>
      <c r="D280" s="60" t="s">
        <v>117</v>
      </c>
      <c r="E280" s="60" t="e">
        <f>D237</f>
        <v>#REF!</v>
      </c>
      <c r="F280" s="60"/>
      <c r="G280" s="62">
        <v>0</v>
      </c>
      <c r="H280" s="60"/>
      <c r="I280" s="67">
        <v>-4564.5573928369713</v>
      </c>
      <c r="J280" s="67">
        <v>-5476.480492160722</v>
      </c>
      <c r="K280" s="67">
        <v>-6717.2101862866248</v>
      </c>
      <c r="L280" s="67">
        <v>-7079.2139039632812</v>
      </c>
      <c r="M280" s="67">
        <v>-6120.9716526658694</v>
      </c>
      <c r="N280" s="67">
        <v>-3801.4978002203852</v>
      </c>
      <c r="O280" s="67">
        <v>-3571.208356317592</v>
      </c>
      <c r="P280" s="67">
        <v>-3393.6205737827058</v>
      </c>
      <c r="Q280" s="67">
        <v>0</v>
      </c>
      <c r="R280" s="67">
        <v>0</v>
      </c>
      <c r="S280" s="67">
        <v>0</v>
      </c>
      <c r="T280" s="67">
        <v>0</v>
      </c>
      <c r="U280" s="60"/>
      <c r="V280" s="87">
        <f t="shared" si="637"/>
        <v>-40724.760358234147</v>
      </c>
      <c r="W280" s="62">
        <f>V280/V239</f>
        <v>-6.6824321620410243E-2</v>
      </c>
      <c r="X280" s="60"/>
      <c r="Y280" s="67">
        <f t="array" ref="Y280">IFERROR(INDEX(#REF!,MATCH($A237&amp;$D280,#REF!,0),MATCH(Y$3,#REF!,0)),0)</f>
        <v>0</v>
      </c>
      <c r="Z280" s="67">
        <f t="array" ref="Z280">IFERROR(INDEX(#REF!,MATCH($A237&amp;$D280,#REF!,0),MATCH(Z$3,#REF!,0)),0)</f>
        <v>0</v>
      </c>
      <c r="AA280" s="67">
        <f t="array" ref="AA280">IFERROR(INDEX(#REF!,MATCH($A237&amp;$D280,#REF!,0),MATCH(AA$3,#REF!,0)),0)</f>
        <v>0</v>
      </c>
      <c r="AB280" s="67">
        <f t="array" ref="AB280">IFERROR(INDEX(#REF!,MATCH($A237&amp;$D280,#REF!,0),MATCH(AB$3,#REF!,0)),0)</f>
        <v>0</v>
      </c>
      <c r="AC280" s="67">
        <f t="array" ref="AC280">IFERROR(INDEX(#REF!,MATCH($A237&amp;$D280,#REF!,0),MATCH(AC$3,#REF!,0)),0)</f>
        <v>0</v>
      </c>
      <c r="AD280" s="67">
        <f t="array" ref="AD280">IFERROR(INDEX(#REF!,MATCH($A237&amp;$D280,#REF!,0),MATCH(AD$3,#REF!,0)),0)</f>
        <v>0</v>
      </c>
      <c r="AE280" s="67">
        <f t="array" ref="AE280">IFERROR(INDEX(#REF!,MATCH($A237&amp;$D280,#REF!,0),MATCH(AE$3,#REF!,0)),0)</f>
        <v>0</v>
      </c>
      <c r="AF280" s="67">
        <f t="array" ref="AF280">IFERROR(INDEX(#REF!,MATCH($A237&amp;$D280,#REF!,0),MATCH(AF$3,#REF!,0)),0)</f>
        <v>0</v>
      </c>
      <c r="AG280" s="67">
        <f t="array" ref="AG280">IFERROR(INDEX(#REF!,MATCH($A237&amp;$D280,#REF!,0),MATCH(AG$3,#REF!,0)),0)</f>
        <v>0</v>
      </c>
      <c r="AH280" s="67">
        <f t="array" ref="AH280">IFERROR(INDEX(#REF!,MATCH($A237&amp;$D280,#REF!,0),MATCH(AH$3,#REF!,0)),0)</f>
        <v>0</v>
      </c>
      <c r="AI280" s="67">
        <f t="array" ref="AI280">IFERROR(INDEX(#REF!,MATCH($A237&amp;$D280,#REF!,0),MATCH(AI$3,#REF!,0)),0)</f>
        <v>0</v>
      </c>
      <c r="AJ280" s="67">
        <f t="array" ref="AJ280">IFERROR(INDEX(#REF!,MATCH($A237&amp;$D280,#REF!,0),MATCH(AJ$3,#REF!,0)),0)</f>
        <v>0</v>
      </c>
      <c r="AK280" s="60"/>
      <c r="AL280" s="87">
        <f t="shared" si="639"/>
        <v>0</v>
      </c>
      <c r="AM280" s="62" t="e">
        <f>AL280/AL239</f>
        <v>#DIV/0!</v>
      </c>
      <c r="AN280" s="60" t="e">
        <f>D237&amp;D280</f>
        <v>#REF!</v>
      </c>
      <c r="AO280" s="67">
        <f t="array" ref="AO280">IFERROR(INDEX(#REF!,MATCH($A237&amp;$D280,#REF!,0),MATCH(AO$3,#REF!,0)),0)</f>
        <v>0</v>
      </c>
      <c r="AP280" s="67">
        <f t="array" ref="AP280">IFERROR(INDEX(#REF!,MATCH($A237&amp;$D280,#REF!,0),MATCH(AP$3,#REF!,0)),0)</f>
        <v>0</v>
      </c>
      <c r="AQ280" s="67">
        <f t="array" ref="AQ280">IFERROR(INDEX(#REF!,MATCH($A237&amp;$D280,#REF!,0),MATCH(AQ$3,#REF!,0)),0)</f>
        <v>0</v>
      </c>
      <c r="AR280" s="67">
        <f t="array" ref="AR280">IFERROR(INDEX(#REF!,MATCH($A237&amp;$D280,#REF!,0),MATCH(AR$3,#REF!,0)),0)</f>
        <v>0</v>
      </c>
      <c r="AS280" s="67">
        <f t="array" ref="AS280">IFERROR(INDEX(#REF!,MATCH($A237&amp;$D280,#REF!,0),MATCH(AS$3,#REF!,0)),0)</f>
        <v>0</v>
      </c>
      <c r="AT280" s="67">
        <f t="array" ref="AT280">IFERROR(INDEX(#REF!,MATCH($A237&amp;$D280,#REF!,0),MATCH(AT$3,#REF!,0)),0)</f>
        <v>0</v>
      </c>
      <c r="AU280" s="67">
        <f t="array" ref="AU280">IFERROR(INDEX(#REF!,MATCH($A237&amp;$D280,#REF!,0),MATCH(AU$3,#REF!,0)),0)</f>
        <v>0</v>
      </c>
      <c r="AV280" s="67">
        <f t="array" ref="AV280">IFERROR(INDEX(#REF!,MATCH($A237&amp;$D280,#REF!,0),MATCH(AV$3,#REF!,0)),0)</f>
        <v>0</v>
      </c>
      <c r="AW280" s="67">
        <f t="array" ref="AW280">IFERROR(INDEX(#REF!,MATCH($A237&amp;$D280,#REF!,0),MATCH(AW$3,#REF!,0)),0)</f>
        <v>0</v>
      </c>
      <c r="AX280" s="67">
        <f t="array" ref="AX280">IFERROR(INDEX(#REF!,MATCH($A237&amp;$D280,#REF!,0),MATCH(AX$3,#REF!,0)),0)</f>
        <v>0</v>
      </c>
      <c r="AY280" s="67">
        <f t="array" ref="AY280">IFERROR(INDEX(#REF!,MATCH($A237&amp;$D280,#REF!,0),MATCH(AY$3,#REF!,0)),0)</f>
        <v>0</v>
      </c>
      <c r="AZ280" s="67">
        <f t="array" ref="AZ280">IFERROR(INDEX(#REF!,MATCH($A237&amp;$D280,#REF!,0),MATCH(AZ$3,#REF!,0)),0)</f>
        <v>0</v>
      </c>
      <c r="BA280" s="60"/>
      <c r="BB280" s="87">
        <f t="shared" si="641"/>
        <v>0</v>
      </c>
      <c r="BC280" s="62" t="e">
        <f>BB280/BB239</f>
        <v>#DIV/0!</v>
      </c>
      <c r="BD280" s="60"/>
      <c r="BE280" s="67">
        <f t="shared" si="682"/>
        <v>0</v>
      </c>
      <c r="BF280" s="119">
        <f t="shared" si="682"/>
        <v>0</v>
      </c>
      <c r="BG280" s="120">
        <f t="shared" si="682"/>
        <v>0</v>
      </c>
      <c r="BH280" s="121" t="e">
        <f>BH239</f>
        <v>#REF!</v>
      </c>
      <c r="BI280" s="69">
        <f t="shared" si="679"/>
        <v>0</v>
      </c>
      <c r="BJ280" s="120">
        <f t="shared" si="679"/>
        <v>0</v>
      </c>
      <c r="BK280" s="121">
        <f t="shared" si="683"/>
        <v>0</v>
      </c>
      <c r="BL280" s="60"/>
      <c r="BM280" s="67">
        <f t="array" ref="BM280">IFERROR(INDEX(#REF!,MATCH($A237&amp;$D280,#REF!,0),MATCH(BM$3,#REF!,0)),0)</f>
        <v>0</v>
      </c>
      <c r="BN280" s="67">
        <f t="array" ref="BN280">IFERROR(INDEX(#REF!,MATCH($A237&amp;$D280,#REF!,0),MATCH(BN$3,#REF!,0)),0)</f>
        <v>0</v>
      </c>
      <c r="BO280" s="67">
        <f t="array" ref="BO280">IFERROR(INDEX(#REF!,MATCH($A237&amp;$D280,#REF!,0),MATCH(BO$3,#REF!,0)),0)</f>
        <v>0</v>
      </c>
      <c r="BP280" s="67">
        <f t="array" ref="BP280">IFERROR(INDEX(#REF!,MATCH($A237&amp;$D280,#REF!,0),MATCH(BP$3,#REF!,0)),0)</f>
        <v>0</v>
      </c>
      <c r="BQ280" s="67" t="e">
        <f t="shared" ref="BQ280:BX280" si="698">((BQ239*$G280*--(AND($BF280=0,$BG280=0))+$BF280+BQ239*$BG280)*--(BQ$3&gt;=$BH280))*(1+$BJ280*--(BQ$3&gt;=$BK280))*--(IFERROR(MOD(MONTH(BQ$3),$BI280),0)=0)</f>
        <v>#REF!</v>
      </c>
      <c r="BR280" s="67" t="e">
        <f t="shared" si="698"/>
        <v>#REF!</v>
      </c>
      <c r="BS280" s="67" t="e">
        <f t="shared" si="698"/>
        <v>#REF!</v>
      </c>
      <c r="BT280" s="67" t="e">
        <f t="shared" si="698"/>
        <v>#REF!</v>
      </c>
      <c r="BU280" s="67" t="e">
        <f t="shared" si="698"/>
        <v>#REF!</v>
      </c>
      <c r="BV280" s="67" t="e">
        <f t="shared" si="698"/>
        <v>#REF!</v>
      </c>
      <c r="BW280" s="67" t="e">
        <f t="shared" si="698"/>
        <v>#REF!</v>
      </c>
      <c r="BX280" s="67" t="e">
        <f t="shared" si="698"/>
        <v>#REF!</v>
      </c>
      <c r="BY280" s="60"/>
      <c r="BZ280" s="87" t="e">
        <f t="shared" si="643"/>
        <v>#REF!</v>
      </c>
      <c r="CA280" s="62" t="e">
        <f>BZ280/BZ239</f>
        <v>#REF!</v>
      </c>
      <c r="CB280" s="60"/>
      <c r="CC280" s="67" t="e">
        <f t="shared" ref="CC280:CN280" si="699">((CC239*$G280*--(AND($BF280=0,$BG280=0))+$BF280+CC239*$BG280)*--(CC$3&gt;=$BH280))*(1+$BJ280*--(CC$3&gt;=$BK280))*--(IFERROR(MOD(MONTH(CC$3),$BI280),0)=0)</f>
        <v>#REF!</v>
      </c>
      <c r="CD280" s="67" t="e">
        <f t="shared" si="699"/>
        <v>#REF!</v>
      </c>
      <c r="CE280" s="67" t="e">
        <f t="shared" si="699"/>
        <v>#REF!</v>
      </c>
      <c r="CF280" s="67" t="e">
        <f t="shared" si="699"/>
        <v>#REF!</v>
      </c>
      <c r="CG280" s="67" t="e">
        <f t="shared" si="699"/>
        <v>#REF!</v>
      </c>
      <c r="CH280" s="67" t="e">
        <f t="shared" si="699"/>
        <v>#REF!</v>
      </c>
      <c r="CI280" s="67" t="e">
        <f t="shared" si="699"/>
        <v>#REF!</v>
      </c>
      <c r="CJ280" s="67" t="e">
        <f t="shared" si="699"/>
        <v>#REF!</v>
      </c>
      <c r="CK280" s="67" t="e">
        <f t="shared" si="699"/>
        <v>#REF!</v>
      </c>
      <c r="CL280" s="67" t="e">
        <f t="shared" si="699"/>
        <v>#REF!</v>
      </c>
      <c r="CM280" s="67" t="e">
        <f t="shared" si="699"/>
        <v>#REF!</v>
      </c>
      <c r="CN280" s="67" t="e">
        <f t="shared" si="699"/>
        <v>#REF!</v>
      </c>
      <c r="CO280" s="60"/>
      <c r="CP280" s="87" t="e">
        <f t="shared" si="645"/>
        <v>#REF!</v>
      </c>
      <c r="CQ280" s="62" t="e">
        <f>CP280/CP239</f>
        <v>#REF!</v>
      </c>
    </row>
    <row r="281" spans="1:95" ht="10.5" customHeight="1" x14ac:dyDescent="0.25">
      <c r="A281" s="70" t="str">
        <f t="shared" si="674"/>
        <v>DespesaSistemas</v>
      </c>
      <c r="B281" s="114" t="s">
        <v>53</v>
      </c>
      <c r="C281" s="70"/>
      <c r="D281" s="60" t="s">
        <v>118</v>
      </c>
      <c r="E281" s="60" t="e">
        <f>D237</f>
        <v>#REF!</v>
      </c>
      <c r="F281" s="60"/>
      <c r="G281" s="62">
        <v>-1.398027183457151E-2</v>
      </c>
      <c r="H281" s="60"/>
      <c r="I281" s="67">
        <v>-554.74317756811922</v>
      </c>
      <c r="J281" s="67">
        <v>-762.58991160680762</v>
      </c>
      <c r="K281" s="67">
        <v>-436.61866210863059</v>
      </c>
      <c r="L281" s="67">
        <v>-411.5294913598301</v>
      </c>
      <c r="M281" s="67">
        <v>-796.47914581394889</v>
      </c>
      <c r="N281" s="67">
        <v>-723.91379538482477</v>
      </c>
      <c r="O281" s="67">
        <v>-680.06010556733577</v>
      </c>
      <c r="P281" s="67">
        <v>-646.24231783604966</v>
      </c>
      <c r="Q281" s="67">
        <v>-632.99384969091057</v>
      </c>
      <c r="R281" s="67">
        <v>-632.41660884431576</v>
      </c>
      <c r="S281" s="67">
        <v>-662.69973242855508</v>
      </c>
      <c r="T281" s="67">
        <v>-686.25756731315812</v>
      </c>
      <c r="U281" s="60"/>
      <c r="V281" s="87">
        <f t="shared" si="637"/>
        <v>-7626.5443655224863</v>
      </c>
      <c r="W281" s="62">
        <f>V281/V239</f>
        <v>-1.2514221054979352E-2</v>
      </c>
      <c r="X281" s="60"/>
      <c r="Y281" s="67">
        <f t="shared" ref="Y281:AJ281" si="700">SUM(Y282:Y283)</f>
        <v>0</v>
      </c>
      <c r="Z281" s="67">
        <f t="shared" si="700"/>
        <v>0</v>
      </c>
      <c r="AA281" s="67">
        <f t="shared" si="700"/>
        <v>0</v>
      </c>
      <c r="AB281" s="67">
        <f t="shared" si="700"/>
        <v>0</v>
      </c>
      <c r="AC281" s="67">
        <f t="shared" si="700"/>
        <v>0</v>
      </c>
      <c r="AD281" s="67">
        <f t="shared" si="700"/>
        <v>0</v>
      </c>
      <c r="AE281" s="67">
        <f t="shared" si="700"/>
        <v>0</v>
      </c>
      <c r="AF281" s="67">
        <f t="shared" si="700"/>
        <v>0</v>
      </c>
      <c r="AG281" s="67">
        <f t="shared" si="700"/>
        <v>0</v>
      </c>
      <c r="AH281" s="67">
        <f t="shared" si="700"/>
        <v>0</v>
      </c>
      <c r="AI281" s="67">
        <f t="shared" si="700"/>
        <v>0</v>
      </c>
      <c r="AJ281" s="67">
        <f t="shared" si="700"/>
        <v>0</v>
      </c>
      <c r="AK281" s="60"/>
      <c r="AL281" s="87">
        <f t="shared" si="639"/>
        <v>0</v>
      </c>
      <c r="AM281" s="62" t="e">
        <f>AL281/AL239</f>
        <v>#DIV/0!</v>
      </c>
      <c r="AN281" s="60" t="e">
        <f>D237&amp;D281</f>
        <v>#REF!</v>
      </c>
      <c r="AO281" s="67">
        <f t="shared" ref="AO281:AZ281" si="701">SUM(AO282:AO283)</f>
        <v>0</v>
      </c>
      <c r="AP281" s="67">
        <f t="shared" si="701"/>
        <v>0</v>
      </c>
      <c r="AQ281" s="67">
        <f t="shared" si="701"/>
        <v>0</v>
      </c>
      <c r="AR281" s="67">
        <f t="shared" si="701"/>
        <v>0</v>
      </c>
      <c r="AS281" s="67">
        <f t="shared" si="701"/>
        <v>0</v>
      </c>
      <c r="AT281" s="67">
        <f t="shared" si="701"/>
        <v>0</v>
      </c>
      <c r="AU281" s="67">
        <f t="shared" si="701"/>
        <v>0</v>
      </c>
      <c r="AV281" s="67">
        <f t="shared" si="701"/>
        <v>0</v>
      </c>
      <c r="AW281" s="67">
        <f t="shared" si="701"/>
        <v>0</v>
      </c>
      <c r="AX281" s="67">
        <f t="shared" si="701"/>
        <v>0</v>
      </c>
      <c r="AY281" s="67">
        <f t="shared" si="701"/>
        <v>0</v>
      </c>
      <c r="AZ281" s="67">
        <f t="shared" si="701"/>
        <v>0</v>
      </c>
      <c r="BA281" s="60"/>
      <c r="BB281" s="87">
        <f t="shared" si="641"/>
        <v>0</v>
      </c>
      <c r="BC281" s="62" t="e">
        <f>BB281/BB239</f>
        <v>#DIV/0!</v>
      </c>
      <c r="BD281" s="60"/>
      <c r="BE281" s="67">
        <f t="shared" si="682"/>
        <v>0</v>
      </c>
      <c r="BF281" s="119">
        <f t="shared" si="682"/>
        <v>0</v>
      </c>
      <c r="BG281" s="120">
        <f t="shared" si="682"/>
        <v>0</v>
      </c>
      <c r="BH281" s="121" t="e">
        <f>BH239</f>
        <v>#REF!</v>
      </c>
      <c r="BI281" s="119">
        <f t="shared" si="679"/>
        <v>0</v>
      </c>
      <c r="BJ281" s="120">
        <f t="shared" si="679"/>
        <v>0</v>
      </c>
      <c r="BK281" s="121">
        <f t="shared" si="683"/>
        <v>0</v>
      </c>
      <c r="BL281" s="60"/>
      <c r="BM281" s="67">
        <f t="shared" ref="BM281:BX281" si="702">SUM(BM282:BM283)</f>
        <v>0</v>
      </c>
      <c r="BN281" s="67">
        <f t="shared" si="702"/>
        <v>0</v>
      </c>
      <c r="BO281" s="67">
        <f t="shared" si="702"/>
        <v>0</v>
      </c>
      <c r="BP281" s="67">
        <f t="shared" si="702"/>
        <v>0</v>
      </c>
      <c r="BQ281" s="67" t="e">
        <f t="shared" si="702"/>
        <v>#REF!</v>
      </c>
      <c r="BR281" s="67" t="e">
        <f t="shared" si="702"/>
        <v>#REF!</v>
      </c>
      <c r="BS281" s="67" t="e">
        <f t="shared" si="702"/>
        <v>#REF!</v>
      </c>
      <c r="BT281" s="67" t="e">
        <f t="shared" si="702"/>
        <v>#REF!</v>
      </c>
      <c r="BU281" s="67" t="e">
        <f t="shared" si="702"/>
        <v>#REF!</v>
      </c>
      <c r="BV281" s="67" t="e">
        <f t="shared" si="702"/>
        <v>#REF!</v>
      </c>
      <c r="BW281" s="67" t="e">
        <f t="shared" si="702"/>
        <v>#REF!</v>
      </c>
      <c r="BX281" s="67" t="e">
        <f t="shared" si="702"/>
        <v>#REF!</v>
      </c>
      <c r="BY281" s="60"/>
      <c r="BZ281" s="87" t="e">
        <f t="shared" si="643"/>
        <v>#REF!</v>
      </c>
      <c r="CA281" s="62" t="e">
        <f>BZ281/BZ239</f>
        <v>#REF!</v>
      </c>
      <c r="CB281" s="60"/>
      <c r="CC281" s="67" t="e">
        <f t="shared" ref="CC281:CN281" si="703">SUM(CC282:CC283)</f>
        <v>#REF!</v>
      </c>
      <c r="CD281" s="67" t="e">
        <f t="shared" si="703"/>
        <v>#REF!</v>
      </c>
      <c r="CE281" s="67" t="e">
        <f t="shared" si="703"/>
        <v>#REF!</v>
      </c>
      <c r="CF281" s="67" t="e">
        <f t="shared" si="703"/>
        <v>#REF!</v>
      </c>
      <c r="CG281" s="67" t="e">
        <f t="shared" si="703"/>
        <v>#REF!</v>
      </c>
      <c r="CH281" s="67" t="e">
        <f t="shared" si="703"/>
        <v>#REF!</v>
      </c>
      <c r="CI281" s="67" t="e">
        <f t="shared" si="703"/>
        <v>#REF!</v>
      </c>
      <c r="CJ281" s="67" t="e">
        <f t="shared" si="703"/>
        <v>#REF!</v>
      </c>
      <c r="CK281" s="67" t="e">
        <f t="shared" si="703"/>
        <v>#REF!</v>
      </c>
      <c r="CL281" s="67" t="e">
        <f t="shared" si="703"/>
        <v>#REF!</v>
      </c>
      <c r="CM281" s="67" t="e">
        <f t="shared" si="703"/>
        <v>#REF!</v>
      </c>
      <c r="CN281" s="67" t="e">
        <f t="shared" si="703"/>
        <v>#REF!</v>
      </c>
      <c r="CO281" s="60"/>
      <c r="CP281" s="87" t="e">
        <f t="shared" si="645"/>
        <v>#REF!</v>
      </c>
      <c r="CQ281" s="62" t="e">
        <f>CP281/CP239</f>
        <v>#REF!</v>
      </c>
    </row>
    <row r="282" spans="1:95" ht="10.5" customHeight="1" outlineLevel="1" x14ac:dyDescent="0.25">
      <c r="A282" s="70" t="str">
        <f t="shared" si="674"/>
        <v>DespesaERP</v>
      </c>
      <c r="B282" s="114" t="s">
        <v>53</v>
      </c>
      <c r="C282" s="70" t="s">
        <v>278</v>
      </c>
      <c r="D282" s="79" t="s">
        <v>119</v>
      </c>
      <c r="E282" s="79" t="e">
        <f>D237</f>
        <v>#REF!</v>
      </c>
      <c r="F282" s="79"/>
      <c r="G282" s="85">
        <v>-1.398027183457151E-2</v>
      </c>
      <c r="H282" s="79"/>
      <c r="I282" s="94">
        <v>-554.74317756811922</v>
      </c>
      <c r="J282" s="94">
        <v>-762.58991160680762</v>
      </c>
      <c r="K282" s="94">
        <v>-436.61866210863059</v>
      </c>
      <c r="L282" s="94">
        <v>-411.5294913598301</v>
      </c>
      <c r="M282" s="94">
        <v>-796.47914581394889</v>
      </c>
      <c r="N282" s="94">
        <v>-723.91379538482477</v>
      </c>
      <c r="O282" s="94">
        <v>-680.06010556733577</v>
      </c>
      <c r="P282" s="94">
        <v>-646.24231783604966</v>
      </c>
      <c r="Q282" s="94">
        <v>-632.99384969091057</v>
      </c>
      <c r="R282" s="94">
        <v>-632.41660884431576</v>
      </c>
      <c r="S282" s="94">
        <v>-662.69973242855508</v>
      </c>
      <c r="T282" s="94">
        <v>-686.25756731315812</v>
      </c>
      <c r="U282" s="79"/>
      <c r="V282" s="80">
        <f t="shared" si="637"/>
        <v>-7626.5443655224863</v>
      </c>
      <c r="W282" s="85">
        <f>V282/V239</f>
        <v>-1.2514221054979352E-2</v>
      </c>
      <c r="X282" s="60"/>
      <c r="Y282" s="94">
        <f t="array" ref="Y282">IFERROR(INDEX(#REF!,MATCH($A237&amp;$D282,#REF!,0),MATCH(Y$3,#REF!,0)),0)</f>
        <v>0</v>
      </c>
      <c r="Z282" s="94">
        <f t="array" ref="Z282">IFERROR(INDEX(#REF!,MATCH($A237&amp;$D282,#REF!,0),MATCH(Z$3,#REF!,0)),0)</f>
        <v>0</v>
      </c>
      <c r="AA282" s="94">
        <f t="array" ref="AA282">IFERROR(INDEX(#REF!,MATCH($A237&amp;$D282,#REF!,0),MATCH(AA$3,#REF!,0)),0)</f>
        <v>0</v>
      </c>
      <c r="AB282" s="94">
        <f t="array" ref="AB282">IFERROR(INDEX(#REF!,MATCH($A237&amp;$D282,#REF!,0),MATCH(AB$3,#REF!,0)),0)</f>
        <v>0</v>
      </c>
      <c r="AC282" s="94">
        <f t="array" ref="AC282">IFERROR(INDEX(#REF!,MATCH($A237&amp;$D282,#REF!,0),MATCH(AC$3,#REF!,0)),0)</f>
        <v>0</v>
      </c>
      <c r="AD282" s="94">
        <f t="array" ref="AD282">IFERROR(INDEX(#REF!,MATCH($A237&amp;$D282,#REF!,0),MATCH(AD$3,#REF!,0)),0)</f>
        <v>0</v>
      </c>
      <c r="AE282" s="94">
        <f t="array" ref="AE282">IFERROR(INDEX(#REF!,MATCH($A237&amp;$D282,#REF!,0),MATCH(AE$3,#REF!,0)),0)</f>
        <v>0</v>
      </c>
      <c r="AF282" s="94">
        <f t="array" ref="AF282">IFERROR(INDEX(#REF!,MATCH($A237&amp;$D282,#REF!,0),MATCH(AF$3,#REF!,0)),0)</f>
        <v>0</v>
      </c>
      <c r="AG282" s="94">
        <f t="array" ref="AG282">IFERROR(INDEX(#REF!,MATCH($A237&amp;$D282,#REF!,0),MATCH(AG$3,#REF!,0)),0)</f>
        <v>0</v>
      </c>
      <c r="AH282" s="94">
        <f t="array" ref="AH282">IFERROR(INDEX(#REF!,MATCH($A237&amp;$D282,#REF!,0),MATCH(AH$3,#REF!,0)),0)</f>
        <v>0</v>
      </c>
      <c r="AI282" s="94">
        <f t="array" ref="AI282">IFERROR(INDEX(#REF!,MATCH($A237&amp;$D282,#REF!,0),MATCH(AI$3,#REF!,0)),0)</f>
        <v>0</v>
      </c>
      <c r="AJ282" s="94">
        <f t="array" ref="AJ282">IFERROR(INDEX(#REF!,MATCH($A237&amp;$D282,#REF!,0),MATCH(AJ$3,#REF!,0)),0)</f>
        <v>0</v>
      </c>
      <c r="AK282" s="79"/>
      <c r="AL282" s="80">
        <f t="shared" si="639"/>
        <v>0</v>
      </c>
      <c r="AM282" s="85" t="e">
        <f>AL282/AL239</f>
        <v>#DIV/0!</v>
      </c>
      <c r="AN282" s="60" t="e">
        <f>D237&amp;D282</f>
        <v>#REF!</v>
      </c>
      <c r="AO282" s="94">
        <f t="array" ref="AO282">IFERROR(INDEX(#REF!,MATCH($A237&amp;$D282,#REF!,0),MATCH(AO$3,#REF!,0)),0)</f>
        <v>0</v>
      </c>
      <c r="AP282" s="94">
        <f t="array" ref="AP282">IFERROR(INDEX(#REF!,MATCH($A237&amp;$D282,#REF!,0),MATCH(AP$3,#REF!,0)),0)</f>
        <v>0</v>
      </c>
      <c r="AQ282" s="94">
        <f t="array" ref="AQ282">IFERROR(INDEX(#REF!,MATCH($A237&amp;$D282,#REF!,0),MATCH(AQ$3,#REF!,0)),0)</f>
        <v>0</v>
      </c>
      <c r="AR282" s="94">
        <f t="array" ref="AR282">IFERROR(INDEX(#REF!,MATCH($A237&amp;$D282,#REF!,0),MATCH(AR$3,#REF!,0)),0)</f>
        <v>0</v>
      </c>
      <c r="AS282" s="94">
        <f t="array" ref="AS282">IFERROR(INDEX(#REF!,MATCH($A237&amp;$D282,#REF!,0),MATCH(AS$3,#REF!,0)),0)</f>
        <v>0</v>
      </c>
      <c r="AT282" s="94">
        <f t="array" ref="AT282">IFERROR(INDEX(#REF!,MATCH($A237&amp;$D282,#REF!,0),MATCH(AT$3,#REF!,0)),0)</f>
        <v>0</v>
      </c>
      <c r="AU282" s="94">
        <f t="array" ref="AU282">IFERROR(INDEX(#REF!,MATCH($A237&amp;$D282,#REF!,0),MATCH(AU$3,#REF!,0)),0)</f>
        <v>0</v>
      </c>
      <c r="AV282" s="94">
        <f t="array" ref="AV282">IFERROR(INDEX(#REF!,MATCH($A237&amp;$D282,#REF!,0),MATCH(AV$3,#REF!,0)),0)</f>
        <v>0</v>
      </c>
      <c r="AW282" s="94">
        <f t="array" ref="AW282">IFERROR(INDEX(#REF!,MATCH($A237&amp;$D282,#REF!,0),MATCH(AW$3,#REF!,0)),0)</f>
        <v>0</v>
      </c>
      <c r="AX282" s="94">
        <f t="array" ref="AX282">IFERROR(INDEX(#REF!,MATCH($A237&amp;$D282,#REF!,0),MATCH(AX$3,#REF!,0)),0)</f>
        <v>0</v>
      </c>
      <c r="AY282" s="94">
        <f t="array" ref="AY282">IFERROR(INDEX(#REF!,MATCH($A237&amp;$D282,#REF!,0),MATCH(AY$3,#REF!,0)),0)</f>
        <v>0</v>
      </c>
      <c r="AZ282" s="94">
        <f t="array" ref="AZ282">IFERROR(INDEX(#REF!,MATCH($A237&amp;$D282,#REF!,0),MATCH(AZ$3,#REF!,0)),0)</f>
        <v>0</v>
      </c>
      <c r="BA282" s="79"/>
      <c r="BB282" s="80">
        <f t="shared" si="641"/>
        <v>0</v>
      </c>
      <c r="BC282" s="85" t="e">
        <f>BB282/BB239</f>
        <v>#DIV/0!</v>
      </c>
      <c r="BD282" s="60"/>
      <c r="BE282" s="94" t="str">
        <f t="shared" si="682"/>
        <v>Omie</v>
      </c>
      <c r="BF282" s="115">
        <f t="shared" si="682"/>
        <v>-669</v>
      </c>
      <c r="BG282" s="112">
        <f t="shared" si="682"/>
        <v>0</v>
      </c>
      <c r="BH282" s="111" t="e">
        <f>BH239</f>
        <v>#REF!</v>
      </c>
      <c r="BI282" s="115">
        <f t="shared" si="679"/>
        <v>0</v>
      </c>
      <c r="BJ282" s="112">
        <f t="shared" si="679"/>
        <v>0</v>
      </c>
      <c r="BK282" s="111">
        <f t="shared" si="683"/>
        <v>0</v>
      </c>
      <c r="BL282" s="60"/>
      <c r="BM282" s="94">
        <f t="array" ref="BM282">IFERROR(INDEX(#REF!,MATCH($A237&amp;$D282,#REF!,0),MATCH(BM$3,#REF!,0)),0)</f>
        <v>0</v>
      </c>
      <c r="BN282" s="94">
        <f t="array" ref="BN282">IFERROR(INDEX(#REF!,MATCH($A237&amp;$D282,#REF!,0),MATCH(BN$3,#REF!,0)),0)</f>
        <v>0</v>
      </c>
      <c r="BO282" s="94">
        <f t="array" ref="BO282">IFERROR(INDEX(#REF!,MATCH($A237&amp;$D282,#REF!,0),MATCH(BO$3,#REF!,0)),0)</f>
        <v>0</v>
      </c>
      <c r="BP282" s="94">
        <f t="array" ref="BP282">IFERROR(INDEX(#REF!,MATCH($A237&amp;$D282,#REF!,0),MATCH(BP$3,#REF!,0)),0)</f>
        <v>0</v>
      </c>
      <c r="BQ282" s="94" t="e">
        <f t="shared" ref="BQ282:BX282" si="704">((BQ239*$G282*--(AND($BF282=0,$BG282=0))+$BF282+BQ239*$BG282)*--(BQ$3&gt;=$BH282))*(1+$BJ282*--(BQ$3&gt;=$BK282))*--(IFERROR(MOD(MONTH(BQ$3),$BI282),0)=0)</f>
        <v>#REF!</v>
      </c>
      <c r="BR282" s="94" t="e">
        <f t="shared" si="704"/>
        <v>#REF!</v>
      </c>
      <c r="BS282" s="94" t="e">
        <f t="shared" si="704"/>
        <v>#REF!</v>
      </c>
      <c r="BT282" s="94" t="e">
        <f t="shared" si="704"/>
        <v>#REF!</v>
      </c>
      <c r="BU282" s="94" t="e">
        <f t="shared" si="704"/>
        <v>#REF!</v>
      </c>
      <c r="BV282" s="94" t="e">
        <f t="shared" si="704"/>
        <v>#REF!</v>
      </c>
      <c r="BW282" s="94" t="e">
        <f t="shared" si="704"/>
        <v>#REF!</v>
      </c>
      <c r="BX282" s="94" t="e">
        <f t="shared" si="704"/>
        <v>#REF!</v>
      </c>
      <c r="BY282" s="79"/>
      <c r="BZ282" s="80" t="e">
        <f t="shared" si="643"/>
        <v>#REF!</v>
      </c>
      <c r="CA282" s="85" t="e">
        <f>BZ282/BZ239</f>
        <v>#REF!</v>
      </c>
      <c r="CB282" s="60"/>
      <c r="CC282" s="94" t="e">
        <f t="shared" ref="CC282:CN282" si="705">((CC239*$G282*--(AND($BF282=0,$BG282=0))+$BF282+CC239*$BG282)*--(CC$3&gt;=$BH282))*(1+$BJ282*--(CC$3&gt;=$BK282))*--(IFERROR(MOD(MONTH(CC$3),$BI282),0)=0)</f>
        <v>#REF!</v>
      </c>
      <c r="CD282" s="94" t="e">
        <f t="shared" si="705"/>
        <v>#REF!</v>
      </c>
      <c r="CE282" s="94" t="e">
        <f t="shared" si="705"/>
        <v>#REF!</v>
      </c>
      <c r="CF282" s="94" t="e">
        <f t="shared" si="705"/>
        <v>#REF!</v>
      </c>
      <c r="CG282" s="94" t="e">
        <f t="shared" si="705"/>
        <v>#REF!</v>
      </c>
      <c r="CH282" s="94" t="e">
        <f t="shared" si="705"/>
        <v>#REF!</v>
      </c>
      <c r="CI282" s="94" t="e">
        <f t="shared" si="705"/>
        <v>#REF!</v>
      </c>
      <c r="CJ282" s="94" t="e">
        <f t="shared" si="705"/>
        <v>#REF!</v>
      </c>
      <c r="CK282" s="94" t="e">
        <f t="shared" si="705"/>
        <v>#REF!</v>
      </c>
      <c r="CL282" s="94" t="e">
        <f t="shared" si="705"/>
        <v>#REF!</v>
      </c>
      <c r="CM282" s="94" t="e">
        <f t="shared" si="705"/>
        <v>#REF!</v>
      </c>
      <c r="CN282" s="94" t="e">
        <f t="shared" si="705"/>
        <v>#REF!</v>
      </c>
      <c r="CO282" s="79"/>
      <c r="CP282" s="80" t="e">
        <f t="shared" si="645"/>
        <v>#REF!</v>
      </c>
      <c r="CQ282" s="85" t="e">
        <f>CP282/CP239</f>
        <v>#REF!</v>
      </c>
    </row>
    <row r="283" spans="1:95" ht="10.5" customHeight="1" outlineLevel="1" x14ac:dyDescent="0.25">
      <c r="A283" s="70" t="str">
        <f t="shared" si="674"/>
        <v>DespesaConciliação contas a receber</v>
      </c>
      <c r="B283" s="114" t="s">
        <v>53</v>
      </c>
      <c r="C283" s="70"/>
      <c r="D283" s="79" t="s">
        <v>138</v>
      </c>
      <c r="E283" s="79" t="e">
        <f>D237</f>
        <v>#REF!</v>
      </c>
      <c r="F283" s="79"/>
      <c r="G283" s="85">
        <v>0</v>
      </c>
      <c r="H283" s="79"/>
      <c r="I283" s="94">
        <v>0</v>
      </c>
      <c r="J283" s="94">
        <v>0</v>
      </c>
      <c r="K283" s="94">
        <v>0</v>
      </c>
      <c r="L283" s="94">
        <v>0</v>
      </c>
      <c r="M283" s="94">
        <v>0</v>
      </c>
      <c r="N283" s="94">
        <v>0</v>
      </c>
      <c r="O283" s="94">
        <v>0</v>
      </c>
      <c r="P283" s="94">
        <v>0</v>
      </c>
      <c r="Q283" s="94">
        <v>0</v>
      </c>
      <c r="R283" s="94">
        <v>0</v>
      </c>
      <c r="S283" s="94">
        <v>0</v>
      </c>
      <c r="T283" s="94">
        <v>0</v>
      </c>
      <c r="U283" s="79"/>
      <c r="V283" s="80">
        <f t="shared" si="637"/>
        <v>0</v>
      </c>
      <c r="W283" s="85">
        <f>V283/V239</f>
        <v>0</v>
      </c>
      <c r="X283" s="60"/>
      <c r="Y283" s="94">
        <f t="array" ref="Y283">IFERROR(INDEX(#REF!,MATCH($A237&amp;$D283,#REF!,0),MATCH(Y$3,#REF!,0)),0)</f>
        <v>0</v>
      </c>
      <c r="Z283" s="94">
        <f t="array" ref="Z283">IFERROR(INDEX(#REF!,MATCH($A237&amp;$D283,#REF!,0),MATCH(Z$3,#REF!,0)),0)</f>
        <v>0</v>
      </c>
      <c r="AA283" s="94">
        <f t="array" ref="AA283">IFERROR(INDEX(#REF!,MATCH($A237&amp;$D283,#REF!,0),MATCH(AA$3,#REF!,0)),0)</f>
        <v>0</v>
      </c>
      <c r="AB283" s="94">
        <f t="array" ref="AB283">IFERROR(INDEX(#REF!,MATCH($A237&amp;$D283,#REF!,0),MATCH(AB$3,#REF!,0)),0)</f>
        <v>0</v>
      </c>
      <c r="AC283" s="94">
        <f t="array" ref="AC283">IFERROR(INDEX(#REF!,MATCH($A237&amp;$D283,#REF!,0),MATCH(AC$3,#REF!,0)),0)</f>
        <v>0</v>
      </c>
      <c r="AD283" s="94">
        <f t="array" ref="AD283">IFERROR(INDEX(#REF!,MATCH($A237&amp;$D283,#REF!,0),MATCH(AD$3,#REF!,0)),0)</f>
        <v>0</v>
      </c>
      <c r="AE283" s="94">
        <f t="array" ref="AE283">IFERROR(INDEX(#REF!,MATCH($A237&amp;$D283,#REF!,0),MATCH(AE$3,#REF!,0)),0)</f>
        <v>0</v>
      </c>
      <c r="AF283" s="94">
        <f t="array" ref="AF283">IFERROR(INDEX(#REF!,MATCH($A237&amp;$D283,#REF!,0),MATCH(AF$3,#REF!,0)),0)</f>
        <v>0</v>
      </c>
      <c r="AG283" s="94">
        <f t="array" ref="AG283">IFERROR(INDEX(#REF!,MATCH($A237&amp;$D283,#REF!,0),MATCH(AG$3,#REF!,0)),0)</f>
        <v>0</v>
      </c>
      <c r="AH283" s="94">
        <f t="array" ref="AH283">IFERROR(INDEX(#REF!,MATCH($A237&amp;$D283,#REF!,0),MATCH(AH$3,#REF!,0)),0)</f>
        <v>0</v>
      </c>
      <c r="AI283" s="94">
        <f t="array" ref="AI283">IFERROR(INDEX(#REF!,MATCH($A237&amp;$D283,#REF!,0),MATCH(AI$3,#REF!,0)),0)</f>
        <v>0</v>
      </c>
      <c r="AJ283" s="94">
        <f t="array" ref="AJ283">IFERROR(INDEX(#REF!,MATCH($A237&amp;$D283,#REF!,0),MATCH(AJ$3,#REF!,0)),0)</f>
        <v>0</v>
      </c>
      <c r="AK283" s="79"/>
      <c r="AL283" s="80">
        <f t="shared" si="639"/>
        <v>0</v>
      </c>
      <c r="AM283" s="85" t="e">
        <f>AL283/AL239</f>
        <v>#DIV/0!</v>
      </c>
      <c r="AN283" s="60" t="e">
        <f>D237&amp;D283</f>
        <v>#REF!</v>
      </c>
      <c r="AO283" s="94">
        <f t="array" ref="AO283">IFERROR(INDEX(#REF!,MATCH($A237&amp;$D283,#REF!,0),MATCH(AO$3,#REF!,0)),0)</f>
        <v>0</v>
      </c>
      <c r="AP283" s="94">
        <f t="array" ref="AP283">IFERROR(INDEX(#REF!,MATCH($A237&amp;$D283,#REF!,0),MATCH(AP$3,#REF!,0)),0)</f>
        <v>0</v>
      </c>
      <c r="AQ283" s="94">
        <f t="array" ref="AQ283">IFERROR(INDEX(#REF!,MATCH($A237&amp;$D283,#REF!,0),MATCH(AQ$3,#REF!,0)),0)</f>
        <v>0</v>
      </c>
      <c r="AR283" s="94">
        <f t="array" ref="AR283">IFERROR(INDEX(#REF!,MATCH($A237&amp;$D283,#REF!,0),MATCH(AR$3,#REF!,0)),0)</f>
        <v>0</v>
      </c>
      <c r="AS283" s="94">
        <f t="array" ref="AS283">IFERROR(INDEX(#REF!,MATCH($A237&amp;$D283,#REF!,0),MATCH(AS$3,#REF!,0)),0)</f>
        <v>0</v>
      </c>
      <c r="AT283" s="94">
        <f t="array" ref="AT283">IFERROR(INDEX(#REF!,MATCH($A237&amp;$D283,#REF!,0),MATCH(AT$3,#REF!,0)),0)</f>
        <v>0</v>
      </c>
      <c r="AU283" s="94">
        <f t="array" ref="AU283">IFERROR(INDEX(#REF!,MATCH($A237&amp;$D283,#REF!,0),MATCH(AU$3,#REF!,0)),0)</f>
        <v>0</v>
      </c>
      <c r="AV283" s="94">
        <f t="array" ref="AV283">IFERROR(INDEX(#REF!,MATCH($A237&amp;$D283,#REF!,0),MATCH(AV$3,#REF!,0)),0)</f>
        <v>0</v>
      </c>
      <c r="AW283" s="94">
        <f t="array" ref="AW283">IFERROR(INDEX(#REF!,MATCH($A237&amp;$D283,#REF!,0),MATCH(AW$3,#REF!,0)),0)</f>
        <v>0</v>
      </c>
      <c r="AX283" s="94">
        <f t="array" ref="AX283">IFERROR(INDEX(#REF!,MATCH($A237&amp;$D283,#REF!,0),MATCH(AX$3,#REF!,0)),0)</f>
        <v>0</v>
      </c>
      <c r="AY283" s="94">
        <f t="array" ref="AY283">IFERROR(INDEX(#REF!,MATCH($A237&amp;$D283,#REF!,0),MATCH(AY$3,#REF!,0)),0)</f>
        <v>0</v>
      </c>
      <c r="AZ283" s="94">
        <f t="array" ref="AZ283">IFERROR(INDEX(#REF!,MATCH($A237&amp;$D283,#REF!,0),MATCH(AZ$3,#REF!,0)),0)</f>
        <v>0</v>
      </c>
      <c r="BA283" s="79"/>
      <c r="BB283" s="80">
        <f t="shared" si="641"/>
        <v>0</v>
      </c>
      <c r="BC283" s="85" t="e">
        <f>BB283/BB239</f>
        <v>#DIV/0!</v>
      </c>
      <c r="BD283" s="60"/>
      <c r="BE283" s="94" t="str">
        <f t="shared" si="682"/>
        <v>Corte de custo</v>
      </c>
      <c r="BF283" s="115">
        <f t="shared" si="682"/>
        <v>0</v>
      </c>
      <c r="BG283" s="112">
        <f t="shared" si="682"/>
        <v>0</v>
      </c>
      <c r="BH283" s="111" t="e">
        <f>BH239</f>
        <v>#REF!</v>
      </c>
      <c r="BI283" s="115">
        <f t="shared" si="679"/>
        <v>0</v>
      </c>
      <c r="BJ283" s="112">
        <f t="shared" si="679"/>
        <v>0</v>
      </c>
      <c r="BK283" s="111">
        <f t="shared" si="683"/>
        <v>0</v>
      </c>
      <c r="BL283" s="60"/>
      <c r="BM283" s="94">
        <f t="array" ref="BM283">IFERROR(INDEX(#REF!,MATCH($A237&amp;$D283,#REF!,0),MATCH(BM$3,#REF!,0)),0)</f>
        <v>0</v>
      </c>
      <c r="BN283" s="94">
        <f t="array" ref="BN283">IFERROR(INDEX(#REF!,MATCH($A237&amp;$D283,#REF!,0),MATCH(BN$3,#REF!,0)),0)</f>
        <v>0</v>
      </c>
      <c r="BO283" s="94">
        <f t="array" ref="BO283">IFERROR(INDEX(#REF!,MATCH($A237&amp;$D283,#REF!,0),MATCH(BO$3,#REF!,0)),0)</f>
        <v>0</v>
      </c>
      <c r="BP283" s="94">
        <f t="array" ref="BP283">IFERROR(INDEX(#REF!,MATCH($A237&amp;$D283,#REF!,0),MATCH(BP$3,#REF!,0)),0)</f>
        <v>0</v>
      </c>
      <c r="BQ283" s="94" t="e">
        <f t="shared" ref="BQ283:BX283" si="706">((BQ239*$G283*--(AND($BF283=0,$BG283=0))+$BF283+BQ239*$BG283)*--(BQ$3&gt;=$BH283))*(1+$BJ283*--(BQ$3&gt;=$BK283))*--(IFERROR(MOD(MONTH(BQ$3),$BI283),0)=0)</f>
        <v>#REF!</v>
      </c>
      <c r="BR283" s="94" t="e">
        <f t="shared" si="706"/>
        <v>#REF!</v>
      </c>
      <c r="BS283" s="94" t="e">
        <f t="shared" si="706"/>
        <v>#REF!</v>
      </c>
      <c r="BT283" s="94" t="e">
        <f t="shared" si="706"/>
        <v>#REF!</v>
      </c>
      <c r="BU283" s="94" t="e">
        <f t="shared" si="706"/>
        <v>#REF!</v>
      </c>
      <c r="BV283" s="94" t="e">
        <f t="shared" si="706"/>
        <v>#REF!</v>
      </c>
      <c r="BW283" s="94" t="e">
        <f t="shared" si="706"/>
        <v>#REF!</v>
      </c>
      <c r="BX283" s="94" t="e">
        <f t="shared" si="706"/>
        <v>#REF!</v>
      </c>
      <c r="BY283" s="79"/>
      <c r="BZ283" s="80" t="e">
        <f t="shared" si="643"/>
        <v>#REF!</v>
      </c>
      <c r="CA283" s="85" t="e">
        <f>BZ283/BZ239</f>
        <v>#REF!</v>
      </c>
      <c r="CB283" s="60"/>
      <c r="CC283" s="94" t="e">
        <f t="shared" ref="CC283:CN283" si="707">((CC239*$G283*--(AND($BF283=0,$BG283=0))+$BF283+CC239*$BG283)*--(CC$3&gt;=$BH283))*(1+$BJ283*--(CC$3&gt;=$BK283))*--(IFERROR(MOD(MONTH(CC$3),$BI283),0)=0)</f>
        <v>#REF!</v>
      </c>
      <c r="CD283" s="94" t="e">
        <f t="shared" si="707"/>
        <v>#REF!</v>
      </c>
      <c r="CE283" s="94" t="e">
        <f t="shared" si="707"/>
        <v>#REF!</v>
      </c>
      <c r="CF283" s="94" t="e">
        <f t="shared" si="707"/>
        <v>#REF!</v>
      </c>
      <c r="CG283" s="94" t="e">
        <f t="shared" si="707"/>
        <v>#REF!</v>
      </c>
      <c r="CH283" s="94" t="e">
        <f t="shared" si="707"/>
        <v>#REF!</v>
      </c>
      <c r="CI283" s="94" t="e">
        <f t="shared" si="707"/>
        <v>#REF!</v>
      </c>
      <c r="CJ283" s="94" t="e">
        <f t="shared" si="707"/>
        <v>#REF!</v>
      </c>
      <c r="CK283" s="94" t="e">
        <f t="shared" si="707"/>
        <v>#REF!</v>
      </c>
      <c r="CL283" s="94" t="e">
        <f t="shared" si="707"/>
        <v>#REF!</v>
      </c>
      <c r="CM283" s="94" t="e">
        <f t="shared" si="707"/>
        <v>#REF!</v>
      </c>
      <c r="CN283" s="94" t="e">
        <f t="shared" si="707"/>
        <v>#REF!</v>
      </c>
      <c r="CO283" s="79"/>
      <c r="CP283" s="80" t="e">
        <f t="shared" si="645"/>
        <v>#REF!</v>
      </c>
      <c r="CQ283" s="85" t="e">
        <f>CP283/CP239</f>
        <v>#REF!</v>
      </c>
    </row>
    <row r="284" spans="1:95" ht="10.5" customHeight="1" x14ac:dyDescent="0.25">
      <c r="A284" s="70" t="str">
        <f t="shared" si="674"/>
        <v>DespesaServiços contratados</v>
      </c>
      <c r="B284" s="114" t="s">
        <v>53</v>
      </c>
      <c r="C284" s="70"/>
      <c r="D284" s="60" t="s">
        <v>131</v>
      </c>
      <c r="E284" s="60" t="e">
        <f>D237</f>
        <v>#REF!</v>
      </c>
      <c r="F284" s="60"/>
      <c r="G284" s="62">
        <v>-1.15366778420781E-2</v>
      </c>
      <c r="H284" s="60"/>
      <c r="I284" s="67">
        <v>0</v>
      </c>
      <c r="J284" s="67">
        <v>0</v>
      </c>
      <c r="K284" s="67">
        <v>0</v>
      </c>
      <c r="L284" s="67">
        <v>-504.3184899767802</v>
      </c>
      <c r="M284" s="67">
        <v>0</v>
      </c>
      <c r="N284" s="67">
        <v>0</v>
      </c>
      <c r="O284" s="67">
        <v>0</v>
      </c>
      <c r="P284" s="67">
        <v>0</v>
      </c>
      <c r="Q284" s="67">
        <v>0</v>
      </c>
      <c r="R284" s="67">
        <v>-450.70951117936983</v>
      </c>
      <c r="S284" s="67">
        <v>0</v>
      </c>
      <c r="T284" s="67">
        <v>0</v>
      </c>
      <c r="U284" s="60"/>
      <c r="V284" s="87">
        <f t="shared" si="637"/>
        <v>-955.02800115615003</v>
      </c>
      <c r="W284" s="62">
        <f>V284/V239</f>
        <v>-1.5670834584261097E-3</v>
      </c>
      <c r="X284" s="60"/>
      <c r="Y284" s="67">
        <f t="shared" ref="Y284:AJ284" si="708">SUM(Y285:Y287)</f>
        <v>0</v>
      </c>
      <c r="Z284" s="67">
        <f t="shared" si="708"/>
        <v>0</v>
      </c>
      <c r="AA284" s="67">
        <f t="shared" si="708"/>
        <v>0</v>
      </c>
      <c r="AB284" s="67">
        <f t="shared" si="708"/>
        <v>0</v>
      </c>
      <c r="AC284" s="67">
        <f t="shared" si="708"/>
        <v>0</v>
      </c>
      <c r="AD284" s="67">
        <f t="shared" si="708"/>
        <v>0</v>
      </c>
      <c r="AE284" s="67">
        <f t="shared" si="708"/>
        <v>0</v>
      </c>
      <c r="AF284" s="67">
        <f t="shared" si="708"/>
        <v>0</v>
      </c>
      <c r="AG284" s="67">
        <f t="shared" si="708"/>
        <v>0</v>
      </c>
      <c r="AH284" s="67">
        <f t="shared" si="708"/>
        <v>0</v>
      </c>
      <c r="AI284" s="67">
        <f t="shared" si="708"/>
        <v>0</v>
      </c>
      <c r="AJ284" s="67">
        <f t="shared" si="708"/>
        <v>0</v>
      </c>
      <c r="AK284" s="60"/>
      <c r="AL284" s="87">
        <f t="shared" si="639"/>
        <v>0</v>
      </c>
      <c r="AM284" s="62" t="e">
        <f>AL284/AL239</f>
        <v>#DIV/0!</v>
      </c>
      <c r="AN284" s="60" t="e">
        <f>D237&amp;D284</f>
        <v>#REF!</v>
      </c>
      <c r="AO284" s="67">
        <f t="shared" ref="AO284:AZ284" si="709">SUM(AO285:AO287)</f>
        <v>0</v>
      </c>
      <c r="AP284" s="67">
        <f t="shared" si="709"/>
        <v>0</v>
      </c>
      <c r="AQ284" s="67">
        <f t="shared" si="709"/>
        <v>0</v>
      </c>
      <c r="AR284" s="67">
        <f t="shared" si="709"/>
        <v>0</v>
      </c>
      <c r="AS284" s="67">
        <f t="shared" si="709"/>
        <v>0</v>
      </c>
      <c r="AT284" s="67">
        <f t="shared" si="709"/>
        <v>0</v>
      </c>
      <c r="AU284" s="67">
        <f t="shared" si="709"/>
        <v>0</v>
      </c>
      <c r="AV284" s="67">
        <f t="shared" si="709"/>
        <v>0</v>
      </c>
      <c r="AW284" s="67">
        <f t="shared" si="709"/>
        <v>0</v>
      </c>
      <c r="AX284" s="67">
        <f t="shared" si="709"/>
        <v>0</v>
      </c>
      <c r="AY284" s="67">
        <f t="shared" si="709"/>
        <v>0</v>
      </c>
      <c r="AZ284" s="67">
        <f t="shared" si="709"/>
        <v>0</v>
      </c>
      <c r="BA284" s="60"/>
      <c r="BB284" s="87">
        <f t="shared" si="641"/>
        <v>0</v>
      </c>
      <c r="BC284" s="62" t="e">
        <f>BB284/BB239</f>
        <v>#DIV/0!</v>
      </c>
      <c r="BD284" s="60"/>
      <c r="BE284" s="67">
        <f t="shared" si="682"/>
        <v>0</v>
      </c>
      <c r="BF284" s="119">
        <f t="shared" si="682"/>
        <v>0</v>
      </c>
      <c r="BG284" s="120">
        <f t="shared" si="682"/>
        <v>0</v>
      </c>
      <c r="BH284" s="121" t="e">
        <f>BH239</f>
        <v>#REF!</v>
      </c>
      <c r="BI284" s="69">
        <f t="shared" si="679"/>
        <v>0</v>
      </c>
      <c r="BJ284" s="120">
        <f t="shared" si="679"/>
        <v>0</v>
      </c>
      <c r="BK284" s="121">
        <f t="shared" si="683"/>
        <v>0</v>
      </c>
      <c r="BL284" s="60"/>
      <c r="BM284" s="67">
        <f t="shared" ref="BM284:BX284" si="710">SUM(BM285:BM287)</f>
        <v>0</v>
      </c>
      <c r="BN284" s="67">
        <f t="shared" si="710"/>
        <v>0</v>
      </c>
      <c r="BO284" s="67">
        <f t="shared" si="710"/>
        <v>0</v>
      </c>
      <c r="BP284" s="67">
        <f t="shared" si="710"/>
        <v>0</v>
      </c>
      <c r="BQ284" s="67" t="e">
        <f t="shared" si="710"/>
        <v>#REF!</v>
      </c>
      <c r="BR284" s="67" t="e">
        <f t="shared" si="710"/>
        <v>#REF!</v>
      </c>
      <c r="BS284" s="67" t="e">
        <f t="shared" si="710"/>
        <v>#REF!</v>
      </c>
      <c r="BT284" s="67" t="e">
        <f t="shared" si="710"/>
        <v>#REF!</v>
      </c>
      <c r="BU284" s="67" t="e">
        <f t="shared" si="710"/>
        <v>#REF!</v>
      </c>
      <c r="BV284" s="67" t="e">
        <f t="shared" si="710"/>
        <v>#REF!</v>
      </c>
      <c r="BW284" s="67" t="e">
        <f t="shared" si="710"/>
        <v>#REF!</v>
      </c>
      <c r="BX284" s="67" t="e">
        <f t="shared" si="710"/>
        <v>#REF!</v>
      </c>
      <c r="BY284" s="60"/>
      <c r="BZ284" s="87" t="e">
        <f t="shared" si="643"/>
        <v>#REF!</v>
      </c>
      <c r="CA284" s="62" t="e">
        <f>BZ284/BZ239</f>
        <v>#REF!</v>
      </c>
      <c r="CB284" s="60"/>
      <c r="CC284" s="67" t="e">
        <f t="shared" ref="CC284:CN284" si="711">SUM(CC285:CC287)</f>
        <v>#REF!</v>
      </c>
      <c r="CD284" s="67" t="e">
        <f t="shared" si="711"/>
        <v>#REF!</v>
      </c>
      <c r="CE284" s="67" t="e">
        <f t="shared" si="711"/>
        <v>#REF!</v>
      </c>
      <c r="CF284" s="67" t="e">
        <f t="shared" si="711"/>
        <v>#REF!</v>
      </c>
      <c r="CG284" s="67" t="e">
        <f t="shared" si="711"/>
        <v>#REF!</v>
      </c>
      <c r="CH284" s="67" t="e">
        <f t="shared" si="711"/>
        <v>#REF!</v>
      </c>
      <c r="CI284" s="67" t="e">
        <f t="shared" si="711"/>
        <v>#REF!</v>
      </c>
      <c r="CJ284" s="67" t="e">
        <f t="shared" si="711"/>
        <v>#REF!</v>
      </c>
      <c r="CK284" s="67" t="e">
        <f t="shared" si="711"/>
        <v>#REF!</v>
      </c>
      <c r="CL284" s="67" t="e">
        <f t="shared" si="711"/>
        <v>#REF!</v>
      </c>
      <c r="CM284" s="67" t="e">
        <f t="shared" si="711"/>
        <v>#REF!</v>
      </c>
      <c r="CN284" s="67" t="e">
        <f t="shared" si="711"/>
        <v>#REF!</v>
      </c>
      <c r="CO284" s="60"/>
      <c r="CP284" s="87" t="e">
        <f t="shared" si="645"/>
        <v>#REF!</v>
      </c>
      <c r="CQ284" s="62" t="e">
        <f>CP284/CP239</f>
        <v>#REF!</v>
      </c>
    </row>
    <row r="285" spans="1:95" ht="10.5" customHeight="1" outlineLevel="1" x14ac:dyDescent="0.25">
      <c r="A285" s="70" t="str">
        <f t="shared" si="674"/>
        <v>DespesaContabilidade</v>
      </c>
      <c r="B285" s="114" t="s">
        <v>53</v>
      </c>
      <c r="C285" s="78" t="s">
        <v>281</v>
      </c>
      <c r="D285" s="79" t="s">
        <v>132</v>
      </c>
      <c r="E285" s="79" t="e">
        <f>D237</f>
        <v>#REF!</v>
      </c>
      <c r="F285" s="79"/>
      <c r="G285" s="85">
        <v>0</v>
      </c>
      <c r="H285" s="79"/>
      <c r="I285" s="94">
        <v>0</v>
      </c>
      <c r="J285" s="94">
        <v>0</v>
      </c>
      <c r="K285" s="94">
        <v>0</v>
      </c>
      <c r="L285" s="94">
        <v>0</v>
      </c>
      <c r="M285" s="94">
        <v>0</v>
      </c>
      <c r="N285" s="94">
        <v>0</v>
      </c>
      <c r="O285" s="94">
        <v>0</v>
      </c>
      <c r="P285" s="94">
        <v>0</v>
      </c>
      <c r="Q285" s="94">
        <v>0</v>
      </c>
      <c r="R285" s="94">
        <v>0</v>
      </c>
      <c r="S285" s="94">
        <v>0</v>
      </c>
      <c r="T285" s="94">
        <v>0</v>
      </c>
      <c r="U285" s="79"/>
      <c r="V285" s="80">
        <f t="shared" si="637"/>
        <v>0</v>
      </c>
      <c r="W285" s="85">
        <f>V285/V239</f>
        <v>0</v>
      </c>
      <c r="X285" s="60"/>
      <c r="Y285" s="94">
        <f t="array" ref="Y285">IFERROR(INDEX(#REF!,MATCH($A237&amp;$D285,#REF!,0),MATCH(Y$3,#REF!,0)),0)</f>
        <v>0</v>
      </c>
      <c r="Z285" s="94">
        <f t="array" ref="Z285">IFERROR(INDEX(#REF!,MATCH($A237&amp;$D285,#REF!,0),MATCH(Z$3,#REF!,0)),0)</f>
        <v>0</v>
      </c>
      <c r="AA285" s="94">
        <f t="array" ref="AA285">IFERROR(INDEX(#REF!,MATCH($A237&amp;$D285,#REF!,0),MATCH(AA$3,#REF!,0)),0)</f>
        <v>0</v>
      </c>
      <c r="AB285" s="94">
        <f t="array" ref="AB285">IFERROR(INDEX(#REF!,MATCH($A237&amp;$D285,#REF!,0),MATCH(AB$3,#REF!,0)),0)</f>
        <v>0</v>
      </c>
      <c r="AC285" s="94">
        <f t="array" ref="AC285">IFERROR(INDEX(#REF!,MATCH($A237&amp;$D285,#REF!,0),MATCH(AC$3,#REF!,0)),0)</f>
        <v>0</v>
      </c>
      <c r="AD285" s="94">
        <f t="array" ref="AD285">IFERROR(INDEX(#REF!,MATCH($A237&amp;$D285,#REF!,0),MATCH(AD$3,#REF!,0)),0)</f>
        <v>0</v>
      </c>
      <c r="AE285" s="94">
        <f t="array" ref="AE285">IFERROR(INDEX(#REF!,MATCH($A237&amp;$D285,#REF!,0),MATCH(AE$3,#REF!,0)),0)</f>
        <v>0</v>
      </c>
      <c r="AF285" s="94">
        <f t="array" ref="AF285">IFERROR(INDEX(#REF!,MATCH($A237&amp;$D285,#REF!,0),MATCH(AF$3,#REF!,0)),0)</f>
        <v>0</v>
      </c>
      <c r="AG285" s="94">
        <f t="array" ref="AG285">IFERROR(INDEX(#REF!,MATCH($A237&amp;$D285,#REF!,0),MATCH(AG$3,#REF!,0)),0)</f>
        <v>0</v>
      </c>
      <c r="AH285" s="94">
        <f t="array" ref="AH285">IFERROR(INDEX(#REF!,MATCH($A237&amp;$D285,#REF!,0),MATCH(AH$3,#REF!,0)),0)</f>
        <v>0</v>
      </c>
      <c r="AI285" s="94">
        <f t="array" ref="AI285">IFERROR(INDEX(#REF!,MATCH($A237&amp;$D285,#REF!,0),MATCH(AI$3,#REF!,0)),0)</f>
        <v>0</v>
      </c>
      <c r="AJ285" s="94">
        <f t="array" ref="AJ285">IFERROR(INDEX(#REF!,MATCH($A237&amp;$D285,#REF!,0),MATCH(AJ$3,#REF!,0)),0)</f>
        <v>0</v>
      </c>
      <c r="AK285" s="79"/>
      <c r="AL285" s="80">
        <f t="shared" si="639"/>
        <v>0</v>
      </c>
      <c r="AM285" s="85" t="e">
        <f>AL285/AL239</f>
        <v>#DIV/0!</v>
      </c>
      <c r="AN285" s="60" t="e">
        <f>D237&amp;D285</f>
        <v>#REF!</v>
      </c>
      <c r="AO285" s="94">
        <f t="array" ref="AO285">IFERROR(INDEX(#REF!,MATCH($A237&amp;$D285,#REF!,0),MATCH(AO$3,#REF!,0)),0)</f>
        <v>0</v>
      </c>
      <c r="AP285" s="94">
        <f t="array" ref="AP285">IFERROR(INDEX(#REF!,MATCH($A237&amp;$D285,#REF!,0),MATCH(AP$3,#REF!,0)),0)</f>
        <v>0</v>
      </c>
      <c r="AQ285" s="94">
        <f t="array" ref="AQ285">IFERROR(INDEX(#REF!,MATCH($A237&amp;$D285,#REF!,0),MATCH(AQ$3,#REF!,0)),0)</f>
        <v>0</v>
      </c>
      <c r="AR285" s="94">
        <f t="array" ref="AR285">IFERROR(INDEX(#REF!,MATCH($A237&amp;$D285,#REF!,0),MATCH(AR$3,#REF!,0)),0)</f>
        <v>0</v>
      </c>
      <c r="AS285" s="94">
        <f t="array" ref="AS285">IFERROR(INDEX(#REF!,MATCH($A237&amp;$D285,#REF!,0),MATCH(AS$3,#REF!,0)),0)</f>
        <v>0</v>
      </c>
      <c r="AT285" s="94">
        <f t="array" ref="AT285">IFERROR(INDEX(#REF!,MATCH($A237&amp;$D285,#REF!,0),MATCH(AT$3,#REF!,0)),0)</f>
        <v>0</v>
      </c>
      <c r="AU285" s="94">
        <f t="array" ref="AU285">IFERROR(INDEX(#REF!,MATCH($A237&amp;$D285,#REF!,0),MATCH(AU$3,#REF!,0)),0)</f>
        <v>0</v>
      </c>
      <c r="AV285" s="94">
        <f t="array" ref="AV285">IFERROR(INDEX(#REF!,MATCH($A237&amp;$D285,#REF!,0),MATCH(AV$3,#REF!,0)),0)</f>
        <v>0</v>
      </c>
      <c r="AW285" s="94">
        <f t="array" ref="AW285">IFERROR(INDEX(#REF!,MATCH($A237&amp;$D285,#REF!,0),MATCH(AW$3,#REF!,0)),0)</f>
        <v>0</v>
      </c>
      <c r="AX285" s="94">
        <f t="array" ref="AX285">IFERROR(INDEX(#REF!,MATCH($A237&amp;$D285,#REF!,0),MATCH(AX$3,#REF!,0)),0)</f>
        <v>0</v>
      </c>
      <c r="AY285" s="94">
        <f t="array" ref="AY285">IFERROR(INDEX(#REF!,MATCH($A237&amp;$D285,#REF!,0),MATCH(AY$3,#REF!,0)),0)</f>
        <v>0</v>
      </c>
      <c r="AZ285" s="94">
        <f t="array" ref="AZ285">IFERROR(INDEX(#REF!,MATCH($A237&amp;$D285,#REF!,0),MATCH(AZ$3,#REF!,0)),0)</f>
        <v>0</v>
      </c>
      <c r="BA285" s="79"/>
      <c r="BB285" s="80">
        <f t="shared" si="641"/>
        <v>0</v>
      </c>
      <c r="BC285" s="85" t="e">
        <f>BB285/BB239</f>
        <v>#DIV/0!</v>
      </c>
      <c r="BD285" s="60"/>
      <c r="BE285" s="94" t="str">
        <f t="shared" si="682"/>
        <v>Venegas Contábil</v>
      </c>
      <c r="BF285" s="115">
        <f t="shared" si="682"/>
        <v>-600</v>
      </c>
      <c r="BG285" s="112">
        <f t="shared" si="682"/>
        <v>0</v>
      </c>
      <c r="BH285" s="111" t="e">
        <f>BH239</f>
        <v>#REF!</v>
      </c>
      <c r="BI285" s="113">
        <f t="shared" si="679"/>
        <v>0</v>
      </c>
      <c r="BJ285" s="112">
        <f t="shared" si="679"/>
        <v>0</v>
      </c>
      <c r="BK285" s="111">
        <f t="shared" si="683"/>
        <v>0</v>
      </c>
      <c r="BL285" s="60"/>
      <c r="BM285" s="94">
        <f t="array" ref="BM285">IFERROR(INDEX(#REF!,MATCH($A237&amp;$D285,#REF!,0),MATCH(BM$3,#REF!,0)),0)</f>
        <v>0</v>
      </c>
      <c r="BN285" s="94">
        <f t="array" ref="BN285">IFERROR(INDEX(#REF!,MATCH($A237&amp;$D285,#REF!,0),MATCH(BN$3,#REF!,0)),0)</f>
        <v>0</v>
      </c>
      <c r="BO285" s="94">
        <f t="array" ref="BO285">IFERROR(INDEX(#REF!,MATCH($A237&amp;$D285,#REF!,0),MATCH(BO$3,#REF!,0)),0)</f>
        <v>0</v>
      </c>
      <c r="BP285" s="94">
        <f t="array" ref="BP285">IFERROR(INDEX(#REF!,MATCH($A237&amp;$D285,#REF!,0),MATCH(BP$3,#REF!,0)),0)</f>
        <v>0</v>
      </c>
      <c r="BQ285" s="94" t="e">
        <f t="shared" ref="BQ285:BX285" si="712">((BQ239*$G285*--(AND($BF285=0,$BG285=0))+$BF285+BQ239*$BG285)*--(BQ$3&gt;=$BH285))*(1+$BJ285*--(BQ$3&gt;=$BK285))*--(IFERROR(MOD(MONTH(BQ$3),$BI285),0)=0)</f>
        <v>#REF!</v>
      </c>
      <c r="BR285" s="94" t="e">
        <f t="shared" si="712"/>
        <v>#REF!</v>
      </c>
      <c r="BS285" s="94" t="e">
        <f t="shared" si="712"/>
        <v>#REF!</v>
      </c>
      <c r="BT285" s="94" t="e">
        <f t="shared" si="712"/>
        <v>#REF!</v>
      </c>
      <c r="BU285" s="94" t="e">
        <f t="shared" si="712"/>
        <v>#REF!</v>
      </c>
      <c r="BV285" s="94" t="e">
        <f t="shared" si="712"/>
        <v>#REF!</v>
      </c>
      <c r="BW285" s="94" t="e">
        <f t="shared" si="712"/>
        <v>#REF!</v>
      </c>
      <c r="BX285" s="94" t="e">
        <f t="shared" si="712"/>
        <v>#REF!</v>
      </c>
      <c r="BY285" s="79"/>
      <c r="BZ285" s="80" t="e">
        <f t="shared" si="643"/>
        <v>#REF!</v>
      </c>
      <c r="CA285" s="85" t="e">
        <f>BZ285/BZ239</f>
        <v>#REF!</v>
      </c>
      <c r="CB285" s="60"/>
      <c r="CC285" s="94" t="e">
        <f t="shared" ref="CC285:CN285" si="713">((CC239*$G285*--(AND($BF285=0,$BG285=0))+$BF285+CC239*$BG285)*--(CC$3&gt;=$BH285))*(1+$BJ285*--(CC$3&gt;=$BK285))*--(IFERROR(MOD(MONTH(CC$3),$BI285),0)=0)</f>
        <v>#REF!</v>
      </c>
      <c r="CD285" s="94" t="e">
        <f t="shared" si="713"/>
        <v>#REF!</v>
      </c>
      <c r="CE285" s="94" t="e">
        <f t="shared" si="713"/>
        <v>#REF!</v>
      </c>
      <c r="CF285" s="94" t="e">
        <f t="shared" si="713"/>
        <v>#REF!</v>
      </c>
      <c r="CG285" s="94" t="e">
        <f t="shared" si="713"/>
        <v>#REF!</v>
      </c>
      <c r="CH285" s="94" t="e">
        <f t="shared" si="713"/>
        <v>#REF!</v>
      </c>
      <c r="CI285" s="94" t="e">
        <f t="shared" si="713"/>
        <v>#REF!</v>
      </c>
      <c r="CJ285" s="94" t="e">
        <f t="shared" si="713"/>
        <v>#REF!</v>
      </c>
      <c r="CK285" s="94" t="e">
        <f t="shared" si="713"/>
        <v>#REF!</v>
      </c>
      <c r="CL285" s="94" t="e">
        <f t="shared" si="713"/>
        <v>#REF!</v>
      </c>
      <c r="CM285" s="94" t="e">
        <f t="shared" si="713"/>
        <v>#REF!</v>
      </c>
      <c r="CN285" s="94" t="e">
        <f t="shared" si="713"/>
        <v>#REF!</v>
      </c>
      <c r="CO285" s="79"/>
      <c r="CP285" s="80" t="e">
        <f t="shared" si="645"/>
        <v>#REF!</v>
      </c>
      <c r="CQ285" s="85" t="e">
        <f>CP285/CP239</f>
        <v>#REF!</v>
      </c>
    </row>
    <row r="286" spans="1:95" ht="10.5" customHeight="1" outlineLevel="1" x14ac:dyDescent="0.25">
      <c r="A286" s="70" t="str">
        <f t="shared" si="674"/>
        <v>DespesaInternet</v>
      </c>
      <c r="B286" s="114" t="s">
        <v>53</v>
      </c>
      <c r="C286" s="78" t="s">
        <v>283</v>
      </c>
      <c r="D286" s="79" t="s">
        <v>137</v>
      </c>
      <c r="E286" s="79" t="e">
        <f>D237</f>
        <v>#REF!</v>
      </c>
      <c r="F286" s="79"/>
      <c r="G286" s="85">
        <v>-2.2336437834284588E-3</v>
      </c>
      <c r="H286" s="79"/>
      <c r="I286" s="94">
        <f t="shared" ref="I286:T286" si="714">((I238*$G286*--(AND($BF286=0,$BG286=0))+$BF286+I238*$BG286)*--(I$3&gt;=$BH286))*(1+$BJ286*--(I$3&gt;=$BK286))*--(IFERROR(MOD(MONTH(I$3),$BI286),0)=0)</f>
        <v>0</v>
      </c>
      <c r="J286" s="94">
        <f t="shared" si="714"/>
        <v>0</v>
      </c>
      <c r="K286" s="94">
        <f t="shared" si="714"/>
        <v>0</v>
      </c>
      <c r="L286" s="94">
        <f t="shared" si="714"/>
        <v>0</v>
      </c>
      <c r="M286" s="94">
        <f t="shared" si="714"/>
        <v>0</v>
      </c>
      <c r="N286" s="94">
        <f t="shared" si="714"/>
        <v>0</v>
      </c>
      <c r="O286" s="94">
        <f t="shared" si="714"/>
        <v>0</v>
      </c>
      <c r="P286" s="94">
        <f t="shared" si="714"/>
        <v>0</v>
      </c>
      <c r="Q286" s="94">
        <f t="shared" si="714"/>
        <v>0</v>
      </c>
      <c r="R286" s="94">
        <f t="shared" si="714"/>
        <v>0</v>
      </c>
      <c r="S286" s="94">
        <f t="shared" si="714"/>
        <v>0</v>
      </c>
      <c r="T286" s="94">
        <f t="shared" si="714"/>
        <v>0</v>
      </c>
      <c r="U286" s="79"/>
      <c r="V286" s="80">
        <f t="shared" si="637"/>
        <v>0</v>
      </c>
      <c r="W286" s="85">
        <f>V286/V238</f>
        <v>0</v>
      </c>
      <c r="X286" s="60"/>
      <c r="Y286" s="94">
        <f t="array" ref="Y286">IFERROR(INDEX(#REF!,MATCH($A237&amp;$D286,#REF!,0),MATCH(Y$3,#REF!,0)),0)</f>
        <v>0</v>
      </c>
      <c r="Z286" s="94">
        <f t="array" ref="Z286">IFERROR(INDEX(#REF!,MATCH($A237&amp;$D286,#REF!,0),MATCH(Z$3,#REF!,0)),0)</f>
        <v>0</v>
      </c>
      <c r="AA286" s="94">
        <f t="array" ref="AA286">IFERROR(INDEX(#REF!,MATCH($A237&amp;$D286,#REF!,0),MATCH(AA$3,#REF!,0)),0)</f>
        <v>0</v>
      </c>
      <c r="AB286" s="94">
        <f t="array" ref="AB286">IFERROR(INDEX(#REF!,MATCH($A237&amp;$D286,#REF!,0),MATCH(AB$3,#REF!,0)),0)</f>
        <v>0</v>
      </c>
      <c r="AC286" s="94">
        <f t="array" ref="AC286">IFERROR(INDEX(#REF!,MATCH($A237&amp;$D286,#REF!,0),MATCH(AC$3,#REF!,0)),0)</f>
        <v>0</v>
      </c>
      <c r="AD286" s="94">
        <f t="array" ref="AD286">IFERROR(INDEX(#REF!,MATCH($A237&amp;$D286,#REF!,0),MATCH(AD$3,#REF!,0)),0)</f>
        <v>0</v>
      </c>
      <c r="AE286" s="94">
        <f t="array" ref="AE286">IFERROR(INDEX(#REF!,MATCH($A237&amp;$D286,#REF!,0),MATCH(AE$3,#REF!,0)),0)</f>
        <v>0</v>
      </c>
      <c r="AF286" s="94">
        <f t="array" ref="AF286">IFERROR(INDEX(#REF!,MATCH($A237&amp;$D286,#REF!,0),MATCH(AF$3,#REF!,0)),0)</f>
        <v>0</v>
      </c>
      <c r="AG286" s="94">
        <f t="array" ref="AG286">IFERROR(INDEX(#REF!,MATCH($A237&amp;$D286,#REF!,0),MATCH(AG$3,#REF!,0)),0)</f>
        <v>0</v>
      </c>
      <c r="AH286" s="94">
        <f t="array" ref="AH286">IFERROR(INDEX(#REF!,MATCH($A237&amp;$D286,#REF!,0),MATCH(AH$3,#REF!,0)),0)</f>
        <v>0</v>
      </c>
      <c r="AI286" s="94">
        <f t="array" ref="AI286">IFERROR(INDEX(#REF!,MATCH($A237&amp;$D286,#REF!,0),MATCH(AI$3,#REF!,0)),0)</f>
        <v>0</v>
      </c>
      <c r="AJ286" s="94">
        <f t="array" ref="AJ286">IFERROR(INDEX(#REF!,MATCH($A237&amp;$D286,#REF!,0),MATCH(AJ$3,#REF!,0)),0)</f>
        <v>0</v>
      </c>
      <c r="AK286" s="79"/>
      <c r="AL286" s="80">
        <f t="shared" si="639"/>
        <v>0</v>
      </c>
      <c r="AM286" s="85">
        <f>AL286/AL238</f>
        <v>0</v>
      </c>
      <c r="AN286" s="60" t="e">
        <f>D237&amp;D286</f>
        <v>#REF!</v>
      </c>
      <c r="AO286" s="94">
        <f t="array" ref="AO286">IFERROR(INDEX(#REF!,MATCH($A237&amp;$D286,#REF!,0),MATCH(AO$3,#REF!,0)),0)</f>
        <v>0</v>
      </c>
      <c r="AP286" s="94">
        <f t="array" ref="AP286">IFERROR(INDEX(#REF!,MATCH($A237&amp;$D286,#REF!,0),MATCH(AP$3,#REF!,0)),0)</f>
        <v>0</v>
      </c>
      <c r="AQ286" s="94">
        <f t="array" ref="AQ286">IFERROR(INDEX(#REF!,MATCH($A237&amp;$D286,#REF!,0),MATCH(AQ$3,#REF!,0)),0)</f>
        <v>0</v>
      </c>
      <c r="AR286" s="94">
        <f t="array" ref="AR286">IFERROR(INDEX(#REF!,MATCH($A237&amp;$D286,#REF!,0),MATCH(AR$3,#REF!,0)),0)</f>
        <v>0</v>
      </c>
      <c r="AS286" s="94">
        <f t="array" ref="AS286">IFERROR(INDEX(#REF!,MATCH($A237&amp;$D286,#REF!,0),MATCH(AS$3,#REF!,0)),0)</f>
        <v>0</v>
      </c>
      <c r="AT286" s="94">
        <f t="array" ref="AT286">IFERROR(INDEX(#REF!,MATCH($A237&amp;$D286,#REF!,0),MATCH(AT$3,#REF!,0)),0)</f>
        <v>0</v>
      </c>
      <c r="AU286" s="94">
        <f t="array" ref="AU286">IFERROR(INDEX(#REF!,MATCH($A237&amp;$D286,#REF!,0),MATCH(AU$3,#REF!,0)),0)</f>
        <v>0</v>
      </c>
      <c r="AV286" s="94">
        <f t="array" ref="AV286">IFERROR(INDEX(#REF!,MATCH($A237&amp;$D286,#REF!,0),MATCH(AV$3,#REF!,0)),0)</f>
        <v>0</v>
      </c>
      <c r="AW286" s="94">
        <f t="array" ref="AW286">IFERROR(INDEX(#REF!,MATCH($A237&amp;$D286,#REF!,0),MATCH(AW$3,#REF!,0)),0)</f>
        <v>0</v>
      </c>
      <c r="AX286" s="94">
        <f t="array" ref="AX286">IFERROR(INDEX(#REF!,MATCH($A237&amp;$D286,#REF!,0),MATCH(AX$3,#REF!,0)),0)</f>
        <v>0</v>
      </c>
      <c r="AY286" s="94">
        <f t="array" ref="AY286">IFERROR(INDEX(#REF!,MATCH($A237&amp;$D286,#REF!,0),MATCH(AY$3,#REF!,0)),0)</f>
        <v>0</v>
      </c>
      <c r="AZ286" s="94">
        <f t="array" ref="AZ286">IFERROR(INDEX(#REF!,MATCH($A237&amp;$D286,#REF!,0),MATCH(AZ$3,#REF!,0)),0)</f>
        <v>0</v>
      </c>
      <c r="BA286" s="79"/>
      <c r="BB286" s="80">
        <f t="shared" si="641"/>
        <v>0</v>
      </c>
      <c r="BC286" s="85">
        <f>BB286/BB238</f>
        <v>0</v>
      </c>
      <c r="BD286" s="60"/>
      <c r="BE286" s="94" t="str">
        <f t="shared" si="682"/>
        <v>Venegas Contábil</v>
      </c>
      <c r="BF286" s="115">
        <f t="shared" si="682"/>
        <v>-350</v>
      </c>
      <c r="BG286" s="112">
        <f t="shared" si="682"/>
        <v>0</v>
      </c>
      <c r="BH286" s="111" t="str">
        <f>BH238</f>
        <v>Início</v>
      </c>
      <c r="BI286" s="113">
        <f t="shared" si="679"/>
        <v>0</v>
      </c>
      <c r="BJ286" s="112">
        <f t="shared" si="679"/>
        <v>0.1</v>
      </c>
      <c r="BK286" s="111">
        <f t="shared" si="683"/>
        <v>45658</v>
      </c>
      <c r="BL286" s="60"/>
      <c r="BM286" s="94">
        <f t="array" ref="BM286">IFERROR(INDEX(#REF!,MATCH($A237&amp;$D286,#REF!,0),MATCH(BM$3,#REF!,0)),0)</f>
        <v>0</v>
      </c>
      <c r="BN286" s="94">
        <f t="array" ref="BN286">IFERROR(INDEX(#REF!,MATCH($A237&amp;$D286,#REF!,0),MATCH(BN$3,#REF!,0)),0)</f>
        <v>0</v>
      </c>
      <c r="BO286" s="94">
        <f t="array" ref="BO286">IFERROR(INDEX(#REF!,MATCH($A237&amp;$D286,#REF!,0),MATCH(BO$3,#REF!,0)),0)</f>
        <v>0</v>
      </c>
      <c r="BP286" s="94">
        <f t="array" ref="BP286">IFERROR(INDEX(#REF!,MATCH($A237&amp;$D286,#REF!,0),MATCH(BP$3,#REF!,0)),0)</f>
        <v>0</v>
      </c>
      <c r="BQ286" s="94">
        <f t="shared" ref="BQ286:BX287" si="715">((BQ238*$G286*--(AND($BF286=0,$BG286=0))+$BF286+BQ238*$BG286)*--(BQ$3&gt;=$BH286))*(1+$BJ286*--(BQ$3&gt;=$BK286))*--(IFERROR(MOD(MONTH(BQ$3),$BI286),0)=0)</f>
        <v>0</v>
      </c>
      <c r="BR286" s="94">
        <f t="shared" si="715"/>
        <v>0</v>
      </c>
      <c r="BS286" s="94">
        <f t="shared" si="715"/>
        <v>0</v>
      </c>
      <c r="BT286" s="94">
        <f t="shared" si="715"/>
        <v>0</v>
      </c>
      <c r="BU286" s="94">
        <f t="shared" si="715"/>
        <v>0</v>
      </c>
      <c r="BV286" s="94">
        <f t="shared" si="715"/>
        <v>0</v>
      </c>
      <c r="BW286" s="94">
        <f t="shared" si="715"/>
        <v>0</v>
      </c>
      <c r="BX286" s="94">
        <f t="shared" si="715"/>
        <v>0</v>
      </c>
      <c r="BY286" s="79"/>
      <c r="BZ286" s="80">
        <f t="shared" si="643"/>
        <v>0</v>
      </c>
      <c r="CA286" s="85">
        <f>BZ286/BZ238</f>
        <v>0</v>
      </c>
      <c r="CB286" s="60"/>
      <c r="CC286" s="94">
        <f t="shared" ref="CC286:CN286" si="716">((CC238*$G286*--(AND($BF286=0,$BG286=0))+$BF286+CC238*$BG286)*--(CC$3&gt;=$BH286))*(1+$BJ286*--(CC$3&gt;=$BK286))*--(IFERROR(MOD(MONTH(CC$3),$BI286),0)=0)</f>
        <v>0</v>
      </c>
      <c r="CD286" s="94">
        <f t="shared" si="716"/>
        <v>0</v>
      </c>
      <c r="CE286" s="94">
        <f t="shared" si="716"/>
        <v>0</v>
      </c>
      <c r="CF286" s="94">
        <f t="shared" si="716"/>
        <v>0</v>
      </c>
      <c r="CG286" s="94">
        <f t="shared" si="716"/>
        <v>0</v>
      </c>
      <c r="CH286" s="94">
        <f t="shared" si="716"/>
        <v>0</v>
      </c>
      <c r="CI286" s="94">
        <f t="shared" si="716"/>
        <v>0</v>
      </c>
      <c r="CJ286" s="94">
        <f t="shared" si="716"/>
        <v>0</v>
      </c>
      <c r="CK286" s="94">
        <f t="shared" si="716"/>
        <v>0</v>
      </c>
      <c r="CL286" s="94">
        <f t="shared" si="716"/>
        <v>0</v>
      </c>
      <c r="CM286" s="94">
        <f t="shared" si="716"/>
        <v>0</v>
      </c>
      <c r="CN286" s="94">
        <f t="shared" si="716"/>
        <v>0</v>
      </c>
      <c r="CO286" s="79"/>
      <c r="CP286" s="80">
        <f t="shared" si="645"/>
        <v>0</v>
      </c>
      <c r="CQ286" s="85">
        <f>CP286/CP238</f>
        <v>0</v>
      </c>
    </row>
    <row r="287" spans="1:95" ht="10.5" customHeight="1" outlineLevel="1" x14ac:dyDescent="0.25">
      <c r="A287" s="70" t="str">
        <f t="shared" si="674"/>
        <v>DespesaManutenção equipamentos</v>
      </c>
      <c r="B287" s="114" t="s">
        <v>53</v>
      </c>
      <c r="C287" s="78" t="s">
        <v>283</v>
      </c>
      <c r="D287" s="79" t="s">
        <v>134</v>
      </c>
      <c r="E287" s="79" t="e">
        <f>D237</f>
        <v>#REF!</v>
      </c>
      <c r="F287" s="79"/>
      <c r="G287" s="85">
        <v>-2.2336437834284588E-3</v>
      </c>
      <c r="H287" s="79"/>
      <c r="I287" s="94">
        <v>0</v>
      </c>
      <c r="J287" s="94">
        <v>0</v>
      </c>
      <c r="K287" s="94">
        <v>0</v>
      </c>
      <c r="L287" s="94">
        <v>-504.3184899767802</v>
      </c>
      <c r="M287" s="94">
        <v>0</v>
      </c>
      <c r="N287" s="94">
        <v>0</v>
      </c>
      <c r="O287" s="94">
        <v>0</v>
      </c>
      <c r="P287" s="94">
        <v>0</v>
      </c>
      <c r="Q287" s="94">
        <v>0</v>
      </c>
      <c r="R287" s="94">
        <v>-450.70951117936983</v>
      </c>
      <c r="S287" s="94">
        <v>0</v>
      </c>
      <c r="T287" s="94">
        <v>0</v>
      </c>
      <c r="U287" s="79"/>
      <c r="V287" s="80">
        <f t="shared" si="637"/>
        <v>-955.02800115615003</v>
      </c>
      <c r="W287" s="85">
        <f>V287/V239</f>
        <v>-1.5670834584261097E-3</v>
      </c>
      <c r="X287" s="60"/>
      <c r="Y287" s="94">
        <f t="array" ref="Y287">IFERROR(INDEX(#REF!,MATCH($A237&amp;$D287,#REF!,0),MATCH(Y$3,#REF!,0)),0)</f>
        <v>0</v>
      </c>
      <c r="Z287" s="94">
        <f t="array" ref="Z287">IFERROR(INDEX(#REF!,MATCH($A237&amp;$D287,#REF!,0),MATCH(Z$3,#REF!,0)),0)</f>
        <v>0</v>
      </c>
      <c r="AA287" s="94">
        <f t="array" ref="AA287">IFERROR(INDEX(#REF!,MATCH($A237&amp;$D287,#REF!,0),MATCH(AA$3,#REF!,0)),0)</f>
        <v>0</v>
      </c>
      <c r="AB287" s="94">
        <f t="array" ref="AB287">IFERROR(INDEX(#REF!,MATCH($A237&amp;$D287,#REF!,0),MATCH(AB$3,#REF!,0)),0)</f>
        <v>0</v>
      </c>
      <c r="AC287" s="94">
        <f t="array" ref="AC287">IFERROR(INDEX(#REF!,MATCH($A237&amp;$D287,#REF!,0),MATCH(AC$3,#REF!,0)),0)</f>
        <v>0</v>
      </c>
      <c r="AD287" s="94">
        <f t="array" ref="AD287">IFERROR(INDEX(#REF!,MATCH($A237&amp;$D287,#REF!,0),MATCH(AD$3,#REF!,0)),0)</f>
        <v>0</v>
      </c>
      <c r="AE287" s="94">
        <f t="array" ref="AE287">IFERROR(INDEX(#REF!,MATCH($A237&amp;$D287,#REF!,0),MATCH(AE$3,#REF!,0)),0)</f>
        <v>0</v>
      </c>
      <c r="AF287" s="94">
        <f t="array" ref="AF287">IFERROR(INDEX(#REF!,MATCH($A237&amp;$D287,#REF!,0),MATCH(AF$3,#REF!,0)),0)</f>
        <v>0</v>
      </c>
      <c r="AG287" s="94">
        <f t="array" ref="AG287">IFERROR(INDEX(#REF!,MATCH($A237&amp;$D287,#REF!,0),MATCH(AG$3,#REF!,0)),0)</f>
        <v>0</v>
      </c>
      <c r="AH287" s="94">
        <f t="array" ref="AH287">IFERROR(INDEX(#REF!,MATCH($A237&amp;$D287,#REF!,0),MATCH(AH$3,#REF!,0)),0)</f>
        <v>0</v>
      </c>
      <c r="AI287" s="94">
        <f t="array" ref="AI287">IFERROR(INDEX(#REF!,MATCH($A237&amp;$D287,#REF!,0),MATCH(AI$3,#REF!,0)),0)</f>
        <v>0</v>
      </c>
      <c r="AJ287" s="94">
        <f t="array" ref="AJ287">IFERROR(INDEX(#REF!,MATCH($A237&amp;$D287,#REF!,0),MATCH(AJ$3,#REF!,0)),0)</f>
        <v>0</v>
      </c>
      <c r="AK287" s="79"/>
      <c r="AL287" s="80">
        <f t="shared" si="639"/>
        <v>0</v>
      </c>
      <c r="AM287" s="85" t="e">
        <f>AL287/AL239</f>
        <v>#DIV/0!</v>
      </c>
      <c r="AN287" s="60" t="e">
        <f>D237&amp;D287</f>
        <v>#REF!</v>
      </c>
      <c r="AO287" s="94">
        <f t="array" ref="AO287">IFERROR(INDEX(#REF!,MATCH($A237&amp;$D287,#REF!,0),MATCH(AO$3,#REF!,0)),0)</f>
        <v>0</v>
      </c>
      <c r="AP287" s="94">
        <f t="array" ref="AP287">IFERROR(INDEX(#REF!,MATCH($A237&amp;$D287,#REF!,0),MATCH(AP$3,#REF!,0)),0)</f>
        <v>0</v>
      </c>
      <c r="AQ287" s="94">
        <f t="array" ref="AQ287">IFERROR(INDEX(#REF!,MATCH($A237&amp;$D287,#REF!,0),MATCH(AQ$3,#REF!,0)),0)</f>
        <v>0</v>
      </c>
      <c r="AR287" s="94">
        <f t="array" ref="AR287">IFERROR(INDEX(#REF!,MATCH($A237&amp;$D287,#REF!,0),MATCH(AR$3,#REF!,0)),0)</f>
        <v>0</v>
      </c>
      <c r="AS287" s="94">
        <f t="array" ref="AS287">IFERROR(INDEX(#REF!,MATCH($A237&amp;$D287,#REF!,0),MATCH(AS$3,#REF!,0)),0)</f>
        <v>0</v>
      </c>
      <c r="AT287" s="94">
        <f t="array" ref="AT287">IFERROR(INDEX(#REF!,MATCH($A237&amp;$D287,#REF!,0),MATCH(AT$3,#REF!,0)),0)</f>
        <v>0</v>
      </c>
      <c r="AU287" s="94">
        <f t="array" ref="AU287">IFERROR(INDEX(#REF!,MATCH($A237&amp;$D287,#REF!,0),MATCH(AU$3,#REF!,0)),0)</f>
        <v>0</v>
      </c>
      <c r="AV287" s="94">
        <f t="array" ref="AV287">IFERROR(INDEX(#REF!,MATCH($A237&amp;$D287,#REF!,0),MATCH(AV$3,#REF!,0)),0)</f>
        <v>0</v>
      </c>
      <c r="AW287" s="94">
        <f t="array" ref="AW287">IFERROR(INDEX(#REF!,MATCH($A237&amp;$D287,#REF!,0),MATCH(AW$3,#REF!,0)),0)</f>
        <v>0</v>
      </c>
      <c r="AX287" s="94">
        <f t="array" ref="AX287">IFERROR(INDEX(#REF!,MATCH($A237&amp;$D287,#REF!,0),MATCH(AX$3,#REF!,0)),0)</f>
        <v>0</v>
      </c>
      <c r="AY287" s="94">
        <f t="array" ref="AY287">IFERROR(INDEX(#REF!,MATCH($A237&amp;$D287,#REF!,0),MATCH(AY$3,#REF!,0)),0)</f>
        <v>0</v>
      </c>
      <c r="AZ287" s="94">
        <f t="array" ref="AZ287">IFERROR(INDEX(#REF!,MATCH($A237&amp;$D287,#REF!,0),MATCH(AZ$3,#REF!,0)),0)</f>
        <v>0</v>
      </c>
      <c r="BA287" s="79"/>
      <c r="BB287" s="80">
        <f t="shared" si="641"/>
        <v>0</v>
      </c>
      <c r="BC287" s="85" t="e">
        <f>BB287/BB239</f>
        <v>#DIV/0!</v>
      </c>
      <c r="BD287" s="60"/>
      <c r="BE287" s="94">
        <f t="shared" si="682"/>
        <v>0</v>
      </c>
      <c r="BF287" s="115">
        <f t="shared" si="682"/>
        <v>0</v>
      </c>
      <c r="BG287" s="112">
        <f t="shared" si="682"/>
        <v>0</v>
      </c>
      <c r="BH287" s="111" t="e">
        <f>BH239</f>
        <v>#REF!</v>
      </c>
      <c r="BI287" s="113">
        <f t="shared" si="679"/>
        <v>0</v>
      </c>
      <c r="BJ287" s="112">
        <f t="shared" si="679"/>
        <v>0</v>
      </c>
      <c r="BK287" s="111">
        <f t="shared" si="683"/>
        <v>0</v>
      </c>
      <c r="BL287" s="60"/>
      <c r="BM287" s="94">
        <f t="array" ref="BM287">IFERROR(INDEX(#REF!,MATCH($A237&amp;$D287,#REF!,0),MATCH(BM$3,#REF!,0)),0)</f>
        <v>0</v>
      </c>
      <c r="BN287" s="94">
        <f t="array" ref="BN287">IFERROR(INDEX(#REF!,MATCH($A237&amp;$D287,#REF!,0),MATCH(BN$3,#REF!,0)),0)</f>
        <v>0</v>
      </c>
      <c r="BO287" s="94">
        <f t="array" ref="BO287">IFERROR(INDEX(#REF!,MATCH($A237&amp;$D287,#REF!,0),MATCH(BO$3,#REF!,0)),0)</f>
        <v>0</v>
      </c>
      <c r="BP287" s="94">
        <f t="array" ref="BP287">IFERROR(INDEX(#REF!,MATCH($A237&amp;$D287,#REF!,0),MATCH(BP$3,#REF!,0)),0)</f>
        <v>0</v>
      </c>
      <c r="BQ287" s="94" t="e">
        <f t="shared" si="715"/>
        <v>#REF!</v>
      </c>
      <c r="BR287" s="94" t="e">
        <f t="shared" si="715"/>
        <v>#REF!</v>
      </c>
      <c r="BS287" s="94" t="e">
        <f t="shared" si="715"/>
        <v>#REF!</v>
      </c>
      <c r="BT287" s="94" t="e">
        <f t="shared" si="715"/>
        <v>#REF!</v>
      </c>
      <c r="BU287" s="94" t="e">
        <f t="shared" si="715"/>
        <v>#REF!</v>
      </c>
      <c r="BV287" s="94" t="e">
        <f t="shared" si="715"/>
        <v>#REF!</v>
      </c>
      <c r="BW287" s="94" t="e">
        <f t="shared" si="715"/>
        <v>#REF!</v>
      </c>
      <c r="BX287" s="94" t="e">
        <f t="shared" si="715"/>
        <v>#REF!</v>
      </c>
      <c r="BY287" s="79"/>
      <c r="BZ287" s="80" t="e">
        <f t="shared" si="643"/>
        <v>#REF!</v>
      </c>
      <c r="CA287" s="85" t="e">
        <f>BZ287/BZ239</f>
        <v>#REF!</v>
      </c>
      <c r="CB287" s="60"/>
      <c r="CC287" s="94" t="e">
        <f t="shared" ref="CC287:CN287" si="717">((CC239*$G287*--(AND($BF287=0,$BG287=0))+$BF287+CC239*$BG287)*--(CC$3&gt;=$BH287))*(1+$BJ287*--(CC$3&gt;=$BK287))*--(IFERROR(MOD(MONTH(CC$3),$BI287),0)=0)</f>
        <v>#REF!</v>
      </c>
      <c r="CD287" s="94" t="e">
        <f t="shared" si="717"/>
        <v>#REF!</v>
      </c>
      <c r="CE287" s="94" t="e">
        <f t="shared" si="717"/>
        <v>#REF!</v>
      </c>
      <c r="CF287" s="94" t="e">
        <f t="shared" si="717"/>
        <v>#REF!</v>
      </c>
      <c r="CG287" s="94" t="e">
        <f t="shared" si="717"/>
        <v>#REF!</v>
      </c>
      <c r="CH287" s="94" t="e">
        <f t="shared" si="717"/>
        <v>#REF!</v>
      </c>
      <c r="CI287" s="94" t="e">
        <f t="shared" si="717"/>
        <v>#REF!</v>
      </c>
      <c r="CJ287" s="94" t="e">
        <f t="shared" si="717"/>
        <v>#REF!</v>
      </c>
      <c r="CK287" s="94" t="e">
        <f t="shared" si="717"/>
        <v>#REF!</v>
      </c>
      <c r="CL287" s="94" t="e">
        <f t="shared" si="717"/>
        <v>#REF!</v>
      </c>
      <c r="CM287" s="94" t="e">
        <f t="shared" si="717"/>
        <v>#REF!</v>
      </c>
      <c r="CN287" s="94" t="e">
        <f t="shared" si="717"/>
        <v>#REF!</v>
      </c>
      <c r="CO287" s="79"/>
      <c r="CP287" s="80" t="e">
        <f t="shared" si="645"/>
        <v>#REF!</v>
      </c>
      <c r="CQ287" s="85" t="e">
        <f>CP287/CP239</f>
        <v>#REF!</v>
      </c>
    </row>
    <row r="288" spans="1:95" ht="10.5" customHeight="1" x14ac:dyDescent="0.25">
      <c r="A288" s="70" t="str">
        <f t="shared" si="674"/>
        <v>DespesaViagens e agendas externas</v>
      </c>
      <c r="B288" s="114" t="s">
        <v>53</v>
      </c>
      <c r="C288" s="70" t="s">
        <v>320</v>
      </c>
      <c r="D288" s="60" t="s">
        <v>130</v>
      </c>
      <c r="E288" s="60" t="e">
        <f>D237</f>
        <v>#REF!</v>
      </c>
      <c r="F288" s="60"/>
      <c r="G288" s="62">
        <v>-9.8452618553320515E-5</v>
      </c>
      <c r="H288" s="60"/>
      <c r="I288" s="67">
        <v>0</v>
      </c>
      <c r="J288" s="67">
        <v>0</v>
      </c>
      <c r="K288" s="67">
        <v>0</v>
      </c>
      <c r="L288" s="67">
        <v>0</v>
      </c>
      <c r="M288" s="67">
        <v>0</v>
      </c>
      <c r="N288" s="67">
        <v>0</v>
      </c>
      <c r="O288" s="67">
        <v>0</v>
      </c>
      <c r="P288" s="67">
        <v>0</v>
      </c>
      <c r="Q288" s="67">
        <v>0</v>
      </c>
      <c r="R288" s="67">
        <v>0</v>
      </c>
      <c r="S288" s="67">
        <v>0</v>
      </c>
      <c r="T288" s="67">
        <v>0</v>
      </c>
      <c r="U288" s="60"/>
      <c r="V288" s="87">
        <f t="shared" si="637"/>
        <v>0</v>
      </c>
      <c r="W288" s="62">
        <f>V288/V239</f>
        <v>0</v>
      </c>
      <c r="X288" s="60"/>
      <c r="Y288" s="67">
        <f t="array" ref="Y288">IFERROR(INDEX(#REF!,MATCH($A237&amp;$D288,#REF!,0),MATCH(Y$3,#REF!,0)),0)</f>
        <v>0</v>
      </c>
      <c r="Z288" s="67">
        <f t="array" ref="Z288">IFERROR(INDEX(#REF!,MATCH($A237&amp;$D288,#REF!,0),MATCH(Z$3,#REF!,0)),0)</f>
        <v>0</v>
      </c>
      <c r="AA288" s="67">
        <f t="array" ref="AA288">IFERROR(INDEX(#REF!,MATCH($A237&amp;$D288,#REF!,0),MATCH(AA$3,#REF!,0)),0)</f>
        <v>0</v>
      </c>
      <c r="AB288" s="67">
        <f t="array" ref="AB288">IFERROR(INDEX(#REF!,MATCH($A237&amp;$D288,#REF!,0),MATCH(AB$3,#REF!,0)),0)</f>
        <v>0</v>
      </c>
      <c r="AC288" s="67">
        <f t="array" ref="AC288">IFERROR(INDEX(#REF!,MATCH($A237&amp;$D288,#REF!,0),MATCH(AC$3,#REF!,0)),0)</f>
        <v>0</v>
      </c>
      <c r="AD288" s="67">
        <f t="array" ref="AD288">IFERROR(INDEX(#REF!,MATCH($A237&amp;$D288,#REF!,0),MATCH(AD$3,#REF!,0)),0)</f>
        <v>0</v>
      </c>
      <c r="AE288" s="67">
        <f t="array" ref="AE288">IFERROR(INDEX(#REF!,MATCH($A237&amp;$D288,#REF!,0),MATCH(AE$3,#REF!,0)),0)</f>
        <v>0</v>
      </c>
      <c r="AF288" s="67">
        <f t="array" ref="AF288">IFERROR(INDEX(#REF!,MATCH($A237&amp;$D288,#REF!,0),MATCH(AF$3,#REF!,0)),0)</f>
        <v>0</v>
      </c>
      <c r="AG288" s="67">
        <f t="array" ref="AG288">IFERROR(INDEX(#REF!,MATCH($A237&amp;$D288,#REF!,0),MATCH(AG$3,#REF!,0)),0)</f>
        <v>0</v>
      </c>
      <c r="AH288" s="67">
        <f t="array" ref="AH288">IFERROR(INDEX(#REF!,MATCH($A237&amp;$D288,#REF!,0),MATCH(AH$3,#REF!,0)),0)</f>
        <v>0</v>
      </c>
      <c r="AI288" s="67">
        <f t="array" ref="AI288">IFERROR(INDEX(#REF!,MATCH($A237&amp;$D288,#REF!,0),MATCH(AI$3,#REF!,0)),0)</f>
        <v>0</v>
      </c>
      <c r="AJ288" s="67">
        <f t="array" ref="AJ288">IFERROR(INDEX(#REF!,MATCH($A237&amp;$D288,#REF!,0),MATCH(AJ$3,#REF!,0)),0)</f>
        <v>0</v>
      </c>
      <c r="AK288" s="60"/>
      <c r="AL288" s="87">
        <f t="shared" si="639"/>
        <v>0</v>
      </c>
      <c r="AM288" s="62" t="e">
        <f>AL288/AL239</f>
        <v>#DIV/0!</v>
      </c>
      <c r="AN288" s="60" t="e">
        <f>D237&amp;D288</f>
        <v>#REF!</v>
      </c>
      <c r="AO288" s="67">
        <f t="array" ref="AO288">IFERROR(INDEX(#REF!,MATCH($A237&amp;$D288,#REF!,0),MATCH(AO$3,#REF!,0)),0)</f>
        <v>0</v>
      </c>
      <c r="AP288" s="67">
        <f t="array" ref="AP288">IFERROR(INDEX(#REF!,MATCH($A237&amp;$D288,#REF!,0),MATCH(AP$3,#REF!,0)),0)</f>
        <v>0</v>
      </c>
      <c r="AQ288" s="67">
        <f t="array" ref="AQ288">IFERROR(INDEX(#REF!,MATCH($A237&amp;$D288,#REF!,0),MATCH(AQ$3,#REF!,0)),0)</f>
        <v>0</v>
      </c>
      <c r="AR288" s="67">
        <f t="array" ref="AR288">IFERROR(INDEX(#REF!,MATCH($A237&amp;$D288,#REF!,0),MATCH(AR$3,#REF!,0)),0)</f>
        <v>0</v>
      </c>
      <c r="AS288" s="67">
        <f t="array" ref="AS288">IFERROR(INDEX(#REF!,MATCH($A237&amp;$D288,#REF!,0),MATCH(AS$3,#REF!,0)),0)</f>
        <v>0</v>
      </c>
      <c r="AT288" s="67">
        <f t="array" ref="AT288">IFERROR(INDEX(#REF!,MATCH($A237&amp;$D288,#REF!,0),MATCH(AT$3,#REF!,0)),0)</f>
        <v>0</v>
      </c>
      <c r="AU288" s="67">
        <f t="array" ref="AU288">IFERROR(INDEX(#REF!,MATCH($A237&amp;$D288,#REF!,0),MATCH(AU$3,#REF!,0)),0)</f>
        <v>0</v>
      </c>
      <c r="AV288" s="67">
        <f t="array" ref="AV288">IFERROR(INDEX(#REF!,MATCH($A237&amp;$D288,#REF!,0),MATCH(AV$3,#REF!,0)),0)</f>
        <v>0</v>
      </c>
      <c r="AW288" s="67">
        <f t="array" ref="AW288">IFERROR(INDEX(#REF!,MATCH($A237&amp;$D288,#REF!,0),MATCH(AW$3,#REF!,0)),0)</f>
        <v>0</v>
      </c>
      <c r="AX288" s="67">
        <f t="array" ref="AX288">IFERROR(INDEX(#REF!,MATCH($A237&amp;$D288,#REF!,0),MATCH(AX$3,#REF!,0)),0)</f>
        <v>0</v>
      </c>
      <c r="AY288" s="67">
        <f t="array" ref="AY288">IFERROR(INDEX(#REF!,MATCH($A237&amp;$D288,#REF!,0),MATCH(AY$3,#REF!,0)),0)</f>
        <v>0</v>
      </c>
      <c r="AZ288" s="67">
        <f t="array" ref="AZ288">IFERROR(INDEX(#REF!,MATCH($A237&amp;$D288,#REF!,0),MATCH(AZ$3,#REF!,0)),0)</f>
        <v>0</v>
      </c>
      <c r="BA288" s="60"/>
      <c r="BB288" s="87">
        <f t="shared" si="641"/>
        <v>0</v>
      </c>
      <c r="BC288" s="62" t="e">
        <f>BB288/BB239</f>
        <v>#DIV/0!</v>
      </c>
      <c r="BD288" s="60"/>
      <c r="BE288" s="67">
        <f t="shared" si="682"/>
        <v>0</v>
      </c>
      <c r="BF288" s="119">
        <f t="shared" si="682"/>
        <v>-700</v>
      </c>
      <c r="BG288" s="120">
        <f t="shared" si="682"/>
        <v>0</v>
      </c>
      <c r="BH288" s="121" t="e">
        <f>BH239</f>
        <v>#REF!</v>
      </c>
      <c r="BI288" s="69">
        <f t="shared" si="679"/>
        <v>3</v>
      </c>
      <c r="BJ288" s="120">
        <f t="shared" si="679"/>
        <v>0</v>
      </c>
      <c r="BK288" s="121">
        <f t="shared" si="683"/>
        <v>0</v>
      </c>
      <c r="BL288" s="60"/>
      <c r="BM288" s="67">
        <f t="array" ref="BM288">IFERROR(INDEX(#REF!,MATCH($A237&amp;$D288,#REF!,0),MATCH(BM$3,#REF!,0)),0)</f>
        <v>0</v>
      </c>
      <c r="BN288" s="67">
        <f t="array" ref="BN288">IFERROR(INDEX(#REF!,MATCH($A237&amp;$D288,#REF!,0),MATCH(BN$3,#REF!,0)),0)</f>
        <v>0</v>
      </c>
      <c r="BO288" s="67">
        <f t="array" ref="BO288">IFERROR(INDEX(#REF!,MATCH($A237&amp;$D288,#REF!,0),MATCH(BO$3,#REF!,0)),0)</f>
        <v>0</v>
      </c>
      <c r="BP288" s="67">
        <f t="array" ref="BP288">IFERROR(INDEX(#REF!,MATCH($A237&amp;$D288,#REF!,0),MATCH(BP$3,#REF!,0)),0)</f>
        <v>0</v>
      </c>
      <c r="BQ288" s="67" t="e">
        <f t="shared" ref="BQ288:BX288" si="718">((BQ239*$G288*--(AND($BF288=0,$BG288=0))+$BF288+BQ239*$BG288)*--(BQ$3&gt;=$BH288))*(1+$BJ288*--(BQ$3&gt;=$BK288))*--(IFERROR(MOD(MONTH(BQ$3),$BI288),0)=0)</f>
        <v>#REF!</v>
      </c>
      <c r="BR288" s="67" t="e">
        <f t="shared" si="718"/>
        <v>#REF!</v>
      </c>
      <c r="BS288" s="67" t="e">
        <f t="shared" si="718"/>
        <v>#REF!</v>
      </c>
      <c r="BT288" s="67" t="e">
        <f t="shared" si="718"/>
        <v>#REF!</v>
      </c>
      <c r="BU288" s="67" t="e">
        <f t="shared" si="718"/>
        <v>#REF!</v>
      </c>
      <c r="BV288" s="67" t="e">
        <f t="shared" si="718"/>
        <v>#REF!</v>
      </c>
      <c r="BW288" s="67" t="e">
        <f t="shared" si="718"/>
        <v>#REF!</v>
      </c>
      <c r="BX288" s="67" t="e">
        <f t="shared" si="718"/>
        <v>#REF!</v>
      </c>
      <c r="BY288" s="60"/>
      <c r="BZ288" s="87" t="e">
        <f t="shared" si="643"/>
        <v>#REF!</v>
      </c>
      <c r="CA288" s="62" t="e">
        <f>BZ288/BZ239</f>
        <v>#REF!</v>
      </c>
      <c r="CB288" s="60"/>
      <c r="CC288" s="67" t="e">
        <f t="shared" ref="CC288:CN288" si="719">((CC239*$G288*--(AND($BF288=0,$BG288=0))+$BF288+CC239*$BG288)*--(CC$3&gt;=$BH288))*(1+$BJ288*--(CC$3&gt;=$BK288))*--(IFERROR(MOD(MONTH(CC$3),$BI288),0)=0)</f>
        <v>#REF!</v>
      </c>
      <c r="CD288" s="67" t="e">
        <f t="shared" si="719"/>
        <v>#REF!</v>
      </c>
      <c r="CE288" s="67" t="e">
        <f t="shared" si="719"/>
        <v>#REF!</v>
      </c>
      <c r="CF288" s="67" t="e">
        <f t="shared" si="719"/>
        <v>#REF!</v>
      </c>
      <c r="CG288" s="67" t="e">
        <f t="shared" si="719"/>
        <v>#REF!</v>
      </c>
      <c r="CH288" s="67" t="e">
        <f t="shared" si="719"/>
        <v>#REF!</v>
      </c>
      <c r="CI288" s="67" t="e">
        <f t="shared" si="719"/>
        <v>#REF!</v>
      </c>
      <c r="CJ288" s="67" t="e">
        <f t="shared" si="719"/>
        <v>#REF!</v>
      </c>
      <c r="CK288" s="67" t="e">
        <f t="shared" si="719"/>
        <v>#REF!</v>
      </c>
      <c r="CL288" s="67" t="e">
        <f t="shared" si="719"/>
        <v>#REF!</v>
      </c>
      <c r="CM288" s="67" t="e">
        <f t="shared" si="719"/>
        <v>#REF!</v>
      </c>
      <c r="CN288" s="67" t="e">
        <f t="shared" si="719"/>
        <v>#REF!</v>
      </c>
      <c r="CO288" s="60"/>
      <c r="CP288" s="87" t="e">
        <f t="shared" si="645"/>
        <v>#REF!</v>
      </c>
      <c r="CQ288" s="62" t="e">
        <f>CP288/CP239</f>
        <v>#REF!</v>
      </c>
    </row>
    <row r="289" spans="1:95" ht="10.5" customHeight="1" x14ac:dyDescent="0.25">
      <c r="A289" s="70" t="str">
        <f t="shared" si="674"/>
        <v>DespesaAtivações de inauguração</v>
      </c>
      <c r="B289" s="114" t="s">
        <v>53</v>
      </c>
      <c r="C289" s="70" t="s">
        <v>284</v>
      </c>
      <c r="D289" s="60" t="s">
        <v>285</v>
      </c>
      <c r="E289" s="60" t="e">
        <f>D237</f>
        <v>#REF!</v>
      </c>
      <c r="F289" s="60"/>
      <c r="G289" s="62">
        <v>-1.3904791493680641E-4</v>
      </c>
      <c r="H289" s="60"/>
      <c r="I289" s="67">
        <f t="shared" ref="I289:T289" si="720">SUM(I290:I292)</f>
        <v>0</v>
      </c>
      <c r="J289" s="67">
        <f t="shared" si="720"/>
        <v>0</v>
      </c>
      <c r="K289" s="67">
        <f t="shared" si="720"/>
        <v>0</v>
      </c>
      <c r="L289" s="67">
        <f t="shared" si="720"/>
        <v>0</v>
      </c>
      <c r="M289" s="67">
        <f t="shared" si="720"/>
        <v>0</v>
      </c>
      <c r="N289" s="67">
        <f t="shared" si="720"/>
        <v>0</v>
      </c>
      <c r="O289" s="67">
        <f t="shared" si="720"/>
        <v>0</v>
      </c>
      <c r="P289" s="67">
        <f t="shared" si="720"/>
        <v>0</v>
      </c>
      <c r="Q289" s="67">
        <f t="shared" si="720"/>
        <v>0</v>
      </c>
      <c r="R289" s="67">
        <f t="shared" si="720"/>
        <v>0</v>
      </c>
      <c r="S289" s="67">
        <f t="shared" si="720"/>
        <v>0</v>
      </c>
      <c r="T289" s="67">
        <f t="shared" si="720"/>
        <v>0</v>
      </c>
      <c r="U289" s="60"/>
      <c r="V289" s="87">
        <f t="shared" si="637"/>
        <v>0</v>
      </c>
      <c r="W289" s="62" t="e">
        <f>V289/V237</f>
        <v>#DIV/0!</v>
      </c>
      <c r="X289" s="60"/>
      <c r="Y289" s="67">
        <f t="shared" ref="Y289:AJ289" si="721">SUM(Y290:Y292)</f>
        <v>0</v>
      </c>
      <c r="Z289" s="67">
        <f t="shared" si="721"/>
        <v>0</v>
      </c>
      <c r="AA289" s="67">
        <f t="shared" si="721"/>
        <v>0</v>
      </c>
      <c r="AB289" s="67">
        <f t="shared" si="721"/>
        <v>0</v>
      </c>
      <c r="AC289" s="67">
        <f t="shared" si="721"/>
        <v>0</v>
      </c>
      <c r="AD289" s="67">
        <f t="shared" si="721"/>
        <v>0</v>
      </c>
      <c r="AE289" s="67">
        <f t="shared" si="721"/>
        <v>0</v>
      </c>
      <c r="AF289" s="67">
        <f t="shared" si="721"/>
        <v>0</v>
      </c>
      <c r="AG289" s="67">
        <f t="shared" si="721"/>
        <v>0</v>
      </c>
      <c r="AH289" s="67">
        <f t="shared" si="721"/>
        <v>0</v>
      </c>
      <c r="AI289" s="67">
        <f t="shared" si="721"/>
        <v>0</v>
      </c>
      <c r="AJ289" s="67">
        <f t="shared" si="721"/>
        <v>0</v>
      </c>
      <c r="AK289" s="60"/>
      <c r="AL289" s="87">
        <f t="shared" si="639"/>
        <v>0</v>
      </c>
      <c r="AM289" s="62" t="e">
        <f>AL289/AL237</f>
        <v>#DIV/0!</v>
      </c>
      <c r="AN289" s="60" t="e">
        <f>D237&amp;D289</f>
        <v>#REF!</v>
      </c>
      <c r="AO289" s="67">
        <f t="shared" ref="AO289:AZ289" si="722">SUM(AO290:AO292)</f>
        <v>0</v>
      </c>
      <c r="AP289" s="67">
        <f t="shared" si="722"/>
        <v>0</v>
      </c>
      <c r="AQ289" s="67">
        <f t="shared" si="722"/>
        <v>0</v>
      </c>
      <c r="AR289" s="67">
        <f t="shared" si="722"/>
        <v>0</v>
      </c>
      <c r="AS289" s="67">
        <f t="shared" si="722"/>
        <v>0</v>
      </c>
      <c r="AT289" s="67">
        <f t="shared" si="722"/>
        <v>0</v>
      </c>
      <c r="AU289" s="67">
        <f t="shared" si="722"/>
        <v>0</v>
      </c>
      <c r="AV289" s="67">
        <f t="shared" si="722"/>
        <v>0</v>
      </c>
      <c r="AW289" s="67">
        <f t="shared" si="722"/>
        <v>0</v>
      </c>
      <c r="AX289" s="67">
        <f t="shared" si="722"/>
        <v>0</v>
      </c>
      <c r="AY289" s="67">
        <f t="shared" si="722"/>
        <v>0</v>
      </c>
      <c r="AZ289" s="67">
        <f t="shared" si="722"/>
        <v>0</v>
      </c>
      <c r="BA289" s="60"/>
      <c r="BB289" s="87">
        <f t="shared" si="641"/>
        <v>0</v>
      </c>
      <c r="BC289" s="62" t="e">
        <f>BB289/BB237</f>
        <v>#DIV/0!</v>
      </c>
      <c r="BD289" s="60"/>
      <c r="BE289" s="67"/>
      <c r="BF289" s="119"/>
      <c r="BG289" s="120"/>
      <c r="BH289" s="121"/>
      <c r="BI289" s="69"/>
      <c r="BJ289" s="120"/>
      <c r="BK289" s="121"/>
      <c r="BL289" s="60"/>
      <c r="BM289" s="67">
        <f t="shared" ref="BM289:BX289" si="723">SUM(BM290:BM292)</f>
        <v>0</v>
      </c>
      <c r="BN289" s="67">
        <f t="shared" si="723"/>
        <v>0</v>
      </c>
      <c r="BO289" s="67">
        <f t="shared" si="723"/>
        <v>0</v>
      </c>
      <c r="BP289" s="67">
        <f t="shared" si="723"/>
        <v>0</v>
      </c>
      <c r="BQ289" s="67" t="e">
        <f t="shared" si="723"/>
        <v>#REF!</v>
      </c>
      <c r="BR289" s="67" t="e">
        <f t="shared" si="723"/>
        <v>#REF!</v>
      </c>
      <c r="BS289" s="67" t="e">
        <f t="shared" si="723"/>
        <v>#REF!</v>
      </c>
      <c r="BT289" s="67" t="e">
        <f t="shared" si="723"/>
        <v>#REF!</v>
      </c>
      <c r="BU289" s="67" t="e">
        <f t="shared" si="723"/>
        <v>#REF!</v>
      </c>
      <c r="BV289" s="67" t="e">
        <f t="shared" si="723"/>
        <v>#REF!</v>
      </c>
      <c r="BW289" s="67" t="e">
        <f t="shared" si="723"/>
        <v>#REF!</v>
      </c>
      <c r="BX289" s="67" t="e">
        <f t="shared" si="723"/>
        <v>#REF!</v>
      </c>
      <c r="BY289" s="60"/>
      <c r="BZ289" s="87" t="e">
        <f t="shared" si="643"/>
        <v>#REF!</v>
      </c>
      <c r="CA289" s="62" t="e">
        <f>BZ289/BZ237</f>
        <v>#REF!</v>
      </c>
      <c r="CB289" s="60"/>
      <c r="CC289" s="67" t="e">
        <f t="shared" ref="CC289:CN289" si="724">SUM(CC290:CC292)</f>
        <v>#REF!</v>
      </c>
      <c r="CD289" s="67" t="e">
        <f t="shared" si="724"/>
        <v>#REF!</v>
      </c>
      <c r="CE289" s="67" t="e">
        <f t="shared" si="724"/>
        <v>#REF!</v>
      </c>
      <c r="CF289" s="67" t="e">
        <f t="shared" si="724"/>
        <v>#REF!</v>
      </c>
      <c r="CG289" s="67" t="e">
        <f t="shared" si="724"/>
        <v>#REF!</v>
      </c>
      <c r="CH289" s="67" t="e">
        <f t="shared" si="724"/>
        <v>#REF!</v>
      </c>
      <c r="CI289" s="67" t="e">
        <f t="shared" si="724"/>
        <v>#REF!</v>
      </c>
      <c r="CJ289" s="67" t="e">
        <f t="shared" si="724"/>
        <v>#REF!</v>
      </c>
      <c r="CK289" s="67" t="e">
        <f t="shared" si="724"/>
        <v>#REF!</v>
      </c>
      <c r="CL289" s="67" t="e">
        <f t="shared" si="724"/>
        <v>#REF!</v>
      </c>
      <c r="CM289" s="67" t="e">
        <f t="shared" si="724"/>
        <v>#REF!</v>
      </c>
      <c r="CN289" s="67" t="e">
        <f t="shared" si="724"/>
        <v>#REF!</v>
      </c>
      <c r="CO289" s="60"/>
      <c r="CP289" s="87" t="e">
        <f t="shared" si="645"/>
        <v>#REF!</v>
      </c>
      <c r="CQ289" s="62" t="e">
        <f>CP289/CP237</f>
        <v>#REF!</v>
      </c>
    </row>
    <row r="290" spans="1:95" ht="10.5" customHeight="1" outlineLevel="1" x14ac:dyDescent="0.25">
      <c r="A290" s="70" t="str">
        <f t="shared" si="674"/>
        <v>DespesaDespesas inaugurais</v>
      </c>
      <c r="B290" s="114" t="s">
        <v>53</v>
      </c>
      <c r="C290" s="78" t="s">
        <v>284</v>
      </c>
      <c r="D290" s="79" t="s">
        <v>286</v>
      </c>
      <c r="E290" s="79" t="e">
        <f>D237</f>
        <v>#REF!</v>
      </c>
      <c r="F290" s="79"/>
      <c r="G290" s="85">
        <v>-1.3904791493680641E-4</v>
      </c>
      <c r="H290" s="79"/>
      <c r="I290" s="94">
        <v>0</v>
      </c>
      <c r="J290" s="94">
        <v>0</v>
      </c>
      <c r="K290" s="94">
        <v>0</v>
      </c>
      <c r="L290" s="94">
        <v>0</v>
      </c>
      <c r="M290" s="94">
        <v>0</v>
      </c>
      <c r="N290" s="94">
        <v>0</v>
      </c>
      <c r="O290" s="94">
        <v>0</v>
      </c>
      <c r="P290" s="94">
        <v>0</v>
      </c>
      <c r="Q290" s="94">
        <v>0</v>
      </c>
      <c r="R290" s="94">
        <v>0</v>
      </c>
      <c r="S290" s="94">
        <v>0</v>
      </c>
      <c r="T290" s="94">
        <v>0</v>
      </c>
      <c r="U290" s="79"/>
      <c r="V290" s="80">
        <f t="shared" si="637"/>
        <v>0</v>
      </c>
      <c r="W290" s="91" t="e">
        <f>V290/V237</f>
        <v>#DIV/0!</v>
      </c>
      <c r="X290" s="60"/>
      <c r="Y290" s="94">
        <v>0</v>
      </c>
      <c r="Z290" s="94">
        <v>0</v>
      </c>
      <c r="AA290" s="94">
        <v>0</v>
      </c>
      <c r="AB290" s="94">
        <v>0</v>
      </c>
      <c r="AC290" s="94">
        <v>0</v>
      </c>
      <c r="AD290" s="94">
        <v>0</v>
      </c>
      <c r="AE290" s="94">
        <v>0</v>
      </c>
      <c r="AF290" s="94">
        <v>0</v>
      </c>
      <c r="AG290" s="94">
        <v>0</v>
      </c>
      <c r="AH290" s="94">
        <v>0</v>
      </c>
      <c r="AI290" s="94">
        <v>0</v>
      </c>
      <c r="AJ290" s="94">
        <v>0</v>
      </c>
      <c r="AK290" s="79"/>
      <c r="AL290" s="80">
        <f t="shared" si="639"/>
        <v>0</v>
      </c>
      <c r="AM290" s="91" t="e">
        <f>AL290/AL237</f>
        <v>#DIV/0!</v>
      </c>
      <c r="AN290" s="60" t="e">
        <f>D237&amp;D290</f>
        <v>#REF!</v>
      </c>
      <c r="AO290" s="94">
        <v>0</v>
      </c>
      <c r="AP290" s="94">
        <v>0</v>
      </c>
      <c r="AQ290" s="94">
        <v>0</v>
      </c>
      <c r="AR290" s="94">
        <v>0</v>
      </c>
      <c r="AS290" s="94">
        <v>0</v>
      </c>
      <c r="AT290" s="94">
        <v>0</v>
      </c>
      <c r="AU290" s="94">
        <v>0</v>
      </c>
      <c r="AV290" s="94">
        <v>0</v>
      </c>
      <c r="AW290" s="94">
        <v>0</v>
      </c>
      <c r="AX290" s="94">
        <v>0</v>
      </c>
      <c r="AY290" s="94">
        <v>0</v>
      </c>
      <c r="AZ290" s="94">
        <v>0</v>
      </c>
      <c r="BA290" s="79"/>
      <c r="BB290" s="80">
        <f t="shared" si="641"/>
        <v>0</v>
      </c>
      <c r="BC290" s="91" t="e">
        <f>BB290/BB237</f>
        <v>#DIV/0!</v>
      </c>
      <c r="BD290" s="60"/>
      <c r="BE290" s="94">
        <f>INDEX($BE$4:$BK$115,MATCH($D290,$D$4:$D$115,0),MATCH(BE$475,$BE$4:$BK$4,0))</f>
        <v>0</v>
      </c>
      <c r="BF290" s="115">
        <f>INDEX($BE$4:$BK$115,MATCH($D290,$D$4:$D$115,0),MATCH(BF$475,$BE$4:$BK$4,0))</f>
        <v>-15000</v>
      </c>
      <c r="BG290" s="115">
        <f>INDEX($BE$4:$BK$115,MATCH($D290,$D$4:$D$115,0),MATCH(BG$475,$BE$4:$BK$4,0))</f>
        <v>0</v>
      </c>
      <c r="BH290" s="111" t="e">
        <f>BH239</f>
        <v>#REF!</v>
      </c>
      <c r="BI290" s="115">
        <f t="array" ref="BI290">INDEX($BE$4:$BK$115,MATCH($D290,$D$4:$D$115,0),MATCH(BI$475,$BE$4:$BK$4,0))</f>
        <v>0</v>
      </c>
      <c r="BJ290" s="112">
        <v>-1</v>
      </c>
      <c r="BK290" s="111" t="e">
        <f>EDATE(BH290,1)</f>
        <v>#REF!</v>
      </c>
      <c r="BL290" s="60"/>
      <c r="BM290" s="94">
        <v>0</v>
      </c>
      <c r="BN290" s="94">
        <v>0</v>
      </c>
      <c r="BO290" s="94">
        <v>0</v>
      </c>
      <c r="BP290" s="94">
        <v>0</v>
      </c>
      <c r="BQ290" s="94" t="e">
        <f t="shared" ref="BQ290:BX290" si="725">((BQ238*$G290*--(AND($BF290=0,$BG290=0))+$BF290+BQ238*$BG290)*--(BQ$3&gt;=$BH290))*(1+$BJ290*--(BQ$3&gt;=$BK290))*--(IFERROR(MOD(MONTH(BQ$3),$BI290),0)=0)</f>
        <v>#REF!</v>
      </c>
      <c r="BR290" s="94" t="e">
        <f t="shared" si="725"/>
        <v>#REF!</v>
      </c>
      <c r="BS290" s="94" t="e">
        <f t="shared" si="725"/>
        <v>#REF!</v>
      </c>
      <c r="BT290" s="94" t="e">
        <f t="shared" si="725"/>
        <v>#REF!</v>
      </c>
      <c r="BU290" s="94" t="e">
        <f t="shared" si="725"/>
        <v>#REF!</v>
      </c>
      <c r="BV290" s="94" t="e">
        <f t="shared" si="725"/>
        <v>#REF!</v>
      </c>
      <c r="BW290" s="94" t="e">
        <f t="shared" si="725"/>
        <v>#REF!</v>
      </c>
      <c r="BX290" s="94" t="e">
        <f t="shared" si="725"/>
        <v>#REF!</v>
      </c>
      <c r="BY290" s="79"/>
      <c r="BZ290" s="80" t="e">
        <f t="shared" si="643"/>
        <v>#REF!</v>
      </c>
      <c r="CA290" s="91" t="e">
        <f>BZ290/BZ237</f>
        <v>#REF!</v>
      </c>
      <c r="CB290" s="60"/>
      <c r="CC290" s="94" t="e">
        <f t="shared" ref="CC290:CN290" si="726">((CC238*$G290*--(AND($BF290=0,$BG290=0))+$BF290+CC238*$BG290)*--(CC$3&gt;=$BH290))*(1+$BJ290*--(CC$3&gt;=$BK290))*--(IFERROR(MOD(MONTH(CC$3),$BI290),0)=0)</f>
        <v>#REF!</v>
      </c>
      <c r="CD290" s="94" t="e">
        <f t="shared" si="726"/>
        <v>#REF!</v>
      </c>
      <c r="CE290" s="94" t="e">
        <f t="shared" si="726"/>
        <v>#REF!</v>
      </c>
      <c r="CF290" s="94" t="e">
        <f t="shared" si="726"/>
        <v>#REF!</v>
      </c>
      <c r="CG290" s="94" t="e">
        <f t="shared" si="726"/>
        <v>#REF!</v>
      </c>
      <c r="CH290" s="94" t="e">
        <f t="shared" si="726"/>
        <v>#REF!</v>
      </c>
      <c r="CI290" s="94" t="e">
        <f t="shared" si="726"/>
        <v>#REF!</v>
      </c>
      <c r="CJ290" s="94" t="e">
        <f t="shared" si="726"/>
        <v>#REF!</v>
      </c>
      <c r="CK290" s="94" t="e">
        <f t="shared" si="726"/>
        <v>#REF!</v>
      </c>
      <c r="CL290" s="94" t="e">
        <f t="shared" si="726"/>
        <v>#REF!</v>
      </c>
      <c r="CM290" s="94" t="e">
        <f t="shared" si="726"/>
        <v>#REF!</v>
      </c>
      <c r="CN290" s="94" t="e">
        <f t="shared" si="726"/>
        <v>#REF!</v>
      </c>
      <c r="CO290" s="79"/>
      <c r="CP290" s="80" t="e">
        <f t="shared" si="645"/>
        <v>#REF!</v>
      </c>
      <c r="CQ290" s="91" t="e">
        <f>CP290/CP237</f>
        <v>#REF!</v>
      </c>
    </row>
    <row r="291" spans="1:95" ht="10.5" customHeight="1" outlineLevel="1" x14ac:dyDescent="0.25">
      <c r="A291" s="70" t="str">
        <f t="shared" si="674"/>
        <v>DespesaEnxoval inaugural</v>
      </c>
      <c r="B291" s="114" t="s">
        <v>53</v>
      </c>
      <c r="C291" s="78" t="s">
        <v>266</v>
      </c>
      <c r="D291" s="79" t="s">
        <v>287</v>
      </c>
      <c r="E291" s="79" t="e">
        <f>D237</f>
        <v>#REF!</v>
      </c>
      <c r="F291" s="79"/>
      <c r="G291" s="85">
        <v>0</v>
      </c>
      <c r="H291" s="79"/>
      <c r="I291" s="94">
        <v>0</v>
      </c>
      <c r="J291" s="94">
        <v>0</v>
      </c>
      <c r="K291" s="94">
        <v>0</v>
      </c>
      <c r="L291" s="94">
        <v>0</v>
      </c>
      <c r="M291" s="94">
        <v>0</v>
      </c>
      <c r="N291" s="94">
        <v>0</v>
      </c>
      <c r="O291" s="94">
        <v>0</v>
      </c>
      <c r="P291" s="94">
        <v>0</v>
      </c>
      <c r="Q291" s="94">
        <v>0</v>
      </c>
      <c r="R291" s="94">
        <v>0</v>
      </c>
      <c r="S291" s="94">
        <v>0</v>
      </c>
      <c r="T291" s="94">
        <v>0</v>
      </c>
      <c r="U291" s="79"/>
      <c r="V291" s="80">
        <f t="shared" si="637"/>
        <v>0</v>
      </c>
      <c r="W291" s="85" t="e">
        <f>V291/V237</f>
        <v>#DIV/0!</v>
      </c>
      <c r="X291" s="60"/>
      <c r="Y291" s="94">
        <v>0</v>
      </c>
      <c r="Z291" s="94">
        <v>0</v>
      </c>
      <c r="AA291" s="94">
        <v>0</v>
      </c>
      <c r="AB291" s="94">
        <v>0</v>
      </c>
      <c r="AC291" s="94">
        <v>0</v>
      </c>
      <c r="AD291" s="94">
        <v>0</v>
      </c>
      <c r="AE291" s="94">
        <v>0</v>
      </c>
      <c r="AF291" s="94">
        <v>0</v>
      </c>
      <c r="AG291" s="94">
        <v>0</v>
      </c>
      <c r="AH291" s="94">
        <v>0</v>
      </c>
      <c r="AI291" s="94">
        <v>0</v>
      </c>
      <c r="AJ291" s="94">
        <v>0</v>
      </c>
      <c r="AK291" s="79"/>
      <c r="AL291" s="80">
        <f t="shared" si="639"/>
        <v>0</v>
      </c>
      <c r="AM291" s="91" t="e">
        <f>AL291/AL237</f>
        <v>#DIV/0!</v>
      </c>
      <c r="AN291" s="60" t="e">
        <f>D237&amp;D291</f>
        <v>#REF!</v>
      </c>
      <c r="AO291" s="94">
        <v>0</v>
      </c>
      <c r="AP291" s="94">
        <v>0</v>
      </c>
      <c r="AQ291" s="94">
        <v>0</v>
      </c>
      <c r="AR291" s="94">
        <v>0</v>
      </c>
      <c r="AS291" s="94">
        <v>0</v>
      </c>
      <c r="AT291" s="94">
        <v>0</v>
      </c>
      <c r="AU291" s="94">
        <v>0</v>
      </c>
      <c r="AV291" s="94">
        <v>0</v>
      </c>
      <c r="AW291" s="94">
        <v>0</v>
      </c>
      <c r="AX291" s="94">
        <v>0</v>
      </c>
      <c r="AY291" s="94">
        <v>0</v>
      </c>
      <c r="AZ291" s="94">
        <v>0</v>
      </c>
      <c r="BA291" s="79"/>
      <c r="BB291" s="80">
        <f t="shared" si="641"/>
        <v>0</v>
      </c>
      <c r="BC291" s="91" t="e">
        <f>BB291/BB237</f>
        <v>#DIV/0!</v>
      </c>
      <c r="BD291" s="60"/>
      <c r="BE291" s="94" t="e">
        <f t="array" ref="BE291">INDEX(#REF!,MATCH($D237,#REF!,0),MATCH($D291,#REF!,0))</f>
        <v>#REF!</v>
      </c>
      <c r="BF291" s="115" t="e">
        <f t="array" ref="BF291">INDEX(#REF!,MATCH($D237,#REF!,0),MATCH($D291,#REF!,0))</f>
        <v>#REF!</v>
      </c>
      <c r="BG291" s="115"/>
      <c r="BH291" s="111" t="e">
        <f>EDATE(BH239,1)</f>
        <v>#REF!</v>
      </c>
      <c r="BI291" s="115"/>
      <c r="BJ291" s="112">
        <v>-1</v>
      </c>
      <c r="BK291" s="111" t="e">
        <f>EDATE(BH291,1)</f>
        <v>#REF!</v>
      </c>
      <c r="BL291" s="60"/>
      <c r="BM291" s="94">
        <v>0</v>
      </c>
      <c r="BN291" s="94">
        <v>0</v>
      </c>
      <c r="BO291" s="94">
        <v>0</v>
      </c>
      <c r="BP291" s="94">
        <v>0</v>
      </c>
      <c r="BQ291" s="94" t="e">
        <f t="shared" ref="BQ291:BX293" si="727">((BQ237*$G291*--(AND($BF291=0,$BG291=0))+$BF291+BQ237*$BG291)*--(BQ$3&gt;=$BH291))*(1+$BJ291*--(BQ$3&gt;=$BK291))*--(IFERROR(MOD(MONTH(BQ$3),$BI291),0)=0)</f>
        <v>#REF!</v>
      </c>
      <c r="BR291" s="94" t="e">
        <f t="shared" si="727"/>
        <v>#REF!</v>
      </c>
      <c r="BS291" s="94" t="e">
        <f t="shared" si="727"/>
        <v>#REF!</v>
      </c>
      <c r="BT291" s="94" t="e">
        <f t="shared" si="727"/>
        <v>#REF!</v>
      </c>
      <c r="BU291" s="94" t="e">
        <f t="shared" si="727"/>
        <v>#REF!</v>
      </c>
      <c r="BV291" s="94" t="e">
        <f t="shared" si="727"/>
        <v>#REF!</v>
      </c>
      <c r="BW291" s="94" t="e">
        <f t="shared" si="727"/>
        <v>#REF!</v>
      </c>
      <c r="BX291" s="94" t="e">
        <f t="shared" si="727"/>
        <v>#REF!</v>
      </c>
      <c r="BY291" s="79"/>
      <c r="BZ291" s="80" t="e">
        <f t="shared" si="643"/>
        <v>#REF!</v>
      </c>
      <c r="CA291" s="91" t="e">
        <f>BZ291/BZ237</f>
        <v>#REF!</v>
      </c>
      <c r="CB291" s="60"/>
      <c r="CC291" s="94" t="e">
        <f t="shared" ref="CC291:CN291" si="728">((CC237*$G291*--(AND($BF291=0,$BG291=0))+$BF291+CC237*$BG291)*--(CC$3&gt;=$BH291))*(1+$BJ291*--(CC$3&gt;=$BK291))*--(IFERROR(MOD(MONTH(CC$3),$BI291),0)=0)</f>
        <v>#REF!</v>
      </c>
      <c r="CD291" s="94" t="e">
        <f t="shared" si="728"/>
        <v>#REF!</v>
      </c>
      <c r="CE291" s="94" t="e">
        <f t="shared" si="728"/>
        <v>#REF!</v>
      </c>
      <c r="CF291" s="94" t="e">
        <f t="shared" si="728"/>
        <v>#REF!</v>
      </c>
      <c r="CG291" s="94" t="e">
        <f t="shared" si="728"/>
        <v>#REF!</v>
      </c>
      <c r="CH291" s="94" t="e">
        <f t="shared" si="728"/>
        <v>#REF!</v>
      </c>
      <c r="CI291" s="94" t="e">
        <f t="shared" si="728"/>
        <v>#REF!</v>
      </c>
      <c r="CJ291" s="94" t="e">
        <f t="shared" si="728"/>
        <v>#REF!</v>
      </c>
      <c r="CK291" s="94" t="e">
        <f t="shared" si="728"/>
        <v>#REF!</v>
      </c>
      <c r="CL291" s="94" t="e">
        <f t="shared" si="728"/>
        <v>#REF!</v>
      </c>
      <c r="CM291" s="94" t="e">
        <f t="shared" si="728"/>
        <v>#REF!</v>
      </c>
      <c r="CN291" s="94" t="e">
        <f t="shared" si="728"/>
        <v>#REF!</v>
      </c>
      <c r="CO291" s="79"/>
      <c r="CP291" s="80" t="e">
        <f t="shared" si="645"/>
        <v>#REF!</v>
      </c>
      <c r="CQ291" s="91" t="e">
        <f>CP291/CP237</f>
        <v>#REF!</v>
      </c>
    </row>
    <row r="292" spans="1:95" ht="10.5" customHeight="1" outlineLevel="1" x14ac:dyDescent="0.25">
      <c r="A292" s="70" t="str">
        <f t="shared" si="674"/>
        <v>DespesaMídia inaugural</v>
      </c>
      <c r="B292" s="114" t="s">
        <v>53</v>
      </c>
      <c r="C292" s="78" t="s">
        <v>266</v>
      </c>
      <c r="D292" s="79" t="s">
        <v>288</v>
      </c>
      <c r="E292" s="79" t="e">
        <f>D237</f>
        <v>#REF!</v>
      </c>
      <c r="F292" s="79"/>
      <c r="G292" s="85">
        <v>0</v>
      </c>
      <c r="H292" s="79"/>
      <c r="I292" s="94">
        <v>0</v>
      </c>
      <c r="J292" s="94">
        <v>0</v>
      </c>
      <c r="K292" s="94">
        <v>0</v>
      </c>
      <c r="L292" s="94">
        <v>0</v>
      </c>
      <c r="M292" s="94">
        <v>0</v>
      </c>
      <c r="N292" s="94">
        <v>0</v>
      </c>
      <c r="O292" s="94">
        <v>0</v>
      </c>
      <c r="P292" s="94">
        <v>0</v>
      </c>
      <c r="Q292" s="94">
        <v>0</v>
      </c>
      <c r="R292" s="94">
        <v>0</v>
      </c>
      <c r="S292" s="94">
        <v>0</v>
      </c>
      <c r="T292" s="94">
        <v>0</v>
      </c>
      <c r="U292" s="79"/>
      <c r="V292" s="80">
        <f t="shared" si="637"/>
        <v>0</v>
      </c>
      <c r="W292" s="91" t="e">
        <f>V292/V237</f>
        <v>#DIV/0!</v>
      </c>
      <c r="X292" s="60"/>
      <c r="Y292" s="94">
        <v>0</v>
      </c>
      <c r="Z292" s="94">
        <v>0</v>
      </c>
      <c r="AA292" s="94">
        <v>0</v>
      </c>
      <c r="AB292" s="94">
        <v>0</v>
      </c>
      <c r="AC292" s="94">
        <v>0</v>
      </c>
      <c r="AD292" s="94">
        <v>0</v>
      </c>
      <c r="AE292" s="94">
        <v>0</v>
      </c>
      <c r="AF292" s="94">
        <v>0</v>
      </c>
      <c r="AG292" s="94">
        <v>0</v>
      </c>
      <c r="AH292" s="94">
        <v>0</v>
      </c>
      <c r="AI292" s="94">
        <v>0</v>
      </c>
      <c r="AJ292" s="94">
        <v>0</v>
      </c>
      <c r="AK292" s="79"/>
      <c r="AL292" s="80">
        <f t="shared" si="639"/>
        <v>0</v>
      </c>
      <c r="AM292" s="85" t="e">
        <f>AL292/AL239</f>
        <v>#DIV/0!</v>
      </c>
      <c r="AN292" s="60" t="e">
        <f>D237&amp;D292</f>
        <v>#REF!</v>
      </c>
      <c r="AO292" s="94">
        <v>0</v>
      </c>
      <c r="AP292" s="94">
        <v>0</v>
      </c>
      <c r="AQ292" s="94">
        <v>0</v>
      </c>
      <c r="AR292" s="94">
        <v>0</v>
      </c>
      <c r="AS292" s="94">
        <v>0</v>
      </c>
      <c r="AT292" s="94">
        <v>0</v>
      </c>
      <c r="AU292" s="94">
        <v>0</v>
      </c>
      <c r="AV292" s="94">
        <v>0</v>
      </c>
      <c r="AW292" s="94">
        <v>0</v>
      </c>
      <c r="AX292" s="94">
        <v>0</v>
      </c>
      <c r="AY292" s="94">
        <v>0</v>
      </c>
      <c r="AZ292" s="94">
        <v>0</v>
      </c>
      <c r="BA292" s="79"/>
      <c r="BB292" s="80">
        <f t="shared" si="641"/>
        <v>0</v>
      </c>
      <c r="BC292" s="85" t="e">
        <f>BB292/BB239</f>
        <v>#DIV/0!</v>
      </c>
      <c r="BD292" s="60"/>
      <c r="BE292" s="94" t="e">
        <f t="array" ref="BE292">INDEX(#REF!,MATCH($D237,#REF!,0),MATCH("Parcelamento "&amp;$D292,#REF!,0))</f>
        <v>#REF!</v>
      </c>
      <c r="BF292" s="115" t="e">
        <f t="array" ref="BF292">INDEX(#REF!,MATCH($D237,#REF!,0),MATCH("Parcela "&amp;$D292,#REF!,0))</f>
        <v>#REF!</v>
      </c>
      <c r="BG292" s="115"/>
      <c r="BH292" s="111" t="e">
        <f>BH239</f>
        <v>#REF!</v>
      </c>
      <c r="BI292" s="115"/>
      <c r="BJ292" s="112">
        <v>-1</v>
      </c>
      <c r="BK292" s="111" t="e">
        <f>EDATE(BH292,BE292)</f>
        <v>#REF!</v>
      </c>
      <c r="BL292" s="60"/>
      <c r="BM292" s="94">
        <v>0</v>
      </c>
      <c r="BN292" s="94">
        <v>0</v>
      </c>
      <c r="BO292" s="94">
        <v>0</v>
      </c>
      <c r="BP292" s="94">
        <v>0</v>
      </c>
      <c r="BQ292" s="94" t="e">
        <f t="shared" si="727"/>
        <v>#REF!</v>
      </c>
      <c r="BR292" s="94" t="e">
        <f t="shared" si="727"/>
        <v>#REF!</v>
      </c>
      <c r="BS292" s="94" t="e">
        <f t="shared" si="727"/>
        <v>#REF!</v>
      </c>
      <c r="BT292" s="94" t="e">
        <f t="shared" si="727"/>
        <v>#REF!</v>
      </c>
      <c r="BU292" s="94" t="e">
        <f t="shared" si="727"/>
        <v>#REF!</v>
      </c>
      <c r="BV292" s="94" t="e">
        <f t="shared" si="727"/>
        <v>#REF!</v>
      </c>
      <c r="BW292" s="94" t="e">
        <f t="shared" si="727"/>
        <v>#REF!</v>
      </c>
      <c r="BX292" s="94" t="e">
        <f t="shared" si="727"/>
        <v>#REF!</v>
      </c>
      <c r="BY292" s="79"/>
      <c r="BZ292" s="80" t="e">
        <f t="shared" si="643"/>
        <v>#REF!</v>
      </c>
      <c r="CA292" s="85" t="e">
        <f>BZ292/BZ239</f>
        <v>#REF!</v>
      </c>
      <c r="CB292" s="60"/>
      <c r="CC292" s="94" t="e">
        <f t="shared" ref="CC292:CN292" si="729">((CC238*$G292*--(AND($BF292=0,$BG292=0))+$BF292+CC238*$BG292)*--(CC$3&gt;=$BH292))*(1+$BJ292*--(CC$3&gt;=$BK292))*--(IFERROR(MOD(MONTH(CC$3),$BI292),0)=0)</f>
        <v>#REF!</v>
      </c>
      <c r="CD292" s="94" t="e">
        <f t="shared" si="729"/>
        <v>#REF!</v>
      </c>
      <c r="CE292" s="94" t="e">
        <f t="shared" si="729"/>
        <v>#REF!</v>
      </c>
      <c r="CF292" s="94" t="e">
        <f t="shared" si="729"/>
        <v>#REF!</v>
      </c>
      <c r="CG292" s="94" t="e">
        <f t="shared" si="729"/>
        <v>#REF!</v>
      </c>
      <c r="CH292" s="94" t="e">
        <f t="shared" si="729"/>
        <v>#REF!</v>
      </c>
      <c r="CI292" s="94" t="e">
        <f t="shared" si="729"/>
        <v>#REF!</v>
      </c>
      <c r="CJ292" s="94" t="e">
        <f t="shared" si="729"/>
        <v>#REF!</v>
      </c>
      <c r="CK292" s="94" t="e">
        <f t="shared" si="729"/>
        <v>#REF!</v>
      </c>
      <c r="CL292" s="94" t="e">
        <f t="shared" si="729"/>
        <v>#REF!</v>
      </c>
      <c r="CM292" s="94" t="e">
        <f t="shared" si="729"/>
        <v>#REF!</v>
      </c>
      <c r="CN292" s="94" t="e">
        <f t="shared" si="729"/>
        <v>#REF!</v>
      </c>
      <c r="CO292" s="79"/>
      <c r="CP292" s="80" t="e">
        <f t="shared" si="645"/>
        <v>#REF!</v>
      </c>
      <c r="CQ292" s="85" t="e">
        <f>CP292/CP239</f>
        <v>#REF!</v>
      </c>
    </row>
    <row r="293" spans="1:95" ht="10.5" customHeight="1" x14ac:dyDescent="0.25">
      <c r="A293" s="70" t="str">
        <f t="shared" si="674"/>
        <v>DespesaTarifas bancárias</v>
      </c>
      <c r="B293" s="114" t="s">
        <v>53</v>
      </c>
      <c r="C293" s="70" t="s">
        <v>284</v>
      </c>
      <c r="D293" s="60" t="s">
        <v>152</v>
      </c>
      <c r="E293" s="60" t="e">
        <f>D237</f>
        <v>#REF!</v>
      </c>
      <c r="F293" s="60"/>
      <c r="G293" s="62">
        <v>-1.3904791493680641E-4</v>
      </c>
      <c r="H293" s="60"/>
      <c r="I293" s="67">
        <v>-201.27095533803799</v>
      </c>
      <c r="J293" s="67">
        <v>-217.8735883124647</v>
      </c>
      <c r="K293" s="67">
        <v>-15.89339910148175</v>
      </c>
      <c r="L293" s="67">
        <v>-49.479247405499663</v>
      </c>
      <c r="M293" s="67">
        <v>0</v>
      </c>
      <c r="N293" s="67">
        <v>0</v>
      </c>
      <c r="O293" s="67">
        <v>-18.055009104297081</v>
      </c>
      <c r="P293" s="67">
        <v>-6.5205995310539144</v>
      </c>
      <c r="Q293" s="67">
        <v>-33.663116282512121</v>
      </c>
      <c r="R293" s="67">
        <v>0</v>
      </c>
      <c r="S293" s="67">
        <v>-111.7392287026572</v>
      </c>
      <c r="T293" s="67">
        <v>-87.802871796893569</v>
      </c>
      <c r="U293" s="60"/>
      <c r="V293" s="87">
        <f t="shared" ref="V293:V314" si="730">SUM(I293:T293)</f>
        <v>-742.29801557489793</v>
      </c>
      <c r="W293" s="62">
        <f>V293/V239</f>
        <v>-1.2180197230047033E-3</v>
      </c>
      <c r="X293" s="60"/>
      <c r="Y293" s="67">
        <f t="array" ref="Y293">IFERROR(INDEX(#REF!,MATCH($A237&amp;$D293,#REF!,0),MATCH(Y$3,#REF!,0)),0)</f>
        <v>0</v>
      </c>
      <c r="Z293" s="67">
        <f t="array" ref="Z293">IFERROR(INDEX(#REF!,MATCH($A237&amp;$D293,#REF!,0),MATCH(Z$3,#REF!,0)),0)</f>
        <v>0</v>
      </c>
      <c r="AA293" s="67">
        <f t="array" ref="AA293">IFERROR(INDEX(#REF!,MATCH($A237&amp;$D293,#REF!,0),MATCH(AA$3,#REF!,0)),0)</f>
        <v>0</v>
      </c>
      <c r="AB293" s="67">
        <f t="array" ref="AB293">IFERROR(INDEX(#REF!,MATCH($A237&amp;$D293,#REF!,0),MATCH(AB$3,#REF!,0)),0)</f>
        <v>0</v>
      </c>
      <c r="AC293" s="67">
        <f t="array" ref="AC293">IFERROR(INDEX(#REF!,MATCH($A237&amp;$D293,#REF!,0),MATCH(AC$3,#REF!,0)),0)</f>
        <v>0</v>
      </c>
      <c r="AD293" s="67">
        <f t="array" ref="AD293">IFERROR(INDEX(#REF!,MATCH($A237&amp;$D293,#REF!,0),MATCH(AD$3,#REF!,0)),0)</f>
        <v>0</v>
      </c>
      <c r="AE293" s="67">
        <f t="array" ref="AE293">IFERROR(INDEX(#REF!,MATCH($A237&amp;$D293,#REF!,0),MATCH(AE$3,#REF!,0)),0)</f>
        <v>0</v>
      </c>
      <c r="AF293" s="67">
        <f t="array" ref="AF293">IFERROR(INDEX(#REF!,MATCH($A237&amp;$D293,#REF!,0),MATCH(AF$3,#REF!,0)),0)</f>
        <v>0</v>
      </c>
      <c r="AG293" s="67">
        <f t="array" ref="AG293">IFERROR(INDEX(#REF!,MATCH($A237&amp;$D293,#REF!,0),MATCH(AG$3,#REF!,0)),0)</f>
        <v>0</v>
      </c>
      <c r="AH293" s="67">
        <f t="array" ref="AH293">IFERROR(INDEX(#REF!,MATCH($A237&amp;$D293,#REF!,0),MATCH(AH$3,#REF!,0)),0)</f>
        <v>0</v>
      </c>
      <c r="AI293" s="67">
        <f t="array" ref="AI293">IFERROR(INDEX(#REF!,MATCH($A237&amp;$D293,#REF!,0),MATCH(AI$3,#REF!,0)),0)</f>
        <v>0</v>
      </c>
      <c r="AJ293" s="67">
        <f t="array" ref="AJ293">IFERROR(INDEX(#REF!,MATCH($A237&amp;$D293,#REF!,0),MATCH(AJ$3,#REF!,0)),0)</f>
        <v>0</v>
      </c>
      <c r="AK293" s="60"/>
      <c r="AL293" s="87">
        <f t="shared" ref="AL293:AL314" si="731">SUM(Y293:AJ293)</f>
        <v>0</v>
      </c>
      <c r="AM293" s="62" t="e">
        <f>AL293/AL239</f>
        <v>#DIV/0!</v>
      </c>
      <c r="AN293" s="60" t="e">
        <f>D237&amp;D293</f>
        <v>#REF!</v>
      </c>
      <c r="AO293" s="67">
        <f t="array" ref="AO293">IFERROR(INDEX(#REF!,MATCH($A237&amp;$D293,#REF!,0),MATCH(AO$3,#REF!,0)),0)</f>
        <v>0</v>
      </c>
      <c r="AP293" s="67">
        <f t="array" ref="AP293">IFERROR(INDEX(#REF!,MATCH($A237&amp;$D293,#REF!,0),MATCH(AP$3,#REF!,0)),0)</f>
        <v>0</v>
      </c>
      <c r="AQ293" s="67">
        <f t="array" ref="AQ293">IFERROR(INDEX(#REF!,MATCH($A237&amp;$D293,#REF!,0),MATCH(AQ$3,#REF!,0)),0)</f>
        <v>0</v>
      </c>
      <c r="AR293" s="67">
        <f t="array" ref="AR293">IFERROR(INDEX(#REF!,MATCH($A237&amp;$D293,#REF!,0),MATCH(AR$3,#REF!,0)),0)</f>
        <v>0</v>
      </c>
      <c r="AS293" s="67">
        <f t="array" ref="AS293">IFERROR(INDEX(#REF!,MATCH($A237&amp;$D293,#REF!,0),MATCH(AS$3,#REF!,0)),0)</f>
        <v>0</v>
      </c>
      <c r="AT293" s="67">
        <f t="array" ref="AT293">IFERROR(INDEX(#REF!,MATCH($A237&amp;$D293,#REF!,0),MATCH(AT$3,#REF!,0)),0)</f>
        <v>0</v>
      </c>
      <c r="AU293" s="67">
        <f t="array" ref="AU293">IFERROR(INDEX(#REF!,MATCH($A237&amp;$D293,#REF!,0),MATCH(AU$3,#REF!,0)),0)</f>
        <v>0</v>
      </c>
      <c r="AV293" s="67">
        <f t="array" ref="AV293">IFERROR(INDEX(#REF!,MATCH($A237&amp;$D293,#REF!,0),MATCH(AV$3,#REF!,0)),0)</f>
        <v>0</v>
      </c>
      <c r="AW293" s="67">
        <f t="array" ref="AW293">IFERROR(INDEX(#REF!,MATCH($A237&amp;$D293,#REF!,0),MATCH(AW$3,#REF!,0)),0)</f>
        <v>0</v>
      </c>
      <c r="AX293" s="67">
        <f t="array" ref="AX293">IFERROR(INDEX(#REF!,MATCH($A237&amp;$D293,#REF!,0),MATCH(AX$3,#REF!,0)),0)</f>
        <v>0</v>
      </c>
      <c r="AY293" s="67">
        <f t="array" ref="AY293">IFERROR(INDEX(#REF!,MATCH($A237&amp;$D293,#REF!,0),MATCH(AY$3,#REF!,0)),0)</f>
        <v>0</v>
      </c>
      <c r="AZ293" s="67">
        <f t="array" ref="AZ293">IFERROR(INDEX(#REF!,MATCH($A237&amp;$D293,#REF!,0),MATCH(AZ$3,#REF!,0)),0)</f>
        <v>0</v>
      </c>
      <c r="BA293" s="60"/>
      <c r="BB293" s="87">
        <f t="shared" ref="BB293:BB314" si="732">SUM(AO293:AZ293)</f>
        <v>0</v>
      </c>
      <c r="BC293" s="62" t="e">
        <f>BB293/BB239</f>
        <v>#DIV/0!</v>
      </c>
      <c r="BD293" s="60"/>
      <c r="BE293" s="67">
        <f t="shared" ref="BE293:BG299" si="733">INDEX($BE$4:$BK$115,MATCH($D293,$D$4:$D$115,0),MATCH(BE$475,$BE$4:$BK$4,0))</f>
        <v>0</v>
      </c>
      <c r="BF293" s="119">
        <f t="shared" si="733"/>
        <v>-200</v>
      </c>
      <c r="BG293" s="120">
        <f t="shared" si="733"/>
        <v>0</v>
      </c>
      <c r="BH293" s="121" t="e">
        <f>BH239</f>
        <v>#REF!</v>
      </c>
      <c r="BI293" s="69">
        <f t="shared" ref="BI293:BK299" si="734">INDEX($BE$4:$BK$115,MATCH($D293,$D$4:$D$115,0),MATCH(BI$475,$BE$4:$BK$4,0))</f>
        <v>0</v>
      </c>
      <c r="BJ293" s="120">
        <f t="shared" si="734"/>
        <v>0</v>
      </c>
      <c r="BK293" s="121">
        <f t="shared" si="734"/>
        <v>0</v>
      </c>
      <c r="BL293" s="60"/>
      <c r="BM293" s="67">
        <f t="array" ref="BM293">IFERROR(INDEX(#REF!,MATCH($A237&amp;$D293,#REF!,0),MATCH(BM$3,#REF!,0)),0)</f>
        <v>0</v>
      </c>
      <c r="BN293" s="67">
        <f t="array" ref="BN293">IFERROR(INDEX(#REF!,MATCH($A237&amp;$D293,#REF!,0),MATCH(BN$3,#REF!,0)),0)</f>
        <v>0</v>
      </c>
      <c r="BO293" s="67">
        <f t="array" ref="BO293">IFERROR(INDEX(#REF!,MATCH($A237&amp;$D293,#REF!,0),MATCH(BO$3,#REF!,0)),0)</f>
        <v>0</v>
      </c>
      <c r="BP293" s="67">
        <f t="array" ref="BP293">IFERROR(INDEX(#REF!,MATCH($A237&amp;$D293,#REF!,0),MATCH(BP$3,#REF!,0)),0)</f>
        <v>0</v>
      </c>
      <c r="BQ293" s="67" t="e">
        <f t="shared" si="727"/>
        <v>#REF!</v>
      </c>
      <c r="BR293" s="67" t="e">
        <f t="shared" si="727"/>
        <v>#REF!</v>
      </c>
      <c r="BS293" s="67" t="e">
        <f t="shared" si="727"/>
        <v>#REF!</v>
      </c>
      <c r="BT293" s="67" t="e">
        <f t="shared" si="727"/>
        <v>#REF!</v>
      </c>
      <c r="BU293" s="67" t="e">
        <f t="shared" si="727"/>
        <v>#REF!</v>
      </c>
      <c r="BV293" s="67" t="e">
        <f t="shared" si="727"/>
        <v>#REF!</v>
      </c>
      <c r="BW293" s="67" t="e">
        <f t="shared" si="727"/>
        <v>#REF!</v>
      </c>
      <c r="BX293" s="67" t="e">
        <f t="shared" si="727"/>
        <v>#REF!</v>
      </c>
      <c r="BY293" s="60"/>
      <c r="BZ293" s="87" t="e">
        <f t="shared" ref="BZ293:BZ314" si="735">SUM(BM293:BX293)</f>
        <v>#REF!</v>
      </c>
      <c r="CA293" s="62" t="e">
        <f>BZ293/BZ239</f>
        <v>#REF!</v>
      </c>
      <c r="CB293" s="60"/>
      <c r="CC293" s="67" t="e">
        <f t="shared" ref="CC293:CN293" si="736">((CC239*$G293*--(AND($BF293=0,$BG293=0))+$BF293+CC239*$BG293)*--(CC$3&gt;=$BH293))*(1+$BJ293*--(CC$3&gt;=$BK293))*--(IFERROR(MOD(MONTH(CC$3),$BI293),0)=0)</f>
        <v>#REF!</v>
      </c>
      <c r="CD293" s="67" t="e">
        <f t="shared" si="736"/>
        <v>#REF!</v>
      </c>
      <c r="CE293" s="67" t="e">
        <f t="shared" si="736"/>
        <v>#REF!</v>
      </c>
      <c r="CF293" s="67" t="e">
        <f t="shared" si="736"/>
        <v>#REF!</v>
      </c>
      <c r="CG293" s="67" t="e">
        <f t="shared" si="736"/>
        <v>#REF!</v>
      </c>
      <c r="CH293" s="67" t="e">
        <f t="shared" si="736"/>
        <v>#REF!</v>
      </c>
      <c r="CI293" s="67" t="e">
        <f t="shared" si="736"/>
        <v>#REF!</v>
      </c>
      <c r="CJ293" s="67" t="e">
        <f t="shared" si="736"/>
        <v>#REF!</v>
      </c>
      <c r="CK293" s="67" t="e">
        <f t="shared" si="736"/>
        <v>#REF!</v>
      </c>
      <c r="CL293" s="67" t="e">
        <f t="shared" si="736"/>
        <v>#REF!</v>
      </c>
      <c r="CM293" s="67" t="e">
        <f t="shared" si="736"/>
        <v>#REF!</v>
      </c>
      <c r="CN293" s="67" t="e">
        <f t="shared" si="736"/>
        <v>#REF!</v>
      </c>
      <c r="CO293" s="60"/>
      <c r="CP293" s="87" t="e">
        <f t="shared" ref="CP293:CP314" si="737">SUM(CC293:CN293)</f>
        <v>#REF!</v>
      </c>
      <c r="CQ293" s="62" t="e">
        <f>CP293/CP239</f>
        <v>#REF!</v>
      </c>
    </row>
    <row r="294" spans="1:95" ht="10.5" customHeight="1" x14ac:dyDescent="0.25">
      <c r="A294" s="70" t="str">
        <f t="shared" si="674"/>
        <v>DespesaTaxas legais</v>
      </c>
      <c r="B294" s="114" t="s">
        <v>53</v>
      </c>
      <c r="C294" s="70" t="s">
        <v>289</v>
      </c>
      <c r="D294" s="60" t="s">
        <v>155</v>
      </c>
      <c r="E294" s="60" t="e">
        <f>D237</f>
        <v>#REF!</v>
      </c>
      <c r="F294" s="60"/>
      <c r="G294" s="62">
        <v>-3.3913645337667141E-4</v>
      </c>
      <c r="H294" s="60"/>
      <c r="I294" s="67">
        <v>0</v>
      </c>
      <c r="J294" s="67">
        <v>-411.02397427936688</v>
      </c>
      <c r="K294" s="67">
        <v>0</v>
      </c>
      <c r="L294" s="67">
        <v>0</v>
      </c>
      <c r="M294" s="67">
        <v>0</v>
      </c>
      <c r="N294" s="67">
        <v>0</v>
      </c>
      <c r="O294" s="67">
        <v>0</v>
      </c>
      <c r="P294" s="67">
        <v>-338.75605370438092</v>
      </c>
      <c r="Q294" s="67">
        <v>0</v>
      </c>
      <c r="R294" s="67">
        <v>0</v>
      </c>
      <c r="S294" s="67">
        <v>0</v>
      </c>
      <c r="T294" s="67">
        <v>0</v>
      </c>
      <c r="U294" s="60"/>
      <c r="V294" s="87">
        <f t="shared" si="730"/>
        <v>-749.7800279837478</v>
      </c>
      <c r="W294" s="62">
        <f>V294/V239</f>
        <v>-1.2302967848996983E-3</v>
      </c>
      <c r="X294" s="60"/>
      <c r="Y294" s="67">
        <f t="array" ref="Y294">IFERROR(INDEX(#REF!,MATCH($A237&amp;$D294,#REF!,0),MATCH(Y$3,#REF!,0)),0)</f>
        <v>0</v>
      </c>
      <c r="Z294" s="67">
        <f t="array" ref="Z294">IFERROR(INDEX(#REF!,MATCH($A237&amp;$D294,#REF!,0),MATCH(Z$3,#REF!,0)),0)</f>
        <v>0</v>
      </c>
      <c r="AA294" s="67">
        <f t="array" ref="AA294">IFERROR(INDEX(#REF!,MATCH($A237&amp;$D294,#REF!,0),MATCH(AA$3,#REF!,0)),0)</f>
        <v>0</v>
      </c>
      <c r="AB294" s="67">
        <f t="array" ref="AB294">IFERROR(INDEX(#REF!,MATCH($A237&amp;$D294,#REF!,0),MATCH(AB$3,#REF!,0)),0)</f>
        <v>0</v>
      </c>
      <c r="AC294" s="67">
        <f t="array" ref="AC294">IFERROR(INDEX(#REF!,MATCH($A237&amp;$D294,#REF!,0),MATCH(AC$3,#REF!,0)),0)</f>
        <v>0</v>
      </c>
      <c r="AD294" s="67">
        <f t="array" ref="AD294">IFERROR(INDEX(#REF!,MATCH($A237&amp;$D294,#REF!,0),MATCH(AD$3,#REF!,0)),0)</f>
        <v>0</v>
      </c>
      <c r="AE294" s="67">
        <f t="array" ref="AE294">IFERROR(INDEX(#REF!,MATCH($A237&amp;$D294,#REF!,0),MATCH(AE$3,#REF!,0)),0)</f>
        <v>0</v>
      </c>
      <c r="AF294" s="67">
        <f t="array" ref="AF294">IFERROR(INDEX(#REF!,MATCH($A237&amp;$D294,#REF!,0),MATCH(AF$3,#REF!,0)),0)</f>
        <v>0</v>
      </c>
      <c r="AG294" s="67">
        <f t="array" ref="AG294">IFERROR(INDEX(#REF!,MATCH($A237&amp;$D294,#REF!,0),MATCH(AG$3,#REF!,0)),0)</f>
        <v>0</v>
      </c>
      <c r="AH294" s="67">
        <f t="array" ref="AH294">IFERROR(INDEX(#REF!,MATCH($A237&amp;$D294,#REF!,0),MATCH(AH$3,#REF!,0)),0)</f>
        <v>0</v>
      </c>
      <c r="AI294" s="67">
        <f t="array" ref="AI294">IFERROR(INDEX(#REF!,MATCH($A237&amp;$D294,#REF!,0),MATCH(AI$3,#REF!,0)),0)</f>
        <v>0</v>
      </c>
      <c r="AJ294" s="67">
        <f t="array" ref="AJ294">IFERROR(INDEX(#REF!,MATCH($A237&amp;$D294,#REF!,0),MATCH(AJ$3,#REF!,0)),0)</f>
        <v>0</v>
      </c>
      <c r="AK294" s="60"/>
      <c r="AL294" s="87">
        <f t="shared" si="731"/>
        <v>0</v>
      </c>
      <c r="AM294" s="62" t="e">
        <f>AL294/AL239</f>
        <v>#DIV/0!</v>
      </c>
      <c r="AN294" s="60" t="e">
        <f>D237&amp;D294</f>
        <v>#REF!</v>
      </c>
      <c r="AO294" s="67">
        <f t="array" ref="AO294">IFERROR(INDEX(#REF!,MATCH($A237&amp;$D294,#REF!,0),MATCH(AO$3,#REF!,0)),0)</f>
        <v>0</v>
      </c>
      <c r="AP294" s="67">
        <f t="array" ref="AP294">IFERROR(INDEX(#REF!,MATCH($A237&amp;$D294,#REF!,0),MATCH(AP$3,#REF!,0)),0)</f>
        <v>0</v>
      </c>
      <c r="AQ294" s="67">
        <f t="array" ref="AQ294">IFERROR(INDEX(#REF!,MATCH($A237&amp;$D294,#REF!,0),MATCH(AQ$3,#REF!,0)),0)</f>
        <v>0</v>
      </c>
      <c r="AR294" s="67">
        <f t="array" ref="AR294">IFERROR(INDEX(#REF!,MATCH($A237&amp;$D294,#REF!,0),MATCH(AR$3,#REF!,0)),0)</f>
        <v>0</v>
      </c>
      <c r="AS294" s="67">
        <f t="array" ref="AS294">IFERROR(INDEX(#REF!,MATCH($A237&amp;$D294,#REF!,0),MATCH(AS$3,#REF!,0)),0)</f>
        <v>0</v>
      </c>
      <c r="AT294" s="67">
        <f t="array" ref="AT294">IFERROR(INDEX(#REF!,MATCH($A237&amp;$D294,#REF!,0),MATCH(AT$3,#REF!,0)),0)</f>
        <v>0</v>
      </c>
      <c r="AU294" s="67">
        <f t="array" ref="AU294">IFERROR(INDEX(#REF!,MATCH($A237&amp;$D294,#REF!,0),MATCH(AU$3,#REF!,0)),0)</f>
        <v>0</v>
      </c>
      <c r="AV294" s="67">
        <f t="array" ref="AV294">IFERROR(INDEX(#REF!,MATCH($A237&amp;$D294,#REF!,0),MATCH(AV$3,#REF!,0)),0)</f>
        <v>0</v>
      </c>
      <c r="AW294" s="67">
        <f t="array" ref="AW294">IFERROR(INDEX(#REF!,MATCH($A237&amp;$D294,#REF!,0),MATCH(AW$3,#REF!,0)),0)</f>
        <v>0</v>
      </c>
      <c r="AX294" s="67">
        <f t="array" ref="AX294">IFERROR(INDEX(#REF!,MATCH($A237&amp;$D294,#REF!,0),MATCH(AX$3,#REF!,0)),0)</f>
        <v>0</v>
      </c>
      <c r="AY294" s="67">
        <f t="array" ref="AY294">IFERROR(INDEX(#REF!,MATCH($A237&amp;$D294,#REF!,0),MATCH(AY$3,#REF!,0)),0)</f>
        <v>0</v>
      </c>
      <c r="AZ294" s="67">
        <f t="array" ref="AZ294">IFERROR(INDEX(#REF!,MATCH($A237&amp;$D294,#REF!,0),MATCH(AZ$3,#REF!,0)),0)</f>
        <v>0</v>
      </c>
      <c r="BA294" s="60"/>
      <c r="BB294" s="87">
        <f t="shared" si="732"/>
        <v>0</v>
      </c>
      <c r="BC294" s="62" t="e">
        <f>BB294/BB239</f>
        <v>#DIV/0!</v>
      </c>
      <c r="BD294" s="60"/>
      <c r="BE294" s="67" t="str">
        <f t="shared" si="733"/>
        <v>Abertura filial</v>
      </c>
      <c r="BF294" s="119">
        <f t="shared" si="733"/>
        <v>-750</v>
      </c>
      <c r="BG294" s="120">
        <f t="shared" si="733"/>
        <v>0</v>
      </c>
      <c r="BH294" s="121" t="e">
        <f>BH239</f>
        <v>#REF!</v>
      </c>
      <c r="BI294" s="121">
        <f t="shared" si="734"/>
        <v>0</v>
      </c>
      <c r="BJ294" s="120">
        <f t="shared" si="734"/>
        <v>0</v>
      </c>
      <c r="BK294" s="121">
        <f t="shared" si="734"/>
        <v>0</v>
      </c>
      <c r="BL294" s="60"/>
      <c r="BM294" s="67">
        <f t="array" ref="BM294">IFERROR(INDEX(#REF!,MATCH($A237&amp;$D294,#REF!,0),MATCH(BM$3,#REF!,0)),0)</f>
        <v>0</v>
      </c>
      <c r="BN294" s="67">
        <f t="array" ref="BN294">IFERROR(INDEX(#REF!,MATCH($A237&amp;$D294,#REF!,0),MATCH(BN$3,#REF!,0)),0)</f>
        <v>0</v>
      </c>
      <c r="BO294" s="67">
        <f t="array" ref="BO294">IFERROR(INDEX(#REF!,MATCH($A237&amp;$D294,#REF!,0),MATCH(BO$3,#REF!,0)),0)</f>
        <v>0</v>
      </c>
      <c r="BP294" s="67">
        <f t="array" ref="BP294">IFERROR(INDEX(#REF!,MATCH($A237&amp;$D294,#REF!,0),MATCH(BP$3,#REF!,0)),0)</f>
        <v>0</v>
      </c>
      <c r="BQ294" s="67" t="e">
        <f t="shared" ref="BQ294:BX294" si="738">((BQ239*$G294*--(AND($BF294=0,$BG294=0))+$BF294+BQ239*$BG294)*--(BQ$3&gt;=$BH294))*(1+$BJ294*--(BQ$3&gt;=$BK294))*--(IFERROR(MOD(MONTH(BQ$3),$BI294),0)=0)</f>
        <v>#REF!</v>
      </c>
      <c r="BR294" s="67" t="e">
        <f t="shared" si="738"/>
        <v>#REF!</v>
      </c>
      <c r="BS294" s="67" t="e">
        <f t="shared" si="738"/>
        <v>#REF!</v>
      </c>
      <c r="BT294" s="67" t="e">
        <f t="shared" si="738"/>
        <v>#REF!</v>
      </c>
      <c r="BU294" s="67" t="e">
        <f t="shared" si="738"/>
        <v>#REF!</v>
      </c>
      <c r="BV294" s="67" t="e">
        <f t="shared" si="738"/>
        <v>#REF!</v>
      </c>
      <c r="BW294" s="67" t="e">
        <f t="shared" si="738"/>
        <v>#REF!</v>
      </c>
      <c r="BX294" s="67" t="e">
        <f t="shared" si="738"/>
        <v>#REF!</v>
      </c>
      <c r="BY294" s="60"/>
      <c r="BZ294" s="87" t="e">
        <f t="shared" si="735"/>
        <v>#REF!</v>
      </c>
      <c r="CA294" s="62" t="e">
        <f>BZ294/BZ239</f>
        <v>#REF!</v>
      </c>
      <c r="CB294" s="60"/>
      <c r="CC294" s="67" t="e">
        <f t="shared" ref="CC294:CN294" si="739">((CC239*$G294*--(AND($BF294=0,$BG294=0))+$BF294+CC239*$BG294)*--(CC$3&gt;=$BH294))*(1+$BJ294*--(CC$3&gt;=$BK294))*--(IFERROR(MOD(MONTH(CC$3),$BI294),0)=0)</f>
        <v>#REF!</v>
      </c>
      <c r="CD294" s="67" t="e">
        <f t="shared" si="739"/>
        <v>#REF!</v>
      </c>
      <c r="CE294" s="67" t="e">
        <f t="shared" si="739"/>
        <v>#REF!</v>
      </c>
      <c r="CF294" s="67" t="e">
        <f t="shared" si="739"/>
        <v>#REF!</v>
      </c>
      <c r="CG294" s="67" t="e">
        <f t="shared" si="739"/>
        <v>#REF!</v>
      </c>
      <c r="CH294" s="67" t="e">
        <f t="shared" si="739"/>
        <v>#REF!</v>
      </c>
      <c r="CI294" s="67" t="e">
        <f t="shared" si="739"/>
        <v>#REF!</v>
      </c>
      <c r="CJ294" s="67" t="e">
        <f t="shared" si="739"/>
        <v>#REF!</v>
      </c>
      <c r="CK294" s="67" t="e">
        <f t="shared" si="739"/>
        <v>#REF!</v>
      </c>
      <c r="CL294" s="67" t="e">
        <f t="shared" si="739"/>
        <v>#REF!</v>
      </c>
      <c r="CM294" s="67" t="e">
        <f t="shared" si="739"/>
        <v>#REF!</v>
      </c>
      <c r="CN294" s="67" t="e">
        <f t="shared" si="739"/>
        <v>#REF!</v>
      </c>
      <c r="CO294" s="60"/>
      <c r="CP294" s="87" t="e">
        <f t="shared" si="737"/>
        <v>#REF!</v>
      </c>
      <c r="CQ294" s="62" t="e">
        <f>CP294/CP239</f>
        <v>#REF!</v>
      </c>
    </row>
    <row r="295" spans="1:95" ht="10.5" customHeight="1" x14ac:dyDescent="0.25">
      <c r="A295" s="70" t="str">
        <f t="shared" si="674"/>
        <v>DespesaOutras despesas</v>
      </c>
      <c r="B295" s="114" t="s">
        <v>53</v>
      </c>
      <c r="C295" s="70" t="s">
        <v>153</v>
      </c>
      <c r="D295" s="60" t="s">
        <v>153</v>
      </c>
      <c r="E295" s="60" t="e">
        <f>D237</f>
        <v>#REF!</v>
      </c>
      <c r="F295" s="60"/>
      <c r="G295" s="62">
        <v>-7.4537328892835854E-3</v>
      </c>
      <c r="H295" s="60"/>
      <c r="I295" s="67">
        <v>0</v>
      </c>
      <c r="J295" s="67">
        <v>0</v>
      </c>
      <c r="K295" s="67">
        <v>0</v>
      </c>
      <c r="L295" s="67">
        <v>0</v>
      </c>
      <c r="M295" s="67">
        <v>0</v>
      </c>
      <c r="N295" s="67">
        <v>0</v>
      </c>
      <c r="O295" s="67">
        <v>0</v>
      </c>
      <c r="P295" s="67">
        <v>0</v>
      </c>
      <c r="Q295" s="67">
        <v>0</v>
      </c>
      <c r="R295" s="67">
        <v>0</v>
      </c>
      <c r="S295" s="67">
        <v>-37.286181494479841</v>
      </c>
      <c r="T295" s="67">
        <v>-180.18765833428759</v>
      </c>
      <c r="U295" s="60"/>
      <c r="V295" s="87">
        <f t="shared" si="730"/>
        <v>-217.47383982876744</v>
      </c>
      <c r="W295" s="62">
        <f>V295/V239</f>
        <v>-3.5684781663312601E-4</v>
      </c>
      <c r="X295" s="60"/>
      <c r="Y295" s="67">
        <f t="shared" ref="Y295:AJ295" si="740">SUM(Y296:Y299)</f>
        <v>0</v>
      </c>
      <c r="Z295" s="67">
        <f t="shared" si="740"/>
        <v>0</v>
      </c>
      <c r="AA295" s="67">
        <f t="shared" si="740"/>
        <v>0</v>
      </c>
      <c r="AB295" s="67">
        <f t="shared" si="740"/>
        <v>0</v>
      </c>
      <c r="AC295" s="67">
        <f t="shared" si="740"/>
        <v>0</v>
      </c>
      <c r="AD295" s="67">
        <f t="shared" si="740"/>
        <v>0</v>
      </c>
      <c r="AE295" s="67">
        <f t="shared" si="740"/>
        <v>0</v>
      </c>
      <c r="AF295" s="67">
        <f t="shared" si="740"/>
        <v>0</v>
      </c>
      <c r="AG295" s="67">
        <f t="shared" si="740"/>
        <v>0</v>
      </c>
      <c r="AH295" s="67">
        <f t="shared" si="740"/>
        <v>0</v>
      </c>
      <c r="AI295" s="67">
        <f t="shared" si="740"/>
        <v>0</v>
      </c>
      <c r="AJ295" s="67">
        <f t="shared" si="740"/>
        <v>0</v>
      </c>
      <c r="AK295" s="60"/>
      <c r="AL295" s="87">
        <f t="shared" si="731"/>
        <v>0</v>
      </c>
      <c r="AM295" s="62" t="e">
        <f>AL295/AL239</f>
        <v>#DIV/0!</v>
      </c>
      <c r="AN295" s="60" t="e">
        <f>D237&amp;D295</f>
        <v>#REF!</v>
      </c>
      <c r="AO295" s="67">
        <f t="shared" ref="AO295:AZ295" si="741">SUM(AO296:AO299)</f>
        <v>0</v>
      </c>
      <c r="AP295" s="67">
        <f t="shared" si="741"/>
        <v>0</v>
      </c>
      <c r="AQ295" s="67">
        <f t="shared" si="741"/>
        <v>0</v>
      </c>
      <c r="AR295" s="67">
        <f t="shared" si="741"/>
        <v>0</v>
      </c>
      <c r="AS295" s="67">
        <f t="shared" si="741"/>
        <v>0</v>
      </c>
      <c r="AT295" s="67">
        <f t="shared" si="741"/>
        <v>0</v>
      </c>
      <c r="AU295" s="67">
        <f t="shared" si="741"/>
        <v>0</v>
      </c>
      <c r="AV295" s="67">
        <f t="shared" si="741"/>
        <v>0</v>
      </c>
      <c r="AW295" s="67">
        <f t="shared" si="741"/>
        <v>0</v>
      </c>
      <c r="AX295" s="67">
        <f t="shared" si="741"/>
        <v>0</v>
      </c>
      <c r="AY295" s="67">
        <f t="shared" si="741"/>
        <v>0</v>
      </c>
      <c r="AZ295" s="67">
        <f t="shared" si="741"/>
        <v>0</v>
      </c>
      <c r="BA295" s="60"/>
      <c r="BB295" s="87">
        <f t="shared" si="732"/>
        <v>0</v>
      </c>
      <c r="BC295" s="62" t="e">
        <f>BB295/BB239</f>
        <v>#DIV/0!</v>
      </c>
      <c r="BD295" s="60"/>
      <c r="BE295" s="67">
        <f t="shared" si="733"/>
        <v>0</v>
      </c>
      <c r="BF295" s="119">
        <f t="shared" si="733"/>
        <v>0</v>
      </c>
      <c r="BG295" s="120">
        <f t="shared" si="733"/>
        <v>0</v>
      </c>
      <c r="BH295" s="121" t="e">
        <f>BH239</f>
        <v>#REF!</v>
      </c>
      <c r="BI295" s="69">
        <f t="shared" si="734"/>
        <v>0</v>
      </c>
      <c r="BJ295" s="120">
        <f t="shared" si="734"/>
        <v>0</v>
      </c>
      <c r="BK295" s="121">
        <f t="shared" si="734"/>
        <v>0</v>
      </c>
      <c r="BL295" s="60"/>
      <c r="BM295" s="67">
        <f t="shared" ref="BM295:BX295" si="742">SUM(BM296:BM299)</f>
        <v>0</v>
      </c>
      <c r="BN295" s="67">
        <f t="shared" si="742"/>
        <v>0</v>
      </c>
      <c r="BO295" s="67">
        <f t="shared" si="742"/>
        <v>0</v>
      </c>
      <c r="BP295" s="67">
        <f t="shared" si="742"/>
        <v>0</v>
      </c>
      <c r="BQ295" s="67" t="e">
        <f t="shared" si="742"/>
        <v>#REF!</v>
      </c>
      <c r="BR295" s="67" t="e">
        <f t="shared" si="742"/>
        <v>#REF!</v>
      </c>
      <c r="BS295" s="67" t="e">
        <f t="shared" si="742"/>
        <v>#REF!</v>
      </c>
      <c r="BT295" s="67" t="e">
        <f t="shared" si="742"/>
        <v>#REF!</v>
      </c>
      <c r="BU295" s="67" t="e">
        <f t="shared" si="742"/>
        <v>#REF!</v>
      </c>
      <c r="BV295" s="67" t="e">
        <f t="shared" si="742"/>
        <v>#REF!</v>
      </c>
      <c r="BW295" s="67" t="e">
        <f t="shared" si="742"/>
        <v>#REF!</v>
      </c>
      <c r="BX295" s="67" t="e">
        <f t="shared" si="742"/>
        <v>#REF!</v>
      </c>
      <c r="BY295" s="60"/>
      <c r="BZ295" s="87" t="e">
        <f t="shared" si="735"/>
        <v>#REF!</v>
      </c>
      <c r="CA295" s="62" t="e">
        <f>BZ295/BZ239</f>
        <v>#REF!</v>
      </c>
      <c r="CB295" s="60"/>
      <c r="CC295" s="67" t="e">
        <f t="shared" ref="CC295:CN295" si="743">SUM(CC296:CC299)</f>
        <v>#REF!</v>
      </c>
      <c r="CD295" s="67" t="e">
        <f t="shared" si="743"/>
        <v>#REF!</v>
      </c>
      <c r="CE295" s="67" t="e">
        <f t="shared" si="743"/>
        <v>#REF!</v>
      </c>
      <c r="CF295" s="67" t="e">
        <f t="shared" si="743"/>
        <v>#REF!</v>
      </c>
      <c r="CG295" s="67" t="e">
        <f t="shared" si="743"/>
        <v>#REF!</v>
      </c>
      <c r="CH295" s="67" t="e">
        <f t="shared" si="743"/>
        <v>#REF!</v>
      </c>
      <c r="CI295" s="67" t="e">
        <f t="shared" si="743"/>
        <v>#REF!</v>
      </c>
      <c r="CJ295" s="67" t="e">
        <f t="shared" si="743"/>
        <v>#REF!</v>
      </c>
      <c r="CK295" s="67" t="e">
        <f t="shared" si="743"/>
        <v>#REF!</v>
      </c>
      <c r="CL295" s="67" t="e">
        <f t="shared" si="743"/>
        <v>#REF!</v>
      </c>
      <c r="CM295" s="67" t="e">
        <f t="shared" si="743"/>
        <v>#REF!</v>
      </c>
      <c r="CN295" s="67" t="e">
        <f t="shared" si="743"/>
        <v>#REF!</v>
      </c>
      <c r="CO295" s="60"/>
      <c r="CP295" s="87" t="e">
        <f t="shared" si="737"/>
        <v>#REF!</v>
      </c>
      <c r="CQ295" s="62" t="e">
        <f>CP295/CP239</f>
        <v>#REF!</v>
      </c>
    </row>
    <row r="296" spans="1:95" ht="10.5" customHeight="1" outlineLevel="2" x14ac:dyDescent="0.25">
      <c r="A296" s="70" t="str">
        <f t="shared" si="674"/>
        <v>DespesaUniformes</v>
      </c>
      <c r="B296" s="114" t="s">
        <v>53</v>
      </c>
      <c r="C296" s="78" t="s">
        <v>293</v>
      </c>
      <c r="D296" s="79" t="s">
        <v>290</v>
      </c>
      <c r="E296" s="79" t="e">
        <f>D237</f>
        <v>#REF!</v>
      </c>
      <c r="F296" s="79"/>
      <c r="G296" s="85">
        <v>0</v>
      </c>
      <c r="H296" s="79"/>
      <c r="I296" s="94">
        <v>0</v>
      </c>
      <c r="J296" s="94">
        <v>0</v>
      </c>
      <c r="K296" s="94">
        <v>0</v>
      </c>
      <c r="L296" s="94">
        <v>0</v>
      </c>
      <c r="M296" s="94">
        <v>0</v>
      </c>
      <c r="N296" s="94">
        <v>0</v>
      </c>
      <c r="O296" s="94">
        <v>0</v>
      </c>
      <c r="P296" s="94">
        <v>0</v>
      </c>
      <c r="Q296" s="94">
        <v>0</v>
      </c>
      <c r="R296" s="94">
        <v>0</v>
      </c>
      <c r="S296" s="94">
        <v>-37.286181494479841</v>
      </c>
      <c r="T296" s="94">
        <v>0</v>
      </c>
      <c r="U296" s="79"/>
      <c r="V296" s="80">
        <f t="shared" si="730"/>
        <v>-37.286181494479841</v>
      </c>
      <c r="W296" s="85">
        <f>V296/V239</f>
        <v>-6.1182036733098359E-5</v>
      </c>
      <c r="X296" s="60"/>
      <c r="Y296" s="94">
        <f t="array" ref="Y296">IFERROR(INDEX(#REF!,MATCH($A237&amp;$D296,#REF!,0),MATCH(Y$3,#REF!,0)),0)</f>
        <v>0</v>
      </c>
      <c r="Z296" s="94">
        <f t="array" ref="Z296">IFERROR(INDEX(#REF!,MATCH($A237&amp;$D296,#REF!,0),MATCH(Z$3,#REF!,0)),0)</f>
        <v>0</v>
      </c>
      <c r="AA296" s="94">
        <f t="array" ref="AA296">IFERROR(INDEX(#REF!,MATCH($A237&amp;$D296,#REF!,0),MATCH(AA$3,#REF!,0)),0)</f>
        <v>0</v>
      </c>
      <c r="AB296" s="94">
        <f t="array" ref="AB296">IFERROR(INDEX(#REF!,MATCH($A237&amp;$D296,#REF!,0),MATCH(AB$3,#REF!,0)),0)</f>
        <v>0</v>
      </c>
      <c r="AC296" s="94">
        <f t="array" ref="AC296">IFERROR(INDEX(#REF!,MATCH($A237&amp;$D296,#REF!,0),MATCH(AC$3,#REF!,0)),0)</f>
        <v>0</v>
      </c>
      <c r="AD296" s="94">
        <f t="array" ref="AD296">IFERROR(INDEX(#REF!,MATCH($A237&amp;$D296,#REF!,0),MATCH(AD$3,#REF!,0)),0)</f>
        <v>0</v>
      </c>
      <c r="AE296" s="94">
        <f t="array" ref="AE296">IFERROR(INDEX(#REF!,MATCH($A237&amp;$D296,#REF!,0),MATCH(AE$3,#REF!,0)),0)</f>
        <v>0</v>
      </c>
      <c r="AF296" s="94">
        <f t="array" ref="AF296">IFERROR(INDEX(#REF!,MATCH($A237&amp;$D296,#REF!,0),MATCH(AF$3,#REF!,0)),0)</f>
        <v>0</v>
      </c>
      <c r="AG296" s="94">
        <f t="array" ref="AG296">IFERROR(INDEX(#REF!,MATCH($A237&amp;$D296,#REF!,0),MATCH(AG$3,#REF!,0)),0)</f>
        <v>0</v>
      </c>
      <c r="AH296" s="94">
        <f t="array" ref="AH296">IFERROR(INDEX(#REF!,MATCH($A237&amp;$D296,#REF!,0),MATCH(AH$3,#REF!,0)),0)</f>
        <v>0</v>
      </c>
      <c r="AI296" s="94">
        <f t="array" ref="AI296">IFERROR(INDEX(#REF!,MATCH($A237&amp;$D296,#REF!,0),MATCH(AI$3,#REF!,0)),0)</f>
        <v>0</v>
      </c>
      <c r="AJ296" s="94">
        <f t="array" ref="AJ296">IFERROR(INDEX(#REF!,MATCH($A237&amp;$D296,#REF!,0),MATCH(AJ$3,#REF!,0)),0)</f>
        <v>0</v>
      </c>
      <c r="AK296" s="79"/>
      <c r="AL296" s="80">
        <f t="shared" si="731"/>
        <v>0</v>
      </c>
      <c r="AM296" s="85" t="e">
        <f>AL296/AL239</f>
        <v>#DIV/0!</v>
      </c>
      <c r="AN296" s="60" t="e">
        <f>D237&amp;D296</f>
        <v>#REF!</v>
      </c>
      <c r="AO296" s="94">
        <f t="array" ref="AO296">IFERROR(INDEX(#REF!,MATCH($A237&amp;$D296,#REF!,0),MATCH(AO$3,#REF!,0)),0)</f>
        <v>0</v>
      </c>
      <c r="AP296" s="94">
        <f t="array" ref="AP296">IFERROR(INDEX(#REF!,MATCH($A237&amp;$D296,#REF!,0),MATCH(AP$3,#REF!,0)),0)</f>
        <v>0</v>
      </c>
      <c r="AQ296" s="94">
        <f t="array" ref="AQ296">IFERROR(INDEX(#REF!,MATCH($A237&amp;$D296,#REF!,0),MATCH(AQ$3,#REF!,0)),0)</f>
        <v>0</v>
      </c>
      <c r="AR296" s="94">
        <f t="array" ref="AR296">IFERROR(INDEX(#REF!,MATCH($A237&amp;$D296,#REF!,0),MATCH(AR$3,#REF!,0)),0)</f>
        <v>0</v>
      </c>
      <c r="AS296" s="94">
        <f t="array" ref="AS296">IFERROR(INDEX(#REF!,MATCH($A237&amp;$D296,#REF!,0),MATCH(AS$3,#REF!,0)),0)</f>
        <v>0</v>
      </c>
      <c r="AT296" s="94">
        <f t="array" ref="AT296">IFERROR(INDEX(#REF!,MATCH($A237&amp;$D296,#REF!,0),MATCH(AT$3,#REF!,0)),0)</f>
        <v>0</v>
      </c>
      <c r="AU296" s="94">
        <f t="array" ref="AU296">IFERROR(INDEX(#REF!,MATCH($A237&amp;$D296,#REF!,0),MATCH(AU$3,#REF!,0)),0)</f>
        <v>0</v>
      </c>
      <c r="AV296" s="94">
        <f t="array" ref="AV296">IFERROR(INDEX(#REF!,MATCH($A237&amp;$D296,#REF!,0),MATCH(AV$3,#REF!,0)),0)</f>
        <v>0</v>
      </c>
      <c r="AW296" s="94">
        <f t="array" ref="AW296">IFERROR(INDEX(#REF!,MATCH($A237&amp;$D296,#REF!,0),MATCH(AW$3,#REF!,0)),0)</f>
        <v>0</v>
      </c>
      <c r="AX296" s="94">
        <f t="array" ref="AX296">IFERROR(INDEX(#REF!,MATCH($A237&amp;$D296,#REF!,0),MATCH(AX$3,#REF!,0)),0)</f>
        <v>0</v>
      </c>
      <c r="AY296" s="94">
        <f t="array" ref="AY296">IFERROR(INDEX(#REF!,MATCH($A237&amp;$D296,#REF!,0),MATCH(AY$3,#REF!,0)),0)</f>
        <v>0</v>
      </c>
      <c r="AZ296" s="94">
        <f t="array" ref="AZ296">IFERROR(INDEX(#REF!,MATCH($A237&amp;$D296,#REF!,0),MATCH(AZ$3,#REF!,0)),0)</f>
        <v>0</v>
      </c>
      <c r="BA296" s="79"/>
      <c r="BB296" s="80">
        <f t="shared" si="732"/>
        <v>0</v>
      </c>
      <c r="BC296" s="85" t="e">
        <f>BB296/BB239</f>
        <v>#DIV/0!</v>
      </c>
      <c r="BD296" s="60"/>
      <c r="BE296" s="94">
        <f t="shared" si="733"/>
        <v>0</v>
      </c>
      <c r="BF296" s="115">
        <f t="shared" si="733"/>
        <v>0</v>
      </c>
      <c r="BG296" s="112">
        <f t="shared" si="733"/>
        <v>0</v>
      </c>
      <c r="BH296" s="111" t="e">
        <f>BH239</f>
        <v>#REF!</v>
      </c>
      <c r="BI296" s="111">
        <f t="shared" si="734"/>
        <v>0</v>
      </c>
      <c r="BJ296" s="112">
        <f t="shared" si="734"/>
        <v>0</v>
      </c>
      <c r="BK296" s="111">
        <f t="shared" si="734"/>
        <v>0</v>
      </c>
      <c r="BL296" s="60"/>
      <c r="BM296" s="94">
        <f t="array" ref="BM296">IFERROR(INDEX(#REF!,MATCH($A237&amp;$D296,#REF!,0),MATCH(BM$3,#REF!,0)),0)</f>
        <v>0</v>
      </c>
      <c r="BN296" s="94">
        <f t="array" ref="BN296">IFERROR(INDEX(#REF!,MATCH($A237&amp;$D296,#REF!,0),MATCH(BN$3,#REF!,0)),0)</f>
        <v>0</v>
      </c>
      <c r="BO296" s="94">
        <f t="array" ref="BO296">IFERROR(INDEX(#REF!,MATCH($A237&amp;$D296,#REF!,0),MATCH(BO$3,#REF!,0)),0)</f>
        <v>0</v>
      </c>
      <c r="BP296" s="94">
        <f t="array" ref="BP296">IFERROR(INDEX(#REF!,MATCH($A237&amp;$D296,#REF!,0),MATCH(BP$3,#REF!,0)),0)</f>
        <v>0</v>
      </c>
      <c r="BQ296" s="94" t="e">
        <f t="shared" ref="BQ296:BX296" si="744">((BQ243*$G296*--(AND($BF296=0,$BG296=0))+$BF296+BQ243*$BG296)*--(BQ$3&gt;=$BH296))*(1+$BJ296*--(BQ$3&gt;=$BK296))*--(IFERROR(MOD(MONTH(BQ$3),$BI296),0)=0)</f>
        <v>#REF!</v>
      </c>
      <c r="BR296" s="94" t="e">
        <f t="shared" si="744"/>
        <v>#REF!</v>
      </c>
      <c r="BS296" s="94" t="e">
        <f t="shared" si="744"/>
        <v>#REF!</v>
      </c>
      <c r="BT296" s="94" t="e">
        <f t="shared" si="744"/>
        <v>#REF!</v>
      </c>
      <c r="BU296" s="94" t="e">
        <f t="shared" si="744"/>
        <v>#REF!</v>
      </c>
      <c r="BV296" s="94" t="e">
        <f t="shared" si="744"/>
        <v>#REF!</v>
      </c>
      <c r="BW296" s="94" t="e">
        <f t="shared" si="744"/>
        <v>#REF!</v>
      </c>
      <c r="BX296" s="94" t="e">
        <f t="shared" si="744"/>
        <v>#REF!</v>
      </c>
      <c r="BY296" s="79"/>
      <c r="BZ296" s="80" t="e">
        <f t="shared" si="735"/>
        <v>#REF!</v>
      </c>
      <c r="CA296" s="85" t="e">
        <f>BZ296/BZ239</f>
        <v>#REF!</v>
      </c>
      <c r="CB296" s="60"/>
      <c r="CC296" s="94" t="e">
        <f t="shared" ref="CC296:CN296" si="745">((CC243*$G296*--(AND($BF296=0,$BG296=0))+$BF296+CC243*$BG296)*--(CC$3&gt;=$BH296))*(1+$BJ296*--(CC$3&gt;=$BK296))*--(IFERROR(MOD(MONTH(CC$3),$BI296),0)=0)</f>
        <v>#REF!</v>
      </c>
      <c r="CD296" s="94" t="e">
        <f t="shared" si="745"/>
        <v>#REF!</v>
      </c>
      <c r="CE296" s="94" t="e">
        <f t="shared" si="745"/>
        <v>#REF!</v>
      </c>
      <c r="CF296" s="94" t="e">
        <f t="shared" si="745"/>
        <v>#REF!</v>
      </c>
      <c r="CG296" s="94" t="e">
        <f t="shared" si="745"/>
        <v>#REF!</v>
      </c>
      <c r="CH296" s="94" t="e">
        <f t="shared" si="745"/>
        <v>#REF!</v>
      </c>
      <c r="CI296" s="94" t="e">
        <f t="shared" si="745"/>
        <v>#REF!</v>
      </c>
      <c r="CJ296" s="94" t="e">
        <f t="shared" si="745"/>
        <v>#REF!</v>
      </c>
      <c r="CK296" s="94" t="e">
        <f t="shared" si="745"/>
        <v>#REF!</v>
      </c>
      <c r="CL296" s="94" t="e">
        <f t="shared" si="745"/>
        <v>#REF!</v>
      </c>
      <c r="CM296" s="94" t="e">
        <f t="shared" si="745"/>
        <v>#REF!</v>
      </c>
      <c r="CN296" s="94" t="e">
        <f t="shared" si="745"/>
        <v>#REF!</v>
      </c>
      <c r="CO296" s="79"/>
      <c r="CP296" s="80" t="e">
        <f t="shared" si="737"/>
        <v>#REF!</v>
      </c>
      <c r="CQ296" s="85" t="e">
        <f>CP296/CP239</f>
        <v>#REF!</v>
      </c>
    </row>
    <row r="297" spans="1:95" ht="10.5" customHeight="1" outlineLevel="2" x14ac:dyDescent="0.25">
      <c r="A297" s="70" t="str">
        <f t="shared" si="674"/>
        <v>DespesaLocação equipamentos</v>
      </c>
      <c r="B297" s="114" t="s">
        <v>53</v>
      </c>
      <c r="C297" s="78" t="s">
        <v>292</v>
      </c>
      <c r="D297" s="79" t="s">
        <v>156</v>
      </c>
      <c r="E297" s="79" t="e">
        <f>D237</f>
        <v>#REF!</v>
      </c>
      <c r="F297" s="79"/>
      <c r="G297" s="85">
        <v>0</v>
      </c>
      <c r="H297" s="79"/>
      <c r="I297" s="94">
        <v>-704.82580282502522</v>
      </c>
      <c r="J297" s="94">
        <v>-851.25344454867377</v>
      </c>
      <c r="K297" s="94">
        <v>-867.92952866827579</v>
      </c>
      <c r="L297" s="94">
        <v>-810.91611418877494</v>
      </c>
      <c r="M297" s="94">
        <v>-742.94826408364986</v>
      </c>
      <c r="N297" s="94">
        <v>-853.93588157464831</v>
      </c>
      <c r="O297" s="94">
        <v>-829.59170117257668</v>
      </c>
      <c r="P297" s="94">
        <v>-788.33805928972265</v>
      </c>
      <c r="Q297" s="94">
        <v>-772.1765183663839</v>
      </c>
      <c r="R297" s="94">
        <v>-771.47235381976134</v>
      </c>
      <c r="S297" s="94">
        <v>-808.41412970898227</v>
      </c>
      <c r="T297" s="94">
        <v>-837.15186062110013</v>
      </c>
      <c r="U297" s="79"/>
      <c r="V297" s="80">
        <f t="shared" si="730"/>
        <v>-9638.9536588675746</v>
      </c>
      <c r="W297" s="85">
        <f>V297/V239</f>
        <v>-1.5816337130493706E-2</v>
      </c>
      <c r="X297" s="60"/>
      <c r="Y297" s="94">
        <f t="array" ref="Y297">IFERROR(INDEX(#REF!,MATCH($A237&amp;$D297,#REF!,0),MATCH(Y$3,#REF!,0)),0)</f>
        <v>0</v>
      </c>
      <c r="Z297" s="94">
        <f t="array" ref="Z297">IFERROR(INDEX(#REF!,MATCH($A237&amp;$D297,#REF!,0),MATCH(Z$3,#REF!,0)),0)</f>
        <v>0</v>
      </c>
      <c r="AA297" s="94">
        <f t="array" ref="AA297">IFERROR(INDEX(#REF!,MATCH($A237&amp;$D297,#REF!,0),MATCH(AA$3,#REF!,0)),0)</f>
        <v>0</v>
      </c>
      <c r="AB297" s="94">
        <f t="array" ref="AB297">IFERROR(INDEX(#REF!,MATCH($A237&amp;$D297,#REF!,0),MATCH(AB$3,#REF!,0)),0)</f>
        <v>0</v>
      </c>
      <c r="AC297" s="94">
        <f t="array" ref="AC297">IFERROR(INDEX(#REF!,MATCH($A237&amp;$D297,#REF!,0),MATCH(AC$3,#REF!,0)),0)</f>
        <v>0</v>
      </c>
      <c r="AD297" s="94">
        <f t="array" ref="AD297">IFERROR(INDEX(#REF!,MATCH($A237&amp;$D297,#REF!,0),MATCH(AD$3,#REF!,0)),0)</f>
        <v>0</v>
      </c>
      <c r="AE297" s="94">
        <f t="array" ref="AE297">IFERROR(INDEX(#REF!,MATCH($A237&amp;$D297,#REF!,0),MATCH(AE$3,#REF!,0)),0)</f>
        <v>0</v>
      </c>
      <c r="AF297" s="94">
        <f t="array" ref="AF297">IFERROR(INDEX(#REF!,MATCH($A237&amp;$D297,#REF!,0),MATCH(AF$3,#REF!,0)),0)</f>
        <v>0</v>
      </c>
      <c r="AG297" s="94">
        <f t="array" ref="AG297">IFERROR(INDEX(#REF!,MATCH($A237&amp;$D297,#REF!,0),MATCH(AG$3,#REF!,0)),0)</f>
        <v>0</v>
      </c>
      <c r="AH297" s="94">
        <f t="array" ref="AH297">IFERROR(INDEX(#REF!,MATCH($A237&amp;$D297,#REF!,0),MATCH(AH$3,#REF!,0)),0)</f>
        <v>0</v>
      </c>
      <c r="AI297" s="94">
        <f t="array" ref="AI297">IFERROR(INDEX(#REF!,MATCH($A237&amp;$D297,#REF!,0),MATCH(AI$3,#REF!,0)),0)</f>
        <v>0</v>
      </c>
      <c r="AJ297" s="94">
        <f t="array" ref="AJ297">IFERROR(INDEX(#REF!,MATCH($A237&amp;$D297,#REF!,0),MATCH(AJ$3,#REF!,0)),0)</f>
        <v>0</v>
      </c>
      <c r="AK297" s="79"/>
      <c r="AL297" s="80">
        <f t="shared" si="731"/>
        <v>0</v>
      </c>
      <c r="AM297" s="85" t="e">
        <f>AL297/AL239</f>
        <v>#DIV/0!</v>
      </c>
      <c r="AN297" s="60" t="e">
        <f>D237&amp;D297</f>
        <v>#REF!</v>
      </c>
      <c r="AO297" s="94">
        <f t="array" ref="AO297">IFERROR(INDEX(#REF!,MATCH($A237&amp;$D297,#REF!,0),MATCH(AO$3,#REF!,0)),0)</f>
        <v>0</v>
      </c>
      <c r="AP297" s="94">
        <f t="array" ref="AP297">IFERROR(INDEX(#REF!,MATCH($A237&amp;$D297,#REF!,0),MATCH(AP$3,#REF!,0)),0)</f>
        <v>0</v>
      </c>
      <c r="AQ297" s="94">
        <f t="array" ref="AQ297">IFERROR(INDEX(#REF!,MATCH($A237&amp;$D297,#REF!,0),MATCH(AQ$3,#REF!,0)),0)</f>
        <v>0</v>
      </c>
      <c r="AR297" s="94">
        <f t="array" ref="AR297">IFERROR(INDEX(#REF!,MATCH($A237&amp;$D297,#REF!,0),MATCH(AR$3,#REF!,0)),0)</f>
        <v>0</v>
      </c>
      <c r="AS297" s="94">
        <f t="array" ref="AS297">IFERROR(INDEX(#REF!,MATCH($A237&amp;$D297,#REF!,0),MATCH(AS$3,#REF!,0)),0)</f>
        <v>0</v>
      </c>
      <c r="AT297" s="94">
        <f t="array" ref="AT297">IFERROR(INDEX(#REF!,MATCH($A237&amp;$D297,#REF!,0),MATCH(AT$3,#REF!,0)),0)</f>
        <v>0</v>
      </c>
      <c r="AU297" s="94">
        <f t="array" ref="AU297">IFERROR(INDEX(#REF!,MATCH($A237&amp;$D297,#REF!,0),MATCH(AU$3,#REF!,0)),0)</f>
        <v>0</v>
      </c>
      <c r="AV297" s="94">
        <f t="array" ref="AV297">IFERROR(INDEX(#REF!,MATCH($A237&amp;$D297,#REF!,0),MATCH(AV$3,#REF!,0)),0)</f>
        <v>0</v>
      </c>
      <c r="AW297" s="94">
        <f t="array" ref="AW297">IFERROR(INDEX(#REF!,MATCH($A237&amp;$D297,#REF!,0),MATCH(AW$3,#REF!,0)),0)</f>
        <v>0</v>
      </c>
      <c r="AX297" s="94">
        <f t="array" ref="AX297">IFERROR(INDEX(#REF!,MATCH($A237&amp;$D297,#REF!,0),MATCH(AX$3,#REF!,0)),0)</f>
        <v>0</v>
      </c>
      <c r="AY297" s="94">
        <f t="array" ref="AY297">IFERROR(INDEX(#REF!,MATCH($A237&amp;$D297,#REF!,0),MATCH(AY$3,#REF!,0)),0)</f>
        <v>0</v>
      </c>
      <c r="AZ297" s="94">
        <f t="array" ref="AZ297">IFERROR(INDEX(#REF!,MATCH($A237&amp;$D297,#REF!,0),MATCH(AZ$3,#REF!,0)),0)</f>
        <v>0</v>
      </c>
      <c r="BA297" s="79"/>
      <c r="BB297" s="80">
        <f t="shared" si="732"/>
        <v>0</v>
      </c>
      <c r="BC297" s="85" t="e">
        <f>BB297/BB239</f>
        <v>#DIV/0!</v>
      </c>
      <c r="BD297" s="60"/>
      <c r="BE297" s="94">
        <f t="shared" si="733"/>
        <v>0</v>
      </c>
      <c r="BF297" s="115">
        <f t="shared" si="733"/>
        <v>0</v>
      </c>
      <c r="BG297" s="112">
        <f t="shared" si="733"/>
        <v>0</v>
      </c>
      <c r="BH297" s="111" t="e">
        <f>BH239</f>
        <v>#REF!</v>
      </c>
      <c r="BI297" s="111">
        <f t="shared" si="734"/>
        <v>0</v>
      </c>
      <c r="BJ297" s="112">
        <f t="shared" si="734"/>
        <v>0</v>
      </c>
      <c r="BK297" s="111">
        <f t="shared" si="734"/>
        <v>0</v>
      </c>
      <c r="BL297" s="60"/>
      <c r="BM297" s="94">
        <f t="array" ref="BM297">IFERROR(INDEX(#REF!,MATCH($A237&amp;$D297,#REF!,0),MATCH(BM$3,#REF!,0)),0)</f>
        <v>0</v>
      </c>
      <c r="BN297" s="94">
        <f t="array" ref="BN297">IFERROR(INDEX(#REF!,MATCH($A237&amp;$D297,#REF!,0),MATCH(BN$3,#REF!,0)),0)</f>
        <v>0</v>
      </c>
      <c r="BO297" s="94">
        <f t="array" ref="BO297">IFERROR(INDEX(#REF!,MATCH($A237&amp;$D297,#REF!,0),MATCH(BO$3,#REF!,0)),0)</f>
        <v>0</v>
      </c>
      <c r="BP297" s="94">
        <f t="array" ref="BP297">IFERROR(INDEX(#REF!,MATCH($A237&amp;$D297,#REF!,0),MATCH(BP$3,#REF!,0)),0)</f>
        <v>0</v>
      </c>
      <c r="BQ297" s="94" t="e">
        <f t="shared" ref="BQ297:BX297" si="746">((BQ239*$G297*--(AND($BF297=0,$BG297=0))+$BF297+BQ239*$BG297)*--(BQ$3&gt;=$BH297))*(1+$BJ297*--(BQ$3&gt;=$BK297))*--(IFERROR(MOD(MONTH(BQ$3),$BI297),0)=0)</f>
        <v>#REF!</v>
      </c>
      <c r="BR297" s="94" t="e">
        <f t="shared" si="746"/>
        <v>#REF!</v>
      </c>
      <c r="BS297" s="94" t="e">
        <f t="shared" si="746"/>
        <v>#REF!</v>
      </c>
      <c r="BT297" s="94" t="e">
        <f t="shared" si="746"/>
        <v>#REF!</v>
      </c>
      <c r="BU297" s="94" t="e">
        <f t="shared" si="746"/>
        <v>#REF!</v>
      </c>
      <c r="BV297" s="94" t="e">
        <f t="shared" si="746"/>
        <v>#REF!</v>
      </c>
      <c r="BW297" s="94" t="e">
        <f t="shared" si="746"/>
        <v>#REF!</v>
      </c>
      <c r="BX297" s="94" t="e">
        <f t="shared" si="746"/>
        <v>#REF!</v>
      </c>
      <c r="BY297" s="79"/>
      <c r="BZ297" s="80" t="e">
        <f t="shared" si="735"/>
        <v>#REF!</v>
      </c>
      <c r="CA297" s="85" t="e">
        <f>BZ297/BZ239</f>
        <v>#REF!</v>
      </c>
      <c r="CB297" s="60"/>
      <c r="CC297" s="94" t="e">
        <f t="shared" ref="CC297:CN297" si="747">((CC239*$G297*--(AND($BF297=0,$BG297=0))+$BF297+CC239*$BG297)*--(CC$3&gt;=$BH297))*(1+$BJ297*--(CC$3&gt;=$BK297))*--(IFERROR(MOD(MONTH(CC$3),$BI297),0)=0)</f>
        <v>#REF!</v>
      </c>
      <c r="CD297" s="94" t="e">
        <f t="shared" si="747"/>
        <v>#REF!</v>
      </c>
      <c r="CE297" s="94" t="e">
        <f t="shared" si="747"/>
        <v>#REF!</v>
      </c>
      <c r="CF297" s="94" t="e">
        <f t="shared" si="747"/>
        <v>#REF!</v>
      </c>
      <c r="CG297" s="94" t="e">
        <f t="shared" si="747"/>
        <v>#REF!</v>
      </c>
      <c r="CH297" s="94" t="e">
        <f t="shared" si="747"/>
        <v>#REF!</v>
      </c>
      <c r="CI297" s="94" t="e">
        <f t="shared" si="747"/>
        <v>#REF!</v>
      </c>
      <c r="CJ297" s="94" t="e">
        <f t="shared" si="747"/>
        <v>#REF!</v>
      </c>
      <c r="CK297" s="94" t="e">
        <f t="shared" si="747"/>
        <v>#REF!</v>
      </c>
      <c r="CL297" s="94" t="e">
        <f t="shared" si="747"/>
        <v>#REF!</v>
      </c>
      <c r="CM297" s="94" t="e">
        <f t="shared" si="747"/>
        <v>#REF!</v>
      </c>
      <c r="CN297" s="94" t="e">
        <f t="shared" si="747"/>
        <v>#REF!</v>
      </c>
      <c r="CO297" s="79"/>
      <c r="CP297" s="80" t="e">
        <f t="shared" si="737"/>
        <v>#REF!</v>
      </c>
      <c r="CQ297" s="85" t="e">
        <f>CP297/CP239</f>
        <v>#REF!</v>
      </c>
    </row>
    <row r="298" spans="1:95" ht="10.5" customHeight="1" outlineLevel="2" x14ac:dyDescent="0.25">
      <c r="A298" s="70" t="str">
        <f t="shared" si="674"/>
        <v>DespesaServiços de entrega</v>
      </c>
      <c r="B298" s="114" t="s">
        <v>53</v>
      </c>
      <c r="C298" s="78" t="s">
        <v>293</v>
      </c>
      <c r="D298" s="86" t="s">
        <v>159</v>
      </c>
      <c r="E298" s="79" t="e">
        <f>D237</f>
        <v>#REF!</v>
      </c>
      <c r="F298" s="79"/>
      <c r="G298" s="85">
        <v>-7.4537328892835854E-3</v>
      </c>
      <c r="H298" s="79"/>
      <c r="I298" s="94">
        <v>0</v>
      </c>
      <c r="J298" s="94">
        <v>0</v>
      </c>
      <c r="K298" s="94">
        <v>0</v>
      </c>
      <c r="L298" s="94">
        <v>0</v>
      </c>
      <c r="M298" s="94">
        <v>0</v>
      </c>
      <c r="N298" s="94">
        <v>0</v>
      </c>
      <c r="O298" s="94">
        <v>0</v>
      </c>
      <c r="P298" s="94">
        <v>-249.44080823181119</v>
      </c>
      <c r="Q298" s="94">
        <v>0</v>
      </c>
      <c r="R298" s="94">
        <v>0</v>
      </c>
      <c r="S298" s="94">
        <v>0</v>
      </c>
      <c r="T298" s="94">
        <v>0</v>
      </c>
      <c r="U298" s="79"/>
      <c r="V298" s="80">
        <f t="shared" si="730"/>
        <v>-249.44080823181119</v>
      </c>
      <c r="W298" s="85">
        <f>V298/V239</f>
        <v>-4.0930167907464129E-4</v>
      </c>
      <c r="X298" s="60"/>
      <c r="Y298" s="94">
        <f t="array" ref="Y298">IFERROR(INDEX(#REF!,MATCH($A237&amp;$D298,#REF!,0),MATCH(Y$3,#REF!,0)),0)</f>
        <v>0</v>
      </c>
      <c r="Z298" s="94">
        <f t="array" ref="Z298">IFERROR(INDEX(#REF!,MATCH($A237&amp;$D298,#REF!,0),MATCH(Z$3,#REF!,0)),0)</f>
        <v>0</v>
      </c>
      <c r="AA298" s="94">
        <f t="array" ref="AA298">IFERROR(INDEX(#REF!,MATCH($A237&amp;$D298,#REF!,0),MATCH(AA$3,#REF!,0)),0)</f>
        <v>0</v>
      </c>
      <c r="AB298" s="94">
        <f t="array" ref="AB298">IFERROR(INDEX(#REF!,MATCH($A237&amp;$D298,#REF!,0),MATCH(AB$3,#REF!,0)),0)</f>
        <v>0</v>
      </c>
      <c r="AC298" s="94">
        <f t="array" ref="AC298">IFERROR(INDEX(#REF!,MATCH($A237&amp;$D298,#REF!,0),MATCH(AC$3,#REF!,0)),0)</f>
        <v>0</v>
      </c>
      <c r="AD298" s="94">
        <f t="array" ref="AD298">IFERROR(INDEX(#REF!,MATCH($A237&amp;$D298,#REF!,0),MATCH(AD$3,#REF!,0)),0)</f>
        <v>0</v>
      </c>
      <c r="AE298" s="94">
        <f t="array" ref="AE298">IFERROR(INDEX(#REF!,MATCH($A237&amp;$D298,#REF!,0),MATCH(AE$3,#REF!,0)),0)</f>
        <v>0</v>
      </c>
      <c r="AF298" s="94">
        <f t="array" ref="AF298">IFERROR(INDEX(#REF!,MATCH($A237&amp;$D298,#REF!,0),MATCH(AF$3,#REF!,0)),0)</f>
        <v>0</v>
      </c>
      <c r="AG298" s="94">
        <f t="array" ref="AG298">IFERROR(INDEX(#REF!,MATCH($A237&amp;$D298,#REF!,0),MATCH(AG$3,#REF!,0)),0)</f>
        <v>0</v>
      </c>
      <c r="AH298" s="94">
        <f t="array" ref="AH298">IFERROR(INDEX(#REF!,MATCH($A237&amp;$D298,#REF!,0),MATCH(AH$3,#REF!,0)),0)</f>
        <v>0</v>
      </c>
      <c r="AI298" s="94">
        <f t="array" ref="AI298">IFERROR(INDEX(#REF!,MATCH($A237&amp;$D298,#REF!,0),MATCH(AI$3,#REF!,0)),0)</f>
        <v>0</v>
      </c>
      <c r="AJ298" s="94">
        <f t="array" ref="AJ298">IFERROR(INDEX(#REF!,MATCH($A237&amp;$D298,#REF!,0),MATCH(AJ$3,#REF!,0)),0)</f>
        <v>0</v>
      </c>
      <c r="AK298" s="79"/>
      <c r="AL298" s="80">
        <f t="shared" si="731"/>
        <v>0</v>
      </c>
      <c r="AM298" s="85" t="e">
        <f>AL298/AL239</f>
        <v>#DIV/0!</v>
      </c>
      <c r="AN298" s="60" t="e">
        <f>D237&amp;D298</f>
        <v>#REF!</v>
      </c>
      <c r="AO298" s="94">
        <f t="array" ref="AO298">IFERROR(INDEX(#REF!,MATCH($A237&amp;$D298,#REF!,0),MATCH(AO$3,#REF!,0)),0)</f>
        <v>0</v>
      </c>
      <c r="AP298" s="94">
        <f t="array" ref="AP298">IFERROR(INDEX(#REF!,MATCH($A237&amp;$D298,#REF!,0),MATCH(AP$3,#REF!,0)),0)</f>
        <v>0</v>
      </c>
      <c r="AQ298" s="94">
        <f t="array" ref="AQ298">IFERROR(INDEX(#REF!,MATCH($A237&amp;$D298,#REF!,0),MATCH(AQ$3,#REF!,0)),0)</f>
        <v>0</v>
      </c>
      <c r="AR298" s="94">
        <f t="array" ref="AR298">IFERROR(INDEX(#REF!,MATCH($A237&amp;$D298,#REF!,0),MATCH(AR$3,#REF!,0)),0)</f>
        <v>0</v>
      </c>
      <c r="AS298" s="94">
        <f t="array" ref="AS298">IFERROR(INDEX(#REF!,MATCH($A237&amp;$D298,#REF!,0),MATCH(AS$3,#REF!,0)),0)</f>
        <v>0</v>
      </c>
      <c r="AT298" s="94">
        <f t="array" ref="AT298">IFERROR(INDEX(#REF!,MATCH($A237&amp;$D298,#REF!,0),MATCH(AT$3,#REF!,0)),0)</f>
        <v>0</v>
      </c>
      <c r="AU298" s="94">
        <f t="array" ref="AU298">IFERROR(INDEX(#REF!,MATCH($A237&amp;$D298,#REF!,0),MATCH(AU$3,#REF!,0)),0)</f>
        <v>0</v>
      </c>
      <c r="AV298" s="94">
        <f t="array" ref="AV298">IFERROR(INDEX(#REF!,MATCH($A237&amp;$D298,#REF!,0),MATCH(AV$3,#REF!,0)),0)</f>
        <v>0</v>
      </c>
      <c r="AW298" s="94">
        <f t="array" ref="AW298">IFERROR(INDEX(#REF!,MATCH($A237&amp;$D298,#REF!,0),MATCH(AW$3,#REF!,0)),0)</f>
        <v>0</v>
      </c>
      <c r="AX298" s="94">
        <f t="array" ref="AX298">IFERROR(INDEX(#REF!,MATCH($A237&amp;$D298,#REF!,0),MATCH(AX$3,#REF!,0)),0)</f>
        <v>0</v>
      </c>
      <c r="AY298" s="94">
        <f t="array" ref="AY298">IFERROR(INDEX(#REF!,MATCH($A237&amp;$D298,#REF!,0),MATCH(AY$3,#REF!,0)),0)</f>
        <v>0</v>
      </c>
      <c r="AZ298" s="94">
        <f t="array" ref="AZ298">IFERROR(INDEX(#REF!,MATCH($A237&amp;$D298,#REF!,0),MATCH(AZ$3,#REF!,0)),0)</f>
        <v>0</v>
      </c>
      <c r="BA298" s="79"/>
      <c r="BB298" s="80">
        <f t="shared" si="732"/>
        <v>0</v>
      </c>
      <c r="BC298" s="85" t="e">
        <f>BB298/BB239</f>
        <v>#DIV/0!</v>
      </c>
      <c r="BD298" s="60"/>
      <c r="BE298" s="94">
        <f t="shared" si="733"/>
        <v>0</v>
      </c>
      <c r="BF298" s="115">
        <f t="shared" si="733"/>
        <v>-250</v>
      </c>
      <c r="BG298" s="112">
        <f t="shared" si="733"/>
        <v>0</v>
      </c>
      <c r="BH298" s="111" t="e">
        <f>BH239</f>
        <v>#REF!</v>
      </c>
      <c r="BI298" s="111">
        <f t="shared" si="734"/>
        <v>0</v>
      </c>
      <c r="BJ298" s="112">
        <f t="shared" si="734"/>
        <v>0</v>
      </c>
      <c r="BK298" s="111">
        <f t="shared" si="734"/>
        <v>0</v>
      </c>
      <c r="BL298" s="60"/>
      <c r="BM298" s="94">
        <f t="array" ref="BM298">IFERROR(INDEX(#REF!,MATCH($A237&amp;$D298,#REF!,0),MATCH(BM$3,#REF!,0)),0)</f>
        <v>0</v>
      </c>
      <c r="BN298" s="94">
        <f t="array" ref="BN298">IFERROR(INDEX(#REF!,MATCH($A237&amp;$D298,#REF!,0),MATCH(BN$3,#REF!,0)),0)</f>
        <v>0</v>
      </c>
      <c r="BO298" s="94">
        <f t="array" ref="BO298">IFERROR(INDEX(#REF!,MATCH($A237&amp;$D298,#REF!,0),MATCH(BO$3,#REF!,0)),0)</f>
        <v>0</v>
      </c>
      <c r="BP298" s="94">
        <f t="array" ref="BP298">IFERROR(INDEX(#REF!,MATCH($A237&amp;$D298,#REF!,0),MATCH(BP$3,#REF!,0)),0)</f>
        <v>0</v>
      </c>
      <c r="BQ298" s="94" t="e">
        <f t="shared" ref="BQ298:BX299" si="748">((BQ244*$G298*--(AND($BF298=0,$BG298=0))+$BF298+BQ244*$BG298)*--(BQ$3&gt;=$BH298))*(1+$BJ298*--(BQ$3&gt;=$BK298))*--(IFERROR(MOD(MONTH(BQ$3),$BI298),0)=0)</f>
        <v>#REF!</v>
      </c>
      <c r="BR298" s="94" t="e">
        <f t="shared" si="748"/>
        <v>#REF!</v>
      </c>
      <c r="BS298" s="94" t="e">
        <f t="shared" si="748"/>
        <v>#REF!</v>
      </c>
      <c r="BT298" s="94" t="e">
        <f t="shared" si="748"/>
        <v>#REF!</v>
      </c>
      <c r="BU298" s="94" t="e">
        <f t="shared" si="748"/>
        <v>#REF!</v>
      </c>
      <c r="BV298" s="94" t="e">
        <f t="shared" si="748"/>
        <v>#REF!</v>
      </c>
      <c r="BW298" s="94" t="e">
        <f t="shared" si="748"/>
        <v>#REF!</v>
      </c>
      <c r="BX298" s="94" t="e">
        <f t="shared" si="748"/>
        <v>#REF!</v>
      </c>
      <c r="BY298" s="79"/>
      <c r="BZ298" s="80" t="e">
        <f t="shared" si="735"/>
        <v>#REF!</v>
      </c>
      <c r="CA298" s="85" t="e">
        <f>BZ298/BZ239</f>
        <v>#REF!</v>
      </c>
      <c r="CB298" s="60"/>
      <c r="CC298" s="94" t="e">
        <f t="shared" ref="CC298:CN298" si="749">((CC244*$G298*--(AND($BF298=0,$BG298=0))+$BF298+CC244*$BG298)*--(CC$3&gt;=$BH298))*(1+$BJ298*--(CC$3&gt;=$BK298))*--(IFERROR(MOD(MONTH(CC$3),$BI298),0)=0)</f>
        <v>#REF!</v>
      </c>
      <c r="CD298" s="94" t="e">
        <f t="shared" si="749"/>
        <v>#REF!</v>
      </c>
      <c r="CE298" s="94" t="e">
        <f t="shared" si="749"/>
        <v>#REF!</v>
      </c>
      <c r="CF298" s="94" t="e">
        <f t="shared" si="749"/>
        <v>#REF!</v>
      </c>
      <c r="CG298" s="94" t="e">
        <f t="shared" si="749"/>
        <v>#REF!</v>
      </c>
      <c r="CH298" s="94" t="e">
        <f t="shared" si="749"/>
        <v>#REF!</v>
      </c>
      <c r="CI298" s="94" t="e">
        <f t="shared" si="749"/>
        <v>#REF!</v>
      </c>
      <c r="CJ298" s="94" t="e">
        <f t="shared" si="749"/>
        <v>#REF!</v>
      </c>
      <c r="CK298" s="94" t="e">
        <f t="shared" si="749"/>
        <v>#REF!</v>
      </c>
      <c r="CL298" s="94" t="e">
        <f t="shared" si="749"/>
        <v>#REF!</v>
      </c>
      <c r="CM298" s="94" t="e">
        <f t="shared" si="749"/>
        <v>#REF!</v>
      </c>
      <c r="CN298" s="94" t="e">
        <f t="shared" si="749"/>
        <v>#REF!</v>
      </c>
      <c r="CO298" s="79"/>
      <c r="CP298" s="80" t="e">
        <f t="shared" si="737"/>
        <v>#REF!</v>
      </c>
      <c r="CQ298" s="85" t="e">
        <f>CP298/CP239</f>
        <v>#REF!</v>
      </c>
    </row>
    <row r="299" spans="1:95" ht="10.5" customHeight="1" outlineLevel="2" x14ac:dyDescent="0.25">
      <c r="A299" s="70" t="str">
        <f t="shared" si="674"/>
        <v>DespesaPresentes</v>
      </c>
      <c r="B299" s="114" t="s">
        <v>53</v>
      </c>
      <c r="C299" s="78" t="s">
        <v>293</v>
      </c>
      <c r="D299" s="86" t="s">
        <v>160</v>
      </c>
      <c r="E299" s="79" t="e">
        <f>D237</f>
        <v>#REF!</v>
      </c>
      <c r="F299" s="79"/>
      <c r="G299" s="85">
        <v>0</v>
      </c>
      <c r="H299" s="79"/>
      <c r="I299" s="94">
        <v>0</v>
      </c>
      <c r="J299" s="94">
        <v>0</v>
      </c>
      <c r="K299" s="94">
        <v>0</v>
      </c>
      <c r="L299" s="94">
        <v>0</v>
      </c>
      <c r="M299" s="94">
        <v>0</v>
      </c>
      <c r="N299" s="94">
        <v>0</v>
      </c>
      <c r="O299" s="94">
        <v>0</v>
      </c>
      <c r="P299" s="94">
        <v>0</v>
      </c>
      <c r="Q299" s="94">
        <v>0</v>
      </c>
      <c r="R299" s="94">
        <v>0</v>
      </c>
      <c r="S299" s="94">
        <v>0</v>
      </c>
      <c r="T299" s="94">
        <v>-180.18765833428759</v>
      </c>
      <c r="U299" s="79"/>
      <c r="V299" s="80">
        <f t="shared" si="730"/>
        <v>-180.18765833428759</v>
      </c>
      <c r="W299" s="85">
        <f>V299/V239</f>
        <v>-2.9566577990002767E-4</v>
      </c>
      <c r="X299" s="60"/>
      <c r="Y299" s="94">
        <f t="array" ref="Y299">IFERROR(INDEX(#REF!,MATCH($A237&amp;$D299,#REF!,0),MATCH(Y$3,#REF!,0)),0)</f>
        <v>0</v>
      </c>
      <c r="Z299" s="94">
        <f t="array" ref="Z299">IFERROR(INDEX(#REF!,MATCH($A237&amp;$D299,#REF!,0),MATCH(Z$3,#REF!,0)),0)</f>
        <v>0</v>
      </c>
      <c r="AA299" s="94">
        <f t="array" ref="AA299">IFERROR(INDEX(#REF!,MATCH($A237&amp;$D299,#REF!,0),MATCH(AA$3,#REF!,0)),0)</f>
        <v>0</v>
      </c>
      <c r="AB299" s="94">
        <f t="array" ref="AB299">IFERROR(INDEX(#REF!,MATCH($A237&amp;$D299,#REF!,0),MATCH(AB$3,#REF!,0)),0)</f>
        <v>0</v>
      </c>
      <c r="AC299" s="94">
        <f t="array" ref="AC299">IFERROR(INDEX(#REF!,MATCH($A237&amp;$D299,#REF!,0),MATCH(AC$3,#REF!,0)),0)</f>
        <v>0</v>
      </c>
      <c r="AD299" s="94">
        <f t="array" ref="AD299">IFERROR(INDEX(#REF!,MATCH($A237&amp;$D299,#REF!,0),MATCH(AD$3,#REF!,0)),0)</f>
        <v>0</v>
      </c>
      <c r="AE299" s="94">
        <f t="array" ref="AE299">IFERROR(INDEX(#REF!,MATCH($A237&amp;$D299,#REF!,0),MATCH(AE$3,#REF!,0)),0)</f>
        <v>0</v>
      </c>
      <c r="AF299" s="94">
        <f t="array" ref="AF299">IFERROR(INDEX(#REF!,MATCH($A237&amp;$D299,#REF!,0),MATCH(AF$3,#REF!,0)),0)</f>
        <v>0</v>
      </c>
      <c r="AG299" s="94">
        <f t="array" ref="AG299">IFERROR(INDEX(#REF!,MATCH($A237&amp;$D299,#REF!,0),MATCH(AG$3,#REF!,0)),0)</f>
        <v>0</v>
      </c>
      <c r="AH299" s="94">
        <f t="array" ref="AH299">IFERROR(INDEX(#REF!,MATCH($A237&amp;$D299,#REF!,0),MATCH(AH$3,#REF!,0)),0)</f>
        <v>0</v>
      </c>
      <c r="AI299" s="94">
        <f t="array" ref="AI299">IFERROR(INDEX(#REF!,MATCH($A237&amp;$D299,#REF!,0),MATCH(AI$3,#REF!,0)),0)</f>
        <v>0</v>
      </c>
      <c r="AJ299" s="94">
        <f t="array" ref="AJ299">IFERROR(INDEX(#REF!,MATCH($A237&amp;$D299,#REF!,0),MATCH(AJ$3,#REF!,0)),0)</f>
        <v>0</v>
      </c>
      <c r="AK299" s="79"/>
      <c r="AL299" s="80">
        <f t="shared" si="731"/>
        <v>0</v>
      </c>
      <c r="AM299" s="85" t="e">
        <f>AL299/AL239</f>
        <v>#DIV/0!</v>
      </c>
      <c r="AN299" s="60" t="e">
        <f>D237&amp;D299</f>
        <v>#REF!</v>
      </c>
      <c r="AO299" s="94">
        <f t="array" ref="AO299">IFERROR(INDEX(#REF!,MATCH($A237&amp;$D299,#REF!,0),MATCH(AO$3,#REF!,0)),0)</f>
        <v>0</v>
      </c>
      <c r="AP299" s="94">
        <f t="array" ref="AP299">IFERROR(INDEX(#REF!,MATCH($A237&amp;$D299,#REF!,0),MATCH(AP$3,#REF!,0)),0)</f>
        <v>0</v>
      </c>
      <c r="AQ299" s="94">
        <f t="array" ref="AQ299">IFERROR(INDEX(#REF!,MATCH($A237&amp;$D299,#REF!,0),MATCH(AQ$3,#REF!,0)),0)</f>
        <v>0</v>
      </c>
      <c r="AR299" s="94">
        <f t="array" ref="AR299">IFERROR(INDEX(#REF!,MATCH($A237&amp;$D299,#REF!,0),MATCH(AR$3,#REF!,0)),0)</f>
        <v>0</v>
      </c>
      <c r="AS299" s="94">
        <f t="array" ref="AS299">IFERROR(INDEX(#REF!,MATCH($A237&amp;$D299,#REF!,0),MATCH(AS$3,#REF!,0)),0)</f>
        <v>0</v>
      </c>
      <c r="AT299" s="94">
        <f t="array" ref="AT299">IFERROR(INDEX(#REF!,MATCH($A237&amp;$D299,#REF!,0),MATCH(AT$3,#REF!,0)),0)</f>
        <v>0</v>
      </c>
      <c r="AU299" s="94">
        <f t="array" ref="AU299">IFERROR(INDEX(#REF!,MATCH($A237&amp;$D299,#REF!,0),MATCH(AU$3,#REF!,0)),0)</f>
        <v>0</v>
      </c>
      <c r="AV299" s="94">
        <f t="array" ref="AV299">IFERROR(INDEX(#REF!,MATCH($A237&amp;$D299,#REF!,0),MATCH(AV$3,#REF!,0)),0)</f>
        <v>0</v>
      </c>
      <c r="AW299" s="94">
        <f t="array" ref="AW299">IFERROR(INDEX(#REF!,MATCH($A237&amp;$D299,#REF!,0),MATCH(AW$3,#REF!,0)),0)</f>
        <v>0</v>
      </c>
      <c r="AX299" s="94">
        <f t="array" ref="AX299">IFERROR(INDEX(#REF!,MATCH($A237&amp;$D299,#REF!,0),MATCH(AX$3,#REF!,0)),0)</f>
        <v>0</v>
      </c>
      <c r="AY299" s="94">
        <f t="array" ref="AY299">IFERROR(INDEX(#REF!,MATCH($A237&amp;$D299,#REF!,0),MATCH(AY$3,#REF!,0)),0)</f>
        <v>0</v>
      </c>
      <c r="AZ299" s="94">
        <f t="array" ref="AZ299">IFERROR(INDEX(#REF!,MATCH($A237&amp;$D299,#REF!,0),MATCH(AZ$3,#REF!,0)),0)</f>
        <v>0</v>
      </c>
      <c r="BA299" s="79"/>
      <c r="BB299" s="80">
        <f t="shared" si="732"/>
        <v>0</v>
      </c>
      <c r="BC299" s="85" t="e">
        <f>BB299/BB239</f>
        <v>#DIV/0!</v>
      </c>
      <c r="BD299" s="60"/>
      <c r="BE299" s="94">
        <f t="shared" si="733"/>
        <v>0</v>
      </c>
      <c r="BF299" s="115">
        <f t="shared" si="733"/>
        <v>0</v>
      </c>
      <c r="BG299" s="112">
        <f t="shared" si="733"/>
        <v>0</v>
      </c>
      <c r="BH299" s="111" t="e">
        <f>BH239</f>
        <v>#REF!</v>
      </c>
      <c r="BI299" s="113">
        <f t="shared" si="734"/>
        <v>0</v>
      </c>
      <c r="BJ299" s="112">
        <f t="shared" si="734"/>
        <v>0</v>
      </c>
      <c r="BK299" s="111">
        <f t="shared" si="734"/>
        <v>0</v>
      </c>
      <c r="BL299" s="60"/>
      <c r="BM299" s="94">
        <f t="array" ref="BM299">IFERROR(INDEX(#REF!,MATCH($A237&amp;$D299,#REF!,0),MATCH(BM$3,#REF!,0)),0)</f>
        <v>0</v>
      </c>
      <c r="BN299" s="94">
        <f t="array" ref="BN299">IFERROR(INDEX(#REF!,MATCH($A237&amp;$D299,#REF!,0),MATCH(BN$3,#REF!,0)),0)</f>
        <v>0</v>
      </c>
      <c r="BO299" s="94">
        <f t="array" ref="BO299">IFERROR(INDEX(#REF!,MATCH($A237&amp;$D299,#REF!,0),MATCH(BO$3,#REF!,0)),0)</f>
        <v>0</v>
      </c>
      <c r="BP299" s="94">
        <f t="array" ref="BP299">IFERROR(INDEX(#REF!,MATCH($A237&amp;$D299,#REF!,0),MATCH(BP$3,#REF!,0)),0)</f>
        <v>0</v>
      </c>
      <c r="BQ299" s="94" t="e">
        <f t="shared" si="748"/>
        <v>#REF!</v>
      </c>
      <c r="BR299" s="94" t="e">
        <f t="shared" si="748"/>
        <v>#REF!</v>
      </c>
      <c r="BS299" s="94" t="e">
        <f t="shared" si="748"/>
        <v>#REF!</v>
      </c>
      <c r="BT299" s="94" t="e">
        <f t="shared" si="748"/>
        <v>#REF!</v>
      </c>
      <c r="BU299" s="94" t="e">
        <f t="shared" si="748"/>
        <v>#REF!</v>
      </c>
      <c r="BV299" s="94" t="e">
        <f t="shared" si="748"/>
        <v>#REF!</v>
      </c>
      <c r="BW299" s="94" t="e">
        <f t="shared" si="748"/>
        <v>#REF!</v>
      </c>
      <c r="BX299" s="94" t="e">
        <f t="shared" si="748"/>
        <v>#REF!</v>
      </c>
      <c r="BY299" s="79"/>
      <c r="BZ299" s="80" t="e">
        <f t="shared" si="735"/>
        <v>#REF!</v>
      </c>
      <c r="CA299" s="85" t="e">
        <f>BZ299/BZ239</f>
        <v>#REF!</v>
      </c>
      <c r="CB299" s="60"/>
      <c r="CC299" s="94" t="e">
        <f t="shared" ref="CC299:CN299" si="750">((CC245*$G299*--(AND($BF299=0,$BG299=0))+$BF299+CC245*$BG299)*--(CC$3&gt;=$BH299))*(1+$BJ299*--(CC$3&gt;=$BK299))*--(IFERROR(MOD(MONTH(CC$3),$BI299),0)=0)</f>
        <v>#REF!</v>
      </c>
      <c r="CD299" s="94" t="e">
        <f t="shared" si="750"/>
        <v>#REF!</v>
      </c>
      <c r="CE299" s="94" t="e">
        <f t="shared" si="750"/>
        <v>#REF!</v>
      </c>
      <c r="CF299" s="94" t="e">
        <f t="shared" si="750"/>
        <v>#REF!</v>
      </c>
      <c r="CG299" s="94" t="e">
        <f t="shared" si="750"/>
        <v>#REF!</v>
      </c>
      <c r="CH299" s="94" t="e">
        <f t="shared" si="750"/>
        <v>#REF!</v>
      </c>
      <c r="CI299" s="94" t="e">
        <f t="shared" si="750"/>
        <v>#REF!</v>
      </c>
      <c r="CJ299" s="94" t="e">
        <f t="shared" si="750"/>
        <v>#REF!</v>
      </c>
      <c r="CK299" s="94" t="e">
        <f t="shared" si="750"/>
        <v>#REF!</v>
      </c>
      <c r="CL299" s="94" t="e">
        <f t="shared" si="750"/>
        <v>#REF!</v>
      </c>
      <c r="CM299" s="94" t="e">
        <f t="shared" si="750"/>
        <v>#REF!</v>
      </c>
      <c r="CN299" s="94" t="e">
        <f t="shared" si="750"/>
        <v>#REF!</v>
      </c>
      <c r="CO299" s="79"/>
      <c r="CP299" s="80" t="e">
        <f t="shared" si="737"/>
        <v>#REF!</v>
      </c>
      <c r="CQ299" s="85" t="e">
        <f>CP299/CP239</f>
        <v>#REF!</v>
      </c>
    </row>
    <row r="300" spans="1:95" ht="10.5" customHeight="1" x14ac:dyDescent="0.25">
      <c r="A300" s="70" t="str">
        <f t="shared" si="674"/>
        <v>DespesaEBITDA</v>
      </c>
      <c r="B300" s="114" t="s">
        <v>53</v>
      </c>
      <c r="C300" s="70"/>
      <c r="D300" s="3" t="s">
        <v>161</v>
      </c>
      <c r="E300" s="3" t="e">
        <f>D237</f>
        <v>#REF!</v>
      </c>
      <c r="F300" s="60"/>
      <c r="G300" s="6">
        <v>0.22666342918100679</v>
      </c>
      <c r="H300" s="60"/>
      <c r="I300" s="4">
        <v>6257.3569297521772</v>
      </c>
      <c r="J300" s="4">
        <v>13986.2337979689</v>
      </c>
      <c r="K300" s="4">
        <v>28514.02346247726</v>
      </c>
      <c r="L300" s="4">
        <v>15751.031978040561</v>
      </c>
      <c r="M300" s="4">
        <v>20369.904612328432</v>
      </c>
      <c r="N300" s="4">
        <v>24156.395112343569</v>
      </c>
      <c r="O300" s="4">
        <v>21974.869430715749</v>
      </c>
      <c r="P300" s="4">
        <v>27695.187213729529</v>
      </c>
      <c r="Q300" s="4">
        <v>13851.073596931241</v>
      </c>
      <c r="R300" s="4">
        <v>16557.672613400711</v>
      </c>
      <c r="S300" s="4">
        <v>21599.79048142572</v>
      </c>
      <c r="T300" s="4">
        <v>28441.809170246041</v>
      </c>
      <c r="U300" s="60"/>
      <c r="V300" s="4">
        <f t="shared" si="730"/>
        <v>239155.34839935988</v>
      </c>
      <c r="W300" s="6">
        <f>V300/V239</f>
        <v>0.39242450484914415</v>
      </c>
      <c r="X300" s="60"/>
      <c r="Y300" s="4" t="e">
        <f t="shared" ref="Y300:AJ300" si="751">Y269+Y270</f>
        <v>#REF!</v>
      </c>
      <c r="Z300" s="4" t="e">
        <f t="shared" si="751"/>
        <v>#REF!</v>
      </c>
      <c r="AA300" s="4" t="e">
        <f t="shared" si="751"/>
        <v>#REF!</v>
      </c>
      <c r="AB300" s="4" t="e">
        <f t="shared" si="751"/>
        <v>#REF!</v>
      </c>
      <c r="AC300" s="4" t="e">
        <f t="shared" si="751"/>
        <v>#REF!</v>
      </c>
      <c r="AD300" s="4" t="e">
        <f t="shared" si="751"/>
        <v>#REF!</v>
      </c>
      <c r="AE300" s="4" t="e">
        <f t="shared" si="751"/>
        <v>#REF!</v>
      </c>
      <c r="AF300" s="4" t="e">
        <f t="shared" si="751"/>
        <v>#REF!</v>
      </c>
      <c r="AG300" s="4" t="e">
        <f t="shared" si="751"/>
        <v>#REF!</v>
      </c>
      <c r="AH300" s="4" t="e">
        <f t="shared" si="751"/>
        <v>#REF!</v>
      </c>
      <c r="AI300" s="4" t="e">
        <f t="shared" si="751"/>
        <v>#REF!</v>
      </c>
      <c r="AJ300" s="4" t="e">
        <f t="shared" si="751"/>
        <v>#REF!</v>
      </c>
      <c r="AK300" s="60"/>
      <c r="AL300" s="4" t="e">
        <f t="shared" si="731"/>
        <v>#REF!</v>
      </c>
      <c r="AM300" s="6" t="e">
        <f>AL300/AL239</f>
        <v>#REF!</v>
      </c>
      <c r="AN300" s="60" t="e">
        <f>D237&amp;D300</f>
        <v>#REF!</v>
      </c>
      <c r="AO300" s="4" t="e">
        <f t="shared" ref="AO300:AZ300" si="752">AO269+AO270</f>
        <v>#REF!</v>
      </c>
      <c r="AP300" s="4" t="e">
        <f t="shared" si="752"/>
        <v>#REF!</v>
      </c>
      <c r="AQ300" s="4" t="e">
        <f t="shared" si="752"/>
        <v>#REF!</v>
      </c>
      <c r="AR300" s="4" t="e">
        <f t="shared" si="752"/>
        <v>#REF!</v>
      </c>
      <c r="AS300" s="4" t="e">
        <f t="shared" si="752"/>
        <v>#REF!</v>
      </c>
      <c r="AT300" s="4" t="e">
        <f t="shared" si="752"/>
        <v>#REF!</v>
      </c>
      <c r="AU300" s="4" t="e">
        <f t="shared" si="752"/>
        <v>#REF!</v>
      </c>
      <c r="AV300" s="4" t="e">
        <f t="shared" si="752"/>
        <v>#REF!</v>
      </c>
      <c r="AW300" s="4" t="e">
        <f t="shared" si="752"/>
        <v>#REF!</v>
      </c>
      <c r="AX300" s="4" t="e">
        <f t="shared" si="752"/>
        <v>#REF!</v>
      </c>
      <c r="AY300" s="4" t="e">
        <f t="shared" si="752"/>
        <v>#REF!</v>
      </c>
      <c r="AZ300" s="4" t="e">
        <f t="shared" si="752"/>
        <v>#REF!</v>
      </c>
      <c r="BA300" s="60"/>
      <c r="BB300" s="4" t="e">
        <f t="shared" si="732"/>
        <v>#REF!</v>
      </c>
      <c r="BC300" s="6" t="e">
        <f>BB300/BB239</f>
        <v>#REF!</v>
      </c>
      <c r="BD300" s="60"/>
      <c r="BE300" s="4"/>
      <c r="BF300" s="102"/>
      <c r="BG300" s="102"/>
      <c r="BH300" s="103"/>
      <c r="BI300" s="103"/>
      <c r="BJ300" s="63"/>
      <c r="BK300" s="103"/>
      <c r="BL300" s="60"/>
      <c r="BM300" s="4" t="e">
        <f t="shared" ref="BM300:BX300" si="753">BM269+BM270</f>
        <v>#REF!</v>
      </c>
      <c r="BN300" s="4" t="e">
        <f t="shared" si="753"/>
        <v>#REF!</v>
      </c>
      <c r="BO300" s="4" t="e">
        <f t="shared" si="753"/>
        <v>#REF!</v>
      </c>
      <c r="BP300" s="4" t="e">
        <f t="shared" si="753"/>
        <v>#REF!</v>
      </c>
      <c r="BQ300" s="4" t="e">
        <f t="shared" si="753"/>
        <v>#REF!</v>
      </c>
      <c r="BR300" s="4" t="e">
        <f t="shared" si="753"/>
        <v>#REF!</v>
      </c>
      <c r="BS300" s="4" t="e">
        <f t="shared" si="753"/>
        <v>#REF!</v>
      </c>
      <c r="BT300" s="4" t="e">
        <f t="shared" si="753"/>
        <v>#REF!</v>
      </c>
      <c r="BU300" s="4" t="e">
        <f t="shared" si="753"/>
        <v>#REF!</v>
      </c>
      <c r="BV300" s="4" t="e">
        <f t="shared" si="753"/>
        <v>#REF!</v>
      </c>
      <c r="BW300" s="4" t="e">
        <f t="shared" si="753"/>
        <v>#REF!</v>
      </c>
      <c r="BX300" s="4" t="e">
        <f t="shared" si="753"/>
        <v>#REF!</v>
      </c>
      <c r="BY300" s="60"/>
      <c r="BZ300" s="4" t="e">
        <f t="shared" si="735"/>
        <v>#REF!</v>
      </c>
      <c r="CA300" s="6" t="e">
        <f>BZ300/BZ239</f>
        <v>#REF!</v>
      </c>
      <c r="CB300" s="60"/>
      <c r="CC300" s="4" t="e">
        <f t="shared" ref="CC300:CN300" si="754">CC269+CC270</f>
        <v>#REF!</v>
      </c>
      <c r="CD300" s="4" t="e">
        <f t="shared" si="754"/>
        <v>#REF!</v>
      </c>
      <c r="CE300" s="4" t="e">
        <f t="shared" si="754"/>
        <v>#REF!</v>
      </c>
      <c r="CF300" s="4" t="e">
        <f t="shared" si="754"/>
        <v>#REF!</v>
      </c>
      <c r="CG300" s="4" t="e">
        <f t="shared" si="754"/>
        <v>#REF!</v>
      </c>
      <c r="CH300" s="4" t="e">
        <f t="shared" si="754"/>
        <v>#REF!</v>
      </c>
      <c r="CI300" s="4" t="e">
        <f t="shared" si="754"/>
        <v>#REF!</v>
      </c>
      <c r="CJ300" s="4" t="e">
        <f t="shared" si="754"/>
        <v>#REF!</v>
      </c>
      <c r="CK300" s="4" t="e">
        <f t="shared" si="754"/>
        <v>#REF!</v>
      </c>
      <c r="CL300" s="4" t="e">
        <f t="shared" si="754"/>
        <v>#REF!</v>
      </c>
      <c r="CM300" s="4" t="e">
        <f t="shared" si="754"/>
        <v>#REF!</v>
      </c>
      <c r="CN300" s="4" t="e">
        <f t="shared" si="754"/>
        <v>#REF!</v>
      </c>
      <c r="CO300" s="60"/>
      <c r="CP300" s="4" t="e">
        <f t="shared" si="737"/>
        <v>#REF!</v>
      </c>
      <c r="CQ300" s="6" t="e">
        <f>CP300/CP239</f>
        <v>#REF!</v>
      </c>
    </row>
    <row r="301" spans="1:95" ht="10.5" customHeight="1" x14ac:dyDescent="0.25">
      <c r="A301" s="70" t="str">
        <f t="shared" si="674"/>
        <v>DespesaDespesas financeiras</v>
      </c>
      <c r="B301" s="114" t="s">
        <v>53</v>
      </c>
      <c r="C301" s="70"/>
      <c r="D301" s="92" t="s">
        <v>162</v>
      </c>
      <c r="E301" s="92" t="e">
        <f>D237</f>
        <v>#REF!</v>
      </c>
      <c r="F301" s="60"/>
      <c r="G301" s="66">
        <v>0</v>
      </c>
      <c r="H301" s="60"/>
      <c r="I301" s="65">
        <v>0</v>
      </c>
      <c r="J301" s="65">
        <v>0</v>
      </c>
      <c r="K301" s="65">
        <v>-0.22</v>
      </c>
      <c r="L301" s="65">
        <v>-13.74</v>
      </c>
      <c r="M301" s="65">
        <v>0</v>
      </c>
      <c r="N301" s="65">
        <v>-1.51</v>
      </c>
      <c r="O301" s="65">
        <v>-264.07</v>
      </c>
      <c r="P301" s="65">
        <v>-2757.94</v>
      </c>
      <c r="Q301" s="65">
        <v>-183.16</v>
      </c>
      <c r="R301" s="65">
        <v>-3539.64</v>
      </c>
      <c r="S301" s="65">
        <v>-0.06</v>
      </c>
      <c r="T301" s="65">
        <v>-1638.55</v>
      </c>
      <c r="U301" s="60"/>
      <c r="V301" s="65">
        <f t="shared" si="730"/>
        <v>-8398.89</v>
      </c>
      <c r="W301" s="66">
        <f>V301/V239</f>
        <v>-1.3781545224021634E-2</v>
      </c>
      <c r="X301" s="60"/>
      <c r="Y301" s="65">
        <f t="shared" ref="Y301:AJ301" si="755">SUM(Y302:Y306)</f>
        <v>0</v>
      </c>
      <c r="Z301" s="65">
        <f t="shared" si="755"/>
        <v>0</v>
      </c>
      <c r="AA301" s="65">
        <f t="shared" si="755"/>
        <v>0</v>
      </c>
      <c r="AB301" s="65">
        <f t="shared" si="755"/>
        <v>0</v>
      </c>
      <c r="AC301" s="65">
        <f t="shared" si="755"/>
        <v>0</v>
      </c>
      <c r="AD301" s="65">
        <f t="shared" si="755"/>
        <v>0</v>
      </c>
      <c r="AE301" s="65">
        <f t="shared" si="755"/>
        <v>0</v>
      </c>
      <c r="AF301" s="65">
        <f t="shared" si="755"/>
        <v>0</v>
      </c>
      <c r="AG301" s="65">
        <f t="shared" si="755"/>
        <v>0</v>
      </c>
      <c r="AH301" s="65">
        <f t="shared" si="755"/>
        <v>0</v>
      </c>
      <c r="AI301" s="65">
        <f t="shared" si="755"/>
        <v>0</v>
      </c>
      <c r="AJ301" s="65">
        <f t="shared" si="755"/>
        <v>0</v>
      </c>
      <c r="AK301" s="60"/>
      <c r="AL301" s="65">
        <f t="shared" si="731"/>
        <v>0</v>
      </c>
      <c r="AM301" s="66" t="e">
        <f>AL301/AL239</f>
        <v>#DIV/0!</v>
      </c>
      <c r="AN301" s="60" t="e">
        <f>D237&amp;D301</f>
        <v>#REF!</v>
      </c>
      <c r="AO301" s="65">
        <f t="shared" ref="AO301:AZ301" si="756">SUM(AO302:AO306)</f>
        <v>0</v>
      </c>
      <c r="AP301" s="65">
        <f t="shared" si="756"/>
        <v>0</v>
      </c>
      <c r="AQ301" s="65">
        <f t="shared" si="756"/>
        <v>0</v>
      </c>
      <c r="AR301" s="65">
        <f t="shared" si="756"/>
        <v>0</v>
      </c>
      <c r="AS301" s="65">
        <f t="shared" si="756"/>
        <v>0</v>
      </c>
      <c r="AT301" s="65">
        <f t="shared" si="756"/>
        <v>0</v>
      </c>
      <c r="AU301" s="65">
        <f t="shared" si="756"/>
        <v>0</v>
      </c>
      <c r="AV301" s="65">
        <f t="shared" si="756"/>
        <v>0</v>
      </c>
      <c r="AW301" s="65">
        <f t="shared" si="756"/>
        <v>0</v>
      </c>
      <c r="AX301" s="65">
        <f t="shared" si="756"/>
        <v>0</v>
      </c>
      <c r="AY301" s="65">
        <f t="shared" si="756"/>
        <v>0</v>
      </c>
      <c r="AZ301" s="65">
        <f t="shared" si="756"/>
        <v>0</v>
      </c>
      <c r="BA301" s="60"/>
      <c r="BB301" s="65">
        <f t="shared" si="732"/>
        <v>0</v>
      </c>
      <c r="BC301" s="66" t="e">
        <f>BB301/BB239</f>
        <v>#DIV/0!</v>
      </c>
      <c r="BD301" s="60"/>
      <c r="BE301" s="65"/>
      <c r="BF301" s="105"/>
      <c r="BG301" s="77"/>
      <c r="BH301" s="107"/>
      <c r="BI301" s="107"/>
      <c r="BJ301" s="77"/>
      <c r="BK301" s="107"/>
      <c r="BL301" s="60"/>
      <c r="BM301" s="65">
        <f t="shared" ref="BM301:BX301" si="757">SUM(BM302:BM306)</f>
        <v>0</v>
      </c>
      <c r="BN301" s="65">
        <f t="shared" si="757"/>
        <v>0</v>
      </c>
      <c r="BO301" s="65">
        <f t="shared" si="757"/>
        <v>0</v>
      </c>
      <c r="BP301" s="65">
        <f t="shared" si="757"/>
        <v>0</v>
      </c>
      <c r="BQ301" s="65" t="e">
        <f t="shared" si="757"/>
        <v>#REF!</v>
      </c>
      <c r="BR301" s="65" t="e">
        <f t="shared" si="757"/>
        <v>#REF!</v>
      </c>
      <c r="BS301" s="65" t="e">
        <f t="shared" si="757"/>
        <v>#REF!</v>
      </c>
      <c r="BT301" s="65" t="e">
        <f t="shared" si="757"/>
        <v>#REF!</v>
      </c>
      <c r="BU301" s="65" t="e">
        <f t="shared" si="757"/>
        <v>#REF!</v>
      </c>
      <c r="BV301" s="65" t="e">
        <f t="shared" si="757"/>
        <v>#REF!</v>
      </c>
      <c r="BW301" s="65" t="e">
        <f t="shared" si="757"/>
        <v>#REF!</v>
      </c>
      <c r="BX301" s="65" t="e">
        <f t="shared" si="757"/>
        <v>#REF!</v>
      </c>
      <c r="BY301" s="60"/>
      <c r="BZ301" s="65" t="e">
        <f t="shared" si="735"/>
        <v>#REF!</v>
      </c>
      <c r="CA301" s="66" t="e">
        <f>BZ301/BZ239</f>
        <v>#REF!</v>
      </c>
      <c r="CB301" s="60"/>
      <c r="CC301" s="65" t="e">
        <f t="shared" ref="CC301:CN301" si="758">SUM(CC302:CC306)</f>
        <v>#REF!</v>
      </c>
      <c r="CD301" s="65" t="e">
        <f t="shared" si="758"/>
        <v>#REF!</v>
      </c>
      <c r="CE301" s="65" t="e">
        <f t="shared" si="758"/>
        <v>#REF!</v>
      </c>
      <c r="CF301" s="65" t="e">
        <f t="shared" si="758"/>
        <v>#REF!</v>
      </c>
      <c r="CG301" s="65" t="e">
        <f t="shared" si="758"/>
        <v>#REF!</v>
      </c>
      <c r="CH301" s="65" t="e">
        <f t="shared" si="758"/>
        <v>#REF!</v>
      </c>
      <c r="CI301" s="65" t="e">
        <f t="shared" si="758"/>
        <v>#REF!</v>
      </c>
      <c r="CJ301" s="65" t="e">
        <f t="shared" si="758"/>
        <v>#REF!</v>
      </c>
      <c r="CK301" s="65" t="e">
        <f t="shared" si="758"/>
        <v>#REF!</v>
      </c>
      <c r="CL301" s="65" t="e">
        <f t="shared" si="758"/>
        <v>#REF!</v>
      </c>
      <c r="CM301" s="65" t="e">
        <f t="shared" si="758"/>
        <v>#REF!</v>
      </c>
      <c r="CN301" s="65" t="e">
        <f t="shared" si="758"/>
        <v>#REF!</v>
      </c>
      <c r="CO301" s="60"/>
      <c r="CP301" s="65" t="e">
        <f t="shared" si="737"/>
        <v>#REF!</v>
      </c>
      <c r="CQ301" s="66" t="e">
        <f>CP301/CP239</f>
        <v>#REF!</v>
      </c>
    </row>
    <row r="302" spans="1:95" ht="10.5" customHeight="1" outlineLevel="1" x14ac:dyDescent="0.25">
      <c r="A302" s="70" t="str">
        <f t="shared" si="674"/>
        <v>DespesaAntecipação recebíveis</v>
      </c>
      <c r="B302" s="114" t="s">
        <v>53</v>
      </c>
      <c r="C302" s="78" t="s">
        <v>293</v>
      </c>
      <c r="D302" s="79" t="s">
        <v>163</v>
      </c>
      <c r="E302" s="79" t="e">
        <f>D237</f>
        <v>#REF!</v>
      </c>
      <c r="F302" s="79"/>
      <c r="G302" s="85">
        <v>0</v>
      </c>
      <c r="H302" s="79"/>
      <c r="I302" s="94">
        <v>0</v>
      </c>
      <c r="J302" s="94">
        <v>0</v>
      </c>
      <c r="K302" s="94">
        <v>0</v>
      </c>
      <c r="L302" s="94">
        <v>0</v>
      </c>
      <c r="M302" s="94">
        <v>0</v>
      </c>
      <c r="N302" s="94">
        <v>0</v>
      </c>
      <c r="O302" s="94">
        <v>-249.55</v>
      </c>
      <c r="P302" s="94">
        <v>-2656.07</v>
      </c>
      <c r="Q302" s="94">
        <v>0</v>
      </c>
      <c r="R302" s="94">
        <v>0</v>
      </c>
      <c r="S302" s="94">
        <v>0</v>
      </c>
      <c r="T302" s="94">
        <v>-1636.91</v>
      </c>
      <c r="U302" s="79"/>
      <c r="V302" s="80">
        <f t="shared" si="730"/>
        <v>-4542.5300000000007</v>
      </c>
      <c r="W302" s="85">
        <f>V302/V239</f>
        <v>-7.4537328892835845E-3</v>
      </c>
      <c r="X302" s="60"/>
      <c r="Y302" s="94">
        <f t="array" ref="Y302">IFERROR(INDEX(#REF!,MATCH($A237&amp;$D302,#REF!,0),MATCH(Y$3,#REF!,0)),0)</f>
        <v>0</v>
      </c>
      <c r="Z302" s="94">
        <f t="array" ref="Z302">IFERROR(INDEX(#REF!,MATCH($A237&amp;$D302,#REF!,0),MATCH(Z$3,#REF!,0)),0)</f>
        <v>0</v>
      </c>
      <c r="AA302" s="94">
        <f t="array" ref="AA302">IFERROR(INDEX(#REF!,MATCH($A237&amp;$D302,#REF!,0),MATCH(AA$3,#REF!,0)),0)</f>
        <v>0</v>
      </c>
      <c r="AB302" s="94">
        <f t="array" ref="AB302">IFERROR(INDEX(#REF!,MATCH($A237&amp;$D302,#REF!,0),MATCH(AB$3,#REF!,0)),0)</f>
        <v>0</v>
      </c>
      <c r="AC302" s="94">
        <f t="array" ref="AC302">IFERROR(INDEX(#REF!,MATCH($A237&amp;$D302,#REF!,0),MATCH(AC$3,#REF!,0)),0)</f>
        <v>0</v>
      </c>
      <c r="AD302" s="94">
        <f t="array" ref="AD302">IFERROR(INDEX(#REF!,MATCH($A237&amp;$D302,#REF!,0),MATCH(AD$3,#REF!,0)),0)</f>
        <v>0</v>
      </c>
      <c r="AE302" s="94">
        <f t="array" ref="AE302">IFERROR(INDEX(#REF!,MATCH($A237&amp;$D302,#REF!,0),MATCH(AE$3,#REF!,0)),0)</f>
        <v>0</v>
      </c>
      <c r="AF302" s="94">
        <f t="array" ref="AF302">IFERROR(INDEX(#REF!,MATCH($A237&amp;$D302,#REF!,0),MATCH(AF$3,#REF!,0)),0)</f>
        <v>0</v>
      </c>
      <c r="AG302" s="94">
        <f t="array" ref="AG302">IFERROR(INDEX(#REF!,MATCH($A237&amp;$D302,#REF!,0),MATCH(AG$3,#REF!,0)),0)</f>
        <v>0</v>
      </c>
      <c r="AH302" s="94">
        <f t="array" ref="AH302">IFERROR(INDEX(#REF!,MATCH($A237&amp;$D302,#REF!,0),MATCH(AH$3,#REF!,0)),0)</f>
        <v>0</v>
      </c>
      <c r="AI302" s="94">
        <f t="array" ref="AI302">IFERROR(INDEX(#REF!,MATCH($A237&amp;$D302,#REF!,0),MATCH(AI$3,#REF!,0)),0)</f>
        <v>0</v>
      </c>
      <c r="AJ302" s="94">
        <f t="array" ref="AJ302">IFERROR(INDEX(#REF!,MATCH($A237&amp;$D302,#REF!,0),MATCH(AJ$3,#REF!,0)),0)</f>
        <v>0</v>
      </c>
      <c r="AK302" s="79"/>
      <c r="AL302" s="80">
        <f t="shared" si="731"/>
        <v>0</v>
      </c>
      <c r="AM302" s="85" t="e">
        <f>AL302/AL239</f>
        <v>#DIV/0!</v>
      </c>
      <c r="AN302" s="60" t="e">
        <f>D237&amp;D302</f>
        <v>#REF!</v>
      </c>
      <c r="AO302" s="94">
        <f t="array" ref="AO302">IFERROR(INDEX(#REF!,MATCH($A237&amp;$D302,#REF!,0),MATCH(AO$3,#REF!,0)),0)</f>
        <v>0</v>
      </c>
      <c r="AP302" s="94">
        <f t="array" ref="AP302">IFERROR(INDEX(#REF!,MATCH($A237&amp;$D302,#REF!,0),MATCH(AP$3,#REF!,0)),0)</f>
        <v>0</v>
      </c>
      <c r="AQ302" s="94">
        <f t="array" ref="AQ302">IFERROR(INDEX(#REF!,MATCH($A237&amp;$D302,#REF!,0),MATCH(AQ$3,#REF!,0)),0)</f>
        <v>0</v>
      </c>
      <c r="AR302" s="94">
        <f t="array" ref="AR302">IFERROR(INDEX(#REF!,MATCH($A237&amp;$D302,#REF!,0),MATCH(AR$3,#REF!,0)),0)</f>
        <v>0</v>
      </c>
      <c r="AS302" s="94">
        <f t="array" ref="AS302">IFERROR(INDEX(#REF!,MATCH($A237&amp;$D302,#REF!,0),MATCH(AS$3,#REF!,0)),0)</f>
        <v>0</v>
      </c>
      <c r="AT302" s="94">
        <f t="array" ref="AT302">IFERROR(INDEX(#REF!,MATCH($A237&amp;$D302,#REF!,0),MATCH(AT$3,#REF!,0)),0)</f>
        <v>0</v>
      </c>
      <c r="AU302" s="94">
        <f t="array" ref="AU302">IFERROR(INDEX(#REF!,MATCH($A237&amp;$D302,#REF!,0),MATCH(AU$3,#REF!,0)),0)</f>
        <v>0</v>
      </c>
      <c r="AV302" s="94">
        <f t="array" ref="AV302">IFERROR(INDEX(#REF!,MATCH($A237&amp;$D302,#REF!,0),MATCH(AV$3,#REF!,0)),0)</f>
        <v>0</v>
      </c>
      <c r="AW302" s="94">
        <f t="array" ref="AW302">IFERROR(INDEX(#REF!,MATCH($A237&amp;$D302,#REF!,0),MATCH(AW$3,#REF!,0)),0)</f>
        <v>0</v>
      </c>
      <c r="AX302" s="94">
        <f t="array" ref="AX302">IFERROR(INDEX(#REF!,MATCH($A237&amp;$D302,#REF!,0),MATCH(AX$3,#REF!,0)),0)</f>
        <v>0</v>
      </c>
      <c r="AY302" s="94">
        <f t="array" ref="AY302">IFERROR(INDEX(#REF!,MATCH($A237&amp;$D302,#REF!,0),MATCH(AY$3,#REF!,0)),0)</f>
        <v>0</v>
      </c>
      <c r="AZ302" s="94">
        <f t="array" ref="AZ302">IFERROR(INDEX(#REF!,MATCH($A237&amp;$D302,#REF!,0),MATCH(AZ$3,#REF!,0)),0)</f>
        <v>0</v>
      </c>
      <c r="BA302" s="79"/>
      <c r="BB302" s="80">
        <f t="shared" si="732"/>
        <v>0</v>
      </c>
      <c r="BC302" s="85" t="e">
        <f>BB302/BB239</f>
        <v>#DIV/0!</v>
      </c>
      <c r="BD302" s="60"/>
      <c r="BE302" s="94">
        <f>INDEX($BE$4:$BK$115,MATCH($D302,$D$4:$D$115,0),MATCH(BE$475,$BE$4:$BK$4,0))</f>
        <v>0</v>
      </c>
      <c r="BF302" s="115">
        <f>INDEX($BE$4:$BK$115,MATCH($D302,$D$4:$D$115,0),MATCH(BF$475,$BE$4:$BK$4,0))</f>
        <v>0</v>
      </c>
      <c r="BG302" s="112" t="e">
        <f>INDEX($BE$4:$BK$115,MATCH($D302,$D$4:$D$115,0),MATCH(BG$475,$BE$4:$BK$4,0))</f>
        <v>#REF!</v>
      </c>
      <c r="BH302" s="111" t="e">
        <f>BH255</f>
        <v>#REF!</v>
      </c>
      <c r="BI302" s="111">
        <f t="array" ref="BI302">INDEX($BE$4:$BK$115,MATCH($D302,$D$4:$D$115,0),MATCH(BI$475,$BE$4:$BK$4,0))</f>
        <v>0</v>
      </c>
      <c r="BJ302" s="112" t="e">
        <f>INDEX($BE$4:$BK$115,MATCH($D302,$D$4:$D$115,0),MATCH(BJ$475,$BE$4:$BK$4,0))</f>
        <v>#REF!</v>
      </c>
      <c r="BK302" s="111" t="e">
        <f>INDEX($BE$4:$BK$115,MATCH($D302,$D$4:$D$115,0),MATCH(BK$475,$BE$4:$BK$4,0))</f>
        <v>#REF!</v>
      </c>
      <c r="BL302" s="60"/>
      <c r="BM302" s="94">
        <f t="array" ref="BM302">IFERROR(INDEX(#REF!,MATCH($A237&amp;$D302,#REF!,0),MATCH(BM$3,#REF!,0)),0)</f>
        <v>0</v>
      </c>
      <c r="BN302" s="94">
        <f t="array" ref="BN302">IFERROR(INDEX(#REF!,MATCH($A237&amp;$D302,#REF!,0),MATCH(BN$3,#REF!,0)),0)</f>
        <v>0</v>
      </c>
      <c r="BO302" s="94">
        <f t="array" ref="BO302">IFERROR(INDEX(#REF!,MATCH($A237&amp;$D302,#REF!,0),MATCH(BO$3,#REF!,0)),0)</f>
        <v>0</v>
      </c>
      <c r="BP302" s="94">
        <f t="array" ref="BP302">IFERROR(INDEX(#REF!,MATCH($A237&amp;$D302,#REF!,0),MATCH(BP$3,#REF!,0)),0)</f>
        <v>0</v>
      </c>
      <c r="BQ302" s="94" t="e">
        <f t="shared" ref="BQ302:BX302" si="759">((BQ239*$G302*--(AND($BF302=0,$BG302=0))+$BF302+BQ239*$BG302)*--(BQ$3&gt;=$BH302))*(1+$BJ302*--(BQ$3&gt;=$BK302))*--(IFERROR(MOD(MONTH(BQ$3),$BI302),0)=0)</f>
        <v>#REF!</v>
      </c>
      <c r="BR302" s="94" t="e">
        <f t="shared" si="759"/>
        <v>#REF!</v>
      </c>
      <c r="BS302" s="94" t="e">
        <f t="shared" si="759"/>
        <v>#REF!</v>
      </c>
      <c r="BT302" s="94" t="e">
        <f t="shared" si="759"/>
        <v>#REF!</v>
      </c>
      <c r="BU302" s="94" t="e">
        <f t="shared" si="759"/>
        <v>#REF!</v>
      </c>
      <c r="BV302" s="94" t="e">
        <f t="shared" si="759"/>
        <v>#REF!</v>
      </c>
      <c r="BW302" s="94" t="e">
        <f t="shared" si="759"/>
        <v>#REF!</v>
      </c>
      <c r="BX302" s="94" t="e">
        <f t="shared" si="759"/>
        <v>#REF!</v>
      </c>
      <c r="BY302" s="79"/>
      <c r="BZ302" s="80" t="e">
        <f t="shared" si="735"/>
        <v>#REF!</v>
      </c>
      <c r="CA302" s="85" t="e">
        <f>BZ302/BZ239</f>
        <v>#REF!</v>
      </c>
      <c r="CB302" s="60"/>
      <c r="CC302" s="94" t="e">
        <f t="shared" ref="CC302:CN302" si="760">((CC239*$G302*--(AND($BF302=0,$BG302=0))+$BF302+CC239*$BG302)*--(CC$3&gt;=$BH302))*(1+$BJ302*--(CC$3&gt;=$BK302))*--(IFERROR(MOD(MONTH(CC$3),$BI302),0)=0)</f>
        <v>#REF!</v>
      </c>
      <c r="CD302" s="94" t="e">
        <f t="shared" si="760"/>
        <v>#REF!</v>
      </c>
      <c r="CE302" s="94" t="e">
        <f t="shared" si="760"/>
        <v>#REF!</v>
      </c>
      <c r="CF302" s="94" t="e">
        <f t="shared" si="760"/>
        <v>#REF!</v>
      </c>
      <c r="CG302" s="94" t="e">
        <f t="shared" si="760"/>
        <v>#REF!</v>
      </c>
      <c r="CH302" s="94" t="e">
        <f t="shared" si="760"/>
        <v>#REF!</v>
      </c>
      <c r="CI302" s="94" t="e">
        <f t="shared" si="760"/>
        <v>#REF!</v>
      </c>
      <c r="CJ302" s="94" t="e">
        <f t="shared" si="760"/>
        <v>#REF!</v>
      </c>
      <c r="CK302" s="94" t="e">
        <f t="shared" si="760"/>
        <v>#REF!</v>
      </c>
      <c r="CL302" s="94" t="e">
        <f t="shared" si="760"/>
        <v>#REF!</v>
      </c>
      <c r="CM302" s="94" t="e">
        <f t="shared" si="760"/>
        <v>#REF!</v>
      </c>
      <c r="CN302" s="94" t="e">
        <f t="shared" si="760"/>
        <v>#REF!</v>
      </c>
      <c r="CO302" s="79"/>
      <c r="CP302" s="80" t="e">
        <f t="shared" si="737"/>
        <v>#REF!</v>
      </c>
      <c r="CQ302" s="85" t="e">
        <f>CP302/CP239</f>
        <v>#REF!</v>
      </c>
    </row>
    <row r="303" spans="1:95" ht="10.5" customHeight="1" outlineLevel="1" x14ac:dyDescent="0.25">
      <c r="A303" s="70" t="str">
        <f t="shared" ref="A303:A314" si="761">B303&amp;D303</f>
        <v>DespesaIOF</v>
      </c>
      <c r="B303" s="114" t="s">
        <v>53</v>
      </c>
      <c r="C303" s="78" t="s">
        <v>294</v>
      </c>
      <c r="D303" s="79" t="s">
        <v>164</v>
      </c>
      <c r="E303" s="79" t="e">
        <f>D237</f>
        <v>#REF!</v>
      </c>
      <c r="F303" s="79"/>
      <c r="G303" s="85">
        <v>0</v>
      </c>
      <c r="H303" s="79"/>
      <c r="I303" s="94">
        <v>0</v>
      </c>
      <c r="J303" s="94">
        <v>0</v>
      </c>
      <c r="K303" s="94">
        <v>0</v>
      </c>
      <c r="L303" s="94">
        <v>0</v>
      </c>
      <c r="M303" s="94">
        <v>0</v>
      </c>
      <c r="N303" s="94">
        <v>0</v>
      </c>
      <c r="O303" s="94">
        <v>0</v>
      </c>
      <c r="P303" s="94">
        <v>0</v>
      </c>
      <c r="Q303" s="94">
        <v>0</v>
      </c>
      <c r="R303" s="94">
        <v>0</v>
      </c>
      <c r="S303" s="94">
        <v>0</v>
      </c>
      <c r="T303" s="94">
        <v>0</v>
      </c>
      <c r="U303" s="79"/>
      <c r="V303" s="80">
        <f t="shared" si="730"/>
        <v>0</v>
      </c>
      <c r="W303" s="85">
        <f>V303/V239</f>
        <v>0</v>
      </c>
      <c r="X303" s="60"/>
      <c r="Y303" s="94">
        <f t="array" ref="Y303">IFERROR(INDEX(#REF!,MATCH($A237&amp;$D303,#REF!,0),MATCH(Y$3,#REF!,0)),0)</f>
        <v>0</v>
      </c>
      <c r="Z303" s="94">
        <f t="array" ref="Z303">IFERROR(INDEX(#REF!,MATCH($A237&amp;$D303,#REF!,0),MATCH(Z$3,#REF!,0)),0)</f>
        <v>0</v>
      </c>
      <c r="AA303" s="94">
        <f t="array" ref="AA303">IFERROR(INDEX(#REF!,MATCH($A237&amp;$D303,#REF!,0),MATCH(AA$3,#REF!,0)),0)</f>
        <v>0</v>
      </c>
      <c r="AB303" s="94">
        <f t="array" ref="AB303">IFERROR(INDEX(#REF!,MATCH($A237&amp;$D303,#REF!,0),MATCH(AB$3,#REF!,0)),0)</f>
        <v>0</v>
      </c>
      <c r="AC303" s="94">
        <f t="array" ref="AC303">IFERROR(INDEX(#REF!,MATCH($A237&amp;$D303,#REF!,0),MATCH(AC$3,#REF!,0)),0)</f>
        <v>0</v>
      </c>
      <c r="AD303" s="94">
        <f t="array" ref="AD303">IFERROR(INDEX(#REF!,MATCH($A237&amp;$D303,#REF!,0),MATCH(AD$3,#REF!,0)),0)</f>
        <v>0</v>
      </c>
      <c r="AE303" s="94">
        <f t="array" ref="AE303">IFERROR(INDEX(#REF!,MATCH($A237&amp;$D303,#REF!,0),MATCH(AE$3,#REF!,0)),0)</f>
        <v>0</v>
      </c>
      <c r="AF303" s="94">
        <f t="array" ref="AF303">IFERROR(INDEX(#REF!,MATCH($A237&amp;$D303,#REF!,0),MATCH(AF$3,#REF!,0)),0)</f>
        <v>0</v>
      </c>
      <c r="AG303" s="94">
        <f t="array" ref="AG303">IFERROR(INDEX(#REF!,MATCH($A237&amp;$D303,#REF!,0),MATCH(AG$3,#REF!,0)),0)</f>
        <v>0</v>
      </c>
      <c r="AH303" s="94">
        <f t="array" ref="AH303">IFERROR(INDEX(#REF!,MATCH($A237&amp;$D303,#REF!,0),MATCH(AH$3,#REF!,0)),0)</f>
        <v>0</v>
      </c>
      <c r="AI303" s="94">
        <f t="array" ref="AI303">IFERROR(INDEX(#REF!,MATCH($A237&amp;$D303,#REF!,0),MATCH(AI$3,#REF!,0)),0)</f>
        <v>0</v>
      </c>
      <c r="AJ303" s="94">
        <f t="array" ref="AJ303">IFERROR(INDEX(#REF!,MATCH($A237&amp;$D303,#REF!,0),MATCH(AJ$3,#REF!,0)),0)</f>
        <v>0</v>
      </c>
      <c r="AK303" s="79"/>
      <c r="AL303" s="80">
        <f t="shared" si="731"/>
        <v>0</v>
      </c>
      <c r="AM303" s="85" t="e">
        <f>AL303/AL239</f>
        <v>#DIV/0!</v>
      </c>
      <c r="AN303" s="60" t="e">
        <f>D237&amp;D303</f>
        <v>#REF!</v>
      </c>
      <c r="AO303" s="94">
        <f t="array" ref="AO303">IFERROR(INDEX(#REF!,MATCH($A237&amp;$D303,#REF!,0),MATCH(AO$3,#REF!,0)),0)</f>
        <v>0</v>
      </c>
      <c r="AP303" s="94">
        <f t="array" ref="AP303">IFERROR(INDEX(#REF!,MATCH($A237&amp;$D303,#REF!,0),MATCH(AP$3,#REF!,0)),0)</f>
        <v>0</v>
      </c>
      <c r="AQ303" s="94">
        <f t="array" ref="AQ303">IFERROR(INDEX(#REF!,MATCH($A237&amp;$D303,#REF!,0),MATCH(AQ$3,#REF!,0)),0)</f>
        <v>0</v>
      </c>
      <c r="AR303" s="94">
        <f t="array" ref="AR303">IFERROR(INDEX(#REF!,MATCH($A237&amp;$D303,#REF!,0),MATCH(AR$3,#REF!,0)),0)</f>
        <v>0</v>
      </c>
      <c r="AS303" s="94">
        <f t="array" ref="AS303">IFERROR(INDEX(#REF!,MATCH($A237&amp;$D303,#REF!,0),MATCH(AS$3,#REF!,0)),0)</f>
        <v>0</v>
      </c>
      <c r="AT303" s="94">
        <f t="array" ref="AT303">IFERROR(INDEX(#REF!,MATCH($A237&amp;$D303,#REF!,0),MATCH(AT$3,#REF!,0)),0)</f>
        <v>0</v>
      </c>
      <c r="AU303" s="94">
        <f t="array" ref="AU303">IFERROR(INDEX(#REF!,MATCH($A237&amp;$D303,#REF!,0),MATCH(AU$3,#REF!,0)),0)</f>
        <v>0</v>
      </c>
      <c r="AV303" s="94">
        <f t="array" ref="AV303">IFERROR(INDEX(#REF!,MATCH($A237&amp;$D303,#REF!,0),MATCH(AV$3,#REF!,0)),0)</f>
        <v>0</v>
      </c>
      <c r="AW303" s="94">
        <f t="array" ref="AW303">IFERROR(INDEX(#REF!,MATCH($A237&amp;$D303,#REF!,0),MATCH(AW$3,#REF!,0)),0)</f>
        <v>0</v>
      </c>
      <c r="AX303" s="94">
        <f t="array" ref="AX303">IFERROR(INDEX(#REF!,MATCH($A237&amp;$D303,#REF!,0),MATCH(AX$3,#REF!,0)),0)</f>
        <v>0</v>
      </c>
      <c r="AY303" s="94">
        <f t="array" ref="AY303">IFERROR(INDEX(#REF!,MATCH($A237&amp;$D303,#REF!,0),MATCH(AY$3,#REF!,0)),0)</f>
        <v>0</v>
      </c>
      <c r="AZ303" s="94">
        <f t="array" ref="AZ303">IFERROR(INDEX(#REF!,MATCH($A237&amp;$D303,#REF!,0),MATCH(AZ$3,#REF!,0)),0)</f>
        <v>0</v>
      </c>
      <c r="BA303" s="79"/>
      <c r="BB303" s="80">
        <f t="shared" si="732"/>
        <v>0</v>
      </c>
      <c r="BC303" s="85" t="e">
        <f>BB303/BB239</f>
        <v>#DIV/0!</v>
      </c>
      <c r="BD303" s="60"/>
      <c r="BE303" s="94"/>
      <c r="BF303" s="115"/>
      <c r="BG303" s="115"/>
      <c r="BH303" s="111"/>
      <c r="BI303" s="111"/>
      <c r="BJ303" s="112"/>
      <c r="BK303" s="111"/>
      <c r="BL303" s="60"/>
      <c r="BM303" s="94">
        <f t="array" ref="BM303">IFERROR(INDEX(#REF!,MATCH($A237&amp;$D303,#REF!,0),MATCH(BM$3,#REF!,0)),0)</f>
        <v>0</v>
      </c>
      <c r="BN303" s="94">
        <f t="array" ref="BN303">IFERROR(INDEX(#REF!,MATCH($A237&amp;$D303,#REF!,0),MATCH(BN$3,#REF!,0)),0)</f>
        <v>0</v>
      </c>
      <c r="BO303" s="94">
        <f t="array" ref="BO303">IFERROR(INDEX(#REF!,MATCH($A237&amp;$D303,#REF!,0),MATCH(BO$3,#REF!,0)),0)</f>
        <v>0</v>
      </c>
      <c r="BP303" s="94">
        <f t="array" ref="BP303">IFERROR(INDEX(#REF!,MATCH($A237&amp;$D303,#REF!,0),MATCH(BP$3,#REF!,0)),0)</f>
        <v>0</v>
      </c>
      <c r="BQ303" s="94" t="e">
        <f t="shared" ref="BQ303:BX305" si="762">((BQ237*$G303*--(AND($BF303=0,$BG303=0))+$BF303+BQ237*$BG303)*--(BQ$3&gt;=$BH303))*(1+$BJ303*--(BQ$3&gt;=$BK303))*--(IFERROR(MOD(MONTH(BQ$3),$BI303),0)=0)</f>
        <v>#REF!</v>
      </c>
      <c r="BR303" s="94" t="e">
        <f t="shared" si="762"/>
        <v>#REF!</v>
      </c>
      <c r="BS303" s="94" t="e">
        <f t="shared" si="762"/>
        <v>#REF!</v>
      </c>
      <c r="BT303" s="94" t="e">
        <f t="shared" si="762"/>
        <v>#REF!</v>
      </c>
      <c r="BU303" s="94" t="e">
        <f t="shared" si="762"/>
        <v>#REF!</v>
      </c>
      <c r="BV303" s="94" t="e">
        <f t="shared" si="762"/>
        <v>#REF!</v>
      </c>
      <c r="BW303" s="94" t="e">
        <f t="shared" si="762"/>
        <v>#REF!</v>
      </c>
      <c r="BX303" s="94" t="e">
        <f t="shared" si="762"/>
        <v>#REF!</v>
      </c>
      <c r="BY303" s="79"/>
      <c r="BZ303" s="80" t="e">
        <f t="shared" si="735"/>
        <v>#REF!</v>
      </c>
      <c r="CA303" s="85" t="e">
        <f>BZ303/BZ239</f>
        <v>#REF!</v>
      </c>
      <c r="CB303" s="60"/>
      <c r="CC303" s="94" t="e">
        <f t="shared" ref="CC303:CN303" si="763">((CC237*$G303*--(AND($BF303=0,$BG303=0))+$BF303+CC237*$BG303)*--(CC$3&gt;=$BH303))*(1+$BJ303*--(CC$3&gt;=$BK303))*--(IFERROR(MOD(MONTH(CC$3),$BI303),0)=0)</f>
        <v>#REF!</v>
      </c>
      <c r="CD303" s="94" t="e">
        <f t="shared" si="763"/>
        <v>#REF!</v>
      </c>
      <c r="CE303" s="94" t="e">
        <f t="shared" si="763"/>
        <v>#REF!</v>
      </c>
      <c r="CF303" s="94" t="e">
        <f t="shared" si="763"/>
        <v>#REF!</v>
      </c>
      <c r="CG303" s="94" t="e">
        <f t="shared" si="763"/>
        <v>#REF!</v>
      </c>
      <c r="CH303" s="94" t="e">
        <f t="shared" si="763"/>
        <v>#REF!</v>
      </c>
      <c r="CI303" s="94" t="e">
        <f t="shared" si="763"/>
        <v>#REF!</v>
      </c>
      <c r="CJ303" s="94" t="e">
        <f t="shared" si="763"/>
        <v>#REF!</v>
      </c>
      <c r="CK303" s="94" t="e">
        <f t="shared" si="763"/>
        <v>#REF!</v>
      </c>
      <c r="CL303" s="94" t="e">
        <f t="shared" si="763"/>
        <v>#REF!</v>
      </c>
      <c r="CM303" s="94" t="e">
        <f t="shared" si="763"/>
        <v>#REF!</v>
      </c>
      <c r="CN303" s="94" t="e">
        <f t="shared" si="763"/>
        <v>#REF!</v>
      </c>
      <c r="CO303" s="79"/>
      <c r="CP303" s="80" t="e">
        <f t="shared" si="737"/>
        <v>#REF!</v>
      </c>
      <c r="CQ303" s="85" t="e">
        <f>CP303/CP239</f>
        <v>#REF!</v>
      </c>
    </row>
    <row r="304" spans="1:95" ht="10.5" customHeight="1" outlineLevel="1" x14ac:dyDescent="0.25">
      <c r="A304" s="70" t="str">
        <f t="shared" si="761"/>
        <v>DespesaRendimentos aplicações</v>
      </c>
      <c r="B304" s="114" t="s">
        <v>53</v>
      </c>
      <c r="C304" s="78" t="s">
        <v>294</v>
      </c>
      <c r="D304" s="79" t="s">
        <v>165</v>
      </c>
      <c r="E304" s="79" t="e">
        <f>D237</f>
        <v>#REF!</v>
      </c>
      <c r="F304" s="79"/>
      <c r="G304" s="85">
        <v>0</v>
      </c>
      <c r="H304" s="79"/>
      <c r="I304" s="94">
        <v>0</v>
      </c>
      <c r="J304" s="94">
        <v>0</v>
      </c>
      <c r="K304" s="94">
        <v>0</v>
      </c>
      <c r="L304" s="94">
        <v>0</v>
      </c>
      <c r="M304" s="94">
        <v>0</v>
      </c>
      <c r="N304" s="94">
        <v>0</v>
      </c>
      <c r="O304" s="94">
        <v>0</v>
      </c>
      <c r="P304" s="94">
        <v>0</v>
      </c>
      <c r="Q304" s="94">
        <v>0</v>
      </c>
      <c r="R304" s="94">
        <v>0</v>
      </c>
      <c r="S304" s="94">
        <v>0</v>
      </c>
      <c r="T304" s="94">
        <v>0</v>
      </c>
      <c r="U304" s="79"/>
      <c r="V304" s="80">
        <f t="shared" si="730"/>
        <v>0</v>
      </c>
      <c r="W304" s="85">
        <f>V304/V239</f>
        <v>0</v>
      </c>
      <c r="X304" s="60"/>
      <c r="Y304" s="94">
        <f t="array" ref="Y304">IFERROR(INDEX(#REF!,MATCH($A237&amp;$D304,#REF!,0),MATCH(Y$3,#REF!,0)),0)</f>
        <v>0</v>
      </c>
      <c r="Z304" s="94">
        <f t="array" ref="Z304">IFERROR(INDEX(#REF!,MATCH($A237&amp;$D304,#REF!,0),MATCH(Z$3,#REF!,0)),0)</f>
        <v>0</v>
      </c>
      <c r="AA304" s="94">
        <f t="array" ref="AA304">IFERROR(INDEX(#REF!,MATCH($A237&amp;$D304,#REF!,0),MATCH(AA$3,#REF!,0)),0)</f>
        <v>0</v>
      </c>
      <c r="AB304" s="94">
        <f t="array" ref="AB304">IFERROR(INDEX(#REF!,MATCH($A237&amp;$D304,#REF!,0),MATCH(AB$3,#REF!,0)),0)</f>
        <v>0</v>
      </c>
      <c r="AC304" s="94">
        <f t="array" ref="AC304">IFERROR(INDEX(#REF!,MATCH($A237&amp;$D304,#REF!,0),MATCH(AC$3,#REF!,0)),0)</f>
        <v>0</v>
      </c>
      <c r="AD304" s="94">
        <f t="array" ref="AD304">IFERROR(INDEX(#REF!,MATCH($A237&amp;$D304,#REF!,0),MATCH(AD$3,#REF!,0)),0)</f>
        <v>0</v>
      </c>
      <c r="AE304" s="94">
        <f t="array" ref="AE304">IFERROR(INDEX(#REF!,MATCH($A237&amp;$D304,#REF!,0),MATCH(AE$3,#REF!,0)),0)</f>
        <v>0</v>
      </c>
      <c r="AF304" s="94">
        <f t="array" ref="AF304">IFERROR(INDEX(#REF!,MATCH($A237&amp;$D304,#REF!,0),MATCH(AF$3,#REF!,0)),0)</f>
        <v>0</v>
      </c>
      <c r="AG304" s="94">
        <f t="array" ref="AG304">IFERROR(INDEX(#REF!,MATCH($A237&amp;$D304,#REF!,0),MATCH(AG$3,#REF!,0)),0)</f>
        <v>0</v>
      </c>
      <c r="AH304" s="94">
        <f t="array" ref="AH304">IFERROR(INDEX(#REF!,MATCH($A237&amp;$D304,#REF!,0),MATCH(AH$3,#REF!,0)),0)</f>
        <v>0</v>
      </c>
      <c r="AI304" s="94">
        <f t="array" ref="AI304">IFERROR(INDEX(#REF!,MATCH($A237&amp;$D304,#REF!,0),MATCH(AI$3,#REF!,0)),0)</f>
        <v>0</v>
      </c>
      <c r="AJ304" s="94">
        <f t="array" ref="AJ304">IFERROR(INDEX(#REF!,MATCH($A237&amp;$D304,#REF!,0),MATCH(AJ$3,#REF!,0)),0)</f>
        <v>0</v>
      </c>
      <c r="AK304" s="79"/>
      <c r="AL304" s="80">
        <f t="shared" si="731"/>
        <v>0</v>
      </c>
      <c r="AM304" s="85" t="e">
        <f>AL304/AL239</f>
        <v>#DIV/0!</v>
      </c>
      <c r="AN304" s="60" t="e">
        <f>D237&amp;D304</f>
        <v>#REF!</v>
      </c>
      <c r="AO304" s="94">
        <f t="array" ref="AO304">IFERROR(INDEX(#REF!,MATCH($A237&amp;$D304,#REF!,0),MATCH(AO$3,#REF!,0)),0)</f>
        <v>0</v>
      </c>
      <c r="AP304" s="94">
        <f t="array" ref="AP304">IFERROR(INDEX(#REF!,MATCH($A237&amp;$D304,#REF!,0),MATCH(AP$3,#REF!,0)),0)</f>
        <v>0</v>
      </c>
      <c r="AQ304" s="94">
        <f t="array" ref="AQ304">IFERROR(INDEX(#REF!,MATCH($A237&amp;$D304,#REF!,0),MATCH(AQ$3,#REF!,0)),0)</f>
        <v>0</v>
      </c>
      <c r="AR304" s="94">
        <f t="array" ref="AR304">IFERROR(INDEX(#REF!,MATCH($A237&amp;$D304,#REF!,0),MATCH(AR$3,#REF!,0)),0)</f>
        <v>0</v>
      </c>
      <c r="AS304" s="94">
        <f t="array" ref="AS304">IFERROR(INDEX(#REF!,MATCH($A237&amp;$D304,#REF!,0),MATCH(AS$3,#REF!,0)),0)</f>
        <v>0</v>
      </c>
      <c r="AT304" s="94">
        <f t="array" ref="AT304">IFERROR(INDEX(#REF!,MATCH($A237&amp;$D304,#REF!,0),MATCH(AT$3,#REF!,0)),0)</f>
        <v>0</v>
      </c>
      <c r="AU304" s="94">
        <f t="array" ref="AU304">IFERROR(INDEX(#REF!,MATCH($A237&amp;$D304,#REF!,0),MATCH(AU$3,#REF!,0)),0)</f>
        <v>0</v>
      </c>
      <c r="AV304" s="94">
        <f t="array" ref="AV304">IFERROR(INDEX(#REF!,MATCH($A237&amp;$D304,#REF!,0),MATCH(AV$3,#REF!,0)),0)</f>
        <v>0</v>
      </c>
      <c r="AW304" s="94">
        <f t="array" ref="AW304">IFERROR(INDEX(#REF!,MATCH($A237&amp;$D304,#REF!,0),MATCH(AW$3,#REF!,0)),0)</f>
        <v>0</v>
      </c>
      <c r="AX304" s="94">
        <f t="array" ref="AX304">IFERROR(INDEX(#REF!,MATCH($A237&amp;$D304,#REF!,0),MATCH(AX$3,#REF!,0)),0)</f>
        <v>0</v>
      </c>
      <c r="AY304" s="94">
        <f t="array" ref="AY304">IFERROR(INDEX(#REF!,MATCH($A237&amp;$D304,#REF!,0),MATCH(AY$3,#REF!,0)),0)</f>
        <v>0</v>
      </c>
      <c r="AZ304" s="94">
        <f t="array" ref="AZ304">IFERROR(INDEX(#REF!,MATCH($A237&amp;$D304,#REF!,0),MATCH(AZ$3,#REF!,0)),0)</f>
        <v>0</v>
      </c>
      <c r="BA304" s="79"/>
      <c r="BB304" s="80">
        <f t="shared" si="732"/>
        <v>0</v>
      </c>
      <c r="BC304" s="85" t="e">
        <f>BB304/BB239</f>
        <v>#DIV/0!</v>
      </c>
      <c r="BD304" s="60"/>
      <c r="BE304" s="94"/>
      <c r="BF304" s="115"/>
      <c r="BG304" s="115"/>
      <c r="BH304" s="111"/>
      <c r="BI304" s="111"/>
      <c r="BJ304" s="112"/>
      <c r="BK304" s="111"/>
      <c r="BL304" s="60"/>
      <c r="BM304" s="94">
        <f t="array" ref="BM304">IFERROR(INDEX(#REF!,MATCH($A237&amp;$D304,#REF!,0),MATCH(BM$3,#REF!,0)),0)</f>
        <v>0</v>
      </c>
      <c r="BN304" s="94">
        <f t="array" ref="BN304">IFERROR(INDEX(#REF!,MATCH($A237&amp;$D304,#REF!,0),MATCH(BN$3,#REF!,0)),0)</f>
        <v>0</v>
      </c>
      <c r="BO304" s="94">
        <f t="array" ref="BO304">IFERROR(INDEX(#REF!,MATCH($A237&amp;$D304,#REF!,0),MATCH(BO$3,#REF!,0)),0)</f>
        <v>0</v>
      </c>
      <c r="BP304" s="94">
        <f t="array" ref="BP304">IFERROR(INDEX(#REF!,MATCH($A237&amp;$D304,#REF!,0),MATCH(BP$3,#REF!,0)),0)</f>
        <v>0</v>
      </c>
      <c r="BQ304" s="94">
        <f t="shared" si="762"/>
        <v>0</v>
      </c>
      <c r="BR304" s="94">
        <f t="shared" si="762"/>
        <v>0</v>
      </c>
      <c r="BS304" s="94">
        <f t="shared" si="762"/>
        <v>0</v>
      </c>
      <c r="BT304" s="94">
        <f t="shared" si="762"/>
        <v>0</v>
      </c>
      <c r="BU304" s="94">
        <f t="shared" si="762"/>
        <v>0</v>
      </c>
      <c r="BV304" s="94">
        <f t="shared" si="762"/>
        <v>0</v>
      </c>
      <c r="BW304" s="94">
        <f t="shared" si="762"/>
        <v>0</v>
      </c>
      <c r="BX304" s="94">
        <f t="shared" si="762"/>
        <v>0</v>
      </c>
      <c r="BY304" s="79"/>
      <c r="BZ304" s="80">
        <f t="shared" si="735"/>
        <v>0</v>
      </c>
      <c r="CA304" s="85" t="e">
        <f>BZ304/BZ239</f>
        <v>#REF!</v>
      </c>
      <c r="CB304" s="60"/>
      <c r="CC304" s="94">
        <f t="shared" ref="CC304:CN304" si="764">((CC238*$G304*--(AND($BF304=0,$BG304=0))+$BF304+CC238*$BG304)*--(CC$3&gt;=$BH304))*(1+$BJ304*--(CC$3&gt;=$BK304))*--(IFERROR(MOD(MONTH(CC$3),$BI304),0)=0)</f>
        <v>0</v>
      </c>
      <c r="CD304" s="94">
        <f t="shared" si="764"/>
        <v>0</v>
      </c>
      <c r="CE304" s="94">
        <f t="shared" si="764"/>
        <v>0</v>
      </c>
      <c r="CF304" s="94">
        <f t="shared" si="764"/>
        <v>0</v>
      </c>
      <c r="CG304" s="94">
        <f t="shared" si="764"/>
        <v>0</v>
      </c>
      <c r="CH304" s="94">
        <f t="shared" si="764"/>
        <v>0</v>
      </c>
      <c r="CI304" s="94">
        <f t="shared" si="764"/>
        <v>0</v>
      </c>
      <c r="CJ304" s="94">
        <f t="shared" si="764"/>
        <v>0</v>
      </c>
      <c r="CK304" s="94">
        <f t="shared" si="764"/>
        <v>0</v>
      </c>
      <c r="CL304" s="94">
        <f t="shared" si="764"/>
        <v>0</v>
      </c>
      <c r="CM304" s="94">
        <f t="shared" si="764"/>
        <v>0</v>
      </c>
      <c r="CN304" s="94">
        <f t="shared" si="764"/>
        <v>0</v>
      </c>
      <c r="CO304" s="79"/>
      <c r="CP304" s="80">
        <f t="shared" si="737"/>
        <v>0</v>
      </c>
      <c r="CQ304" s="85" t="e">
        <f>CP304/CP239</f>
        <v>#REF!</v>
      </c>
    </row>
    <row r="305" spans="1:95" ht="10.5" customHeight="1" outlineLevel="1" x14ac:dyDescent="0.25">
      <c r="A305" s="70" t="str">
        <f t="shared" si="761"/>
        <v>DespesaAluguel máquina de cartão</v>
      </c>
      <c r="B305" s="114" t="s">
        <v>53</v>
      </c>
      <c r="C305" s="78" t="s">
        <v>294</v>
      </c>
      <c r="D305" s="79" t="s">
        <v>166</v>
      </c>
      <c r="E305" s="79" t="e">
        <f>D237</f>
        <v>#REF!</v>
      </c>
      <c r="F305" s="79"/>
      <c r="G305" s="85">
        <v>0</v>
      </c>
      <c r="H305" s="79"/>
      <c r="I305" s="94">
        <v>0</v>
      </c>
      <c r="J305" s="94">
        <v>0</v>
      </c>
      <c r="K305" s="94">
        <v>0</v>
      </c>
      <c r="L305" s="94">
        <v>0</v>
      </c>
      <c r="M305" s="94">
        <v>0</v>
      </c>
      <c r="N305" s="94">
        <v>0</v>
      </c>
      <c r="O305" s="94">
        <v>0</v>
      </c>
      <c r="P305" s="94">
        <v>0</v>
      </c>
      <c r="Q305" s="94">
        <v>0</v>
      </c>
      <c r="R305" s="94">
        <v>0</v>
      </c>
      <c r="S305" s="94">
        <v>0</v>
      </c>
      <c r="T305" s="94">
        <v>0</v>
      </c>
      <c r="U305" s="79"/>
      <c r="V305" s="80">
        <f t="shared" si="730"/>
        <v>0</v>
      </c>
      <c r="W305" s="85">
        <f>V305/V239</f>
        <v>0</v>
      </c>
      <c r="X305" s="60"/>
      <c r="Y305" s="94">
        <f t="array" ref="Y305">IFERROR(INDEX(#REF!,MATCH($A237&amp;$D305,#REF!,0),MATCH(Y$3,#REF!,0)),0)</f>
        <v>0</v>
      </c>
      <c r="Z305" s="94">
        <f t="array" ref="Z305">IFERROR(INDEX(#REF!,MATCH($A237&amp;$D305,#REF!,0),MATCH(Z$3,#REF!,0)),0)</f>
        <v>0</v>
      </c>
      <c r="AA305" s="94">
        <f t="array" ref="AA305">IFERROR(INDEX(#REF!,MATCH($A237&amp;$D305,#REF!,0),MATCH(AA$3,#REF!,0)),0)</f>
        <v>0</v>
      </c>
      <c r="AB305" s="94">
        <f t="array" ref="AB305">IFERROR(INDEX(#REF!,MATCH($A237&amp;$D305,#REF!,0),MATCH(AB$3,#REF!,0)),0)</f>
        <v>0</v>
      </c>
      <c r="AC305" s="94">
        <f t="array" ref="AC305">IFERROR(INDEX(#REF!,MATCH($A237&amp;$D305,#REF!,0),MATCH(AC$3,#REF!,0)),0)</f>
        <v>0</v>
      </c>
      <c r="AD305" s="94">
        <f t="array" ref="AD305">IFERROR(INDEX(#REF!,MATCH($A237&amp;$D305,#REF!,0),MATCH(AD$3,#REF!,0)),0)</f>
        <v>0</v>
      </c>
      <c r="AE305" s="94">
        <f t="array" ref="AE305">IFERROR(INDEX(#REF!,MATCH($A237&amp;$D305,#REF!,0),MATCH(AE$3,#REF!,0)),0)</f>
        <v>0</v>
      </c>
      <c r="AF305" s="94">
        <f t="array" ref="AF305">IFERROR(INDEX(#REF!,MATCH($A237&amp;$D305,#REF!,0),MATCH(AF$3,#REF!,0)),0)</f>
        <v>0</v>
      </c>
      <c r="AG305" s="94">
        <f t="array" ref="AG305">IFERROR(INDEX(#REF!,MATCH($A237&amp;$D305,#REF!,0),MATCH(AG$3,#REF!,0)),0)</f>
        <v>0</v>
      </c>
      <c r="AH305" s="94">
        <f t="array" ref="AH305">IFERROR(INDEX(#REF!,MATCH($A237&amp;$D305,#REF!,0),MATCH(AH$3,#REF!,0)),0)</f>
        <v>0</v>
      </c>
      <c r="AI305" s="94">
        <f t="array" ref="AI305">IFERROR(INDEX(#REF!,MATCH($A237&amp;$D305,#REF!,0),MATCH(AI$3,#REF!,0)),0)</f>
        <v>0</v>
      </c>
      <c r="AJ305" s="94">
        <f t="array" ref="AJ305">IFERROR(INDEX(#REF!,MATCH($A237&amp;$D305,#REF!,0),MATCH(AJ$3,#REF!,0)),0)</f>
        <v>0</v>
      </c>
      <c r="AK305" s="79"/>
      <c r="AL305" s="80">
        <f t="shared" si="731"/>
        <v>0</v>
      </c>
      <c r="AM305" s="85" t="e">
        <f>AL305/AL239</f>
        <v>#DIV/0!</v>
      </c>
      <c r="AN305" s="60" t="e">
        <f>D237&amp;D305</f>
        <v>#REF!</v>
      </c>
      <c r="AO305" s="94">
        <f t="array" ref="AO305">IFERROR(INDEX(#REF!,MATCH($A237&amp;$D305,#REF!,0),MATCH(AO$3,#REF!,0)),0)</f>
        <v>0</v>
      </c>
      <c r="AP305" s="94">
        <f t="array" ref="AP305">IFERROR(INDEX(#REF!,MATCH($A237&amp;$D305,#REF!,0),MATCH(AP$3,#REF!,0)),0)</f>
        <v>0</v>
      </c>
      <c r="AQ305" s="94">
        <f t="array" ref="AQ305">IFERROR(INDEX(#REF!,MATCH($A237&amp;$D305,#REF!,0),MATCH(AQ$3,#REF!,0)),0)</f>
        <v>0</v>
      </c>
      <c r="AR305" s="94">
        <f t="array" ref="AR305">IFERROR(INDEX(#REF!,MATCH($A237&amp;$D305,#REF!,0),MATCH(AR$3,#REF!,0)),0)</f>
        <v>0</v>
      </c>
      <c r="AS305" s="94">
        <f t="array" ref="AS305">IFERROR(INDEX(#REF!,MATCH($A237&amp;$D305,#REF!,0),MATCH(AS$3,#REF!,0)),0)</f>
        <v>0</v>
      </c>
      <c r="AT305" s="94">
        <f t="array" ref="AT305">IFERROR(INDEX(#REF!,MATCH($A237&amp;$D305,#REF!,0),MATCH(AT$3,#REF!,0)),0)</f>
        <v>0</v>
      </c>
      <c r="AU305" s="94">
        <f t="array" ref="AU305">IFERROR(INDEX(#REF!,MATCH($A237&amp;$D305,#REF!,0),MATCH(AU$3,#REF!,0)),0)</f>
        <v>0</v>
      </c>
      <c r="AV305" s="94">
        <f t="array" ref="AV305">IFERROR(INDEX(#REF!,MATCH($A237&amp;$D305,#REF!,0),MATCH(AV$3,#REF!,0)),0)</f>
        <v>0</v>
      </c>
      <c r="AW305" s="94">
        <f t="array" ref="AW305">IFERROR(INDEX(#REF!,MATCH($A237&amp;$D305,#REF!,0),MATCH(AW$3,#REF!,0)),0)</f>
        <v>0</v>
      </c>
      <c r="AX305" s="94">
        <f t="array" ref="AX305">IFERROR(INDEX(#REF!,MATCH($A237&amp;$D305,#REF!,0),MATCH(AX$3,#REF!,0)),0)</f>
        <v>0</v>
      </c>
      <c r="AY305" s="94">
        <f t="array" ref="AY305">IFERROR(INDEX(#REF!,MATCH($A237&amp;$D305,#REF!,0),MATCH(AY$3,#REF!,0)),0)</f>
        <v>0</v>
      </c>
      <c r="AZ305" s="94">
        <f t="array" ref="AZ305">IFERROR(INDEX(#REF!,MATCH($A237&amp;$D305,#REF!,0),MATCH(AZ$3,#REF!,0)),0)</f>
        <v>0</v>
      </c>
      <c r="BA305" s="79"/>
      <c r="BB305" s="80">
        <f t="shared" si="732"/>
        <v>0</v>
      </c>
      <c r="BC305" s="85" t="e">
        <f>BB305/BB239</f>
        <v>#DIV/0!</v>
      </c>
      <c r="BD305" s="60"/>
      <c r="BE305" s="94"/>
      <c r="BF305" s="115"/>
      <c r="BG305" s="115"/>
      <c r="BH305" s="111"/>
      <c r="BI305" s="111"/>
      <c r="BJ305" s="112"/>
      <c r="BK305" s="111"/>
      <c r="BL305" s="60"/>
      <c r="BM305" s="94">
        <f t="array" ref="BM305">IFERROR(INDEX(#REF!,MATCH($A237&amp;$D305,#REF!,0),MATCH(BM$3,#REF!,0)),0)</f>
        <v>0</v>
      </c>
      <c r="BN305" s="94">
        <f t="array" ref="BN305">IFERROR(INDEX(#REF!,MATCH($A237&amp;$D305,#REF!,0),MATCH(BN$3,#REF!,0)),0)</f>
        <v>0</v>
      </c>
      <c r="BO305" s="94">
        <f t="array" ref="BO305">IFERROR(INDEX(#REF!,MATCH($A237&amp;$D305,#REF!,0),MATCH(BO$3,#REF!,0)),0)</f>
        <v>0</v>
      </c>
      <c r="BP305" s="94">
        <f t="array" ref="BP305">IFERROR(INDEX(#REF!,MATCH($A237&amp;$D305,#REF!,0),MATCH(BP$3,#REF!,0)),0)</f>
        <v>0</v>
      </c>
      <c r="BQ305" s="94" t="e">
        <f t="shared" si="762"/>
        <v>#REF!</v>
      </c>
      <c r="BR305" s="94" t="e">
        <f t="shared" si="762"/>
        <v>#REF!</v>
      </c>
      <c r="BS305" s="94" t="e">
        <f t="shared" si="762"/>
        <v>#REF!</v>
      </c>
      <c r="BT305" s="94" t="e">
        <f t="shared" si="762"/>
        <v>#REF!</v>
      </c>
      <c r="BU305" s="94" t="e">
        <f t="shared" si="762"/>
        <v>#REF!</v>
      </c>
      <c r="BV305" s="94" t="e">
        <f t="shared" si="762"/>
        <v>#REF!</v>
      </c>
      <c r="BW305" s="94" t="e">
        <f t="shared" si="762"/>
        <v>#REF!</v>
      </c>
      <c r="BX305" s="94" t="e">
        <f t="shared" si="762"/>
        <v>#REF!</v>
      </c>
      <c r="BY305" s="79"/>
      <c r="BZ305" s="80" t="e">
        <f t="shared" si="735"/>
        <v>#REF!</v>
      </c>
      <c r="CA305" s="85" t="e">
        <f>BZ305/BZ239</f>
        <v>#REF!</v>
      </c>
      <c r="CB305" s="60"/>
      <c r="CC305" s="94" t="e">
        <f t="shared" ref="CC305:CN305" si="765">((CC239*$G305*--(AND($BF305=0,$BG305=0))+$BF305+CC239*$BG305)*--(CC$3&gt;=$BH305))*(1+$BJ305*--(CC$3&gt;=$BK305))*--(IFERROR(MOD(MONTH(CC$3),$BI305),0)=0)</f>
        <v>#REF!</v>
      </c>
      <c r="CD305" s="94" t="e">
        <f t="shared" si="765"/>
        <v>#REF!</v>
      </c>
      <c r="CE305" s="94" t="e">
        <f t="shared" si="765"/>
        <v>#REF!</v>
      </c>
      <c r="CF305" s="94" t="e">
        <f t="shared" si="765"/>
        <v>#REF!</v>
      </c>
      <c r="CG305" s="94" t="e">
        <f t="shared" si="765"/>
        <v>#REF!</v>
      </c>
      <c r="CH305" s="94" t="e">
        <f t="shared" si="765"/>
        <v>#REF!</v>
      </c>
      <c r="CI305" s="94" t="e">
        <f t="shared" si="765"/>
        <v>#REF!</v>
      </c>
      <c r="CJ305" s="94" t="e">
        <f t="shared" si="765"/>
        <v>#REF!</v>
      </c>
      <c r="CK305" s="94" t="e">
        <f t="shared" si="765"/>
        <v>#REF!</v>
      </c>
      <c r="CL305" s="94" t="e">
        <f t="shared" si="765"/>
        <v>#REF!</v>
      </c>
      <c r="CM305" s="94" t="e">
        <f t="shared" si="765"/>
        <v>#REF!</v>
      </c>
      <c r="CN305" s="94" t="e">
        <f t="shared" si="765"/>
        <v>#REF!</v>
      </c>
      <c r="CO305" s="79"/>
      <c r="CP305" s="80" t="e">
        <f t="shared" si="737"/>
        <v>#REF!</v>
      </c>
      <c r="CQ305" s="85" t="e">
        <f>CP305/CP239</f>
        <v>#REF!</v>
      </c>
    </row>
    <row r="306" spans="1:95" ht="10.5" customHeight="1" outlineLevel="1" x14ac:dyDescent="0.25">
      <c r="A306" s="70" t="str">
        <f t="shared" si="761"/>
        <v>DespesaCheque especial</v>
      </c>
      <c r="B306" s="114" t="s">
        <v>53</v>
      </c>
      <c r="C306" s="78" t="s">
        <v>295</v>
      </c>
      <c r="D306" s="79" t="s">
        <v>167</v>
      </c>
      <c r="E306" s="79" t="e">
        <f>D237</f>
        <v>#REF!</v>
      </c>
      <c r="F306" s="79"/>
      <c r="G306" s="85">
        <v>0</v>
      </c>
      <c r="H306" s="79"/>
      <c r="I306" s="94">
        <v>0</v>
      </c>
      <c r="J306" s="94">
        <v>0</v>
      </c>
      <c r="K306" s="94">
        <v>-0.22</v>
      </c>
      <c r="L306" s="94">
        <v>-13.74</v>
      </c>
      <c r="M306" s="94">
        <v>0</v>
      </c>
      <c r="N306" s="94">
        <v>-1.51</v>
      </c>
      <c r="O306" s="94">
        <v>-14.52</v>
      </c>
      <c r="P306" s="94">
        <v>-101.87</v>
      </c>
      <c r="Q306" s="94">
        <v>-183.16</v>
      </c>
      <c r="R306" s="94">
        <v>-3539.64</v>
      </c>
      <c r="S306" s="94">
        <v>-0.06</v>
      </c>
      <c r="T306" s="94">
        <v>-1.64</v>
      </c>
      <c r="U306" s="79"/>
      <c r="V306" s="80">
        <f t="shared" si="730"/>
        <v>-3856.3599999999997</v>
      </c>
      <c r="W306" s="85">
        <f>V306/V239</f>
        <v>-6.327812334738051E-3</v>
      </c>
      <c r="X306" s="60"/>
      <c r="Y306" s="94">
        <f t="array" ref="Y306">IFERROR(INDEX(#REF!,MATCH($A237&amp;$D306,#REF!,0),MATCH(Y$3,#REF!,0)),0)</f>
        <v>0</v>
      </c>
      <c r="Z306" s="94">
        <f t="array" ref="Z306">IFERROR(INDEX(#REF!,MATCH($A237&amp;$D306,#REF!,0),MATCH(Z$3,#REF!,0)),0)</f>
        <v>0</v>
      </c>
      <c r="AA306" s="94">
        <f t="array" ref="AA306">IFERROR(INDEX(#REF!,MATCH($A237&amp;$D306,#REF!,0),MATCH(AA$3,#REF!,0)),0)</f>
        <v>0</v>
      </c>
      <c r="AB306" s="94">
        <f t="array" ref="AB306">IFERROR(INDEX(#REF!,MATCH($A237&amp;$D306,#REF!,0),MATCH(AB$3,#REF!,0)),0)</f>
        <v>0</v>
      </c>
      <c r="AC306" s="94">
        <f t="array" ref="AC306">IFERROR(INDEX(#REF!,MATCH($A237&amp;$D306,#REF!,0),MATCH(AC$3,#REF!,0)),0)</f>
        <v>0</v>
      </c>
      <c r="AD306" s="94">
        <f t="array" ref="AD306">IFERROR(INDEX(#REF!,MATCH($A237&amp;$D306,#REF!,0),MATCH(AD$3,#REF!,0)),0)</f>
        <v>0</v>
      </c>
      <c r="AE306" s="94">
        <f t="array" ref="AE306">IFERROR(INDEX(#REF!,MATCH($A237&amp;$D306,#REF!,0),MATCH(AE$3,#REF!,0)),0)</f>
        <v>0</v>
      </c>
      <c r="AF306" s="94">
        <f t="array" ref="AF306">IFERROR(INDEX(#REF!,MATCH($A237&amp;$D306,#REF!,0),MATCH(AF$3,#REF!,0)),0)</f>
        <v>0</v>
      </c>
      <c r="AG306" s="94">
        <f t="array" ref="AG306">IFERROR(INDEX(#REF!,MATCH($A237&amp;$D306,#REF!,0),MATCH(AG$3,#REF!,0)),0)</f>
        <v>0</v>
      </c>
      <c r="AH306" s="94">
        <f t="array" ref="AH306">IFERROR(INDEX(#REF!,MATCH($A237&amp;$D306,#REF!,0),MATCH(AH$3,#REF!,0)),0)</f>
        <v>0</v>
      </c>
      <c r="AI306" s="94">
        <f t="array" ref="AI306">IFERROR(INDEX(#REF!,MATCH($A237&amp;$D306,#REF!,0),MATCH(AI$3,#REF!,0)),0)</f>
        <v>0</v>
      </c>
      <c r="AJ306" s="94">
        <f t="array" ref="AJ306">IFERROR(INDEX(#REF!,MATCH($A237&amp;$D306,#REF!,0),MATCH(AJ$3,#REF!,0)),0)</f>
        <v>0</v>
      </c>
      <c r="AK306" s="79"/>
      <c r="AL306" s="80">
        <f t="shared" si="731"/>
        <v>0</v>
      </c>
      <c r="AM306" s="85" t="e">
        <f>AL306/AL239</f>
        <v>#DIV/0!</v>
      </c>
      <c r="AN306" s="60" t="e">
        <f>D237&amp;D306</f>
        <v>#REF!</v>
      </c>
      <c r="AO306" s="94">
        <f t="array" ref="AO306">IFERROR(INDEX(#REF!,MATCH($A237&amp;$D306,#REF!,0),MATCH(AO$3,#REF!,0)),0)</f>
        <v>0</v>
      </c>
      <c r="AP306" s="94">
        <f t="array" ref="AP306">IFERROR(INDEX(#REF!,MATCH($A237&amp;$D306,#REF!,0),MATCH(AP$3,#REF!,0)),0)</f>
        <v>0</v>
      </c>
      <c r="AQ306" s="94">
        <f t="array" ref="AQ306">IFERROR(INDEX(#REF!,MATCH($A237&amp;$D306,#REF!,0),MATCH(AQ$3,#REF!,0)),0)</f>
        <v>0</v>
      </c>
      <c r="AR306" s="94">
        <f t="array" ref="AR306">IFERROR(INDEX(#REF!,MATCH($A237&amp;$D306,#REF!,0),MATCH(AR$3,#REF!,0)),0)</f>
        <v>0</v>
      </c>
      <c r="AS306" s="94">
        <f t="array" ref="AS306">IFERROR(INDEX(#REF!,MATCH($A237&amp;$D306,#REF!,0),MATCH(AS$3,#REF!,0)),0)</f>
        <v>0</v>
      </c>
      <c r="AT306" s="94">
        <f t="array" ref="AT306">IFERROR(INDEX(#REF!,MATCH($A237&amp;$D306,#REF!,0),MATCH(AT$3,#REF!,0)),0)</f>
        <v>0</v>
      </c>
      <c r="AU306" s="94">
        <f t="array" ref="AU306">IFERROR(INDEX(#REF!,MATCH($A237&amp;$D306,#REF!,0),MATCH(AU$3,#REF!,0)),0)</f>
        <v>0</v>
      </c>
      <c r="AV306" s="94">
        <f t="array" ref="AV306">IFERROR(INDEX(#REF!,MATCH($A237&amp;$D306,#REF!,0),MATCH(AV$3,#REF!,0)),0)</f>
        <v>0</v>
      </c>
      <c r="AW306" s="94">
        <f t="array" ref="AW306">IFERROR(INDEX(#REF!,MATCH($A237&amp;$D306,#REF!,0),MATCH(AW$3,#REF!,0)),0)</f>
        <v>0</v>
      </c>
      <c r="AX306" s="94">
        <f t="array" ref="AX306">IFERROR(INDEX(#REF!,MATCH($A237&amp;$D306,#REF!,0),MATCH(AX$3,#REF!,0)),0)</f>
        <v>0</v>
      </c>
      <c r="AY306" s="94">
        <f t="array" ref="AY306">IFERROR(INDEX(#REF!,MATCH($A237&amp;$D306,#REF!,0),MATCH(AY$3,#REF!,0)),0)</f>
        <v>0</v>
      </c>
      <c r="AZ306" s="94">
        <f t="array" ref="AZ306">IFERROR(INDEX(#REF!,MATCH($A237&amp;$D306,#REF!,0),MATCH(AZ$3,#REF!,0)),0)</f>
        <v>0</v>
      </c>
      <c r="BA306" s="79"/>
      <c r="BB306" s="80">
        <f t="shared" si="732"/>
        <v>0</v>
      </c>
      <c r="BC306" s="85" t="e">
        <f>BB306/BB239</f>
        <v>#DIV/0!</v>
      </c>
      <c r="BD306" s="60"/>
      <c r="BE306" s="94"/>
      <c r="BF306" s="115"/>
      <c r="BG306" s="115"/>
      <c r="BH306" s="111"/>
      <c r="BI306" s="111"/>
      <c r="BJ306" s="112"/>
      <c r="BK306" s="111"/>
      <c r="BL306" s="60"/>
      <c r="BM306" s="94">
        <f t="array" ref="BM306">IFERROR(INDEX(#REF!,MATCH($A237&amp;$D306,#REF!,0),MATCH(BM$3,#REF!,0)),0)</f>
        <v>0</v>
      </c>
      <c r="BN306" s="94">
        <f t="array" ref="BN306">IFERROR(INDEX(#REF!,MATCH($A237&amp;$D306,#REF!,0),MATCH(BN$3,#REF!,0)),0)</f>
        <v>0</v>
      </c>
      <c r="BO306" s="94">
        <f t="array" ref="BO306">IFERROR(INDEX(#REF!,MATCH($A237&amp;$D306,#REF!,0),MATCH(BO$3,#REF!,0)),0)</f>
        <v>0</v>
      </c>
      <c r="BP306" s="94">
        <f t="array" ref="BP306">IFERROR(INDEX(#REF!,MATCH($A237&amp;$D306,#REF!,0),MATCH(BP$3,#REF!,0)),0)</f>
        <v>0</v>
      </c>
      <c r="BQ306" s="94" t="e">
        <f t="shared" ref="BQ306:BX306" si="766">((BQ239*$G306*--(AND($BF306=0,$BG306=0))+$BF306+BQ239*$BG306)*--(BQ$3&gt;=$BH306))*(1+$BJ306*--(BQ$3&gt;=$BK306))*--(IFERROR(MOD(MONTH(BQ$3),$BI306),0)=0)</f>
        <v>#REF!</v>
      </c>
      <c r="BR306" s="94" t="e">
        <f t="shared" si="766"/>
        <v>#REF!</v>
      </c>
      <c r="BS306" s="94" t="e">
        <f t="shared" si="766"/>
        <v>#REF!</v>
      </c>
      <c r="BT306" s="94" t="e">
        <f t="shared" si="766"/>
        <v>#REF!</v>
      </c>
      <c r="BU306" s="94" t="e">
        <f t="shared" si="766"/>
        <v>#REF!</v>
      </c>
      <c r="BV306" s="94" t="e">
        <f t="shared" si="766"/>
        <v>#REF!</v>
      </c>
      <c r="BW306" s="94" t="e">
        <f t="shared" si="766"/>
        <v>#REF!</v>
      </c>
      <c r="BX306" s="94" t="e">
        <f t="shared" si="766"/>
        <v>#REF!</v>
      </c>
      <c r="BY306" s="79"/>
      <c r="BZ306" s="80" t="e">
        <f t="shared" si="735"/>
        <v>#REF!</v>
      </c>
      <c r="CA306" s="85" t="e">
        <f>BZ306/BZ239</f>
        <v>#REF!</v>
      </c>
      <c r="CB306" s="60"/>
      <c r="CC306" s="94" t="e">
        <f t="shared" ref="CC306:CN306" si="767">((CC239*$G306*--(AND($BF306=0,$BG306=0))+$BF306+CC239*$BG306)*--(CC$3&gt;=$BH306))*(1+$BJ306*--(CC$3&gt;=$BK306))*--(IFERROR(MOD(MONTH(CC$3),$BI306),0)=0)</f>
        <v>#REF!</v>
      </c>
      <c r="CD306" s="94" t="e">
        <f t="shared" si="767"/>
        <v>#REF!</v>
      </c>
      <c r="CE306" s="94" t="e">
        <f t="shared" si="767"/>
        <v>#REF!</v>
      </c>
      <c r="CF306" s="94" t="e">
        <f t="shared" si="767"/>
        <v>#REF!</v>
      </c>
      <c r="CG306" s="94" t="e">
        <f t="shared" si="767"/>
        <v>#REF!</v>
      </c>
      <c r="CH306" s="94" t="e">
        <f t="shared" si="767"/>
        <v>#REF!</v>
      </c>
      <c r="CI306" s="94" t="e">
        <f t="shared" si="767"/>
        <v>#REF!</v>
      </c>
      <c r="CJ306" s="94" t="e">
        <f t="shared" si="767"/>
        <v>#REF!</v>
      </c>
      <c r="CK306" s="94" t="e">
        <f t="shared" si="767"/>
        <v>#REF!</v>
      </c>
      <c r="CL306" s="94" t="e">
        <f t="shared" si="767"/>
        <v>#REF!</v>
      </c>
      <c r="CM306" s="94" t="e">
        <f t="shared" si="767"/>
        <v>#REF!</v>
      </c>
      <c r="CN306" s="94" t="e">
        <f t="shared" si="767"/>
        <v>#REF!</v>
      </c>
      <c r="CO306" s="79"/>
      <c r="CP306" s="80" t="e">
        <f t="shared" si="737"/>
        <v>#REF!</v>
      </c>
      <c r="CQ306" s="85" t="e">
        <f>CP306/CP239</f>
        <v>#REF!</v>
      </c>
    </row>
    <row r="307" spans="1:95" ht="10.5" customHeight="1" x14ac:dyDescent="0.25">
      <c r="A307" s="70" t="str">
        <f t="shared" si="761"/>
        <v>DespesaIRPJ</v>
      </c>
      <c r="B307" s="114" t="s">
        <v>53</v>
      </c>
      <c r="C307" s="75" t="s">
        <v>168</v>
      </c>
      <c r="D307" s="92" t="s">
        <v>168</v>
      </c>
      <c r="E307" s="92" t="e">
        <f>D237</f>
        <v>#REF!</v>
      </c>
      <c r="F307" s="60"/>
      <c r="G307" s="66">
        <v>0</v>
      </c>
      <c r="H307" s="60"/>
      <c r="I307" s="65">
        <v>0</v>
      </c>
      <c r="J307" s="65">
        <v>0</v>
      </c>
      <c r="K307" s="65">
        <v>-512.09355600000004</v>
      </c>
      <c r="L307" s="65">
        <v>0</v>
      </c>
      <c r="M307" s="65">
        <v>0</v>
      </c>
      <c r="N307" s="65">
        <v>0</v>
      </c>
      <c r="O307" s="65">
        <v>-1132.50522</v>
      </c>
      <c r="P307" s="65">
        <v>-1561.68914</v>
      </c>
      <c r="Q307" s="65">
        <v>0</v>
      </c>
      <c r="R307" s="65">
        <v>-1183.57</v>
      </c>
      <c r="S307" s="65">
        <v>-1218.2264600000001</v>
      </c>
      <c r="T307" s="65">
        <v>-1405.8290400000001</v>
      </c>
      <c r="U307" s="60"/>
      <c r="V307" s="65">
        <f t="shared" si="730"/>
        <v>-7013.9134159999994</v>
      </c>
      <c r="W307" s="66">
        <f>V307/V239</f>
        <v>-1.1508969035191087E-2</v>
      </c>
      <c r="X307" s="60"/>
      <c r="Y307" s="65">
        <f t="shared" ref="Y307:AJ307" si="768">((Y239*$G307*--(AND($BF307=0,$BG307=0))+$BF307+Y239*$BG307)*--(Y$3&gt;=$BH307))*(1+$BJ307*--(Y$3&gt;=$BK307))*--(IFERROR(MOD(MONTH(Y$3),$BI307),0)=0)</f>
        <v>0</v>
      </c>
      <c r="Z307" s="65">
        <f t="shared" si="768"/>
        <v>0</v>
      </c>
      <c r="AA307" s="65">
        <f t="shared" si="768"/>
        <v>0</v>
      </c>
      <c r="AB307" s="65">
        <f t="shared" si="768"/>
        <v>0</v>
      </c>
      <c r="AC307" s="65">
        <f t="shared" si="768"/>
        <v>0</v>
      </c>
      <c r="AD307" s="65">
        <f t="shared" si="768"/>
        <v>0</v>
      </c>
      <c r="AE307" s="65">
        <f t="shared" si="768"/>
        <v>0</v>
      </c>
      <c r="AF307" s="65">
        <f t="shared" si="768"/>
        <v>0</v>
      </c>
      <c r="AG307" s="65">
        <f t="shared" si="768"/>
        <v>0</v>
      </c>
      <c r="AH307" s="65">
        <f t="shared" si="768"/>
        <v>0</v>
      </c>
      <c r="AI307" s="65">
        <f t="shared" si="768"/>
        <v>0</v>
      </c>
      <c r="AJ307" s="65">
        <f t="shared" si="768"/>
        <v>0</v>
      </c>
      <c r="AK307" s="60"/>
      <c r="AL307" s="65">
        <f t="shared" si="731"/>
        <v>0</v>
      </c>
      <c r="AM307" s="66" t="e">
        <f>AL307/AL239</f>
        <v>#DIV/0!</v>
      </c>
      <c r="AN307" s="60" t="e">
        <f>D237&amp;D307</f>
        <v>#REF!</v>
      </c>
      <c r="AO307" s="65">
        <f t="shared" ref="AO307:AZ307" si="769">((AO239*$G307*--(AND($BF307=0,$BG307=0))+$BF307+AO239*$BG307)*--(AO$3&gt;=$BH307))*(1+$BJ307*--(AO$3&gt;=$BK307))*--(IFERROR(MOD(MONTH(AO$3),$BI307),0)=0)</f>
        <v>0</v>
      </c>
      <c r="AP307" s="65">
        <f t="shared" si="769"/>
        <v>0</v>
      </c>
      <c r="AQ307" s="65">
        <f t="shared" si="769"/>
        <v>0</v>
      </c>
      <c r="AR307" s="65">
        <f t="shared" si="769"/>
        <v>0</v>
      </c>
      <c r="AS307" s="65">
        <f t="shared" si="769"/>
        <v>0</v>
      </c>
      <c r="AT307" s="65">
        <f t="shared" si="769"/>
        <v>0</v>
      </c>
      <c r="AU307" s="65">
        <f t="shared" si="769"/>
        <v>0</v>
      </c>
      <c r="AV307" s="65">
        <f t="shared" si="769"/>
        <v>0</v>
      </c>
      <c r="AW307" s="65">
        <f t="shared" si="769"/>
        <v>0</v>
      </c>
      <c r="AX307" s="65">
        <f t="shared" si="769"/>
        <v>0</v>
      </c>
      <c r="AY307" s="65">
        <f t="shared" si="769"/>
        <v>0</v>
      </c>
      <c r="AZ307" s="65">
        <f t="shared" si="769"/>
        <v>0</v>
      </c>
      <c r="BA307" s="60"/>
      <c r="BB307" s="65">
        <f t="shared" si="732"/>
        <v>0</v>
      </c>
      <c r="BC307" s="66" t="e">
        <f>BB307/BB239</f>
        <v>#DIV/0!</v>
      </c>
      <c r="BD307" s="60"/>
      <c r="BE307" s="66"/>
      <c r="BF307" s="105"/>
      <c r="BG307" s="105"/>
      <c r="BH307" s="107"/>
      <c r="BI307" s="107"/>
      <c r="BJ307" s="77"/>
      <c r="BK307" s="107"/>
      <c r="BL307" s="60"/>
      <c r="BM307" s="65">
        <f t="shared" ref="BM307:BX307" si="770">((BM239*$G307*--(AND($BF307=0,$BG307=0))+$BF307+BM239*$BG307)*--(BM$3&gt;=$BH307))*(1+$BJ307*--(BM$3&gt;=$BK307))*--(IFERROR(MOD(MONTH(BM$3),$BI307),0)=0)</f>
        <v>0</v>
      </c>
      <c r="BN307" s="65">
        <f t="shared" si="770"/>
        <v>0</v>
      </c>
      <c r="BO307" s="65">
        <f t="shared" si="770"/>
        <v>0</v>
      </c>
      <c r="BP307" s="65">
        <f t="shared" si="770"/>
        <v>0</v>
      </c>
      <c r="BQ307" s="65" t="e">
        <f t="shared" si="770"/>
        <v>#REF!</v>
      </c>
      <c r="BR307" s="65" t="e">
        <f t="shared" si="770"/>
        <v>#REF!</v>
      </c>
      <c r="BS307" s="65" t="e">
        <f t="shared" si="770"/>
        <v>#REF!</v>
      </c>
      <c r="BT307" s="65" t="e">
        <f t="shared" si="770"/>
        <v>#REF!</v>
      </c>
      <c r="BU307" s="65" t="e">
        <f t="shared" si="770"/>
        <v>#REF!</v>
      </c>
      <c r="BV307" s="65" t="e">
        <f t="shared" si="770"/>
        <v>#REF!</v>
      </c>
      <c r="BW307" s="65" t="e">
        <f t="shared" si="770"/>
        <v>#REF!</v>
      </c>
      <c r="BX307" s="65" t="e">
        <f t="shared" si="770"/>
        <v>#REF!</v>
      </c>
      <c r="BY307" s="60"/>
      <c r="BZ307" s="65" t="e">
        <f t="shared" si="735"/>
        <v>#REF!</v>
      </c>
      <c r="CA307" s="66" t="e">
        <f>BZ307/BZ239</f>
        <v>#REF!</v>
      </c>
      <c r="CB307" s="60"/>
      <c r="CC307" s="65" t="e">
        <f t="shared" ref="CC307:CN307" si="771">((CC239*$G307*--(AND($BF307=0,$BG307=0))+$BF307+CC239*$BG307)*--(CC$3&gt;=$BH307))*(1+$BJ307*--(CC$3&gt;=$BK307))*--(IFERROR(MOD(MONTH(CC$3),$BI307),0)=0)</f>
        <v>#REF!</v>
      </c>
      <c r="CD307" s="65" t="e">
        <f t="shared" si="771"/>
        <v>#REF!</v>
      </c>
      <c r="CE307" s="65" t="e">
        <f t="shared" si="771"/>
        <v>#REF!</v>
      </c>
      <c r="CF307" s="65" t="e">
        <f t="shared" si="771"/>
        <v>#REF!</v>
      </c>
      <c r="CG307" s="65" t="e">
        <f t="shared" si="771"/>
        <v>#REF!</v>
      </c>
      <c r="CH307" s="65" t="e">
        <f t="shared" si="771"/>
        <v>#REF!</v>
      </c>
      <c r="CI307" s="65" t="e">
        <f t="shared" si="771"/>
        <v>#REF!</v>
      </c>
      <c r="CJ307" s="65" t="e">
        <f t="shared" si="771"/>
        <v>#REF!</v>
      </c>
      <c r="CK307" s="65" t="e">
        <f t="shared" si="771"/>
        <v>#REF!</v>
      </c>
      <c r="CL307" s="65" t="e">
        <f t="shared" si="771"/>
        <v>#REF!</v>
      </c>
      <c r="CM307" s="65" t="e">
        <f t="shared" si="771"/>
        <v>#REF!</v>
      </c>
      <c r="CN307" s="65" t="e">
        <f t="shared" si="771"/>
        <v>#REF!</v>
      </c>
      <c r="CO307" s="60"/>
      <c r="CP307" s="65" t="e">
        <f t="shared" si="737"/>
        <v>#REF!</v>
      </c>
      <c r="CQ307" s="66" t="e">
        <f>CP307/CP239</f>
        <v>#REF!</v>
      </c>
    </row>
    <row r="308" spans="1:95" ht="10.5" customHeight="1" x14ac:dyDescent="0.25">
      <c r="A308" s="70" t="str">
        <f t="shared" si="761"/>
        <v>DespesaCSLL</v>
      </c>
      <c r="B308" s="114" t="s">
        <v>53</v>
      </c>
      <c r="C308" s="75" t="s">
        <v>296</v>
      </c>
      <c r="D308" s="92" t="s">
        <v>169</v>
      </c>
      <c r="E308" s="92" t="e">
        <f>D237</f>
        <v>#REF!</v>
      </c>
      <c r="F308" s="60"/>
      <c r="G308" s="66">
        <v>0</v>
      </c>
      <c r="H308" s="60"/>
      <c r="I308" s="65">
        <v>0</v>
      </c>
      <c r="J308" s="65">
        <v>0</v>
      </c>
      <c r="K308" s="65">
        <v>-568.99284</v>
      </c>
      <c r="L308" s="65">
        <v>0</v>
      </c>
      <c r="M308" s="65">
        <v>0</v>
      </c>
      <c r="N308" s="65">
        <v>0</v>
      </c>
      <c r="O308" s="65">
        <v>-555.95710800000006</v>
      </c>
      <c r="P308" s="65">
        <v>-766.64739599999996</v>
      </c>
      <c r="Q308" s="65">
        <v>0</v>
      </c>
      <c r="R308" s="65">
        <v>-581.02</v>
      </c>
      <c r="S308" s="65">
        <v>-598.03844399999991</v>
      </c>
      <c r="T308" s="65">
        <v>-690.13425600000005</v>
      </c>
      <c r="U308" s="60"/>
      <c r="V308" s="65">
        <f t="shared" si="730"/>
        <v>-3760.7900439999994</v>
      </c>
      <c r="W308" s="66">
        <f>V308/V239</f>
        <v>-6.170993794350957E-3</v>
      </c>
      <c r="X308" s="60"/>
      <c r="Y308" s="65">
        <f t="shared" ref="Y308:AJ308" si="772">((Y239*$G308*--(AND($BF308=0,$BG308=0))+$BF308+Y239*$BG308)*--(Y$3&gt;=$BH308))*(1+$BJ308*--(Y$3&gt;=$BK308))*--(IFERROR(MOD(MONTH(Y$3),$BI308),0)=0)</f>
        <v>0</v>
      </c>
      <c r="Z308" s="65">
        <f t="shared" si="772"/>
        <v>0</v>
      </c>
      <c r="AA308" s="65">
        <f t="shared" si="772"/>
        <v>0</v>
      </c>
      <c r="AB308" s="65">
        <f t="shared" si="772"/>
        <v>0</v>
      </c>
      <c r="AC308" s="65">
        <f t="shared" si="772"/>
        <v>0</v>
      </c>
      <c r="AD308" s="65">
        <f t="shared" si="772"/>
        <v>0</v>
      </c>
      <c r="AE308" s="65">
        <f t="shared" si="772"/>
        <v>0</v>
      </c>
      <c r="AF308" s="65">
        <f t="shared" si="772"/>
        <v>0</v>
      </c>
      <c r="AG308" s="65">
        <f t="shared" si="772"/>
        <v>0</v>
      </c>
      <c r="AH308" s="65">
        <f t="shared" si="772"/>
        <v>0</v>
      </c>
      <c r="AI308" s="65">
        <f t="shared" si="772"/>
        <v>0</v>
      </c>
      <c r="AJ308" s="65">
        <f t="shared" si="772"/>
        <v>0</v>
      </c>
      <c r="AK308" s="60"/>
      <c r="AL308" s="65">
        <f t="shared" si="731"/>
        <v>0</v>
      </c>
      <c r="AM308" s="66" t="e">
        <f>AL308/AL239</f>
        <v>#DIV/0!</v>
      </c>
      <c r="AN308" s="60" t="e">
        <f>D237&amp;D308</f>
        <v>#REF!</v>
      </c>
      <c r="AO308" s="65">
        <f t="shared" ref="AO308:AZ308" si="773">((AO239*$G308*--(AND($BF308=0,$BG308=0))+$BF308+AO239*$BG308)*--(AO$3&gt;=$BH308))*(1+$BJ308*--(AO$3&gt;=$BK308))*--(IFERROR(MOD(MONTH(AO$3),$BI308),0)=0)</f>
        <v>0</v>
      </c>
      <c r="AP308" s="65">
        <f t="shared" si="773"/>
        <v>0</v>
      </c>
      <c r="AQ308" s="65">
        <f t="shared" si="773"/>
        <v>0</v>
      </c>
      <c r="AR308" s="65">
        <f t="shared" si="773"/>
        <v>0</v>
      </c>
      <c r="AS308" s="65">
        <f t="shared" si="773"/>
        <v>0</v>
      </c>
      <c r="AT308" s="65">
        <f t="shared" si="773"/>
        <v>0</v>
      </c>
      <c r="AU308" s="65">
        <f t="shared" si="773"/>
        <v>0</v>
      </c>
      <c r="AV308" s="65">
        <f t="shared" si="773"/>
        <v>0</v>
      </c>
      <c r="AW308" s="65">
        <f t="shared" si="773"/>
        <v>0</v>
      </c>
      <c r="AX308" s="65">
        <f t="shared" si="773"/>
        <v>0</v>
      </c>
      <c r="AY308" s="65">
        <f t="shared" si="773"/>
        <v>0</v>
      </c>
      <c r="AZ308" s="65">
        <f t="shared" si="773"/>
        <v>0</v>
      </c>
      <c r="BA308" s="60"/>
      <c r="BB308" s="65">
        <f t="shared" si="732"/>
        <v>0</v>
      </c>
      <c r="BC308" s="66" t="e">
        <f>BB308/BB239</f>
        <v>#DIV/0!</v>
      </c>
      <c r="BD308" s="60"/>
      <c r="BE308" s="66"/>
      <c r="BF308" s="105"/>
      <c r="BG308" s="77"/>
      <c r="BH308" s="107"/>
      <c r="BI308" s="107"/>
      <c r="BJ308" s="77"/>
      <c r="BK308" s="107"/>
      <c r="BL308" s="60"/>
      <c r="BM308" s="65">
        <f t="shared" ref="BM308:BX308" si="774">((BM239*$G308*--(AND($BF308=0,$BG308=0))+$BF308+BM239*$BG308)*--(BM$3&gt;=$BH308))*(1+$BJ308*--(BM$3&gt;=$BK308))*--(IFERROR(MOD(MONTH(BM$3),$BI308),0)=0)</f>
        <v>0</v>
      </c>
      <c r="BN308" s="65">
        <f t="shared" si="774"/>
        <v>0</v>
      </c>
      <c r="BO308" s="65">
        <f t="shared" si="774"/>
        <v>0</v>
      </c>
      <c r="BP308" s="65">
        <f t="shared" si="774"/>
        <v>0</v>
      </c>
      <c r="BQ308" s="65" t="e">
        <f t="shared" si="774"/>
        <v>#REF!</v>
      </c>
      <c r="BR308" s="65" t="e">
        <f t="shared" si="774"/>
        <v>#REF!</v>
      </c>
      <c r="BS308" s="65" t="e">
        <f t="shared" si="774"/>
        <v>#REF!</v>
      </c>
      <c r="BT308" s="65" t="e">
        <f t="shared" si="774"/>
        <v>#REF!</v>
      </c>
      <c r="BU308" s="65" t="e">
        <f t="shared" si="774"/>
        <v>#REF!</v>
      </c>
      <c r="BV308" s="65" t="e">
        <f t="shared" si="774"/>
        <v>#REF!</v>
      </c>
      <c r="BW308" s="65" t="e">
        <f t="shared" si="774"/>
        <v>#REF!</v>
      </c>
      <c r="BX308" s="65" t="e">
        <f t="shared" si="774"/>
        <v>#REF!</v>
      </c>
      <c r="BY308" s="60"/>
      <c r="BZ308" s="65" t="e">
        <f t="shared" si="735"/>
        <v>#REF!</v>
      </c>
      <c r="CA308" s="66" t="e">
        <f>BZ308/BZ239</f>
        <v>#REF!</v>
      </c>
      <c r="CB308" s="60"/>
      <c r="CC308" s="65" t="e">
        <f t="shared" ref="CC308:CN308" si="775">((CC239*$G308*--(AND($BF308=0,$BG308=0))+$BF308+CC239*$BG308)*--(CC$3&gt;=$BH308))*(1+$BJ308*--(CC$3&gt;=$BK308))*--(IFERROR(MOD(MONTH(CC$3),$BI308),0)=0)</f>
        <v>#REF!</v>
      </c>
      <c r="CD308" s="65" t="e">
        <f t="shared" si="775"/>
        <v>#REF!</v>
      </c>
      <c r="CE308" s="65" t="e">
        <f t="shared" si="775"/>
        <v>#REF!</v>
      </c>
      <c r="CF308" s="65" t="e">
        <f t="shared" si="775"/>
        <v>#REF!</v>
      </c>
      <c r="CG308" s="65" t="e">
        <f t="shared" si="775"/>
        <v>#REF!</v>
      </c>
      <c r="CH308" s="65" t="e">
        <f t="shared" si="775"/>
        <v>#REF!</v>
      </c>
      <c r="CI308" s="65" t="e">
        <f t="shared" si="775"/>
        <v>#REF!</v>
      </c>
      <c r="CJ308" s="65" t="e">
        <f t="shared" si="775"/>
        <v>#REF!</v>
      </c>
      <c r="CK308" s="65" t="e">
        <f t="shared" si="775"/>
        <v>#REF!</v>
      </c>
      <c r="CL308" s="65" t="e">
        <f t="shared" si="775"/>
        <v>#REF!</v>
      </c>
      <c r="CM308" s="65" t="e">
        <f t="shared" si="775"/>
        <v>#REF!</v>
      </c>
      <c r="CN308" s="65" t="e">
        <f t="shared" si="775"/>
        <v>#REF!</v>
      </c>
      <c r="CO308" s="60"/>
      <c r="CP308" s="65" t="e">
        <f t="shared" si="737"/>
        <v>#REF!</v>
      </c>
      <c r="CQ308" s="66" t="e">
        <f>CP308/CP239</f>
        <v>#REF!</v>
      </c>
    </row>
    <row r="309" spans="1:95" ht="10.5" customHeight="1" x14ac:dyDescent="0.25">
      <c r="A309" s="70" t="str">
        <f t="shared" si="761"/>
        <v>DespesaEmpréstimos</v>
      </c>
      <c r="B309" s="114" t="s">
        <v>53</v>
      </c>
      <c r="C309" s="70" t="s">
        <v>297</v>
      </c>
      <c r="D309" s="92" t="s">
        <v>170</v>
      </c>
      <c r="E309" s="92" t="e">
        <f>D237</f>
        <v>#REF!</v>
      </c>
      <c r="F309" s="60"/>
      <c r="G309" s="66">
        <v>0</v>
      </c>
      <c r="H309" s="60"/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r="O309" s="65">
        <v>0</v>
      </c>
      <c r="P309" s="65">
        <v>0</v>
      </c>
      <c r="Q309" s="65">
        <v>0</v>
      </c>
      <c r="R309" s="65">
        <v>0</v>
      </c>
      <c r="S309" s="65">
        <v>0</v>
      </c>
      <c r="T309" s="65">
        <v>0</v>
      </c>
      <c r="U309" s="60"/>
      <c r="V309" s="65">
        <f t="shared" si="730"/>
        <v>0</v>
      </c>
      <c r="W309" s="66">
        <f>V309/V239</f>
        <v>0</v>
      </c>
      <c r="X309" s="60"/>
      <c r="Y309" s="65">
        <f t="shared" ref="Y309:AJ309" si="776">((Y239*$G309*--(AND($BF309=0,$BG309=0))+$BF309+Y239*$BG309)*--(Y$3&gt;=$BH309))*(1+$BJ309*--(Y$3&gt;=$BK309))*--(IFERROR(MOD(MONTH(Y$3),$BI309),0)=0)</f>
        <v>0</v>
      </c>
      <c r="Z309" s="65">
        <f t="shared" si="776"/>
        <v>0</v>
      </c>
      <c r="AA309" s="65">
        <f t="shared" si="776"/>
        <v>0</v>
      </c>
      <c r="AB309" s="65">
        <f t="shared" si="776"/>
        <v>0</v>
      </c>
      <c r="AC309" s="65">
        <f t="shared" si="776"/>
        <v>0</v>
      </c>
      <c r="AD309" s="65">
        <f t="shared" si="776"/>
        <v>0</v>
      </c>
      <c r="AE309" s="65">
        <f t="shared" si="776"/>
        <v>0</v>
      </c>
      <c r="AF309" s="65">
        <f t="shared" si="776"/>
        <v>0</v>
      </c>
      <c r="AG309" s="65">
        <f t="shared" si="776"/>
        <v>0</v>
      </c>
      <c r="AH309" s="65">
        <f t="shared" si="776"/>
        <v>0</v>
      </c>
      <c r="AI309" s="65">
        <f t="shared" si="776"/>
        <v>0</v>
      </c>
      <c r="AJ309" s="65">
        <f t="shared" si="776"/>
        <v>0</v>
      </c>
      <c r="AK309" s="60"/>
      <c r="AL309" s="65">
        <f t="shared" si="731"/>
        <v>0</v>
      </c>
      <c r="AM309" s="66" t="e">
        <f>AL309/AL239</f>
        <v>#DIV/0!</v>
      </c>
      <c r="AN309" s="60" t="e">
        <f>D237&amp;D309</f>
        <v>#REF!</v>
      </c>
      <c r="AO309" s="65">
        <f t="shared" ref="AO309:AZ309" si="777">((AO239*$G309*--(AND($BF309=0,$BG309=0))+$BF309+AO239*$BG309)*--(AO$3&gt;=$BH309))*(1+$BJ309*--(AO$3&gt;=$BK309))*--(IFERROR(MOD(MONTH(AO$3),$BI309),0)=0)</f>
        <v>0</v>
      </c>
      <c r="AP309" s="65">
        <f t="shared" si="777"/>
        <v>0</v>
      </c>
      <c r="AQ309" s="65">
        <f t="shared" si="777"/>
        <v>0</v>
      </c>
      <c r="AR309" s="65">
        <f t="shared" si="777"/>
        <v>0</v>
      </c>
      <c r="AS309" s="65">
        <f t="shared" si="777"/>
        <v>0</v>
      </c>
      <c r="AT309" s="65">
        <f t="shared" si="777"/>
        <v>0</v>
      </c>
      <c r="AU309" s="65">
        <f t="shared" si="777"/>
        <v>0</v>
      </c>
      <c r="AV309" s="65">
        <f t="shared" si="777"/>
        <v>0</v>
      </c>
      <c r="AW309" s="65">
        <f t="shared" si="777"/>
        <v>0</v>
      </c>
      <c r="AX309" s="65">
        <f t="shared" si="777"/>
        <v>0</v>
      </c>
      <c r="AY309" s="65">
        <f t="shared" si="777"/>
        <v>0</v>
      </c>
      <c r="AZ309" s="65">
        <f t="shared" si="777"/>
        <v>0</v>
      </c>
      <c r="BA309" s="60"/>
      <c r="BB309" s="65">
        <f t="shared" si="732"/>
        <v>0</v>
      </c>
      <c r="BC309" s="66" t="e">
        <f>BB309/BB239</f>
        <v>#DIV/0!</v>
      </c>
      <c r="BD309" s="60"/>
      <c r="BE309" s="65"/>
      <c r="BF309" s="105"/>
      <c r="BG309" s="105"/>
      <c r="BH309" s="107"/>
      <c r="BI309" s="107"/>
      <c r="BJ309" s="77"/>
      <c r="BK309" s="107"/>
      <c r="BL309" s="60"/>
      <c r="BM309" s="65">
        <f t="shared" ref="BM309:BX309" si="778">((BM239*$G309*--(AND($BF309=0,$BG309=0))+$BF309+BM239*$BG309)*--(BM$3&gt;=$BH309))*(1+$BJ309*--(BM$3&gt;=$BK309))*--(IFERROR(MOD(MONTH(BM$3),$BI309),0)=0)</f>
        <v>0</v>
      </c>
      <c r="BN309" s="65">
        <f t="shared" si="778"/>
        <v>0</v>
      </c>
      <c r="BO309" s="65">
        <f t="shared" si="778"/>
        <v>0</v>
      </c>
      <c r="BP309" s="65">
        <f t="shared" si="778"/>
        <v>0</v>
      </c>
      <c r="BQ309" s="65" t="e">
        <f t="shared" si="778"/>
        <v>#REF!</v>
      </c>
      <c r="BR309" s="65" t="e">
        <f t="shared" si="778"/>
        <v>#REF!</v>
      </c>
      <c r="BS309" s="65" t="e">
        <f t="shared" si="778"/>
        <v>#REF!</v>
      </c>
      <c r="BT309" s="65" t="e">
        <f t="shared" si="778"/>
        <v>#REF!</v>
      </c>
      <c r="BU309" s="65" t="e">
        <f t="shared" si="778"/>
        <v>#REF!</v>
      </c>
      <c r="BV309" s="65" t="e">
        <f t="shared" si="778"/>
        <v>#REF!</v>
      </c>
      <c r="BW309" s="65" t="e">
        <f t="shared" si="778"/>
        <v>#REF!</v>
      </c>
      <c r="BX309" s="65" t="e">
        <f t="shared" si="778"/>
        <v>#REF!</v>
      </c>
      <c r="BY309" s="60"/>
      <c r="BZ309" s="65" t="e">
        <f t="shared" si="735"/>
        <v>#REF!</v>
      </c>
      <c r="CA309" s="66" t="e">
        <f>BZ309/BZ239</f>
        <v>#REF!</v>
      </c>
      <c r="CB309" s="60"/>
      <c r="CC309" s="65" t="e">
        <f t="shared" ref="CC309:CN309" si="779">((CC239*$G309*--(AND($BF309=0,$BG309=0))+$BF309+CC239*$BG309)*--(CC$3&gt;=$BH309))*(1+$BJ309*--(CC$3&gt;=$BK309))*--(IFERROR(MOD(MONTH(CC$3),$BI309),0)=0)</f>
        <v>#REF!</v>
      </c>
      <c r="CD309" s="65" t="e">
        <f t="shared" si="779"/>
        <v>#REF!</v>
      </c>
      <c r="CE309" s="65" t="e">
        <f t="shared" si="779"/>
        <v>#REF!</v>
      </c>
      <c r="CF309" s="65" t="e">
        <f t="shared" si="779"/>
        <v>#REF!</v>
      </c>
      <c r="CG309" s="65" t="e">
        <f t="shared" si="779"/>
        <v>#REF!</v>
      </c>
      <c r="CH309" s="65" t="e">
        <f t="shared" si="779"/>
        <v>#REF!</v>
      </c>
      <c r="CI309" s="65" t="e">
        <f t="shared" si="779"/>
        <v>#REF!</v>
      </c>
      <c r="CJ309" s="65" t="e">
        <f t="shared" si="779"/>
        <v>#REF!</v>
      </c>
      <c r="CK309" s="65" t="e">
        <f t="shared" si="779"/>
        <v>#REF!</v>
      </c>
      <c r="CL309" s="65" t="e">
        <f t="shared" si="779"/>
        <v>#REF!</v>
      </c>
      <c r="CM309" s="65" t="e">
        <f t="shared" si="779"/>
        <v>#REF!</v>
      </c>
      <c r="CN309" s="65" t="e">
        <f t="shared" si="779"/>
        <v>#REF!</v>
      </c>
      <c r="CO309" s="60"/>
      <c r="CP309" s="65" t="e">
        <f t="shared" si="737"/>
        <v>#REF!</v>
      </c>
      <c r="CQ309" s="66" t="e">
        <f>CP309/CP239</f>
        <v>#REF!</v>
      </c>
    </row>
    <row r="310" spans="1:95" ht="10.5" customHeight="1" x14ac:dyDescent="0.25">
      <c r="A310" s="70" t="str">
        <f t="shared" si="761"/>
        <v>DespesaCAPEX</v>
      </c>
      <c r="B310" s="114" t="s">
        <v>53</v>
      </c>
      <c r="C310" s="70" t="s">
        <v>298</v>
      </c>
      <c r="D310" s="92" t="s">
        <v>171</v>
      </c>
      <c r="E310" s="92" t="e">
        <f>D237</f>
        <v>#REF!</v>
      </c>
      <c r="F310" s="60"/>
      <c r="G310" s="66">
        <v>0</v>
      </c>
      <c r="H310" s="60"/>
      <c r="I310" s="93" t="e">
        <f t="shared" ref="I310:T310" si="780">SUM(I311:I313)</f>
        <v>#REF!</v>
      </c>
      <c r="J310" s="93" t="e">
        <f t="shared" si="780"/>
        <v>#REF!</v>
      </c>
      <c r="K310" s="93" t="e">
        <f t="shared" si="780"/>
        <v>#REF!</v>
      </c>
      <c r="L310" s="93" t="e">
        <f t="shared" si="780"/>
        <v>#REF!</v>
      </c>
      <c r="M310" s="93" t="e">
        <f t="shared" si="780"/>
        <v>#REF!</v>
      </c>
      <c r="N310" s="93" t="e">
        <f t="shared" si="780"/>
        <v>#REF!</v>
      </c>
      <c r="O310" s="93" t="e">
        <f t="shared" si="780"/>
        <v>#REF!</v>
      </c>
      <c r="P310" s="93" t="e">
        <f t="shared" si="780"/>
        <v>#REF!</v>
      </c>
      <c r="Q310" s="93" t="e">
        <f t="shared" si="780"/>
        <v>#REF!</v>
      </c>
      <c r="R310" s="93" t="e">
        <f t="shared" si="780"/>
        <v>#REF!</v>
      </c>
      <c r="S310" s="93" t="e">
        <f t="shared" si="780"/>
        <v>#REF!</v>
      </c>
      <c r="T310" s="93" t="e">
        <f t="shared" si="780"/>
        <v>#REF!</v>
      </c>
      <c r="U310" s="60"/>
      <c r="V310" s="65" t="e">
        <f t="shared" si="730"/>
        <v>#REF!</v>
      </c>
      <c r="W310" s="66" t="e">
        <f>V310/V239</f>
        <v>#REF!</v>
      </c>
      <c r="X310" s="60"/>
      <c r="Y310" s="93">
        <f t="shared" ref="Y310:AJ310" si="781">SUM(Y311:Y313)</f>
        <v>0</v>
      </c>
      <c r="Z310" s="93">
        <f t="shared" si="781"/>
        <v>0</v>
      </c>
      <c r="AA310" s="93">
        <f t="shared" si="781"/>
        <v>0</v>
      </c>
      <c r="AB310" s="93">
        <f t="shared" si="781"/>
        <v>0</v>
      </c>
      <c r="AC310" s="93">
        <f t="shared" si="781"/>
        <v>0</v>
      </c>
      <c r="AD310" s="93">
        <f t="shared" si="781"/>
        <v>0</v>
      </c>
      <c r="AE310" s="93">
        <f t="shared" si="781"/>
        <v>0</v>
      </c>
      <c r="AF310" s="93">
        <f t="shared" si="781"/>
        <v>0</v>
      </c>
      <c r="AG310" s="93">
        <f t="shared" si="781"/>
        <v>0</v>
      </c>
      <c r="AH310" s="93">
        <f t="shared" si="781"/>
        <v>0</v>
      </c>
      <c r="AI310" s="93">
        <f t="shared" si="781"/>
        <v>0</v>
      </c>
      <c r="AJ310" s="93">
        <f t="shared" si="781"/>
        <v>0</v>
      </c>
      <c r="AK310" s="60"/>
      <c r="AL310" s="65">
        <f t="shared" si="731"/>
        <v>0</v>
      </c>
      <c r="AM310" s="66" t="e">
        <f>AL310/AL239</f>
        <v>#DIV/0!</v>
      </c>
      <c r="AN310" s="60" t="e">
        <f>D237&amp;D310</f>
        <v>#REF!</v>
      </c>
      <c r="AO310" s="93">
        <f t="shared" ref="AO310:AZ310" si="782">SUM(AO311:AO313)</f>
        <v>0</v>
      </c>
      <c r="AP310" s="93">
        <f t="shared" si="782"/>
        <v>0</v>
      </c>
      <c r="AQ310" s="93">
        <f t="shared" si="782"/>
        <v>0</v>
      </c>
      <c r="AR310" s="93">
        <f t="shared" si="782"/>
        <v>0</v>
      </c>
      <c r="AS310" s="93">
        <f t="shared" si="782"/>
        <v>0</v>
      </c>
      <c r="AT310" s="93">
        <f t="shared" si="782"/>
        <v>0</v>
      </c>
      <c r="AU310" s="93">
        <f t="shared" si="782"/>
        <v>0</v>
      </c>
      <c r="AV310" s="93">
        <f t="shared" si="782"/>
        <v>0</v>
      </c>
      <c r="AW310" s="93">
        <f t="shared" si="782"/>
        <v>0</v>
      </c>
      <c r="AX310" s="93">
        <f t="shared" si="782"/>
        <v>0</v>
      </c>
      <c r="AY310" s="93">
        <f t="shared" si="782"/>
        <v>0</v>
      </c>
      <c r="AZ310" s="93">
        <f t="shared" si="782"/>
        <v>0</v>
      </c>
      <c r="BA310" s="60"/>
      <c r="BB310" s="65">
        <f t="shared" si="732"/>
        <v>0</v>
      </c>
      <c r="BC310" s="66" t="e">
        <f>BB310/BB239</f>
        <v>#DIV/0!</v>
      </c>
      <c r="BD310" s="60"/>
      <c r="BE310" s="65"/>
      <c r="BF310" s="105"/>
      <c r="BG310" s="105"/>
      <c r="BH310" s="107"/>
      <c r="BI310" s="107"/>
      <c r="BJ310" s="77"/>
      <c r="BK310" s="107"/>
      <c r="BL310" s="60"/>
      <c r="BM310" s="93">
        <f t="shared" ref="BM310:BX310" si="783">SUM(BM311:BM313)</f>
        <v>0</v>
      </c>
      <c r="BN310" s="93">
        <f t="shared" si="783"/>
        <v>0</v>
      </c>
      <c r="BO310" s="93">
        <f t="shared" si="783"/>
        <v>0</v>
      </c>
      <c r="BP310" s="93">
        <f t="shared" si="783"/>
        <v>0</v>
      </c>
      <c r="BQ310" s="93" t="e">
        <f t="shared" si="783"/>
        <v>#REF!</v>
      </c>
      <c r="BR310" s="93" t="e">
        <f t="shared" si="783"/>
        <v>#REF!</v>
      </c>
      <c r="BS310" s="93" t="e">
        <f t="shared" si="783"/>
        <v>#REF!</v>
      </c>
      <c r="BT310" s="93" t="e">
        <f t="shared" si="783"/>
        <v>#REF!</v>
      </c>
      <c r="BU310" s="93" t="e">
        <f t="shared" si="783"/>
        <v>#REF!</v>
      </c>
      <c r="BV310" s="93" t="e">
        <f t="shared" si="783"/>
        <v>#REF!</v>
      </c>
      <c r="BW310" s="93" t="e">
        <f t="shared" si="783"/>
        <v>#REF!</v>
      </c>
      <c r="BX310" s="93" t="e">
        <f t="shared" si="783"/>
        <v>#REF!</v>
      </c>
      <c r="BY310" s="60"/>
      <c r="BZ310" s="65" t="e">
        <f t="shared" si="735"/>
        <v>#REF!</v>
      </c>
      <c r="CA310" s="66" t="e">
        <f>BZ310/BZ239</f>
        <v>#REF!</v>
      </c>
      <c r="CB310" s="60"/>
      <c r="CC310" s="93" t="e">
        <f t="shared" ref="CC310:CN310" si="784">SUM(CC311:CC313)</f>
        <v>#REF!</v>
      </c>
      <c r="CD310" s="93" t="e">
        <f t="shared" si="784"/>
        <v>#REF!</v>
      </c>
      <c r="CE310" s="93" t="e">
        <f t="shared" si="784"/>
        <v>#REF!</v>
      </c>
      <c r="CF310" s="93" t="e">
        <f t="shared" si="784"/>
        <v>#REF!</v>
      </c>
      <c r="CG310" s="93" t="e">
        <f t="shared" si="784"/>
        <v>#REF!</v>
      </c>
      <c r="CH310" s="93" t="e">
        <f t="shared" si="784"/>
        <v>#REF!</v>
      </c>
      <c r="CI310" s="93" t="e">
        <f t="shared" si="784"/>
        <v>#REF!</v>
      </c>
      <c r="CJ310" s="93" t="e">
        <f t="shared" si="784"/>
        <v>#REF!</v>
      </c>
      <c r="CK310" s="93" t="e">
        <f t="shared" si="784"/>
        <v>#REF!</v>
      </c>
      <c r="CL310" s="93" t="e">
        <f t="shared" si="784"/>
        <v>#REF!</v>
      </c>
      <c r="CM310" s="93" t="e">
        <f t="shared" si="784"/>
        <v>#REF!</v>
      </c>
      <c r="CN310" s="93" t="e">
        <f t="shared" si="784"/>
        <v>#REF!</v>
      </c>
      <c r="CO310" s="60"/>
      <c r="CP310" s="65" t="e">
        <f t="shared" si="737"/>
        <v>#REF!</v>
      </c>
      <c r="CQ310" s="66" t="e">
        <f>CP310/CP239</f>
        <v>#REF!</v>
      </c>
    </row>
    <row r="311" spans="1:95" ht="10.5" customHeight="1" outlineLevel="1" x14ac:dyDescent="0.25">
      <c r="A311" s="70" t="str">
        <f t="shared" si="761"/>
        <v>DespesaQuiosques e Lojas</v>
      </c>
      <c r="B311" s="114" t="s">
        <v>53</v>
      </c>
      <c r="C311" s="78"/>
      <c r="D311" s="79" t="s">
        <v>300</v>
      </c>
      <c r="E311" s="79" t="e">
        <f>D237</f>
        <v>#REF!</v>
      </c>
      <c r="F311" s="79"/>
      <c r="G311" s="85">
        <v>0</v>
      </c>
      <c r="H311" s="79"/>
      <c r="I311" s="94" t="e">
        <f t="shared" ref="I311:T311" si="785">((I239*$G311*--(AND($BF311=0,$BG311=0))+$BF311+I239*$BG311)*--(I$3&gt;=$BH311))*(1+$BJ311*--(I$3&gt;=$BK311))*--(IFERROR(MOD(MONTH(I$3),$BI311),0)=0)</f>
        <v>#REF!</v>
      </c>
      <c r="J311" s="94" t="e">
        <f t="shared" si="785"/>
        <v>#REF!</v>
      </c>
      <c r="K311" s="94" t="e">
        <f t="shared" si="785"/>
        <v>#REF!</v>
      </c>
      <c r="L311" s="94" t="e">
        <f t="shared" si="785"/>
        <v>#REF!</v>
      </c>
      <c r="M311" s="94" t="e">
        <f t="shared" si="785"/>
        <v>#REF!</v>
      </c>
      <c r="N311" s="94" t="e">
        <f t="shared" si="785"/>
        <v>#REF!</v>
      </c>
      <c r="O311" s="94" t="e">
        <f t="shared" si="785"/>
        <v>#REF!</v>
      </c>
      <c r="P311" s="94" t="e">
        <f t="shared" si="785"/>
        <v>#REF!</v>
      </c>
      <c r="Q311" s="94" t="e">
        <f t="shared" si="785"/>
        <v>#REF!</v>
      </c>
      <c r="R311" s="94" t="e">
        <f t="shared" si="785"/>
        <v>#REF!</v>
      </c>
      <c r="S311" s="94" t="e">
        <f t="shared" si="785"/>
        <v>#REF!</v>
      </c>
      <c r="T311" s="94" t="e">
        <f t="shared" si="785"/>
        <v>#REF!</v>
      </c>
      <c r="U311" s="79"/>
      <c r="V311" s="80" t="e">
        <f t="shared" si="730"/>
        <v>#REF!</v>
      </c>
      <c r="W311" s="85" t="e">
        <f>V311/V239</f>
        <v>#REF!</v>
      </c>
      <c r="X311" s="60"/>
      <c r="Y311" s="94">
        <f t="array" ref="Y311">IFERROR(INDEX(#REF!,MATCH($A237&amp;$D311,#REF!,0),MATCH(Y$3,#REF!,0)),0)</f>
        <v>0</v>
      </c>
      <c r="Z311" s="94">
        <f t="array" ref="Z311">IFERROR(INDEX(#REF!,MATCH($A237&amp;$D311,#REF!,0),MATCH(Z$3,#REF!,0)),0)</f>
        <v>0</v>
      </c>
      <c r="AA311" s="94">
        <f t="array" ref="AA311">IFERROR(INDEX(#REF!,MATCH($A237&amp;$D311,#REF!,0),MATCH(AA$3,#REF!,0)),0)</f>
        <v>0</v>
      </c>
      <c r="AB311" s="94">
        <f t="array" ref="AB311">IFERROR(INDEX(#REF!,MATCH($A237&amp;$D311,#REF!,0),MATCH(AB$3,#REF!,0)),0)</f>
        <v>0</v>
      </c>
      <c r="AC311" s="94">
        <f t="array" ref="AC311">IFERROR(INDEX(#REF!,MATCH($A237&amp;$D311,#REF!,0),MATCH(AC$3,#REF!,0)),0)</f>
        <v>0</v>
      </c>
      <c r="AD311" s="94">
        <f t="array" ref="AD311">IFERROR(INDEX(#REF!,MATCH($A237&amp;$D311,#REF!,0),MATCH(AD$3,#REF!,0)),0)</f>
        <v>0</v>
      </c>
      <c r="AE311" s="94">
        <f t="array" ref="AE311">IFERROR(INDEX(#REF!,MATCH($A237&amp;$D311,#REF!,0),MATCH(AE$3,#REF!,0)),0)</f>
        <v>0</v>
      </c>
      <c r="AF311" s="94">
        <f t="array" ref="AF311">IFERROR(INDEX(#REF!,MATCH($A237&amp;$D311,#REF!,0),MATCH(AF$3,#REF!,0)),0)</f>
        <v>0</v>
      </c>
      <c r="AG311" s="94">
        <f t="array" ref="AG311">IFERROR(INDEX(#REF!,MATCH($A237&amp;$D311,#REF!,0),MATCH(AG$3,#REF!,0)),0)</f>
        <v>0</v>
      </c>
      <c r="AH311" s="94">
        <f t="array" ref="AH311">IFERROR(INDEX(#REF!,MATCH($A237&amp;$D311,#REF!,0),MATCH(AH$3,#REF!,0)),0)</f>
        <v>0</v>
      </c>
      <c r="AI311" s="94">
        <f t="array" ref="AI311">IFERROR(INDEX(#REF!,MATCH($A237&amp;$D311,#REF!,0),MATCH(AI$3,#REF!,0)),0)</f>
        <v>0</v>
      </c>
      <c r="AJ311" s="94">
        <f t="array" ref="AJ311">IFERROR(INDEX(#REF!,MATCH($A237&amp;$D311,#REF!,0),MATCH(AJ$3,#REF!,0)),0)</f>
        <v>0</v>
      </c>
      <c r="AK311" s="79"/>
      <c r="AL311" s="80">
        <f t="shared" si="731"/>
        <v>0</v>
      </c>
      <c r="AM311" s="85" t="e">
        <f>AL311/AL239</f>
        <v>#DIV/0!</v>
      </c>
      <c r="AN311" s="60" t="e">
        <f>D237&amp;D311</f>
        <v>#REF!</v>
      </c>
      <c r="AO311" s="94">
        <f t="array" ref="AO311">IFERROR(INDEX(#REF!,MATCH($A237&amp;$D311,#REF!,0),MATCH(AO$3,#REF!,0)),0)</f>
        <v>0</v>
      </c>
      <c r="AP311" s="94">
        <f t="array" ref="AP311">IFERROR(INDEX(#REF!,MATCH($A237&amp;$D311,#REF!,0),MATCH(AP$3,#REF!,0)),0)</f>
        <v>0</v>
      </c>
      <c r="AQ311" s="94">
        <f t="array" ref="AQ311">IFERROR(INDEX(#REF!,MATCH($A237&amp;$D311,#REF!,0),MATCH(AQ$3,#REF!,0)),0)</f>
        <v>0</v>
      </c>
      <c r="AR311" s="94">
        <f t="array" ref="AR311">IFERROR(INDEX(#REF!,MATCH($A237&amp;$D311,#REF!,0),MATCH(AR$3,#REF!,0)),0)</f>
        <v>0</v>
      </c>
      <c r="AS311" s="94">
        <f t="array" ref="AS311">IFERROR(INDEX(#REF!,MATCH($A237&amp;$D311,#REF!,0),MATCH(AS$3,#REF!,0)),0)</f>
        <v>0</v>
      </c>
      <c r="AT311" s="94">
        <f t="array" ref="AT311">IFERROR(INDEX(#REF!,MATCH($A237&amp;$D311,#REF!,0),MATCH(AT$3,#REF!,0)),0)</f>
        <v>0</v>
      </c>
      <c r="AU311" s="94">
        <f t="array" ref="AU311">IFERROR(INDEX(#REF!,MATCH($A237&amp;$D311,#REF!,0),MATCH(AU$3,#REF!,0)),0)</f>
        <v>0</v>
      </c>
      <c r="AV311" s="94">
        <f t="array" ref="AV311">IFERROR(INDEX(#REF!,MATCH($A237&amp;$D311,#REF!,0),MATCH(AV$3,#REF!,0)),0)</f>
        <v>0</v>
      </c>
      <c r="AW311" s="94">
        <f t="array" ref="AW311">IFERROR(INDEX(#REF!,MATCH($A237&amp;$D311,#REF!,0),MATCH(AW$3,#REF!,0)),0)</f>
        <v>0</v>
      </c>
      <c r="AX311" s="94">
        <f t="array" ref="AX311">IFERROR(INDEX(#REF!,MATCH($A237&amp;$D311,#REF!,0),MATCH(AX$3,#REF!,0)),0)</f>
        <v>0</v>
      </c>
      <c r="AY311" s="94">
        <f t="array" ref="AY311">IFERROR(INDEX(#REF!,MATCH($A237&amp;$D311,#REF!,0),MATCH(AY$3,#REF!,0)),0)</f>
        <v>0</v>
      </c>
      <c r="AZ311" s="94">
        <f t="array" ref="AZ311">IFERROR(INDEX(#REF!,MATCH($A237&amp;$D311,#REF!,0),MATCH(AZ$3,#REF!,0)),0)</f>
        <v>0</v>
      </c>
      <c r="BA311" s="79"/>
      <c r="BB311" s="80">
        <f t="shared" si="732"/>
        <v>0</v>
      </c>
      <c r="BC311" s="85" t="e">
        <f>BB311/BB239</f>
        <v>#DIV/0!</v>
      </c>
      <c r="BD311" s="60"/>
      <c r="BE311" s="94" t="e">
        <f t="array" ref="BE311">INDEX(#REF!,MATCH($D237,#REF!,0),MATCH("Parcelamento "&amp;$D311,#REF!,0))</f>
        <v>#REF!</v>
      </c>
      <c r="BF311" s="115" t="e">
        <f t="array" ref="BF311">INDEX(#REF!,MATCH($D237,#REF!,0),MATCH("Parcela "&amp;$D311,#REF!,0))</f>
        <v>#REF!</v>
      </c>
      <c r="BG311" s="115"/>
      <c r="BH311" s="111" t="e">
        <f>EDATE(BH260,1)</f>
        <v>#REF!</v>
      </c>
      <c r="BI311" s="115"/>
      <c r="BJ311" s="112">
        <v>-1</v>
      </c>
      <c r="BK311" s="111" t="e">
        <f>EDATE(BH311,BE311)</f>
        <v>#REF!</v>
      </c>
      <c r="BL311" s="60"/>
      <c r="BM311" s="94">
        <f t="array" ref="BM311">IFERROR(INDEX(#REF!,MATCH($A237&amp;$D311,#REF!,0),MATCH(BM$3,#REF!,0)),0)</f>
        <v>0</v>
      </c>
      <c r="BN311" s="94">
        <f t="array" ref="BN311">IFERROR(INDEX(#REF!,MATCH($A237&amp;$D311,#REF!,0),MATCH(BN$3,#REF!,0)),0)</f>
        <v>0</v>
      </c>
      <c r="BO311" s="94">
        <f t="array" ref="BO311">IFERROR(INDEX(#REF!,MATCH($A237&amp;$D311,#REF!,0),MATCH(BO$3,#REF!,0)),0)</f>
        <v>0</v>
      </c>
      <c r="BP311" s="94">
        <f t="array" ref="BP311">IFERROR(INDEX(#REF!,MATCH($A237&amp;$D311,#REF!,0),MATCH(BP$3,#REF!,0)),0)</f>
        <v>0</v>
      </c>
      <c r="BQ311" s="94" t="e">
        <f t="shared" ref="BQ311:BX311" si="786">$BF311*--(BQ$3&gt;=$BH311)*(1+$BJ311*--(BQ$3&gt;=$BK311))+$BG311*--(BQ$3=EDATE($BH239,1))</f>
        <v>#REF!</v>
      </c>
      <c r="BR311" s="94" t="e">
        <f t="shared" si="786"/>
        <v>#REF!</v>
      </c>
      <c r="BS311" s="94" t="e">
        <f t="shared" si="786"/>
        <v>#REF!</v>
      </c>
      <c r="BT311" s="94" t="e">
        <f t="shared" si="786"/>
        <v>#REF!</v>
      </c>
      <c r="BU311" s="94" t="e">
        <f t="shared" si="786"/>
        <v>#REF!</v>
      </c>
      <c r="BV311" s="94" t="e">
        <f t="shared" si="786"/>
        <v>#REF!</v>
      </c>
      <c r="BW311" s="94" t="e">
        <f t="shared" si="786"/>
        <v>#REF!</v>
      </c>
      <c r="BX311" s="94" t="e">
        <f t="shared" si="786"/>
        <v>#REF!</v>
      </c>
      <c r="BY311" s="79"/>
      <c r="BZ311" s="80" t="e">
        <f t="shared" si="735"/>
        <v>#REF!</v>
      </c>
      <c r="CA311" s="85" t="e">
        <f>BZ311/BZ239</f>
        <v>#REF!</v>
      </c>
      <c r="CB311" s="60"/>
      <c r="CC311" s="94" t="e">
        <f t="shared" ref="CC311:CN311" si="787">$BF311*--(CC$3&gt;=$BH311)*(1+$BJ311*--(CC$3&gt;=$BK311))+$BG311*--(CC$3=EDATE($BH239,1))</f>
        <v>#REF!</v>
      </c>
      <c r="CD311" s="94" t="e">
        <f t="shared" si="787"/>
        <v>#REF!</v>
      </c>
      <c r="CE311" s="94" t="e">
        <f t="shared" si="787"/>
        <v>#REF!</v>
      </c>
      <c r="CF311" s="94" t="e">
        <f t="shared" si="787"/>
        <v>#REF!</v>
      </c>
      <c r="CG311" s="94" t="e">
        <f t="shared" si="787"/>
        <v>#REF!</v>
      </c>
      <c r="CH311" s="94" t="e">
        <f t="shared" si="787"/>
        <v>#REF!</v>
      </c>
      <c r="CI311" s="94" t="e">
        <f t="shared" si="787"/>
        <v>#REF!</v>
      </c>
      <c r="CJ311" s="94" t="e">
        <f t="shared" si="787"/>
        <v>#REF!</v>
      </c>
      <c r="CK311" s="94" t="e">
        <f t="shared" si="787"/>
        <v>#REF!</v>
      </c>
      <c r="CL311" s="94" t="e">
        <f t="shared" si="787"/>
        <v>#REF!</v>
      </c>
      <c r="CM311" s="94" t="e">
        <f t="shared" si="787"/>
        <v>#REF!</v>
      </c>
      <c r="CN311" s="94" t="e">
        <f t="shared" si="787"/>
        <v>#REF!</v>
      </c>
      <c r="CO311" s="79"/>
      <c r="CP311" s="80" t="e">
        <f t="shared" si="737"/>
        <v>#REF!</v>
      </c>
      <c r="CQ311" s="85" t="e">
        <f>CP311/CP239</f>
        <v>#REF!</v>
      </c>
    </row>
    <row r="312" spans="1:95" ht="10.5" customHeight="1" outlineLevel="1" x14ac:dyDescent="0.25">
      <c r="A312" s="70" t="str">
        <f t="shared" si="761"/>
        <v>DespesaMóveis e Utensílios</v>
      </c>
      <c r="B312" s="114" t="s">
        <v>53</v>
      </c>
      <c r="C312" s="78" t="s">
        <v>174</v>
      </c>
      <c r="D312" s="79" t="s">
        <v>174</v>
      </c>
      <c r="E312" s="79" t="e">
        <f>D237</f>
        <v>#REF!</v>
      </c>
      <c r="F312" s="79"/>
      <c r="G312" s="85">
        <v>0</v>
      </c>
      <c r="H312" s="79"/>
      <c r="I312" s="94" t="e">
        <f t="shared" ref="I312:T312" si="788">((I239*$G312*--(AND($BF312=0,$BG312=0))+$BF312+I239*$BG312)*--(I$3&gt;=$BH312))*(1+$BJ312*--(I$3&gt;=$BK312))*--(IFERROR(MOD(MONTH(I$3),$BI312),0)=0)</f>
        <v>#REF!</v>
      </c>
      <c r="J312" s="94" t="e">
        <f t="shared" si="788"/>
        <v>#REF!</v>
      </c>
      <c r="K312" s="94" t="e">
        <f t="shared" si="788"/>
        <v>#REF!</v>
      </c>
      <c r="L312" s="94" t="e">
        <f t="shared" si="788"/>
        <v>#REF!</v>
      </c>
      <c r="M312" s="94" t="e">
        <f t="shared" si="788"/>
        <v>#REF!</v>
      </c>
      <c r="N312" s="94" t="e">
        <f t="shared" si="788"/>
        <v>#REF!</v>
      </c>
      <c r="O312" s="94" t="e">
        <f t="shared" si="788"/>
        <v>#REF!</v>
      </c>
      <c r="P312" s="94" t="e">
        <f t="shared" si="788"/>
        <v>#REF!</v>
      </c>
      <c r="Q312" s="94" t="e">
        <f t="shared" si="788"/>
        <v>#REF!</v>
      </c>
      <c r="R312" s="94" t="e">
        <f t="shared" si="788"/>
        <v>#REF!</v>
      </c>
      <c r="S312" s="94" t="e">
        <f t="shared" si="788"/>
        <v>#REF!</v>
      </c>
      <c r="T312" s="94" t="e">
        <f t="shared" si="788"/>
        <v>#REF!</v>
      </c>
      <c r="U312" s="79"/>
      <c r="V312" s="80" t="e">
        <f t="shared" si="730"/>
        <v>#REF!</v>
      </c>
      <c r="W312" s="85" t="e">
        <f>V312/V239</f>
        <v>#REF!</v>
      </c>
      <c r="X312" s="60"/>
      <c r="Y312" s="94">
        <f t="array" ref="Y312">IFERROR(INDEX(#REF!,MATCH($A237&amp;$D312,#REF!,0),MATCH(Y$3,#REF!,0)),0)</f>
        <v>0</v>
      </c>
      <c r="Z312" s="94">
        <f t="array" ref="Z312">IFERROR(INDEX(#REF!,MATCH($A237&amp;$D312,#REF!,0),MATCH(Z$3,#REF!,0)),0)</f>
        <v>0</v>
      </c>
      <c r="AA312" s="94">
        <f t="array" ref="AA312">IFERROR(INDEX(#REF!,MATCH($A237&amp;$D312,#REF!,0),MATCH(AA$3,#REF!,0)),0)</f>
        <v>0</v>
      </c>
      <c r="AB312" s="94">
        <f t="array" ref="AB312">IFERROR(INDEX(#REF!,MATCH($A237&amp;$D312,#REF!,0),MATCH(AB$3,#REF!,0)),0)</f>
        <v>0</v>
      </c>
      <c r="AC312" s="94">
        <f t="array" ref="AC312">IFERROR(INDEX(#REF!,MATCH($A237&amp;$D312,#REF!,0),MATCH(AC$3,#REF!,0)),0)</f>
        <v>0</v>
      </c>
      <c r="AD312" s="94">
        <f t="array" ref="AD312">IFERROR(INDEX(#REF!,MATCH($A237&amp;$D312,#REF!,0),MATCH(AD$3,#REF!,0)),0)</f>
        <v>0</v>
      </c>
      <c r="AE312" s="94">
        <f t="array" ref="AE312">IFERROR(INDEX(#REF!,MATCH($A237&amp;$D312,#REF!,0),MATCH(AE$3,#REF!,0)),0)</f>
        <v>0</v>
      </c>
      <c r="AF312" s="94">
        <f t="array" ref="AF312">IFERROR(INDEX(#REF!,MATCH($A237&amp;$D312,#REF!,0),MATCH(AF$3,#REF!,0)),0)</f>
        <v>0</v>
      </c>
      <c r="AG312" s="94">
        <f t="array" ref="AG312">IFERROR(INDEX(#REF!,MATCH($A237&amp;$D312,#REF!,0),MATCH(AG$3,#REF!,0)),0)</f>
        <v>0</v>
      </c>
      <c r="AH312" s="94">
        <f t="array" ref="AH312">IFERROR(INDEX(#REF!,MATCH($A237&amp;$D312,#REF!,0),MATCH(AH$3,#REF!,0)),0)</f>
        <v>0</v>
      </c>
      <c r="AI312" s="94">
        <f t="array" ref="AI312">IFERROR(INDEX(#REF!,MATCH($A237&amp;$D312,#REF!,0),MATCH(AI$3,#REF!,0)),0)</f>
        <v>0</v>
      </c>
      <c r="AJ312" s="94">
        <f t="array" ref="AJ312">IFERROR(INDEX(#REF!,MATCH($A237&amp;$D312,#REF!,0),MATCH(AJ$3,#REF!,0)),0)</f>
        <v>0</v>
      </c>
      <c r="AK312" s="79"/>
      <c r="AL312" s="80">
        <f t="shared" si="731"/>
        <v>0</v>
      </c>
      <c r="AM312" s="85" t="e">
        <f>AL312/AL239</f>
        <v>#DIV/0!</v>
      </c>
      <c r="AN312" s="60" t="e">
        <f>D237&amp;D312</f>
        <v>#REF!</v>
      </c>
      <c r="AO312" s="94">
        <f t="array" ref="AO312">IFERROR(INDEX(#REF!,MATCH($A237&amp;$D312,#REF!,0),MATCH(AO$3,#REF!,0)),0)</f>
        <v>0</v>
      </c>
      <c r="AP312" s="94">
        <f t="array" ref="AP312">IFERROR(INDEX(#REF!,MATCH($A237&amp;$D312,#REF!,0),MATCH(AP$3,#REF!,0)),0)</f>
        <v>0</v>
      </c>
      <c r="AQ312" s="94">
        <f t="array" ref="AQ312">IFERROR(INDEX(#REF!,MATCH($A237&amp;$D312,#REF!,0),MATCH(AQ$3,#REF!,0)),0)</f>
        <v>0</v>
      </c>
      <c r="AR312" s="94">
        <f t="array" ref="AR312">IFERROR(INDEX(#REF!,MATCH($A237&amp;$D312,#REF!,0),MATCH(AR$3,#REF!,0)),0)</f>
        <v>0</v>
      </c>
      <c r="AS312" s="94">
        <f t="array" ref="AS312">IFERROR(INDEX(#REF!,MATCH($A237&amp;$D312,#REF!,0),MATCH(AS$3,#REF!,0)),0)</f>
        <v>0</v>
      </c>
      <c r="AT312" s="94">
        <f t="array" ref="AT312">IFERROR(INDEX(#REF!,MATCH($A237&amp;$D312,#REF!,0),MATCH(AT$3,#REF!,0)),0)</f>
        <v>0</v>
      </c>
      <c r="AU312" s="94">
        <f t="array" ref="AU312">IFERROR(INDEX(#REF!,MATCH($A237&amp;$D312,#REF!,0),MATCH(AU$3,#REF!,0)),0)</f>
        <v>0</v>
      </c>
      <c r="AV312" s="94">
        <f t="array" ref="AV312">IFERROR(INDEX(#REF!,MATCH($A237&amp;$D312,#REF!,0),MATCH(AV$3,#REF!,0)),0)</f>
        <v>0</v>
      </c>
      <c r="AW312" s="94">
        <f t="array" ref="AW312">IFERROR(INDEX(#REF!,MATCH($A237&amp;$D312,#REF!,0),MATCH(AW$3,#REF!,0)),0)</f>
        <v>0</v>
      </c>
      <c r="AX312" s="94">
        <f t="array" ref="AX312">IFERROR(INDEX(#REF!,MATCH($A237&amp;$D312,#REF!,0),MATCH(AX$3,#REF!,0)),0)</f>
        <v>0</v>
      </c>
      <c r="AY312" s="94">
        <f t="array" ref="AY312">IFERROR(INDEX(#REF!,MATCH($A237&amp;$D312,#REF!,0),MATCH(AY$3,#REF!,0)),0)</f>
        <v>0</v>
      </c>
      <c r="AZ312" s="94">
        <f t="array" ref="AZ312">IFERROR(INDEX(#REF!,MATCH($A237&amp;$D312,#REF!,0),MATCH(AZ$3,#REF!,0)),0)</f>
        <v>0</v>
      </c>
      <c r="BA312" s="79"/>
      <c r="BB312" s="80">
        <f t="shared" si="732"/>
        <v>0</v>
      </c>
      <c r="BC312" s="85" t="e">
        <f>BB312/BB239</f>
        <v>#DIV/0!</v>
      </c>
      <c r="BD312" s="60"/>
      <c r="BE312" s="94"/>
      <c r="BF312" s="115" t="e">
        <f t="array" ref="BF312">INDEX(#REF!,MATCH($D237,#REF!,0),MATCH($D312,#REF!,0))</f>
        <v>#REF!</v>
      </c>
      <c r="BG312" s="115"/>
      <c r="BH312" s="111" t="e">
        <f>EDATE(BH239,1)</f>
        <v>#REF!</v>
      </c>
      <c r="BI312" s="115"/>
      <c r="BJ312" s="112">
        <v>-1</v>
      </c>
      <c r="BK312" s="111" t="e">
        <f>EDATE(BH312,1)</f>
        <v>#REF!</v>
      </c>
      <c r="BL312" s="60"/>
      <c r="BM312" s="94">
        <f t="array" ref="BM312">IFERROR(INDEX(#REF!,MATCH($A237&amp;$D312,#REF!,0),MATCH(BM$3,#REF!,0)),0)</f>
        <v>0</v>
      </c>
      <c r="BN312" s="94">
        <f t="array" ref="BN312">IFERROR(INDEX(#REF!,MATCH($A237&amp;$D312,#REF!,0),MATCH(BN$3,#REF!,0)),0)</f>
        <v>0</v>
      </c>
      <c r="BO312" s="94">
        <f t="array" ref="BO312">IFERROR(INDEX(#REF!,MATCH($A237&amp;$D312,#REF!,0),MATCH(BO$3,#REF!,0)),0)</f>
        <v>0</v>
      </c>
      <c r="BP312" s="94">
        <f t="array" ref="BP312">IFERROR(INDEX(#REF!,MATCH($A237&amp;$D312,#REF!,0),MATCH(BP$3,#REF!,0)),0)</f>
        <v>0</v>
      </c>
      <c r="BQ312" s="94" t="e">
        <f t="shared" ref="BQ312:BX312" si="789">((BQ239*$G312*--(AND($BF312=0,$BG312=0))+$BF312+BQ239*$BG312)*--(BQ$3&gt;=$BH312))*(1+$BJ312*--(BQ$3&gt;=$BK312))*--(IFERROR(MOD(MONTH(BQ$3),$BI312),0)=0)</f>
        <v>#REF!</v>
      </c>
      <c r="BR312" s="94" t="e">
        <f t="shared" si="789"/>
        <v>#REF!</v>
      </c>
      <c r="BS312" s="94" t="e">
        <f t="shared" si="789"/>
        <v>#REF!</v>
      </c>
      <c r="BT312" s="94" t="e">
        <f t="shared" si="789"/>
        <v>#REF!</v>
      </c>
      <c r="BU312" s="94" t="e">
        <f t="shared" si="789"/>
        <v>#REF!</v>
      </c>
      <c r="BV312" s="94" t="e">
        <f t="shared" si="789"/>
        <v>#REF!</v>
      </c>
      <c r="BW312" s="94" t="e">
        <f t="shared" si="789"/>
        <v>#REF!</v>
      </c>
      <c r="BX312" s="94" t="e">
        <f t="shared" si="789"/>
        <v>#REF!</v>
      </c>
      <c r="BY312" s="79"/>
      <c r="BZ312" s="80" t="e">
        <f t="shared" si="735"/>
        <v>#REF!</v>
      </c>
      <c r="CA312" s="85" t="e">
        <f>BZ312/BZ239</f>
        <v>#REF!</v>
      </c>
      <c r="CB312" s="60"/>
      <c r="CC312" s="94" t="e">
        <f t="shared" ref="CC312:CN312" si="790">((CC239*$G312*--(AND($BF312=0,$BG312=0))+$BF312+CC239*$BG312)*--(CC$3&gt;=$BH312))*(1+$BJ312*--(CC$3&gt;=$BK312))*--(IFERROR(MOD(MONTH(CC$3),$BI312),0)=0)</f>
        <v>#REF!</v>
      </c>
      <c r="CD312" s="94" t="e">
        <f t="shared" si="790"/>
        <v>#REF!</v>
      </c>
      <c r="CE312" s="94" t="e">
        <f t="shared" si="790"/>
        <v>#REF!</v>
      </c>
      <c r="CF312" s="94" t="e">
        <f t="shared" si="790"/>
        <v>#REF!</v>
      </c>
      <c r="CG312" s="94" t="e">
        <f t="shared" si="790"/>
        <v>#REF!</v>
      </c>
      <c r="CH312" s="94" t="e">
        <f t="shared" si="790"/>
        <v>#REF!</v>
      </c>
      <c r="CI312" s="94" t="e">
        <f t="shared" si="790"/>
        <v>#REF!</v>
      </c>
      <c r="CJ312" s="94" t="e">
        <f t="shared" si="790"/>
        <v>#REF!</v>
      </c>
      <c r="CK312" s="94" t="e">
        <f t="shared" si="790"/>
        <v>#REF!</v>
      </c>
      <c r="CL312" s="94" t="e">
        <f t="shared" si="790"/>
        <v>#REF!</v>
      </c>
      <c r="CM312" s="94" t="e">
        <f t="shared" si="790"/>
        <v>#REF!</v>
      </c>
      <c r="CN312" s="94" t="e">
        <f t="shared" si="790"/>
        <v>#REF!</v>
      </c>
      <c r="CO312" s="79"/>
      <c r="CP312" s="80" t="e">
        <f t="shared" si="737"/>
        <v>#REF!</v>
      </c>
      <c r="CQ312" s="85" t="e">
        <f>CP312/CP239</f>
        <v>#REF!</v>
      </c>
    </row>
    <row r="313" spans="1:95" ht="10.5" customHeight="1" outlineLevel="1" x14ac:dyDescent="0.25">
      <c r="A313" s="70" t="str">
        <f t="shared" si="761"/>
        <v>DespesaEquipamentos e Software</v>
      </c>
      <c r="B313" s="114" t="s">
        <v>53</v>
      </c>
      <c r="C313" s="78" t="s">
        <v>299</v>
      </c>
      <c r="D313" s="79" t="s">
        <v>172</v>
      </c>
      <c r="E313" s="79" t="e">
        <f>D237</f>
        <v>#REF!</v>
      </c>
      <c r="F313" s="79"/>
      <c r="G313" s="85">
        <v>0</v>
      </c>
      <c r="H313" s="79"/>
      <c r="I313" s="94" t="e">
        <f t="shared" ref="I313:T313" si="791">((I239*$G313*--(AND($BF313=0,$BG313=0))+$BF313+I239*$BG313)*--(I$3&gt;=$BH313))*(1+$BJ313*--(I$3&gt;=$BK313))*--(IFERROR(MOD(MONTH(I$3),$BI313),0)=0)</f>
        <v>#REF!</v>
      </c>
      <c r="J313" s="94" t="e">
        <f t="shared" si="791"/>
        <v>#REF!</v>
      </c>
      <c r="K313" s="94" t="e">
        <f t="shared" si="791"/>
        <v>#REF!</v>
      </c>
      <c r="L313" s="94" t="e">
        <f t="shared" si="791"/>
        <v>#REF!</v>
      </c>
      <c r="M313" s="94" t="e">
        <f t="shared" si="791"/>
        <v>#REF!</v>
      </c>
      <c r="N313" s="94" t="e">
        <f t="shared" si="791"/>
        <v>#REF!</v>
      </c>
      <c r="O313" s="94" t="e">
        <f t="shared" si="791"/>
        <v>#REF!</v>
      </c>
      <c r="P313" s="94" t="e">
        <f t="shared" si="791"/>
        <v>#REF!</v>
      </c>
      <c r="Q313" s="94" t="e">
        <f t="shared" si="791"/>
        <v>#REF!</v>
      </c>
      <c r="R313" s="94" t="e">
        <f t="shared" si="791"/>
        <v>#REF!</v>
      </c>
      <c r="S313" s="94" t="e">
        <f t="shared" si="791"/>
        <v>#REF!</v>
      </c>
      <c r="T313" s="94" t="e">
        <f t="shared" si="791"/>
        <v>#REF!</v>
      </c>
      <c r="U313" s="79"/>
      <c r="V313" s="80" t="e">
        <f t="shared" si="730"/>
        <v>#REF!</v>
      </c>
      <c r="W313" s="85" t="e">
        <f>V313/V239</f>
        <v>#REF!</v>
      </c>
      <c r="X313" s="60"/>
      <c r="Y313" s="94">
        <f t="array" ref="Y313">IFERROR(INDEX(#REF!,MATCH($A237&amp;$D313,#REF!,0),MATCH(Y$3,#REF!,0)),0)</f>
        <v>0</v>
      </c>
      <c r="Z313" s="94">
        <f t="array" ref="Z313">IFERROR(INDEX(#REF!,MATCH($A237&amp;$D313,#REF!,0),MATCH(Z$3,#REF!,0)),0)</f>
        <v>0</v>
      </c>
      <c r="AA313" s="94">
        <f t="array" ref="AA313">IFERROR(INDEX(#REF!,MATCH($A237&amp;$D313,#REF!,0),MATCH(AA$3,#REF!,0)),0)</f>
        <v>0</v>
      </c>
      <c r="AB313" s="94">
        <f t="array" ref="AB313">IFERROR(INDEX(#REF!,MATCH($A237&amp;$D313,#REF!,0),MATCH(AB$3,#REF!,0)),0)</f>
        <v>0</v>
      </c>
      <c r="AC313" s="94">
        <f t="array" ref="AC313">IFERROR(INDEX(#REF!,MATCH($A237&amp;$D313,#REF!,0),MATCH(AC$3,#REF!,0)),0)</f>
        <v>0</v>
      </c>
      <c r="AD313" s="94">
        <f t="array" ref="AD313">IFERROR(INDEX(#REF!,MATCH($A237&amp;$D313,#REF!,0),MATCH(AD$3,#REF!,0)),0)</f>
        <v>0</v>
      </c>
      <c r="AE313" s="94">
        <f t="array" ref="AE313">IFERROR(INDEX(#REF!,MATCH($A237&amp;$D313,#REF!,0),MATCH(AE$3,#REF!,0)),0)</f>
        <v>0</v>
      </c>
      <c r="AF313" s="94">
        <f t="array" ref="AF313">IFERROR(INDEX(#REF!,MATCH($A237&amp;$D313,#REF!,0),MATCH(AF$3,#REF!,0)),0)</f>
        <v>0</v>
      </c>
      <c r="AG313" s="94">
        <f t="array" ref="AG313">IFERROR(INDEX(#REF!,MATCH($A237&amp;$D313,#REF!,0),MATCH(AG$3,#REF!,0)),0)</f>
        <v>0</v>
      </c>
      <c r="AH313" s="94">
        <f t="array" ref="AH313">IFERROR(INDEX(#REF!,MATCH($A237&amp;$D313,#REF!,0),MATCH(AH$3,#REF!,0)),0)</f>
        <v>0</v>
      </c>
      <c r="AI313" s="94">
        <f t="array" ref="AI313">IFERROR(INDEX(#REF!,MATCH($A237&amp;$D313,#REF!,0),MATCH(AI$3,#REF!,0)),0)</f>
        <v>0</v>
      </c>
      <c r="AJ313" s="94">
        <f t="array" ref="AJ313">IFERROR(INDEX(#REF!,MATCH($A237&amp;$D313,#REF!,0),MATCH(AJ$3,#REF!,0)),0)</f>
        <v>0</v>
      </c>
      <c r="AK313" s="79"/>
      <c r="AL313" s="80">
        <f t="shared" si="731"/>
        <v>0</v>
      </c>
      <c r="AM313" s="85" t="e">
        <f>AL313/AL239</f>
        <v>#DIV/0!</v>
      </c>
      <c r="AN313" s="60" t="e">
        <f>D237&amp;D313</f>
        <v>#REF!</v>
      </c>
      <c r="AO313" s="94">
        <f t="array" ref="AO313">IFERROR(INDEX(#REF!,MATCH($A237&amp;$D313,#REF!,0),MATCH(AO$3,#REF!,0)),0)</f>
        <v>0</v>
      </c>
      <c r="AP313" s="94">
        <f t="array" ref="AP313">IFERROR(INDEX(#REF!,MATCH($A237&amp;$D313,#REF!,0),MATCH(AP$3,#REF!,0)),0)</f>
        <v>0</v>
      </c>
      <c r="AQ313" s="94">
        <f t="array" ref="AQ313">IFERROR(INDEX(#REF!,MATCH($A237&amp;$D313,#REF!,0),MATCH(AQ$3,#REF!,0)),0)</f>
        <v>0</v>
      </c>
      <c r="AR313" s="94">
        <f t="array" ref="AR313">IFERROR(INDEX(#REF!,MATCH($A237&amp;$D313,#REF!,0),MATCH(AR$3,#REF!,0)),0)</f>
        <v>0</v>
      </c>
      <c r="AS313" s="94">
        <f t="array" ref="AS313">IFERROR(INDEX(#REF!,MATCH($A237&amp;$D313,#REF!,0),MATCH(AS$3,#REF!,0)),0)</f>
        <v>0</v>
      </c>
      <c r="AT313" s="94">
        <f t="array" ref="AT313">IFERROR(INDEX(#REF!,MATCH($A237&amp;$D313,#REF!,0),MATCH(AT$3,#REF!,0)),0)</f>
        <v>0</v>
      </c>
      <c r="AU313" s="94">
        <f t="array" ref="AU313">IFERROR(INDEX(#REF!,MATCH($A237&amp;$D313,#REF!,0),MATCH(AU$3,#REF!,0)),0)</f>
        <v>0</v>
      </c>
      <c r="AV313" s="94">
        <f t="array" ref="AV313">IFERROR(INDEX(#REF!,MATCH($A237&amp;$D313,#REF!,0),MATCH(AV$3,#REF!,0)),0)</f>
        <v>0</v>
      </c>
      <c r="AW313" s="94">
        <f t="array" ref="AW313">IFERROR(INDEX(#REF!,MATCH($A237&amp;$D313,#REF!,0),MATCH(AW$3,#REF!,0)),0)</f>
        <v>0</v>
      </c>
      <c r="AX313" s="94">
        <f t="array" ref="AX313">IFERROR(INDEX(#REF!,MATCH($A237&amp;$D313,#REF!,0),MATCH(AX$3,#REF!,0)),0)</f>
        <v>0</v>
      </c>
      <c r="AY313" s="94">
        <f t="array" ref="AY313">IFERROR(INDEX(#REF!,MATCH($A237&amp;$D313,#REF!,0),MATCH(AY$3,#REF!,0)),0)</f>
        <v>0</v>
      </c>
      <c r="AZ313" s="94">
        <f t="array" ref="AZ313">IFERROR(INDEX(#REF!,MATCH($A237&amp;$D313,#REF!,0),MATCH(AZ$3,#REF!,0)),0)</f>
        <v>0</v>
      </c>
      <c r="BA313" s="79"/>
      <c r="BB313" s="80">
        <f t="shared" si="732"/>
        <v>0</v>
      </c>
      <c r="BC313" s="85" t="e">
        <f>BB313/BB239</f>
        <v>#DIV/0!</v>
      </c>
      <c r="BD313" s="60"/>
      <c r="BE313" s="94">
        <f t="array" ref="BE313">INDEX($BE$4:$BK$115,MATCH($D313,$D$4:$D$115,0),MATCH(BE$475,$BE$4:$BK$4,0))</f>
        <v>0</v>
      </c>
      <c r="BF313" s="115" t="e">
        <f t="array" ref="BF313">INDEX(#REF!,MATCH($D237,#REF!,0),MATCH($D313,#REF!,0))</f>
        <v>#REF!</v>
      </c>
      <c r="BG313" s="112"/>
      <c r="BH313" s="111" t="e">
        <f>EDATE(BH297,1)</f>
        <v>#REF!</v>
      </c>
      <c r="BI313" s="111">
        <f t="array" ref="BI313">INDEX($BE$4:$BK$115,MATCH($D313,$D$4:$D$115,0),MATCH(BI$475,$BE$4:$BK$4,0))</f>
        <v>0</v>
      </c>
      <c r="BJ313" s="112">
        <v>-1</v>
      </c>
      <c r="BK313" s="111" t="e">
        <f>EDATE(BH313,1)</f>
        <v>#REF!</v>
      </c>
      <c r="BL313" s="60"/>
      <c r="BM313" s="94">
        <f t="array" ref="BM313">IFERROR(INDEX(#REF!,MATCH($A237&amp;$D313,#REF!,0),MATCH(BM$3,#REF!,0)),0)</f>
        <v>0</v>
      </c>
      <c r="BN313" s="94">
        <f t="array" ref="BN313">IFERROR(INDEX(#REF!,MATCH($A237&amp;$D313,#REF!,0),MATCH(BN$3,#REF!,0)),0)</f>
        <v>0</v>
      </c>
      <c r="BO313" s="94">
        <f t="array" ref="BO313">IFERROR(INDEX(#REF!,MATCH($A237&amp;$D313,#REF!,0),MATCH(BO$3,#REF!,0)),0)</f>
        <v>0</v>
      </c>
      <c r="BP313" s="94">
        <f t="array" ref="BP313">IFERROR(INDEX(#REF!,MATCH($A237&amp;$D313,#REF!,0),MATCH(BP$3,#REF!,0)),0)</f>
        <v>0</v>
      </c>
      <c r="BQ313" s="94" t="e">
        <f t="shared" ref="BQ313:BX313" si="792">((BQ239*$G313*--(AND($BF313=0,$BG313=0))+$BF313+BQ239*$BG313)*--(BQ$3&gt;=$BH313))*(1+$BJ313*--(BQ$3&gt;=$BK313))*--(IFERROR(MOD(MONTH(BQ$3),$BI313),0)=0)</f>
        <v>#REF!</v>
      </c>
      <c r="BR313" s="94" t="e">
        <f t="shared" si="792"/>
        <v>#REF!</v>
      </c>
      <c r="BS313" s="94" t="e">
        <f t="shared" si="792"/>
        <v>#REF!</v>
      </c>
      <c r="BT313" s="94" t="e">
        <f t="shared" si="792"/>
        <v>#REF!</v>
      </c>
      <c r="BU313" s="94" t="e">
        <f t="shared" si="792"/>
        <v>#REF!</v>
      </c>
      <c r="BV313" s="94" t="e">
        <f t="shared" si="792"/>
        <v>#REF!</v>
      </c>
      <c r="BW313" s="94" t="e">
        <f t="shared" si="792"/>
        <v>#REF!</v>
      </c>
      <c r="BX313" s="94" t="e">
        <f t="shared" si="792"/>
        <v>#REF!</v>
      </c>
      <c r="BY313" s="79"/>
      <c r="BZ313" s="80" t="e">
        <f t="shared" si="735"/>
        <v>#REF!</v>
      </c>
      <c r="CA313" s="85" t="e">
        <f>BZ313/BZ239</f>
        <v>#REF!</v>
      </c>
      <c r="CB313" s="60"/>
      <c r="CC313" s="94" t="e">
        <f t="shared" ref="CC313:CN313" si="793">((CC239*$G313*--(AND($BF313=0,$BG313=0))+$BF313+CC239*$BG313)*--(CC$3&gt;=$BH313))*(1+$BJ313*--(CC$3&gt;=$BK313))*--(IFERROR(MOD(MONTH(CC$3),$BI313),0)=0)</f>
        <v>#REF!</v>
      </c>
      <c r="CD313" s="94" t="e">
        <f t="shared" si="793"/>
        <v>#REF!</v>
      </c>
      <c r="CE313" s="94" t="e">
        <f t="shared" si="793"/>
        <v>#REF!</v>
      </c>
      <c r="CF313" s="94" t="e">
        <f t="shared" si="793"/>
        <v>#REF!</v>
      </c>
      <c r="CG313" s="94" t="e">
        <f t="shared" si="793"/>
        <v>#REF!</v>
      </c>
      <c r="CH313" s="94" t="e">
        <f t="shared" si="793"/>
        <v>#REF!</v>
      </c>
      <c r="CI313" s="94" t="e">
        <f t="shared" si="793"/>
        <v>#REF!</v>
      </c>
      <c r="CJ313" s="94" t="e">
        <f t="shared" si="793"/>
        <v>#REF!</v>
      </c>
      <c r="CK313" s="94" t="e">
        <f t="shared" si="793"/>
        <v>#REF!</v>
      </c>
      <c r="CL313" s="94" t="e">
        <f t="shared" si="793"/>
        <v>#REF!</v>
      </c>
      <c r="CM313" s="94" t="e">
        <f t="shared" si="793"/>
        <v>#REF!</v>
      </c>
      <c r="CN313" s="94" t="e">
        <f t="shared" si="793"/>
        <v>#REF!</v>
      </c>
      <c r="CO313" s="79"/>
      <c r="CP313" s="80" t="e">
        <f t="shared" si="737"/>
        <v>#REF!</v>
      </c>
      <c r="CQ313" s="85" t="e">
        <f>CP313/CP239</f>
        <v>#REF!</v>
      </c>
    </row>
    <row r="314" spans="1:95" ht="10.5" customHeight="1" x14ac:dyDescent="0.25">
      <c r="A314" s="70" t="str">
        <f t="shared" si="761"/>
        <v>Lucro líquido</v>
      </c>
      <c r="B314" s="70"/>
      <c r="C314" s="70"/>
      <c r="D314" s="3" t="s">
        <v>176</v>
      </c>
      <c r="E314" s="3" t="e">
        <f>D237</f>
        <v>#REF!</v>
      </c>
      <c r="F314" s="60"/>
      <c r="G314" s="6"/>
      <c r="H314" s="60"/>
      <c r="I314" s="4">
        <v>-6473.3195915946508</v>
      </c>
      <c r="J314" s="4">
        <v>-10899.97436330428</v>
      </c>
      <c r="K314" s="4">
        <v>3863.5936040000011</v>
      </c>
      <c r="L314" s="4">
        <v>8210.7299999999923</v>
      </c>
      <c r="M314" s="4">
        <v>12378.55</v>
      </c>
      <c r="N314" s="4">
        <v>12997</v>
      </c>
      <c r="O314" s="4">
        <v>11922.99767199999</v>
      </c>
      <c r="P314" s="4">
        <v>14532.063464000001</v>
      </c>
      <c r="Q314" s="4">
        <v>21758.9</v>
      </c>
      <c r="R314" s="4">
        <v>14067.88</v>
      </c>
      <c r="S314" s="4">
        <v>14023.27509599999</v>
      </c>
      <c r="T314" s="4">
        <v>22580.251904000001</v>
      </c>
      <c r="U314" s="60"/>
      <c r="V314" s="4">
        <f t="shared" si="730"/>
        <v>118961.94778510105</v>
      </c>
      <c r="W314" s="6">
        <f>V314/V239</f>
        <v>0.19520192112744308</v>
      </c>
      <c r="X314" s="60"/>
      <c r="Y314" s="4" t="e">
        <f t="shared" ref="Y314:AJ314" si="794">Y300+Y301+Y307+SUM(Y308:Y310)</f>
        <v>#REF!</v>
      </c>
      <c r="Z314" s="4" t="e">
        <f t="shared" si="794"/>
        <v>#REF!</v>
      </c>
      <c r="AA314" s="4" t="e">
        <f t="shared" si="794"/>
        <v>#REF!</v>
      </c>
      <c r="AB314" s="4" t="e">
        <f t="shared" si="794"/>
        <v>#REF!</v>
      </c>
      <c r="AC314" s="4" t="e">
        <f t="shared" si="794"/>
        <v>#REF!</v>
      </c>
      <c r="AD314" s="4" t="e">
        <f t="shared" si="794"/>
        <v>#REF!</v>
      </c>
      <c r="AE314" s="4" t="e">
        <f t="shared" si="794"/>
        <v>#REF!</v>
      </c>
      <c r="AF314" s="4" t="e">
        <f t="shared" si="794"/>
        <v>#REF!</v>
      </c>
      <c r="AG314" s="4" t="e">
        <f t="shared" si="794"/>
        <v>#REF!</v>
      </c>
      <c r="AH314" s="4" t="e">
        <f t="shared" si="794"/>
        <v>#REF!</v>
      </c>
      <c r="AI314" s="4" t="e">
        <f t="shared" si="794"/>
        <v>#REF!</v>
      </c>
      <c r="AJ314" s="4" t="e">
        <f t="shared" si="794"/>
        <v>#REF!</v>
      </c>
      <c r="AK314" s="60"/>
      <c r="AL314" s="4" t="e">
        <f t="shared" si="731"/>
        <v>#REF!</v>
      </c>
      <c r="AM314" s="6" t="e">
        <f>AL314/AL239</f>
        <v>#REF!</v>
      </c>
      <c r="AN314" s="60" t="e">
        <f>D237&amp;D314</f>
        <v>#REF!</v>
      </c>
      <c r="AO314" s="4" t="e">
        <f t="shared" ref="AO314:AZ314" si="795">AO300+AO301+AO307+SUM(AO308:AO310)</f>
        <v>#REF!</v>
      </c>
      <c r="AP314" s="4" t="e">
        <f t="shared" si="795"/>
        <v>#REF!</v>
      </c>
      <c r="AQ314" s="4" t="e">
        <f t="shared" si="795"/>
        <v>#REF!</v>
      </c>
      <c r="AR314" s="4" t="e">
        <f t="shared" si="795"/>
        <v>#REF!</v>
      </c>
      <c r="AS314" s="4" t="e">
        <f t="shared" si="795"/>
        <v>#REF!</v>
      </c>
      <c r="AT314" s="4" t="e">
        <f t="shared" si="795"/>
        <v>#REF!</v>
      </c>
      <c r="AU314" s="4" t="e">
        <f t="shared" si="795"/>
        <v>#REF!</v>
      </c>
      <c r="AV314" s="4" t="e">
        <f t="shared" si="795"/>
        <v>#REF!</v>
      </c>
      <c r="AW314" s="4" t="e">
        <f t="shared" si="795"/>
        <v>#REF!</v>
      </c>
      <c r="AX314" s="4" t="e">
        <f t="shared" si="795"/>
        <v>#REF!</v>
      </c>
      <c r="AY314" s="4" t="e">
        <f t="shared" si="795"/>
        <v>#REF!</v>
      </c>
      <c r="AZ314" s="4" t="e">
        <f t="shared" si="795"/>
        <v>#REF!</v>
      </c>
      <c r="BA314" s="60"/>
      <c r="BB314" s="4" t="e">
        <f t="shared" si="732"/>
        <v>#REF!</v>
      </c>
      <c r="BC314" s="6" t="e">
        <f>BB314/BB239</f>
        <v>#REF!</v>
      </c>
      <c r="BD314" s="60"/>
      <c r="BE314" s="4"/>
      <c r="BF314" s="102"/>
      <c r="BG314" s="102"/>
      <c r="BH314" s="103"/>
      <c r="BI314" s="103"/>
      <c r="BJ314" s="103"/>
      <c r="BK314" s="103"/>
      <c r="BL314" s="60"/>
      <c r="BM314" s="4" t="e">
        <f t="shared" ref="BM314:BX314" si="796">BM300+BM301+BM307+SUM(BM308:BM310)</f>
        <v>#REF!</v>
      </c>
      <c r="BN314" s="4" t="e">
        <f t="shared" si="796"/>
        <v>#REF!</v>
      </c>
      <c r="BO314" s="4" t="e">
        <f t="shared" si="796"/>
        <v>#REF!</v>
      </c>
      <c r="BP314" s="4" t="e">
        <f t="shared" si="796"/>
        <v>#REF!</v>
      </c>
      <c r="BQ314" s="4" t="e">
        <f t="shared" si="796"/>
        <v>#REF!</v>
      </c>
      <c r="BR314" s="4" t="e">
        <f t="shared" si="796"/>
        <v>#REF!</v>
      </c>
      <c r="BS314" s="4" t="e">
        <f t="shared" si="796"/>
        <v>#REF!</v>
      </c>
      <c r="BT314" s="4" t="e">
        <f t="shared" si="796"/>
        <v>#REF!</v>
      </c>
      <c r="BU314" s="4" t="e">
        <f t="shared" si="796"/>
        <v>#REF!</v>
      </c>
      <c r="BV314" s="4" t="e">
        <f t="shared" si="796"/>
        <v>#REF!</v>
      </c>
      <c r="BW314" s="4" t="e">
        <f t="shared" si="796"/>
        <v>#REF!</v>
      </c>
      <c r="BX314" s="4" t="e">
        <f t="shared" si="796"/>
        <v>#REF!</v>
      </c>
      <c r="BY314" s="60"/>
      <c r="BZ314" s="4" t="e">
        <f t="shared" si="735"/>
        <v>#REF!</v>
      </c>
      <c r="CA314" s="6" t="e">
        <f>BZ314/BZ239</f>
        <v>#REF!</v>
      </c>
      <c r="CB314" s="60"/>
      <c r="CC314" s="4" t="e">
        <f t="shared" ref="CC314:CN314" si="797">CC300+CC301+CC307+SUM(CC308:CC310)</f>
        <v>#REF!</v>
      </c>
      <c r="CD314" s="4" t="e">
        <f t="shared" si="797"/>
        <v>#REF!</v>
      </c>
      <c r="CE314" s="4" t="e">
        <f t="shared" si="797"/>
        <v>#REF!</v>
      </c>
      <c r="CF314" s="4" t="e">
        <f t="shared" si="797"/>
        <v>#REF!</v>
      </c>
      <c r="CG314" s="4" t="e">
        <f t="shared" si="797"/>
        <v>#REF!</v>
      </c>
      <c r="CH314" s="4" t="e">
        <f t="shared" si="797"/>
        <v>#REF!</v>
      </c>
      <c r="CI314" s="4" t="e">
        <f t="shared" si="797"/>
        <v>#REF!</v>
      </c>
      <c r="CJ314" s="4" t="e">
        <f t="shared" si="797"/>
        <v>#REF!</v>
      </c>
      <c r="CK314" s="4" t="e">
        <f t="shared" si="797"/>
        <v>#REF!</v>
      </c>
      <c r="CL314" s="4" t="e">
        <f t="shared" si="797"/>
        <v>#REF!</v>
      </c>
      <c r="CM314" s="4" t="e">
        <f t="shared" si="797"/>
        <v>#REF!</v>
      </c>
      <c r="CN314" s="4" t="e">
        <f t="shared" si="797"/>
        <v>#REF!</v>
      </c>
      <c r="CO314" s="60"/>
      <c r="CP314" s="4" t="e">
        <f t="shared" si="737"/>
        <v>#REF!</v>
      </c>
      <c r="CQ314" s="6" t="e">
        <f>CP314/CP239</f>
        <v>#REF!</v>
      </c>
    </row>
    <row r="315" spans="1:95" ht="10.5" customHeight="1" x14ac:dyDescent="0.25">
      <c r="A315" s="70"/>
      <c r="B315" s="70"/>
      <c r="C315" s="70"/>
      <c r="D315" s="60"/>
      <c r="E315" s="60"/>
      <c r="F315" s="60"/>
      <c r="G315" s="61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1"/>
      <c r="W315" s="61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1"/>
      <c r="AM315" s="61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1"/>
      <c r="BC315" s="61"/>
      <c r="BD315" s="60"/>
      <c r="BE315" s="60"/>
      <c r="BF315" s="69"/>
      <c r="BG315" s="69"/>
      <c r="BH315" s="121"/>
      <c r="BI315" s="121"/>
      <c r="BJ315" s="121"/>
      <c r="BK315" s="121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  <c r="BY315" s="60"/>
      <c r="BZ315" s="61"/>
      <c r="CA315" s="61"/>
      <c r="CB315" s="60"/>
      <c r="CC315" s="60"/>
      <c r="CD315" s="60"/>
      <c r="CE315" s="60"/>
      <c r="CF315" s="60"/>
      <c r="CG315" s="60"/>
      <c r="CH315" s="60"/>
      <c r="CI315" s="60"/>
      <c r="CJ315" s="60"/>
      <c r="CK315" s="60"/>
      <c r="CL315" s="60"/>
      <c r="CM315" s="60"/>
      <c r="CN315" s="60"/>
      <c r="CO315" s="60"/>
      <c r="CP315" s="61"/>
      <c r="CQ315" s="61"/>
    </row>
    <row r="316" spans="1:95" ht="10.5" customHeight="1" x14ac:dyDescent="0.25">
      <c r="A316" s="132" t="s">
        <v>322</v>
      </c>
      <c r="B316" s="133"/>
      <c r="C316" s="133"/>
      <c r="D316" s="134" t="e">
        <f>#REF!</f>
        <v>#REF!</v>
      </c>
      <c r="E316" s="134"/>
      <c r="F316" s="132"/>
      <c r="G316" s="135"/>
      <c r="H316" s="132"/>
      <c r="I316" s="61" t="e">
        <f t="shared" ref="I316:T316" si="798">MAX(ROUND((I317-$BH318)/30+1,0),0)</f>
        <v>#REF!</v>
      </c>
      <c r="J316" s="61" t="e">
        <f t="shared" si="798"/>
        <v>#REF!</v>
      </c>
      <c r="K316" s="61" t="e">
        <f t="shared" si="798"/>
        <v>#REF!</v>
      </c>
      <c r="L316" s="61" t="e">
        <f t="shared" si="798"/>
        <v>#REF!</v>
      </c>
      <c r="M316" s="61" t="e">
        <f t="shared" si="798"/>
        <v>#REF!</v>
      </c>
      <c r="N316" s="61" t="e">
        <f t="shared" si="798"/>
        <v>#REF!</v>
      </c>
      <c r="O316" s="61" t="e">
        <f t="shared" si="798"/>
        <v>#REF!</v>
      </c>
      <c r="P316" s="61" t="e">
        <f t="shared" si="798"/>
        <v>#REF!</v>
      </c>
      <c r="Q316" s="61" t="e">
        <f t="shared" si="798"/>
        <v>#REF!</v>
      </c>
      <c r="R316" s="61" t="e">
        <f t="shared" si="798"/>
        <v>#REF!</v>
      </c>
      <c r="S316" s="61" t="e">
        <f t="shared" si="798"/>
        <v>#REF!</v>
      </c>
      <c r="T316" s="61" t="e">
        <f t="shared" si="798"/>
        <v>#REF!</v>
      </c>
      <c r="U316" s="132"/>
      <c r="V316" s="135"/>
      <c r="W316" s="135"/>
      <c r="X316" s="132"/>
      <c r="Y316" s="61" t="e">
        <f t="shared" ref="Y316:AJ316" si="799">MAX(ROUND((Y317-$BH318)/30+1,0),0)</f>
        <v>#REF!</v>
      </c>
      <c r="Z316" s="61" t="e">
        <f t="shared" si="799"/>
        <v>#REF!</v>
      </c>
      <c r="AA316" s="61" t="e">
        <f t="shared" si="799"/>
        <v>#REF!</v>
      </c>
      <c r="AB316" s="61" t="e">
        <f t="shared" si="799"/>
        <v>#REF!</v>
      </c>
      <c r="AC316" s="61" t="e">
        <f t="shared" si="799"/>
        <v>#REF!</v>
      </c>
      <c r="AD316" s="61" t="e">
        <f t="shared" si="799"/>
        <v>#REF!</v>
      </c>
      <c r="AE316" s="61" t="e">
        <f t="shared" si="799"/>
        <v>#REF!</v>
      </c>
      <c r="AF316" s="61" t="e">
        <f t="shared" si="799"/>
        <v>#REF!</v>
      </c>
      <c r="AG316" s="61" t="e">
        <f t="shared" si="799"/>
        <v>#REF!</v>
      </c>
      <c r="AH316" s="61" t="e">
        <f t="shared" si="799"/>
        <v>#REF!</v>
      </c>
      <c r="AI316" s="61" t="e">
        <f t="shared" si="799"/>
        <v>#REF!</v>
      </c>
      <c r="AJ316" s="61" t="e">
        <f t="shared" si="799"/>
        <v>#REF!</v>
      </c>
      <c r="AK316" s="132"/>
      <c r="AL316" s="135"/>
      <c r="AM316" s="135"/>
      <c r="AN316" s="132"/>
      <c r="AO316" s="61" t="e">
        <f t="shared" ref="AO316:AZ316" si="800">MAX(ROUND((AO317-$BH318)/30+1,0),0)</f>
        <v>#REF!</v>
      </c>
      <c r="AP316" s="61" t="e">
        <f t="shared" si="800"/>
        <v>#REF!</v>
      </c>
      <c r="AQ316" s="61" t="e">
        <f t="shared" si="800"/>
        <v>#REF!</v>
      </c>
      <c r="AR316" s="61" t="e">
        <f t="shared" si="800"/>
        <v>#REF!</v>
      </c>
      <c r="AS316" s="61" t="e">
        <f t="shared" si="800"/>
        <v>#REF!</v>
      </c>
      <c r="AT316" s="61" t="e">
        <f t="shared" si="800"/>
        <v>#REF!</v>
      </c>
      <c r="AU316" s="61" t="e">
        <f t="shared" si="800"/>
        <v>#REF!</v>
      </c>
      <c r="AV316" s="61" t="e">
        <f t="shared" si="800"/>
        <v>#REF!</v>
      </c>
      <c r="AW316" s="61" t="e">
        <f t="shared" si="800"/>
        <v>#REF!</v>
      </c>
      <c r="AX316" s="61" t="e">
        <f t="shared" si="800"/>
        <v>#REF!</v>
      </c>
      <c r="AY316" s="61" t="e">
        <f t="shared" si="800"/>
        <v>#REF!</v>
      </c>
      <c r="AZ316" s="61" t="e">
        <f t="shared" si="800"/>
        <v>#REF!</v>
      </c>
      <c r="BA316" s="132"/>
      <c r="BB316" s="135"/>
      <c r="BC316" s="135"/>
      <c r="BD316" s="132"/>
      <c r="BE316" s="132"/>
      <c r="BF316" s="136"/>
      <c r="BG316" s="136"/>
      <c r="BH316" s="137"/>
      <c r="BI316" s="137"/>
      <c r="BJ316" s="137"/>
      <c r="BK316" s="137"/>
      <c r="BL316" s="132"/>
      <c r="BM316" s="61" t="e">
        <f t="shared" ref="BM316:BX316" si="801">MAX(ROUND((BM317-$BH318)/30+1,0),0)</f>
        <v>#REF!</v>
      </c>
      <c r="BN316" s="61" t="e">
        <f t="shared" si="801"/>
        <v>#REF!</v>
      </c>
      <c r="BO316" s="61" t="e">
        <f t="shared" si="801"/>
        <v>#REF!</v>
      </c>
      <c r="BP316" s="61" t="e">
        <f t="shared" si="801"/>
        <v>#REF!</v>
      </c>
      <c r="BQ316" s="61" t="e">
        <f t="shared" si="801"/>
        <v>#REF!</v>
      </c>
      <c r="BR316" s="61" t="e">
        <f t="shared" si="801"/>
        <v>#REF!</v>
      </c>
      <c r="BS316" s="61" t="e">
        <f t="shared" si="801"/>
        <v>#REF!</v>
      </c>
      <c r="BT316" s="61" t="e">
        <f t="shared" si="801"/>
        <v>#REF!</v>
      </c>
      <c r="BU316" s="61" t="e">
        <f t="shared" si="801"/>
        <v>#REF!</v>
      </c>
      <c r="BV316" s="61" t="e">
        <f t="shared" si="801"/>
        <v>#REF!</v>
      </c>
      <c r="BW316" s="61" t="e">
        <f t="shared" si="801"/>
        <v>#REF!</v>
      </c>
      <c r="BX316" s="61" t="e">
        <f t="shared" si="801"/>
        <v>#REF!</v>
      </c>
      <c r="BY316" s="132"/>
      <c r="BZ316" s="65" t="e">
        <f>-(BZ330+BZ349)/12/0.67</f>
        <v>#REF!</v>
      </c>
      <c r="CA316" s="135"/>
      <c r="CB316" s="132"/>
      <c r="CC316" s="61" t="e">
        <f t="shared" ref="CC316:CN316" si="802">MAX(ROUND((CC317-$BH318)/30+1,0),0)</f>
        <v>#REF!</v>
      </c>
      <c r="CD316" s="61" t="e">
        <f t="shared" si="802"/>
        <v>#REF!</v>
      </c>
      <c r="CE316" s="61" t="e">
        <f t="shared" si="802"/>
        <v>#REF!</v>
      </c>
      <c r="CF316" s="61" t="e">
        <f t="shared" si="802"/>
        <v>#REF!</v>
      </c>
      <c r="CG316" s="61" t="e">
        <f t="shared" si="802"/>
        <v>#REF!</v>
      </c>
      <c r="CH316" s="61" t="e">
        <f t="shared" si="802"/>
        <v>#REF!</v>
      </c>
      <c r="CI316" s="61" t="e">
        <f t="shared" si="802"/>
        <v>#REF!</v>
      </c>
      <c r="CJ316" s="61" t="e">
        <f t="shared" si="802"/>
        <v>#REF!</v>
      </c>
      <c r="CK316" s="61" t="e">
        <f t="shared" si="802"/>
        <v>#REF!</v>
      </c>
      <c r="CL316" s="61" t="e">
        <f t="shared" si="802"/>
        <v>#REF!</v>
      </c>
      <c r="CM316" s="61" t="e">
        <f t="shared" si="802"/>
        <v>#REF!</v>
      </c>
      <c r="CN316" s="61" t="e">
        <f t="shared" si="802"/>
        <v>#REF!</v>
      </c>
      <c r="CO316" s="132"/>
      <c r="CP316" s="135"/>
      <c r="CQ316" s="135"/>
    </row>
    <row r="317" spans="1:95" ht="10.5" customHeight="1" x14ac:dyDescent="0.25">
      <c r="A317" s="70"/>
      <c r="B317" s="70"/>
      <c r="C317" s="70"/>
      <c r="D317" s="60"/>
      <c r="E317" s="60"/>
      <c r="F317" s="60"/>
      <c r="G317" s="61" t="s">
        <v>204</v>
      </c>
      <c r="H317" s="60"/>
      <c r="I317" s="1">
        <v>44927</v>
      </c>
      <c r="J317" s="1">
        <v>44958</v>
      </c>
      <c r="K317" s="1">
        <v>44986</v>
      </c>
      <c r="L317" s="1">
        <v>45017</v>
      </c>
      <c r="M317" s="1">
        <v>45047</v>
      </c>
      <c r="N317" s="1">
        <v>45078</v>
      </c>
      <c r="O317" s="1">
        <v>45108</v>
      </c>
      <c r="P317" s="1">
        <v>45139</v>
      </c>
      <c r="Q317" s="1">
        <v>45170</v>
      </c>
      <c r="R317" s="1">
        <v>45200</v>
      </c>
      <c r="S317" s="1">
        <v>45231</v>
      </c>
      <c r="T317" s="1">
        <v>45261</v>
      </c>
      <c r="U317" s="1"/>
      <c r="V317" s="61">
        <v>2023</v>
      </c>
      <c r="W317" s="61" t="s">
        <v>204</v>
      </c>
      <c r="X317" s="60"/>
      <c r="Y317" s="1">
        <f t="shared" ref="Y317:AJ317" si="803">Y$3</f>
        <v>45292</v>
      </c>
      <c r="Z317" s="1">
        <f t="shared" si="803"/>
        <v>45323</v>
      </c>
      <c r="AA317" s="1">
        <f t="shared" si="803"/>
        <v>45352</v>
      </c>
      <c r="AB317" s="1">
        <f t="shared" si="803"/>
        <v>45383</v>
      </c>
      <c r="AC317" s="1">
        <f t="shared" si="803"/>
        <v>45413</v>
      </c>
      <c r="AD317" s="1">
        <f t="shared" si="803"/>
        <v>45444</v>
      </c>
      <c r="AE317" s="1">
        <f t="shared" si="803"/>
        <v>45474</v>
      </c>
      <c r="AF317" s="1">
        <f t="shared" si="803"/>
        <v>45505</v>
      </c>
      <c r="AG317" s="1">
        <f t="shared" si="803"/>
        <v>45536</v>
      </c>
      <c r="AH317" s="1">
        <f t="shared" si="803"/>
        <v>45566</v>
      </c>
      <c r="AI317" s="1">
        <f t="shared" si="803"/>
        <v>45597</v>
      </c>
      <c r="AJ317" s="1">
        <f t="shared" si="803"/>
        <v>45627</v>
      </c>
      <c r="AK317" s="60"/>
      <c r="AL317" s="61">
        <v>2024</v>
      </c>
      <c r="AM317" s="61" t="s">
        <v>204</v>
      </c>
      <c r="AN317" s="60"/>
      <c r="AO317" s="1">
        <f t="shared" ref="AO317:AZ317" si="804">AO$3</f>
        <v>45658</v>
      </c>
      <c r="AP317" s="1">
        <f t="shared" si="804"/>
        <v>45689</v>
      </c>
      <c r="AQ317" s="1">
        <f t="shared" si="804"/>
        <v>45717</v>
      </c>
      <c r="AR317" s="1">
        <f t="shared" si="804"/>
        <v>45748</v>
      </c>
      <c r="AS317" s="1">
        <f t="shared" si="804"/>
        <v>45778</v>
      </c>
      <c r="AT317" s="1">
        <f t="shared" si="804"/>
        <v>45809</v>
      </c>
      <c r="AU317" s="1">
        <f t="shared" si="804"/>
        <v>45839</v>
      </c>
      <c r="AV317" s="1">
        <f t="shared" si="804"/>
        <v>45870</v>
      </c>
      <c r="AW317" s="1">
        <f t="shared" si="804"/>
        <v>45901</v>
      </c>
      <c r="AX317" s="1">
        <f t="shared" si="804"/>
        <v>45931</v>
      </c>
      <c r="AY317" s="1">
        <f t="shared" si="804"/>
        <v>45962</v>
      </c>
      <c r="AZ317" s="1">
        <f t="shared" si="804"/>
        <v>45992</v>
      </c>
      <c r="BA317" s="60"/>
      <c r="BB317" s="61">
        <v>2025</v>
      </c>
      <c r="BC317" s="61" t="s">
        <v>204</v>
      </c>
      <c r="BD317" s="60"/>
      <c r="BE317" s="4" t="s">
        <v>206</v>
      </c>
      <c r="BF317" s="102" t="s">
        <v>207</v>
      </c>
      <c r="BG317" s="102" t="s">
        <v>208</v>
      </c>
      <c r="BH317" s="103" t="s">
        <v>209</v>
      </c>
      <c r="BI317" s="102" t="s">
        <v>210</v>
      </c>
      <c r="BJ317" s="102" t="s">
        <v>211</v>
      </c>
      <c r="BK317" s="103" t="s">
        <v>212</v>
      </c>
      <c r="BL317" s="60"/>
      <c r="BM317" s="1">
        <f t="shared" ref="BM317:BX317" si="805">BM$3</f>
        <v>46023</v>
      </c>
      <c r="BN317" s="1">
        <f t="shared" si="805"/>
        <v>46054</v>
      </c>
      <c r="BO317" s="1">
        <f t="shared" si="805"/>
        <v>46082</v>
      </c>
      <c r="BP317" s="1">
        <f t="shared" si="805"/>
        <v>46113</v>
      </c>
      <c r="BQ317" s="1">
        <f t="shared" si="805"/>
        <v>46143</v>
      </c>
      <c r="BR317" s="1">
        <f t="shared" si="805"/>
        <v>46174</v>
      </c>
      <c r="BS317" s="1">
        <f t="shared" si="805"/>
        <v>46204</v>
      </c>
      <c r="BT317" s="1">
        <f t="shared" si="805"/>
        <v>46235</v>
      </c>
      <c r="BU317" s="1">
        <f t="shared" si="805"/>
        <v>46266</v>
      </c>
      <c r="BV317" s="1">
        <f t="shared" si="805"/>
        <v>46296</v>
      </c>
      <c r="BW317" s="1">
        <f t="shared" si="805"/>
        <v>46327</v>
      </c>
      <c r="BX317" s="1">
        <f t="shared" si="805"/>
        <v>46357</v>
      </c>
      <c r="BY317" s="60"/>
      <c r="BZ317" s="61">
        <v>2026</v>
      </c>
      <c r="CA317" s="61" t="s">
        <v>204</v>
      </c>
      <c r="CB317" s="60"/>
      <c r="CC317" s="1">
        <f t="shared" ref="CC317:CN317" si="806">CC$3</f>
        <v>46388</v>
      </c>
      <c r="CD317" s="1">
        <f t="shared" si="806"/>
        <v>46419</v>
      </c>
      <c r="CE317" s="1">
        <f t="shared" si="806"/>
        <v>46447</v>
      </c>
      <c r="CF317" s="1">
        <f t="shared" si="806"/>
        <v>46478</v>
      </c>
      <c r="CG317" s="1">
        <f t="shared" si="806"/>
        <v>46508</v>
      </c>
      <c r="CH317" s="1">
        <f t="shared" si="806"/>
        <v>46539</v>
      </c>
      <c r="CI317" s="1">
        <f t="shared" si="806"/>
        <v>46569</v>
      </c>
      <c r="CJ317" s="1">
        <f t="shared" si="806"/>
        <v>46600</v>
      </c>
      <c r="CK317" s="1">
        <f t="shared" si="806"/>
        <v>46631</v>
      </c>
      <c r="CL317" s="1">
        <f t="shared" si="806"/>
        <v>46661</v>
      </c>
      <c r="CM317" s="1">
        <f t="shared" si="806"/>
        <v>46692</v>
      </c>
      <c r="CN317" s="1">
        <f t="shared" si="806"/>
        <v>46722</v>
      </c>
      <c r="CO317" s="60"/>
      <c r="CP317" s="61">
        <v>2026</v>
      </c>
      <c r="CQ317" s="61" t="s">
        <v>204</v>
      </c>
    </row>
    <row r="318" spans="1:95" ht="10.5" customHeight="1" x14ac:dyDescent="0.25">
      <c r="A318" s="70" t="str">
        <f t="shared" ref="A318:A349" si="807">B318&amp;D318</f>
        <v>ReceitaReceita bruta</v>
      </c>
      <c r="B318" s="70" t="s">
        <v>20</v>
      </c>
      <c r="C318" s="70" t="s">
        <v>319</v>
      </c>
      <c r="D318" s="3" t="s">
        <v>52</v>
      </c>
      <c r="E318" s="3" t="e">
        <f>D316</f>
        <v>#REF!</v>
      </c>
      <c r="F318" s="60"/>
      <c r="G318" s="6">
        <v>1</v>
      </c>
      <c r="H318" s="60"/>
      <c r="I318" s="4">
        <v>43554.981649480498</v>
      </c>
      <c r="J318" s="4">
        <v>38655.138157086483</v>
      </c>
      <c r="K318" s="4">
        <v>49521.246989891777</v>
      </c>
      <c r="L318" s="4">
        <v>46136.40691471153</v>
      </c>
      <c r="M318" s="4">
        <v>52637.516516077463</v>
      </c>
      <c r="N318" s="4">
        <v>49194.732147398063</v>
      </c>
      <c r="O318" s="4">
        <v>55851.768320072479</v>
      </c>
      <c r="P318" s="4">
        <v>75027.44730914355</v>
      </c>
      <c r="Q318" s="4">
        <v>54613.419072603821</v>
      </c>
      <c r="R318" s="4">
        <v>53644.300943513459</v>
      </c>
      <c r="S318" s="4">
        <v>63076.205566699318</v>
      </c>
      <c r="T318" s="4">
        <v>61489.320616901139</v>
      </c>
      <c r="U318" s="60"/>
      <c r="V318" s="4">
        <f t="shared" ref="V318:V335" si="808">SUM(I318:T318)</f>
        <v>643402.4842035796</v>
      </c>
      <c r="W318" s="6">
        <f>V318/V318</f>
        <v>1</v>
      </c>
      <c r="X318" s="60"/>
      <c r="Y318" s="4">
        <f t="array" ref="Y318">IFERROR(INDEX(#REF!,MATCH($A316&amp;$C318,#REF!,0),MATCH(Y$3,#REF!,0)),0)</f>
        <v>0</v>
      </c>
      <c r="Z318" s="4">
        <f t="array" ref="Z318">IFERROR(INDEX(#REF!,MATCH($A316&amp;$C318,#REF!,0),MATCH(Z$3,#REF!,0)),0)</f>
        <v>0</v>
      </c>
      <c r="AA318" s="4">
        <f t="array" ref="AA318">IFERROR(INDEX(#REF!,MATCH($A316&amp;$C318,#REF!,0),MATCH(AA$3,#REF!,0)),0)</f>
        <v>0</v>
      </c>
      <c r="AB318" s="4">
        <f t="array" ref="AB318">IFERROR(INDEX(#REF!,MATCH($A316&amp;$C318,#REF!,0),MATCH(AB$3,#REF!,0)),0)</f>
        <v>0</v>
      </c>
      <c r="AC318" s="4">
        <f t="array" ref="AC318">IFERROR(INDEX(#REF!,MATCH($A316&amp;$C318,#REF!,0),MATCH(AC$3,#REF!,0)),0)</f>
        <v>0</v>
      </c>
      <c r="AD318" s="4">
        <f t="array" ref="AD318">IFERROR(INDEX(#REF!,MATCH($A316&amp;$C318,#REF!,0),MATCH(AD$3,#REF!,0)),0)</f>
        <v>0</v>
      </c>
      <c r="AE318" s="4">
        <f t="array" ref="AE318">IFERROR(INDEX(#REF!,MATCH($A316&amp;$C318,#REF!,0),MATCH(AE$3,#REF!,0)),0)</f>
        <v>0</v>
      </c>
      <c r="AF318" s="4">
        <f t="array" ref="AF318">IFERROR(INDEX(#REF!,MATCH($A316&amp;$C318,#REF!,0),MATCH(AF$3,#REF!,0)),0)</f>
        <v>0</v>
      </c>
      <c r="AG318" s="4">
        <f t="array" ref="AG318">IFERROR(INDEX(#REF!,MATCH($A316&amp;$C318,#REF!,0),MATCH(AG$3,#REF!,0)),0)</f>
        <v>0</v>
      </c>
      <c r="AH318" s="4">
        <f t="array" ref="AH318">IFERROR(INDEX(#REF!,MATCH($A316&amp;$C318,#REF!,0),MATCH(AH$3,#REF!,0)),0)</f>
        <v>0</v>
      </c>
      <c r="AI318" s="4">
        <f t="array" ref="AI318">IFERROR(INDEX(#REF!,MATCH($A316&amp;$C318,#REF!,0),MATCH(AI$3,#REF!,0)),0)</f>
        <v>0</v>
      </c>
      <c r="AJ318" s="4">
        <f t="array" ref="AJ318">IFERROR(INDEX(#REF!,MATCH($A316&amp;$C318,#REF!,0),MATCH(AJ$3,#REF!,0)),0)</f>
        <v>0</v>
      </c>
      <c r="AK318" s="60"/>
      <c r="AL318" s="4">
        <f t="shared" ref="AL318:AL335" si="809">SUM(Y318:AJ318)</f>
        <v>0</v>
      </c>
      <c r="AM318" s="6" t="e">
        <f>AL318/AL318</f>
        <v>#DIV/0!</v>
      </c>
      <c r="AN318" s="60" t="e">
        <f>D316&amp;D318</f>
        <v>#REF!</v>
      </c>
      <c r="AO318" s="4">
        <f t="array" ref="AO318">IFERROR(INDEX(#REF!,MATCH($A316&amp;$C318,#REF!,0),MATCH(AO$3,#REF!,0)),0)</f>
        <v>0</v>
      </c>
      <c r="AP318" s="4">
        <f t="array" ref="AP318">IFERROR(INDEX(#REF!,MATCH($A316&amp;$C318,#REF!,0),MATCH(AP$3,#REF!,0)),0)</f>
        <v>0</v>
      </c>
      <c r="AQ318" s="4">
        <f t="array" ref="AQ318">IFERROR(INDEX(#REF!,MATCH($A316&amp;$C318,#REF!,0),MATCH(AQ$3,#REF!,0)),0)</f>
        <v>0</v>
      </c>
      <c r="AR318" s="4">
        <f t="array" ref="AR318">IFERROR(INDEX(#REF!,MATCH($A316&amp;$C318,#REF!,0),MATCH(AR$3,#REF!,0)),0)</f>
        <v>0</v>
      </c>
      <c r="AS318" s="4">
        <f t="array" ref="AS318">IFERROR(INDEX(#REF!,MATCH($A316&amp;$C318,#REF!,0),MATCH(AS$3,#REF!,0)),0)</f>
        <v>0</v>
      </c>
      <c r="AT318" s="4">
        <f t="array" ref="AT318">IFERROR(INDEX(#REF!,MATCH($A316&amp;$C318,#REF!,0),MATCH(AT$3,#REF!,0)),0)</f>
        <v>0</v>
      </c>
      <c r="AU318" s="4">
        <f t="array" ref="AU318">IFERROR(INDEX(#REF!,MATCH($A316&amp;$C318,#REF!,0),MATCH(AU$3,#REF!,0)),0)</f>
        <v>0</v>
      </c>
      <c r="AV318" s="4">
        <f t="array" ref="AV318">IFERROR(INDEX(#REF!,MATCH($A316&amp;$C318,#REF!,0),MATCH(AV$3,#REF!,0)),0)</f>
        <v>0</v>
      </c>
      <c r="AW318" s="4">
        <f t="array" ref="AW318">IFERROR(INDEX(#REF!,MATCH($A316&amp;$C318,#REF!,0),MATCH(AW$3,#REF!,0)),0)</f>
        <v>0</v>
      </c>
      <c r="AX318" s="4">
        <f t="array" ref="AX318">IFERROR(INDEX(#REF!,MATCH($A316&amp;$C318,#REF!,0),MATCH(AX$3,#REF!,0)),0)</f>
        <v>0</v>
      </c>
      <c r="AY318" s="4">
        <f t="array" ref="AY318">IFERROR(INDEX(#REF!,MATCH($A316&amp;$C318,#REF!,0),MATCH(AY$3,#REF!,0)),0)</f>
        <v>0</v>
      </c>
      <c r="AZ318" s="4">
        <f t="array" ref="AZ318">IFERROR(INDEX(#REF!,MATCH($A316&amp;$C318,#REF!,0),MATCH(AZ$3,#REF!,0)),0)</f>
        <v>0</v>
      </c>
      <c r="BA318" s="60"/>
      <c r="BB318" s="4">
        <f t="shared" ref="BB318:BB335" si="810">SUM(AO318:AZ318)</f>
        <v>0</v>
      </c>
      <c r="BC318" s="6" t="e">
        <f>BB318/BB318</f>
        <v>#DIV/0!</v>
      </c>
      <c r="BD318" s="60"/>
      <c r="BE318" s="4" t="s">
        <v>323</v>
      </c>
      <c r="BF318" s="102" t="e">
        <f t="array" ref="BF318">INDEX(#REF!,MATCH($D316,#REF!,0),MATCH($D318,#REF!,0))</f>
        <v>#REF!</v>
      </c>
      <c r="BG318" s="102"/>
      <c r="BH318" s="103" t="e">
        <f t="array" ref="BH318">INDEX(#REF!,MATCH($D316,#REF!,0),MATCH(BH317,#REF!,0))</f>
        <v>#REF!</v>
      </c>
      <c r="BI318" s="103"/>
      <c r="BJ318" s="63">
        <v>0.1</v>
      </c>
      <c r="BK318" s="103">
        <v>45870</v>
      </c>
      <c r="BL318" s="60"/>
      <c r="BM318" s="4">
        <f t="array" ref="BM318">IFERROR(INDEX(#REF!,MATCH($A316&amp;$C318,#REF!,0),MATCH(BM$3,#REF!,0)),0)</f>
        <v>0</v>
      </c>
      <c r="BN318" s="4">
        <f t="array" ref="BN318">IFERROR(INDEX(#REF!,MATCH($A316&amp;$C318,#REF!,0),MATCH(BN$3,#REF!,0)),0)</f>
        <v>0</v>
      </c>
      <c r="BO318" s="4">
        <f t="array" ref="BO318">IFERROR(INDEX(#REF!,MATCH($A316&amp;$C318,#REF!,0),MATCH(BO$3,#REF!,0)),0)</f>
        <v>0</v>
      </c>
      <c r="BP318" s="4">
        <f t="array" ref="BP318">IFERROR(INDEX(#REF!,MATCH($A316&amp;$C318,#REF!,0),MATCH(BP$3,#REF!,0)),0)</f>
        <v>0</v>
      </c>
      <c r="BQ318" s="4" t="e">
        <f t="array" ref="BQ318">($BF318*(1+INDEX(#REF!,MATCH($D316,#REF!,0),COUNTIF(#REF!,"&lt;="&amp;BQ316)))*(1+IFERROR(INDEX(#REF!,MATCH($D316,#REF!,0),MATCH(MONTH(BQ317),#REF!,0)),0))*--(ROUND((BQ317-$BH318)/30,0)&lt;12)+INDEX($I318:BP318,1,MATCH(EDATE(BQ317,-12),$I317:BP317,0))*(1+BQ$2)*--(ROUND((BQ317-$BH318)/30,0)&gt;=12))*(1+INDEX(#REF!,1,MATCH(BQ317,#REF!,0)))*(1+$BJ318*--($BK318&lt;=BQ317))</f>
        <v>#REF!</v>
      </c>
      <c r="BR318" s="4" t="e">
        <f t="array" ref="BR318">($BF318*(1+INDEX(#REF!,MATCH($D316,#REF!,0),COUNTIF(#REF!,"&lt;="&amp;BR316)))*(1+IFERROR(INDEX(#REF!,MATCH($D316,#REF!,0),MATCH(MONTH(BR317),#REF!,0)),0))*--(ROUND((BR317-$BH318)/30,0)&lt;12)+INDEX($I318:BQ318,1,MATCH(EDATE(BR317,-12),$I317:BQ317,0))*(1+BR$2)*--(ROUND((BR317-$BH318)/30,0)&gt;=12))*(1+INDEX(#REF!,1,MATCH(BR317,#REF!,0)))*(1+$BJ318*--($BK318&lt;=BR317))</f>
        <v>#REF!</v>
      </c>
      <c r="BS318" s="4" t="e">
        <f t="array" ref="BS318">($BF318*(1+INDEX(#REF!,MATCH($D316,#REF!,0),COUNTIF(#REF!,"&lt;="&amp;BS316)))*(1+IFERROR(INDEX(#REF!,MATCH($D316,#REF!,0),MATCH(MONTH(BS317),#REF!,0)),0))*--(ROUND((BS317-$BH318)/30,0)&lt;12)+INDEX($I318:BR318,1,MATCH(EDATE(BS317,-12),$I317:BR317,0))*(1+BS$2)*--(ROUND((BS317-$BH318)/30,0)&gt;=12))*(1+INDEX(#REF!,1,MATCH(BS317,#REF!,0)))*(1+$BJ318*--($BK318&lt;=BS317))</f>
        <v>#REF!</v>
      </c>
      <c r="BT318" s="4" t="e">
        <f t="array" ref="BT318">($BF318*(1+INDEX(#REF!,MATCH($D316,#REF!,0),COUNTIF(#REF!,"&lt;="&amp;BT316)))*(1+IFERROR(INDEX(#REF!,MATCH($D316,#REF!,0),MATCH(MONTH(BT317),#REF!,0)),0))*--(ROUND((BT317-$BH318)/30,0)&lt;12)+INDEX($I318:BS318,1,MATCH(EDATE(BT317,-12),$I317:BS317,0))*(1+BT$2)*--(ROUND((BT317-$BH318)/30,0)&gt;=12))*(1+INDEX(#REF!,1,MATCH(BT317,#REF!,0)))*(1+$BJ318*--($BK318&lt;=BT317))</f>
        <v>#REF!</v>
      </c>
      <c r="BU318" s="4" t="e">
        <f t="array" ref="BU318">($BF318*(1+INDEX(#REF!,MATCH($D316,#REF!,0),COUNTIF(#REF!,"&lt;="&amp;BU316)))*(1+IFERROR(INDEX(#REF!,MATCH($D316,#REF!,0),MATCH(MONTH(BU317),#REF!,0)),0))*--(ROUND((BU317-$BH318)/30,0)&lt;12)+INDEX($I318:BT318,1,MATCH(EDATE(BU317,-12),$I317:BT317,0))*(1+BU$2)*--(ROUND((BU317-$BH318)/30,0)&gt;=12))*(1+INDEX(#REF!,1,MATCH(BU317,#REF!,0)))*(1+$BJ318*--($BK318&lt;=BU317))</f>
        <v>#REF!</v>
      </c>
      <c r="BV318" s="4" t="e">
        <f t="array" ref="BV318">($BF318*(1+INDEX(#REF!,MATCH($D316,#REF!,0),COUNTIF(#REF!,"&lt;="&amp;BV316)))*(1+IFERROR(INDEX(#REF!,MATCH($D316,#REF!,0),MATCH(MONTH(BV317),#REF!,0)),0))*--(ROUND((BV317-$BH318)/30,0)&lt;12)+INDEX($I318:BU318,1,MATCH(EDATE(BV317,-12),$I317:BU317,0))*(1+BV$2)*--(ROUND((BV317-$BH318)/30,0)&gt;=12))*(1+INDEX(#REF!,1,MATCH(BV317,#REF!,0)))*(1+$BJ318*--($BK318&lt;=BV317))</f>
        <v>#REF!</v>
      </c>
      <c r="BW318" s="4" t="e">
        <f t="array" ref="BW318">($BF318*(1+INDEX(#REF!,MATCH($D316,#REF!,0),COUNTIF(#REF!,"&lt;="&amp;BW316)))*(1+IFERROR(INDEX(#REF!,MATCH($D316,#REF!,0),MATCH(MONTH(BW317),#REF!,0)),0))*--(ROUND((BW317-$BH318)/30,0)&lt;12)+INDEX($I318:BV318,1,MATCH(EDATE(BW317,-12),$I317:BV317,0))*(1+BW$2)*--(ROUND((BW317-$BH318)/30,0)&gt;=12))*(1+INDEX(#REF!,1,MATCH(BW317,#REF!,0)))*(1+$BJ318*--($BK318&lt;=BW317))</f>
        <v>#REF!</v>
      </c>
      <c r="BX318" s="4" t="e">
        <f t="array" ref="BX318">($BF318*(1+INDEX(#REF!,MATCH($D316,#REF!,0),COUNTIF(#REF!,"&lt;="&amp;BX316)))*(1+IFERROR(INDEX(#REF!,MATCH($D316,#REF!,0),MATCH(MONTH(BX317),#REF!,0)),0))*--(ROUND((BX317-$BH318)/30,0)&lt;12)+INDEX($I318:BW318,1,MATCH(EDATE(BX317,-12),$I317:BW317,0))*(1+BX$2)*--(ROUND((BX317-$BH318)/30,0)&gt;=12))*(1+INDEX(#REF!,1,MATCH(BX317,#REF!,0)))*(1+$BJ318*--($BK318&lt;=BX317))</f>
        <v>#REF!</v>
      </c>
      <c r="BY318" s="60"/>
      <c r="BZ318" s="4" t="e">
        <f t="shared" ref="BZ318:BZ335" si="811">SUM(BM318:BX318)</f>
        <v>#REF!</v>
      </c>
      <c r="CA318" s="6" t="e">
        <f>BZ318/BZ318</f>
        <v>#REF!</v>
      </c>
      <c r="CB318" s="60"/>
      <c r="CC318" s="4" t="e">
        <f t="array" ref="CC318">($BF318*(1+INDEX(#REF!,MATCH($D316,#REF!,0),COUNTIF(#REF!,"&lt;="&amp;CC316)))*(1+IFERROR(INDEX(#REF!,MATCH($D316,#REF!,0),MATCH(MONTH(CC317),#REF!,0)),0))*--(ROUND((CC317-$BH318)/30,0)&lt;18)+INDEX($I318:CB318,1,MATCH(EDATE(CC317,-12),$I317:CB317,0))*(1+CC$2)*--(ROUND((CC317-$BH318)/30,0)&gt;=18))*(1+INDEX(#REF!,1,MATCH(CC317,#REF!,0)))*(1+$BJ318*--($BK318&lt;=CC317))</f>
        <v>#REF!</v>
      </c>
      <c r="CD318" s="4" t="e">
        <f t="array" ref="CD318">($BF318*(1+INDEX(#REF!,MATCH($D316,#REF!,0),COUNTIF(#REF!,"&lt;="&amp;CD316)))*(1+IFERROR(INDEX(#REF!,MATCH($D316,#REF!,0),MATCH(MONTH(CD317),#REF!,0)),0))*--(ROUND((CD317-$BH318)/30,0)&lt;18)+INDEX($I318:CC318,1,MATCH(EDATE(CD317,-12),$I317:CC317,0))*(1+CD$2)*--(ROUND((CD317-$BH318)/30,0)&gt;=18))*(1+INDEX(#REF!,1,MATCH(CD317,#REF!,0)))*(1+$BJ318*--($BK318&lt;=CD317))</f>
        <v>#REF!</v>
      </c>
      <c r="CE318" s="4" t="e">
        <f t="array" ref="CE318">($BF318*(1+INDEX(#REF!,MATCH($D316,#REF!,0),COUNTIF(#REF!,"&lt;="&amp;CE316)))*(1+IFERROR(INDEX(#REF!,MATCH($D316,#REF!,0),MATCH(MONTH(CE317),#REF!,0)),0))*--(ROUND((CE317-$BH318)/30,0)&lt;18)+INDEX($I318:CD318,1,MATCH(EDATE(CE317,-12),$I317:CD317,0))*(1+CE$2)*--(ROUND((CE317-$BH318)/30,0)&gt;=18))*(1+INDEX(#REF!,1,MATCH(CE317,#REF!,0)))*(1+$BJ318*--($BK318&lt;=CE317))</f>
        <v>#REF!</v>
      </c>
      <c r="CF318" s="4" t="e">
        <f t="array" ref="CF318">($BF318*(1+INDEX(#REF!,MATCH($D316,#REF!,0),COUNTIF(#REF!,"&lt;="&amp;CF316)))*(1+IFERROR(INDEX(#REF!,MATCH($D316,#REF!,0),MATCH(MONTH(CF317),#REF!,0)),0))*--(ROUND((CF317-$BH318)/30,0)&lt;18)+INDEX($I318:CE318,1,MATCH(EDATE(CF317,-12),$I317:CE317,0))*(1+CF$2)*--(ROUND((CF317-$BH318)/30,0)&gt;=18))*(1+INDEX(#REF!,1,MATCH(CF317,#REF!,0)))*(1+$BJ318*--($BK318&lt;=CF317))</f>
        <v>#REF!</v>
      </c>
      <c r="CG318" s="4" t="e">
        <f t="array" ref="CG318">($BF318*(1+INDEX(#REF!,MATCH($D316,#REF!,0),COUNTIF(#REF!,"&lt;="&amp;CG316)))*(1+IFERROR(INDEX(#REF!,MATCH($D316,#REF!,0),MATCH(MONTH(CG317),#REF!,0)),0))*--(ROUND((CG317-$BH318)/30,0)&lt;18)+INDEX($I318:CF318,1,MATCH(EDATE(CG317,-12),$I317:CF317,0))*(1+CG$2)*--(ROUND((CG317-$BH318)/30,0)&gt;=18))*(1+INDEX(#REF!,1,MATCH(CG317,#REF!,0)))*(1+$BJ318*--($BK318&lt;=CG317))</f>
        <v>#REF!</v>
      </c>
      <c r="CH318" s="4" t="e">
        <f t="array" ref="CH318">($BF318*(1+INDEX(#REF!,MATCH($D316,#REF!,0),COUNTIF(#REF!,"&lt;="&amp;CH316)))*(1+IFERROR(INDEX(#REF!,MATCH($D316,#REF!,0),MATCH(MONTH(CH317),#REF!,0)),0))*--(ROUND((CH317-$BH318)/30,0)&lt;18)+INDEX($I318:CG318,1,MATCH(EDATE(CH317,-12),$I317:CG317,0))*(1+CH$2)*--(ROUND((CH317-$BH318)/30,0)&gt;=18))*(1+INDEX(#REF!,1,MATCH(CH317,#REF!,0)))*(1+$BJ318*--($BK318&lt;=CH317))</f>
        <v>#REF!</v>
      </c>
      <c r="CI318" s="4" t="e">
        <f t="array" ref="CI318">($BF318*(1+INDEX(#REF!,MATCH($D316,#REF!,0),COUNTIF(#REF!,"&lt;="&amp;CI316)))*(1+IFERROR(INDEX(#REF!,MATCH($D316,#REF!,0),MATCH(MONTH(CI317),#REF!,0)),0))*--(ROUND((CI317-$BH318)/30,0)&lt;18)+INDEX($I318:CH318,1,MATCH(EDATE(CI317,-12),$I317:CH317,0))*(1+CI$2)*--(ROUND((CI317-$BH318)/30,0)&gt;=18))*(1+INDEX(#REF!,1,MATCH(CI317,#REF!,0)))*(1+$BJ318*--($BK318&lt;=CI317))</f>
        <v>#REF!</v>
      </c>
      <c r="CJ318" s="4" t="e">
        <f t="array" ref="CJ318">($BF318*(1+INDEX(#REF!,MATCH($D316,#REF!,0),COUNTIF(#REF!,"&lt;="&amp;CJ316)))*(1+IFERROR(INDEX(#REF!,MATCH($D316,#REF!,0),MATCH(MONTH(CJ317),#REF!,0)),0))*--(ROUND((CJ317-$BH318)/30,0)&lt;18)+INDEX($I318:CI318,1,MATCH(EDATE(CJ317,-12),$I317:CI317,0))*(1+CJ$2)*--(ROUND((CJ317-$BH318)/30,0)&gt;=18))*(1+INDEX(#REF!,1,MATCH(CJ317,#REF!,0)))*(1+$BJ318*--($BK318&lt;=CJ317))</f>
        <v>#REF!</v>
      </c>
      <c r="CK318" s="4" t="e">
        <f t="array" ref="CK318">($BF318*(1+INDEX(#REF!,MATCH($D316,#REF!,0),COUNTIF(#REF!,"&lt;="&amp;CK316)))*(1+IFERROR(INDEX(#REF!,MATCH($D316,#REF!,0),MATCH(MONTH(CK317),#REF!,0)),0))*--(ROUND((CK317-$BH318)/30,0)&lt;18)+INDEX($I318:CJ318,1,MATCH(EDATE(CK317,-12),$I317:CJ317,0))*(1+CK$2)*--(ROUND((CK317-$BH318)/30,0)&gt;=18))*(1+INDEX(#REF!,1,MATCH(CK317,#REF!,0)))*(1+$BJ318*--($BK318&lt;=CK317))</f>
        <v>#REF!</v>
      </c>
      <c r="CL318" s="4" t="e">
        <f t="array" ref="CL318">($BF318*(1+INDEX(#REF!,MATCH($D316,#REF!,0),COUNTIF(#REF!,"&lt;="&amp;CL316)))*(1+IFERROR(INDEX(#REF!,MATCH($D316,#REF!,0),MATCH(MONTH(CL317),#REF!,0)),0))*--(ROUND((CL317-$BH318)/30,0)&lt;18)+INDEX($I318:CK318,1,MATCH(EDATE(CL317,-12),$I317:CK317,0))*(1+CL$2)*--(ROUND((CL317-$BH318)/30,0)&gt;=18))*(1+INDEX(#REF!,1,MATCH(CL317,#REF!,0)))*(1+$BJ318*--($BK318&lt;=CL317))</f>
        <v>#REF!</v>
      </c>
      <c r="CM318" s="4" t="e">
        <f t="array" ref="CM318">($BF318*(1+INDEX(#REF!,MATCH($D316,#REF!,0),COUNTIF(#REF!,"&lt;="&amp;CM316)))*(1+IFERROR(INDEX(#REF!,MATCH($D316,#REF!,0),MATCH(MONTH(CM317),#REF!,0)),0))*--(ROUND((CM317-$BH318)/30,0)&lt;18)+INDEX($I318:CL318,1,MATCH(EDATE(CM317,-12),$I317:CL317,0))*(1+CM$2)*--(ROUND((CM317-$BH318)/30,0)&gt;=18))*(1+INDEX(#REF!,1,MATCH(CM317,#REF!,0)))*(1+$BJ318*--($BK318&lt;=CM317))</f>
        <v>#REF!</v>
      </c>
      <c r="CN318" s="4" t="e">
        <f t="array" ref="CN318">($BF318*(1+INDEX(#REF!,MATCH($D316,#REF!,0),COUNTIF(#REF!,"&lt;="&amp;CN316)))*(1+IFERROR(INDEX(#REF!,MATCH($D316,#REF!,0),MATCH(MONTH(CN317),#REF!,0)),0))*--(ROUND((CN317-$BH318)/30,0)&lt;18)+INDEX($I318:CM318,1,MATCH(EDATE(CN317,-12),$I317:CM317,0))*(1+CN$2)*--(ROUND((CN317-$BH318)/30,0)&gt;=18))*(1+INDEX(#REF!,1,MATCH(CN317,#REF!,0)))*(1+$BJ318*--($BK318&lt;=CN317))</f>
        <v>#REF!</v>
      </c>
      <c r="CO318" s="60"/>
      <c r="CP318" s="4" t="e">
        <f t="shared" ref="CP318:CP335" si="812">SUM(CC318:CN318)</f>
        <v>#REF!</v>
      </c>
      <c r="CQ318" s="6" t="e">
        <f>CP318/CP318</f>
        <v>#REF!</v>
      </c>
    </row>
    <row r="319" spans="1:95" ht="10.5" customHeight="1" x14ac:dyDescent="0.25">
      <c r="A319" s="70" t="str">
        <f t="shared" si="807"/>
        <v>DespesaImpostos sobre receita</v>
      </c>
      <c r="B319" s="70" t="s">
        <v>53</v>
      </c>
      <c r="C319" s="70"/>
      <c r="D319" s="81" t="s">
        <v>54</v>
      </c>
      <c r="E319" s="81" t="e">
        <f>D316</f>
        <v>#REF!</v>
      </c>
      <c r="F319" s="60"/>
      <c r="G319" s="88">
        <v>-6.3411034382427501E-3</v>
      </c>
      <c r="H319" s="60"/>
      <c r="I319" s="83">
        <v>-2050.484968762928</v>
      </c>
      <c r="J319" s="83">
        <v>-1682.8235669331939</v>
      </c>
      <c r="K319" s="83">
        <v>-380.13657371198912</v>
      </c>
      <c r="L319" s="83">
        <v>-3289.0805697619021</v>
      </c>
      <c r="M319" s="83">
        <v>-2066.6300289428609</v>
      </c>
      <c r="N319" s="83">
        <v>-3067.1991151898051</v>
      </c>
      <c r="O319" s="83">
        <v>-4981.2897206564812</v>
      </c>
      <c r="P319" s="83">
        <v>-2516.856137762788</v>
      </c>
      <c r="Q319" s="83">
        <v>-9201.7830231332118</v>
      </c>
      <c r="R319" s="83">
        <v>-1556.9033693085571</v>
      </c>
      <c r="S319" s="83">
        <v>-5651.0888499584817</v>
      </c>
      <c r="T319" s="83">
        <v>-955.21382899439413</v>
      </c>
      <c r="U319" s="60"/>
      <c r="V319" s="83">
        <f t="shared" si="808"/>
        <v>-37399.489753116592</v>
      </c>
      <c r="W319" s="88">
        <f>V319/V318</f>
        <v>-5.8127673845416769E-2</v>
      </c>
      <c r="X319" s="60"/>
      <c r="Y319" s="83">
        <f t="shared" ref="Y319:AJ319" si="813">SUM(Y320:Y322)</f>
        <v>0</v>
      </c>
      <c r="Z319" s="83">
        <f t="shared" si="813"/>
        <v>0</v>
      </c>
      <c r="AA319" s="83">
        <f t="shared" si="813"/>
        <v>0</v>
      </c>
      <c r="AB319" s="83">
        <f t="shared" si="813"/>
        <v>0</v>
      </c>
      <c r="AC319" s="83">
        <f t="shared" si="813"/>
        <v>0</v>
      </c>
      <c r="AD319" s="83">
        <f t="shared" si="813"/>
        <v>0</v>
      </c>
      <c r="AE319" s="83">
        <f t="shared" si="813"/>
        <v>0</v>
      </c>
      <c r="AF319" s="83">
        <f t="shared" si="813"/>
        <v>0</v>
      </c>
      <c r="AG319" s="83">
        <f t="shared" si="813"/>
        <v>0</v>
      </c>
      <c r="AH319" s="83">
        <f t="shared" si="813"/>
        <v>0</v>
      </c>
      <c r="AI319" s="83">
        <f t="shared" si="813"/>
        <v>0</v>
      </c>
      <c r="AJ319" s="83">
        <f t="shared" si="813"/>
        <v>0</v>
      </c>
      <c r="AK319" s="60"/>
      <c r="AL319" s="83">
        <f t="shared" si="809"/>
        <v>0</v>
      </c>
      <c r="AM319" s="88" t="e">
        <f>AL319/AL318</f>
        <v>#DIV/0!</v>
      </c>
      <c r="AN319" s="60" t="e">
        <f>D316&amp;D319</f>
        <v>#REF!</v>
      </c>
      <c r="AO319" s="83">
        <f t="shared" ref="AO319:AZ319" si="814">SUM(AO320:AO322)</f>
        <v>0</v>
      </c>
      <c r="AP319" s="83">
        <f t="shared" si="814"/>
        <v>0</v>
      </c>
      <c r="AQ319" s="83">
        <f t="shared" si="814"/>
        <v>0</v>
      </c>
      <c r="AR319" s="83">
        <f t="shared" si="814"/>
        <v>0</v>
      </c>
      <c r="AS319" s="83">
        <f t="shared" si="814"/>
        <v>0</v>
      </c>
      <c r="AT319" s="83">
        <f t="shared" si="814"/>
        <v>0</v>
      </c>
      <c r="AU319" s="83">
        <f t="shared" si="814"/>
        <v>0</v>
      </c>
      <c r="AV319" s="83">
        <f t="shared" si="814"/>
        <v>0</v>
      </c>
      <c r="AW319" s="83">
        <f t="shared" si="814"/>
        <v>0</v>
      </c>
      <c r="AX319" s="83">
        <f t="shared" si="814"/>
        <v>0</v>
      </c>
      <c r="AY319" s="83">
        <f t="shared" si="814"/>
        <v>0</v>
      </c>
      <c r="AZ319" s="83">
        <f t="shared" si="814"/>
        <v>0</v>
      </c>
      <c r="BA319" s="60"/>
      <c r="BB319" s="83">
        <f t="shared" si="810"/>
        <v>0</v>
      </c>
      <c r="BC319" s="88" t="e">
        <f>BB319/BB318</f>
        <v>#DIV/0!</v>
      </c>
      <c r="BD319" s="60"/>
      <c r="BE319" s="83"/>
      <c r="BF319" s="116"/>
      <c r="BG319" s="116"/>
      <c r="BH319" s="117"/>
      <c r="BI319" s="117"/>
      <c r="BJ319" s="117"/>
      <c r="BK319" s="117"/>
      <c r="BL319" s="60"/>
      <c r="BM319" s="83">
        <f t="shared" ref="BM319:BX319" si="815">SUM(BM320:BM322)</f>
        <v>0</v>
      </c>
      <c r="BN319" s="83">
        <f t="shared" si="815"/>
        <v>0</v>
      </c>
      <c r="BO319" s="83">
        <f t="shared" si="815"/>
        <v>0</v>
      </c>
      <c r="BP319" s="83">
        <f t="shared" si="815"/>
        <v>0</v>
      </c>
      <c r="BQ319" s="83" t="e">
        <f t="shared" si="815"/>
        <v>#REF!</v>
      </c>
      <c r="BR319" s="83" t="e">
        <f t="shared" si="815"/>
        <v>#REF!</v>
      </c>
      <c r="BS319" s="83" t="e">
        <f t="shared" si="815"/>
        <v>#REF!</v>
      </c>
      <c r="BT319" s="83" t="e">
        <f t="shared" si="815"/>
        <v>#REF!</v>
      </c>
      <c r="BU319" s="83" t="e">
        <f t="shared" si="815"/>
        <v>#REF!</v>
      </c>
      <c r="BV319" s="83" t="e">
        <f t="shared" si="815"/>
        <v>#REF!</v>
      </c>
      <c r="BW319" s="83" t="e">
        <f t="shared" si="815"/>
        <v>#REF!</v>
      </c>
      <c r="BX319" s="83" t="e">
        <f t="shared" si="815"/>
        <v>#REF!</v>
      </c>
      <c r="BY319" s="60"/>
      <c r="BZ319" s="83" t="e">
        <f t="shared" si="811"/>
        <v>#REF!</v>
      </c>
      <c r="CA319" s="88" t="e">
        <f>BZ319/BZ318</f>
        <v>#REF!</v>
      </c>
      <c r="CB319" s="60"/>
      <c r="CC319" s="83" t="e">
        <f t="shared" ref="CC319:CN319" si="816">SUM(CC320:CC322)</f>
        <v>#REF!</v>
      </c>
      <c r="CD319" s="83" t="e">
        <f t="shared" si="816"/>
        <v>#REF!</v>
      </c>
      <c r="CE319" s="83" t="e">
        <f t="shared" si="816"/>
        <v>#REF!</v>
      </c>
      <c r="CF319" s="83" t="e">
        <f t="shared" si="816"/>
        <v>#REF!</v>
      </c>
      <c r="CG319" s="83" t="e">
        <f t="shared" si="816"/>
        <v>#REF!</v>
      </c>
      <c r="CH319" s="83" t="e">
        <f t="shared" si="816"/>
        <v>#REF!</v>
      </c>
      <c r="CI319" s="83" t="e">
        <f t="shared" si="816"/>
        <v>#REF!</v>
      </c>
      <c r="CJ319" s="83" t="e">
        <f t="shared" si="816"/>
        <v>#REF!</v>
      </c>
      <c r="CK319" s="83" t="e">
        <f t="shared" si="816"/>
        <v>#REF!</v>
      </c>
      <c r="CL319" s="83" t="e">
        <f t="shared" si="816"/>
        <v>#REF!</v>
      </c>
      <c r="CM319" s="83" t="e">
        <f t="shared" si="816"/>
        <v>#REF!</v>
      </c>
      <c r="CN319" s="83" t="e">
        <f t="shared" si="816"/>
        <v>#REF!</v>
      </c>
      <c r="CO319" s="60"/>
      <c r="CP319" s="83" t="e">
        <f t="shared" si="812"/>
        <v>#REF!</v>
      </c>
      <c r="CQ319" s="88" t="e">
        <f>CP319/CP318</f>
        <v>#REF!</v>
      </c>
    </row>
    <row r="320" spans="1:95" ht="10.5" customHeight="1" outlineLevel="1" x14ac:dyDescent="0.25">
      <c r="A320" s="70" t="str">
        <f t="shared" si="807"/>
        <v>DespesaICMS</v>
      </c>
      <c r="B320" s="70" t="s">
        <v>53</v>
      </c>
      <c r="C320" s="70" t="s">
        <v>55</v>
      </c>
      <c r="D320" s="60" t="s">
        <v>55</v>
      </c>
      <c r="E320" s="60" t="e">
        <f>D316</f>
        <v>#REF!</v>
      </c>
      <c r="F320" s="60"/>
      <c r="G320" s="62">
        <v>0</v>
      </c>
      <c r="H320" s="60"/>
      <c r="I320" s="67">
        <v>-2050.484968762928</v>
      </c>
      <c r="J320" s="67">
        <v>-1682.8235669331939</v>
      </c>
      <c r="K320" s="67">
        <v>-380.13657371198912</v>
      </c>
      <c r="L320" s="67">
        <v>-3289.0805697619021</v>
      </c>
      <c r="M320" s="67">
        <v>-2066.6300289428609</v>
      </c>
      <c r="N320" s="67">
        <v>-3067.1991151898051</v>
      </c>
      <c r="O320" s="67">
        <v>-4981.2897206564812</v>
      </c>
      <c r="P320" s="67">
        <v>-2483.1261861864382</v>
      </c>
      <c r="Q320" s="67">
        <v>-9201.7830231332118</v>
      </c>
      <c r="R320" s="67">
        <v>-1464.503094740604</v>
      </c>
      <c r="S320" s="67">
        <v>-5606.2345484825828</v>
      </c>
      <c r="T320" s="67">
        <v>-859.2844112968379</v>
      </c>
      <c r="U320" s="60"/>
      <c r="V320" s="87">
        <f t="shared" si="808"/>
        <v>-37132.575807798836</v>
      </c>
      <c r="W320" s="62">
        <f>V320/V318</f>
        <v>-5.7712826293735107E-2</v>
      </c>
      <c r="X320" s="60"/>
      <c r="Y320" s="67">
        <f t="array" ref="Y320">-IFERROR(INDEX(#REF!,MATCH($A316&amp;$D320,#REF!,0),MATCH(Y$3,#REF!,0)),0)</f>
        <v>0</v>
      </c>
      <c r="Z320" s="67">
        <f t="array" ref="Z320">-IFERROR(INDEX(#REF!,MATCH($A316&amp;$D320,#REF!,0),MATCH(Z$3,#REF!,0)),0)</f>
        <v>0</v>
      </c>
      <c r="AA320" s="67">
        <f t="array" ref="AA320">-IFERROR(INDEX(#REF!,MATCH($A316&amp;$D320,#REF!,0),MATCH(AA$3,#REF!,0)),0)</f>
        <v>0</v>
      </c>
      <c r="AB320" s="67">
        <f t="array" ref="AB320">-IFERROR(INDEX(#REF!,MATCH($A316&amp;$D320,#REF!,0),MATCH(AB$3,#REF!,0)),0)</f>
        <v>0</v>
      </c>
      <c r="AC320" s="67">
        <f t="array" ref="AC320">-IFERROR(INDEX(#REF!,MATCH($A316&amp;$D320,#REF!,0),MATCH(AC$3,#REF!,0)),0)</f>
        <v>0</v>
      </c>
      <c r="AD320" s="67">
        <f t="array" ref="AD320">-IFERROR(INDEX(#REF!,MATCH($A316&amp;$D320,#REF!,0),MATCH(AD$3,#REF!,0)),0)</f>
        <v>0</v>
      </c>
      <c r="AE320" s="67">
        <f t="array" ref="AE320">-IFERROR(INDEX(#REF!,MATCH($A316&amp;$D320,#REF!,0),MATCH(AE$3,#REF!,0)),0)</f>
        <v>0</v>
      </c>
      <c r="AF320" s="67">
        <f t="array" ref="AF320">-IFERROR(INDEX(#REF!,MATCH($A316&amp;$D320,#REF!,0),MATCH(AF$3,#REF!,0)),0)</f>
        <v>0</v>
      </c>
      <c r="AG320" s="67">
        <f t="array" ref="AG320">-IFERROR(INDEX(#REF!,MATCH($A316&amp;$D320,#REF!,0),MATCH(AG$3,#REF!,0)),0)</f>
        <v>0</v>
      </c>
      <c r="AH320" s="67">
        <f t="array" ref="AH320">-IFERROR(INDEX(#REF!,MATCH($A316&amp;$D320,#REF!,0),MATCH(AH$3,#REF!,0)),0)</f>
        <v>0</v>
      </c>
      <c r="AI320" s="67">
        <f t="array" ref="AI320">-IFERROR(INDEX(#REF!,MATCH($A316&amp;$D320,#REF!,0),MATCH(AI$3,#REF!,0)),0)</f>
        <v>0</v>
      </c>
      <c r="AJ320" s="67">
        <f t="array" ref="AJ320">-IFERROR(INDEX(#REF!,MATCH($A316&amp;$D320,#REF!,0),MATCH(AJ$3,#REF!,0)),0)</f>
        <v>0</v>
      </c>
      <c r="AK320" s="60"/>
      <c r="AL320" s="87">
        <f t="shared" si="809"/>
        <v>0</v>
      </c>
      <c r="AM320" s="62" t="e">
        <f>AL320/AL318</f>
        <v>#DIV/0!</v>
      </c>
      <c r="AN320" s="60" t="e">
        <f>D316&amp;D320</f>
        <v>#REF!</v>
      </c>
      <c r="AO320" s="67">
        <f t="array" ref="AO320">-IFERROR(INDEX(#REF!,MATCH($A316&amp;$D320,#REF!,0),MATCH(AO$3,#REF!,0)),0)</f>
        <v>0</v>
      </c>
      <c r="AP320" s="67">
        <f t="array" ref="AP320">-IFERROR(INDEX(#REF!,MATCH($A316&amp;$D320,#REF!,0),MATCH(AP$3,#REF!,0)),0)</f>
        <v>0</v>
      </c>
      <c r="AQ320" s="67">
        <f t="array" ref="AQ320">-IFERROR(INDEX(#REF!,MATCH($A316&amp;$D320,#REF!,0),MATCH(AQ$3,#REF!,0)),0)</f>
        <v>0</v>
      </c>
      <c r="AR320" s="67">
        <f t="array" ref="AR320">-IFERROR(INDEX(#REF!,MATCH($A316&amp;$D320,#REF!,0),MATCH(AR$3,#REF!,0)),0)</f>
        <v>0</v>
      </c>
      <c r="AS320" s="67">
        <f t="array" ref="AS320">-IFERROR(INDEX(#REF!,MATCH($A316&amp;$D320,#REF!,0),MATCH(AS$3,#REF!,0)),0)</f>
        <v>0</v>
      </c>
      <c r="AT320" s="67">
        <f t="array" ref="AT320">-IFERROR(INDEX(#REF!,MATCH($A316&amp;$D320,#REF!,0),MATCH(AT$3,#REF!,0)),0)</f>
        <v>0</v>
      </c>
      <c r="AU320" s="67">
        <f t="array" ref="AU320">-IFERROR(INDEX(#REF!,MATCH($A316&amp;$D320,#REF!,0),MATCH(AU$3,#REF!,0)),0)</f>
        <v>0</v>
      </c>
      <c r="AV320" s="67">
        <f t="array" ref="AV320">-IFERROR(INDEX(#REF!,MATCH($A316&amp;$D320,#REF!,0),MATCH(AV$3,#REF!,0)),0)</f>
        <v>0</v>
      </c>
      <c r="AW320" s="67">
        <f t="array" ref="AW320">-IFERROR(INDEX(#REF!,MATCH($A316&amp;$D320,#REF!,0),MATCH(AW$3,#REF!,0)),0)</f>
        <v>0</v>
      </c>
      <c r="AX320" s="67">
        <f t="array" ref="AX320">-IFERROR(INDEX(#REF!,MATCH($A316&amp;$D320,#REF!,0),MATCH(AX$3,#REF!,0)),0)</f>
        <v>0</v>
      </c>
      <c r="AY320" s="67">
        <f t="array" ref="AY320">-IFERROR(INDEX(#REF!,MATCH($A316&amp;$D320,#REF!,0),MATCH(AY$3,#REF!,0)),0)</f>
        <v>0</v>
      </c>
      <c r="AZ320" s="67">
        <f t="array" ref="AZ320">-IFERROR(INDEX(#REF!,MATCH($A316&amp;$D320,#REF!,0),MATCH(AZ$3,#REF!,0)),0)</f>
        <v>0</v>
      </c>
      <c r="BA320" s="60"/>
      <c r="BB320" s="87">
        <f t="shared" si="810"/>
        <v>0</v>
      </c>
      <c r="BC320" s="62" t="e">
        <f>BB320/BB318</f>
        <v>#DIV/0!</v>
      </c>
      <c r="BD320" s="60"/>
      <c r="BE320" s="67"/>
      <c r="BF320" s="119"/>
      <c r="BG320" s="120" t="e">
        <f t="array" ref="BG320">INDEX(#REF!,MATCH($D316,#REF!,0),MATCH($D320,#REF!,0))</f>
        <v>#REF!</v>
      </c>
      <c r="BH320" s="121"/>
      <c r="BI320" s="121"/>
      <c r="BJ320" s="121"/>
      <c r="BK320" s="121"/>
      <c r="BL320" s="60"/>
      <c r="BM320" s="67">
        <f t="array" ref="BM320">-IFERROR(INDEX(#REF!,MATCH($A316&amp;$D320,#REF!,0),MATCH(BM$3,#REF!,0)),0)</f>
        <v>0</v>
      </c>
      <c r="BN320" s="67">
        <f t="array" ref="BN320">-IFERROR(INDEX(#REF!,MATCH($A316&amp;$D320,#REF!,0),MATCH(BN$3,#REF!,0)),0)</f>
        <v>0</v>
      </c>
      <c r="BO320" s="67">
        <f t="array" ref="BO320">-IFERROR(INDEX(#REF!,MATCH($A316&amp;$D320,#REF!,0),MATCH(BO$3,#REF!,0)),0)</f>
        <v>0</v>
      </c>
      <c r="BP320" s="67">
        <f t="array" ref="BP320">-IFERROR(INDEX(#REF!,MATCH($A316&amp;$D320,#REF!,0),MATCH(BP$3,#REF!,0)),0)</f>
        <v>0</v>
      </c>
      <c r="BQ320" s="67" t="e">
        <f t="shared" ref="BQ320:BX320" si="817">((BQ325*$G320*--(AND($BF320=0,$BG320=0))+$BF320+BQ325*$BG320)*--(BQ$3&gt;=$BH320))*(1+$BJ320*--(BQ$3&gt;=$BK320))*--(IFERROR(MOD(MONTH(BQ$3),$BI320),0)=0)</f>
        <v>#REF!</v>
      </c>
      <c r="BR320" s="67" t="e">
        <f t="shared" si="817"/>
        <v>#REF!</v>
      </c>
      <c r="BS320" s="67" t="e">
        <f t="shared" si="817"/>
        <v>#REF!</v>
      </c>
      <c r="BT320" s="67" t="e">
        <f t="shared" si="817"/>
        <v>#REF!</v>
      </c>
      <c r="BU320" s="67" t="e">
        <f t="shared" si="817"/>
        <v>#REF!</v>
      </c>
      <c r="BV320" s="67" t="e">
        <f t="shared" si="817"/>
        <v>#REF!</v>
      </c>
      <c r="BW320" s="67" t="e">
        <f t="shared" si="817"/>
        <v>#REF!</v>
      </c>
      <c r="BX320" s="67" t="e">
        <f t="shared" si="817"/>
        <v>#REF!</v>
      </c>
      <c r="BY320" s="60"/>
      <c r="BZ320" s="87" t="e">
        <f t="shared" si="811"/>
        <v>#REF!</v>
      </c>
      <c r="CA320" s="62" t="e">
        <f>BZ320/BZ318</f>
        <v>#REF!</v>
      </c>
      <c r="CB320" s="60"/>
      <c r="CC320" s="67" t="e">
        <f t="shared" ref="CC320:CN320" si="818">((CC325*$G320*--(AND($BF320=0,$BG320=0))+$BF320+CC325*$BG320)*--(CC$3&gt;=$BH320))*(1+$BJ320*--(CC$3&gt;=$BK320))*--(IFERROR(MOD(MONTH(CC$3),$BI320),0)=0)</f>
        <v>#REF!</v>
      </c>
      <c r="CD320" s="67" t="e">
        <f t="shared" si="818"/>
        <v>#REF!</v>
      </c>
      <c r="CE320" s="67" t="e">
        <f t="shared" si="818"/>
        <v>#REF!</v>
      </c>
      <c r="CF320" s="67" t="e">
        <f t="shared" si="818"/>
        <v>#REF!</v>
      </c>
      <c r="CG320" s="67" t="e">
        <f t="shared" si="818"/>
        <v>#REF!</v>
      </c>
      <c r="CH320" s="67" t="e">
        <f t="shared" si="818"/>
        <v>#REF!</v>
      </c>
      <c r="CI320" s="67" t="e">
        <f t="shared" si="818"/>
        <v>#REF!</v>
      </c>
      <c r="CJ320" s="67" t="e">
        <f t="shared" si="818"/>
        <v>#REF!</v>
      </c>
      <c r="CK320" s="67" t="e">
        <f t="shared" si="818"/>
        <v>#REF!</v>
      </c>
      <c r="CL320" s="67" t="e">
        <f t="shared" si="818"/>
        <v>#REF!</v>
      </c>
      <c r="CM320" s="67" t="e">
        <f t="shared" si="818"/>
        <v>#REF!</v>
      </c>
      <c r="CN320" s="67" t="e">
        <f t="shared" si="818"/>
        <v>#REF!</v>
      </c>
      <c r="CO320" s="60"/>
      <c r="CP320" s="87" t="e">
        <f t="shared" si="812"/>
        <v>#REF!</v>
      </c>
      <c r="CQ320" s="62" t="e">
        <f>CP320/CP318</f>
        <v>#REF!</v>
      </c>
    </row>
    <row r="321" spans="1:95" ht="10.5" customHeight="1" outlineLevel="1" x14ac:dyDescent="0.25">
      <c r="A321" s="70" t="str">
        <f t="shared" si="807"/>
        <v>DespesaPIS/COFINS</v>
      </c>
      <c r="B321" s="70" t="s">
        <v>53</v>
      </c>
      <c r="C321" s="70" t="s">
        <v>56</v>
      </c>
      <c r="D321" s="60" t="s">
        <v>56</v>
      </c>
      <c r="E321" s="60" t="e">
        <f>D316</f>
        <v>#REF!</v>
      </c>
      <c r="F321" s="60"/>
      <c r="G321" s="62">
        <v>0</v>
      </c>
      <c r="H321" s="60"/>
      <c r="I321" s="67">
        <v>0</v>
      </c>
      <c r="J321" s="67">
        <v>0</v>
      </c>
      <c r="K321" s="67">
        <v>0</v>
      </c>
      <c r="L321" s="67">
        <v>0</v>
      </c>
      <c r="M321" s="67">
        <v>0</v>
      </c>
      <c r="N321" s="67">
        <v>0</v>
      </c>
      <c r="O321" s="67">
        <v>0</v>
      </c>
      <c r="P321" s="67">
        <v>-33.729951576349457</v>
      </c>
      <c r="Q321" s="67">
        <v>0</v>
      </c>
      <c r="R321" s="67">
        <v>-92.400274567952621</v>
      </c>
      <c r="S321" s="67">
        <v>-44.854301475898637</v>
      </c>
      <c r="T321" s="67">
        <v>-95.929417697556175</v>
      </c>
      <c r="U321" s="60"/>
      <c r="V321" s="87">
        <f t="shared" si="808"/>
        <v>-266.91394531775688</v>
      </c>
      <c r="W321" s="62">
        <f>V321/V318</f>
        <v>-4.1484755168166615E-4</v>
      </c>
      <c r="X321" s="60"/>
      <c r="Y321" s="67">
        <f t="array" ref="Y321">-IFERROR(INDEX(#REF!,MATCH($A316&amp;$D321,#REF!,0),MATCH(Y$3,#REF!,0)),0)</f>
        <v>0</v>
      </c>
      <c r="Z321" s="67">
        <f t="array" ref="Z321">-IFERROR(INDEX(#REF!,MATCH($A316&amp;$D321,#REF!,0),MATCH(Z$3,#REF!,0)),0)</f>
        <v>0</v>
      </c>
      <c r="AA321" s="67">
        <f t="array" ref="AA321">-IFERROR(INDEX(#REF!,MATCH($A316&amp;$D321,#REF!,0),MATCH(AA$3,#REF!,0)),0)</f>
        <v>0</v>
      </c>
      <c r="AB321" s="67">
        <f t="array" ref="AB321">-IFERROR(INDEX(#REF!,MATCH($A316&amp;$D321,#REF!,0),MATCH(AB$3,#REF!,0)),0)</f>
        <v>0</v>
      </c>
      <c r="AC321" s="67">
        <f t="array" ref="AC321">-IFERROR(INDEX(#REF!,MATCH($A316&amp;$D321,#REF!,0),MATCH(AC$3,#REF!,0)),0)</f>
        <v>0</v>
      </c>
      <c r="AD321" s="67">
        <f t="array" ref="AD321">-IFERROR(INDEX(#REF!,MATCH($A316&amp;$D321,#REF!,0),MATCH(AD$3,#REF!,0)),0)</f>
        <v>0</v>
      </c>
      <c r="AE321" s="67">
        <f t="array" ref="AE321">-IFERROR(INDEX(#REF!,MATCH($A316&amp;$D321,#REF!,0),MATCH(AE$3,#REF!,0)),0)</f>
        <v>0</v>
      </c>
      <c r="AF321" s="67">
        <f t="array" ref="AF321">-IFERROR(INDEX(#REF!,MATCH($A316&amp;$D321,#REF!,0),MATCH(AF$3,#REF!,0)),0)</f>
        <v>0</v>
      </c>
      <c r="AG321" s="67">
        <f t="array" ref="AG321">-IFERROR(INDEX(#REF!,MATCH($A316&amp;$D321,#REF!,0),MATCH(AG$3,#REF!,0)),0)</f>
        <v>0</v>
      </c>
      <c r="AH321" s="67">
        <f t="array" ref="AH321">-IFERROR(INDEX(#REF!,MATCH($A316&amp;$D321,#REF!,0),MATCH(AH$3,#REF!,0)),0)</f>
        <v>0</v>
      </c>
      <c r="AI321" s="67">
        <f t="array" ref="AI321">-IFERROR(INDEX(#REF!,MATCH($A316&amp;$D321,#REF!,0),MATCH(AI$3,#REF!,0)),0)</f>
        <v>0</v>
      </c>
      <c r="AJ321" s="67">
        <f t="array" ref="AJ321">-IFERROR(INDEX(#REF!,MATCH($A316&amp;$D321,#REF!,0),MATCH(AJ$3,#REF!,0)),0)</f>
        <v>0</v>
      </c>
      <c r="AK321" s="60"/>
      <c r="AL321" s="87">
        <f t="shared" si="809"/>
        <v>0</v>
      </c>
      <c r="AM321" s="62" t="e">
        <f>AL321/AL318</f>
        <v>#DIV/0!</v>
      </c>
      <c r="AN321" s="60" t="e">
        <f>D316&amp;D321</f>
        <v>#REF!</v>
      </c>
      <c r="AO321" s="67">
        <f t="array" ref="AO321">-IFERROR(INDEX(#REF!,MATCH($A316&amp;$D321,#REF!,0),MATCH(AO$3,#REF!,0)),0)</f>
        <v>0</v>
      </c>
      <c r="AP321" s="67">
        <f t="array" ref="AP321">-IFERROR(INDEX(#REF!,MATCH($A316&amp;$D321,#REF!,0),MATCH(AP$3,#REF!,0)),0)</f>
        <v>0</v>
      </c>
      <c r="AQ321" s="67">
        <f t="array" ref="AQ321">-IFERROR(INDEX(#REF!,MATCH($A316&amp;$D321,#REF!,0),MATCH(AQ$3,#REF!,0)),0)</f>
        <v>0</v>
      </c>
      <c r="AR321" s="67">
        <f t="array" ref="AR321">-IFERROR(INDEX(#REF!,MATCH($A316&amp;$D321,#REF!,0),MATCH(AR$3,#REF!,0)),0)</f>
        <v>0</v>
      </c>
      <c r="AS321" s="67">
        <f t="array" ref="AS321">-IFERROR(INDEX(#REF!,MATCH($A316&amp;$D321,#REF!,0),MATCH(AS$3,#REF!,0)),0)</f>
        <v>0</v>
      </c>
      <c r="AT321" s="67">
        <f t="array" ref="AT321">-IFERROR(INDEX(#REF!,MATCH($A316&amp;$D321,#REF!,0),MATCH(AT$3,#REF!,0)),0)</f>
        <v>0</v>
      </c>
      <c r="AU321" s="67">
        <f t="array" ref="AU321">-IFERROR(INDEX(#REF!,MATCH($A316&amp;$D321,#REF!,0),MATCH(AU$3,#REF!,0)),0)</f>
        <v>0</v>
      </c>
      <c r="AV321" s="67">
        <f t="array" ref="AV321">-IFERROR(INDEX(#REF!,MATCH($A316&amp;$D321,#REF!,0),MATCH(AV$3,#REF!,0)),0)</f>
        <v>0</v>
      </c>
      <c r="AW321" s="67">
        <f t="array" ref="AW321">-IFERROR(INDEX(#REF!,MATCH($A316&amp;$D321,#REF!,0),MATCH(AW$3,#REF!,0)),0)</f>
        <v>0</v>
      </c>
      <c r="AX321" s="67">
        <f t="array" ref="AX321">-IFERROR(INDEX(#REF!,MATCH($A316&amp;$D321,#REF!,0),MATCH(AX$3,#REF!,0)),0)</f>
        <v>0</v>
      </c>
      <c r="AY321" s="67">
        <f t="array" ref="AY321">-IFERROR(INDEX(#REF!,MATCH($A316&amp;$D321,#REF!,0),MATCH(AY$3,#REF!,0)),0)</f>
        <v>0</v>
      </c>
      <c r="AZ321" s="67">
        <f t="array" ref="AZ321">-IFERROR(INDEX(#REF!,MATCH($A316&amp;$D321,#REF!,0),MATCH(AZ$3,#REF!,0)),0)</f>
        <v>0</v>
      </c>
      <c r="BA321" s="60"/>
      <c r="BB321" s="87">
        <f t="shared" si="810"/>
        <v>0</v>
      </c>
      <c r="BC321" s="62" t="e">
        <f>BB321/BB318</f>
        <v>#DIV/0!</v>
      </c>
      <c r="BD321" s="60"/>
      <c r="BE321" s="67"/>
      <c r="BF321" s="119"/>
      <c r="BG321" s="119"/>
      <c r="BH321" s="121"/>
      <c r="BI321" s="121"/>
      <c r="BJ321" s="121"/>
      <c r="BK321" s="121"/>
      <c r="BL321" s="60"/>
      <c r="BM321" s="67">
        <f t="array" ref="BM321">-IFERROR(INDEX(#REF!,MATCH($A316&amp;$D321,#REF!,0),MATCH(BM$3,#REF!,0)),0)</f>
        <v>0</v>
      </c>
      <c r="BN321" s="67">
        <f t="array" ref="BN321">-IFERROR(INDEX(#REF!,MATCH($A316&amp;$D321,#REF!,0),MATCH(BN$3,#REF!,0)),0)</f>
        <v>0</v>
      </c>
      <c r="BO321" s="67">
        <f t="array" ref="BO321">-IFERROR(INDEX(#REF!,MATCH($A316&amp;$D321,#REF!,0),MATCH(BO$3,#REF!,0)),0)</f>
        <v>0</v>
      </c>
      <c r="BP321" s="67">
        <f t="array" ref="BP321">-IFERROR(INDEX(#REF!,MATCH($A316&amp;$D321,#REF!,0),MATCH(BP$3,#REF!,0)),0)</f>
        <v>0</v>
      </c>
      <c r="BQ321" s="67" t="e">
        <f t="shared" ref="BQ321:BX321" si="819">((BQ318*$G321*--(AND($BF321=0,$BG321=0))+$BF321+BQ318*$BG321)*--(BQ$3&gt;=$BH321))*(1+$BJ321*--(BQ$3&gt;=$BK321))*--(IFERROR(MOD(MONTH(BQ$3),$BI321),0)=0)</f>
        <v>#REF!</v>
      </c>
      <c r="BR321" s="67" t="e">
        <f t="shared" si="819"/>
        <v>#REF!</v>
      </c>
      <c r="BS321" s="67" t="e">
        <f t="shared" si="819"/>
        <v>#REF!</v>
      </c>
      <c r="BT321" s="67" t="e">
        <f t="shared" si="819"/>
        <v>#REF!</v>
      </c>
      <c r="BU321" s="67" t="e">
        <f t="shared" si="819"/>
        <v>#REF!</v>
      </c>
      <c r="BV321" s="67" t="e">
        <f t="shared" si="819"/>
        <v>#REF!</v>
      </c>
      <c r="BW321" s="67" t="e">
        <f t="shared" si="819"/>
        <v>#REF!</v>
      </c>
      <c r="BX321" s="67" t="e">
        <f t="shared" si="819"/>
        <v>#REF!</v>
      </c>
      <c r="BY321" s="60"/>
      <c r="BZ321" s="87" t="e">
        <f t="shared" si="811"/>
        <v>#REF!</v>
      </c>
      <c r="CA321" s="62" t="e">
        <f>BZ321/BZ318</f>
        <v>#REF!</v>
      </c>
      <c r="CB321" s="60"/>
      <c r="CC321" s="67" t="e">
        <f t="shared" ref="CC321:CN321" si="820">((CC318*$G321*--(AND($BF321=0,$BG321=0))+$BF321+CC318*$BG321)*--(CC$3&gt;=$BH321))*(1+$BJ321*--(CC$3&gt;=$BK321))*--(IFERROR(MOD(MONTH(CC$3),$BI321),0)=0)</f>
        <v>#REF!</v>
      </c>
      <c r="CD321" s="67" t="e">
        <f t="shared" si="820"/>
        <v>#REF!</v>
      </c>
      <c r="CE321" s="67" t="e">
        <f t="shared" si="820"/>
        <v>#REF!</v>
      </c>
      <c r="CF321" s="67" t="e">
        <f t="shared" si="820"/>
        <v>#REF!</v>
      </c>
      <c r="CG321" s="67" t="e">
        <f t="shared" si="820"/>
        <v>#REF!</v>
      </c>
      <c r="CH321" s="67" t="e">
        <f t="shared" si="820"/>
        <v>#REF!</v>
      </c>
      <c r="CI321" s="67" t="e">
        <f t="shared" si="820"/>
        <v>#REF!</v>
      </c>
      <c r="CJ321" s="67" t="e">
        <f t="shared" si="820"/>
        <v>#REF!</v>
      </c>
      <c r="CK321" s="67" t="e">
        <f t="shared" si="820"/>
        <v>#REF!</v>
      </c>
      <c r="CL321" s="67" t="e">
        <f t="shared" si="820"/>
        <v>#REF!</v>
      </c>
      <c r="CM321" s="67" t="e">
        <f t="shared" si="820"/>
        <v>#REF!</v>
      </c>
      <c r="CN321" s="67" t="e">
        <f t="shared" si="820"/>
        <v>#REF!</v>
      </c>
      <c r="CO321" s="60"/>
      <c r="CP321" s="87" t="e">
        <f t="shared" si="812"/>
        <v>#REF!</v>
      </c>
      <c r="CQ321" s="62" t="e">
        <f>CP321/CP318</f>
        <v>#REF!</v>
      </c>
    </row>
    <row r="322" spans="1:95" ht="10.5" customHeight="1" outlineLevel="1" x14ac:dyDescent="0.25">
      <c r="A322" s="70" t="str">
        <f t="shared" si="807"/>
        <v>DespesaDIFAL + FCP</v>
      </c>
      <c r="B322" s="70" t="s">
        <v>53</v>
      </c>
      <c r="C322" s="70" t="s">
        <v>251</v>
      </c>
      <c r="D322" s="60" t="s">
        <v>57</v>
      </c>
      <c r="E322" s="60" t="e">
        <f>D316</f>
        <v>#REF!</v>
      </c>
      <c r="F322" s="60"/>
      <c r="G322" s="62">
        <v>0</v>
      </c>
      <c r="H322" s="60"/>
      <c r="I322" s="67">
        <v>0</v>
      </c>
      <c r="J322" s="67">
        <v>0</v>
      </c>
      <c r="K322" s="67">
        <v>0</v>
      </c>
      <c r="L322" s="67">
        <v>0</v>
      </c>
      <c r="M322" s="67">
        <v>0</v>
      </c>
      <c r="N322" s="67">
        <v>0</v>
      </c>
      <c r="O322" s="67">
        <v>0</v>
      </c>
      <c r="P322" s="67">
        <v>0</v>
      </c>
      <c r="Q322" s="67">
        <v>0</v>
      </c>
      <c r="R322" s="67">
        <v>0</v>
      </c>
      <c r="S322" s="67">
        <v>0</v>
      </c>
      <c r="T322" s="67">
        <v>0</v>
      </c>
      <c r="U322" s="60"/>
      <c r="V322" s="87">
        <f t="shared" si="808"/>
        <v>0</v>
      </c>
      <c r="W322" s="62">
        <f>V322/V318</f>
        <v>0</v>
      </c>
      <c r="X322" s="60"/>
      <c r="Y322" s="67">
        <f t="array" ref="Y322">-IFERROR(INDEX(#REF!,MATCH($A316&amp;$D322,#REF!,0),MATCH(Y$3,#REF!,0)),0)</f>
        <v>0</v>
      </c>
      <c r="Z322" s="67">
        <f t="array" ref="Z322">-IFERROR(INDEX(#REF!,MATCH($A316&amp;$D322,#REF!,0),MATCH(Z$3,#REF!,0)),0)</f>
        <v>0</v>
      </c>
      <c r="AA322" s="67">
        <f t="array" ref="AA322">-IFERROR(INDEX(#REF!,MATCH($A316&amp;$D322,#REF!,0),MATCH(AA$3,#REF!,0)),0)</f>
        <v>0</v>
      </c>
      <c r="AB322" s="67">
        <f t="array" ref="AB322">-IFERROR(INDEX(#REF!,MATCH($A316&amp;$D322,#REF!,0),MATCH(AB$3,#REF!,0)),0)</f>
        <v>0</v>
      </c>
      <c r="AC322" s="67">
        <f t="array" ref="AC322">-IFERROR(INDEX(#REF!,MATCH($A316&amp;$D322,#REF!,0),MATCH(AC$3,#REF!,0)),0)</f>
        <v>0</v>
      </c>
      <c r="AD322" s="67">
        <f t="array" ref="AD322">-IFERROR(INDEX(#REF!,MATCH($A316&amp;$D322,#REF!,0),MATCH(AD$3,#REF!,0)),0)</f>
        <v>0</v>
      </c>
      <c r="AE322" s="67">
        <f t="array" ref="AE322">-IFERROR(INDEX(#REF!,MATCH($A316&amp;$D322,#REF!,0),MATCH(AE$3,#REF!,0)),0)</f>
        <v>0</v>
      </c>
      <c r="AF322" s="67">
        <f t="array" ref="AF322">-IFERROR(INDEX(#REF!,MATCH($A316&amp;$D322,#REF!,0),MATCH(AF$3,#REF!,0)),0)</f>
        <v>0</v>
      </c>
      <c r="AG322" s="67">
        <f t="array" ref="AG322">-IFERROR(INDEX(#REF!,MATCH($A316&amp;$D322,#REF!,0),MATCH(AG$3,#REF!,0)),0)</f>
        <v>0</v>
      </c>
      <c r="AH322" s="67">
        <f t="array" ref="AH322">-IFERROR(INDEX(#REF!,MATCH($A316&amp;$D322,#REF!,0),MATCH(AH$3,#REF!,0)),0)</f>
        <v>0</v>
      </c>
      <c r="AI322" s="67">
        <f t="array" ref="AI322">-IFERROR(INDEX(#REF!,MATCH($A316&amp;$D322,#REF!,0),MATCH(AI$3,#REF!,0)),0)</f>
        <v>0</v>
      </c>
      <c r="AJ322" s="67">
        <f t="array" ref="AJ322">-IFERROR(INDEX(#REF!,MATCH($A316&amp;$D322,#REF!,0),MATCH(AJ$3,#REF!,0)),0)</f>
        <v>0</v>
      </c>
      <c r="AK322" s="60"/>
      <c r="AL322" s="87">
        <f t="shared" si="809"/>
        <v>0</v>
      </c>
      <c r="AM322" s="62" t="e">
        <f>AL322/AL318</f>
        <v>#DIV/0!</v>
      </c>
      <c r="AN322" s="60" t="e">
        <f>D316&amp;D322</f>
        <v>#REF!</v>
      </c>
      <c r="AO322" s="67">
        <f t="array" ref="AO322">-IFERROR(INDEX(#REF!,MATCH($A316&amp;$D322,#REF!,0),MATCH(AO$3,#REF!,0)),0)</f>
        <v>0</v>
      </c>
      <c r="AP322" s="67">
        <f t="array" ref="AP322">-IFERROR(INDEX(#REF!,MATCH($A316&amp;$D322,#REF!,0),MATCH(AP$3,#REF!,0)),0)</f>
        <v>0</v>
      </c>
      <c r="AQ322" s="67">
        <f t="array" ref="AQ322">-IFERROR(INDEX(#REF!,MATCH($A316&amp;$D322,#REF!,0),MATCH(AQ$3,#REF!,0)),0)</f>
        <v>0</v>
      </c>
      <c r="AR322" s="67">
        <f t="array" ref="AR322">-IFERROR(INDEX(#REF!,MATCH($A316&amp;$D322,#REF!,0),MATCH(AR$3,#REF!,0)),0)</f>
        <v>0</v>
      </c>
      <c r="AS322" s="67">
        <f t="array" ref="AS322">-IFERROR(INDEX(#REF!,MATCH($A316&amp;$D322,#REF!,0),MATCH(AS$3,#REF!,0)),0)</f>
        <v>0</v>
      </c>
      <c r="AT322" s="67">
        <f t="array" ref="AT322">-IFERROR(INDEX(#REF!,MATCH($A316&amp;$D322,#REF!,0),MATCH(AT$3,#REF!,0)),0)</f>
        <v>0</v>
      </c>
      <c r="AU322" s="67">
        <f t="array" ref="AU322">-IFERROR(INDEX(#REF!,MATCH($A316&amp;$D322,#REF!,0),MATCH(AU$3,#REF!,0)),0)</f>
        <v>0</v>
      </c>
      <c r="AV322" s="67">
        <f t="array" ref="AV322">-IFERROR(INDEX(#REF!,MATCH($A316&amp;$D322,#REF!,0),MATCH(AV$3,#REF!,0)),0)</f>
        <v>0</v>
      </c>
      <c r="AW322" s="67">
        <f t="array" ref="AW322">-IFERROR(INDEX(#REF!,MATCH($A316&amp;$D322,#REF!,0),MATCH(AW$3,#REF!,0)),0)</f>
        <v>0</v>
      </c>
      <c r="AX322" s="67">
        <f t="array" ref="AX322">-IFERROR(INDEX(#REF!,MATCH($A316&amp;$D322,#REF!,0),MATCH(AX$3,#REF!,0)),0)</f>
        <v>0</v>
      </c>
      <c r="AY322" s="67">
        <f t="array" ref="AY322">-IFERROR(INDEX(#REF!,MATCH($A316&amp;$D322,#REF!,0),MATCH(AY$3,#REF!,0)),0)</f>
        <v>0</v>
      </c>
      <c r="AZ322" s="67">
        <f t="array" ref="AZ322">-IFERROR(INDEX(#REF!,MATCH($A316&amp;$D322,#REF!,0),MATCH(AZ$3,#REF!,0)),0)</f>
        <v>0</v>
      </c>
      <c r="BA322" s="60"/>
      <c r="BB322" s="87">
        <f t="shared" si="810"/>
        <v>0</v>
      </c>
      <c r="BC322" s="62" t="e">
        <f>BB322/BB318</f>
        <v>#DIV/0!</v>
      </c>
      <c r="BD322" s="60"/>
      <c r="BE322" s="67"/>
      <c r="BF322" s="119"/>
      <c r="BG322" s="119"/>
      <c r="BH322" s="121"/>
      <c r="BI322" s="121"/>
      <c r="BJ322" s="121"/>
      <c r="BK322" s="121"/>
      <c r="BL322" s="60"/>
      <c r="BM322" s="67">
        <f t="array" ref="BM322">-IFERROR(INDEX(#REF!,MATCH($A316&amp;$D322,#REF!,0),MATCH(BM$3,#REF!,0)),0)</f>
        <v>0</v>
      </c>
      <c r="BN322" s="67">
        <f t="array" ref="BN322">-IFERROR(INDEX(#REF!,MATCH($A316&amp;$D322,#REF!,0),MATCH(BN$3,#REF!,0)),0)</f>
        <v>0</v>
      </c>
      <c r="BO322" s="67">
        <f t="array" ref="BO322">-IFERROR(INDEX(#REF!,MATCH($A316&amp;$D322,#REF!,0),MATCH(BO$3,#REF!,0)),0)</f>
        <v>0</v>
      </c>
      <c r="BP322" s="67">
        <f t="array" ref="BP322">-IFERROR(INDEX(#REF!,MATCH($A316&amp;$D322,#REF!,0),MATCH(BP$3,#REF!,0)),0)</f>
        <v>0</v>
      </c>
      <c r="BQ322" s="67" t="e">
        <f t="shared" ref="BQ322:BX322" si="821">((BQ318*$G322*--(AND($BF322=0,$BG322=0))+$BF322+BQ318*$BG322)*--(BQ$3&gt;=$BH322))*(1+$BJ322*--(BQ$3&gt;=$BK322))*--(IFERROR(MOD(MONTH(BQ$3),$BI322),0)=0)</f>
        <v>#REF!</v>
      </c>
      <c r="BR322" s="67" t="e">
        <f t="shared" si="821"/>
        <v>#REF!</v>
      </c>
      <c r="BS322" s="67" t="e">
        <f t="shared" si="821"/>
        <v>#REF!</v>
      </c>
      <c r="BT322" s="67" t="e">
        <f t="shared" si="821"/>
        <v>#REF!</v>
      </c>
      <c r="BU322" s="67" t="e">
        <f t="shared" si="821"/>
        <v>#REF!</v>
      </c>
      <c r="BV322" s="67" t="e">
        <f t="shared" si="821"/>
        <v>#REF!</v>
      </c>
      <c r="BW322" s="67" t="e">
        <f t="shared" si="821"/>
        <v>#REF!</v>
      </c>
      <c r="BX322" s="67" t="e">
        <f t="shared" si="821"/>
        <v>#REF!</v>
      </c>
      <c r="BY322" s="60"/>
      <c r="BZ322" s="87" t="e">
        <f t="shared" si="811"/>
        <v>#REF!</v>
      </c>
      <c r="CA322" s="62" t="e">
        <f>BZ322/BZ318</f>
        <v>#REF!</v>
      </c>
      <c r="CB322" s="60"/>
      <c r="CC322" s="67" t="e">
        <f t="shared" ref="CC322:CN322" si="822">((CC318*$G322*--(AND($BF322=0,$BG322=0))+$BF322+CC318*$BG322)*--(CC$3&gt;=$BH322))*(1+$BJ322*--(CC$3&gt;=$BK322))*--(IFERROR(MOD(MONTH(CC$3),$BI322),0)=0)</f>
        <v>#REF!</v>
      </c>
      <c r="CD322" s="67" t="e">
        <f t="shared" si="822"/>
        <v>#REF!</v>
      </c>
      <c r="CE322" s="67" t="e">
        <f t="shared" si="822"/>
        <v>#REF!</v>
      </c>
      <c r="CF322" s="67" t="e">
        <f t="shared" si="822"/>
        <v>#REF!</v>
      </c>
      <c r="CG322" s="67" t="e">
        <f t="shared" si="822"/>
        <v>#REF!</v>
      </c>
      <c r="CH322" s="67" t="e">
        <f t="shared" si="822"/>
        <v>#REF!</v>
      </c>
      <c r="CI322" s="67" t="e">
        <f t="shared" si="822"/>
        <v>#REF!</v>
      </c>
      <c r="CJ322" s="67" t="e">
        <f t="shared" si="822"/>
        <v>#REF!</v>
      </c>
      <c r="CK322" s="67" t="e">
        <f t="shared" si="822"/>
        <v>#REF!</v>
      </c>
      <c r="CL322" s="67" t="e">
        <f t="shared" si="822"/>
        <v>#REF!</v>
      </c>
      <c r="CM322" s="67" t="e">
        <f t="shared" si="822"/>
        <v>#REF!</v>
      </c>
      <c r="CN322" s="67" t="e">
        <f t="shared" si="822"/>
        <v>#REF!</v>
      </c>
      <c r="CO322" s="60"/>
      <c r="CP322" s="87" t="e">
        <f t="shared" si="812"/>
        <v>#REF!</v>
      </c>
      <c r="CQ322" s="62" t="e">
        <f>CP322/CP318</f>
        <v>#REF!</v>
      </c>
    </row>
    <row r="323" spans="1:95" ht="10.5" customHeight="1" x14ac:dyDescent="0.25">
      <c r="A323" s="70" t="str">
        <f t="shared" si="807"/>
        <v>DespesaReceita líquida</v>
      </c>
      <c r="B323" s="70" t="s">
        <v>53</v>
      </c>
      <c r="C323" s="70"/>
      <c r="D323" s="3" t="s">
        <v>1</v>
      </c>
      <c r="E323" s="3" t="e">
        <f>D316</f>
        <v>#REF!</v>
      </c>
      <c r="F323" s="60"/>
      <c r="G323" s="6">
        <v>0.99365889656175732</v>
      </c>
      <c r="H323" s="60"/>
      <c r="I323" s="4">
        <v>41504.496680717573</v>
      </c>
      <c r="J323" s="4">
        <v>36972.314590153292</v>
      </c>
      <c r="K323" s="4">
        <v>49141.110416179778</v>
      </c>
      <c r="L323" s="4">
        <v>42847.32634494963</v>
      </c>
      <c r="M323" s="4">
        <v>50570.886487134587</v>
      </c>
      <c r="N323" s="4">
        <v>46127.533032208259</v>
      </c>
      <c r="O323" s="4">
        <v>50870.478599415997</v>
      </c>
      <c r="P323" s="4">
        <v>72510.591171380744</v>
      </c>
      <c r="Q323" s="4">
        <v>45411.63604947061</v>
      </c>
      <c r="R323" s="4">
        <v>52087.397574204893</v>
      </c>
      <c r="S323" s="4">
        <v>57425.116716740828</v>
      </c>
      <c r="T323" s="4">
        <v>60534.106787906741</v>
      </c>
      <c r="U323" s="60"/>
      <c r="V323" s="4">
        <f t="shared" si="808"/>
        <v>606002.99445046287</v>
      </c>
      <c r="W323" s="6">
        <f>V323/V318</f>
        <v>0.94187232615458305</v>
      </c>
      <c r="X323" s="60"/>
      <c r="Y323" s="4">
        <f t="shared" ref="Y323:AJ323" si="823">Y318+Y319</f>
        <v>0</v>
      </c>
      <c r="Z323" s="4">
        <f t="shared" si="823"/>
        <v>0</v>
      </c>
      <c r="AA323" s="4">
        <f t="shared" si="823"/>
        <v>0</v>
      </c>
      <c r="AB323" s="4">
        <f t="shared" si="823"/>
        <v>0</v>
      </c>
      <c r="AC323" s="4">
        <f t="shared" si="823"/>
        <v>0</v>
      </c>
      <c r="AD323" s="4">
        <f t="shared" si="823"/>
        <v>0</v>
      </c>
      <c r="AE323" s="4">
        <f t="shared" si="823"/>
        <v>0</v>
      </c>
      <c r="AF323" s="4">
        <f t="shared" si="823"/>
        <v>0</v>
      </c>
      <c r="AG323" s="4">
        <f t="shared" si="823"/>
        <v>0</v>
      </c>
      <c r="AH323" s="4">
        <f t="shared" si="823"/>
        <v>0</v>
      </c>
      <c r="AI323" s="4">
        <f t="shared" si="823"/>
        <v>0</v>
      </c>
      <c r="AJ323" s="4">
        <f t="shared" si="823"/>
        <v>0</v>
      </c>
      <c r="AK323" s="60"/>
      <c r="AL323" s="4">
        <f t="shared" si="809"/>
        <v>0</v>
      </c>
      <c r="AM323" s="6" t="e">
        <f>AL323/AL318</f>
        <v>#DIV/0!</v>
      </c>
      <c r="AN323" s="60" t="e">
        <f>D316&amp;D323</f>
        <v>#REF!</v>
      </c>
      <c r="AO323" s="4">
        <f t="shared" ref="AO323:AZ323" si="824">AO318+AO319</f>
        <v>0</v>
      </c>
      <c r="AP323" s="4">
        <f t="shared" si="824"/>
        <v>0</v>
      </c>
      <c r="AQ323" s="4">
        <f t="shared" si="824"/>
        <v>0</v>
      </c>
      <c r="AR323" s="4">
        <f t="shared" si="824"/>
        <v>0</v>
      </c>
      <c r="AS323" s="4">
        <f t="shared" si="824"/>
        <v>0</v>
      </c>
      <c r="AT323" s="4">
        <f t="shared" si="824"/>
        <v>0</v>
      </c>
      <c r="AU323" s="4">
        <f t="shared" si="824"/>
        <v>0</v>
      </c>
      <c r="AV323" s="4">
        <f t="shared" si="824"/>
        <v>0</v>
      </c>
      <c r="AW323" s="4">
        <f t="shared" si="824"/>
        <v>0</v>
      </c>
      <c r="AX323" s="4">
        <f t="shared" si="824"/>
        <v>0</v>
      </c>
      <c r="AY323" s="4">
        <f t="shared" si="824"/>
        <v>0</v>
      </c>
      <c r="AZ323" s="4">
        <f t="shared" si="824"/>
        <v>0</v>
      </c>
      <c r="BA323" s="60"/>
      <c r="BB323" s="4">
        <f t="shared" si="810"/>
        <v>0</v>
      </c>
      <c r="BC323" s="6" t="e">
        <f>BB323/BB318</f>
        <v>#DIV/0!</v>
      </c>
      <c r="BD323" s="60"/>
      <c r="BE323" s="4"/>
      <c r="BF323" s="102"/>
      <c r="BG323" s="102"/>
      <c r="BH323" s="103"/>
      <c r="BI323" s="103"/>
      <c r="BJ323" s="103"/>
      <c r="BK323" s="103"/>
      <c r="BL323" s="60"/>
      <c r="BM323" s="4">
        <f t="shared" ref="BM323:BX323" si="825">BM318+BM319</f>
        <v>0</v>
      </c>
      <c r="BN323" s="4">
        <f t="shared" si="825"/>
        <v>0</v>
      </c>
      <c r="BO323" s="4">
        <f t="shared" si="825"/>
        <v>0</v>
      </c>
      <c r="BP323" s="4">
        <f t="shared" si="825"/>
        <v>0</v>
      </c>
      <c r="BQ323" s="4" t="e">
        <f t="shared" si="825"/>
        <v>#REF!</v>
      </c>
      <c r="BR323" s="4" t="e">
        <f t="shared" si="825"/>
        <v>#REF!</v>
      </c>
      <c r="BS323" s="4" t="e">
        <f t="shared" si="825"/>
        <v>#REF!</v>
      </c>
      <c r="BT323" s="4" t="e">
        <f t="shared" si="825"/>
        <v>#REF!</v>
      </c>
      <c r="BU323" s="4" t="e">
        <f t="shared" si="825"/>
        <v>#REF!</v>
      </c>
      <c r="BV323" s="4" t="e">
        <f t="shared" si="825"/>
        <v>#REF!</v>
      </c>
      <c r="BW323" s="4" t="e">
        <f t="shared" si="825"/>
        <v>#REF!</v>
      </c>
      <c r="BX323" s="4" t="e">
        <f t="shared" si="825"/>
        <v>#REF!</v>
      </c>
      <c r="BY323" s="60"/>
      <c r="BZ323" s="4" t="e">
        <f t="shared" si="811"/>
        <v>#REF!</v>
      </c>
      <c r="CA323" s="6" t="e">
        <f>BZ323/BZ318</f>
        <v>#REF!</v>
      </c>
      <c r="CB323" s="60"/>
      <c r="CC323" s="4" t="e">
        <f t="shared" ref="CC323:CN323" si="826">CC318+CC319</f>
        <v>#REF!</v>
      </c>
      <c r="CD323" s="4" t="e">
        <f t="shared" si="826"/>
        <v>#REF!</v>
      </c>
      <c r="CE323" s="4" t="e">
        <f t="shared" si="826"/>
        <v>#REF!</v>
      </c>
      <c r="CF323" s="4" t="e">
        <f t="shared" si="826"/>
        <v>#REF!</v>
      </c>
      <c r="CG323" s="4" t="e">
        <f t="shared" si="826"/>
        <v>#REF!</v>
      </c>
      <c r="CH323" s="4" t="e">
        <f t="shared" si="826"/>
        <v>#REF!</v>
      </c>
      <c r="CI323" s="4" t="e">
        <f t="shared" si="826"/>
        <v>#REF!</v>
      </c>
      <c r="CJ323" s="4" t="e">
        <f t="shared" si="826"/>
        <v>#REF!</v>
      </c>
      <c r="CK323" s="4" t="e">
        <f t="shared" si="826"/>
        <v>#REF!</v>
      </c>
      <c r="CL323" s="4" t="e">
        <f t="shared" si="826"/>
        <v>#REF!</v>
      </c>
      <c r="CM323" s="4" t="e">
        <f t="shared" si="826"/>
        <v>#REF!</v>
      </c>
      <c r="CN323" s="4" t="e">
        <f t="shared" si="826"/>
        <v>#REF!</v>
      </c>
      <c r="CO323" s="60"/>
      <c r="CP323" s="4" t="e">
        <f t="shared" si="812"/>
        <v>#REF!</v>
      </c>
      <c r="CQ323" s="6" t="e">
        <f>CP323/CP318</f>
        <v>#REF!</v>
      </c>
    </row>
    <row r="324" spans="1:95" ht="10.5" customHeight="1" x14ac:dyDescent="0.25">
      <c r="A324" s="70" t="str">
        <f t="shared" si="807"/>
        <v>DespesaCMV</v>
      </c>
      <c r="B324" s="70" t="s">
        <v>53</v>
      </c>
      <c r="C324" s="70"/>
      <c r="D324" s="81" t="s">
        <v>58</v>
      </c>
      <c r="E324" s="81" t="e">
        <f>D316</f>
        <v>#REF!</v>
      </c>
      <c r="F324" s="60"/>
      <c r="G324" s="88">
        <v>-0.2100861864968902</v>
      </c>
      <c r="H324" s="60"/>
      <c r="I324" s="83">
        <v>-12061.194711729149</v>
      </c>
      <c r="J324" s="83">
        <v>-8774.8708875200591</v>
      </c>
      <c r="K324" s="83">
        <v>-10197.186103835449</v>
      </c>
      <c r="L324" s="83">
        <v>-9953.0166677362959</v>
      </c>
      <c r="M324" s="83">
        <v>-10055.1336448483</v>
      </c>
      <c r="N324" s="83">
        <v>-9868.0007096046411</v>
      </c>
      <c r="O324" s="83">
        <v>-11078.367021452539</v>
      </c>
      <c r="P324" s="83">
        <v>-15589.46120876898</v>
      </c>
      <c r="Q324" s="83">
        <v>-7847.4995564001911</v>
      </c>
      <c r="R324" s="83">
        <v>-10175.277377696641</v>
      </c>
      <c r="S324" s="83">
        <v>-13754.9235432237</v>
      </c>
      <c r="T324" s="83">
        <v>-11505.5714571555</v>
      </c>
      <c r="U324" s="60"/>
      <c r="V324" s="83">
        <f t="shared" si="808"/>
        <v>-130860.50288997142</v>
      </c>
      <c r="W324" s="88">
        <f>V324/V318</f>
        <v>-0.20338824624209209</v>
      </c>
      <c r="X324" s="60"/>
      <c r="Y324" s="83" t="e">
        <f t="shared" ref="Y324:AJ324" si="827">SUM(Y325:Y328)</f>
        <v>#REF!</v>
      </c>
      <c r="Z324" s="83" t="e">
        <f t="shared" si="827"/>
        <v>#REF!</v>
      </c>
      <c r="AA324" s="83" t="e">
        <f t="shared" si="827"/>
        <v>#REF!</v>
      </c>
      <c r="AB324" s="83" t="e">
        <f t="shared" si="827"/>
        <v>#REF!</v>
      </c>
      <c r="AC324" s="83" t="e">
        <f t="shared" si="827"/>
        <v>#REF!</v>
      </c>
      <c r="AD324" s="83" t="e">
        <f t="shared" si="827"/>
        <v>#REF!</v>
      </c>
      <c r="AE324" s="83" t="e">
        <f t="shared" si="827"/>
        <v>#REF!</v>
      </c>
      <c r="AF324" s="83" t="e">
        <f t="shared" si="827"/>
        <v>#REF!</v>
      </c>
      <c r="AG324" s="83" t="e">
        <f t="shared" si="827"/>
        <v>#REF!</v>
      </c>
      <c r="AH324" s="83" t="e">
        <f t="shared" si="827"/>
        <v>#REF!</v>
      </c>
      <c r="AI324" s="83" t="e">
        <f t="shared" si="827"/>
        <v>#REF!</v>
      </c>
      <c r="AJ324" s="83" t="e">
        <f t="shared" si="827"/>
        <v>#REF!</v>
      </c>
      <c r="AK324" s="60"/>
      <c r="AL324" s="83" t="e">
        <f t="shared" si="809"/>
        <v>#REF!</v>
      </c>
      <c r="AM324" s="88" t="e">
        <f>AL324/AL318</f>
        <v>#REF!</v>
      </c>
      <c r="AN324" s="60" t="e">
        <f>D316&amp;D324</f>
        <v>#REF!</v>
      </c>
      <c r="AO324" s="83" t="e">
        <f t="shared" ref="AO324:AZ324" si="828">SUM(AO325:AO328)</f>
        <v>#REF!</v>
      </c>
      <c r="AP324" s="83" t="e">
        <f t="shared" si="828"/>
        <v>#REF!</v>
      </c>
      <c r="AQ324" s="83" t="e">
        <f t="shared" si="828"/>
        <v>#REF!</v>
      </c>
      <c r="AR324" s="83" t="e">
        <f t="shared" si="828"/>
        <v>#REF!</v>
      </c>
      <c r="AS324" s="83" t="e">
        <f t="shared" si="828"/>
        <v>#REF!</v>
      </c>
      <c r="AT324" s="83" t="e">
        <f t="shared" si="828"/>
        <v>#REF!</v>
      </c>
      <c r="AU324" s="83" t="e">
        <f t="shared" si="828"/>
        <v>#REF!</v>
      </c>
      <c r="AV324" s="83" t="e">
        <f t="shared" si="828"/>
        <v>#REF!</v>
      </c>
      <c r="AW324" s="83" t="e">
        <f t="shared" si="828"/>
        <v>#REF!</v>
      </c>
      <c r="AX324" s="83" t="e">
        <f t="shared" si="828"/>
        <v>#REF!</v>
      </c>
      <c r="AY324" s="83" t="e">
        <f t="shared" si="828"/>
        <v>#REF!</v>
      </c>
      <c r="AZ324" s="83" t="e">
        <f t="shared" si="828"/>
        <v>#REF!</v>
      </c>
      <c r="BA324" s="60"/>
      <c r="BB324" s="83" t="e">
        <f t="shared" si="810"/>
        <v>#REF!</v>
      </c>
      <c r="BC324" s="88" t="e">
        <f>BB324/BB318</f>
        <v>#REF!</v>
      </c>
      <c r="BD324" s="60"/>
      <c r="BE324" s="83"/>
      <c r="BF324" s="116"/>
      <c r="BG324" s="116"/>
      <c r="BH324" s="117"/>
      <c r="BI324" s="117"/>
      <c r="BJ324" s="117"/>
      <c r="BK324" s="117"/>
      <c r="BL324" s="60"/>
      <c r="BM324" s="83" t="e">
        <f t="shared" ref="BM324:BX324" si="829">SUM(BM325:BM328)</f>
        <v>#REF!</v>
      </c>
      <c r="BN324" s="83" t="e">
        <f t="shared" si="829"/>
        <v>#REF!</v>
      </c>
      <c r="BO324" s="83" t="e">
        <f t="shared" si="829"/>
        <v>#REF!</v>
      </c>
      <c r="BP324" s="83" t="e">
        <f t="shared" si="829"/>
        <v>#REF!</v>
      </c>
      <c r="BQ324" s="83" t="e">
        <f t="shared" si="829"/>
        <v>#REF!</v>
      </c>
      <c r="BR324" s="83" t="e">
        <f t="shared" si="829"/>
        <v>#REF!</v>
      </c>
      <c r="BS324" s="83" t="e">
        <f t="shared" si="829"/>
        <v>#REF!</v>
      </c>
      <c r="BT324" s="83" t="e">
        <f t="shared" si="829"/>
        <v>#REF!</v>
      </c>
      <c r="BU324" s="83" t="e">
        <f t="shared" si="829"/>
        <v>#REF!</v>
      </c>
      <c r="BV324" s="83" t="e">
        <f t="shared" si="829"/>
        <v>#REF!</v>
      </c>
      <c r="BW324" s="83" t="e">
        <f t="shared" si="829"/>
        <v>#REF!</v>
      </c>
      <c r="BX324" s="83" t="e">
        <f t="shared" si="829"/>
        <v>#REF!</v>
      </c>
      <c r="BY324" s="60"/>
      <c r="BZ324" s="83" t="e">
        <f t="shared" si="811"/>
        <v>#REF!</v>
      </c>
      <c r="CA324" s="88" t="e">
        <f>BZ324/BZ318</f>
        <v>#REF!</v>
      </c>
      <c r="CB324" s="60"/>
      <c r="CC324" s="83" t="e">
        <f t="shared" ref="CC324:CN324" si="830">SUM(CC325:CC328)</f>
        <v>#REF!</v>
      </c>
      <c r="CD324" s="83" t="e">
        <f t="shared" si="830"/>
        <v>#REF!</v>
      </c>
      <c r="CE324" s="83" t="e">
        <f t="shared" si="830"/>
        <v>#REF!</v>
      </c>
      <c r="CF324" s="83" t="e">
        <f t="shared" si="830"/>
        <v>#REF!</v>
      </c>
      <c r="CG324" s="83" t="e">
        <f t="shared" si="830"/>
        <v>#REF!</v>
      </c>
      <c r="CH324" s="83" t="e">
        <f t="shared" si="830"/>
        <v>#REF!</v>
      </c>
      <c r="CI324" s="83" t="e">
        <f t="shared" si="830"/>
        <v>#REF!</v>
      </c>
      <c r="CJ324" s="83" t="e">
        <f t="shared" si="830"/>
        <v>#REF!</v>
      </c>
      <c r="CK324" s="83" t="e">
        <f t="shared" si="830"/>
        <v>#REF!</v>
      </c>
      <c r="CL324" s="83" t="e">
        <f t="shared" si="830"/>
        <v>#REF!</v>
      </c>
      <c r="CM324" s="83" t="e">
        <f t="shared" si="830"/>
        <v>#REF!</v>
      </c>
      <c r="CN324" s="83" t="e">
        <f t="shared" si="830"/>
        <v>#REF!</v>
      </c>
      <c r="CO324" s="60"/>
      <c r="CP324" s="83" t="e">
        <f t="shared" si="812"/>
        <v>#REF!</v>
      </c>
      <c r="CQ324" s="88" t="e">
        <f>CP324/CP318</f>
        <v>#REF!</v>
      </c>
    </row>
    <row r="325" spans="1:95" ht="10.5" customHeight="1" outlineLevel="1" x14ac:dyDescent="0.25">
      <c r="A325" s="70" t="str">
        <f t="shared" si="807"/>
        <v>DespesaProduto</v>
      </c>
      <c r="B325" s="70" t="s">
        <v>53</v>
      </c>
      <c r="C325" s="70" t="s">
        <v>252</v>
      </c>
      <c r="D325" s="60" t="s">
        <v>59</v>
      </c>
      <c r="E325" s="60" t="e">
        <f>D316</f>
        <v>#REF!</v>
      </c>
      <c r="F325" s="60"/>
      <c r="G325" s="62">
        <v>-0.18724764030798369</v>
      </c>
      <c r="H325" s="60"/>
      <c r="I325" s="67">
        <v>-10760.85138875741</v>
      </c>
      <c r="J325" s="67">
        <v>-7731.027631417297</v>
      </c>
      <c r="K325" s="67">
        <v>-8928.8967982814956</v>
      </c>
      <c r="L325" s="67">
        <v>-9202.870471650609</v>
      </c>
      <c r="M325" s="67">
        <v>-9547.4504944620057</v>
      </c>
      <c r="N325" s="67">
        <v>-9391.2868031717735</v>
      </c>
      <c r="O325" s="67">
        <v>-11078.367021452539</v>
      </c>
      <c r="P325" s="67">
        <v>-11660.43962317046</v>
      </c>
      <c r="Q325" s="67">
        <v>-7847.4995564001911</v>
      </c>
      <c r="R325" s="67">
        <v>-9621.7586861007348</v>
      </c>
      <c r="S325" s="67">
        <v>-12797.243978640199</v>
      </c>
      <c r="T325" s="67">
        <v>-10581.5497294345</v>
      </c>
      <c r="U325" s="60"/>
      <c r="V325" s="87">
        <f t="shared" si="808"/>
        <v>-119149.2421829392</v>
      </c>
      <c r="W325" s="62">
        <f>V325/V318</f>
        <v>-0.18518617056697448</v>
      </c>
      <c r="X325" s="60"/>
      <c r="Y325" s="67" t="e">
        <f t="shared" ref="Y325:AJ325" si="831">Y$48*(Y318/Y$41)</f>
        <v>#REF!</v>
      </c>
      <c r="Z325" s="67" t="e">
        <f t="shared" si="831"/>
        <v>#REF!</v>
      </c>
      <c r="AA325" s="67" t="e">
        <f t="shared" si="831"/>
        <v>#REF!</v>
      </c>
      <c r="AB325" s="67" t="e">
        <f t="shared" si="831"/>
        <v>#REF!</v>
      </c>
      <c r="AC325" s="67" t="e">
        <f t="shared" si="831"/>
        <v>#REF!</v>
      </c>
      <c r="AD325" s="67" t="e">
        <f t="shared" si="831"/>
        <v>#REF!</v>
      </c>
      <c r="AE325" s="67" t="e">
        <f t="shared" si="831"/>
        <v>#REF!</v>
      </c>
      <c r="AF325" s="67" t="e">
        <f t="shared" si="831"/>
        <v>#REF!</v>
      </c>
      <c r="AG325" s="67" t="e">
        <f t="shared" si="831"/>
        <v>#REF!</v>
      </c>
      <c r="AH325" s="67" t="e">
        <f t="shared" si="831"/>
        <v>#REF!</v>
      </c>
      <c r="AI325" s="67" t="e">
        <f t="shared" si="831"/>
        <v>#REF!</v>
      </c>
      <c r="AJ325" s="67" t="e">
        <f t="shared" si="831"/>
        <v>#REF!</v>
      </c>
      <c r="AK325" s="60"/>
      <c r="AL325" s="87" t="e">
        <f t="shared" si="809"/>
        <v>#REF!</v>
      </c>
      <c r="AM325" s="62" t="e">
        <f>AL325/AL318</f>
        <v>#REF!</v>
      </c>
      <c r="AN325" s="60" t="e">
        <f>D316&amp;D325</f>
        <v>#REF!</v>
      </c>
      <c r="AO325" s="67" t="e">
        <f t="shared" ref="AO325:AZ325" si="832">AO$48*(AO318/AO$41)</f>
        <v>#REF!</v>
      </c>
      <c r="AP325" s="67" t="e">
        <f t="shared" si="832"/>
        <v>#REF!</v>
      </c>
      <c r="AQ325" s="67" t="e">
        <f t="shared" si="832"/>
        <v>#REF!</v>
      </c>
      <c r="AR325" s="67" t="e">
        <f t="shared" si="832"/>
        <v>#REF!</v>
      </c>
      <c r="AS325" s="67" t="e">
        <f t="shared" si="832"/>
        <v>#REF!</v>
      </c>
      <c r="AT325" s="67" t="e">
        <f t="shared" si="832"/>
        <v>#REF!</v>
      </c>
      <c r="AU325" s="67" t="e">
        <f t="shared" si="832"/>
        <v>#REF!</v>
      </c>
      <c r="AV325" s="67" t="e">
        <f t="shared" si="832"/>
        <v>#REF!</v>
      </c>
      <c r="AW325" s="67" t="e">
        <f t="shared" si="832"/>
        <v>#REF!</v>
      </c>
      <c r="AX325" s="67" t="e">
        <f t="shared" si="832"/>
        <v>#REF!</v>
      </c>
      <c r="AY325" s="67" t="e">
        <f t="shared" si="832"/>
        <v>#REF!</v>
      </c>
      <c r="AZ325" s="67" t="e">
        <f t="shared" si="832"/>
        <v>#REF!</v>
      </c>
      <c r="BA325" s="60"/>
      <c r="BB325" s="87" t="e">
        <f t="shared" si="810"/>
        <v>#REF!</v>
      </c>
      <c r="BC325" s="62" t="e">
        <f>BB325/BB318</f>
        <v>#REF!</v>
      </c>
      <c r="BD325" s="60"/>
      <c r="BE325" s="67" t="str">
        <f t="shared" ref="BE325:BG328" si="833">INDEX($BE$4:$BK$115,MATCH($D325,$D$4:$D$115,0),MATCH(BE$475,$BE$4:$BK$4,0))</f>
        <v>Aumento de preços</v>
      </c>
      <c r="BF325" s="119">
        <f t="shared" si="833"/>
        <v>0</v>
      </c>
      <c r="BG325" s="120">
        <f t="shared" si="833"/>
        <v>0</v>
      </c>
      <c r="BH325" s="121" t="e">
        <f>BH318</f>
        <v>#REF!</v>
      </c>
      <c r="BI325" s="120">
        <f t="shared" ref="BI325:BK328" si="834">INDEX($BE$4:$BK$115,MATCH($D325,$D$4:$D$115,0),MATCH(BI$475,$BE$4:$BK$4,0))</f>
        <v>0</v>
      </c>
      <c r="BJ325" s="120">
        <f t="shared" si="834"/>
        <v>0</v>
      </c>
      <c r="BK325" s="121">
        <f t="shared" si="834"/>
        <v>0</v>
      </c>
      <c r="BL325" s="60"/>
      <c r="BM325" s="67" t="e">
        <f t="shared" ref="BM325:BX325" si="835">BM$48*(BM318/BM$41)</f>
        <v>#REF!</v>
      </c>
      <c r="BN325" s="67" t="e">
        <f t="shared" si="835"/>
        <v>#REF!</v>
      </c>
      <c r="BO325" s="67" t="e">
        <f t="shared" si="835"/>
        <v>#REF!</v>
      </c>
      <c r="BP325" s="67" t="e">
        <f t="shared" si="835"/>
        <v>#REF!</v>
      </c>
      <c r="BQ325" s="67" t="e">
        <f t="shared" si="835"/>
        <v>#REF!</v>
      </c>
      <c r="BR325" s="67" t="e">
        <f t="shared" si="835"/>
        <v>#REF!</v>
      </c>
      <c r="BS325" s="67" t="e">
        <f t="shared" si="835"/>
        <v>#REF!</v>
      </c>
      <c r="BT325" s="67" t="e">
        <f t="shared" si="835"/>
        <v>#REF!</v>
      </c>
      <c r="BU325" s="67" t="e">
        <f t="shared" si="835"/>
        <v>#REF!</v>
      </c>
      <c r="BV325" s="67" t="e">
        <f t="shared" si="835"/>
        <v>#REF!</v>
      </c>
      <c r="BW325" s="67" t="e">
        <f t="shared" si="835"/>
        <v>#REF!</v>
      </c>
      <c r="BX325" s="67" t="e">
        <f t="shared" si="835"/>
        <v>#REF!</v>
      </c>
      <c r="BY325" s="60"/>
      <c r="BZ325" s="87" t="e">
        <f t="shared" si="811"/>
        <v>#REF!</v>
      </c>
      <c r="CA325" s="62" t="e">
        <f>BZ325/BZ318</f>
        <v>#REF!</v>
      </c>
      <c r="CB325" s="60"/>
      <c r="CC325" s="67" t="e">
        <f t="shared" ref="CC325:CN325" si="836">CC$48*(CC318/CC$41)</f>
        <v>#REF!</v>
      </c>
      <c r="CD325" s="67" t="e">
        <f t="shared" si="836"/>
        <v>#REF!</v>
      </c>
      <c r="CE325" s="67" t="e">
        <f t="shared" si="836"/>
        <v>#REF!</v>
      </c>
      <c r="CF325" s="67" t="e">
        <f t="shared" si="836"/>
        <v>#REF!</v>
      </c>
      <c r="CG325" s="67" t="e">
        <f t="shared" si="836"/>
        <v>#REF!</v>
      </c>
      <c r="CH325" s="67" t="e">
        <f t="shared" si="836"/>
        <v>#REF!</v>
      </c>
      <c r="CI325" s="67" t="e">
        <f t="shared" si="836"/>
        <v>#REF!</v>
      </c>
      <c r="CJ325" s="67" t="e">
        <f t="shared" si="836"/>
        <v>#REF!</v>
      </c>
      <c r="CK325" s="67" t="e">
        <f t="shared" si="836"/>
        <v>#REF!</v>
      </c>
      <c r="CL325" s="67" t="e">
        <f t="shared" si="836"/>
        <v>#REF!</v>
      </c>
      <c r="CM325" s="67" t="e">
        <f t="shared" si="836"/>
        <v>#REF!</v>
      </c>
      <c r="CN325" s="67" t="e">
        <f t="shared" si="836"/>
        <v>#REF!</v>
      </c>
      <c r="CO325" s="60"/>
      <c r="CP325" s="87" t="e">
        <f t="shared" si="812"/>
        <v>#REF!</v>
      </c>
      <c r="CQ325" s="62" t="e">
        <f>CP325/CP318</f>
        <v>#REF!</v>
      </c>
    </row>
    <row r="326" spans="1:95" ht="10.5" customHeight="1" outlineLevel="1" x14ac:dyDescent="0.25">
      <c r="A326" s="70" t="str">
        <f t="shared" si="807"/>
        <v>DespesaBoniteca</v>
      </c>
      <c r="B326" s="70" t="s">
        <v>53</v>
      </c>
      <c r="C326" s="70" t="s">
        <v>60</v>
      </c>
      <c r="D326" s="60" t="s">
        <v>60</v>
      </c>
      <c r="E326" s="60" t="e">
        <f>D316</f>
        <v>#REF!</v>
      </c>
      <c r="F326" s="60"/>
      <c r="G326" s="62">
        <v>-2.2838546188906531E-2</v>
      </c>
      <c r="H326" s="60"/>
      <c r="I326" s="67">
        <v>0</v>
      </c>
      <c r="J326" s="67">
        <v>0</v>
      </c>
      <c r="K326" s="67">
        <v>0</v>
      </c>
      <c r="L326" s="67">
        <v>0</v>
      </c>
      <c r="M326" s="67">
        <v>0</v>
      </c>
      <c r="N326" s="67">
        <v>0</v>
      </c>
      <c r="O326" s="67">
        <v>0</v>
      </c>
      <c r="P326" s="67">
        <v>0</v>
      </c>
      <c r="Q326" s="67">
        <v>0</v>
      </c>
      <c r="R326" s="67">
        <v>0</v>
      </c>
      <c r="S326" s="67">
        <v>0</v>
      </c>
      <c r="T326" s="67">
        <v>0</v>
      </c>
      <c r="U326" s="60"/>
      <c r="V326" s="87">
        <f t="shared" si="808"/>
        <v>0</v>
      </c>
      <c r="W326" s="62">
        <f>V326/V318</f>
        <v>0</v>
      </c>
      <c r="X326" s="60"/>
      <c r="Y326" s="138">
        <v>0</v>
      </c>
      <c r="Z326" s="139">
        <v>0</v>
      </c>
      <c r="AA326" s="139">
        <v>0</v>
      </c>
      <c r="AB326" s="139">
        <v>0</v>
      </c>
      <c r="AC326" s="139">
        <v>0</v>
      </c>
      <c r="AD326" s="139">
        <v>0</v>
      </c>
      <c r="AE326" s="139">
        <v>0</v>
      </c>
      <c r="AF326" s="140">
        <v>0</v>
      </c>
      <c r="AG326" s="67">
        <v>0</v>
      </c>
      <c r="AH326" s="67">
        <v>0</v>
      </c>
      <c r="AI326" s="67">
        <v>0</v>
      </c>
      <c r="AJ326" s="67">
        <v>0</v>
      </c>
      <c r="AK326" s="60"/>
      <c r="AL326" s="87">
        <f t="shared" si="809"/>
        <v>0</v>
      </c>
      <c r="AM326" s="62" t="e">
        <f>AL326/AL318</f>
        <v>#DIV/0!</v>
      </c>
      <c r="AN326" s="60" t="e">
        <f>D316&amp;D326</f>
        <v>#REF!</v>
      </c>
      <c r="AO326" s="67">
        <v>0</v>
      </c>
      <c r="AP326" s="67">
        <v>0</v>
      </c>
      <c r="AQ326" s="67">
        <v>0</v>
      </c>
      <c r="AR326" s="67">
        <v>0</v>
      </c>
      <c r="AS326" s="67">
        <v>0</v>
      </c>
      <c r="AT326" s="67">
        <v>0</v>
      </c>
      <c r="AU326" s="67">
        <v>0</v>
      </c>
      <c r="AV326" s="67">
        <v>0</v>
      </c>
      <c r="AW326" s="67">
        <v>0</v>
      </c>
      <c r="AX326" s="67">
        <v>0</v>
      </c>
      <c r="AY326" s="67">
        <v>0</v>
      </c>
      <c r="AZ326" s="67">
        <v>0</v>
      </c>
      <c r="BA326" s="60"/>
      <c r="BB326" s="87">
        <f t="shared" si="810"/>
        <v>0</v>
      </c>
      <c r="BC326" s="62" t="e">
        <f>BB326/BB318</f>
        <v>#DIV/0!</v>
      </c>
      <c r="BD326" s="60"/>
      <c r="BE326" s="67" t="e">
        <f t="shared" si="833"/>
        <v>#N/A</v>
      </c>
      <c r="BF326" s="119" t="e">
        <f t="shared" si="833"/>
        <v>#N/A</v>
      </c>
      <c r="BG326" s="120" t="e">
        <f t="shared" si="833"/>
        <v>#N/A</v>
      </c>
      <c r="BH326" s="121" t="e">
        <f>BH318</f>
        <v>#REF!</v>
      </c>
      <c r="BI326" s="120" t="e">
        <f t="shared" si="834"/>
        <v>#N/A</v>
      </c>
      <c r="BJ326" s="120" t="e">
        <f t="shared" si="834"/>
        <v>#N/A</v>
      </c>
      <c r="BK326" s="121" t="e">
        <f t="shared" si="834"/>
        <v>#N/A</v>
      </c>
      <c r="BL326" s="60"/>
      <c r="BM326" s="67">
        <v>0</v>
      </c>
      <c r="BN326" s="67">
        <v>0</v>
      </c>
      <c r="BO326" s="67">
        <v>0</v>
      </c>
      <c r="BP326" s="67">
        <v>0</v>
      </c>
      <c r="BQ326" s="67">
        <f>IFERROR(#REF!*BQ318/BQ$41,0)</f>
        <v>0</v>
      </c>
      <c r="BR326" s="67">
        <f>IFERROR(#REF!*BR318/BR$41,0)</f>
        <v>0</v>
      </c>
      <c r="BS326" s="67">
        <f>IFERROR(#REF!*BS318/BS$41,0)</f>
        <v>0</v>
      </c>
      <c r="BT326" s="67">
        <f>IFERROR(#REF!*BT318/BT$41,0)</f>
        <v>0</v>
      </c>
      <c r="BU326" s="67">
        <f>IFERROR(#REF!*BU318/BU$41,0)</f>
        <v>0</v>
      </c>
      <c r="BV326" s="67">
        <f>IFERROR(#REF!*BV318/BV$41,0)</f>
        <v>0</v>
      </c>
      <c r="BW326" s="67">
        <f>IFERROR(#REF!*BW318/BW$41,0)</f>
        <v>0</v>
      </c>
      <c r="BX326" s="67">
        <f>IFERROR(#REF!*BX318/BX$41,0)</f>
        <v>0</v>
      </c>
      <c r="BY326" s="60"/>
      <c r="BZ326" s="87">
        <f t="shared" si="811"/>
        <v>0</v>
      </c>
      <c r="CA326" s="62" t="e">
        <f>BZ326/BZ318</f>
        <v>#REF!</v>
      </c>
      <c r="CB326" s="60"/>
      <c r="CC326" s="67">
        <f>IFERROR(#REF!*CC318/CC$41,0)</f>
        <v>0</v>
      </c>
      <c r="CD326" s="67">
        <f>IFERROR(#REF!*CD318/CD$41,0)</f>
        <v>0</v>
      </c>
      <c r="CE326" s="67">
        <f>IFERROR(#REF!*CE318/CE$41,0)</f>
        <v>0</v>
      </c>
      <c r="CF326" s="67">
        <f>IFERROR(#REF!*CF318/CF$41,0)</f>
        <v>0</v>
      </c>
      <c r="CG326" s="67">
        <f>IFERROR(#REF!*CG318/CG$41,0)</f>
        <v>0</v>
      </c>
      <c r="CH326" s="67">
        <f>IFERROR(#REF!*CH318/CH$41,0)</f>
        <v>0</v>
      </c>
      <c r="CI326" s="67">
        <f>IFERROR(#REF!*CI318/CI$41,0)</f>
        <v>0</v>
      </c>
      <c r="CJ326" s="67">
        <f>IFERROR(#REF!*CJ318/CJ$41,0)</f>
        <v>0</v>
      </c>
      <c r="CK326" s="67">
        <f>IFERROR(#REF!*CK318/CK$41,0)</f>
        <v>0</v>
      </c>
      <c r="CL326" s="67">
        <f>IFERROR(#REF!*CL318/CL$41,0)</f>
        <v>0</v>
      </c>
      <c r="CM326" s="67">
        <f>IFERROR(#REF!*CM318/CM$41,0)</f>
        <v>0</v>
      </c>
      <c r="CN326" s="67">
        <f>IFERROR(#REF!*CN318/CN$41,0)</f>
        <v>0</v>
      </c>
      <c r="CO326" s="60"/>
      <c r="CP326" s="87">
        <f t="shared" si="812"/>
        <v>0</v>
      </c>
      <c r="CQ326" s="62" t="e">
        <f>CP326/CP318</f>
        <v>#REF!</v>
      </c>
    </row>
    <row r="327" spans="1:95" ht="10.5" customHeight="1" outlineLevel="1" x14ac:dyDescent="0.25">
      <c r="A327" s="70" t="str">
        <f t="shared" si="807"/>
        <v>DespesaFrete sobre Compras</v>
      </c>
      <c r="B327" s="70" t="s">
        <v>53</v>
      </c>
      <c r="C327" s="70" t="s">
        <v>80</v>
      </c>
      <c r="D327" s="60" t="s">
        <v>61</v>
      </c>
      <c r="E327" s="60" t="e">
        <f>D316</f>
        <v>#REF!</v>
      </c>
      <c r="F327" s="60"/>
      <c r="G327" s="62">
        <v>-2.2838546188906531E-2</v>
      </c>
      <c r="H327" s="60"/>
      <c r="I327" s="67">
        <v>0</v>
      </c>
      <c r="J327" s="67">
        <v>0</v>
      </c>
      <c r="K327" s="67">
        <v>0</v>
      </c>
      <c r="L327" s="67">
        <v>0</v>
      </c>
      <c r="M327" s="67">
        <v>0</v>
      </c>
      <c r="N327" s="67">
        <v>0</v>
      </c>
      <c r="O327" s="67">
        <v>0</v>
      </c>
      <c r="P327" s="67">
        <v>0</v>
      </c>
      <c r="Q327" s="67">
        <v>0</v>
      </c>
      <c r="R327" s="67">
        <v>0</v>
      </c>
      <c r="S327" s="67">
        <v>0</v>
      </c>
      <c r="T327" s="67">
        <v>0</v>
      </c>
      <c r="U327" s="60"/>
      <c r="V327" s="87">
        <f t="shared" si="808"/>
        <v>0</v>
      </c>
      <c r="W327" s="62">
        <f>V327/V318</f>
        <v>0</v>
      </c>
      <c r="X327" s="60"/>
      <c r="Y327" s="67">
        <f t="array" ref="Y327">IFERROR(INDEX(#REF!,MATCH($A316&amp;$D327,#REF!,0),MATCH(Y$3,#REF!,0)),0)</f>
        <v>0</v>
      </c>
      <c r="Z327" s="67">
        <f t="array" ref="Z327">IFERROR(INDEX(#REF!,MATCH($A316&amp;$D327,#REF!,0),MATCH(Z$3,#REF!,0)),0)</f>
        <v>0</v>
      </c>
      <c r="AA327" s="67">
        <f t="array" ref="AA327">IFERROR(INDEX(#REF!,MATCH($A316&amp;$D327,#REF!,0),MATCH(AA$3,#REF!,0)),0)</f>
        <v>0</v>
      </c>
      <c r="AB327" s="67">
        <f t="array" ref="AB327">IFERROR(INDEX(#REF!,MATCH($A316&amp;$D327,#REF!,0),MATCH(AB$3,#REF!,0)),0)</f>
        <v>0</v>
      </c>
      <c r="AC327" s="67">
        <f t="array" ref="AC327">IFERROR(INDEX(#REF!,MATCH($A316&amp;$D327,#REF!,0),MATCH(AC$3,#REF!,0)),0)</f>
        <v>0</v>
      </c>
      <c r="AD327" s="67">
        <f t="array" ref="AD327">IFERROR(INDEX(#REF!,MATCH($A316&amp;$D327,#REF!,0),MATCH(AD$3,#REF!,0)),0)</f>
        <v>0</v>
      </c>
      <c r="AE327" s="67">
        <f t="array" ref="AE327">IFERROR(INDEX(#REF!,MATCH($A316&amp;$D327,#REF!,0),MATCH(AE$3,#REF!,0)),0)</f>
        <v>0</v>
      </c>
      <c r="AF327" s="67">
        <f t="array" ref="AF327">IFERROR(INDEX(#REF!,MATCH($A316&amp;$D327,#REF!,0),MATCH(AF$3,#REF!,0)),0)</f>
        <v>0</v>
      </c>
      <c r="AG327" s="67">
        <f t="array" ref="AG327">IFERROR(INDEX(#REF!,MATCH($A316&amp;$D327,#REF!,0),MATCH(AG$3,#REF!,0)),0)</f>
        <v>0</v>
      </c>
      <c r="AH327" s="67">
        <f t="array" ref="AH327">IFERROR(INDEX(#REF!,MATCH($A316&amp;$D327,#REF!,0),MATCH(AH$3,#REF!,0)),0)</f>
        <v>0</v>
      </c>
      <c r="AI327" s="67">
        <f t="array" ref="AI327">IFERROR(INDEX(#REF!,MATCH($A316&amp;$D327,#REF!,0),MATCH(AI$3,#REF!,0)),0)</f>
        <v>0</v>
      </c>
      <c r="AJ327" s="67">
        <f t="array" ref="AJ327">IFERROR(INDEX(#REF!,MATCH($A316&amp;$D327,#REF!,0),MATCH(AJ$3,#REF!,0)),0)</f>
        <v>0</v>
      </c>
      <c r="AK327" s="60"/>
      <c r="AL327" s="87">
        <f t="shared" si="809"/>
        <v>0</v>
      </c>
      <c r="AM327" s="62" t="e">
        <f>AL327/AL318</f>
        <v>#DIV/0!</v>
      </c>
      <c r="AN327" s="60" t="e">
        <f>D316&amp;D327</f>
        <v>#REF!</v>
      </c>
      <c r="AO327" s="67">
        <f t="array" ref="AO327">IFERROR(INDEX(#REF!,MATCH($A316&amp;$D327,#REF!,0),MATCH(AO$3,#REF!,0)),0)</f>
        <v>0</v>
      </c>
      <c r="AP327" s="67">
        <f t="array" ref="AP327">IFERROR(INDEX(#REF!,MATCH($A316&amp;$D327,#REF!,0),MATCH(AP$3,#REF!,0)),0)</f>
        <v>0</v>
      </c>
      <c r="AQ327" s="67">
        <f t="array" ref="AQ327">IFERROR(INDEX(#REF!,MATCH($A316&amp;$D327,#REF!,0),MATCH(AQ$3,#REF!,0)),0)</f>
        <v>0</v>
      </c>
      <c r="AR327" s="67">
        <f t="array" ref="AR327">IFERROR(INDEX(#REF!,MATCH($A316&amp;$D327,#REF!,0),MATCH(AR$3,#REF!,0)),0)</f>
        <v>0</v>
      </c>
      <c r="AS327" s="67">
        <f t="array" ref="AS327">IFERROR(INDEX(#REF!,MATCH($A316&amp;$D327,#REF!,0),MATCH(AS$3,#REF!,0)),0)</f>
        <v>0</v>
      </c>
      <c r="AT327" s="67">
        <f t="array" ref="AT327">IFERROR(INDEX(#REF!,MATCH($A316&amp;$D327,#REF!,0),MATCH(AT$3,#REF!,0)),0)</f>
        <v>0</v>
      </c>
      <c r="AU327" s="67">
        <f t="array" ref="AU327">IFERROR(INDEX(#REF!,MATCH($A316&amp;$D327,#REF!,0),MATCH(AU$3,#REF!,0)),0)</f>
        <v>0</v>
      </c>
      <c r="AV327" s="67">
        <f t="array" ref="AV327">IFERROR(INDEX(#REF!,MATCH($A316&amp;$D327,#REF!,0),MATCH(AV$3,#REF!,0)),0)</f>
        <v>0</v>
      </c>
      <c r="AW327" s="67">
        <f t="array" ref="AW327">IFERROR(INDEX(#REF!,MATCH($A316&amp;$D327,#REF!,0),MATCH(AW$3,#REF!,0)),0)</f>
        <v>0</v>
      </c>
      <c r="AX327" s="67">
        <f t="array" ref="AX327">IFERROR(INDEX(#REF!,MATCH($A316&amp;$D327,#REF!,0),MATCH(AX$3,#REF!,0)),0)</f>
        <v>0</v>
      </c>
      <c r="AY327" s="67">
        <f t="array" ref="AY327">IFERROR(INDEX(#REF!,MATCH($A316&amp;$D327,#REF!,0),MATCH(AY$3,#REF!,0)),0)</f>
        <v>0</v>
      </c>
      <c r="AZ327" s="67">
        <f t="array" ref="AZ327">IFERROR(INDEX(#REF!,MATCH($A316&amp;$D327,#REF!,0),MATCH(AZ$3,#REF!,0)),0)</f>
        <v>0</v>
      </c>
      <c r="BA327" s="60"/>
      <c r="BB327" s="87">
        <f t="shared" si="810"/>
        <v>0</v>
      </c>
      <c r="BC327" s="62" t="e">
        <f>BB327/BB318</f>
        <v>#DIV/0!</v>
      </c>
      <c r="BD327" s="60"/>
      <c r="BE327" s="67" t="str">
        <f t="shared" si="833"/>
        <v>Tabela Jamef</v>
      </c>
      <c r="BF327" s="119">
        <f t="shared" si="833"/>
        <v>-691.19999999999993</v>
      </c>
      <c r="BG327" s="120">
        <f t="shared" si="833"/>
        <v>0</v>
      </c>
      <c r="BH327" s="121" t="e">
        <f>BH318</f>
        <v>#REF!</v>
      </c>
      <c r="BI327" s="120">
        <f t="shared" si="834"/>
        <v>0</v>
      </c>
      <c r="BJ327" s="120">
        <f t="shared" si="834"/>
        <v>0</v>
      </c>
      <c r="BK327" s="121">
        <f t="shared" si="834"/>
        <v>0</v>
      </c>
      <c r="BL327" s="60"/>
      <c r="BM327" s="67">
        <f t="array" ref="BM327">IFERROR(INDEX(#REF!,MATCH($A316&amp;$D327,#REF!,0),MATCH(BM$3,#REF!,0)),0)</f>
        <v>0</v>
      </c>
      <c r="BN327" s="67">
        <f t="array" ref="BN327">IFERROR(INDEX(#REF!,MATCH($A316&amp;$D327,#REF!,0),MATCH(BN$3,#REF!,0)),0)</f>
        <v>0</v>
      </c>
      <c r="BO327" s="67">
        <f t="array" ref="BO327">IFERROR(INDEX(#REF!,MATCH($A316&amp;$D327,#REF!,0),MATCH(BO$3,#REF!,0)),0)</f>
        <v>0</v>
      </c>
      <c r="BP327" s="67">
        <f t="array" ref="BP327">IFERROR(INDEX(#REF!,MATCH($A316&amp;$D327,#REF!,0),MATCH(BP$3,#REF!,0)),0)</f>
        <v>0</v>
      </c>
      <c r="BQ327" s="67" t="e">
        <f t="shared" ref="BQ327:BX327" si="837">((BQ317*$G327*--(AND($BF327=0,$BG327=0))+$BF327+BQ317*$BG327)*--(BQ$3&gt;=$BH327))*(1+$BJ327*--(BQ$3&gt;=$BK327))*--(IFERROR(MOD(MONTH(BQ$3),$BI327),0)=0)</f>
        <v>#REF!</v>
      </c>
      <c r="BR327" s="67" t="e">
        <f t="shared" si="837"/>
        <v>#REF!</v>
      </c>
      <c r="BS327" s="67" t="e">
        <f t="shared" si="837"/>
        <v>#REF!</v>
      </c>
      <c r="BT327" s="67" t="e">
        <f t="shared" si="837"/>
        <v>#REF!</v>
      </c>
      <c r="BU327" s="67" t="e">
        <f t="shared" si="837"/>
        <v>#REF!</v>
      </c>
      <c r="BV327" s="67" t="e">
        <f t="shared" si="837"/>
        <v>#REF!</v>
      </c>
      <c r="BW327" s="67" t="e">
        <f t="shared" si="837"/>
        <v>#REF!</v>
      </c>
      <c r="BX327" s="67" t="e">
        <f t="shared" si="837"/>
        <v>#REF!</v>
      </c>
      <c r="BY327" s="60"/>
      <c r="BZ327" s="87" t="e">
        <f t="shared" si="811"/>
        <v>#REF!</v>
      </c>
      <c r="CA327" s="62" t="e">
        <f>BZ327/BZ318</f>
        <v>#REF!</v>
      </c>
      <c r="CB327" s="60"/>
      <c r="CC327" s="67" t="e">
        <f t="shared" ref="CC327:CN327" si="838">((CC317*$G327*--(AND($BF327=0,$BG327=0))+$BF327+CC317*$BG327)*--(CC$3&gt;=$BH327))*(1+$BJ327*--(CC$3&gt;=$BK327))*--(IFERROR(MOD(MONTH(CC$3),$BI327),0)=0)</f>
        <v>#REF!</v>
      </c>
      <c r="CD327" s="67" t="e">
        <f t="shared" si="838"/>
        <v>#REF!</v>
      </c>
      <c r="CE327" s="67" t="e">
        <f t="shared" si="838"/>
        <v>#REF!</v>
      </c>
      <c r="CF327" s="67" t="e">
        <f t="shared" si="838"/>
        <v>#REF!</v>
      </c>
      <c r="CG327" s="67" t="e">
        <f t="shared" si="838"/>
        <v>#REF!</v>
      </c>
      <c r="CH327" s="67" t="e">
        <f t="shared" si="838"/>
        <v>#REF!</v>
      </c>
      <c r="CI327" s="67" t="e">
        <f t="shared" si="838"/>
        <v>#REF!</v>
      </c>
      <c r="CJ327" s="67" t="e">
        <f t="shared" si="838"/>
        <v>#REF!</v>
      </c>
      <c r="CK327" s="67" t="e">
        <f t="shared" si="838"/>
        <v>#REF!</v>
      </c>
      <c r="CL327" s="67" t="e">
        <f t="shared" si="838"/>
        <v>#REF!</v>
      </c>
      <c r="CM327" s="67" t="e">
        <f t="shared" si="838"/>
        <v>#REF!</v>
      </c>
      <c r="CN327" s="67" t="e">
        <f t="shared" si="838"/>
        <v>#REF!</v>
      </c>
      <c r="CO327" s="60"/>
      <c r="CP327" s="87" t="e">
        <f t="shared" si="812"/>
        <v>#REF!</v>
      </c>
      <c r="CQ327" s="62" t="e">
        <f>CP327/CP318</f>
        <v>#REF!</v>
      </c>
    </row>
    <row r="328" spans="1:95" ht="10.5" customHeight="1" outlineLevel="1" x14ac:dyDescent="0.25">
      <c r="A328" s="70" t="str">
        <f t="shared" si="807"/>
        <v>DespesaEmbalagem</v>
      </c>
      <c r="B328" s="70" t="s">
        <v>53</v>
      </c>
      <c r="C328" s="70" t="s">
        <v>80</v>
      </c>
      <c r="D328" s="60" t="s">
        <v>62</v>
      </c>
      <c r="E328" s="60" t="e">
        <f>D316</f>
        <v>#REF!</v>
      </c>
      <c r="F328" s="60"/>
      <c r="G328" s="62">
        <v>-2.2838546188906531E-2</v>
      </c>
      <c r="H328" s="60"/>
      <c r="I328" s="67">
        <v>-1300.343322971745</v>
      </c>
      <c r="J328" s="67">
        <v>-1043.8432561027621</v>
      </c>
      <c r="K328" s="67">
        <v>-1268.2893055539521</v>
      </c>
      <c r="L328" s="67">
        <v>-750.14619608568762</v>
      </c>
      <c r="M328" s="67">
        <v>-507.68315038629589</v>
      </c>
      <c r="N328" s="67">
        <v>-476.71390643286742</v>
      </c>
      <c r="O328" s="67">
        <v>0</v>
      </c>
      <c r="P328" s="67">
        <v>-3929.0215855985198</v>
      </c>
      <c r="Q328" s="67">
        <v>0</v>
      </c>
      <c r="R328" s="67">
        <v>-553.5186915959066</v>
      </c>
      <c r="S328" s="67">
        <v>-957.67956458350852</v>
      </c>
      <c r="T328" s="67">
        <v>-924.021727720998</v>
      </c>
      <c r="U328" s="60"/>
      <c r="V328" s="87">
        <f t="shared" si="808"/>
        <v>-11711.260707032243</v>
      </c>
      <c r="W328" s="62">
        <f>V328/V318</f>
        <v>-1.8202075675117647E-2</v>
      </c>
      <c r="X328" s="60"/>
      <c r="Y328" s="138">
        <f t="array" ref="Y328">IFERROR(INDEX(#REF!,MATCH($A316&amp;$D328,#REF!,0),MATCH(Y$3,#REF!,0)),0)</f>
        <v>0</v>
      </c>
      <c r="Z328" s="139">
        <f t="array" ref="Z328">IFERROR(INDEX(#REF!,MATCH($A316&amp;$D328,#REF!,0),MATCH(Z$3,#REF!,0)),0)</f>
        <v>0</v>
      </c>
      <c r="AA328" s="139">
        <f t="array" ref="AA328">IFERROR(INDEX(#REF!,MATCH($A316&amp;$D328,#REF!,0),MATCH(AA$3,#REF!,0)),0)</f>
        <v>0</v>
      </c>
      <c r="AB328" s="139">
        <f t="array" ref="AB328">IFERROR(INDEX(#REF!,MATCH($A316&amp;$D328,#REF!,0),MATCH(AB$3,#REF!,0)),0)</f>
        <v>0</v>
      </c>
      <c r="AC328" s="139">
        <f t="array" ref="AC328">IFERROR(INDEX(#REF!,MATCH($A316&amp;$D328,#REF!,0),MATCH(AC$3,#REF!,0)),0)</f>
        <v>0</v>
      </c>
      <c r="AD328" s="139">
        <f t="array" ref="AD328">IFERROR(INDEX(#REF!,MATCH($A316&amp;$D328,#REF!,0),MATCH(AD$3,#REF!,0)),0)</f>
        <v>0</v>
      </c>
      <c r="AE328" s="139">
        <f t="array" ref="AE328">IFERROR(INDEX(#REF!,MATCH($A316&amp;$D328,#REF!,0),MATCH(AE$3,#REF!,0)),0)</f>
        <v>0</v>
      </c>
      <c r="AF328" s="140">
        <f t="array" ref="AF328">IFERROR(INDEX(#REF!,MATCH($A316&amp;$D328,#REF!,0),MATCH(AF$3,#REF!,0)),0)</f>
        <v>0</v>
      </c>
      <c r="AG328" s="67">
        <f t="array" ref="AG328">IFERROR(INDEX(#REF!,MATCH($A316&amp;$D328,#REF!,0),MATCH(AG$3,#REF!,0)),0)</f>
        <v>0</v>
      </c>
      <c r="AH328" s="67">
        <f t="array" ref="AH328">IFERROR(INDEX(#REF!,MATCH($A316&amp;$D328,#REF!,0),MATCH(AH$3,#REF!,0)),0)</f>
        <v>0</v>
      </c>
      <c r="AI328" s="67">
        <f t="array" ref="AI328">IFERROR(INDEX(#REF!,MATCH($A316&amp;$D328,#REF!,0),MATCH(AI$3,#REF!,0)),0)</f>
        <v>0</v>
      </c>
      <c r="AJ328" s="67">
        <f t="array" ref="AJ328">IFERROR(INDEX(#REF!,MATCH($A316&amp;$D328,#REF!,0),MATCH(AJ$3,#REF!,0)),0)</f>
        <v>0</v>
      </c>
      <c r="AK328" s="60"/>
      <c r="AL328" s="87">
        <f t="shared" si="809"/>
        <v>0</v>
      </c>
      <c r="AM328" s="62" t="e">
        <f>AL328/AL318</f>
        <v>#DIV/0!</v>
      </c>
      <c r="AN328" s="60" t="e">
        <f>D316&amp;D328</f>
        <v>#REF!</v>
      </c>
      <c r="AO328" s="67">
        <f t="array" ref="AO328">IFERROR(INDEX(#REF!,MATCH($A316&amp;$D328,#REF!,0),MATCH(AO$3,#REF!,0)),0)</f>
        <v>0</v>
      </c>
      <c r="AP328" s="67">
        <f t="array" ref="AP328">IFERROR(INDEX(#REF!,MATCH($A316&amp;$D328,#REF!,0),MATCH(AP$3,#REF!,0)),0)</f>
        <v>0</v>
      </c>
      <c r="AQ328" s="67">
        <f t="array" ref="AQ328">IFERROR(INDEX(#REF!,MATCH($A316&amp;$D328,#REF!,0),MATCH(AQ$3,#REF!,0)),0)</f>
        <v>0</v>
      </c>
      <c r="AR328" s="67">
        <f t="array" ref="AR328">IFERROR(INDEX(#REF!,MATCH($A316&amp;$D328,#REF!,0),MATCH(AR$3,#REF!,0)),0)</f>
        <v>0</v>
      </c>
      <c r="AS328" s="67">
        <f t="array" ref="AS328">IFERROR(INDEX(#REF!,MATCH($A316&amp;$D328,#REF!,0),MATCH(AS$3,#REF!,0)),0)</f>
        <v>0</v>
      </c>
      <c r="AT328" s="67">
        <f t="array" ref="AT328">IFERROR(INDEX(#REF!,MATCH($A316&amp;$D328,#REF!,0),MATCH(AT$3,#REF!,0)),0)</f>
        <v>0</v>
      </c>
      <c r="AU328" s="67">
        <f t="array" ref="AU328">IFERROR(INDEX(#REF!,MATCH($A316&amp;$D328,#REF!,0),MATCH(AU$3,#REF!,0)),0)</f>
        <v>0</v>
      </c>
      <c r="AV328" s="67">
        <f t="array" ref="AV328">IFERROR(INDEX(#REF!,MATCH($A316&amp;$D328,#REF!,0),MATCH(AV$3,#REF!,0)),0)</f>
        <v>0</v>
      </c>
      <c r="AW328" s="67">
        <f t="array" ref="AW328">IFERROR(INDEX(#REF!,MATCH($A316&amp;$D328,#REF!,0),MATCH(AW$3,#REF!,0)),0)</f>
        <v>0</v>
      </c>
      <c r="AX328" s="67">
        <f t="array" ref="AX328">IFERROR(INDEX(#REF!,MATCH($A316&amp;$D328,#REF!,0),MATCH(AX$3,#REF!,0)),0)</f>
        <v>0</v>
      </c>
      <c r="AY328" s="67">
        <f t="array" ref="AY328">IFERROR(INDEX(#REF!,MATCH($A316&amp;$D328,#REF!,0),MATCH(AY$3,#REF!,0)),0)</f>
        <v>0</v>
      </c>
      <c r="AZ328" s="67">
        <f t="array" ref="AZ328">IFERROR(INDEX(#REF!,MATCH($A316&amp;$D328,#REF!,0),MATCH(AZ$3,#REF!,0)),0)</f>
        <v>0</v>
      </c>
      <c r="BA328" s="60"/>
      <c r="BB328" s="87">
        <f t="shared" si="810"/>
        <v>0</v>
      </c>
      <c r="BC328" s="62" t="e">
        <f>BB328/BB318</f>
        <v>#DIV/0!</v>
      </c>
      <c r="BD328" s="60"/>
      <c r="BE328" s="67" t="str">
        <f t="shared" si="833"/>
        <v>Novas embalagens</v>
      </c>
      <c r="BF328" s="119">
        <f t="shared" si="833"/>
        <v>-6.78</v>
      </c>
      <c r="BG328" s="120">
        <f t="shared" si="833"/>
        <v>0</v>
      </c>
      <c r="BH328" s="121" t="e">
        <f>BH318</f>
        <v>#REF!</v>
      </c>
      <c r="BI328" s="120">
        <f t="shared" si="834"/>
        <v>0</v>
      </c>
      <c r="BJ328" s="120">
        <f t="shared" si="834"/>
        <v>-0.3</v>
      </c>
      <c r="BK328" s="121">
        <f t="shared" si="834"/>
        <v>45901</v>
      </c>
      <c r="BL328" s="60"/>
      <c r="BM328" s="67">
        <f t="array" ref="BM328">IFERROR(INDEX(#REF!,MATCH($A316&amp;$D328,#REF!,0),MATCH(BM$3,#REF!,0)),0)</f>
        <v>0</v>
      </c>
      <c r="BN328" s="67">
        <f t="array" ref="BN328">IFERROR(INDEX(#REF!,MATCH($A316&amp;$D328,#REF!,0),MATCH(BN$3,#REF!,0)),0)</f>
        <v>0</v>
      </c>
      <c r="BO328" s="67">
        <f t="array" ref="BO328">IFERROR(INDEX(#REF!,MATCH($A316&amp;$D328,#REF!,0),MATCH(BO$3,#REF!,0)),0)</f>
        <v>0</v>
      </c>
      <c r="BP328" s="67">
        <f t="array" ref="BP328">IFERROR(INDEX(#REF!,MATCH($A316&amp;$D328,#REF!,0),MATCH(BP$3,#REF!,0)),0)</f>
        <v>0</v>
      </c>
      <c r="BQ328" s="67" t="e">
        <f t="shared" ref="BQ328:BX328" si="839">((BQ318*$G328*--(AND($BF328=0,$BG328=0))+$BF328+BQ318*$BG328)*--(BQ$3&gt;=$BH328))*(1+$BJ328*--(BQ$3&gt;=$BK328))*--(IFERROR(MOD(MONTH(BQ$3),$BI328),0)=0)*(BQ318/BQ$156)</f>
        <v>#REF!</v>
      </c>
      <c r="BR328" s="67" t="e">
        <f t="shared" si="839"/>
        <v>#REF!</v>
      </c>
      <c r="BS328" s="67" t="e">
        <f t="shared" si="839"/>
        <v>#REF!</v>
      </c>
      <c r="BT328" s="67" t="e">
        <f t="shared" si="839"/>
        <v>#REF!</v>
      </c>
      <c r="BU328" s="67" t="e">
        <f t="shared" si="839"/>
        <v>#REF!</v>
      </c>
      <c r="BV328" s="67" t="e">
        <f t="shared" si="839"/>
        <v>#REF!</v>
      </c>
      <c r="BW328" s="67" t="e">
        <f t="shared" si="839"/>
        <v>#REF!</v>
      </c>
      <c r="BX328" s="67" t="e">
        <f t="shared" si="839"/>
        <v>#REF!</v>
      </c>
      <c r="BY328" s="60"/>
      <c r="BZ328" s="87" t="e">
        <f t="shared" si="811"/>
        <v>#REF!</v>
      </c>
      <c r="CA328" s="62" t="e">
        <f>BZ328/BZ318</f>
        <v>#REF!</v>
      </c>
      <c r="CB328" s="60"/>
      <c r="CC328" s="67" t="e">
        <f t="shared" ref="CC328:CN328" si="840">((CC318*$G328*--(AND($BF328=0,$BG328=0))+$BF328+CC318*$BG328)*--(CC$3&gt;=$BH328))*(1+$BJ328*--(CC$3&gt;=$BK328))*--(IFERROR(MOD(MONTH(CC$3),$BI328),0)=0)*(CC318/CC$156)</f>
        <v>#REF!</v>
      </c>
      <c r="CD328" s="67" t="e">
        <f t="shared" si="840"/>
        <v>#REF!</v>
      </c>
      <c r="CE328" s="67" t="e">
        <f t="shared" si="840"/>
        <v>#REF!</v>
      </c>
      <c r="CF328" s="67" t="e">
        <f t="shared" si="840"/>
        <v>#REF!</v>
      </c>
      <c r="CG328" s="67" t="e">
        <f t="shared" si="840"/>
        <v>#REF!</v>
      </c>
      <c r="CH328" s="67" t="e">
        <f t="shared" si="840"/>
        <v>#REF!</v>
      </c>
      <c r="CI328" s="67" t="e">
        <f t="shared" si="840"/>
        <v>#REF!</v>
      </c>
      <c r="CJ328" s="67" t="e">
        <f t="shared" si="840"/>
        <v>#REF!</v>
      </c>
      <c r="CK328" s="67" t="e">
        <f t="shared" si="840"/>
        <v>#REF!</v>
      </c>
      <c r="CL328" s="67" t="e">
        <f t="shared" si="840"/>
        <v>#REF!</v>
      </c>
      <c r="CM328" s="67" t="e">
        <f t="shared" si="840"/>
        <v>#REF!</v>
      </c>
      <c r="CN328" s="67" t="e">
        <f t="shared" si="840"/>
        <v>#REF!</v>
      </c>
      <c r="CO328" s="60"/>
      <c r="CP328" s="87" t="e">
        <f t="shared" si="812"/>
        <v>#REF!</v>
      </c>
      <c r="CQ328" s="62" t="e">
        <f>CP328/CP318</f>
        <v>#REF!</v>
      </c>
    </row>
    <row r="329" spans="1:95" ht="10.5" customHeight="1" x14ac:dyDescent="0.25">
      <c r="A329" s="70" t="str">
        <f t="shared" si="807"/>
        <v>DespesaMargem bruta</v>
      </c>
      <c r="B329" s="70" t="s">
        <v>53</v>
      </c>
      <c r="C329" s="70"/>
      <c r="D329" s="3" t="s">
        <v>63</v>
      </c>
      <c r="E329" s="3" t="e">
        <f>D316</f>
        <v>#REF!</v>
      </c>
      <c r="F329" s="60"/>
      <c r="G329" s="6">
        <v>0.78357271006486728</v>
      </c>
      <c r="H329" s="60"/>
      <c r="I329" s="4">
        <v>29443.30196898842</v>
      </c>
      <c r="J329" s="4">
        <v>28197.443702633231</v>
      </c>
      <c r="K329" s="4">
        <v>38943.924312344338</v>
      </c>
      <c r="L329" s="4">
        <v>32894.309677213343</v>
      </c>
      <c r="M329" s="4">
        <v>40515.752842286289</v>
      </c>
      <c r="N329" s="4">
        <v>36259.53232260362</v>
      </c>
      <c r="O329" s="4">
        <v>39792.111577963457</v>
      </c>
      <c r="P329" s="4">
        <v>56921.129962611769</v>
      </c>
      <c r="Q329" s="4">
        <v>37564.136493070408</v>
      </c>
      <c r="R329" s="4">
        <v>41912.120196508251</v>
      </c>
      <c r="S329" s="4">
        <v>43670.193173517117</v>
      </c>
      <c r="T329" s="4">
        <v>49028.535330751249</v>
      </c>
      <c r="U329" s="60"/>
      <c r="V329" s="4">
        <f t="shared" si="808"/>
        <v>475142.4915604915</v>
      </c>
      <c r="W329" s="6">
        <f>V329/V318</f>
        <v>0.73848407991249099</v>
      </c>
      <c r="X329" s="60"/>
      <c r="Y329" s="4" t="e">
        <f t="shared" ref="Y329:AJ329" si="841">Y323+Y324</f>
        <v>#REF!</v>
      </c>
      <c r="Z329" s="4" t="e">
        <f t="shared" si="841"/>
        <v>#REF!</v>
      </c>
      <c r="AA329" s="4" t="e">
        <f t="shared" si="841"/>
        <v>#REF!</v>
      </c>
      <c r="AB329" s="4" t="e">
        <f t="shared" si="841"/>
        <v>#REF!</v>
      </c>
      <c r="AC329" s="4" t="e">
        <f t="shared" si="841"/>
        <v>#REF!</v>
      </c>
      <c r="AD329" s="4" t="e">
        <f t="shared" si="841"/>
        <v>#REF!</v>
      </c>
      <c r="AE329" s="4" t="e">
        <f t="shared" si="841"/>
        <v>#REF!</v>
      </c>
      <c r="AF329" s="4" t="e">
        <f t="shared" si="841"/>
        <v>#REF!</v>
      </c>
      <c r="AG329" s="4" t="e">
        <f t="shared" si="841"/>
        <v>#REF!</v>
      </c>
      <c r="AH329" s="4" t="e">
        <f t="shared" si="841"/>
        <v>#REF!</v>
      </c>
      <c r="AI329" s="4" t="e">
        <f t="shared" si="841"/>
        <v>#REF!</v>
      </c>
      <c r="AJ329" s="4" t="e">
        <f t="shared" si="841"/>
        <v>#REF!</v>
      </c>
      <c r="AK329" s="60"/>
      <c r="AL329" s="4" t="e">
        <f t="shared" si="809"/>
        <v>#REF!</v>
      </c>
      <c r="AM329" s="6" t="e">
        <f>AL329/AL318</f>
        <v>#REF!</v>
      </c>
      <c r="AN329" s="60" t="e">
        <f>D316&amp;D329</f>
        <v>#REF!</v>
      </c>
      <c r="AO329" s="4" t="e">
        <f t="shared" ref="AO329:AZ329" si="842">AO323+AO324</f>
        <v>#REF!</v>
      </c>
      <c r="AP329" s="4" t="e">
        <f t="shared" si="842"/>
        <v>#REF!</v>
      </c>
      <c r="AQ329" s="4" t="e">
        <f t="shared" si="842"/>
        <v>#REF!</v>
      </c>
      <c r="AR329" s="4" t="e">
        <f t="shared" si="842"/>
        <v>#REF!</v>
      </c>
      <c r="AS329" s="4" t="e">
        <f t="shared" si="842"/>
        <v>#REF!</v>
      </c>
      <c r="AT329" s="4" t="e">
        <f t="shared" si="842"/>
        <v>#REF!</v>
      </c>
      <c r="AU329" s="4" t="e">
        <f t="shared" si="842"/>
        <v>#REF!</v>
      </c>
      <c r="AV329" s="4" t="e">
        <f t="shared" si="842"/>
        <v>#REF!</v>
      </c>
      <c r="AW329" s="4" t="e">
        <f t="shared" si="842"/>
        <v>#REF!</v>
      </c>
      <c r="AX329" s="4" t="e">
        <f t="shared" si="842"/>
        <v>#REF!</v>
      </c>
      <c r="AY329" s="4" t="e">
        <f t="shared" si="842"/>
        <v>#REF!</v>
      </c>
      <c r="AZ329" s="4" t="e">
        <f t="shared" si="842"/>
        <v>#REF!</v>
      </c>
      <c r="BA329" s="60"/>
      <c r="BB329" s="4" t="e">
        <f t="shared" si="810"/>
        <v>#REF!</v>
      </c>
      <c r="BC329" s="6" t="e">
        <f>BB329/BB318</f>
        <v>#REF!</v>
      </c>
      <c r="BD329" s="60"/>
      <c r="BE329" s="4"/>
      <c r="BF329" s="102"/>
      <c r="BG329" s="102"/>
      <c r="BH329" s="103"/>
      <c r="BI329" s="104"/>
      <c r="BJ329" s="63"/>
      <c r="BK329" s="103"/>
      <c r="BL329" s="60"/>
      <c r="BM329" s="4" t="e">
        <f t="shared" ref="BM329:BX329" si="843">BM323+BM324</f>
        <v>#REF!</v>
      </c>
      <c r="BN329" s="4" t="e">
        <f t="shared" si="843"/>
        <v>#REF!</v>
      </c>
      <c r="BO329" s="4" t="e">
        <f t="shared" si="843"/>
        <v>#REF!</v>
      </c>
      <c r="BP329" s="4" t="e">
        <f t="shared" si="843"/>
        <v>#REF!</v>
      </c>
      <c r="BQ329" s="4" t="e">
        <f t="shared" si="843"/>
        <v>#REF!</v>
      </c>
      <c r="BR329" s="4" t="e">
        <f t="shared" si="843"/>
        <v>#REF!</v>
      </c>
      <c r="BS329" s="4" t="e">
        <f t="shared" si="843"/>
        <v>#REF!</v>
      </c>
      <c r="BT329" s="4" t="e">
        <f t="shared" si="843"/>
        <v>#REF!</v>
      </c>
      <c r="BU329" s="4" t="e">
        <f t="shared" si="843"/>
        <v>#REF!</v>
      </c>
      <c r="BV329" s="4" t="e">
        <f t="shared" si="843"/>
        <v>#REF!</v>
      </c>
      <c r="BW329" s="4" t="e">
        <f t="shared" si="843"/>
        <v>#REF!</v>
      </c>
      <c r="BX329" s="4" t="e">
        <f t="shared" si="843"/>
        <v>#REF!</v>
      </c>
      <c r="BY329" s="60"/>
      <c r="BZ329" s="4" t="e">
        <f t="shared" si="811"/>
        <v>#REF!</v>
      </c>
      <c r="CA329" s="6" t="e">
        <f>BZ329/BZ318</f>
        <v>#REF!</v>
      </c>
      <c r="CB329" s="60"/>
      <c r="CC329" s="4" t="e">
        <f t="shared" ref="CC329:CN329" si="844">CC323+CC324</f>
        <v>#REF!</v>
      </c>
      <c r="CD329" s="4" t="e">
        <f t="shared" si="844"/>
        <v>#REF!</v>
      </c>
      <c r="CE329" s="4" t="e">
        <f t="shared" si="844"/>
        <v>#REF!</v>
      </c>
      <c r="CF329" s="4" t="e">
        <f t="shared" si="844"/>
        <v>#REF!</v>
      </c>
      <c r="CG329" s="4" t="e">
        <f t="shared" si="844"/>
        <v>#REF!</v>
      </c>
      <c r="CH329" s="4" t="e">
        <f t="shared" si="844"/>
        <v>#REF!</v>
      </c>
      <c r="CI329" s="4" t="e">
        <f t="shared" si="844"/>
        <v>#REF!</v>
      </c>
      <c r="CJ329" s="4" t="e">
        <f t="shared" si="844"/>
        <v>#REF!</v>
      </c>
      <c r="CK329" s="4" t="e">
        <f t="shared" si="844"/>
        <v>#REF!</v>
      </c>
      <c r="CL329" s="4" t="e">
        <f t="shared" si="844"/>
        <v>#REF!</v>
      </c>
      <c r="CM329" s="4" t="e">
        <f t="shared" si="844"/>
        <v>#REF!</v>
      </c>
      <c r="CN329" s="4" t="e">
        <f t="shared" si="844"/>
        <v>#REF!</v>
      </c>
      <c r="CO329" s="60"/>
      <c r="CP329" s="4" t="e">
        <f t="shared" si="812"/>
        <v>#REF!</v>
      </c>
      <c r="CQ329" s="6" t="e">
        <f>CP329/CP318</f>
        <v>#REF!</v>
      </c>
    </row>
    <row r="330" spans="1:95" ht="10.5" customHeight="1" x14ac:dyDescent="0.25">
      <c r="A330" s="70" t="str">
        <f t="shared" si="807"/>
        <v>DespesaDespesas variáveis</v>
      </c>
      <c r="B330" s="70" t="s">
        <v>53</v>
      </c>
      <c r="C330" s="70"/>
      <c r="D330" s="81" t="s">
        <v>64</v>
      </c>
      <c r="E330" s="81" t="e">
        <f>D316</f>
        <v>#REF!</v>
      </c>
      <c r="F330" s="60"/>
      <c r="G330" s="88">
        <v>-0.23687071568047149</v>
      </c>
      <c r="H330" s="60"/>
      <c r="I330" s="83">
        <v>-5830.4162979593593</v>
      </c>
      <c r="J330" s="83">
        <v>-4785.9369158712034</v>
      </c>
      <c r="K330" s="83">
        <v>-3806.865159623499</v>
      </c>
      <c r="L330" s="83">
        <v>-5200.2706242475006</v>
      </c>
      <c r="M330" s="83">
        <v>-4760.90786567136</v>
      </c>
      <c r="N330" s="83">
        <v>-3754.6760394327221</v>
      </c>
      <c r="O330" s="83">
        <v>-4659.7425385857223</v>
      </c>
      <c r="P330" s="83">
        <v>-8361.9934802460357</v>
      </c>
      <c r="Q330" s="83">
        <v>-8561.7421408689806</v>
      </c>
      <c r="R330" s="83">
        <v>-9697.3039649039747</v>
      </c>
      <c r="S330" s="83">
        <v>-4998.700131922591</v>
      </c>
      <c r="T330" s="83">
        <v>-6542.7870440996621</v>
      </c>
      <c r="U330" s="60"/>
      <c r="V330" s="83">
        <f t="shared" si="808"/>
        <v>-70961.342203432592</v>
      </c>
      <c r="W330" s="88">
        <f>V330/V318</f>
        <v>-0.1102907494851693</v>
      </c>
      <c r="X330" s="60"/>
      <c r="Y330" s="83">
        <f t="shared" ref="Y330:AJ330" si="845">Y331+Y343+Y347</f>
        <v>0</v>
      </c>
      <c r="Z330" s="83">
        <f t="shared" si="845"/>
        <v>0</v>
      </c>
      <c r="AA330" s="83">
        <f t="shared" si="845"/>
        <v>0</v>
      </c>
      <c r="AB330" s="83">
        <f t="shared" si="845"/>
        <v>0</v>
      </c>
      <c r="AC330" s="83">
        <f t="shared" si="845"/>
        <v>0</v>
      </c>
      <c r="AD330" s="83">
        <f t="shared" si="845"/>
        <v>0</v>
      </c>
      <c r="AE330" s="83">
        <f t="shared" si="845"/>
        <v>0</v>
      </c>
      <c r="AF330" s="83">
        <f t="shared" si="845"/>
        <v>0</v>
      </c>
      <c r="AG330" s="83">
        <f t="shared" si="845"/>
        <v>0</v>
      </c>
      <c r="AH330" s="83">
        <f t="shared" si="845"/>
        <v>0</v>
      </c>
      <c r="AI330" s="83">
        <f t="shared" si="845"/>
        <v>0</v>
      </c>
      <c r="AJ330" s="83">
        <f t="shared" si="845"/>
        <v>0</v>
      </c>
      <c r="AK330" s="60"/>
      <c r="AL330" s="83">
        <f t="shared" si="809"/>
        <v>0</v>
      </c>
      <c r="AM330" s="88" t="e">
        <f>AL330/AL318</f>
        <v>#DIV/0!</v>
      </c>
      <c r="AN330" s="60" t="e">
        <f>D316&amp;D330</f>
        <v>#REF!</v>
      </c>
      <c r="AO330" s="83">
        <f t="shared" ref="AO330:AZ330" si="846">AO331+AO343+AO347</f>
        <v>0</v>
      </c>
      <c r="AP330" s="83">
        <f t="shared" si="846"/>
        <v>0</v>
      </c>
      <c r="AQ330" s="83">
        <f t="shared" si="846"/>
        <v>0</v>
      </c>
      <c r="AR330" s="83">
        <f t="shared" si="846"/>
        <v>0</v>
      </c>
      <c r="AS330" s="83">
        <f t="shared" si="846"/>
        <v>0</v>
      </c>
      <c r="AT330" s="83">
        <f t="shared" si="846"/>
        <v>0</v>
      </c>
      <c r="AU330" s="83">
        <f t="shared" si="846"/>
        <v>0</v>
      </c>
      <c r="AV330" s="83">
        <f t="shared" si="846"/>
        <v>0</v>
      </c>
      <c r="AW330" s="83">
        <f t="shared" si="846"/>
        <v>0</v>
      </c>
      <c r="AX330" s="83">
        <f t="shared" si="846"/>
        <v>0</v>
      </c>
      <c r="AY330" s="83">
        <f t="shared" si="846"/>
        <v>0</v>
      </c>
      <c r="AZ330" s="83">
        <f t="shared" si="846"/>
        <v>0</v>
      </c>
      <c r="BA330" s="60"/>
      <c r="BB330" s="83">
        <f t="shared" si="810"/>
        <v>0</v>
      </c>
      <c r="BC330" s="88" t="e">
        <f>BB330/BB318</f>
        <v>#DIV/0!</v>
      </c>
      <c r="BD330" s="60"/>
      <c r="BE330" s="83"/>
      <c r="BF330" s="116"/>
      <c r="BG330" s="116"/>
      <c r="BH330" s="117"/>
      <c r="BI330" s="118"/>
      <c r="BJ330" s="82"/>
      <c r="BK330" s="117"/>
      <c r="BL330" s="60"/>
      <c r="BM330" s="83">
        <f t="shared" ref="BM330:BX330" si="847">BM331+BM343+BM347</f>
        <v>0</v>
      </c>
      <c r="BN330" s="83">
        <f t="shared" si="847"/>
        <v>0</v>
      </c>
      <c r="BO330" s="83">
        <f t="shared" si="847"/>
        <v>0</v>
      </c>
      <c r="BP330" s="83">
        <f t="shared" si="847"/>
        <v>0</v>
      </c>
      <c r="BQ330" s="83" t="e">
        <f t="shared" si="847"/>
        <v>#REF!</v>
      </c>
      <c r="BR330" s="83" t="e">
        <f t="shared" si="847"/>
        <v>#REF!</v>
      </c>
      <c r="BS330" s="83" t="e">
        <f t="shared" si="847"/>
        <v>#REF!</v>
      </c>
      <c r="BT330" s="83" t="e">
        <f t="shared" si="847"/>
        <v>#REF!</v>
      </c>
      <c r="BU330" s="83" t="e">
        <f t="shared" si="847"/>
        <v>#REF!</v>
      </c>
      <c r="BV330" s="83" t="e">
        <f t="shared" si="847"/>
        <v>#REF!</v>
      </c>
      <c r="BW330" s="83" t="e">
        <f t="shared" si="847"/>
        <v>#REF!</v>
      </c>
      <c r="BX330" s="83" t="e">
        <f t="shared" si="847"/>
        <v>#REF!</v>
      </c>
      <c r="BY330" s="60"/>
      <c r="BZ330" s="83" t="e">
        <f t="shared" si="811"/>
        <v>#REF!</v>
      </c>
      <c r="CA330" s="88" t="e">
        <f>BZ330/BZ318</f>
        <v>#REF!</v>
      </c>
      <c r="CB330" s="60"/>
      <c r="CC330" s="83" t="e">
        <f t="shared" ref="CC330:CN330" si="848">CC331+CC343+CC347</f>
        <v>#REF!</v>
      </c>
      <c r="CD330" s="83" t="e">
        <f t="shared" si="848"/>
        <v>#REF!</v>
      </c>
      <c r="CE330" s="83" t="e">
        <f t="shared" si="848"/>
        <v>#REF!</v>
      </c>
      <c r="CF330" s="83" t="e">
        <f t="shared" si="848"/>
        <v>#REF!</v>
      </c>
      <c r="CG330" s="83" t="e">
        <f t="shared" si="848"/>
        <v>#REF!</v>
      </c>
      <c r="CH330" s="83" t="e">
        <f t="shared" si="848"/>
        <v>#REF!</v>
      </c>
      <c r="CI330" s="83" t="e">
        <f t="shared" si="848"/>
        <v>#REF!</v>
      </c>
      <c r="CJ330" s="83" t="e">
        <f t="shared" si="848"/>
        <v>#REF!</v>
      </c>
      <c r="CK330" s="83" t="e">
        <f t="shared" si="848"/>
        <v>#REF!</v>
      </c>
      <c r="CL330" s="83" t="e">
        <f t="shared" si="848"/>
        <v>#REF!</v>
      </c>
      <c r="CM330" s="83" t="e">
        <f t="shared" si="848"/>
        <v>#REF!</v>
      </c>
      <c r="CN330" s="83" t="e">
        <f t="shared" si="848"/>
        <v>#REF!</v>
      </c>
      <c r="CO330" s="60"/>
      <c r="CP330" s="83" t="e">
        <f t="shared" si="812"/>
        <v>#REF!</v>
      </c>
      <c r="CQ330" s="88" t="e">
        <f>CP330/CP318</f>
        <v>#REF!</v>
      </c>
    </row>
    <row r="331" spans="1:95" ht="10.5" customHeight="1" x14ac:dyDescent="0.25">
      <c r="A331" s="70" t="str">
        <f t="shared" si="807"/>
        <v>DespesaDespesas de venda</v>
      </c>
      <c r="B331" s="70" t="s">
        <v>53</v>
      </c>
      <c r="C331" s="70"/>
      <c r="D331" s="2" t="s">
        <v>65</v>
      </c>
      <c r="E331" s="2" t="e">
        <f>D316</f>
        <v>#REF!</v>
      </c>
      <c r="F331" s="60"/>
      <c r="G331" s="66">
        <v>-0.23142300412052111</v>
      </c>
      <c r="H331" s="60"/>
      <c r="I331" s="65">
        <v>-5830.4162979593593</v>
      </c>
      <c r="J331" s="65">
        <v>-3505.3244793901031</v>
      </c>
      <c r="K331" s="65">
        <v>-3806.865159623499</v>
      </c>
      <c r="L331" s="65">
        <v>-5200.2706242475006</v>
      </c>
      <c r="M331" s="65">
        <v>-4760.90786567136</v>
      </c>
      <c r="N331" s="65">
        <v>-3754.6760394327221</v>
      </c>
      <c r="O331" s="65">
        <v>-4659.7425385857223</v>
      </c>
      <c r="P331" s="65">
        <v>-8361.9934802460357</v>
      </c>
      <c r="Q331" s="65">
        <v>-7271.7983242003784</v>
      </c>
      <c r="R331" s="65">
        <v>-9697.3039649039747</v>
      </c>
      <c r="S331" s="65">
        <v>-4998.700131922591</v>
      </c>
      <c r="T331" s="65">
        <v>-6542.7870440996621</v>
      </c>
      <c r="U331" s="60"/>
      <c r="V331" s="65">
        <f t="shared" si="808"/>
        <v>-68390.785950282894</v>
      </c>
      <c r="W331" s="66">
        <f>V331/V318</f>
        <v>-0.10629549563355944</v>
      </c>
      <c r="X331" s="60"/>
      <c r="Y331" s="65">
        <f t="shared" ref="Y331:AJ331" si="849">SUM(Y332:Y335)+Y340</f>
        <v>0</v>
      </c>
      <c r="Z331" s="65">
        <f t="shared" si="849"/>
        <v>0</v>
      </c>
      <c r="AA331" s="65">
        <f t="shared" si="849"/>
        <v>0</v>
      </c>
      <c r="AB331" s="65">
        <f t="shared" si="849"/>
        <v>0</v>
      </c>
      <c r="AC331" s="65">
        <f t="shared" si="849"/>
        <v>0</v>
      </c>
      <c r="AD331" s="65">
        <f t="shared" si="849"/>
        <v>0</v>
      </c>
      <c r="AE331" s="65">
        <f t="shared" si="849"/>
        <v>0</v>
      </c>
      <c r="AF331" s="65">
        <f t="shared" si="849"/>
        <v>0</v>
      </c>
      <c r="AG331" s="65">
        <f t="shared" si="849"/>
        <v>0</v>
      </c>
      <c r="AH331" s="65">
        <f t="shared" si="849"/>
        <v>0</v>
      </c>
      <c r="AI331" s="65">
        <f t="shared" si="849"/>
        <v>0</v>
      </c>
      <c r="AJ331" s="65">
        <f t="shared" si="849"/>
        <v>0</v>
      </c>
      <c r="AK331" s="60"/>
      <c r="AL331" s="65">
        <f t="shared" si="809"/>
        <v>0</v>
      </c>
      <c r="AM331" s="66" t="e">
        <f>AL331/AL318</f>
        <v>#DIV/0!</v>
      </c>
      <c r="AN331" s="60" t="e">
        <f>D316&amp;D331</f>
        <v>#REF!</v>
      </c>
      <c r="AO331" s="65">
        <f t="shared" ref="AO331:AZ331" si="850">SUM(AO332:AO335)+AO340</f>
        <v>0</v>
      </c>
      <c r="AP331" s="65">
        <f t="shared" si="850"/>
        <v>0</v>
      </c>
      <c r="AQ331" s="65">
        <f t="shared" si="850"/>
        <v>0</v>
      </c>
      <c r="AR331" s="65">
        <f t="shared" si="850"/>
        <v>0</v>
      </c>
      <c r="AS331" s="65">
        <f t="shared" si="850"/>
        <v>0</v>
      </c>
      <c r="AT331" s="65">
        <f t="shared" si="850"/>
        <v>0</v>
      </c>
      <c r="AU331" s="65">
        <f t="shared" si="850"/>
        <v>0</v>
      </c>
      <c r="AV331" s="65">
        <f t="shared" si="850"/>
        <v>0</v>
      </c>
      <c r="AW331" s="65">
        <f t="shared" si="850"/>
        <v>0</v>
      </c>
      <c r="AX331" s="65">
        <f t="shared" si="850"/>
        <v>0</v>
      </c>
      <c r="AY331" s="65">
        <f t="shared" si="850"/>
        <v>0</v>
      </c>
      <c r="AZ331" s="65">
        <f t="shared" si="850"/>
        <v>0</v>
      </c>
      <c r="BA331" s="60"/>
      <c r="BB331" s="65">
        <f t="shared" si="810"/>
        <v>0</v>
      </c>
      <c r="BC331" s="66" t="e">
        <f>BB331/BB318</f>
        <v>#DIV/0!</v>
      </c>
      <c r="BD331" s="60"/>
      <c r="BE331" s="65"/>
      <c r="BF331" s="105"/>
      <c r="BG331" s="105"/>
      <c r="BH331" s="107"/>
      <c r="BI331" s="108"/>
      <c r="BJ331" s="77"/>
      <c r="BK331" s="107"/>
      <c r="BL331" s="60"/>
      <c r="BM331" s="65">
        <f t="shared" ref="BM331:BX331" si="851">SUM(BM332:BM335)+BM340</f>
        <v>0</v>
      </c>
      <c r="BN331" s="65">
        <f t="shared" si="851"/>
        <v>0</v>
      </c>
      <c r="BO331" s="65">
        <f t="shared" si="851"/>
        <v>0</v>
      </c>
      <c r="BP331" s="65">
        <f t="shared" si="851"/>
        <v>0</v>
      </c>
      <c r="BQ331" s="65" t="e">
        <f t="shared" si="851"/>
        <v>#REF!</v>
      </c>
      <c r="BR331" s="65" t="e">
        <f t="shared" si="851"/>
        <v>#REF!</v>
      </c>
      <c r="BS331" s="65" t="e">
        <f t="shared" si="851"/>
        <v>#REF!</v>
      </c>
      <c r="BT331" s="65" t="e">
        <f t="shared" si="851"/>
        <v>#REF!</v>
      </c>
      <c r="BU331" s="65" t="e">
        <f t="shared" si="851"/>
        <v>#REF!</v>
      </c>
      <c r="BV331" s="65" t="e">
        <f t="shared" si="851"/>
        <v>#REF!</v>
      </c>
      <c r="BW331" s="65" t="e">
        <f t="shared" si="851"/>
        <v>#REF!</v>
      </c>
      <c r="BX331" s="65" t="e">
        <f t="shared" si="851"/>
        <v>#REF!</v>
      </c>
      <c r="BY331" s="60"/>
      <c r="BZ331" s="65" t="e">
        <f t="shared" si="811"/>
        <v>#REF!</v>
      </c>
      <c r="CA331" s="66" t="e">
        <f>BZ331/BZ318</f>
        <v>#REF!</v>
      </c>
      <c r="CB331" s="60"/>
      <c r="CC331" s="65" t="e">
        <f t="shared" ref="CC331:CN331" si="852">SUM(CC332:CC335)+CC340</f>
        <v>#REF!</v>
      </c>
      <c r="CD331" s="65" t="e">
        <f t="shared" si="852"/>
        <v>#REF!</v>
      </c>
      <c r="CE331" s="65" t="e">
        <f t="shared" si="852"/>
        <v>#REF!</v>
      </c>
      <c r="CF331" s="65" t="e">
        <f t="shared" si="852"/>
        <v>#REF!</v>
      </c>
      <c r="CG331" s="65" t="e">
        <f t="shared" si="852"/>
        <v>#REF!</v>
      </c>
      <c r="CH331" s="65" t="e">
        <f t="shared" si="852"/>
        <v>#REF!</v>
      </c>
      <c r="CI331" s="65" t="e">
        <f t="shared" si="852"/>
        <v>#REF!</v>
      </c>
      <c r="CJ331" s="65" t="e">
        <f t="shared" si="852"/>
        <v>#REF!</v>
      </c>
      <c r="CK331" s="65" t="e">
        <f t="shared" si="852"/>
        <v>#REF!</v>
      </c>
      <c r="CL331" s="65" t="e">
        <f t="shared" si="852"/>
        <v>#REF!</v>
      </c>
      <c r="CM331" s="65" t="e">
        <f t="shared" si="852"/>
        <v>#REF!</v>
      </c>
      <c r="CN331" s="65" t="e">
        <f t="shared" si="852"/>
        <v>#REF!</v>
      </c>
      <c r="CO331" s="60"/>
      <c r="CP331" s="65" t="e">
        <f t="shared" si="812"/>
        <v>#REF!</v>
      </c>
      <c r="CQ331" s="66" t="e">
        <f>CP331/CP318</f>
        <v>#REF!</v>
      </c>
    </row>
    <row r="332" spans="1:95" ht="10.5" customHeight="1" outlineLevel="1" x14ac:dyDescent="0.25">
      <c r="A332" s="70" t="str">
        <f t="shared" si="807"/>
        <v>DespesaArmazenagem</v>
      </c>
      <c r="B332" s="70" t="s">
        <v>53</v>
      </c>
      <c r="C332" s="70" t="s">
        <v>256</v>
      </c>
      <c r="D332" s="60" t="s">
        <v>66</v>
      </c>
      <c r="E332" s="60" t="e">
        <f>D316</f>
        <v>#REF!</v>
      </c>
      <c r="F332" s="60"/>
      <c r="G332" s="62">
        <v>0</v>
      </c>
      <c r="H332" s="60"/>
      <c r="I332" s="67">
        <v>0</v>
      </c>
      <c r="J332" s="67">
        <v>0</v>
      </c>
      <c r="K332" s="67">
        <v>0</v>
      </c>
      <c r="L332" s="67">
        <v>0</v>
      </c>
      <c r="M332" s="67">
        <v>0</v>
      </c>
      <c r="N332" s="67">
        <v>0</v>
      </c>
      <c r="O332" s="67">
        <v>0</v>
      </c>
      <c r="P332" s="67">
        <v>0</v>
      </c>
      <c r="Q332" s="67">
        <v>0</v>
      </c>
      <c r="R332" s="67">
        <v>0</v>
      </c>
      <c r="S332" s="67">
        <v>0</v>
      </c>
      <c r="T332" s="67">
        <v>0</v>
      </c>
      <c r="U332" s="60"/>
      <c r="V332" s="87">
        <f t="shared" si="808"/>
        <v>0</v>
      </c>
      <c r="W332" s="62">
        <f>V332/V319</f>
        <v>0</v>
      </c>
      <c r="X332" s="60"/>
      <c r="Y332" s="67">
        <f t="array" ref="Y332">IFERROR(INDEX(#REF!,MATCH($A316&amp;$D332,#REF!,0),MATCH(Y$3,#REF!,0)),0)</f>
        <v>0</v>
      </c>
      <c r="Z332" s="67">
        <f t="array" ref="Z332">IFERROR(INDEX(#REF!,MATCH($A316&amp;$D332,#REF!,0),MATCH(Z$3,#REF!,0)),0)</f>
        <v>0</v>
      </c>
      <c r="AA332" s="67">
        <f t="array" ref="AA332">IFERROR(INDEX(#REF!,MATCH($A316&amp;$D332,#REF!,0),MATCH(AA$3,#REF!,0)),0)</f>
        <v>0</v>
      </c>
      <c r="AB332" s="67">
        <f t="array" ref="AB332">IFERROR(INDEX(#REF!,MATCH($A316&amp;$D332,#REF!,0),MATCH(AB$3,#REF!,0)),0)</f>
        <v>0</v>
      </c>
      <c r="AC332" s="67">
        <f t="array" ref="AC332">IFERROR(INDEX(#REF!,MATCH($A316&amp;$D332,#REF!,0),MATCH(AC$3,#REF!,0)),0)</f>
        <v>0</v>
      </c>
      <c r="AD332" s="67">
        <f t="array" ref="AD332">IFERROR(INDEX(#REF!,MATCH($A316&amp;$D332,#REF!,0),MATCH(AD$3,#REF!,0)),0)</f>
        <v>0</v>
      </c>
      <c r="AE332" s="67">
        <f t="array" ref="AE332">IFERROR(INDEX(#REF!,MATCH($A316&amp;$D332,#REF!,0),MATCH(AE$3,#REF!,0)),0)</f>
        <v>0</v>
      </c>
      <c r="AF332" s="67">
        <f t="array" ref="AF332">IFERROR(INDEX(#REF!,MATCH($A316&amp;$D332,#REF!,0),MATCH(AF$3,#REF!,0)),0)</f>
        <v>0</v>
      </c>
      <c r="AG332" s="67">
        <f t="array" ref="AG332">IFERROR(INDEX(#REF!,MATCH($A316&amp;$D332,#REF!,0),MATCH(AG$3,#REF!,0)),0)</f>
        <v>0</v>
      </c>
      <c r="AH332" s="67">
        <f t="array" ref="AH332">IFERROR(INDEX(#REF!,MATCH($A316&amp;$D332,#REF!,0),MATCH(AH$3,#REF!,0)),0)</f>
        <v>0</v>
      </c>
      <c r="AI332" s="67">
        <f t="array" ref="AI332">IFERROR(INDEX(#REF!,MATCH($A316&amp;$D332,#REF!,0),MATCH(AI$3,#REF!,0)),0)</f>
        <v>0</v>
      </c>
      <c r="AJ332" s="67">
        <f t="array" ref="AJ332">IFERROR(INDEX(#REF!,MATCH($A316&amp;$D332,#REF!,0),MATCH(AJ$3,#REF!,0)),0)</f>
        <v>0</v>
      </c>
      <c r="AK332" s="60"/>
      <c r="AL332" s="87">
        <f t="shared" si="809"/>
        <v>0</v>
      </c>
      <c r="AM332" s="62" t="e">
        <f>AL332/AL319</f>
        <v>#DIV/0!</v>
      </c>
      <c r="AN332" s="60" t="e">
        <f>D316&amp;D332</f>
        <v>#REF!</v>
      </c>
      <c r="AO332" s="67">
        <f t="array" ref="AO332">IFERROR(INDEX(#REF!,MATCH($A316&amp;$D332,#REF!,0),MATCH(AO$3,#REF!,0)),0)</f>
        <v>0</v>
      </c>
      <c r="AP332" s="67">
        <f t="array" ref="AP332">IFERROR(INDEX(#REF!,MATCH($A316&amp;$D332,#REF!,0),MATCH(AP$3,#REF!,0)),0)</f>
        <v>0</v>
      </c>
      <c r="AQ332" s="67">
        <f t="array" ref="AQ332">IFERROR(INDEX(#REF!,MATCH($A316&amp;$D332,#REF!,0),MATCH(AQ$3,#REF!,0)),0)</f>
        <v>0</v>
      </c>
      <c r="AR332" s="67">
        <f t="array" ref="AR332">IFERROR(INDEX(#REF!,MATCH($A316&amp;$D332,#REF!,0),MATCH(AR$3,#REF!,0)),0)</f>
        <v>0</v>
      </c>
      <c r="AS332" s="67">
        <f t="array" ref="AS332">IFERROR(INDEX(#REF!,MATCH($A316&amp;$D332,#REF!,0),MATCH(AS$3,#REF!,0)),0)</f>
        <v>0</v>
      </c>
      <c r="AT332" s="67">
        <f t="array" ref="AT332">IFERROR(INDEX(#REF!,MATCH($A316&amp;$D332,#REF!,0),MATCH(AT$3,#REF!,0)),0)</f>
        <v>0</v>
      </c>
      <c r="AU332" s="67">
        <f t="array" ref="AU332">IFERROR(INDEX(#REF!,MATCH($A316&amp;$D332,#REF!,0),MATCH(AU$3,#REF!,0)),0)</f>
        <v>0</v>
      </c>
      <c r="AV332" s="67">
        <f t="array" ref="AV332">IFERROR(INDEX(#REF!,MATCH($A316&amp;$D332,#REF!,0),MATCH(AV$3,#REF!,0)),0)</f>
        <v>0</v>
      </c>
      <c r="AW332" s="67">
        <f t="array" ref="AW332">IFERROR(INDEX(#REF!,MATCH($A316&amp;$D332,#REF!,0),MATCH(AW$3,#REF!,0)),0)</f>
        <v>0</v>
      </c>
      <c r="AX332" s="67">
        <f t="array" ref="AX332">IFERROR(INDEX(#REF!,MATCH($A316&amp;$D332,#REF!,0),MATCH(AX$3,#REF!,0)),0)</f>
        <v>0</v>
      </c>
      <c r="AY332" s="67">
        <f t="array" ref="AY332">IFERROR(INDEX(#REF!,MATCH($A316&amp;$D332,#REF!,0),MATCH(AY$3,#REF!,0)),0)</f>
        <v>0</v>
      </c>
      <c r="AZ332" s="67">
        <f t="array" ref="AZ332">IFERROR(INDEX(#REF!,MATCH($A316&amp;$D332,#REF!,0),MATCH(AZ$3,#REF!,0)),0)</f>
        <v>0</v>
      </c>
      <c r="BA332" s="60"/>
      <c r="BB332" s="87">
        <f t="shared" si="810"/>
        <v>0</v>
      </c>
      <c r="BC332" s="62" t="e">
        <f>BB332/BB319</f>
        <v>#DIV/0!</v>
      </c>
      <c r="BD332" s="60"/>
      <c r="BE332" s="67">
        <f>INDEX($BE$4:$BK$115,MATCH($D332,$D$4:$D$115,0),MATCH(BE$475,$BE$4:$BK$4,0))</f>
        <v>0</v>
      </c>
      <c r="BF332" s="141" t="e">
        <f t="array" ref="BF332">INDEX(#REF!,MATCH($D316,#REF!,0),MATCH($D332,#REF!,0))</f>
        <v>#REF!</v>
      </c>
      <c r="BG332" s="120">
        <f t="array" ref="BG332">INDEX($BE$4:$BK$115,MATCH($D332,$D$4:$D$115,0),MATCH(BG$475,$BE$4:$BK$4,0))</f>
        <v>0</v>
      </c>
      <c r="BH332" s="121" t="e">
        <f>BH318</f>
        <v>#REF!</v>
      </c>
      <c r="BI332" s="121">
        <f t="shared" ref="BI332:BK333" si="853">INDEX($BE$4:$BK$115,MATCH($D332,$D$4:$D$115,0),MATCH(BI$475,$BE$4:$BK$4,0))</f>
        <v>0</v>
      </c>
      <c r="BJ332" s="120">
        <f t="shared" si="853"/>
        <v>0</v>
      </c>
      <c r="BK332" s="121">
        <f t="shared" si="853"/>
        <v>0</v>
      </c>
      <c r="BL332" s="60"/>
      <c r="BM332" s="67">
        <f t="array" ref="BM332">IFERROR(INDEX(#REF!,MATCH($A316&amp;$D332,#REF!,0),MATCH(BM$3,#REF!,0)),0)</f>
        <v>0</v>
      </c>
      <c r="BN332" s="67">
        <f t="array" ref="BN332">IFERROR(INDEX(#REF!,MATCH($A316&amp;$D332,#REF!,0),MATCH(BN$3,#REF!,0)),0)</f>
        <v>0</v>
      </c>
      <c r="BO332" s="67">
        <f t="array" ref="BO332">IFERROR(INDEX(#REF!,MATCH($A316&amp;$D332,#REF!,0),MATCH(BO$3,#REF!,0)),0)</f>
        <v>0</v>
      </c>
      <c r="BP332" s="67">
        <f t="array" ref="BP332">IFERROR(INDEX(#REF!,MATCH($A316&amp;$D332,#REF!,0),MATCH(BP$3,#REF!,0)),0)</f>
        <v>0</v>
      </c>
      <c r="BQ332" s="67" t="e">
        <f t="shared" ref="BQ332:BX333" si="854">((BQ319*$G332*--(AND($BF332=0,$BG332=0))+$BF332+BQ319*$BG332)*--(BQ$3&gt;=$BH332))*(1+$BJ332*--(BQ$3&gt;=$BK332))*--(IFERROR(MOD(MONTH(BQ$3),$BI332),0)=0)</f>
        <v>#REF!</v>
      </c>
      <c r="BR332" s="67" t="e">
        <f t="shared" si="854"/>
        <v>#REF!</v>
      </c>
      <c r="BS332" s="67" t="e">
        <f t="shared" si="854"/>
        <v>#REF!</v>
      </c>
      <c r="BT332" s="67" t="e">
        <f t="shared" si="854"/>
        <v>#REF!</v>
      </c>
      <c r="BU332" s="67" t="e">
        <f t="shared" si="854"/>
        <v>#REF!</v>
      </c>
      <c r="BV332" s="67" t="e">
        <f t="shared" si="854"/>
        <v>#REF!</v>
      </c>
      <c r="BW332" s="67" t="e">
        <f t="shared" si="854"/>
        <v>#REF!</v>
      </c>
      <c r="BX332" s="67" t="e">
        <f t="shared" si="854"/>
        <v>#REF!</v>
      </c>
      <c r="BY332" s="60"/>
      <c r="BZ332" s="87" t="e">
        <f t="shared" si="811"/>
        <v>#REF!</v>
      </c>
      <c r="CA332" s="62" t="e">
        <f>BZ332/BZ319</f>
        <v>#REF!</v>
      </c>
      <c r="CB332" s="60"/>
      <c r="CC332" s="67" t="e">
        <f t="shared" ref="CC332:CN332" si="855">((CC319*$G332*--(AND($BF332=0,$BG332=0))+$BF332+CC319*$BG332)*--(CC$3&gt;=$BH332))*(1+$BJ332*--(CC$3&gt;=$BK332))*--(IFERROR(MOD(MONTH(CC$3),$BI332),0)=0)</f>
        <v>#REF!</v>
      </c>
      <c r="CD332" s="67" t="e">
        <f t="shared" si="855"/>
        <v>#REF!</v>
      </c>
      <c r="CE332" s="67" t="e">
        <f t="shared" si="855"/>
        <v>#REF!</v>
      </c>
      <c r="CF332" s="67" t="e">
        <f t="shared" si="855"/>
        <v>#REF!</v>
      </c>
      <c r="CG332" s="67" t="e">
        <f t="shared" si="855"/>
        <v>#REF!</v>
      </c>
      <c r="CH332" s="67" t="e">
        <f t="shared" si="855"/>
        <v>#REF!</v>
      </c>
      <c r="CI332" s="67" t="e">
        <f t="shared" si="855"/>
        <v>#REF!</v>
      </c>
      <c r="CJ332" s="67" t="e">
        <f t="shared" si="855"/>
        <v>#REF!</v>
      </c>
      <c r="CK332" s="67" t="e">
        <f t="shared" si="855"/>
        <v>#REF!</v>
      </c>
      <c r="CL332" s="67" t="e">
        <f t="shared" si="855"/>
        <v>#REF!</v>
      </c>
      <c r="CM332" s="67" t="e">
        <f t="shared" si="855"/>
        <v>#REF!</v>
      </c>
      <c r="CN332" s="67" t="e">
        <f t="shared" si="855"/>
        <v>#REF!</v>
      </c>
      <c r="CO332" s="60"/>
      <c r="CP332" s="87" t="e">
        <f t="shared" si="812"/>
        <v>#REF!</v>
      </c>
      <c r="CQ332" s="62" t="e">
        <f>CP332/CP319</f>
        <v>#REF!</v>
      </c>
    </row>
    <row r="333" spans="1:95" ht="10.5" customHeight="1" outlineLevel="1" x14ac:dyDescent="0.25">
      <c r="A333" s="70" t="str">
        <f t="shared" si="807"/>
        <v>DespesaFrete sobre Vendas</v>
      </c>
      <c r="B333" s="70" t="s">
        <v>53</v>
      </c>
      <c r="C333" s="70" t="s">
        <v>256</v>
      </c>
      <c r="D333" s="60" t="s">
        <v>67</v>
      </c>
      <c r="E333" s="60" t="e">
        <f>D316</f>
        <v>#REF!</v>
      </c>
      <c r="F333" s="60"/>
      <c r="G333" s="62">
        <v>0</v>
      </c>
      <c r="H333" s="60"/>
      <c r="I333" s="67">
        <v>-787.64898455871571</v>
      </c>
      <c r="J333" s="67">
        <v>-424.76802732361551</v>
      </c>
      <c r="K333" s="67">
        <v>-222.7826462688395</v>
      </c>
      <c r="L333" s="67">
        <v>-1136.0455798888891</v>
      </c>
      <c r="M333" s="67">
        <v>-1285.9960180996679</v>
      </c>
      <c r="N333" s="67">
        <v>-274.3903651413795</v>
      </c>
      <c r="O333" s="67">
        <v>-150.21536190972631</v>
      </c>
      <c r="P333" s="67">
        <v>-2843.2128679530169</v>
      </c>
      <c r="Q333" s="67">
        <v>-1950.7538236475571</v>
      </c>
      <c r="R333" s="67">
        <v>-4388.8790218991708</v>
      </c>
      <c r="S333" s="67">
        <v>-278.31792355247057</v>
      </c>
      <c r="T333" s="67">
        <v>-1917.3851122158919</v>
      </c>
      <c r="U333" s="60"/>
      <c r="V333" s="87">
        <f t="shared" si="808"/>
        <v>-15660.395732458941</v>
      </c>
      <c r="W333" s="62">
        <f>V333/V320</f>
        <v>0.42174277953456268</v>
      </c>
      <c r="X333" s="60"/>
      <c r="Y333" s="67">
        <f t="array" ref="Y333">IFERROR(INDEX(#REF!,MATCH($A316&amp;$D333,#REF!,0),MATCH(Y$3,#REF!,0)),0)</f>
        <v>0</v>
      </c>
      <c r="Z333" s="67">
        <f t="array" ref="Z333">IFERROR(INDEX(#REF!,MATCH($A316&amp;$D333,#REF!,0),MATCH(Z$3,#REF!,0)),0)</f>
        <v>0</v>
      </c>
      <c r="AA333" s="67">
        <f t="array" ref="AA333">IFERROR(INDEX(#REF!,MATCH($A316&amp;$D333,#REF!,0),MATCH(AA$3,#REF!,0)),0)</f>
        <v>0</v>
      </c>
      <c r="AB333" s="67">
        <f t="array" ref="AB333">IFERROR(INDEX(#REF!,MATCH($A316&amp;$D333,#REF!,0),MATCH(AB$3,#REF!,0)),0)</f>
        <v>0</v>
      </c>
      <c r="AC333" s="67">
        <f t="array" ref="AC333">IFERROR(INDEX(#REF!,MATCH($A316&amp;$D333,#REF!,0),MATCH(AC$3,#REF!,0)),0)</f>
        <v>0</v>
      </c>
      <c r="AD333" s="67">
        <f t="array" ref="AD333">IFERROR(INDEX(#REF!,MATCH($A316&amp;$D333,#REF!,0),MATCH(AD$3,#REF!,0)),0)</f>
        <v>0</v>
      </c>
      <c r="AE333" s="67">
        <f t="array" ref="AE333">IFERROR(INDEX(#REF!,MATCH($A316&amp;$D333,#REF!,0),MATCH(AE$3,#REF!,0)),0)</f>
        <v>0</v>
      </c>
      <c r="AF333" s="67">
        <f t="array" ref="AF333">IFERROR(INDEX(#REF!,MATCH($A316&amp;$D333,#REF!,0),MATCH(AF$3,#REF!,0)),0)</f>
        <v>0</v>
      </c>
      <c r="AG333" s="67">
        <f t="array" ref="AG333">IFERROR(INDEX(#REF!,MATCH($A316&amp;$D333,#REF!,0),MATCH(AG$3,#REF!,0)),0)</f>
        <v>0</v>
      </c>
      <c r="AH333" s="67">
        <f t="array" ref="AH333">IFERROR(INDEX(#REF!,MATCH($A316&amp;$D333,#REF!,0),MATCH(AH$3,#REF!,0)),0)</f>
        <v>0</v>
      </c>
      <c r="AI333" s="67">
        <f t="array" ref="AI333">IFERROR(INDEX(#REF!,MATCH($A316&amp;$D333,#REF!,0),MATCH(AI$3,#REF!,0)),0)</f>
        <v>0</v>
      </c>
      <c r="AJ333" s="67">
        <f t="array" ref="AJ333">IFERROR(INDEX(#REF!,MATCH($A316&amp;$D333,#REF!,0),MATCH(AJ$3,#REF!,0)),0)</f>
        <v>0</v>
      </c>
      <c r="AK333" s="60"/>
      <c r="AL333" s="87">
        <f t="shared" si="809"/>
        <v>0</v>
      </c>
      <c r="AM333" s="62" t="e">
        <f>AL333/AL320</f>
        <v>#DIV/0!</v>
      </c>
      <c r="AN333" s="60" t="e">
        <f>D316&amp;D333</f>
        <v>#REF!</v>
      </c>
      <c r="AO333" s="67">
        <f t="array" ref="AO333">IFERROR(INDEX(#REF!,MATCH($A316&amp;$D333,#REF!,0),MATCH(AO$3,#REF!,0)),0)</f>
        <v>0</v>
      </c>
      <c r="AP333" s="67">
        <f t="array" ref="AP333">IFERROR(INDEX(#REF!,MATCH($A316&amp;$D333,#REF!,0),MATCH(AP$3,#REF!,0)),0)</f>
        <v>0</v>
      </c>
      <c r="AQ333" s="67">
        <f t="array" ref="AQ333">IFERROR(INDEX(#REF!,MATCH($A316&amp;$D333,#REF!,0),MATCH(AQ$3,#REF!,0)),0)</f>
        <v>0</v>
      </c>
      <c r="AR333" s="67">
        <f t="array" ref="AR333">IFERROR(INDEX(#REF!,MATCH($A316&amp;$D333,#REF!,0),MATCH(AR$3,#REF!,0)),0)</f>
        <v>0</v>
      </c>
      <c r="AS333" s="67">
        <f t="array" ref="AS333">IFERROR(INDEX(#REF!,MATCH($A316&amp;$D333,#REF!,0),MATCH(AS$3,#REF!,0)),0)</f>
        <v>0</v>
      </c>
      <c r="AT333" s="67">
        <f t="array" ref="AT333">IFERROR(INDEX(#REF!,MATCH($A316&amp;$D333,#REF!,0),MATCH(AT$3,#REF!,0)),0)</f>
        <v>0</v>
      </c>
      <c r="AU333" s="67">
        <f t="array" ref="AU333">IFERROR(INDEX(#REF!,MATCH($A316&amp;$D333,#REF!,0),MATCH(AU$3,#REF!,0)),0)</f>
        <v>0</v>
      </c>
      <c r="AV333" s="67">
        <f t="array" ref="AV333">IFERROR(INDEX(#REF!,MATCH($A316&amp;$D333,#REF!,0),MATCH(AV$3,#REF!,0)),0)</f>
        <v>0</v>
      </c>
      <c r="AW333" s="67">
        <f t="array" ref="AW333">IFERROR(INDEX(#REF!,MATCH($A316&amp;$D333,#REF!,0),MATCH(AW$3,#REF!,0)),0)</f>
        <v>0</v>
      </c>
      <c r="AX333" s="67">
        <f t="array" ref="AX333">IFERROR(INDEX(#REF!,MATCH($A316&amp;$D333,#REF!,0),MATCH(AX$3,#REF!,0)),0)</f>
        <v>0</v>
      </c>
      <c r="AY333" s="67">
        <f t="array" ref="AY333">IFERROR(INDEX(#REF!,MATCH($A316&amp;$D333,#REF!,0),MATCH(AY$3,#REF!,0)),0)</f>
        <v>0</v>
      </c>
      <c r="AZ333" s="67">
        <f t="array" ref="AZ333">IFERROR(INDEX(#REF!,MATCH($A316&amp;$D333,#REF!,0),MATCH(AZ$3,#REF!,0)),0)</f>
        <v>0</v>
      </c>
      <c r="BA333" s="60"/>
      <c r="BB333" s="87">
        <f t="shared" si="810"/>
        <v>0</v>
      </c>
      <c r="BC333" s="62" t="e">
        <f>BB333/BB320</f>
        <v>#DIV/0!</v>
      </c>
      <c r="BD333" s="60"/>
      <c r="BE333" s="67">
        <f>INDEX($BE$4:$BK$115,MATCH($D333,$D$4:$D$115,0),MATCH(BE$475,$BE$4:$BK$4,0))</f>
        <v>0</v>
      </c>
      <c r="BF333" s="119"/>
      <c r="BG333" s="120">
        <f>-10%*15%</f>
        <v>-1.4999999999999999E-2</v>
      </c>
      <c r="BH333" s="121" t="e">
        <f>BH318</f>
        <v>#REF!</v>
      </c>
      <c r="BI333" s="121">
        <f t="shared" si="853"/>
        <v>0</v>
      </c>
      <c r="BJ333" s="120">
        <f t="shared" si="853"/>
        <v>0</v>
      </c>
      <c r="BK333" s="121">
        <f t="shared" si="853"/>
        <v>0</v>
      </c>
      <c r="BL333" s="60"/>
      <c r="BM333" s="67">
        <f t="array" ref="BM333">IFERROR(INDEX(#REF!,MATCH($A316&amp;$D333,#REF!,0),MATCH(BM$3,#REF!,0)),0)</f>
        <v>0</v>
      </c>
      <c r="BN333" s="67">
        <f t="array" ref="BN333">IFERROR(INDEX(#REF!,MATCH($A316&amp;$D333,#REF!,0),MATCH(BN$3,#REF!,0)),0)</f>
        <v>0</v>
      </c>
      <c r="BO333" s="67">
        <f t="array" ref="BO333">IFERROR(INDEX(#REF!,MATCH($A316&amp;$D333,#REF!,0),MATCH(BO$3,#REF!,0)),0)</f>
        <v>0</v>
      </c>
      <c r="BP333" s="67">
        <f t="array" ref="BP333">IFERROR(INDEX(#REF!,MATCH($A316&amp;$D333,#REF!,0),MATCH(BP$3,#REF!,0)),0)</f>
        <v>0</v>
      </c>
      <c r="BQ333" s="67" t="e">
        <f t="shared" si="854"/>
        <v>#REF!</v>
      </c>
      <c r="BR333" s="67" t="e">
        <f t="shared" si="854"/>
        <v>#REF!</v>
      </c>
      <c r="BS333" s="67" t="e">
        <f t="shared" si="854"/>
        <v>#REF!</v>
      </c>
      <c r="BT333" s="67" t="e">
        <f t="shared" si="854"/>
        <v>#REF!</v>
      </c>
      <c r="BU333" s="67" t="e">
        <f t="shared" si="854"/>
        <v>#REF!</v>
      </c>
      <c r="BV333" s="67" t="e">
        <f t="shared" si="854"/>
        <v>#REF!</v>
      </c>
      <c r="BW333" s="67" t="e">
        <f t="shared" si="854"/>
        <v>#REF!</v>
      </c>
      <c r="BX333" s="67" t="e">
        <f t="shared" si="854"/>
        <v>#REF!</v>
      </c>
      <c r="BY333" s="60"/>
      <c r="BZ333" s="87" t="e">
        <f t="shared" si="811"/>
        <v>#REF!</v>
      </c>
      <c r="CA333" s="62" t="e">
        <f>BZ333/BZ320</f>
        <v>#REF!</v>
      </c>
      <c r="CB333" s="60"/>
      <c r="CC333" s="67" t="e">
        <f t="shared" ref="CC333:CN333" si="856">((CC320*$G333*--(AND($BF333=0,$BG333=0))+$BF333+CC320*$BG333)*--(CC$3&gt;=$BH333))*(1+$BJ333*--(CC$3&gt;=$BK333))*--(IFERROR(MOD(MONTH(CC$3),$BI333),0)=0)</f>
        <v>#REF!</v>
      </c>
      <c r="CD333" s="67" t="e">
        <f t="shared" si="856"/>
        <v>#REF!</v>
      </c>
      <c r="CE333" s="67" t="e">
        <f t="shared" si="856"/>
        <v>#REF!</v>
      </c>
      <c r="CF333" s="67" t="e">
        <f t="shared" si="856"/>
        <v>#REF!</v>
      </c>
      <c r="CG333" s="67" t="e">
        <f t="shared" si="856"/>
        <v>#REF!</v>
      </c>
      <c r="CH333" s="67" t="e">
        <f t="shared" si="856"/>
        <v>#REF!</v>
      </c>
      <c r="CI333" s="67" t="e">
        <f t="shared" si="856"/>
        <v>#REF!</v>
      </c>
      <c r="CJ333" s="67" t="e">
        <f t="shared" si="856"/>
        <v>#REF!</v>
      </c>
      <c r="CK333" s="67" t="e">
        <f t="shared" si="856"/>
        <v>#REF!</v>
      </c>
      <c r="CL333" s="67" t="e">
        <f t="shared" si="856"/>
        <v>#REF!</v>
      </c>
      <c r="CM333" s="67" t="e">
        <f t="shared" si="856"/>
        <v>#REF!</v>
      </c>
      <c r="CN333" s="67" t="e">
        <f t="shared" si="856"/>
        <v>#REF!</v>
      </c>
      <c r="CO333" s="60"/>
      <c r="CP333" s="87" t="e">
        <f t="shared" si="812"/>
        <v>#REF!</v>
      </c>
      <c r="CQ333" s="62" t="e">
        <f>CP333/CP320</f>
        <v>#REF!</v>
      </c>
    </row>
    <row r="334" spans="1:95" ht="10.5" customHeight="1" outlineLevel="1" x14ac:dyDescent="0.25">
      <c r="A334" s="70" t="str">
        <f t="shared" si="807"/>
        <v>DespesaCusto de Ocupação</v>
      </c>
      <c r="B334" s="70" t="s">
        <v>53</v>
      </c>
      <c r="C334" s="70" t="s">
        <v>257</v>
      </c>
      <c r="D334" s="60" t="s">
        <v>68</v>
      </c>
      <c r="E334" s="60" t="e">
        <f>D316</f>
        <v>#REF!</v>
      </c>
      <c r="F334" s="60"/>
      <c r="G334" s="62">
        <v>-0.21759288893801321</v>
      </c>
      <c r="H334" s="60"/>
      <c r="I334" s="67">
        <v>-3539.3540112548708</v>
      </c>
      <c r="J334" s="67">
        <v>-2907.661534197633</v>
      </c>
      <c r="K334" s="67">
        <v>-3199.4611893101728</v>
      </c>
      <c r="L334" s="67">
        <v>-4602.382521834209</v>
      </c>
      <c r="M334" s="67">
        <v>-3666.1081524283081</v>
      </c>
      <c r="N334" s="67">
        <v>-4136.4043257086587</v>
      </c>
      <c r="O334" s="67">
        <v>-3529.5425582518128</v>
      </c>
      <c r="P334" s="67">
        <v>-3777.6814621470871</v>
      </c>
      <c r="Q334" s="67">
        <v>-4811.6554994471799</v>
      </c>
      <c r="R334" s="67">
        <v>-3772.495540299054</v>
      </c>
      <c r="S334" s="67">
        <v>-3526.8999075628481</v>
      </c>
      <c r="T334" s="67">
        <v>-4304.2713001013672</v>
      </c>
      <c r="U334" s="60"/>
      <c r="V334" s="87">
        <f t="shared" si="808"/>
        <v>-45773.9180025432</v>
      </c>
      <c r="W334" s="62">
        <f>V334/V318</f>
        <v>-7.1143520776428687E-2</v>
      </c>
      <c r="X334" s="60"/>
      <c r="Y334" s="67">
        <f t="array" ref="Y334">IFERROR(INDEX(#REF!,MATCH($A316&amp;$D334,#REF!,0),MATCH(Y$3,#REF!,0)),0)</f>
        <v>0</v>
      </c>
      <c r="Z334" s="67">
        <f t="array" ref="Z334">IFERROR(INDEX(#REF!,MATCH($A316&amp;$D334,#REF!,0),MATCH(Z$3,#REF!,0)),0)</f>
        <v>0</v>
      </c>
      <c r="AA334" s="67">
        <f t="array" ref="AA334">IFERROR(INDEX(#REF!,MATCH($A316&amp;$D334,#REF!,0),MATCH(AA$3,#REF!,0)),0)</f>
        <v>0</v>
      </c>
      <c r="AB334" s="67">
        <f t="array" ref="AB334">IFERROR(INDEX(#REF!,MATCH($A316&amp;$D334,#REF!,0),MATCH(AB$3,#REF!,0)),0)</f>
        <v>0</v>
      </c>
      <c r="AC334" s="67">
        <f t="array" ref="AC334">IFERROR(INDEX(#REF!,MATCH($A316&amp;$D334,#REF!,0),MATCH(AC$3,#REF!,0)),0)</f>
        <v>0</v>
      </c>
      <c r="AD334" s="67">
        <f t="array" ref="AD334">IFERROR(INDEX(#REF!,MATCH($A316&amp;$D334,#REF!,0),MATCH(AD$3,#REF!,0)),0)</f>
        <v>0</v>
      </c>
      <c r="AE334" s="67">
        <f t="array" ref="AE334">IFERROR(INDEX(#REF!,MATCH($A316&amp;$D334,#REF!,0),MATCH(AE$3,#REF!,0)),0)</f>
        <v>0</v>
      </c>
      <c r="AF334" s="67">
        <f t="array" ref="AF334">IFERROR(INDEX(#REF!,MATCH($A316&amp;$D334,#REF!,0),MATCH(AF$3,#REF!,0)),0)</f>
        <v>0</v>
      </c>
      <c r="AG334" s="67">
        <f t="array" ref="AG334">IFERROR(INDEX(#REF!,MATCH($A316&amp;$D334,#REF!,0),MATCH(AG$3,#REF!,0)),0)</f>
        <v>0</v>
      </c>
      <c r="AH334" s="67">
        <f t="array" ref="AH334">IFERROR(INDEX(#REF!,MATCH($A316&amp;$D334,#REF!,0),MATCH(AH$3,#REF!,0)),0)</f>
        <v>0</v>
      </c>
      <c r="AI334" s="67">
        <f t="array" ref="AI334">IFERROR(INDEX(#REF!,MATCH($A316&amp;$D334,#REF!,0),MATCH(AI$3,#REF!,0)),0)</f>
        <v>0</v>
      </c>
      <c r="AJ334" s="67">
        <f t="array" ref="AJ334">IFERROR(INDEX(#REF!,MATCH($A316&amp;$D334,#REF!,0),MATCH(AJ$3,#REF!,0)),0)</f>
        <v>0</v>
      </c>
      <c r="AK334" s="60"/>
      <c r="AL334" s="87">
        <f t="shared" si="809"/>
        <v>0</v>
      </c>
      <c r="AM334" s="62" t="e">
        <f>AL334/AL318</f>
        <v>#DIV/0!</v>
      </c>
      <c r="AN334" s="60" t="e">
        <f>D316&amp;D334</f>
        <v>#REF!</v>
      </c>
      <c r="AO334" s="67">
        <f t="array" ref="AO334">IFERROR(INDEX(#REF!,MATCH($A316&amp;$D334,#REF!,0),MATCH(AO$3,#REF!,0)),0)</f>
        <v>0</v>
      </c>
      <c r="AP334" s="67">
        <f t="array" ref="AP334">IFERROR(INDEX(#REF!,MATCH($A316&amp;$D334,#REF!,0),MATCH(AP$3,#REF!,0)),0)</f>
        <v>0</v>
      </c>
      <c r="AQ334" s="67">
        <f t="array" ref="AQ334">IFERROR(INDEX(#REF!,MATCH($A316&amp;$D334,#REF!,0),MATCH(AQ$3,#REF!,0)),0)</f>
        <v>0</v>
      </c>
      <c r="AR334" s="67">
        <f t="array" ref="AR334">IFERROR(INDEX(#REF!,MATCH($A316&amp;$D334,#REF!,0),MATCH(AR$3,#REF!,0)),0)</f>
        <v>0</v>
      </c>
      <c r="AS334" s="67">
        <f t="array" ref="AS334">IFERROR(INDEX(#REF!,MATCH($A316&amp;$D334,#REF!,0),MATCH(AS$3,#REF!,0)),0)</f>
        <v>0</v>
      </c>
      <c r="AT334" s="67">
        <f t="array" ref="AT334">IFERROR(INDEX(#REF!,MATCH($A316&amp;$D334,#REF!,0),MATCH(AT$3,#REF!,0)),0)</f>
        <v>0</v>
      </c>
      <c r="AU334" s="67">
        <f t="array" ref="AU334">IFERROR(INDEX(#REF!,MATCH($A316&amp;$D334,#REF!,0),MATCH(AU$3,#REF!,0)),0)</f>
        <v>0</v>
      </c>
      <c r="AV334" s="67">
        <f t="array" ref="AV334">IFERROR(INDEX(#REF!,MATCH($A316&amp;$D334,#REF!,0),MATCH(AV$3,#REF!,0)),0)</f>
        <v>0</v>
      </c>
      <c r="AW334" s="67">
        <f t="array" ref="AW334">IFERROR(INDEX(#REF!,MATCH($A316&amp;$D334,#REF!,0),MATCH(AW$3,#REF!,0)),0)</f>
        <v>0</v>
      </c>
      <c r="AX334" s="67">
        <f t="array" ref="AX334">IFERROR(INDEX(#REF!,MATCH($A316&amp;$D334,#REF!,0),MATCH(AX$3,#REF!,0)),0)</f>
        <v>0</v>
      </c>
      <c r="AY334" s="67">
        <f t="array" ref="AY334">IFERROR(INDEX(#REF!,MATCH($A316&amp;$D334,#REF!,0),MATCH(AY$3,#REF!,0)),0)</f>
        <v>0</v>
      </c>
      <c r="AZ334" s="67">
        <f t="array" ref="AZ334">IFERROR(INDEX(#REF!,MATCH($A316&amp;$D334,#REF!,0),MATCH(AZ$3,#REF!,0)),0)</f>
        <v>0</v>
      </c>
      <c r="BA334" s="60"/>
      <c r="BB334" s="87">
        <f t="shared" si="810"/>
        <v>0</v>
      </c>
      <c r="BC334" s="62" t="e">
        <f>BB334/BB318</f>
        <v>#DIV/0!</v>
      </c>
      <c r="BD334" s="60"/>
      <c r="BE334" s="94" t="e">
        <f t="array" ref="BE334">INDEX(#REF!,MATCH($D316,#REF!,0),MATCH("Carência",#REF!,0))</f>
        <v>#REF!</v>
      </c>
      <c r="BF334" s="141" t="e">
        <f t="array" ref="BF334">INDEX(#REF!,MATCH($D316,#REF!,0),MATCH($D334,#REF!,0))</f>
        <v>#REF!</v>
      </c>
      <c r="BG334" s="142" t="e">
        <f t="array" ref="BG334">INDEX(#REF!,MATCH($D316,#REF!,0),MATCH("CTO",#REF!,0))</f>
        <v>#REF!</v>
      </c>
      <c r="BH334" s="143" t="e">
        <f>EDATE(BH318,BE334)</f>
        <v>#REF!</v>
      </c>
      <c r="BI334" s="144"/>
      <c r="BJ334" s="142" t="e">
        <f t="array" ref="BJ334">INDEX(#REF!,MATCH($D316,#REF!,0),MATCH("Degrau",#REF!,0))</f>
        <v>#REF!</v>
      </c>
      <c r="BK334" s="143" t="e">
        <f t="array" ref="BK334">INDEX(#REF!,MATCH($D316,#REF!,0),MATCH("Data degrau",#REF!,0))</f>
        <v>#REF!</v>
      </c>
      <c r="BL334" s="60"/>
      <c r="BM334" s="67">
        <f t="array" ref="BM334">IFERROR(INDEX(#REF!,MATCH($A316&amp;$D334,#REF!,0),MATCH(BM$3,#REF!,0)),0)</f>
        <v>0</v>
      </c>
      <c r="BN334" s="67">
        <f t="array" ref="BN334">IFERROR(INDEX(#REF!,MATCH($A316&amp;$D334,#REF!,0),MATCH(BN$3,#REF!,0)),0)</f>
        <v>0</v>
      </c>
      <c r="BO334" s="67">
        <f t="array" ref="BO334">IFERROR(INDEX(#REF!,MATCH($A316&amp;$D334,#REF!,0),MATCH(BO$3,#REF!,0)),0)</f>
        <v>0</v>
      </c>
      <c r="BP334" s="67">
        <f t="array" ref="BP334">IFERROR(INDEX(#REF!,MATCH($A316&amp;$D334,#REF!,0),MATCH(BP$3,#REF!,0)),0)</f>
        <v>0</v>
      </c>
      <c r="BQ334" s="67" t="e">
        <f t="array" ref="BQ334">((BQ318*$G334*--(AND($BF334=0,$BG334=0))+$BF334+BQ318*$BG334)*--(BQ$3&gt;=$BH334))*(1+$BJ334*--(BQ$3&gt;=$BK334))*--(IFERROR(MOD(MONTH(BQ$3),$BI334),0)=0)*(1+IFERROR(INDEX(#REF!,MATCH($D316,#REF!,0),MATCH("AI"&amp;MONTH(BQ$3),#REF!,0)),0))</f>
        <v>#REF!</v>
      </c>
      <c r="BR334" s="67" t="e">
        <f t="array" ref="BR334">((BR318*$G334*--(AND($BF334=0,$BG334=0))+$BF334+BR318*$BG334)*--(BR$3&gt;=$BH334))*(1+$BJ334*--(BR$3&gt;=$BK334))*--(IFERROR(MOD(MONTH(BR$3),$BI334),0)=0)*(1+IFERROR(INDEX(#REF!,MATCH($D316,#REF!,0),MATCH("AI"&amp;MONTH(BR$3),#REF!,0)),0))</f>
        <v>#REF!</v>
      </c>
      <c r="BS334" s="67" t="e">
        <f t="array" ref="BS334">((BS318*$G334*--(AND($BF334=0,$BG334=0))+$BF334+BS318*$BG334)*--(BS$3&gt;=$BH334))*(1+$BJ334*--(BS$3&gt;=$BK334))*--(IFERROR(MOD(MONTH(BS$3),$BI334),0)=0)*(1+IFERROR(INDEX(#REF!,MATCH($D316,#REF!,0),MATCH("AI"&amp;MONTH(BS$3),#REF!,0)),0))</f>
        <v>#REF!</v>
      </c>
      <c r="BT334" s="67" t="e">
        <f t="array" ref="BT334">((BT318*$G334*--(AND($BF334=0,$BG334=0))+$BF334+BT318*$BG334)*--(BT$3&gt;=$BH334))*(1+$BJ334*--(BT$3&gt;=$BK334))*--(IFERROR(MOD(MONTH(BT$3),$BI334),0)=0)*(1+IFERROR(INDEX(#REF!,MATCH($D316,#REF!,0),MATCH("AI"&amp;MONTH(BT$3),#REF!,0)),0))</f>
        <v>#REF!</v>
      </c>
      <c r="BU334" s="67" t="e">
        <f t="array" ref="BU334">((BU318*$G334*--(AND($BF334=0,$BG334=0))+$BF334+BU318*$BG334)*--(BU$3&gt;=$BH334))*(1+$BJ334*--(BU$3&gt;=$BK334))*--(IFERROR(MOD(MONTH(BU$3),$BI334),0)=0)*(1+IFERROR(INDEX(#REF!,MATCH($D316,#REF!,0),MATCH("AI"&amp;MONTH(BU$3),#REF!,0)),0))</f>
        <v>#REF!</v>
      </c>
      <c r="BV334" s="67" t="e">
        <f t="array" ref="BV334">((BV318*$G334*--(AND($BF334=0,$BG334=0))+$BF334+BV318*$BG334)*--(BV$3&gt;=$BH334))*(1+$BJ334*--(BV$3&gt;=$BK334))*--(IFERROR(MOD(MONTH(BV$3),$BI334),0)=0)*(1+IFERROR(INDEX(#REF!,MATCH($D316,#REF!,0),MATCH("AI"&amp;MONTH(BV$3),#REF!,0)),0))</f>
        <v>#REF!</v>
      </c>
      <c r="BW334" s="67" t="e">
        <f t="array" ref="BW334">((BW318*$G334*--(AND($BF334=0,$BG334=0))+$BF334+BW318*$BG334)*--(BW$3&gt;=$BH334))*(1+$BJ334*--(BW$3&gt;=$BK334))*--(IFERROR(MOD(MONTH(BW$3),$BI334),0)=0)*(1+IFERROR(INDEX(#REF!,MATCH($D316,#REF!,0),MATCH("AI"&amp;MONTH(BW$3),#REF!,0)),0))</f>
        <v>#REF!</v>
      </c>
      <c r="BX334" s="67" t="e">
        <f t="array" ref="BX334">((BX318*$G334*--(AND($BF334=0,$BG334=0))+$BF334+BX318*$BG334)*--(BX$3&gt;=$BH334))*(1+$BJ334*--(BX$3&gt;=$BK334))*--(IFERROR(MOD(MONTH(BX$3),$BI334),0)=0)*(1+IFERROR(INDEX(#REF!,MATCH($D316,#REF!,0),MATCH("AI"&amp;MONTH(BX$3),#REF!,0)),0))</f>
        <v>#REF!</v>
      </c>
      <c r="BY334" s="60"/>
      <c r="BZ334" s="87" t="e">
        <f t="shared" si="811"/>
        <v>#REF!</v>
      </c>
      <c r="CA334" s="62" t="e">
        <f>BZ334/BZ318</f>
        <v>#REF!</v>
      </c>
      <c r="CB334" s="60"/>
      <c r="CC334" s="67" t="e">
        <f t="array" ref="CC334">((CC318*$G334*--(AND($BF334=0,$BG334=0))+$BF334+CC318*$BG334)*--(CC$3&gt;=$BH334))*(1+$BJ334*--(CC$3&gt;=$BK334))*--(IFERROR(MOD(MONTH(CC$3),$BI334),0)=0)*(1+IFERROR(INDEX(#REF!,MATCH($D316,#REF!,0),MATCH("AI"&amp;MONTH(CC$3),#REF!,0)),0))</f>
        <v>#REF!</v>
      </c>
      <c r="CD334" s="67" t="e">
        <f t="array" ref="CD334">((CD318*$G334*--(AND($BF334=0,$BG334=0))+$BF334+CD318*$BG334)*--(CD$3&gt;=$BH334))*(1+$BJ334*--(CD$3&gt;=$BK334))*--(IFERROR(MOD(MONTH(CD$3),$BI334),0)=0)*(1+IFERROR(INDEX(#REF!,MATCH($D316,#REF!,0),MATCH("AI"&amp;MONTH(CD$3),#REF!,0)),0))</f>
        <v>#REF!</v>
      </c>
      <c r="CE334" s="67" t="e">
        <f t="array" ref="CE334">((CE318*$G334*--(AND($BF334=0,$BG334=0))+$BF334+CE318*$BG334)*--(CE$3&gt;=$BH334))*(1+$BJ334*--(CE$3&gt;=$BK334))*--(IFERROR(MOD(MONTH(CE$3),$BI334),0)=0)*(1+IFERROR(INDEX(#REF!,MATCH($D316,#REF!,0),MATCH("AI"&amp;MONTH(CE$3),#REF!,0)),0))</f>
        <v>#REF!</v>
      </c>
      <c r="CF334" s="67" t="e">
        <f t="array" ref="CF334">((CF318*$G334*--(AND($BF334=0,$BG334=0))+$BF334+CF318*$BG334)*--(CF$3&gt;=$BH334))*(1+$BJ334*--(CF$3&gt;=$BK334))*--(IFERROR(MOD(MONTH(CF$3),$BI334),0)=0)*(1+IFERROR(INDEX(#REF!,MATCH($D316,#REF!,0),MATCH("AI"&amp;MONTH(CF$3),#REF!,0)),0))</f>
        <v>#REF!</v>
      </c>
      <c r="CG334" s="67" t="e">
        <f t="array" ref="CG334">((CG318*$G334*--(AND($BF334=0,$BG334=0))+$BF334+CG318*$BG334)*--(CG$3&gt;=$BH334))*(1+$BJ334*--(CG$3&gt;=$BK334))*--(IFERROR(MOD(MONTH(CG$3),$BI334),0)=0)*(1+IFERROR(INDEX(#REF!,MATCH($D316,#REF!,0),MATCH("AI"&amp;MONTH(CG$3),#REF!,0)),0))</f>
        <v>#REF!</v>
      </c>
      <c r="CH334" s="67" t="e">
        <f t="array" ref="CH334">((CH318*$G334*--(AND($BF334=0,$BG334=0))+$BF334+CH318*$BG334)*--(CH$3&gt;=$BH334))*(1+$BJ334*--(CH$3&gt;=$BK334))*--(IFERROR(MOD(MONTH(CH$3),$BI334),0)=0)*(1+IFERROR(INDEX(#REF!,MATCH($D316,#REF!,0),MATCH("AI"&amp;MONTH(CH$3),#REF!,0)),0))</f>
        <v>#REF!</v>
      </c>
      <c r="CI334" s="67" t="e">
        <f t="array" ref="CI334">((CI318*$G334*--(AND($BF334=0,$BG334=0))+$BF334+CI318*$BG334)*--(CI$3&gt;=$BH334))*(1+$BJ334*--(CI$3&gt;=$BK334))*--(IFERROR(MOD(MONTH(CI$3),$BI334),0)=0)*(1+IFERROR(INDEX(#REF!,MATCH($D316,#REF!,0),MATCH("AI"&amp;MONTH(CI$3),#REF!,0)),0))</f>
        <v>#REF!</v>
      </c>
      <c r="CJ334" s="67" t="e">
        <f t="array" ref="CJ334">((CJ318*$G334*--(AND($BF334=0,$BG334=0))+$BF334+CJ318*$BG334)*--(CJ$3&gt;=$BH334))*(1+$BJ334*--(CJ$3&gt;=$BK334))*--(IFERROR(MOD(MONTH(CJ$3),$BI334),0)=0)*(1+IFERROR(INDEX(#REF!,MATCH($D316,#REF!,0),MATCH("AI"&amp;MONTH(CJ$3),#REF!,0)),0))</f>
        <v>#REF!</v>
      </c>
      <c r="CK334" s="67" t="e">
        <f t="array" ref="CK334">((CK318*$G334*--(AND($BF334=0,$BG334=0))+$BF334+CK318*$BG334)*--(CK$3&gt;=$BH334))*(1+$BJ334*--(CK$3&gt;=$BK334))*--(IFERROR(MOD(MONTH(CK$3),$BI334),0)=0)*(1+IFERROR(INDEX(#REF!,MATCH($D316,#REF!,0),MATCH("AI"&amp;MONTH(CK$3),#REF!,0)),0))</f>
        <v>#REF!</v>
      </c>
      <c r="CL334" s="67" t="e">
        <f t="array" ref="CL334">((CL318*$G334*--(AND($BF334=0,$BG334=0))+$BF334+CL318*$BG334)*--(CL$3&gt;=$BH334))*(1+$BJ334*--(CL$3&gt;=$BK334))*--(IFERROR(MOD(MONTH(CL$3),$BI334),0)=0)*(1+IFERROR(INDEX(#REF!,MATCH($D316,#REF!,0),MATCH("AI"&amp;MONTH(CL$3),#REF!,0)),0))</f>
        <v>#REF!</v>
      </c>
      <c r="CM334" s="67" t="e">
        <f t="array" ref="CM334">((CM318*$G334*--(AND($BF334=0,$BG334=0))+$BF334+CM318*$BG334)*--(CM$3&gt;=$BH334))*(1+$BJ334*--(CM$3&gt;=$BK334))*--(IFERROR(MOD(MONTH(CM$3),$BI334),0)=0)*(1+IFERROR(INDEX(#REF!,MATCH($D316,#REF!,0),MATCH("AI"&amp;MONTH(CM$3),#REF!,0)),0))</f>
        <v>#REF!</v>
      </c>
      <c r="CN334" s="67" t="e">
        <f t="array" ref="CN334">((CN318*$G334*--(AND($BF334=0,$BG334=0))+$BF334+CN318*$BG334)*--(CN$3&gt;=$BH334))*(1+$BJ334*--(CN$3&gt;=$BK334))*--(IFERROR(MOD(MONTH(CN$3),$BI334),0)=0)*(1+IFERROR(INDEX(#REF!,MATCH($D316,#REF!,0),MATCH("AI"&amp;MONTH(CN$3),#REF!,0)),0))</f>
        <v>#REF!</v>
      </c>
      <c r="CO334" s="60"/>
      <c r="CP334" s="87" t="e">
        <f t="shared" si="812"/>
        <v>#REF!</v>
      </c>
      <c r="CQ334" s="62" t="e">
        <f>CP334/CP318</f>
        <v>#REF!</v>
      </c>
    </row>
    <row r="335" spans="1:95" ht="10.5" customHeight="1" outlineLevel="1" x14ac:dyDescent="0.25">
      <c r="A335" s="70" t="str">
        <f t="shared" si="807"/>
        <v>DespesaOutras despesas lojas</v>
      </c>
      <c r="B335" s="70" t="s">
        <v>53</v>
      </c>
      <c r="C335" s="70"/>
      <c r="D335" s="60" t="s">
        <v>69</v>
      </c>
      <c r="E335" s="60" t="e">
        <f>D316</f>
        <v>#REF!</v>
      </c>
      <c r="F335" s="60"/>
      <c r="G335" s="62">
        <v>-7.4249683158962554E-4</v>
      </c>
      <c r="H335" s="60"/>
      <c r="I335" s="67">
        <v>-374.32447199424121</v>
      </c>
      <c r="J335" s="67">
        <v>-294.29379689808451</v>
      </c>
      <c r="K335" s="67">
        <v>-607.37399235820624</v>
      </c>
      <c r="L335" s="67">
        <v>-453.25756619282078</v>
      </c>
      <c r="M335" s="67">
        <v>0</v>
      </c>
      <c r="N335" s="67">
        <v>0</v>
      </c>
      <c r="O335" s="67">
        <v>0</v>
      </c>
      <c r="P335" s="67">
        <v>0</v>
      </c>
      <c r="Q335" s="67">
        <v>0</v>
      </c>
      <c r="R335" s="67">
        <v>0</v>
      </c>
      <c r="S335" s="67">
        <v>0</v>
      </c>
      <c r="T335" s="67">
        <v>0</v>
      </c>
      <c r="U335" s="60"/>
      <c r="V335" s="87">
        <f t="shared" si="808"/>
        <v>-1729.2498274433528</v>
      </c>
      <c r="W335" s="62">
        <f>V335/V318</f>
        <v>-2.6876642069292964E-3</v>
      </c>
      <c r="X335" s="60"/>
      <c r="Y335" s="67">
        <f t="shared" ref="Y335:AJ335" si="857">SUM(Y336:Y339)</f>
        <v>0</v>
      </c>
      <c r="Z335" s="67">
        <f t="shared" si="857"/>
        <v>0</v>
      </c>
      <c r="AA335" s="67">
        <f t="shared" si="857"/>
        <v>0</v>
      </c>
      <c r="AB335" s="67">
        <f t="shared" si="857"/>
        <v>0</v>
      </c>
      <c r="AC335" s="67">
        <f t="shared" si="857"/>
        <v>0</v>
      </c>
      <c r="AD335" s="67">
        <f t="shared" si="857"/>
        <v>0</v>
      </c>
      <c r="AE335" s="67">
        <f t="shared" si="857"/>
        <v>0</v>
      </c>
      <c r="AF335" s="67">
        <f t="shared" si="857"/>
        <v>0</v>
      </c>
      <c r="AG335" s="67">
        <f t="shared" si="857"/>
        <v>0</v>
      </c>
      <c r="AH335" s="67">
        <f t="shared" si="857"/>
        <v>0</v>
      </c>
      <c r="AI335" s="67">
        <f t="shared" si="857"/>
        <v>0</v>
      </c>
      <c r="AJ335" s="67">
        <f t="shared" si="857"/>
        <v>0</v>
      </c>
      <c r="AK335" s="60"/>
      <c r="AL335" s="87">
        <f t="shared" si="809"/>
        <v>0</v>
      </c>
      <c r="AM335" s="62" t="e">
        <f>AL335/AL318</f>
        <v>#DIV/0!</v>
      </c>
      <c r="AN335" s="60" t="e">
        <f>D316&amp;D335</f>
        <v>#REF!</v>
      </c>
      <c r="AO335" s="67">
        <f t="shared" ref="AO335:AZ335" si="858">SUM(AO336:AO339)</f>
        <v>0</v>
      </c>
      <c r="AP335" s="67">
        <f t="shared" si="858"/>
        <v>0</v>
      </c>
      <c r="AQ335" s="67">
        <f t="shared" si="858"/>
        <v>0</v>
      </c>
      <c r="AR335" s="67">
        <f t="shared" si="858"/>
        <v>0</v>
      </c>
      <c r="AS335" s="67">
        <f t="shared" si="858"/>
        <v>0</v>
      </c>
      <c r="AT335" s="67">
        <f t="shared" si="858"/>
        <v>0</v>
      </c>
      <c r="AU335" s="67">
        <f t="shared" si="858"/>
        <v>0</v>
      </c>
      <c r="AV335" s="67">
        <f t="shared" si="858"/>
        <v>0</v>
      </c>
      <c r="AW335" s="67">
        <f t="shared" si="858"/>
        <v>0</v>
      </c>
      <c r="AX335" s="67">
        <f t="shared" si="858"/>
        <v>0</v>
      </c>
      <c r="AY335" s="67">
        <f t="shared" si="858"/>
        <v>0</v>
      </c>
      <c r="AZ335" s="67">
        <f t="shared" si="858"/>
        <v>0</v>
      </c>
      <c r="BA335" s="60"/>
      <c r="BB335" s="87">
        <f t="shared" si="810"/>
        <v>0</v>
      </c>
      <c r="BC335" s="62" t="e">
        <f>BB335/BB318</f>
        <v>#DIV/0!</v>
      </c>
      <c r="BD335" s="60"/>
      <c r="BE335" s="67">
        <f t="shared" ref="BE335:BG339" si="859">INDEX($BE$4:$BK$115,MATCH($D335,$D$4:$D$115,0),MATCH(BE$475,$BE$4:$BK$4,0))</f>
        <v>0</v>
      </c>
      <c r="BF335" s="119">
        <f t="shared" si="859"/>
        <v>0</v>
      </c>
      <c r="BG335" s="120">
        <f t="shared" si="859"/>
        <v>0</v>
      </c>
      <c r="BH335" s="121" t="e">
        <f>BH318</f>
        <v>#REF!</v>
      </c>
      <c r="BI335" s="121">
        <f t="shared" ref="BI335:BK342" si="860">INDEX($BE$4:$BK$115,MATCH($D335,$D$4:$D$115,0),MATCH(BI$475,$BE$4:$BK$4,0))</f>
        <v>0</v>
      </c>
      <c r="BJ335" s="120">
        <f t="shared" si="860"/>
        <v>0</v>
      </c>
      <c r="BK335" s="121">
        <f t="shared" si="860"/>
        <v>0</v>
      </c>
      <c r="BL335" s="60"/>
      <c r="BM335" s="67">
        <f t="shared" ref="BM335:BX335" si="861">SUM(BM336:BM339)</f>
        <v>0</v>
      </c>
      <c r="BN335" s="67">
        <f t="shared" si="861"/>
        <v>0</v>
      </c>
      <c r="BO335" s="67">
        <f t="shared" si="861"/>
        <v>0</v>
      </c>
      <c r="BP335" s="67">
        <f t="shared" si="861"/>
        <v>0</v>
      </c>
      <c r="BQ335" s="67" t="e">
        <f t="shared" si="861"/>
        <v>#REF!</v>
      </c>
      <c r="BR335" s="67" t="e">
        <f t="shared" si="861"/>
        <v>#REF!</v>
      </c>
      <c r="BS335" s="67" t="e">
        <f t="shared" si="861"/>
        <v>#REF!</v>
      </c>
      <c r="BT335" s="67" t="e">
        <f t="shared" si="861"/>
        <v>#REF!</v>
      </c>
      <c r="BU335" s="67" t="e">
        <f t="shared" si="861"/>
        <v>#REF!</v>
      </c>
      <c r="BV335" s="67" t="e">
        <f t="shared" si="861"/>
        <v>#REF!</v>
      </c>
      <c r="BW335" s="67" t="e">
        <f t="shared" si="861"/>
        <v>#REF!</v>
      </c>
      <c r="BX335" s="67" t="e">
        <f t="shared" si="861"/>
        <v>#REF!</v>
      </c>
      <c r="BY335" s="60"/>
      <c r="BZ335" s="87" t="e">
        <f t="shared" si="811"/>
        <v>#REF!</v>
      </c>
      <c r="CA335" s="62" t="e">
        <f>BZ335/BZ318</f>
        <v>#REF!</v>
      </c>
      <c r="CB335" s="60"/>
      <c r="CC335" s="67" t="e">
        <f t="shared" ref="CC335:CN335" si="862">SUM(CC336:CC339)</f>
        <v>#REF!</v>
      </c>
      <c r="CD335" s="67" t="e">
        <f t="shared" si="862"/>
        <v>#REF!</v>
      </c>
      <c r="CE335" s="67" t="e">
        <f t="shared" si="862"/>
        <v>#REF!</v>
      </c>
      <c r="CF335" s="67" t="e">
        <f t="shared" si="862"/>
        <v>#REF!</v>
      </c>
      <c r="CG335" s="67" t="e">
        <f t="shared" si="862"/>
        <v>#REF!</v>
      </c>
      <c r="CH335" s="67" t="e">
        <f t="shared" si="862"/>
        <v>#REF!</v>
      </c>
      <c r="CI335" s="67" t="e">
        <f t="shared" si="862"/>
        <v>#REF!</v>
      </c>
      <c r="CJ335" s="67" t="e">
        <f t="shared" si="862"/>
        <v>#REF!</v>
      </c>
      <c r="CK335" s="67" t="e">
        <f t="shared" si="862"/>
        <v>#REF!</v>
      </c>
      <c r="CL335" s="67" t="e">
        <f t="shared" si="862"/>
        <v>#REF!</v>
      </c>
      <c r="CM335" s="67" t="e">
        <f t="shared" si="862"/>
        <v>#REF!</v>
      </c>
      <c r="CN335" s="67" t="e">
        <f t="shared" si="862"/>
        <v>#REF!</v>
      </c>
      <c r="CO335" s="60"/>
      <c r="CP335" s="87" t="e">
        <f t="shared" si="812"/>
        <v>#REF!</v>
      </c>
      <c r="CQ335" s="62" t="e">
        <f>CP335/CP318</f>
        <v>#REF!</v>
      </c>
    </row>
    <row r="336" spans="1:95" ht="10.5" customHeight="1" outlineLevel="2" x14ac:dyDescent="0.25">
      <c r="A336" s="70" t="str">
        <f t="shared" si="807"/>
        <v>DespesaEscritório/informática/caixinha</v>
      </c>
      <c r="B336" s="114" t="s">
        <v>53</v>
      </c>
      <c r="C336" s="78" t="s">
        <v>258</v>
      </c>
      <c r="D336" s="79" t="s">
        <v>259</v>
      </c>
      <c r="E336" s="79" t="e">
        <f>D316</f>
        <v>#REF!</v>
      </c>
      <c r="F336" s="79"/>
      <c r="G336" s="85">
        <v>0</v>
      </c>
      <c r="H336" s="79"/>
      <c r="I336" s="94">
        <v>0</v>
      </c>
      <c r="J336" s="94">
        <v>0</v>
      </c>
      <c r="K336" s="94">
        <v>0</v>
      </c>
      <c r="L336" s="94">
        <v>-112.89233127084709</v>
      </c>
      <c r="M336" s="94">
        <v>0</v>
      </c>
      <c r="N336" s="94">
        <v>0</v>
      </c>
      <c r="O336" s="94">
        <v>0</v>
      </c>
      <c r="P336" s="94">
        <v>0</v>
      </c>
      <c r="Q336" s="94">
        <v>0</v>
      </c>
      <c r="R336" s="94">
        <v>0</v>
      </c>
      <c r="S336" s="94">
        <v>0</v>
      </c>
      <c r="T336" s="94">
        <v>0</v>
      </c>
      <c r="U336" s="79"/>
      <c r="V336" s="80"/>
      <c r="W336" s="85">
        <f>V336/V318</f>
        <v>0</v>
      </c>
      <c r="X336" s="60"/>
      <c r="Y336" s="94">
        <f t="array" ref="Y336">IFERROR(INDEX(#REF!,MATCH($A316&amp;$D336,#REF!,0),MATCH(Y$3,#REF!,0)),0)</f>
        <v>0</v>
      </c>
      <c r="Z336" s="94">
        <f t="array" ref="Z336">IFERROR(INDEX(#REF!,MATCH($A316&amp;$D336,#REF!,0),MATCH(Z$3,#REF!,0)),0)</f>
        <v>0</v>
      </c>
      <c r="AA336" s="94">
        <f t="array" ref="AA336">IFERROR(INDEX(#REF!,MATCH($A316&amp;$D336,#REF!,0),MATCH(AA$3,#REF!,0)),0)</f>
        <v>0</v>
      </c>
      <c r="AB336" s="94">
        <f t="array" ref="AB336">IFERROR(INDEX(#REF!,MATCH($A316&amp;$D336,#REF!,0),MATCH(AB$3,#REF!,0)),0)</f>
        <v>0</v>
      </c>
      <c r="AC336" s="94">
        <f t="array" ref="AC336">IFERROR(INDEX(#REF!,MATCH($A316&amp;$D336,#REF!,0),MATCH(AC$3,#REF!,0)),0)</f>
        <v>0</v>
      </c>
      <c r="AD336" s="94">
        <f t="array" ref="AD336">IFERROR(INDEX(#REF!,MATCH($A316&amp;$D336,#REF!,0),MATCH(AD$3,#REF!,0)),0)</f>
        <v>0</v>
      </c>
      <c r="AE336" s="94">
        <f t="array" ref="AE336">IFERROR(INDEX(#REF!,MATCH($A316&amp;$D336,#REF!,0),MATCH(AE$3,#REF!,0)),0)</f>
        <v>0</v>
      </c>
      <c r="AF336" s="94">
        <f t="array" ref="AF336">IFERROR(INDEX(#REF!,MATCH($A316&amp;$D336,#REF!,0),MATCH(AF$3,#REF!,0)),0)</f>
        <v>0</v>
      </c>
      <c r="AG336" s="94">
        <f t="array" ref="AG336">IFERROR(INDEX(#REF!,MATCH($A316&amp;$D336,#REF!,0),MATCH(AG$3,#REF!,0)),0)</f>
        <v>0</v>
      </c>
      <c r="AH336" s="94">
        <f t="array" ref="AH336">IFERROR(INDEX(#REF!,MATCH($A316&amp;$D336,#REF!,0),MATCH(AH$3,#REF!,0)),0)</f>
        <v>0</v>
      </c>
      <c r="AI336" s="94">
        <f t="array" ref="AI336">IFERROR(INDEX(#REF!,MATCH($A316&amp;$D336,#REF!,0),MATCH(AI$3,#REF!,0)),0)</f>
        <v>0</v>
      </c>
      <c r="AJ336" s="94">
        <f t="array" ref="AJ336">IFERROR(INDEX(#REF!,MATCH($A316&amp;$D336,#REF!,0),MATCH(AJ$3,#REF!,0)),0)</f>
        <v>0</v>
      </c>
      <c r="AK336" s="79"/>
      <c r="AL336" s="80"/>
      <c r="AM336" s="85" t="e">
        <f>AL336/AL318</f>
        <v>#DIV/0!</v>
      </c>
      <c r="AN336" s="60" t="e">
        <f>D316&amp;D336</f>
        <v>#REF!</v>
      </c>
      <c r="AO336" s="94">
        <f t="array" ref="AO336">IFERROR(INDEX(#REF!,MATCH($A316&amp;$D336,#REF!,0),MATCH(AO$3,#REF!,0)),0)</f>
        <v>0</v>
      </c>
      <c r="AP336" s="94">
        <f t="array" ref="AP336">IFERROR(INDEX(#REF!,MATCH($A316&amp;$D336,#REF!,0),MATCH(AP$3,#REF!,0)),0)</f>
        <v>0</v>
      </c>
      <c r="AQ336" s="94">
        <f t="array" ref="AQ336">IFERROR(INDEX(#REF!,MATCH($A316&amp;$D336,#REF!,0),MATCH(AQ$3,#REF!,0)),0)</f>
        <v>0</v>
      </c>
      <c r="AR336" s="94">
        <f t="array" ref="AR336">IFERROR(INDEX(#REF!,MATCH($A316&amp;$D336,#REF!,0),MATCH(AR$3,#REF!,0)),0)</f>
        <v>0</v>
      </c>
      <c r="AS336" s="94">
        <f t="array" ref="AS336">IFERROR(INDEX(#REF!,MATCH($A316&amp;$D336,#REF!,0),MATCH(AS$3,#REF!,0)),0)</f>
        <v>0</v>
      </c>
      <c r="AT336" s="94">
        <f t="array" ref="AT336">IFERROR(INDEX(#REF!,MATCH($A316&amp;$D336,#REF!,0),MATCH(AT$3,#REF!,0)),0)</f>
        <v>0</v>
      </c>
      <c r="AU336" s="94">
        <f t="array" ref="AU336">IFERROR(INDEX(#REF!,MATCH($A316&amp;$D336,#REF!,0),MATCH(AU$3,#REF!,0)),0)</f>
        <v>0</v>
      </c>
      <c r="AV336" s="94">
        <f t="array" ref="AV336">IFERROR(INDEX(#REF!,MATCH($A316&amp;$D336,#REF!,0),MATCH(AV$3,#REF!,0)),0)</f>
        <v>0</v>
      </c>
      <c r="AW336" s="94">
        <f t="array" ref="AW336">IFERROR(INDEX(#REF!,MATCH($A316&amp;$D336,#REF!,0),MATCH(AW$3,#REF!,0)),0)</f>
        <v>0</v>
      </c>
      <c r="AX336" s="94">
        <f t="array" ref="AX336">IFERROR(INDEX(#REF!,MATCH($A316&amp;$D336,#REF!,0),MATCH(AX$3,#REF!,0)),0)</f>
        <v>0</v>
      </c>
      <c r="AY336" s="94">
        <f t="array" ref="AY336">IFERROR(INDEX(#REF!,MATCH($A316&amp;$D336,#REF!,0),MATCH(AY$3,#REF!,0)),0)</f>
        <v>0</v>
      </c>
      <c r="AZ336" s="94">
        <f t="array" ref="AZ336">IFERROR(INDEX(#REF!,MATCH($A316&amp;$D336,#REF!,0),MATCH(AZ$3,#REF!,0)),0)</f>
        <v>0</v>
      </c>
      <c r="BA336" s="79"/>
      <c r="BB336" s="80"/>
      <c r="BC336" s="85" t="e">
        <f>BB336/BB318</f>
        <v>#DIV/0!</v>
      </c>
      <c r="BD336" s="60"/>
      <c r="BE336" s="94">
        <f t="shared" si="859"/>
        <v>0</v>
      </c>
      <c r="BF336" s="115">
        <f t="shared" si="859"/>
        <v>0</v>
      </c>
      <c r="BG336" s="112">
        <f t="shared" si="859"/>
        <v>0</v>
      </c>
      <c r="BH336" s="111" t="e">
        <f>BH318</f>
        <v>#REF!</v>
      </c>
      <c r="BI336" s="111">
        <f t="shared" si="860"/>
        <v>0</v>
      </c>
      <c r="BJ336" s="112">
        <f t="shared" si="860"/>
        <v>0</v>
      </c>
      <c r="BK336" s="111">
        <f t="shared" si="860"/>
        <v>0</v>
      </c>
      <c r="BL336" s="60"/>
      <c r="BM336" s="94">
        <f t="array" ref="BM336">IFERROR(INDEX(#REF!,MATCH($A316&amp;$D336,#REF!,0),MATCH(BM$3,#REF!,0)),0)</f>
        <v>0</v>
      </c>
      <c r="BN336" s="94">
        <f t="array" ref="BN336">IFERROR(INDEX(#REF!,MATCH($A316&amp;$D336,#REF!,0),MATCH(BN$3,#REF!,0)),0)</f>
        <v>0</v>
      </c>
      <c r="BO336" s="94">
        <f t="array" ref="BO336">IFERROR(INDEX(#REF!,MATCH($A316&amp;$D336,#REF!,0),MATCH(BO$3,#REF!,0)),0)</f>
        <v>0</v>
      </c>
      <c r="BP336" s="94">
        <f t="array" ref="BP336">IFERROR(INDEX(#REF!,MATCH($A316&amp;$D336,#REF!,0),MATCH(BP$3,#REF!,0)),0)</f>
        <v>0</v>
      </c>
      <c r="BQ336" s="94" t="e">
        <f t="shared" ref="BQ336:BX336" si="863">(BQ318*$G336*--(AND($BF336=0,$BG336=0))+$BF336+BQ318*$BG336)*--(BQ$3&gt;=$BH336)*((1+$BJ336)*--(BQ$3&gt;=$BH336))</f>
        <v>#REF!</v>
      </c>
      <c r="BR336" s="94" t="e">
        <f t="shared" si="863"/>
        <v>#REF!</v>
      </c>
      <c r="BS336" s="94" t="e">
        <f t="shared" si="863"/>
        <v>#REF!</v>
      </c>
      <c r="BT336" s="94" t="e">
        <f t="shared" si="863"/>
        <v>#REF!</v>
      </c>
      <c r="BU336" s="94" t="e">
        <f t="shared" si="863"/>
        <v>#REF!</v>
      </c>
      <c r="BV336" s="94" t="e">
        <f t="shared" si="863"/>
        <v>#REF!</v>
      </c>
      <c r="BW336" s="94" t="e">
        <f t="shared" si="863"/>
        <v>#REF!</v>
      </c>
      <c r="BX336" s="94" t="e">
        <f t="shared" si="863"/>
        <v>#REF!</v>
      </c>
      <c r="BY336" s="79"/>
      <c r="BZ336" s="80"/>
      <c r="CA336" s="85" t="e">
        <f>BZ336/BZ318</f>
        <v>#REF!</v>
      </c>
      <c r="CB336" s="60"/>
      <c r="CC336" s="94" t="e">
        <f t="shared" ref="CC336:CN336" si="864">(CC318*$G336*--(AND($BF336=0,$BG336=0))+$BF336+CC318*$BG336)*--(CC$3&gt;=$BH336)*((1+$BJ336)*--(CC$3&gt;=$BH336))</f>
        <v>#REF!</v>
      </c>
      <c r="CD336" s="94" t="e">
        <f t="shared" si="864"/>
        <v>#REF!</v>
      </c>
      <c r="CE336" s="94" t="e">
        <f t="shared" si="864"/>
        <v>#REF!</v>
      </c>
      <c r="CF336" s="94" t="e">
        <f t="shared" si="864"/>
        <v>#REF!</v>
      </c>
      <c r="CG336" s="94" t="e">
        <f t="shared" si="864"/>
        <v>#REF!</v>
      </c>
      <c r="CH336" s="94" t="e">
        <f t="shared" si="864"/>
        <v>#REF!</v>
      </c>
      <c r="CI336" s="94" t="e">
        <f t="shared" si="864"/>
        <v>#REF!</v>
      </c>
      <c r="CJ336" s="94" t="e">
        <f t="shared" si="864"/>
        <v>#REF!</v>
      </c>
      <c r="CK336" s="94" t="e">
        <f t="shared" si="864"/>
        <v>#REF!</v>
      </c>
      <c r="CL336" s="94" t="e">
        <f t="shared" si="864"/>
        <v>#REF!</v>
      </c>
      <c r="CM336" s="94" t="e">
        <f t="shared" si="864"/>
        <v>#REF!</v>
      </c>
      <c r="CN336" s="94" t="e">
        <f t="shared" si="864"/>
        <v>#REF!</v>
      </c>
      <c r="CO336" s="79"/>
      <c r="CP336" s="80"/>
      <c r="CQ336" s="85" t="e">
        <f>CP336/CP318</f>
        <v>#REF!</v>
      </c>
    </row>
    <row r="337" spans="1:95" ht="10.5" customHeight="1" outlineLevel="2" x14ac:dyDescent="0.25">
      <c r="A337" s="70" t="str">
        <f t="shared" si="807"/>
        <v>DespesaGráfica</v>
      </c>
      <c r="B337" s="114" t="s">
        <v>53</v>
      </c>
      <c r="C337" s="78" t="s">
        <v>260</v>
      </c>
      <c r="D337" s="79" t="s">
        <v>260</v>
      </c>
      <c r="E337" s="79" t="e">
        <f>D316</f>
        <v>#REF!</v>
      </c>
      <c r="F337" s="79"/>
      <c r="G337" s="85">
        <v>0</v>
      </c>
      <c r="H337" s="79"/>
      <c r="I337" s="94">
        <v>0</v>
      </c>
      <c r="J337" s="94">
        <v>0</v>
      </c>
      <c r="K337" s="94">
        <v>-340.21172693360438</v>
      </c>
      <c r="L337" s="94">
        <v>0</v>
      </c>
      <c r="M337" s="94">
        <v>0</v>
      </c>
      <c r="N337" s="94">
        <v>0</v>
      </c>
      <c r="O337" s="94">
        <v>0</v>
      </c>
      <c r="P337" s="94">
        <v>0</v>
      </c>
      <c r="Q337" s="94">
        <v>0</v>
      </c>
      <c r="R337" s="94">
        <v>0</v>
      </c>
      <c r="S337" s="94">
        <v>0</v>
      </c>
      <c r="T337" s="94">
        <v>0</v>
      </c>
      <c r="U337" s="79"/>
      <c r="V337" s="80"/>
      <c r="W337" s="85">
        <f>V337/V318</f>
        <v>0</v>
      </c>
      <c r="X337" s="60"/>
      <c r="Y337" s="94">
        <f t="array" ref="Y337">IFERROR(INDEX(#REF!,MATCH($A316&amp;$D337,#REF!,0),MATCH(Y$3,#REF!,0)),0)</f>
        <v>0</v>
      </c>
      <c r="Z337" s="94">
        <f t="array" ref="Z337">IFERROR(INDEX(#REF!,MATCH($A316&amp;$D337,#REF!,0),MATCH(Z$3,#REF!,0)),0)</f>
        <v>0</v>
      </c>
      <c r="AA337" s="94">
        <f t="array" ref="AA337">IFERROR(INDEX(#REF!,MATCH($A316&amp;$D337,#REF!,0),MATCH(AA$3,#REF!,0)),0)</f>
        <v>0</v>
      </c>
      <c r="AB337" s="94">
        <f t="array" ref="AB337">IFERROR(INDEX(#REF!,MATCH($A316&amp;$D337,#REF!,0),MATCH(AB$3,#REF!,0)),0)</f>
        <v>0</v>
      </c>
      <c r="AC337" s="94">
        <f t="array" ref="AC337">IFERROR(INDEX(#REF!,MATCH($A316&amp;$D337,#REF!,0),MATCH(AC$3,#REF!,0)),0)</f>
        <v>0</v>
      </c>
      <c r="AD337" s="94">
        <f t="array" ref="AD337">IFERROR(INDEX(#REF!,MATCH($A316&amp;$D337,#REF!,0),MATCH(AD$3,#REF!,0)),0)</f>
        <v>0</v>
      </c>
      <c r="AE337" s="94">
        <f t="array" ref="AE337">IFERROR(INDEX(#REF!,MATCH($A316&amp;$D337,#REF!,0),MATCH(AE$3,#REF!,0)),0)</f>
        <v>0</v>
      </c>
      <c r="AF337" s="94">
        <f t="array" ref="AF337">IFERROR(INDEX(#REF!,MATCH($A316&amp;$D337,#REF!,0),MATCH(AF$3,#REF!,0)),0)</f>
        <v>0</v>
      </c>
      <c r="AG337" s="94">
        <f t="array" ref="AG337">IFERROR(INDEX(#REF!,MATCH($A316&amp;$D337,#REF!,0),MATCH(AG$3,#REF!,0)),0)</f>
        <v>0</v>
      </c>
      <c r="AH337" s="94">
        <f t="array" ref="AH337">IFERROR(INDEX(#REF!,MATCH($A316&amp;$D337,#REF!,0),MATCH(AH$3,#REF!,0)),0)</f>
        <v>0</v>
      </c>
      <c r="AI337" s="94">
        <f t="array" ref="AI337">IFERROR(INDEX(#REF!,MATCH($A316&amp;$D337,#REF!,0),MATCH(AI$3,#REF!,0)),0)</f>
        <v>0</v>
      </c>
      <c r="AJ337" s="94">
        <f t="array" ref="AJ337">IFERROR(INDEX(#REF!,MATCH($A316&amp;$D337,#REF!,0),MATCH(AJ$3,#REF!,0)),0)</f>
        <v>0</v>
      </c>
      <c r="AK337" s="79"/>
      <c r="AL337" s="80"/>
      <c r="AM337" s="85" t="e">
        <f>AL337/AL318</f>
        <v>#DIV/0!</v>
      </c>
      <c r="AN337" s="60" t="e">
        <f>D316&amp;D337</f>
        <v>#REF!</v>
      </c>
      <c r="AO337" s="94">
        <f t="array" ref="AO337">IFERROR(INDEX(#REF!,MATCH($A316&amp;$D337,#REF!,0),MATCH(AO$3,#REF!,0)),0)</f>
        <v>0</v>
      </c>
      <c r="AP337" s="94">
        <f t="array" ref="AP337">IFERROR(INDEX(#REF!,MATCH($A316&amp;$D337,#REF!,0),MATCH(AP$3,#REF!,0)),0)</f>
        <v>0</v>
      </c>
      <c r="AQ337" s="94">
        <f t="array" ref="AQ337">IFERROR(INDEX(#REF!,MATCH($A316&amp;$D337,#REF!,0),MATCH(AQ$3,#REF!,0)),0)</f>
        <v>0</v>
      </c>
      <c r="AR337" s="94">
        <f t="array" ref="AR337">IFERROR(INDEX(#REF!,MATCH($A316&amp;$D337,#REF!,0),MATCH(AR$3,#REF!,0)),0)</f>
        <v>0</v>
      </c>
      <c r="AS337" s="94">
        <f t="array" ref="AS337">IFERROR(INDEX(#REF!,MATCH($A316&amp;$D337,#REF!,0),MATCH(AS$3,#REF!,0)),0)</f>
        <v>0</v>
      </c>
      <c r="AT337" s="94">
        <f t="array" ref="AT337">IFERROR(INDEX(#REF!,MATCH($A316&amp;$D337,#REF!,0),MATCH(AT$3,#REF!,0)),0)</f>
        <v>0</v>
      </c>
      <c r="AU337" s="94">
        <f t="array" ref="AU337">IFERROR(INDEX(#REF!,MATCH($A316&amp;$D337,#REF!,0),MATCH(AU$3,#REF!,0)),0)</f>
        <v>0</v>
      </c>
      <c r="AV337" s="94">
        <f t="array" ref="AV337">IFERROR(INDEX(#REF!,MATCH($A316&amp;$D337,#REF!,0),MATCH(AV$3,#REF!,0)),0)</f>
        <v>0</v>
      </c>
      <c r="AW337" s="94">
        <f t="array" ref="AW337">IFERROR(INDEX(#REF!,MATCH($A316&amp;$D337,#REF!,0),MATCH(AW$3,#REF!,0)),0)</f>
        <v>0</v>
      </c>
      <c r="AX337" s="94">
        <f t="array" ref="AX337">IFERROR(INDEX(#REF!,MATCH($A316&amp;$D337,#REF!,0),MATCH(AX$3,#REF!,0)),0)</f>
        <v>0</v>
      </c>
      <c r="AY337" s="94">
        <f t="array" ref="AY337">IFERROR(INDEX(#REF!,MATCH($A316&amp;$D337,#REF!,0),MATCH(AY$3,#REF!,0)),0)</f>
        <v>0</v>
      </c>
      <c r="AZ337" s="94">
        <f t="array" ref="AZ337">IFERROR(INDEX(#REF!,MATCH($A316&amp;$D337,#REF!,0),MATCH(AZ$3,#REF!,0)),0)</f>
        <v>0</v>
      </c>
      <c r="BA337" s="79"/>
      <c r="BB337" s="80"/>
      <c r="BC337" s="85" t="e">
        <f>BB337/BB318</f>
        <v>#DIV/0!</v>
      </c>
      <c r="BD337" s="60"/>
      <c r="BE337" s="94">
        <f t="shared" si="859"/>
        <v>0</v>
      </c>
      <c r="BF337" s="115">
        <f t="shared" si="859"/>
        <v>-300</v>
      </c>
      <c r="BG337" s="112">
        <f t="shared" si="859"/>
        <v>0</v>
      </c>
      <c r="BH337" s="111" t="e">
        <f>BH318</f>
        <v>#REF!</v>
      </c>
      <c r="BI337" s="111">
        <f t="shared" si="860"/>
        <v>0</v>
      </c>
      <c r="BJ337" s="112">
        <f t="shared" si="860"/>
        <v>0</v>
      </c>
      <c r="BK337" s="111">
        <f t="shared" si="860"/>
        <v>0</v>
      </c>
      <c r="BL337" s="60"/>
      <c r="BM337" s="94">
        <f t="array" ref="BM337">IFERROR(INDEX(#REF!,MATCH($A316&amp;$D337,#REF!,0),MATCH(BM$3,#REF!,0)),0)</f>
        <v>0</v>
      </c>
      <c r="BN337" s="94">
        <f t="array" ref="BN337">IFERROR(INDEX(#REF!,MATCH($A316&amp;$D337,#REF!,0),MATCH(BN$3,#REF!,0)),0)</f>
        <v>0</v>
      </c>
      <c r="BO337" s="94">
        <f t="array" ref="BO337">IFERROR(INDEX(#REF!,MATCH($A316&amp;$D337,#REF!,0),MATCH(BO$3,#REF!,0)),0)</f>
        <v>0</v>
      </c>
      <c r="BP337" s="94">
        <f t="array" ref="BP337">IFERROR(INDEX(#REF!,MATCH($A316&amp;$D337,#REF!,0),MATCH(BP$3,#REF!,0)),0)</f>
        <v>0</v>
      </c>
      <c r="BQ337" s="94" t="e">
        <f t="shared" ref="BQ337:BX337" si="865">(BQ318*$G337*--(AND($BF337=0,$BG337=0))+$BF337+BQ318*$BG337)*--(BQ$3&gt;=$BH337)*((1+$BJ337)*--(BQ$3&gt;=$BH337))</f>
        <v>#REF!</v>
      </c>
      <c r="BR337" s="94" t="e">
        <f t="shared" si="865"/>
        <v>#REF!</v>
      </c>
      <c r="BS337" s="94" t="e">
        <f t="shared" si="865"/>
        <v>#REF!</v>
      </c>
      <c r="BT337" s="94" t="e">
        <f t="shared" si="865"/>
        <v>#REF!</v>
      </c>
      <c r="BU337" s="94" t="e">
        <f t="shared" si="865"/>
        <v>#REF!</v>
      </c>
      <c r="BV337" s="94" t="e">
        <f t="shared" si="865"/>
        <v>#REF!</v>
      </c>
      <c r="BW337" s="94" t="e">
        <f t="shared" si="865"/>
        <v>#REF!</v>
      </c>
      <c r="BX337" s="94" t="e">
        <f t="shared" si="865"/>
        <v>#REF!</v>
      </c>
      <c r="BY337" s="79"/>
      <c r="BZ337" s="80"/>
      <c r="CA337" s="85" t="e">
        <f>BZ337/BZ318</f>
        <v>#REF!</v>
      </c>
      <c r="CB337" s="60"/>
      <c r="CC337" s="94" t="e">
        <f t="shared" ref="CC337:CN337" si="866">(CC318*$G337*--(AND($BF337=0,$BG337=0))+$BF337+CC318*$BG337)*--(CC$3&gt;=$BH337)*((1+$BJ337)*--(CC$3&gt;=$BH337))</f>
        <v>#REF!</v>
      </c>
      <c r="CD337" s="94" t="e">
        <f t="shared" si="866"/>
        <v>#REF!</v>
      </c>
      <c r="CE337" s="94" t="e">
        <f t="shared" si="866"/>
        <v>#REF!</v>
      </c>
      <c r="CF337" s="94" t="e">
        <f t="shared" si="866"/>
        <v>#REF!</v>
      </c>
      <c r="CG337" s="94" t="e">
        <f t="shared" si="866"/>
        <v>#REF!</v>
      </c>
      <c r="CH337" s="94" t="e">
        <f t="shared" si="866"/>
        <v>#REF!</v>
      </c>
      <c r="CI337" s="94" t="e">
        <f t="shared" si="866"/>
        <v>#REF!</v>
      </c>
      <c r="CJ337" s="94" t="e">
        <f t="shared" si="866"/>
        <v>#REF!</v>
      </c>
      <c r="CK337" s="94" t="e">
        <f t="shared" si="866"/>
        <v>#REF!</v>
      </c>
      <c r="CL337" s="94" t="e">
        <f t="shared" si="866"/>
        <v>#REF!</v>
      </c>
      <c r="CM337" s="94" t="e">
        <f t="shared" si="866"/>
        <v>#REF!</v>
      </c>
      <c r="CN337" s="94" t="e">
        <f t="shared" si="866"/>
        <v>#REF!</v>
      </c>
      <c r="CO337" s="79"/>
      <c r="CP337" s="80"/>
      <c r="CQ337" s="85" t="e">
        <f>CP337/CP318</f>
        <v>#REF!</v>
      </c>
    </row>
    <row r="338" spans="1:95" ht="10.5" customHeight="1" outlineLevel="2" x14ac:dyDescent="0.25">
      <c r="A338" s="70" t="str">
        <f t="shared" si="807"/>
        <v>DespesaTáxi/motoboy</v>
      </c>
      <c r="B338" s="114" t="s">
        <v>53</v>
      </c>
      <c r="C338" s="78" t="s">
        <v>261</v>
      </c>
      <c r="D338" s="79" t="s">
        <v>262</v>
      </c>
      <c r="E338" s="79" t="e">
        <f>D316</f>
        <v>#REF!</v>
      </c>
      <c r="F338" s="79"/>
      <c r="G338" s="85">
        <v>0</v>
      </c>
      <c r="H338" s="79"/>
      <c r="I338" s="94">
        <v>-10.25911891890923</v>
      </c>
      <c r="J338" s="94">
        <v>0</v>
      </c>
      <c r="K338" s="94">
        <v>0</v>
      </c>
      <c r="L338" s="94">
        <v>0</v>
      </c>
      <c r="M338" s="94">
        <v>0</v>
      </c>
      <c r="N338" s="94">
        <v>0</v>
      </c>
      <c r="O338" s="94">
        <v>0</v>
      </c>
      <c r="P338" s="94">
        <v>0</v>
      </c>
      <c r="Q338" s="94">
        <v>0</v>
      </c>
      <c r="R338" s="94">
        <v>0</v>
      </c>
      <c r="S338" s="94">
        <v>0</v>
      </c>
      <c r="T338" s="94">
        <v>0</v>
      </c>
      <c r="U338" s="79"/>
      <c r="V338" s="80"/>
      <c r="W338" s="85">
        <f>V338/V318</f>
        <v>0</v>
      </c>
      <c r="X338" s="60"/>
      <c r="Y338" s="94">
        <f t="array" ref="Y338">IFERROR(INDEX(#REF!,MATCH($A316&amp;$D338,#REF!,0),MATCH(Y$3,#REF!,0)),0)</f>
        <v>0</v>
      </c>
      <c r="Z338" s="94">
        <f t="array" ref="Z338">IFERROR(INDEX(#REF!,MATCH($A316&amp;$D338,#REF!,0),MATCH(Z$3,#REF!,0)),0)</f>
        <v>0</v>
      </c>
      <c r="AA338" s="94">
        <f t="array" ref="AA338">IFERROR(INDEX(#REF!,MATCH($A316&amp;$D338,#REF!,0),MATCH(AA$3,#REF!,0)),0)</f>
        <v>0</v>
      </c>
      <c r="AB338" s="94">
        <f t="array" ref="AB338">IFERROR(INDEX(#REF!,MATCH($A316&amp;$D338,#REF!,0),MATCH(AB$3,#REF!,0)),0)</f>
        <v>0</v>
      </c>
      <c r="AC338" s="94">
        <f t="array" ref="AC338">IFERROR(INDEX(#REF!,MATCH($A316&amp;$D338,#REF!,0),MATCH(AC$3,#REF!,0)),0)</f>
        <v>0</v>
      </c>
      <c r="AD338" s="94">
        <f t="array" ref="AD338">IFERROR(INDEX(#REF!,MATCH($A316&amp;$D338,#REF!,0),MATCH(AD$3,#REF!,0)),0)</f>
        <v>0</v>
      </c>
      <c r="AE338" s="94">
        <f t="array" ref="AE338">IFERROR(INDEX(#REF!,MATCH($A316&amp;$D338,#REF!,0),MATCH(AE$3,#REF!,0)),0)</f>
        <v>0</v>
      </c>
      <c r="AF338" s="94">
        <f t="array" ref="AF338">IFERROR(INDEX(#REF!,MATCH($A316&amp;$D338,#REF!,0),MATCH(AF$3,#REF!,0)),0)</f>
        <v>0</v>
      </c>
      <c r="AG338" s="94">
        <f t="array" ref="AG338">IFERROR(INDEX(#REF!,MATCH($A316&amp;$D338,#REF!,0),MATCH(AG$3,#REF!,0)),0)</f>
        <v>0</v>
      </c>
      <c r="AH338" s="94">
        <f t="array" ref="AH338">IFERROR(INDEX(#REF!,MATCH($A316&amp;$D338,#REF!,0),MATCH(AH$3,#REF!,0)),0)</f>
        <v>0</v>
      </c>
      <c r="AI338" s="94">
        <f t="array" ref="AI338">IFERROR(INDEX(#REF!,MATCH($A316&amp;$D338,#REF!,0),MATCH(AI$3,#REF!,0)),0)</f>
        <v>0</v>
      </c>
      <c r="AJ338" s="94">
        <f t="array" ref="AJ338">IFERROR(INDEX(#REF!,MATCH($A316&amp;$D338,#REF!,0),MATCH(AJ$3,#REF!,0)),0)</f>
        <v>0</v>
      </c>
      <c r="AK338" s="79"/>
      <c r="AL338" s="80"/>
      <c r="AM338" s="85" t="e">
        <f>AL338/AL318</f>
        <v>#DIV/0!</v>
      </c>
      <c r="AN338" s="60" t="e">
        <f>D316&amp;D338</f>
        <v>#REF!</v>
      </c>
      <c r="AO338" s="94">
        <f t="array" ref="AO338">IFERROR(INDEX(#REF!,MATCH($A316&amp;$D338,#REF!,0),MATCH(AO$3,#REF!,0)),0)</f>
        <v>0</v>
      </c>
      <c r="AP338" s="94">
        <f t="array" ref="AP338">IFERROR(INDEX(#REF!,MATCH($A316&amp;$D338,#REF!,0),MATCH(AP$3,#REF!,0)),0)</f>
        <v>0</v>
      </c>
      <c r="AQ338" s="94">
        <f t="array" ref="AQ338">IFERROR(INDEX(#REF!,MATCH($A316&amp;$D338,#REF!,0),MATCH(AQ$3,#REF!,0)),0)</f>
        <v>0</v>
      </c>
      <c r="AR338" s="94">
        <f t="array" ref="AR338">IFERROR(INDEX(#REF!,MATCH($A316&amp;$D338,#REF!,0),MATCH(AR$3,#REF!,0)),0)</f>
        <v>0</v>
      </c>
      <c r="AS338" s="94">
        <f t="array" ref="AS338">IFERROR(INDEX(#REF!,MATCH($A316&amp;$D338,#REF!,0),MATCH(AS$3,#REF!,0)),0)</f>
        <v>0</v>
      </c>
      <c r="AT338" s="94">
        <f t="array" ref="AT338">IFERROR(INDEX(#REF!,MATCH($A316&amp;$D338,#REF!,0),MATCH(AT$3,#REF!,0)),0)</f>
        <v>0</v>
      </c>
      <c r="AU338" s="94">
        <f t="array" ref="AU338">IFERROR(INDEX(#REF!,MATCH($A316&amp;$D338,#REF!,0),MATCH(AU$3,#REF!,0)),0)</f>
        <v>0</v>
      </c>
      <c r="AV338" s="94">
        <f t="array" ref="AV338">IFERROR(INDEX(#REF!,MATCH($A316&amp;$D338,#REF!,0),MATCH(AV$3,#REF!,0)),0)</f>
        <v>0</v>
      </c>
      <c r="AW338" s="94">
        <f t="array" ref="AW338">IFERROR(INDEX(#REF!,MATCH($A316&amp;$D338,#REF!,0),MATCH(AW$3,#REF!,0)),0)</f>
        <v>0</v>
      </c>
      <c r="AX338" s="94">
        <f t="array" ref="AX338">IFERROR(INDEX(#REF!,MATCH($A316&amp;$D338,#REF!,0),MATCH(AX$3,#REF!,0)),0)</f>
        <v>0</v>
      </c>
      <c r="AY338" s="94">
        <f t="array" ref="AY338">IFERROR(INDEX(#REF!,MATCH($A316&amp;$D338,#REF!,0),MATCH(AY$3,#REF!,0)),0)</f>
        <v>0</v>
      </c>
      <c r="AZ338" s="94">
        <f t="array" ref="AZ338">IFERROR(INDEX(#REF!,MATCH($A316&amp;$D338,#REF!,0),MATCH(AZ$3,#REF!,0)),0)</f>
        <v>0</v>
      </c>
      <c r="BA338" s="79"/>
      <c r="BB338" s="80"/>
      <c r="BC338" s="85" t="e">
        <f>BB338/BB318</f>
        <v>#DIV/0!</v>
      </c>
      <c r="BD338" s="60"/>
      <c r="BE338" s="94">
        <f t="shared" si="859"/>
        <v>0</v>
      </c>
      <c r="BF338" s="115">
        <f t="shared" si="859"/>
        <v>0</v>
      </c>
      <c r="BG338" s="112">
        <f t="shared" si="859"/>
        <v>0</v>
      </c>
      <c r="BH338" s="111" t="e">
        <f>BH318</f>
        <v>#REF!</v>
      </c>
      <c r="BI338" s="111">
        <f t="shared" si="860"/>
        <v>0</v>
      </c>
      <c r="BJ338" s="112">
        <f t="shared" si="860"/>
        <v>0</v>
      </c>
      <c r="BK338" s="111">
        <f t="shared" si="860"/>
        <v>0</v>
      </c>
      <c r="BL338" s="60"/>
      <c r="BM338" s="94">
        <f t="array" ref="BM338">IFERROR(INDEX(#REF!,MATCH($A316&amp;$D338,#REF!,0),MATCH(BM$3,#REF!,0)),0)</f>
        <v>0</v>
      </c>
      <c r="BN338" s="94">
        <f t="array" ref="BN338">IFERROR(INDEX(#REF!,MATCH($A316&amp;$D338,#REF!,0),MATCH(BN$3,#REF!,0)),0)</f>
        <v>0</v>
      </c>
      <c r="BO338" s="94">
        <f t="array" ref="BO338">IFERROR(INDEX(#REF!,MATCH($A316&amp;$D338,#REF!,0),MATCH(BO$3,#REF!,0)),0)</f>
        <v>0</v>
      </c>
      <c r="BP338" s="94">
        <f t="array" ref="BP338">IFERROR(INDEX(#REF!,MATCH($A316&amp;$D338,#REF!,0),MATCH(BP$3,#REF!,0)),0)</f>
        <v>0</v>
      </c>
      <c r="BQ338" s="94" t="e">
        <f t="shared" ref="BQ338:BX338" si="867">(BQ318*$G338*--(AND($BF338=0,$BG338=0))+$BF338+BQ318*$BG338)*--(BQ$3&gt;=$BH338)*((1+$BJ338)*--(BQ$3&gt;=$BH338))</f>
        <v>#REF!</v>
      </c>
      <c r="BR338" s="94" t="e">
        <f t="shared" si="867"/>
        <v>#REF!</v>
      </c>
      <c r="BS338" s="94" t="e">
        <f t="shared" si="867"/>
        <v>#REF!</v>
      </c>
      <c r="BT338" s="94" t="e">
        <f t="shared" si="867"/>
        <v>#REF!</v>
      </c>
      <c r="BU338" s="94" t="e">
        <f t="shared" si="867"/>
        <v>#REF!</v>
      </c>
      <c r="BV338" s="94" t="e">
        <f t="shared" si="867"/>
        <v>#REF!</v>
      </c>
      <c r="BW338" s="94" t="e">
        <f t="shared" si="867"/>
        <v>#REF!</v>
      </c>
      <c r="BX338" s="94" t="e">
        <f t="shared" si="867"/>
        <v>#REF!</v>
      </c>
      <c r="BY338" s="79"/>
      <c r="BZ338" s="80"/>
      <c r="CA338" s="85" t="e">
        <f>BZ338/BZ318</f>
        <v>#REF!</v>
      </c>
      <c r="CB338" s="60"/>
      <c r="CC338" s="94" t="e">
        <f t="shared" ref="CC338:CN338" si="868">(CC318*$G338*--(AND($BF338=0,$BG338=0))+$BF338+CC318*$BG338)*--(CC$3&gt;=$BH338)*((1+$BJ338)*--(CC$3&gt;=$BH338))</f>
        <v>#REF!</v>
      </c>
      <c r="CD338" s="94" t="e">
        <f t="shared" si="868"/>
        <v>#REF!</v>
      </c>
      <c r="CE338" s="94" t="e">
        <f t="shared" si="868"/>
        <v>#REF!</v>
      </c>
      <c r="CF338" s="94" t="e">
        <f t="shared" si="868"/>
        <v>#REF!</v>
      </c>
      <c r="CG338" s="94" t="e">
        <f t="shared" si="868"/>
        <v>#REF!</v>
      </c>
      <c r="CH338" s="94" t="e">
        <f t="shared" si="868"/>
        <v>#REF!</v>
      </c>
      <c r="CI338" s="94" t="e">
        <f t="shared" si="868"/>
        <v>#REF!</v>
      </c>
      <c r="CJ338" s="94" t="e">
        <f t="shared" si="868"/>
        <v>#REF!</v>
      </c>
      <c r="CK338" s="94" t="e">
        <f t="shared" si="868"/>
        <v>#REF!</v>
      </c>
      <c r="CL338" s="94" t="e">
        <f t="shared" si="868"/>
        <v>#REF!</v>
      </c>
      <c r="CM338" s="94" t="e">
        <f t="shared" si="868"/>
        <v>#REF!</v>
      </c>
      <c r="CN338" s="94" t="e">
        <f t="shared" si="868"/>
        <v>#REF!</v>
      </c>
      <c r="CO338" s="79"/>
      <c r="CP338" s="80"/>
      <c r="CQ338" s="85" t="e">
        <f>CP338/CP318</f>
        <v>#REF!</v>
      </c>
    </row>
    <row r="339" spans="1:95" ht="10.5" customHeight="1" outlineLevel="2" x14ac:dyDescent="0.25">
      <c r="A339" s="70" t="str">
        <f t="shared" si="807"/>
        <v>DespesaDespesas Gerais Loja</v>
      </c>
      <c r="B339" s="114" t="s">
        <v>53</v>
      </c>
      <c r="C339" s="78" t="s">
        <v>263</v>
      </c>
      <c r="D339" s="79" t="s">
        <v>264</v>
      </c>
      <c r="E339" s="79" t="e">
        <f>D316</f>
        <v>#REF!</v>
      </c>
      <c r="F339" s="79"/>
      <c r="G339" s="85">
        <v>0</v>
      </c>
      <c r="H339" s="79"/>
      <c r="I339" s="94">
        <v>-364.06535307533193</v>
      </c>
      <c r="J339" s="94">
        <v>-294.29379689808451</v>
      </c>
      <c r="K339" s="94">
        <v>-267.16226542460191</v>
      </c>
      <c r="L339" s="94">
        <v>-340.36523492197358</v>
      </c>
      <c r="M339" s="94">
        <v>0</v>
      </c>
      <c r="N339" s="94">
        <v>0</v>
      </c>
      <c r="O339" s="94">
        <v>0</v>
      </c>
      <c r="P339" s="94">
        <v>0</v>
      </c>
      <c r="Q339" s="94">
        <v>0</v>
      </c>
      <c r="R339" s="94">
        <v>0</v>
      </c>
      <c r="S339" s="94">
        <v>0</v>
      </c>
      <c r="T339" s="94">
        <v>0</v>
      </c>
      <c r="U339" s="79"/>
      <c r="V339" s="80"/>
      <c r="W339" s="85">
        <f>V339/V318</f>
        <v>0</v>
      </c>
      <c r="X339" s="60"/>
      <c r="Y339" s="94">
        <f t="array" ref="Y339">IFERROR(INDEX(#REF!,MATCH($A316&amp;$D339,#REF!,0),MATCH(Y$3,#REF!,0)),0)</f>
        <v>0</v>
      </c>
      <c r="Z339" s="94">
        <f t="array" ref="Z339">IFERROR(INDEX(#REF!,MATCH($A316&amp;$D339,#REF!,0),MATCH(Z$3,#REF!,0)),0)</f>
        <v>0</v>
      </c>
      <c r="AA339" s="94">
        <f t="array" ref="AA339">IFERROR(INDEX(#REF!,MATCH($A316&amp;$D339,#REF!,0),MATCH(AA$3,#REF!,0)),0)</f>
        <v>0</v>
      </c>
      <c r="AB339" s="94">
        <f t="array" ref="AB339">IFERROR(INDEX(#REF!,MATCH($A316&amp;$D339,#REF!,0),MATCH(AB$3,#REF!,0)),0)</f>
        <v>0</v>
      </c>
      <c r="AC339" s="94">
        <f t="array" ref="AC339">IFERROR(INDEX(#REF!,MATCH($A316&amp;$D339,#REF!,0),MATCH(AC$3,#REF!,0)),0)</f>
        <v>0</v>
      </c>
      <c r="AD339" s="94">
        <f t="array" ref="AD339">IFERROR(INDEX(#REF!,MATCH($A316&amp;$D339,#REF!,0),MATCH(AD$3,#REF!,0)),0)</f>
        <v>0</v>
      </c>
      <c r="AE339" s="94">
        <f t="array" ref="AE339">IFERROR(INDEX(#REF!,MATCH($A316&amp;$D339,#REF!,0),MATCH(AE$3,#REF!,0)),0)</f>
        <v>0</v>
      </c>
      <c r="AF339" s="94">
        <f t="array" ref="AF339">IFERROR(INDEX(#REF!,MATCH($A316&amp;$D339,#REF!,0),MATCH(AF$3,#REF!,0)),0)</f>
        <v>0</v>
      </c>
      <c r="AG339" s="94">
        <f t="array" ref="AG339">IFERROR(INDEX(#REF!,MATCH($A316&amp;$D339,#REF!,0),MATCH(AG$3,#REF!,0)),0)</f>
        <v>0</v>
      </c>
      <c r="AH339" s="94">
        <f t="array" ref="AH339">IFERROR(INDEX(#REF!,MATCH($A316&amp;$D339,#REF!,0),MATCH(AH$3,#REF!,0)),0)</f>
        <v>0</v>
      </c>
      <c r="AI339" s="94">
        <f t="array" ref="AI339">IFERROR(INDEX(#REF!,MATCH($A316&amp;$D339,#REF!,0),MATCH(AI$3,#REF!,0)),0)</f>
        <v>0</v>
      </c>
      <c r="AJ339" s="94">
        <f t="array" ref="AJ339">IFERROR(INDEX(#REF!,MATCH($A316&amp;$D339,#REF!,0),MATCH(AJ$3,#REF!,0)),0)</f>
        <v>0</v>
      </c>
      <c r="AK339" s="79"/>
      <c r="AL339" s="80"/>
      <c r="AM339" s="85" t="e">
        <f>AL339/AL318</f>
        <v>#DIV/0!</v>
      </c>
      <c r="AN339" s="60" t="e">
        <f>D316&amp;D339</f>
        <v>#REF!</v>
      </c>
      <c r="AO339" s="94">
        <f t="array" ref="AO339">IFERROR(INDEX(#REF!,MATCH($A316&amp;$D339,#REF!,0),MATCH(AO$3,#REF!,0)),0)</f>
        <v>0</v>
      </c>
      <c r="AP339" s="94">
        <f t="array" ref="AP339">IFERROR(INDEX(#REF!,MATCH($A316&amp;$D339,#REF!,0),MATCH(AP$3,#REF!,0)),0)</f>
        <v>0</v>
      </c>
      <c r="AQ339" s="94">
        <f t="array" ref="AQ339">IFERROR(INDEX(#REF!,MATCH($A316&amp;$D339,#REF!,0),MATCH(AQ$3,#REF!,0)),0)</f>
        <v>0</v>
      </c>
      <c r="AR339" s="94">
        <f t="array" ref="AR339">IFERROR(INDEX(#REF!,MATCH($A316&amp;$D339,#REF!,0),MATCH(AR$3,#REF!,0)),0)</f>
        <v>0</v>
      </c>
      <c r="AS339" s="94">
        <f t="array" ref="AS339">IFERROR(INDEX(#REF!,MATCH($A316&amp;$D339,#REF!,0),MATCH(AS$3,#REF!,0)),0)</f>
        <v>0</v>
      </c>
      <c r="AT339" s="94">
        <f t="array" ref="AT339">IFERROR(INDEX(#REF!,MATCH($A316&amp;$D339,#REF!,0),MATCH(AT$3,#REF!,0)),0)</f>
        <v>0</v>
      </c>
      <c r="AU339" s="94">
        <f t="array" ref="AU339">IFERROR(INDEX(#REF!,MATCH($A316&amp;$D339,#REF!,0),MATCH(AU$3,#REF!,0)),0)</f>
        <v>0</v>
      </c>
      <c r="AV339" s="94">
        <f t="array" ref="AV339">IFERROR(INDEX(#REF!,MATCH($A316&amp;$D339,#REF!,0),MATCH(AV$3,#REF!,0)),0)</f>
        <v>0</v>
      </c>
      <c r="AW339" s="94">
        <f t="array" ref="AW339">IFERROR(INDEX(#REF!,MATCH($A316&amp;$D339,#REF!,0),MATCH(AW$3,#REF!,0)),0)</f>
        <v>0</v>
      </c>
      <c r="AX339" s="94">
        <f t="array" ref="AX339">IFERROR(INDEX(#REF!,MATCH($A316&amp;$D339,#REF!,0),MATCH(AX$3,#REF!,0)),0)</f>
        <v>0</v>
      </c>
      <c r="AY339" s="94">
        <f t="array" ref="AY339">IFERROR(INDEX(#REF!,MATCH($A316&amp;$D339,#REF!,0),MATCH(AY$3,#REF!,0)),0)</f>
        <v>0</v>
      </c>
      <c r="AZ339" s="94">
        <f t="array" ref="AZ339">IFERROR(INDEX(#REF!,MATCH($A316&amp;$D339,#REF!,0),MATCH(AZ$3,#REF!,0)),0)</f>
        <v>0</v>
      </c>
      <c r="BA339" s="79"/>
      <c r="BB339" s="80"/>
      <c r="BC339" s="85" t="e">
        <f>BB339/BB318</f>
        <v>#DIV/0!</v>
      </c>
      <c r="BD339" s="60"/>
      <c r="BE339" s="94">
        <f t="shared" si="859"/>
        <v>0</v>
      </c>
      <c r="BF339" s="115">
        <f t="shared" si="859"/>
        <v>-500</v>
      </c>
      <c r="BG339" s="112">
        <f t="shared" si="859"/>
        <v>0</v>
      </c>
      <c r="BH339" s="111" t="e">
        <f>BH318</f>
        <v>#REF!</v>
      </c>
      <c r="BI339" s="111">
        <f t="shared" si="860"/>
        <v>0</v>
      </c>
      <c r="BJ339" s="112">
        <f t="shared" si="860"/>
        <v>0</v>
      </c>
      <c r="BK339" s="111">
        <f t="shared" si="860"/>
        <v>0</v>
      </c>
      <c r="BL339" s="60"/>
      <c r="BM339" s="94">
        <f t="array" ref="BM339">IFERROR(INDEX(#REF!,MATCH($A316&amp;$D339,#REF!,0),MATCH(BM$3,#REF!,0)),0)</f>
        <v>0</v>
      </c>
      <c r="BN339" s="94">
        <f t="array" ref="BN339">IFERROR(INDEX(#REF!,MATCH($A316&amp;$D339,#REF!,0),MATCH(BN$3,#REF!,0)),0)</f>
        <v>0</v>
      </c>
      <c r="BO339" s="94">
        <f t="array" ref="BO339">IFERROR(INDEX(#REF!,MATCH($A316&amp;$D339,#REF!,0),MATCH(BO$3,#REF!,0)),0)</f>
        <v>0</v>
      </c>
      <c r="BP339" s="94">
        <f t="array" ref="BP339">IFERROR(INDEX(#REF!,MATCH($A316&amp;$D339,#REF!,0),MATCH(BP$3,#REF!,0)),0)</f>
        <v>0</v>
      </c>
      <c r="BQ339" s="94" t="e">
        <f t="shared" ref="BQ339:BX339" si="869">(BQ318*$G339*--(AND($BF339=0,$BG339=0))+$BF339+BQ318*$BG339)*--(BQ$3&gt;=$BH339)*((1+$BJ339)*--(BQ$3&gt;=$BH339))</f>
        <v>#REF!</v>
      </c>
      <c r="BR339" s="94" t="e">
        <f t="shared" si="869"/>
        <v>#REF!</v>
      </c>
      <c r="BS339" s="94" t="e">
        <f t="shared" si="869"/>
        <v>#REF!</v>
      </c>
      <c r="BT339" s="94" t="e">
        <f t="shared" si="869"/>
        <v>#REF!</v>
      </c>
      <c r="BU339" s="94" t="e">
        <f t="shared" si="869"/>
        <v>#REF!</v>
      </c>
      <c r="BV339" s="94" t="e">
        <f t="shared" si="869"/>
        <v>#REF!</v>
      </c>
      <c r="BW339" s="94" t="e">
        <f t="shared" si="869"/>
        <v>#REF!</v>
      </c>
      <c r="BX339" s="94" t="e">
        <f t="shared" si="869"/>
        <v>#REF!</v>
      </c>
      <c r="BY339" s="79"/>
      <c r="BZ339" s="80"/>
      <c r="CA339" s="85" t="e">
        <f>BZ339/BZ318</f>
        <v>#REF!</v>
      </c>
      <c r="CB339" s="60"/>
      <c r="CC339" s="94" t="e">
        <f t="shared" ref="CC339:CN339" si="870">(CC318*$G339*--(AND($BF339=0,$BG339=0))+$BF339+CC318*$BG339)*--(CC$3&gt;=$BH339)*((1+$BJ339)*--(CC$3&gt;=$BH339))</f>
        <v>#REF!</v>
      </c>
      <c r="CD339" s="94" t="e">
        <f t="shared" si="870"/>
        <v>#REF!</v>
      </c>
      <c r="CE339" s="94" t="e">
        <f t="shared" si="870"/>
        <v>#REF!</v>
      </c>
      <c r="CF339" s="94" t="e">
        <f t="shared" si="870"/>
        <v>#REF!</v>
      </c>
      <c r="CG339" s="94" t="e">
        <f t="shared" si="870"/>
        <v>#REF!</v>
      </c>
      <c r="CH339" s="94" t="e">
        <f t="shared" si="870"/>
        <v>#REF!</v>
      </c>
      <c r="CI339" s="94" t="e">
        <f t="shared" si="870"/>
        <v>#REF!</v>
      </c>
      <c r="CJ339" s="94" t="e">
        <f t="shared" si="870"/>
        <v>#REF!</v>
      </c>
      <c r="CK339" s="94" t="e">
        <f t="shared" si="870"/>
        <v>#REF!</v>
      </c>
      <c r="CL339" s="94" t="e">
        <f t="shared" si="870"/>
        <v>#REF!</v>
      </c>
      <c r="CM339" s="94" t="e">
        <f t="shared" si="870"/>
        <v>#REF!</v>
      </c>
      <c r="CN339" s="94" t="e">
        <f t="shared" si="870"/>
        <v>#REF!</v>
      </c>
      <c r="CO339" s="79"/>
      <c r="CP339" s="80"/>
      <c r="CQ339" s="85" t="e">
        <f>CP339/CP318</f>
        <v>#REF!</v>
      </c>
    </row>
    <row r="340" spans="1:95" ht="10.5" customHeight="1" outlineLevel="1" x14ac:dyDescent="0.25">
      <c r="A340" s="70" t="str">
        <f t="shared" si="807"/>
        <v>DespesaTaxas comerciais</v>
      </c>
      <c r="B340" s="70" t="s">
        <v>53</v>
      </c>
      <c r="C340" s="70"/>
      <c r="D340" s="60" t="s">
        <v>70</v>
      </c>
      <c r="E340" s="60" t="e">
        <f>D316</f>
        <v>#REF!</v>
      </c>
      <c r="F340" s="60"/>
      <c r="G340" s="62"/>
      <c r="H340" s="60"/>
      <c r="I340" s="67">
        <v>-940.78685266127377</v>
      </c>
      <c r="J340" s="67">
        <v>-750.83418936603493</v>
      </c>
      <c r="K340" s="67">
        <v>-841.51971030662799</v>
      </c>
      <c r="L340" s="67">
        <v>0</v>
      </c>
      <c r="M340" s="67">
        <v>0</v>
      </c>
      <c r="N340" s="67">
        <v>0</v>
      </c>
      <c r="O340" s="67">
        <v>-1120.739734927809</v>
      </c>
      <c r="P340" s="67">
        <v>-1504.262074440104</v>
      </c>
      <c r="Q340" s="67">
        <v>0</v>
      </c>
      <c r="R340" s="67">
        <v>-1129.3004833038569</v>
      </c>
      <c r="S340" s="67">
        <v>-1153.032115932969</v>
      </c>
      <c r="T340" s="67">
        <v>-568.97323198513607</v>
      </c>
      <c r="U340" s="60"/>
      <c r="V340" s="87">
        <f t="shared" ref="V340:V371" si="871">SUM(I340:T340)</f>
        <v>-8009.4483929238113</v>
      </c>
      <c r="W340" s="62">
        <f>V340/V318</f>
        <v>-1.2448581703625399E-2</v>
      </c>
      <c r="X340" s="60"/>
      <c r="Y340" s="67">
        <f t="shared" ref="Y340:AJ340" si="872">SUM(Y341:Y342)</f>
        <v>0</v>
      </c>
      <c r="Z340" s="67">
        <f t="shared" si="872"/>
        <v>0</v>
      </c>
      <c r="AA340" s="67">
        <f t="shared" si="872"/>
        <v>0</v>
      </c>
      <c r="AB340" s="67">
        <f t="shared" si="872"/>
        <v>0</v>
      </c>
      <c r="AC340" s="67">
        <f t="shared" si="872"/>
        <v>0</v>
      </c>
      <c r="AD340" s="67">
        <f t="shared" si="872"/>
        <v>0</v>
      </c>
      <c r="AE340" s="67">
        <f t="shared" si="872"/>
        <v>0</v>
      </c>
      <c r="AF340" s="67">
        <f t="shared" si="872"/>
        <v>0</v>
      </c>
      <c r="AG340" s="67">
        <f t="shared" si="872"/>
        <v>0</v>
      </c>
      <c r="AH340" s="67">
        <f t="shared" si="872"/>
        <v>0</v>
      </c>
      <c r="AI340" s="67">
        <f t="shared" si="872"/>
        <v>0</v>
      </c>
      <c r="AJ340" s="67">
        <f t="shared" si="872"/>
        <v>0</v>
      </c>
      <c r="AK340" s="60"/>
      <c r="AL340" s="87">
        <f t="shared" ref="AL340:AL371" si="873">SUM(Y340:AJ340)</f>
        <v>0</v>
      </c>
      <c r="AM340" s="62" t="e">
        <f>AL340/AL318</f>
        <v>#DIV/0!</v>
      </c>
      <c r="AN340" s="60" t="e">
        <f>D316&amp;D340</f>
        <v>#REF!</v>
      </c>
      <c r="AO340" s="67">
        <f t="shared" ref="AO340:AZ340" si="874">SUM(AO341:AO342)</f>
        <v>0</v>
      </c>
      <c r="AP340" s="67">
        <f t="shared" si="874"/>
        <v>0</v>
      </c>
      <c r="AQ340" s="67">
        <f t="shared" si="874"/>
        <v>0</v>
      </c>
      <c r="AR340" s="67">
        <f t="shared" si="874"/>
        <v>0</v>
      </c>
      <c r="AS340" s="67">
        <f t="shared" si="874"/>
        <v>0</v>
      </c>
      <c r="AT340" s="67">
        <f t="shared" si="874"/>
        <v>0</v>
      </c>
      <c r="AU340" s="67">
        <f t="shared" si="874"/>
        <v>0</v>
      </c>
      <c r="AV340" s="67">
        <f t="shared" si="874"/>
        <v>0</v>
      </c>
      <c r="AW340" s="67">
        <f t="shared" si="874"/>
        <v>0</v>
      </c>
      <c r="AX340" s="67">
        <f t="shared" si="874"/>
        <v>0</v>
      </c>
      <c r="AY340" s="67">
        <f t="shared" si="874"/>
        <v>0</v>
      </c>
      <c r="AZ340" s="67">
        <f t="shared" si="874"/>
        <v>0</v>
      </c>
      <c r="BA340" s="60"/>
      <c r="BB340" s="87">
        <f t="shared" ref="BB340:BB371" si="875">SUM(AO340:AZ340)</f>
        <v>0</v>
      </c>
      <c r="BC340" s="62" t="e">
        <f>BB340/BB318</f>
        <v>#DIV/0!</v>
      </c>
      <c r="BD340" s="60"/>
      <c r="BE340" s="64"/>
      <c r="BF340" s="119"/>
      <c r="BG340" s="120"/>
      <c r="BH340" s="121" t="e">
        <f>BH318</f>
        <v>#REF!</v>
      </c>
      <c r="BI340" s="121">
        <f t="shared" si="860"/>
        <v>0</v>
      </c>
      <c r="BJ340" s="120">
        <f t="shared" si="860"/>
        <v>0</v>
      </c>
      <c r="BK340" s="121">
        <f t="shared" si="860"/>
        <v>0</v>
      </c>
      <c r="BL340" s="60"/>
      <c r="BM340" s="67">
        <f t="shared" ref="BM340:BX340" si="876">SUM(BM341:BM342)</f>
        <v>0</v>
      </c>
      <c r="BN340" s="67">
        <f t="shared" si="876"/>
        <v>0</v>
      </c>
      <c r="BO340" s="67">
        <f t="shared" si="876"/>
        <v>0</v>
      </c>
      <c r="BP340" s="67">
        <f t="shared" si="876"/>
        <v>0</v>
      </c>
      <c r="BQ340" s="67" t="e">
        <f t="shared" si="876"/>
        <v>#REF!</v>
      </c>
      <c r="BR340" s="67" t="e">
        <f t="shared" si="876"/>
        <v>#REF!</v>
      </c>
      <c r="BS340" s="67" t="e">
        <f t="shared" si="876"/>
        <v>#REF!</v>
      </c>
      <c r="BT340" s="67" t="e">
        <f t="shared" si="876"/>
        <v>#REF!</v>
      </c>
      <c r="BU340" s="67" t="e">
        <f t="shared" si="876"/>
        <v>#REF!</v>
      </c>
      <c r="BV340" s="67" t="e">
        <f t="shared" si="876"/>
        <v>#REF!</v>
      </c>
      <c r="BW340" s="67" t="e">
        <f t="shared" si="876"/>
        <v>#REF!</v>
      </c>
      <c r="BX340" s="67" t="e">
        <f t="shared" si="876"/>
        <v>#REF!</v>
      </c>
      <c r="BY340" s="60"/>
      <c r="BZ340" s="87" t="e">
        <f t="shared" ref="BZ340:BZ371" si="877">SUM(BM340:BX340)</f>
        <v>#REF!</v>
      </c>
      <c r="CA340" s="62" t="e">
        <f>BZ340/BZ318</f>
        <v>#REF!</v>
      </c>
      <c r="CB340" s="60"/>
      <c r="CC340" s="67" t="e">
        <f t="shared" ref="CC340:CN340" si="878">SUM(CC341:CC342)</f>
        <v>#REF!</v>
      </c>
      <c r="CD340" s="67" t="e">
        <f t="shared" si="878"/>
        <v>#REF!</v>
      </c>
      <c r="CE340" s="67" t="e">
        <f t="shared" si="878"/>
        <v>#REF!</v>
      </c>
      <c r="CF340" s="67" t="e">
        <f t="shared" si="878"/>
        <v>#REF!</v>
      </c>
      <c r="CG340" s="67" t="e">
        <f t="shared" si="878"/>
        <v>#REF!</v>
      </c>
      <c r="CH340" s="67" t="e">
        <f t="shared" si="878"/>
        <v>#REF!</v>
      </c>
      <c r="CI340" s="67" t="e">
        <f t="shared" si="878"/>
        <v>#REF!</v>
      </c>
      <c r="CJ340" s="67" t="e">
        <f t="shared" si="878"/>
        <v>#REF!</v>
      </c>
      <c r="CK340" s="67" t="e">
        <f t="shared" si="878"/>
        <v>#REF!</v>
      </c>
      <c r="CL340" s="67" t="e">
        <f t="shared" si="878"/>
        <v>#REF!</v>
      </c>
      <c r="CM340" s="67" t="e">
        <f t="shared" si="878"/>
        <v>#REF!</v>
      </c>
      <c r="CN340" s="67" t="e">
        <f t="shared" si="878"/>
        <v>#REF!</v>
      </c>
      <c r="CO340" s="60"/>
      <c r="CP340" s="87" t="e">
        <f t="shared" ref="CP340:CP371" si="879">SUM(CC340:CN340)</f>
        <v>#REF!</v>
      </c>
      <c r="CQ340" s="62" t="e">
        <f>CP340/CP318</f>
        <v>#REF!</v>
      </c>
    </row>
    <row r="341" spans="1:95" ht="10.5" customHeight="1" outlineLevel="2" x14ac:dyDescent="0.25">
      <c r="A341" s="70" t="str">
        <f t="shared" si="807"/>
        <v>DespesaTaxa adquirência</v>
      </c>
      <c r="B341" s="114" t="s">
        <v>53</v>
      </c>
      <c r="C341" s="78" t="s">
        <v>265</v>
      </c>
      <c r="D341" s="79" t="s">
        <v>71</v>
      </c>
      <c r="E341" s="79" t="e">
        <f>D316</f>
        <v>#REF!</v>
      </c>
      <c r="F341" s="79"/>
      <c r="G341" s="85">
        <v>-1.3087618350918319E-2</v>
      </c>
      <c r="H341" s="79"/>
      <c r="I341" s="94">
        <v>-940.78685266127377</v>
      </c>
      <c r="J341" s="94">
        <v>-750.83418936603493</v>
      </c>
      <c r="K341" s="94">
        <v>-841.51971030662799</v>
      </c>
      <c r="L341" s="94">
        <v>0</v>
      </c>
      <c r="M341" s="94">
        <v>0</v>
      </c>
      <c r="N341" s="94">
        <v>0</v>
      </c>
      <c r="O341" s="94">
        <v>-1120.739734927809</v>
      </c>
      <c r="P341" s="94">
        <v>-1504.262074440104</v>
      </c>
      <c r="Q341" s="94">
        <v>0</v>
      </c>
      <c r="R341" s="94">
        <v>-1129.3004833038569</v>
      </c>
      <c r="S341" s="94">
        <v>-1153.032115932969</v>
      </c>
      <c r="T341" s="94">
        <v>-568.97323198513607</v>
      </c>
      <c r="U341" s="79"/>
      <c r="V341" s="80">
        <f t="shared" si="871"/>
        <v>-8009.4483929238113</v>
      </c>
      <c r="W341" s="85">
        <f>V341/V318</f>
        <v>-1.2448581703625399E-2</v>
      </c>
      <c r="X341" s="60"/>
      <c r="Y341" s="94">
        <f t="array" ref="Y341">IFERROR(INDEX(#REF!,MATCH($A316&amp;$D341,#REF!,0),MATCH(Y$3,#REF!,0)),0)</f>
        <v>0</v>
      </c>
      <c r="Z341" s="94">
        <f t="array" ref="Z341">IFERROR(INDEX(#REF!,MATCH($A316&amp;$D341,#REF!,0),MATCH(Z$3,#REF!,0)),0)</f>
        <v>0</v>
      </c>
      <c r="AA341" s="94">
        <f t="array" ref="AA341">IFERROR(INDEX(#REF!,MATCH($A316&amp;$D341,#REF!,0),MATCH(AA$3,#REF!,0)),0)</f>
        <v>0</v>
      </c>
      <c r="AB341" s="94">
        <f t="array" ref="AB341">IFERROR(INDEX(#REF!,MATCH($A316&amp;$D341,#REF!,0),MATCH(AB$3,#REF!,0)),0)</f>
        <v>0</v>
      </c>
      <c r="AC341" s="94">
        <f t="array" ref="AC341">IFERROR(INDEX(#REF!,MATCH($A316&amp;$D341,#REF!,0),MATCH(AC$3,#REF!,0)),0)</f>
        <v>0</v>
      </c>
      <c r="AD341" s="94">
        <f t="array" ref="AD341">IFERROR(INDEX(#REF!,MATCH($A316&amp;$D341,#REF!,0),MATCH(AD$3,#REF!,0)),0)</f>
        <v>0</v>
      </c>
      <c r="AE341" s="94">
        <f t="array" ref="AE341">IFERROR(INDEX(#REF!,MATCH($A316&amp;$D341,#REF!,0),MATCH(AE$3,#REF!,0)),0)</f>
        <v>0</v>
      </c>
      <c r="AF341" s="94">
        <f t="array" ref="AF341">IFERROR(INDEX(#REF!,MATCH($A316&amp;$D341,#REF!,0),MATCH(AF$3,#REF!,0)),0)</f>
        <v>0</v>
      </c>
      <c r="AG341" s="94">
        <f t="array" ref="AG341">IFERROR(INDEX(#REF!,MATCH($A316&amp;$D341,#REF!,0),MATCH(AG$3,#REF!,0)),0)</f>
        <v>0</v>
      </c>
      <c r="AH341" s="94">
        <f t="array" ref="AH341">IFERROR(INDEX(#REF!,MATCH($A316&amp;$D341,#REF!,0),MATCH(AH$3,#REF!,0)),0)</f>
        <v>0</v>
      </c>
      <c r="AI341" s="94">
        <f t="array" ref="AI341">IFERROR(INDEX(#REF!,MATCH($A316&amp;$D341,#REF!,0),MATCH(AI$3,#REF!,0)),0)</f>
        <v>0</v>
      </c>
      <c r="AJ341" s="94">
        <f t="array" ref="AJ341">IFERROR(INDEX(#REF!,MATCH($A316&amp;$D341,#REF!,0),MATCH(AJ$3,#REF!,0)),0)</f>
        <v>0</v>
      </c>
      <c r="AK341" s="79"/>
      <c r="AL341" s="80">
        <f t="shared" si="873"/>
        <v>0</v>
      </c>
      <c r="AM341" s="85" t="e">
        <f>AL341/AL318</f>
        <v>#DIV/0!</v>
      </c>
      <c r="AN341" s="60" t="e">
        <f>D316&amp;D341</f>
        <v>#REF!</v>
      </c>
      <c r="AO341" s="94">
        <f t="array" ref="AO341">IFERROR(INDEX(#REF!,MATCH($A316&amp;$D341,#REF!,0),MATCH(AO$3,#REF!,0)),0)</f>
        <v>0</v>
      </c>
      <c r="AP341" s="94">
        <f t="array" ref="AP341">IFERROR(INDEX(#REF!,MATCH($A316&amp;$D341,#REF!,0),MATCH(AP$3,#REF!,0)),0)</f>
        <v>0</v>
      </c>
      <c r="AQ341" s="94">
        <f t="array" ref="AQ341">IFERROR(INDEX(#REF!,MATCH($A316&amp;$D341,#REF!,0),MATCH(AQ$3,#REF!,0)),0)</f>
        <v>0</v>
      </c>
      <c r="AR341" s="94">
        <f t="array" ref="AR341">IFERROR(INDEX(#REF!,MATCH($A316&amp;$D341,#REF!,0),MATCH(AR$3,#REF!,0)),0)</f>
        <v>0</v>
      </c>
      <c r="AS341" s="94">
        <f t="array" ref="AS341">IFERROR(INDEX(#REF!,MATCH($A316&amp;$D341,#REF!,0),MATCH(AS$3,#REF!,0)),0)</f>
        <v>0</v>
      </c>
      <c r="AT341" s="94">
        <f t="array" ref="AT341">IFERROR(INDEX(#REF!,MATCH($A316&amp;$D341,#REF!,0),MATCH(AT$3,#REF!,0)),0)</f>
        <v>0</v>
      </c>
      <c r="AU341" s="94">
        <f t="array" ref="AU341">IFERROR(INDEX(#REF!,MATCH($A316&amp;$D341,#REF!,0),MATCH(AU$3,#REF!,0)),0)</f>
        <v>0</v>
      </c>
      <c r="AV341" s="94">
        <f t="array" ref="AV341">IFERROR(INDEX(#REF!,MATCH($A316&amp;$D341,#REF!,0),MATCH(AV$3,#REF!,0)),0)</f>
        <v>0</v>
      </c>
      <c r="AW341" s="94">
        <f t="array" ref="AW341">IFERROR(INDEX(#REF!,MATCH($A316&amp;$D341,#REF!,0),MATCH(AW$3,#REF!,0)),0)</f>
        <v>0</v>
      </c>
      <c r="AX341" s="94">
        <f t="array" ref="AX341">IFERROR(INDEX(#REF!,MATCH($A316&amp;$D341,#REF!,0),MATCH(AX$3,#REF!,0)),0)</f>
        <v>0</v>
      </c>
      <c r="AY341" s="94">
        <f t="array" ref="AY341">IFERROR(INDEX(#REF!,MATCH($A316&amp;$D341,#REF!,0),MATCH(AY$3,#REF!,0)),0)</f>
        <v>0</v>
      </c>
      <c r="AZ341" s="94">
        <f t="array" ref="AZ341">IFERROR(INDEX(#REF!,MATCH($A316&amp;$D341,#REF!,0),MATCH(AZ$3,#REF!,0)),0)</f>
        <v>0</v>
      </c>
      <c r="BA341" s="79"/>
      <c r="BB341" s="80">
        <f t="shared" si="875"/>
        <v>0</v>
      </c>
      <c r="BC341" s="85" t="e">
        <f>BB341/BB318</f>
        <v>#DIV/0!</v>
      </c>
      <c r="BD341" s="60"/>
      <c r="BE341" s="94">
        <f t="shared" ref="BE341:BG342" si="880">INDEX($BE$4:$BK$115,MATCH($D341,$D$4:$D$115,0),MATCH(BE$475,$BE$4:$BK$4,0))</f>
        <v>0</v>
      </c>
      <c r="BF341" s="115">
        <f t="shared" si="880"/>
        <v>0</v>
      </c>
      <c r="BG341" s="112">
        <f t="shared" si="880"/>
        <v>-0.03</v>
      </c>
      <c r="BH341" s="111" t="e">
        <f>BH318</f>
        <v>#REF!</v>
      </c>
      <c r="BI341" s="111">
        <f t="shared" si="860"/>
        <v>0</v>
      </c>
      <c r="BJ341" s="112">
        <f t="shared" si="860"/>
        <v>0</v>
      </c>
      <c r="BK341" s="111">
        <f t="shared" si="860"/>
        <v>0</v>
      </c>
      <c r="BL341" s="60"/>
      <c r="BM341" s="94">
        <f t="array" ref="BM341">IFERROR(INDEX(#REF!,MATCH($A316&amp;$D341,#REF!,0),MATCH(BM$3,#REF!,0)),0)</f>
        <v>0</v>
      </c>
      <c r="BN341" s="94">
        <f t="array" ref="BN341">IFERROR(INDEX(#REF!,MATCH($A316&amp;$D341,#REF!,0),MATCH(BN$3,#REF!,0)),0)</f>
        <v>0</v>
      </c>
      <c r="BO341" s="94">
        <f t="array" ref="BO341">IFERROR(INDEX(#REF!,MATCH($A316&amp;$D341,#REF!,0),MATCH(BO$3,#REF!,0)),0)</f>
        <v>0</v>
      </c>
      <c r="BP341" s="94">
        <f t="array" ref="BP341">IFERROR(INDEX(#REF!,MATCH($A316&amp;$D341,#REF!,0),MATCH(BP$3,#REF!,0)),0)</f>
        <v>0</v>
      </c>
      <c r="BQ341" s="94" t="e">
        <f t="shared" ref="BQ341:BX341" si="881">((BQ318*$G341*--(AND($BF341=0,$BG341=0))+$BF341+BQ318*$BG341)*--(BQ$3&gt;=$BH341))*(1+$BJ341*--(BQ$3&gt;=$BK341))*--(IFERROR(MOD(MONTH(BQ$3),$BI341),0)=0)</f>
        <v>#REF!</v>
      </c>
      <c r="BR341" s="94" t="e">
        <f t="shared" si="881"/>
        <v>#REF!</v>
      </c>
      <c r="BS341" s="94" t="e">
        <f t="shared" si="881"/>
        <v>#REF!</v>
      </c>
      <c r="BT341" s="94" t="e">
        <f t="shared" si="881"/>
        <v>#REF!</v>
      </c>
      <c r="BU341" s="94" t="e">
        <f t="shared" si="881"/>
        <v>#REF!</v>
      </c>
      <c r="BV341" s="94" t="e">
        <f t="shared" si="881"/>
        <v>#REF!</v>
      </c>
      <c r="BW341" s="94" t="e">
        <f t="shared" si="881"/>
        <v>#REF!</v>
      </c>
      <c r="BX341" s="94" t="e">
        <f t="shared" si="881"/>
        <v>#REF!</v>
      </c>
      <c r="BY341" s="79"/>
      <c r="BZ341" s="80" t="e">
        <f t="shared" si="877"/>
        <v>#REF!</v>
      </c>
      <c r="CA341" s="85" t="e">
        <f>BZ341/BZ318</f>
        <v>#REF!</v>
      </c>
      <c r="CB341" s="60"/>
      <c r="CC341" s="94" t="e">
        <f t="shared" ref="CC341:CN341" si="882">((CC318*$G341*--(AND($BF341=0,$BG341=0))+$BF341+CC318*$BG341)*--(CC$3&gt;=$BH341))*(1+$BJ341*--(CC$3&gt;=$BK341))*--(IFERROR(MOD(MONTH(CC$3),$BI341),0)=0)</f>
        <v>#REF!</v>
      </c>
      <c r="CD341" s="94" t="e">
        <f t="shared" si="882"/>
        <v>#REF!</v>
      </c>
      <c r="CE341" s="94" t="e">
        <f t="shared" si="882"/>
        <v>#REF!</v>
      </c>
      <c r="CF341" s="94" t="e">
        <f t="shared" si="882"/>
        <v>#REF!</v>
      </c>
      <c r="CG341" s="94" t="e">
        <f t="shared" si="882"/>
        <v>#REF!</v>
      </c>
      <c r="CH341" s="94" t="e">
        <f t="shared" si="882"/>
        <v>#REF!</v>
      </c>
      <c r="CI341" s="94" t="e">
        <f t="shared" si="882"/>
        <v>#REF!</v>
      </c>
      <c r="CJ341" s="94" t="e">
        <f t="shared" si="882"/>
        <v>#REF!</v>
      </c>
      <c r="CK341" s="94" t="e">
        <f t="shared" si="882"/>
        <v>#REF!</v>
      </c>
      <c r="CL341" s="94" t="e">
        <f t="shared" si="882"/>
        <v>#REF!</v>
      </c>
      <c r="CM341" s="94" t="e">
        <f t="shared" si="882"/>
        <v>#REF!</v>
      </c>
      <c r="CN341" s="94" t="e">
        <f t="shared" si="882"/>
        <v>#REF!</v>
      </c>
      <c r="CO341" s="79"/>
      <c r="CP341" s="80" t="e">
        <f t="shared" si="879"/>
        <v>#REF!</v>
      </c>
      <c r="CQ341" s="85" t="e">
        <f>CP341/CP318</f>
        <v>#REF!</v>
      </c>
    </row>
    <row r="342" spans="1:95" ht="10.5" customHeight="1" outlineLevel="2" x14ac:dyDescent="0.25">
      <c r="A342" s="70" t="str">
        <f t="shared" si="807"/>
        <v>DespesaFee plataformas</v>
      </c>
      <c r="B342" s="114" t="s">
        <v>53</v>
      </c>
      <c r="C342" s="78" t="s">
        <v>72</v>
      </c>
      <c r="D342" s="79" t="s">
        <v>72</v>
      </c>
      <c r="E342" s="79" t="e">
        <f>D316</f>
        <v>#REF!</v>
      </c>
      <c r="F342" s="79"/>
      <c r="G342" s="85">
        <v>0</v>
      </c>
      <c r="H342" s="79"/>
      <c r="I342" s="94">
        <v>0</v>
      </c>
      <c r="J342" s="94">
        <v>0</v>
      </c>
      <c r="K342" s="94">
        <v>0</v>
      </c>
      <c r="L342" s="94">
        <v>0</v>
      </c>
      <c r="M342" s="94">
        <v>0</v>
      </c>
      <c r="N342" s="94">
        <v>0</v>
      </c>
      <c r="O342" s="94">
        <v>0</v>
      </c>
      <c r="P342" s="94">
        <v>0</v>
      </c>
      <c r="Q342" s="94">
        <v>0</v>
      </c>
      <c r="R342" s="94">
        <v>0</v>
      </c>
      <c r="S342" s="94">
        <v>0</v>
      </c>
      <c r="T342" s="94">
        <v>0</v>
      </c>
      <c r="U342" s="79"/>
      <c r="V342" s="80">
        <f t="shared" si="871"/>
        <v>0</v>
      </c>
      <c r="W342" s="85">
        <f>V342/V318</f>
        <v>0</v>
      </c>
      <c r="X342" s="60"/>
      <c r="Y342" s="94">
        <f t="array" ref="Y342">IFERROR(INDEX(#REF!,MATCH($A316&amp;$D342,#REF!,0),MATCH(Y$3,#REF!,0)),0)</f>
        <v>0</v>
      </c>
      <c r="Z342" s="94">
        <f t="array" ref="Z342">IFERROR(INDEX(#REF!,MATCH($A316&amp;$D342,#REF!,0),MATCH(Z$3,#REF!,0)),0)</f>
        <v>0</v>
      </c>
      <c r="AA342" s="94">
        <f t="array" ref="AA342">IFERROR(INDEX(#REF!,MATCH($A316&amp;$D342,#REF!,0),MATCH(AA$3,#REF!,0)),0)</f>
        <v>0</v>
      </c>
      <c r="AB342" s="94">
        <f t="array" ref="AB342">IFERROR(INDEX(#REF!,MATCH($A316&amp;$D342,#REF!,0),MATCH(AB$3,#REF!,0)),0)</f>
        <v>0</v>
      </c>
      <c r="AC342" s="94">
        <f t="array" ref="AC342">IFERROR(INDEX(#REF!,MATCH($A316&amp;$D342,#REF!,0),MATCH(AC$3,#REF!,0)),0)</f>
        <v>0</v>
      </c>
      <c r="AD342" s="94">
        <f t="array" ref="AD342">IFERROR(INDEX(#REF!,MATCH($A316&amp;$D342,#REF!,0),MATCH(AD$3,#REF!,0)),0)</f>
        <v>0</v>
      </c>
      <c r="AE342" s="94">
        <f t="array" ref="AE342">IFERROR(INDEX(#REF!,MATCH($A316&amp;$D342,#REF!,0),MATCH(AE$3,#REF!,0)),0)</f>
        <v>0</v>
      </c>
      <c r="AF342" s="94">
        <f t="array" ref="AF342">IFERROR(INDEX(#REF!,MATCH($A316&amp;$D342,#REF!,0),MATCH(AF$3,#REF!,0)),0)</f>
        <v>0</v>
      </c>
      <c r="AG342" s="94">
        <f t="array" ref="AG342">IFERROR(INDEX(#REF!,MATCH($A316&amp;$D342,#REF!,0),MATCH(AG$3,#REF!,0)),0)</f>
        <v>0</v>
      </c>
      <c r="AH342" s="94">
        <f t="array" ref="AH342">IFERROR(INDEX(#REF!,MATCH($A316&amp;$D342,#REF!,0),MATCH(AH$3,#REF!,0)),0)</f>
        <v>0</v>
      </c>
      <c r="AI342" s="94">
        <f t="array" ref="AI342">IFERROR(INDEX(#REF!,MATCH($A316&amp;$D342,#REF!,0),MATCH(AI$3,#REF!,0)),0)</f>
        <v>0</v>
      </c>
      <c r="AJ342" s="94">
        <f t="array" ref="AJ342">IFERROR(INDEX(#REF!,MATCH($A316&amp;$D342,#REF!,0),MATCH(AJ$3,#REF!,0)),0)</f>
        <v>0</v>
      </c>
      <c r="AK342" s="79"/>
      <c r="AL342" s="80">
        <f t="shared" si="873"/>
        <v>0</v>
      </c>
      <c r="AM342" s="85" t="e">
        <f>AL342/AL318</f>
        <v>#DIV/0!</v>
      </c>
      <c r="AN342" s="60" t="e">
        <f>D316&amp;D342</f>
        <v>#REF!</v>
      </c>
      <c r="AO342" s="94">
        <f t="array" ref="AO342">IFERROR(INDEX(#REF!,MATCH($A316&amp;$D342,#REF!,0),MATCH(AO$3,#REF!,0)),0)</f>
        <v>0</v>
      </c>
      <c r="AP342" s="94">
        <f t="array" ref="AP342">IFERROR(INDEX(#REF!,MATCH($A316&amp;$D342,#REF!,0),MATCH(AP$3,#REF!,0)),0)</f>
        <v>0</v>
      </c>
      <c r="AQ342" s="94">
        <f t="array" ref="AQ342">IFERROR(INDEX(#REF!,MATCH($A316&amp;$D342,#REF!,0),MATCH(AQ$3,#REF!,0)),0)</f>
        <v>0</v>
      </c>
      <c r="AR342" s="94">
        <f t="array" ref="AR342">IFERROR(INDEX(#REF!,MATCH($A316&amp;$D342,#REF!,0),MATCH(AR$3,#REF!,0)),0)</f>
        <v>0</v>
      </c>
      <c r="AS342" s="94">
        <f t="array" ref="AS342">IFERROR(INDEX(#REF!,MATCH($A316&amp;$D342,#REF!,0),MATCH(AS$3,#REF!,0)),0)</f>
        <v>0</v>
      </c>
      <c r="AT342" s="94">
        <f t="array" ref="AT342">IFERROR(INDEX(#REF!,MATCH($A316&amp;$D342,#REF!,0),MATCH(AT$3,#REF!,0)),0)</f>
        <v>0</v>
      </c>
      <c r="AU342" s="94">
        <f t="array" ref="AU342">IFERROR(INDEX(#REF!,MATCH($A316&amp;$D342,#REF!,0),MATCH(AU$3,#REF!,0)),0)</f>
        <v>0</v>
      </c>
      <c r="AV342" s="94">
        <f t="array" ref="AV342">IFERROR(INDEX(#REF!,MATCH($A316&amp;$D342,#REF!,0),MATCH(AV$3,#REF!,0)),0)</f>
        <v>0</v>
      </c>
      <c r="AW342" s="94">
        <f t="array" ref="AW342">IFERROR(INDEX(#REF!,MATCH($A316&amp;$D342,#REF!,0),MATCH(AW$3,#REF!,0)),0)</f>
        <v>0</v>
      </c>
      <c r="AX342" s="94">
        <f t="array" ref="AX342">IFERROR(INDEX(#REF!,MATCH($A316&amp;$D342,#REF!,0),MATCH(AX$3,#REF!,0)),0)</f>
        <v>0</v>
      </c>
      <c r="AY342" s="94">
        <f t="array" ref="AY342">IFERROR(INDEX(#REF!,MATCH($A316&amp;$D342,#REF!,0),MATCH(AY$3,#REF!,0)),0)</f>
        <v>0</v>
      </c>
      <c r="AZ342" s="94">
        <f t="array" ref="AZ342">IFERROR(INDEX(#REF!,MATCH($A316&amp;$D342,#REF!,0),MATCH(AZ$3,#REF!,0)),0)</f>
        <v>0</v>
      </c>
      <c r="BA342" s="79"/>
      <c r="BB342" s="80">
        <f t="shared" si="875"/>
        <v>0</v>
      </c>
      <c r="BC342" s="85" t="e">
        <f>BB342/BB318</f>
        <v>#DIV/0!</v>
      </c>
      <c r="BD342" s="60"/>
      <c r="BE342" s="94">
        <f t="shared" si="880"/>
        <v>0</v>
      </c>
      <c r="BF342" s="115">
        <f t="shared" si="880"/>
        <v>0</v>
      </c>
      <c r="BG342" s="112">
        <f t="shared" si="880"/>
        <v>0</v>
      </c>
      <c r="BH342" s="111" t="e">
        <f>BH318</f>
        <v>#REF!</v>
      </c>
      <c r="BI342" s="111">
        <f t="shared" si="860"/>
        <v>0</v>
      </c>
      <c r="BJ342" s="112">
        <f t="shared" si="860"/>
        <v>0</v>
      </c>
      <c r="BK342" s="111">
        <f t="shared" si="860"/>
        <v>0</v>
      </c>
      <c r="BL342" s="60"/>
      <c r="BM342" s="94">
        <f t="array" ref="BM342">IFERROR(INDEX(#REF!,MATCH($A316&amp;$D342,#REF!,0),MATCH(BM$3,#REF!,0)),0)</f>
        <v>0</v>
      </c>
      <c r="BN342" s="94">
        <f t="array" ref="BN342">IFERROR(INDEX(#REF!,MATCH($A316&amp;$D342,#REF!,0),MATCH(BN$3,#REF!,0)),0)</f>
        <v>0</v>
      </c>
      <c r="BO342" s="94">
        <f t="array" ref="BO342">IFERROR(INDEX(#REF!,MATCH($A316&amp;$D342,#REF!,0),MATCH(BO$3,#REF!,0)),0)</f>
        <v>0</v>
      </c>
      <c r="BP342" s="94">
        <f t="array" ref="BP342">IFERROR(INDEX(#REF!,MATCH($A316&amp;$D342,#REF!,0),MATCH(BP$3,#REF!,0)),0)</f>
        <v>0</v>
      </c>
      <c r="BQ342" s="94" t="e">
        <f t="shared" ref="BQ342:BX342" si="883">((BQ318*$G342*--(AND($BF342=0,$BG342=0))+$BF342+BQ318*$BG342)*--(BQ$3&gt;=$BH342))*(1+$BJ342*--(BQ$3&gt;=$BK342))*--(IFERROR(MOD(MONTH(BQ$3),$BI342),0)=0)</f>
        <v>#REF!</v>
      </c>
      <c r="BR342" s="94" t="e">
        <f t="shared" si="883"/>
        <v>#REF!</v>
      </c>
      <c r="BS342" s="94" t="e">
        <f t="shared" si="883"/>
        <v>#REF!</v>
      </c>
      <c r="BT342" s="94" t="e">
        <f t="shared" si="883"/>
        <v>#REF!</v>
      </c>
      <c r="BU342" s="94" t="e">
        <f t="shared" si="883"/>
        <v>#REF!</v>
      </c>
      <c r="BV342" s="94" t="e">
        <f t="shared" si="883"/>
        <v>#REF!</v>
      </c>
      <c r="BW342" s="94" t="e">
        <f t="shared" si="883"/>
        <v>#REF!</v>
      </c>
      <c r="BX342" s="94" t="e">
        <f t="shared" si="883"/>
        <v>#REF!</v>
      </c>
      <c r="BY342" s="79"/>
      <c r="BZ342" s="80" t="e">
        <f t="shared" si="877"/>
        <v>#REF!</v>
      </c>
      <c r="CA342" s="85" t="e">
        <f>BZ342/BZ318</f>
        <v>#REF!</v>
      </c>
      <c r="CB342" s="60"/>
      <c r="CC342" s="94" t="e">
        <f t="shared" ref="CC342:CN342" si="884">((CC318*$G342*--(AND($BF342=0,$BG342=0))+$BF342+CC318*$BG342)*--(CC$3&gt;=$BH342))*(1+$BJ342*--(CC$3&gt;=$BK342))*--(IFERROR(MOD(MONTH(CC$3),$BI342),0)=0)</f>
        <v>#REF!</v>
      </c>
      <c r="CD342" s="94" t="e">
        <f t="shared" si="884"/>
        <v>#REF!</v>
      </c>
      <c r="CE342" s="94" t="e">
        <f t="shared" si="884"/>
        <v>#REF!</v>
      </c>
      <c r="CF342" s="94" t="e">
        <f t="shared" si="884"/>
        <v>#REF!</v>
      </c>
      <c r="CG342" s="94" t="e">
        <f t="shared" si="884"/>
        <v>#REF!</v>
      </c>
      <c r="CH342" s="94" t="e">
        <f t="shared" si="884"/>
        <v>#REF!</v>
      </c>
      <c r="CI342" s="94" t="e">
        <f t="shared" si="884"/>
        <v>#REF!</v>
      </c>
      <c r="CJ342" s="94" t="e">
        <f t="shared" si="884"/>
        <v>#REF!</v>
      </c>
      <c r="CK342" s="94" t="e">
        <f t="shared" si="884"/>
        <v>#REF!</v>
      </c>
      <c r="CL342" s="94" t="e">
        <f t="shared" si="884"/>
        <v>#REF!</v>
      </c>
      <c r="CM342" s="94" t="e">
        <f t="shared" si="884"/>
        <v>#REF!</v>
      </c>
      <c r="CN342" s="94" t="e">
        <f t="shared" si="884"/>
        <v>#REF!</v>
      </c>
      <c r="CO342" s="79"/>
      <c r="CP342" s="80" t="e">
        <f t="shared" si="879"/>
        <v>#REF!</v>
      </c>
      <c r="CQ342" s="85" t="e">
        <f>CP342/CP318</f>
        <v>#REF!</v>
      </c>
    </row>
    <row r="343" spans="1:95" ht="10.5" customHeight="1" x14ac:dyDescent="0.25">
      <c r="A343" s="70" t="str">
        <f t="shared" si="807"/>
        <v>DespesaDespesas de marketing</v>
      </c>
      <c r="B343" s="70" t="s">
        <v>53</v>
      </c>
      <c r="C343" s="70"/>
      <c r="D343" s="2" t="s">
        <v>73</v>
      </c>
      <c r="E343" s="2" t="e">
        <f>D316</f>
        <v>#REF!</v>
      </c>
      <c r="F343" s="60"/>
      <c r="G343" s="66"/>
      <c r="H343" s="60"/>
      <c r="I343" s="65">
        <v>0</v>
      </c>
      <c r="J343" s="65">
        <v>-1280.612436481101</v>
      </c>
      <c r="K343" s="65">
        <v>0</v>
      </c>
      <c r="L343" s="65">
        <v>0</v>
      </c>
      <c r="M343" s="65">
        <v>0</v>
      </c>
      <c r="N343" s="65">
        <v>0</v>
      </c>
      <c r="O343" s="65">
        <v>0</v>
      </c>
      <c r="P343" s="65">
        <v>0</v>
      </c>
      <c r="Q343" s="65">
        <v>-1289.9438166686029</v>
      </c>
      <c r="R343" s="65">
        <v>0</v>
      </c>
      <c r="S343" s="65">
        <v>0</v>
      </c>
      <c r="T343" s="65">
        <v>0</v>
      </c>
      <c r="U343" s="60"/>
      <c r="V343" s="65">
        <f t="shared" si="871"/>
        <v>-2570.5562531497039</v>
      </c>
      <c r="W343" s="66">
        <f>V343/V318</f>
        <v>-3.9952538516098606E-3</v>
      </c>
      <c r="X343" s="60"/>
      <c r="Y343" s="65">
        <f t="shared" ref="Y343:AJ343" si="885">Y344</f>
        <v>0</v>
      </c>
      <c r="Z343" s="65">
        <f t="shared" si="885"/>
        <v>0</v>
      </c>
      <c r="AA343" s="65">
        <f t="shared" si="885"/>
        <v>0</v>
      </c>
      <c r="AB343" s="65">
        <f t="shared" si="885"/>
        <v>0</v>
      </c>
      <c r="AC343" s="65">
        <f t="shared" si="885"/>
        <v>0</v>
      </c>
      <c r="AD343" s="65">
        <f t="shared" si="885"/>
        <v>0</v>
      </c>
      <c r="AE343" s="65">
        <f t="shared" si="885"/>
        <v>0</v>
      </c>
      <c r="AF343" s="65">
        <f t="shared" si="885"/>
        <v>0</v>
      </c>
      <c r="AG343" s="65">
        <f t="shared" si="885"/>
        <v>0</v>
      </c>
      <c r="AH343" s="65">
        <f t="shared" si="885"/>
        <v>0</v>
      </c>
      <c r="AI343" s="65">
        <f t="shared" si="885"/>
        <v>0</v>
      </c>
      <c r="AJ343" s="65">
        <f t="shared" si="885"/>
        <v>0</v>
      </c>
      <c r="AK343" s="60"/>
      <c r="AL343" s="65">
        <f t="shared" si="873"/>
        <v>0</v>
      </c>
      <c r="AM343" s="66" t="e">
        <f>AL343/AL318</f>
        <v>#DIV/0!</v>
      </c>
      <c r="AN343" s="60" t="e">
        <f>D316&amp;D343</f>
        <v>#REF!</v>
      </c>
      <c r="AO343" s="65">
        <f t="shared" ref="AO343:AZ343" si="886">AO344</f>
        <v>0</v>
      </c>
      <c r="AP343" s="65">
        <f t="shared" si="886"/>
        <v>0</v>
      </c>
      <c r="AQ343" s="65">
        <f t="shared" si="886"/>
        <v>0</v>
      </c>
      <c r="AR343" s="65">
        <f t="shared" si="886"/>
        <v>0</v>
      </c>
      <c r="AS343" s="65">
        <f t="shared" si="886"/>
        <v>0</v>
      </c>
      <c r="AT343" s="65">
        <f t="shared" si="886"/>
        <v>0</v>
      </c>
      <c r="AU343" s="65">
        <f t="shared" si="886"/>
        <v>0</v>
      </c>
      <c r="AV343" s="65">
        <f t="shared" si="886"/>
        <v>0</v>
      </c>
      <c r="AW343" s="65">
        <f t="shared" si="886"/>
        <v>0</v>
      </c>
      <c r="AX343" s="65">
        <f t="shared" si="886"/>
        <v>0</v>
      </c>
      <c r="AY343" s="65">
        <f t="shared" si="886"/>
        <v>0</v>
      </c>
      <c r="AZ343" s="65">
        <f t="shared" si="886"/>
        <v>0</v>
      </c>
      <c r="BA343" s="60"/>
      <c r="BB343" s="65">
        <f t="shared" si="875"/>
        <v>0</v>
      </c>
      <c r="BC343" s="66" t="e">
        <f>BB343/BB318</f>
        <v>#DIV/0!</v>
      </c>
      <c r="BD343" s="60"/>
      <c r="BE343" s="65"/>
      <c r="BF343" s="105"/>
      <c r="BG343" s="77">
        <f t="array" ref="BG343">INDEX($BE$4:$BK$115,MATCH($D343,$D$4:$D$115,0),MATCH(BG$475,$BE$4:$BK$4,0))</f>
        <v>-0.05</v>
      </c>
      <c r="BH343" s="107"/>
      <c r="BI343" s="108"/>
      <c r="BJ343" s="77"/>
      <c r="BK343" s="107"/>
      <c r="BL343" s="60"/>
      <c r="BM343" s="65">
        <f t="shared" ref="BM343:BX343" si="887">BM344</f>
        <v>0</v>
      </c>
      <c r="BN343" s="65">
        <f t="shared" si="887"/>
        <v>0</v>
      </c>
      <c r="BO343" s="65">
        <f t="shared" si="887"/>
        <v>0</v>
      </c>
      <c r="BP343" s="65">
        <f t="shared" si="887"/>
        <v>0</v>
      </c>
      <c r="BQ343" s="65" t="e">
        <f t="shared" si="887"/>
        <v>#REF!</v>
      </c>
      <c r="BR343" s="65" t="e">
        <f t="shared" si="887"/>
        <v>#REF!</v>
      </c>
      <c r="BS343" s="65" t="e">
        <f t="shared" si="887"/>
        <v>#REF!</v>
      </c>
      <c r="BT343" s="65" t="e">
        <f t="shared" si="887"/>
        <v>#REF!</v>
      </c>
      <c r="BU343" s="65" t="e">
        <f t="shared" si="887"/>
        <v>#REF!</v>
      </c>
      <c r="BV343" s="65" t="e">
        <f t="shared" si="887"/>
        <v>#REF!</v>
      </c>
      <c r="BW343" s="65" t="e">
        <f t="shared" si="887"/>
        <v>#REF!</v>
      </c>
      <c r="BX343" s="65" t="e">
        <f t="shared" si="887"/>
        <v>#REF!</v>
      </c>
      <c r="BY343" s="60"/>
      <c r="BZ343" s="65" t="e">
        <f t="shared" si="877"/>
        <v>#REF!</v>
      </c>
      <c r="CA343" s="66" t="e">
        <f>BZ343/BZ318</f>
        <v>#REF!</v>
      </c>
      <c r="CB343" s="60"/>
      <c r="CC343" s="65" t="e">
        <f t="shared" ref="CC343:CN343" si="888">CC344</f>
        <v>#REF!</v>
      </c>
      <c r="CD343" s="65" t="e">
        <f t="shared" si="888"/>
        <v>#REF!</v>
      </c>
      <c r="CE343" s="65" t="e">
        <f t="shared" si="888"/>
        <v>#REF!</v>
      </c>
      <c r="CF343" s="65" t="e">
        <f t="shared" si="888"/>
        <v>#REF!</v>
      </c>
      <c r="CG343" s="65" t="e">
        <f t="shared" si="888"/>
        <v>#REF!</v>
      </c>
      <c r="CH343" s="65" t="e">
        <f t="shared" si="888"/>
        <v>#REF!</v>
      </c>
      <c r="CI343" s="65" t="e">
        <f t="shared" si="888"/>
        <v>#REF!</v>
      </c>
      <c r="CJ343" s="65" t="e">
        <f t="shared" si="888"/>
        <v>#REF!</v>
      </c>
      <c r="CK343" s="65" t="e">
        <f t="shared" si="888"/>
        <v>#REF!</v>
      </c>
      <c r="CL343" s="65" t="e">
        <f t="shared" si="888"/>
        <v>#REF!</v>
      </c>
      <c r="CM343" s="65" t="e">
        <f t="shared" si="888"/>
        <v>#REF!</v>
      </c>
      <c r="CN343" s="65" t="e">
        <f t="shared" si="888"/>
        <v>#REF!</v>
      </c>
      <c r="CO343" s="60"/>
      <c r="CP343" s="65" t="e">
        <f t="shared" si="879"/>
        <v>#REF!</v>
      </c>
      <c r="CQ343" s="66" t="e">
        <f>CP343/CP318</f>
        <v>#REF!</v>
      </c>
    </row>
    <row r="344" spans="1:95" ht="10.5" customHeight="1" outlineLevel="1" x14ac:dyDescent="0.25">
      <c r="A344" s="70" t="str">
        <f t="shared" si="807"/>
        <v>DespesaTrade marketing</v>
      </c>
      <c r="B344" s="70" t="s">
        <v>53</v>
      </c>
      <c r="C344" s="70"/>
      <c r="D344" s="60" t="s">
        <v>87</v>
      </c>
      <c r="E344" s="60" t="e">
        <f>D316</f>
        <v>#REF!</v>
      </c>
      <c r="F344" s="60"/>
      <c r="G344" s="62"/>
      <c r="H344" s="60"/>
      <c r="I344" s="67">
        <v>0</v>
      </c>
      <c r="J344" s="67">
        <v>-1280.612436481101</v>
      </c>
      <c r="K344" s="67">
        <v>0</v>
      </c>
      <c r="L344" s="67">
        <v>0</v>
      </c>
      <c r="M344" s="67">
        <v>0</v>
      </c>
      <c r="N344" s="67">
        <v>0</v>
      </c>
      <c r="O344" s="67">
        <v>0</v>
      </c>
      <c r="P344" s="67">
        <v>0</v>
      </c>
      <c r="Q344" s="67">
        <v>-1289.9438166686029</v>
      </c>
      <c r="R344" s="67">
        <v>0</v>
      </c>
      <c r="S344" s="67">
        <v>0</v>
      </c>
      <c r="T344" s="67">
        <v>0</v>
      </c>
      <c r="U344" s="60"/>
      <c r="V344" s="87">
        <f t="shared" si="871"/>
        <v>-2570.5562531497039</v>
      </c>
      <c r="W344" s="62">
        <f>V344/V318</f>
        <v>-3.9952538516098606E-3</v>
      </c>
      <c r="X344" s="60"/>
      <c r="Y344" s="67">
        <f>IFERROR(AVERAGEIFS(U318:AN318,U318:AN318,"&gt;0",U317:AN317,"&gt;="&amp;EDATE(Y317,-3),U317:AN317,"&lt;="&amp;EDATE(Y317,-1))*$BG343,0)</f>
        <v>0</v>
      </c>
      <c r="Z344" s="67">
        <f>SUM(Z345:Z346)</f>
        <v>0</v>
      </c>
      <c r="AA344" s="67">
        <f>IFERROR(AVERAGEIFS(W318:Z318,W318:Z318,"&gt;0",W317:Z317,"&gt;="&amp;EDATE(AA317,-3),W317:Z317,"&lt;="&amp;EDATE(AA317,-1))*$BG343,0)</f>
        <v>0</v>
      </c>
      <c r="AB344" s="67">
        <f>SUM(AB345:AB346)</f>
        <v>0</v>
      </c>
      <c r="AC344" s="67">
        <f>IFERROR(AVERAGEIFS(Y318:AB318,Y318:AB318,"&gt;0",Y317:AB317,"&gt;="&amp;EDATE(AC317,-3),Y317:AB317,"&lt;="&amp;EDATE(AC317,-1))*$BG343,0)</f>
        <v>0</v>
      </c>
      <c r="AD344" s="67">
        <f>SUM(AD345:AD346)</f>
        <v>0</v>
      </c>
      <c r="AE344" s="67">
        <f>IFERROR(AVERAGEIFS(Y318:AD318,Y318:AD318,"&gt;0",Y317:AD317,"&gt;="&amp;EDATE(AE317,-3),Y317:AD317,"&lt;="&amp;EDATE(AE317,-1))*$BG343,0)</f>
        <v>0</v>
      </c>
      <c r="AF344" s="67">
        <f>SUM(AF345:AF346)</f>
        <v>0</v>
      </c>
      <c r="AG344" s="67">
        <f>IFERROR(AVERAGEIFS(Y318:AF318,Y318:AF318,"&gt;0",Y317:AF317,"&gt;="&amp;EDATE(AG317,-3),Y317:AF317,"&lt;="&amp;EDATE(AG317,-1))*$BG343,0)</f>
        <v>0</v>
      </c>
      <c r="AH344" s="67">
        <f>SUM(AH345:AH346)</f>
        <v>0</v>
      </c>
      <c r="AI344" s="67">
        <f>IFERROR(AVERAGEIFS(Y318:AH318,Y318:AH318,"&gt;0",Y317:AH317,"&gt;="&amp;EDATE(AI317,-3),Y317:AH317,"&lt;="&amp;EDATE(AI317,-1))*$BG343,0)</f>
        <v>0</v>
      </c>
      <c r="AJ344" s="67">
        <f>SUM(AJ345:AJ346)</f>
        <v>0</v>
      </c>
      <c r="AK344" s="60"/>
      <c r="AL344" s="87">
        <f t="shared" si="873"/>
        <v>0</v>
      </c>
      <c r="AM344" s="62" t="e">
        <f>AL344/AL318</f>
        <v>#DIV/0!</v>
      </c>
      <c r="AN344" s="60" t="e">
        <f>D316&amp;D344</f>
        <v>#REF!</v>
      </c>
      <c r="AO344" s="67">
        <f t="shared" ref="AO344:AZ344" si="889">SUM(AO345:AO346)</f>
        <v>0</v>
      </c>
      <c r="AP344" s="67">
        <f t="shared" si="889"/>
        <v>0</v>
      </c>
      <c r="AQ344" s="67">
        <f t="shared" si="889"/>
        <v>0</v>
      </c>
      <c r="AR344" s="67">
        <f t="shared" si="889"/>
        <v>0</v>
      </c>
      <c r="AS344" s="67">
        <f t="shared" si="889"/>
        <v>0</v>
      </c>
      <c r="AT344" s="67">
        <f t="shared" si="889"/>
        <v>0</v>
      </c>
      <c r="AU344" s="67">
        <f t="shared" si="889"/>
        <v>0</v>
      </c>
      <c r="AV344" s="67">
        <f t="shared" si="889"/>
        <v>0</v>
      </c>
      <c r="AW344" s="67">
        <f t="shared" si="889"/>
        <v>0</v>
      </c>
      <c r="AX344" s="67">
        <f t="shared" si="889"/>
        <v>0</v>
      </c>
      <c r="AY344" s="67">
        <f t="shared" si="889"/>
        <v>0</v>
      </c>
      <c r="AZ344" s="67">
        <f t="shared" si="889"/>
        <v>0</v>
      </c>
      <c r="BA344" s="60"/>
      <c r="BB344" s="87">
        <f t="shared" si="875"/>
        <v>0</v>
      </c>
      <c r="BC344" s="62" t="e">
        <f>BB344/BB318</f>
        <v>#DIV/0!</v>
      </c>
      <c r="BD344" s="60"/>
      <c r="BE344" s="67"/>
      <c r="BF344" s="119"/>
      <c r="BG344" s="119"/>
      <c r="BH344" s="119"/>
      <c r="BI344" s="69"/>
      <c r="BJ344" s="120"/>
      <c r="BK344" s="121"/>
      <c r="BL344" s="60"/>
      <c r="BM344" s="67">
        <f>SUM(BM345:BM346)</f>
        <v>0</v>
      </c>
      <c r="BN344" s="67">
        <f>SUM(BN345:BN346)</f>
        <v>0</v>
      </c>
      <c r="BO344" s="67">
        <f>SUM(BO345:BO346)</f>
        <v>0</v>
      </c>
      <c r="BP344" s="67">
        <f>SUM(BP345:BP346)</f>
        <v>0</v>
      </c>
      <c r="BQ344" s="67" t="e">
        <f t="shared" ref="BQ344:BW344" si="890">IFERROR(AVERAGEIFS(AW318:BP318,AW318:BP318,"&gt;0",AW317:BP317,"&gt;="&amp;EDATE(BQ317,-3),AW317:BP317,"&lt;="&amp;EDATE(BQ317,-1))*$BG343,0)*--(BQ318&gt;0)</f>
        <v>#REF!</v>
      </c>
      <c r="BR344" s="67" t="e">
        <f t="shared" si="890"/>
        <v>#REF!</v>
      </c>
      <c r="BS344" s="67" t="e">
        <f t="shared" si="890"/>
        <v>#REF!</v>
      </c>
      <c r="BT344" s="67" t="e">
        <f t="shared" si="890"/>
        <v>#REF!</v>
      </c>
      <c r="BU344" s="67" t="e">
        <f t="shared" si="890"/>
        <v>#REF!</v>
      </c>
      <c r="BV344" s="67" t="e">
        <f t="shared" si="890"/>
        <v>#REF!</v>
      </c>
      <c r="BW344" s="67" t="e">
        <f t="shared" si="890"/>
        <v>#REF!</v>
      </c>
      <c r="BX344" s="67" t="e">
        <f>IFERROR(AVERAGEIFS(BL318:BW318,BL318:BW318,"&gt;0",BL317:BW317,"&gt;="&amp;EDATE(BX317,-3),BL317:BW317,"&lt;="&amp;EDATE(BX317,-1))*$BG343,0)*--(BX318&gt;0)</f>
        <v>#REF!</v>
      </c>
      <c r="BY344" s="60"/>
      <c r="BZ344" s="87" t="e">
        <f t="shared" si="877"/>
        <v>#REF!</v>
      </c>
      <c r="CA344" s="62" t="e">
        <f>BZ344/BZ318</f>
        <v>#REF!</v>
      </c>
      <c r="CB344" s="60"/>
      <c r="CC344" s="67" t="e">
        <f t="shared" ref="CC344:CN344" si="891">IFERROR(AVERAGEIFS(BQ318:CB318,BQ318:CB318,"&gt;0",BQ317:CB317,"&gt;="&amp;EDATE(CC317,-3),BQ317:CB317,"&lt;="&amp;EDATE(CC317,-1))*$BG343,0)*--(CC318&gt;0)</f>
        <v>#REF!</v>
      </c>
      <c r="CD344" s="67" t="e">
        <f t="shared" si="891"/>
        <v>#REF!</v>
      </c>
      <c r="CE344" s="67" t="e">
        <f t="shared" si="891"/>
        <v>#REF!</v>
      </c>
      <c r="CF344" s="67" t="e">
        <f t="shared" si="891"/>
        <v>#REF!</v>
      </c>
      <c r="CG344" s="67" t="e">
        <f t="shared" si="891"/>
        <v>#REF!</v>
      </c>
      <c r="CH344" s="67" t="e">
        <f t="shared" si="891"/>
        <v>#REF!</v>
      </c>
      <c r="CI344" s="67" t="e">
        <f t="shared" si="891"/>
        <v>#REF!</v>
      </c>
      <c r="CJ344" s="67" t="e">
        <f t="shared" si="891"/>
        <v>#REF!</v>
      </c>
      <c r="CK344" s="67" t="e">
        <f t="shared" si="891"/>
        <v>#REF!</v>
      </c>
      <c r="CL344" s="67" t="e">
        <f t="shared" si="891"/>
        <v>#REF!</v>
      </c>
      <c r="CM344" s="67" t="e">
        <f t="shared" si="891"/>
        <v>#REF!</v>
      </c>
      <c r="CN344" s="67" t="e">
        <f t="shared" si="891"/>
        <v>#REF!</v>
      </c>
      <c r="CO344" s="60"/>
      <c r="CP344" s="87" t="e">
        <f t="shared" si="879"/>
        <v>#REF!</v>
      </c>
      <c r="CQ344" s="62" t="e">
        <f>CP344/CP318</f>
        <v>#REF!</v>
      </c>
    </row>
    <row r="345" spans="1:95" ht="10.5" customHeight="1" outlineLevel="2" x14ac:dyDescent="0.25">
      <c r="A345" s="70" t="str">
        <f t="shared" si="807"/>
        <v>DespesaMaterial para PDVs próprios</v>
      </c>
      <c r="B345" s="114" t="s">
        <v>53</v>
      </c>
      <c r="C345" s="78"/>
      <c r="D345" s="79" t="s">
        <v>88</v>
      </c>
      <c r="E345" s="79" t="e">
        <f>D316</f>
        <v>#REF!</v>
      </c>
      <c r="F345" s="79"/>
      <c r="G345" s="85"/>
      <c r="H345" s="79"/>
      <c r="I345" s="94">
        <v>0</v>
      </c>
      <c r="J345" s="94">
        <v>0</v>
      </c>
      <c r="K345" s="94">
        <v>0</v>
      </c>
      <c r="L345" s="94">
        <v>0</v>
      </c>
      <c r="M345" s="94">
        <v>0</v>
      </c>
      <c r="N345" s="94">
        <v>0</v>
      </c>
      <c r="O345" s="94">
        <v>0</v>
      </c>
      <c r="P345" s="94">
        <v>0</v>
      </c>
      <c r="Q345" s="94">
        <v>0</v>
      </c>
      <c r="R345" s="94">
        <v>0</v>
      </c>
      <c r="S345" s="94">
        <v>0</v>
      </c>
      <c r="T345" s="94">
        <v>0</v>
      </c>
      <c r="U345" s="79"/>
      <c r="V345" s="80">
        <f t="shared" si="871"/>
        <v>0</v>
      </c>
      <c r="W345" s="85">
        <f>V345/V318</f>
        <v>0</v>
      </c>
      <c r="X345" s="60"/>
      <c r="Y345" s="94">
        <f t="array" ref="Y345">IFERROR(INDEX(#REF!,MATCH($A316&amp;$D345,#REF!,0),MATCH(Y$3,#REF!,0)),0)</f>
        <v>0</v>
      </c>
      <c r="Z345" s="94">
        <f t="array" ref="Z345">IFERROR(INDEX(#REF!,MATCH($A316&amp;$D345,#REF!,0),MATCH(Z$3,#REF!,0)),0)</f>
        <v>0</v>
      </c>
      <c r="AA345" s="94">
        <f t="array" ref="AA345">IFERROR(INDEX(#REF!,MATCH($A316&amp;$D345,#REF!,0),MATCH(AA$3,#REF!,0)),0)</f>
        <v>0</v>
      </c>
      <c r="AB345" s="94">
        <f t="array" ref="AB345">IFERROR(INDEX(#REF!,MATCH($A316&amp;$D345,#REF!,0),MATCH(AB$3,#REF!,0)),0)</f>
        <v>0</v>
      </c>
      <c r="AC345" s="94">
        <f t="array" ref="AC345">IFERROR(INDEX(#REF!,MATCH($A316&amp;$D345,#REF!,0),MATCH(AC$3,#REF!,0)),0)</f>
        <v>0</v>
      </c>
      <c r="AD345" s="94">
        <f t="array" ref="AD345">IFERROR(INDEX(#REF!,MATCH($A316&amp;$D345,#REF!,0),MATCH(AD$3,#REF!,0)),0)</f>
        <v>0</v>
      </c>
      <c r="AE345" s="94">
        <f t="array" ref="AE345">IFERROR(INDEX(#REF!,MATCH($A316&amp;$D345,#REF!,0),MATCH(AE$3,#REF!,0)),0)</f>
        <v>0</v>
      </c>
      <c r="AF345" s="94">
        <f t="array" ref="AF345">IFERROR(INDEX(#REF!,MATCH($A316&amp;$D345,#REF!,0),MATCH(AF$3,#REF!,0)),0)</f>
        <v>0</v>
      </c>
      <c r="AG345" s="94">
        <f t="array" ref="AG345">IFERROR(INDEX(#REF!,MATCH($A316&amp;$D345,#REF!,0),MATCH(AG$3,#REF!,0)),0)</f>
        <v>0</v>
      </c>
      <c r="AH345" s="94">
        <f t="array" ref="AH345">IFERROR(INDEX(#REF!,MATCH($A316&amp;$D345,#REF!,0),MATCH(AH$3,#REF!,0)),0)</f>
        <v>0</v>
      </c>
      <c r="AI345" s="94">
        <f t="array" ref="AI345">IFERROR(INDEX(#REF!,MATCH($A316&amp;$D345,#REF!,0),MATCH(AI$3,#REF!,0)),0)</f>
        <v>0</v>
      </c>
      <c r="AJ345" s="94">
        <f t="array" ref="AJ345">IFERROR(INDEX(#REF!,MATCH($A316&amp;$D345,#REF!,0),MATCH(AJ$3,#REF!,0)),0)</f>
        <v>0</v>
      </c>
      <c r="AK345" s="79"/>
      <c r="AL345" s="80">
        <f t="shared" si="873"/>
        <v>0</v>
      </c>
      <c r="AM345" s="85" t="e">
        <f>AL345/AL318</f>
        <v>#DIV/0!</v>
      </c>
      <c r="AN345" s="60" t="e">
        <f>D316&amp;D345</f>
        <v>#REF!</v>
      </c>
      <c r="AO345" s="94">
        <f t="array" ref="AO345">IFERROR(INDEX(#REF!,MATCH($A316&amp;$D345,#REF!,0),MATCH(AO$3,#REF!,0)),0)</f>
        <v>0</v>
      </c>
      <c r="AP345" s="94">
        <f t="array" ref="AP345">IFERROR(INDEX(#REF!,MATCH($A316&amp;$D345,#REF!,0),MATCH(AP$3,#REF!,0)),0)</f>
        <v>0</v>
      </c>
      <c r="AQ345" s="94">
        <f t="array" ref="AQ345">IFERROR(INDEX(#REF!,MATCH($A316&amp;$D345,#REF!,0),MATCH(AQ$3,#REF!,0)),0)</f>
        <v>0</v>
      </c>
      <c r="AR345" s="94">
        <f t="array" ref="AR345">IFERROR(INDEX(#REF!,MATCH($A316&amp;$D345,#REF!,0),MATCH(AR$3,#REF!,0)),0)</f>
        <v>0</v>
      </c>
      <c r="AS345" s="94">
        <f t="array" ref="AS345">IFERROR(INDEX(#REF!,MATCH($A316&amp;$D345,#REF!,0),MATCH(AS$3,#REF!,0)),0)</f>
        <v>0</v>
      </c>
      <c r="AT345" s="94">
        <f t="array" ref="AT345">IFERROR(INDEX(#REF!,MATCH($A316&amp;$D345,#REF!,0),MATCH(AT$3,#REF!,0)),0)</f>
        <v>0</v>
      </c>
      <c r="AU345" s="94">
        <f t="array" ref="AU345">IFERROR(INDEX(#REF!,MATCH($A316&amp;$D345,#REF!,0),MATCH(AU$3,#REF!,0)),0)</f>
        <v>0</v>
      </c>
      <c r="AV345" s="94">
        <f t="array" ref="AV345">IFERROR(INDEX(#REF!,MATCH($A316&amp;$D345,#REF!,0),MATCH(AV$3,#REF!,0)),0)</f>
        <v>0</v>
      </c>
      <c r="AW345" s="94">
        <f t="array" ref="AW345">IFERROR(INDEX(#REF!,MATCH($A316&amp;$D345,#REF!,0),MATCH(AW$3,#REF!,0)),0)</f>
        <v>0</v>
      </c>
      <c r="AX345" s="94">
        <f t="array" ref="AX345">IFERROR(INDEX(#REF!,MATCH($A316&amp;$D345,#REF!,0),MATCH(AX$3,#REF!,0)),0)</f>
        <v>0</v>
      </c>
      <c r="AY345" s="94">
        <f t="array" ref="AY345">IFERROR(INDEX(#REF!,MATCH($A316&amp;$D345,#REF!,0),MATCH(AY$3,#REF!,0)),0)</f>
        <v>0</v>
      </c>
      <c r="AZ345" s="94">
        <f t="array" ref="AZ345">IFERROR(INDEX(#REF!,MATCH($A316&amp;$D345,#REF!,0),MATCH(AZ$3,#REF!,0)),0)</f>
        <v>0</v>
      </c>
      <c r="BA345" s="79"/>
      <c r="BB345" s="80">
        <f t="shared" si="875"/>
        <v>0</v>
      </c>
      <c r="BC345" s="85" t="e">
        <f>BB345/BB318</f>
        <v>#DIV/0!</v>
      </c>
      <c r="BD345" s="60"/>
      <c r="BE345" s="94">
        <f t="shared" ref="BE345:BG347" si="892">INDEX($BE$4:$BK$115,MATCH($D345,$D$4:$D$115,0),MATCH(BE$475,$BE$4:$BK$4,0))</f>
        <v>0</v>
      </c>
      <c r="BF345" s="115">
        <f t="shared" si="892"/>
        <v>0</v>
      </c>
      <c r="BG345" s="112">
        <f t="shared" si="892"/>
        <v>0.5</v>
      </c>
      <c r="BH345" s="111" t="e">
        <f>BH318</f>
        <v>#REF!</v>
      </c>
      <c r="BI345" s="112">
        <f t="shared" ref="BI345:BK347" si="893">INDEX($BE$4:$BK$115,MATCH($D345,$D$4:$D$115,0),MATCH(BI$475,$BE$4:$BK$4,0))</f>
        <v>0</v>
      </c>
      <c r="BJ345" s="112">
        <f t="shared" si="893"/>
        <v>0</v>
      </c>
      <c r="BK345" s="111">
        <f t="shared" si="893"/>
        <v>0</v>
      </c>
      <c r="BL345" s="60"/>
      <c r="BM345" s="94">
        <f t="array" ref="BM345">IFERROR(INDEX(#REF!,MATCH($A316&amp;$D345,#REF!,0),MATCH(BM$3,#REF!,0)),0)</f>
        <v>0</v>
      </c>
      <c r="BN345" s="94">
        <f t="array" ref="BN345">IFERROR(INDEX(#REF!,MATCH($A316&amp;$D345,#REF!,0),MATCH(BN$3,#REF!,0)),0)</f>
        <v>0</v>
      </c>
      <c r="BO345" s="94">
        <f t="array" ref="BO345">IFERROR(INDEX(#REF!,MATCH($A316&amp;$D345,#REF!,0),MATCH(BO$3,#REF!,0)),0)</f>
        <v>0</v>
      </c>
      <c r="BP345" s="94">
        <f t="array" ref="BP345">IFERROR(INDEX(#REF!,MATCH($A316&amp;$D345,#REF!,0),MATCH(BP$3,#REF!,0)),0)</f>
        <v>0</v>
      </c>
      <c r="BQ345" s="94" t="e">
        <f t="shared" ref="BQ345:BX345" si="894">BQ344*$BG345</f>
        <v>#REF!</v>
      </c>
      <c r="BR345" s="94" t="e">
        <f t="shared" si="894"/>
        <v>#REF!</v>
      </c>
      <c r="BS345" s="94" t="e">
        <f t="shared" si="894"/>
        <v>#REF!</v>
      </c>
      <c r="BT345" s="94" t="e">
        <f t="shared" si="894"/>
        <v>#REF!</v>
      </c>
      <c r="BU345" s="94" t="e">
        <f t="shared" si="894"/>
        <v>#REF!</v>
      </c>
      <c r="BV345" s="94" t="e">
        <f t="shared" si="894"/>
        <v>#REF!</v>
      </c>
      <c r="BW345" s="94" t="e">
        <f t="shared" si="894"/>
        <v>#REF!</v>
      </c>
      <c r="BX345" s="94" t="e">
        <f t="shared" si="894"/>
        <v>#REF!</v>
      </c>
      <c r="BY345" s="79"/>
      <c r="BZ345" s="80" t="e">
        <f t="shared" si="877"/>
        <v>#REF!</v>
      </c>
      <c r="CA345" s="85" t="e">
        <f>BZ345/BZ318</f>
        <v>#REF!</v>
      </c>
      <c r="CB345" s="60"/>
      <c r="CC345" s="94" t="e">
        <f t="shared" ref="CC345:CN345" si="895">CC344*$BG345</f>
        <v>#REF!</v>
      </c>
      <c r="CD345" s="94" t="e">
        <f t="shared" si="895"/>
        <v>#REF!</v>
      </c>
      <c r="CE345" s="94" t="e">
        <f t="shared" si="895"/>
        <v>#REF!</v>
      </c>
      <c r="CF345" s="94" t="e">
        <f t="shared" si="895"/>
        <v>#REF!</v>
      </c>
      <c r="CG345" s="94" t="e">
        <f t="shared" si="895"/>
        <v>#REF!</v>
      </c>
      <c r="CH345" s="94" t="e">
        <f t="shared" si="895"/>
        <v>#REF!</v>
      </c>
      <c r="CI345" s="94" t="e">
        <f t="shared" si="895"/>
        <v>#REF!</v>
      </c>
      <c r="CJ345" s="94" t="e">
        <f t="shared" si="895"/>
        <v>#REF!</v>
      </c>
      <c r="CK345" s="94" t="e">
        <f t="shared" si="895"/>
        <v>#REF!</v>
      </c>
      <c r="CL345" s="94" t="e">
        <f t="shared" si="895"/>
        <v>#REF!</v>
      </c>
      <c r="CM345" s="94" t="e">
        <f t="shared" si="895"/>
        <v>#REF!</v>
      </c>
      <c r="CN345" s="94" t="e">
        <f t="shared" si="895"/>
        <v>#REF!</v>
      </c>
      <c r="CO345" s="79"/>
      <c r="CP345" s="80" t="e">
        <f t="shared" si="879"/>
        <v>#REF!</v>
      </c>
      <c r="CQ345" s="85" t="e">
        <f>CP345/CP318</f>
        <v>#REF!</v>
      </c>
    </row>
    <row r="346" spans="1:95" ht="10.5" customHeight="1" outlineLevel="2" x14ac:dyDescent="0.25">
      <c r="A346" s="70" t="str">
        <f t="shared" si="807"/>
        <v>DespesaAções de marketing lojas</v>
      </c>
      <c r="B346" s="114" t="s">
        <v>53</v>
      </c>
      <c r="C346" s="78" t="s">
        <v>73</v>
      </c>
      <c r="D346" s="79" t="s">
        <v>91</v>
      </c>
      <c r="E346" s="79" t="e">
        <f>D316</f>
        <v>#REF!</v>
      </c>
      <c r="F346" s="79"/>
      <c r="G346" s="85"/>
      <c r="H346" s="79"/>
      <c r="I346" s="94">
        <v>0</v>
      </c>
      <c r="J346" s="94">
        <v>-1280.612436481101</v>
      </c>
      <c r="K346" s="94">
        <v>0</v>
      </c>
      <c r="L346" s="94">
        <v>0</v>
      </c>
      <c r="M346" s="94">
        <v>0</v>
      </c>
      <c r="N346" s="94">
        <v>0</v>
      </c>
      <c r="O346" s="94">
        <v>0</v>
      </c>
      <c r="P346" s="94">
        <v>0</v>
      </c>
      <c r="Q346" s="94">
        <v>-1289.9438166686029</v>
      </c>
      <c r="R346" s="94">
        <v>0</v>
      </c>
      <c r="S346" s="94">
        <v>0</v>
      </c>
      <c r="T346" s="94">
        <v>0</v>
      </c>
      <c r="U346" s="79"/>
      <c r="V346" s="80">
        <f t="shared" si="871"/>
        <v>-2570.5562531497039</v>
      </c>
      <c r="W346" s="85">
        <f>V346/V318</f>
        <v>-3.9952538516098606E-3</v>
      </c>
      <c r="X346" s="60"/>
      <c r="Y346" s="94">
        <f t="array" ref="Y346">IFERROR(INDEX(#REF!,MATCH($A316&amp;$D346,#REF!,0),MATCH(Y$3,#REF!,0)),0)</f>
        <v>0</v>
      </c>
      <c r="Z346" s="94">
        <f t="array" ref="Z346">IFERROR(INDEX(#REF!,MATCH($A316&amp;$D346,#REF!,0),MATCH(Z$3,#REF!,0)),0)</f>
        <v>0</v>
      </c>
      <c r="AA346" s="94">
        <f t="array" ref="AA346">IFERROR(INDEX(#REF!,MATCH($A316&amp;$D346,#REF!,0),MATCH(AA$3,#REF!,0)),0)</f>
        <v>0</v>
      </c>
      <c r="AB346" s="94">
        <f t="array" ref="AB346">IFERROR(INDEX(#REF!,MATCH($A316&amp;$D346,#REF!,0),MATCH(AB$3,#REF!,0)),0)</f>
        <v>0</v>
      </c>
      <c r="AC346" s="94">
        <f t="array" ref="AC346">IFERROR(INDEX(#REF!,MATCH($A316&amp;$D346,#REF!,0),MATCH(AC$3,#REF!,0)),0)</f>
        <v>0</v>
      </c>
      <c r="AD346" s="94">
        <f t="array" ref="AD346">IFERROR(INDEX(#REF!,MATCH($A316&amp;$D346,#REF!,0),MATCH(AD$3,#REF!,0)),0)</f>
        <v>0</v>
      </c>
      <c r="AE346" s="94">
        <f t="array" ref="AE346">IFERROR(INDEX(#REF!,MATCH($A316&amp;$D346,#REF!,0),MATCH(AE$3,#REF!,0)),0)</f>
        <v>0</v>
      </c>
      <c r="AF346" s="94">
        <f t="array" ref="AF346">IFERROR(INDEX(#REF!,MATCH($A316&amp;$D346,#REF!,0),MATCH(AF$3,#REF!,0)),0)</f>
        <v>0</v>
      </c>
      <c r="AG346" s="94">
        <f t="array" ref="AG346">IFERROR(INDEX(#REF!,MATCH($A316&amp;$D346,#REF!,0),MATCH(AG$3,#REF!,0)),0)</f>
        <v>0</v>
      </c>
      <c r="AH346" s="94">
        <f t="array" ref="AH346">IFERROR(INDEX(#REF!,MATCH($A316&amp;$D346,#REF!,0),MATCH(AH$3,#REF!,0)),0)</f>
        <v>0</v>
      </c>
      <c r="AI346" s="94">
        <f t="array" ref="AI346">IFERROR(INDEX(#REF!,MATCH($A316&amp;$D346,#REF!,0),MATCH(AI$3,#REF!,0)),0)</f>
        <v>0</v>
      </c>
      <c r="AJ346" s="94">
        <f t="array" ref="AJ346">IFERROR(INDEX(#REF!,MATCH($A316&amp;$D346,#REF!,0),MATCH(AJ$3,#REF!,0)),0)</f>
        <v>0</v>
      </c>
      <c r="AK346" s="79"/>
      <c r="AL346" s="80">
        <f t="shared" si="873"/>
        <v>0</v>
      </c>
      <c r="AM346" s="85" t="e">
        <f>AL346/AL318</f>
        <v>#DIV/0!</v>
      </c>
      <c r="AN346" s="60" t="e">
        <f>D316&amp;D346</f>
        <v>#REF!</v>
      </c>
      <c r="AO346" s="94">
        <f t="array" ref="AO346">IFERROR(INDEX(#REF!,MATCH($A316&amp;$D346,#REF!,0),MATCH(AO$3,#REF!,0)),0)</f>
        <v>0</v>
      </c>
      <c r="AP346" s="94">
        <f t="array" ref="AP346">IFERROR(INDEX(#REF!,MATCH($A316&amp;$D346,#REF!,0),MATCH(AP$3,#REF!,0)),0)</f>
        <v>0</v>
      </c>
      <c r="AQ346" s="94">
        <f t="array" ref="AQ346">IFERROR(INDEX(#REF!,MATCH($A316&amp;$D346,#REF!,0),MATCH(AQ$3,#REF!,0)),0)</f>
        <v>0</v>
      </c>
      <c r="AR346" s="94">
        <f t="array" ref="AR346">IFERROR(INDEX(#REF!,MATCH($A316&amp;$D346,#REF!,0),MATCH(AR$3,#REF!,0)),0)</f>
        <v>0</v>
      </c>
      <c r="AS346" s="94">
        <f t="array" ref="AS346">IFERROR(INDEX(#REF!,MATCH($A316&amp;$D346,#REF!,0),MATCH(AS$3,#REF!,0)),0)</f>
        <v>0</v>
      </c>
      <c r="AT346" s="94">
        <f t="array" ref="AT346">IFERROR(INDEX(#REF!,MATCH($A316&amp;$D346,#REF!,0),MATCH(AT$3,#REF!,0)),0)</f>
        <v>0</v>
      </c>
      <c r="AU346" s="94">
        <f t="array" ref="AU346">IFERROR(INDEX(#REF!,MATCH($A316&amp;$D346,#REF!,0),MATCH(AU$3,#REF!,0)),0)</f>
        <v>0</v>
      </c>
      <c r="AV346" s="94">
        <f t="array" ref="AV346">IFERROR(INDEX(#REF!,MATCH($A316&amp;$D346,#REF!,0),MATCH(AV$3,#REF!,0)),0)</f>
        <v>0</v>
      </c>
      <c r="AW346" s="94">
        <f t="array" ref="AW346">IFERROR(INDEX(#REF!,MATCH($A316&amp;$D346,#REF!,0),MATCH(AW$3,#REF!,0)),0)</f>
        <v>0</v>
      </c>
      <c r="AX346" s="94">
        <f t="array" ref="AX346">IFERROR(INDEX(#REF!,MATCH($A316&amp;$D346,#REF!,0),MATCH(AX$3,#REF!,0)),0)</f>
        <v>0</v>
      </c>
      <c r="AY346" s="94">
        <f t="array" ref="AY346">IFERROR(INDEX(#REF!,MATCH($A316&amp;$D346,#REF!,0),MATCH(AY$3,#REF!,0)),0)</f>
        <v>0</v>
      </c>
      <c r="AZ346" s="94">
        <f t="array" ref="AZ346">IFERROR(INDEX(#REF!,MATCH($A316&amp;$D346,#REF!,0),MATCH(AZ$3,#REF!,0)),0)</f>
        <v>0</v>
      </c>
      <c r="BA346" s="79"/>
      <c r="BB346" s="80">
        <f t="shared" si="875"/>
        <v>0</v>
      </c>
      <c r="BC346" s="85" t="e">
        <f>BB346/BB318</f>
        <v>#DIV/0!</v>
      </c>
      <c r="BD346" s="60"/>
      <c r="BE346" s="94">
        <f t="shared" si="892"/>
        <v>0</v>
      </c>
      <c r="BF346" s="115">
        <f t="shared" si="892"/>
        <v>0</v>
      </c>
      <c r="BG346" s="112">
        <f t="shared" si="892"/>
        <v>0.5</v>
      </c>
      <c r="BH346" s="111" t="e">
        <f>BH318</f>
        <v>#REF!</v>
      </c>
      <c r="BI346" s="112">
        <f t="shared" si="893"/>
        <v>0</v>
      </c>
      <c r="BJ346" s="112">
        <f t="shared" si="893"/>
        <v>0</v>
      </c>
      <c r="BK346" s="111">
        <f t="shared" si="893"/>
        <v>0</v>
      </c>
      <c r="BL346" s="60"/>
      <c r="BM346" s="94">
        <f t="array" ref="BM346">IFERROR(INDEX(#REF!,MATCH($A316&amp;$D346,#REF!,0),MATCH(BM$3,#REF!,0)),0)</f>
        <v>0</v>
      </c>
      <c r="BN346" s="94">
        <f t="array" ref="BN346">IFERROR(INDEX(#REF!,MATCH($A316&amp;$D346,#REF!,0),MATCH(BN$3,#REF!,0)),0)</f>
        <v>0</v>
      </c>
      <c r="BO346" s="94">
        <f t="array" ref="BO346">IFERROR(INDEX(#REF!,MATCH($A316&amp;$D346,#REF!,0),MATCH(BO$3,#REF!,0)),0)</f>
        <v>0</v>
      </c>
      <c r="BP346" s="94">
        <f t="array" ref="BP346">IFERROR(INDEX(#REF!,MATCH($A316&amp;$D346,#REF!,0),MATCH(BP$3,#REF!,0)),0)</f>
        <v>0</v>
      </c>
      <c r="BQ346" s="94" t="e">
        <f t="shared" ref="BQ346:BX346" si="896">BQ344*$BG346</f>
        <v>#REF!</v>
      </c>
      <c r="BR346" s="94" t="e">
        <f t="shared" si="896"/>
        <v>#REF!</v>
      </c>
      <c r="BS346" s="94" t="e">
        <f t="shared" si="896"/>
        <v>#REF!</v>
      </c>
      <c r="BT346" s="94" t="e">
        <f t="shared" si="896"/>
        <v>#REF!</v>
      </c>
      <c r="BU346" s="94" t="e">
        <f t="shared" si="896"/>
        <v>#REF!</v>
      </c>
      <c r="BV346" s="94" t="e">
        <f t="shared" si="896"/>
        <v>#REF!</v>
      </c>
      <c r="BW346" s="94" t="e">
        <f t="shared" si="896"/>
        <v>#REF!</v>
      </c>
      <c r="BX346" s="94" t="e">
        <f t="shared" si="896"/>
        <v>#REF!</v>
      </c>
      <c r="BY346" s="79"/>
      <c r="BZ346" s="80" t="e">
        <f t="shared" si="877"/>
        <v>#REF!</v>
      </c>
      <c r="CA346" s="85" t="e">
        <f>BZ346/BZ318</f>
        <v>#REF!</v>
      </c>
      <c r="CB346" s="60"/>
      <c r="CC346" s="94" t="e">
        <f t="shared" ref="CC346:CN346" si="897">CC344*$BG346</f>
        <v>#REF!</v>
      </c>
      <c r="CD346" s="94" t="e">
        <f t="shared" si="897"/>
        <v>#REF!</v>
      </c>
      <c r="CE346" s="94" t="e">
        <f t="shared" si="897"/>
        <v>#REF!</v>
      </c>
      <c r="CF346" s="94" t="e">
        <f t="shared" si="897"/>
        <v>#REF!</v>
      </c>
      <c r="CG346" s="94" t="e">
        <f t="shared" si="897"/>
        <v>#REF!</v>
      </c>
      <c r="CH346" s="94" t="e">
        <f t="shared" si="897"/>
        <v>#REF!</v>
      </c>
      <c r="CI346" s="94" t="e">
        <f t="shared" si="897"/>
        <v>#REF!</v>
      </c>
      <c r="CJ346" s="94" t="e">
        <f t="shared" si="897"/>
        <v>#REF!</v>
      </c>
      <c r="CK346" s="94" t="e">
        <f t="shared" si="897"/>
        <v>#REF!</v>
      </c>
      <c r="CL346" s="94" t="e">
        <f t="shared" si="897"/>
        <v>#REF!</v>
      </c>
      <c r="CM346" s="94" t="e">
        <f t="shared" si="897"/>
        <v>#REF!</v>
      </c>
      <c r="CN346" s="94" t="e">
        <f t="shared" si="897"/>
        <v>#REF!</v>
      </c>
      <c r="CO346" s="79"/>
      <c r="CP346" s="80" t="e">
        <f t="shared" si="879"/>
        <v>#REF!</v>
      </c>
      <c r="CQ346" s="85" t="e">
        <f>CP346/CP318</f>
        <v>#REF!</v>
      </c>
    </row>
    <row r="347" spans="1:95" ht="10.5" customHeight="1" x14ac:dyDescent="0.25">
      <c r="A347" s="70" t="str">
        <f t="shared" si="807"/>
        <v>DespesaSistema de PDV</v>
      </c>
      <c r="B347" s="70" t="s">
        <v>53</v>
      </c>
      <c r="C347" s="70" t="s">
        <v>266</v>
      </c>
      <c r="D347" s="2" t="s">
        <v>267</v>
      </c>
      <c r="E347" s="2" t="e">
        <f>D316</f>
        <v>#REF!</v>
      </c>
      <c r="F347" s="60"/>
      <c r="G347" s="66">
        <v>0</v>
      </c>
      <c r="H347" s="60"/>
      <c r="I347" s="65">
        <v>0</v>
      </c>
      <c r="J347" s="65">
        <v>0</v>
      </c>
      <c r="K347" s="65">
        <v>0</v>
      </c>
      <c r="L347" s="65">
        <v>0</v>
      </c>
      <c r="M347" s="65">
        <v>0</v>
      </c>
      <c r="N347" s="65">
        <v>0</v>
      </c>
      <c r="O347" s="65">
        <v>0</v>
      </c>
      <c r="P347" s="65">
        <v>0</v>
      </c>
      <c r="Q347" s="65">
        <v>0</v>
      </c>
      <c r="R347" s="65">
        <v>0</v>
      </c>
      <c r="S347" s="65">
        <v>0</v>
      </c>
      <c r="T347" s="65">
        <v>0</v>
      </c>
      <c r="U347" s="60"/>
      <c r="V347" s="65">
        <f t="shared" si="871"/>
        <v>0</v>
      </c>
      <c r="W347" s="66">
        <f>V347/V318</f>
        <v>0</v>
      </c>
      <c r="X347" s="60"/>
      <c r="Y347" s="65">
        <f t="array" ref="Y347">IFERROR(INDEX(#REF!,MATCH($A316&amp;$D347,#REF!,0),MATCH(Y$3,#REF!,0)),0)</f>
        <v>0</v>
      </c>
      <c r="Z347" s="65">
        <f t="array" ref="Z347">IFERROR(INDEX(#REF!,MATCH($A316&amp;$D347,#REF!,0),MATCH(Z$3,#REF!,0)),0)</f>
        <v>0</v>
      </c>
      <c r="AA347" s="65">
        <f t="array" ref="AA347">IFERROR(INDEX(#REF!,MATCH($A316&amp;$D347,#REF!,0),MATCH(AA$3,#REF!,0)),0)</f>
        <v>0</v>
      </c>
      <c r="AB347" s="65">
        <f t="array" ref="AB347">IFERROR(INDEX(#REF!,MATCH($A316&amp;$D347,#REF!,0),MATCH(AB$3,#REF!,0)),0)</f>
        <v>0</v>
      </c>
      <c r="AC347" s="65">
        <f t="array" ref="AC347">IFERROR(INDEX(#REF!,MATCH($A316&amp;$D347,#REF!,0),MATCH(AC$3,#REF!,0)),0)</f>
        <v>0</v>
      </c>
      <c r="AD347" s="65">
        <f t="array" ref="AD347">IFERROR(INDEX(#REF!,MATCH($A316&amp;$D347,#REF!,0),MATCH(AD$3,#REF!,0)),0)</f>
        <v>0</v>
      </c>
      <c r="AE347" s="65">
        <f t="array" ref="AE347">IFERROR(INDEX(#REF!,MATCH($A316&amp;$D347,#REF!,0),MATCH(AE$3,#REF!,0)),0)</f>
        <v>0</v>
      </c>
      <c r="AF347" s="65">
        <f t="array" ref="AF347">IFERROR(INDEX(#REF!,MATCH($A316&amp;$D347,#REF!,0),MATCH(AF$3,#REF!,0)),0)</f>
        <v>0</v>
      </c>
      <c r="AG347" s="65">
        <f t="array" ref="AG347">IFERROR(INDEX(#REF!,MATCH($A316&amp;$D347,#REF!,0),MATCH(AG$3,#REF!,0)),0)</f>
        <v>0</v>
      </c>
      <c r="AH347" s="65">
        <f t="array" ref="AH347">IFERROR(INDEX(#REF!,MATCH($A316&amp;$D347,#REF!,0),MATCH(AH$3,#REF!,0)),0)</f>
        <v>0</v>
      </c>
      <c r="AI347" s="65">
        <f t="array" ref="AI347">IFERROR(INDEX(#REF!,MATCH($A316&amp;$D347,#REF!,0),MATCH(AI$3,#REF!,0)),0)</f>
        <v>0</v>
      </c>
      <c r="AJ347" s="65">
        <f t="array" ref="AJ347">IFERROR(INDEX(#REF!,MATCH($A316&amp;$D347,#REF!,0),MATCH(AJ$3,#REF!,0)),0)</f>
        <v>0</v>
      </c>
      <c r="AK347" s="60"/>
      <c r="AL347" s="65">
        <f t="shared" si="873"/>
        <v>0</v>
      </c>
      <c r="AM347" s="66" t="e">
        <f>AL347/AL318</f>
        <v>#DIV/0!</v>
      </c>
      <c r="AN347" s="60" t="e">
        <f>D316&amp;D347</f>
        <v>#REF!</v>
      </c>
      <c r="AO347" s="65">
        <f t="array" ref="AO347">IFERROR(INDEX(#REF!,MATCH($A316&amp;$D347,#REF!,0),MATCH(AO$3,#REF!,0)),0)</f>
        <v>0</v>
      </c>
      <c r="AP347" s="65">
        <f t="array" ref="AP347">IFERROR(INDEX(#REF!,MATCH($A316&amp;$D347,#REF!,0),MATCH(AP$3,#REF!,0)),0)</f>
        <v>0</v>
      </c>
      <c r="AQ347" s="65">
        <f t="array" ref="AQ347">IFERROR(INDEX(#REF!,MATCH($A316&amp;$D347,#REF!,0),MATCH(AQ$3,#REF!,0)),0)</f>
        <v>0</v>
      </c>
      <c r="AR347" s="65">
        <f t="array" ref="AR347">IFERROR(INDEX(#REF!,MATCH($A316&amp;$D347,#REF!,0),MATCH(AR$3,#REF!,0)),0)</f>
        <v>0</v>
      </c>
      <c r="AS347" s="65">
        <f t="array" ref="AS347">IFERROR(INDEX(#REF!,MATCH($A316&amp;$D347,#REF!,0),MATCH(AS$3,#REF!,0)),0)</f>
        <v>0</v>
      </c>
      <c r="AT347" s="65">
        <f t="array" ref="AT347">IFERROR(INDEX(#REF!,MATCH($A316&amp;$D347,#REF!,0),MATCH(AT$3,#REF!,0)),0)</f>
        <v>0</v>
      </c>
      <c r="AU347" s="65">
        <f t="array" ref="AU347">IFERROR(INDEX(#REF!,MATCH($A316&amp;$D347,#REF!,0),MATCH(AU$3,#REF!,0)),0)</f>
        <v>0</v>
      </c>
      <c r="AV347" s="65">
        <f t="array" ref="AV347">IFERROR(INDEX(#REF!,MATCH($A316&amp;$D347,#REF!,0),MATCH(AV$3,#REF!,0)),0)</f>
        <v>0</v>
      </c>
      <c r="AW347" s="65">
        <f t="array" ref="AW347">IFERROR(INDEX(#REF!,MATCH($A316&amp;$D347,#REF!,0),MATCH(AW$3,#REF!,0)),0)</f>
        <v>0</v>
      </c>
      <c r="AX347" s="65">
        <f t="array" ref="AX347">IFERROR(INDEX(#REF!,MATCH($A316&amp;$D347,#REF!,0),MATCH(AX$3,#REF!,0)),0)</f>
        <v>0</v>
      </c>
      <c r="AY347" s="65">
        <f t="array" ref="AY347">IFERROR(INDEX(#REF!,MATCH($A316&amp;$D347,#REF!,0),MATCH(AY$3,#REF!,0)),0)</f>
        <v>0</v>
      </c>
      <c r="AZ347" s="65">
        <f t="array" ref="AZ347">IFERROR(INDEX(#REF!,MATCH($A316&amp;$D347,#REF!,0),MATCH(AZ$3,#REF!,0)),0)</f>
        <v>0</v>
      </c>
      <c r="BA347" s="60"/>
      <c r="BB347" s="65">
        <f t="shared" si="875"/>
        <v>0</v>
      </c>
      <c r="BC347" s="66" t="e">
        <f>BB347/BB318</f>
        <v>#DIV/0!</v>
      </c>
      <c r="BD347" s="60"/>
      <c r="BE347" s="65" t="str">
        <f t="shared" si="892"/>
        <v>iGlu &gt; Shopify POS by FullComm</v>
      </c>
      <c r="BF347" s="105" t="e">
        <f t="shared" si="892"/>
        <v>#REF!</v>
      </c>
      <c r="BG347" s="105">
        <f t="shared" si="892"/>
        <v>0</v>
      </c>
      <c r="BH347" s="107" t="e">
        <f>BH318</f>
        <v>#REF!</v>
      </c>
      <c r="BI347" s="107">
        <f t="shared" si="893"/>
        <v>0</v>
      </c>
      <c r="BJ347" s="77">
        <f t="shared" si="893"/>
        <v>-1</v>
      </c>
      <c r="BK347" s="107" t="e">
        <f t="shared" si="893"/>
        <v>#REF!</v>
      </c>
      <c r="BL347" s="60"/>
      <c r="BM347" s="65">
        <f t="array" ref="BM347">IFERROR(INDEX(#REF!,MATCH($A316&amp;$D347,#REF!,0),MATCH(BM$3,#REF!,0)),0)</f>
        <v>0</v>
      </c>
      <c r="BN347" s="65">
        <f t="array" ref="BN347">IFERROR(INDEX(#REF!,MATCH($A316&amp;$D347,#REF!,0),MATCH(BN$3,#REF!,0)),0)</f>
        <v>0</v>
      </c>
      <c r="BO347" s="65">
        <f t="array" ref="BO347">IFERROR(INDEX(#REF!,MATCH($A316&amp;$D347,#REF!,0),MATCH(BO$3,#REF!,0)),0)</f>
        <v>0</v>
      </c>
      <c r="BP347" s="65">
        <f t="array" ref="BP347">IFERROR(INDEX(#REF!,MATCH($A316&amp;$D347,#REF!,0),MATCH(BP$3,#REF!,0)),0)</f>
        <v>0</v>
      </c>
      <c r="BQ347" s="65" t="e">
        <f t="shared" ref="BQ347:BX347" si="898">((BQ318*$G347*--(AND($BF347=0,$BG347=0))+$BF347+BQ318*$BG347)*--(BQ$3&gt;=$BH347))*(1+$BJ347*--(BQ$3&gt;=$BK347))*--(IFERROR(MOD(MONTH(BQ$3),$BI347),0)=0)</f>
        <v>#REF!</v>
      </c>
      <c r="BR347" s="65" t="e">
        <f t="shared" si="898"/>
        <v>#REF!</v>
      </c>
      <c r="BS347" s="65" t="e">
        <f t="shared" si="898"/>
        <v>#REF!</v>
      </c>
      <c r="BT347" s="65" t="e">
        <f t="shared" si="898"/>
        <v>#REF!</v>
      </c>
      <c r="BU347" s="65" t="e">
        <f t="shared" si="898"/>
        <v>#REF!</v>
      </c>
      <c r="BV347" s="65" t="e">
        <f t="shared" si="898"/>
        <v>#REF!</v>
      </c>
      <c r="BW347" s="65" t="e">
        <f t="shared" si="898"/>
        <v>#REF!</v>
      </c>
      <c r="BX347" s="65" t="e">
        <f t="shared" si="898"/>
        <v>#REF!</v>
      </c>
      <c r="BY347" s="60"/>
      <c r="BZ347" s="65" t="e">
        <f t="shared" si="877"/>
        <v>#REF!</v>
      </c>
      <c r="CA347" s="66" t="e">
        <f>BZ347/BZ318</f>
        <v>#REF!</v>
      </c>
      <c r="CB347" s="60"/>
      <c r="CC347" s="65" t="e">
        <f t="shared" ref="CC347:CN347" si="899">((CC318*$G347*--(AND($BF347=0,$BG347=0))+$BF347+CC318*$BG347)*--(CC$3&gt;=$BH347))*(1+$BJ347*--(CC$3&gt;=$BK347))*--(IFERROR(MOD(MONTH(CC$3),$BI347),0)=0)</f>
        <v>#REF!</v>
      </c>
      <c r="CD347" s="65" t="e">
        <f t="shared" si="899"/>
        <v>#REF!</v>
      </c>
      <c r="CE347" s="65" t="e">
        <f t="shared" si="899"/>
        <v>#REF!</v>
      </c>
      <c r="CF347" s="65" t="e">
        <f t="shared" si="899"/>
        <v>#REF!</v>
      </c>
      <c r="CG347" s="65" t="e">
        <f t="shared" si="899"/>
        <v>#REF!</v>
      </c>
      <c r="CH347" s="65" t="e">
        <f t="shared" si="899"/>
        <v>#REF!</v>
      </c>
      <c r="CI347" s="65" t="e">
        <f t="shared" si="899"/>
        <v>#REF!</v>
      </c>
      <c r="CJ347" s="65" t="e">
        <f t="shared" si="899"/>
        <v>#REF!</v>
      </c>
      <c r="CK347" s="65" t="e">
        <f t="shared" si="899"/>
        <v>#REF!</v>
      </c>
      <c r="CL347" s="65" t="e">
        <f t="shared" si="899"/>
        <v>#REF!</v>
      </c>
      <c r="CM347" s="65" t="e">
        <f t="shared" si="899"/>
        <v>#REF!</v>
      </c>
      <c r="CN347" s="65" t="e">
        <f t="shared" si="899"/>
        <v>#REF!</v>
      </c>
      <c r="CO347" s="60"/>
      <c r="CP347" s="65" t="e">
        <f t="shared" si="879"/>
        <v>#REF!</v>
      </c>
      <c r="CQ347" s="66" t="e">
        <f>CP347/CP318</f>
        <v>#REF!</v>
      </c>
    </row>
    <row r="348" spans="1:95" ht="10.5" customHeight="1" x14ac:dyDescent="0.25">
      <c r="A348" s="70" t="str">
        <f t="shared" si="807"/>
        <v>DespesaMargem de contribuição</v>
      </c>
      <c r="B348" s="70" t="s">
        <v>53</v>
      </c>
      <c r="C348" s="70"/>
      <c r="D348" s="3" t="s">
        <v>104</v>
      </c>
      <c r="E348" s="3" t="e">
        <f>D316</f>
        <v>#REF!</v>
      </c>
      <c r="F348" s="60"/>
      <c r="G348" s="6">
        <v>0.54670199438439582</v>
      </c>
      <c r="H348" s="60"/>
      <c r="I348" s="4">
        <v>23612.88567102906</v>
      </c>
      <c r="J348" s="4">
        <v>23411.50678676202</v>
      </c>
      <c r="K348" s="4">
        <v>35137.059152720853</v>
      </c>
      <c r="L348" s="4">
        <v>27694.039052965829</v>
      </c>
      <c r="M348" s="4">
        <v>35754.844976614928</v>
      </c>
      <c r="N348" s="4">
        <v>32504.856283170899</v>
      </c>
      <c r="O348" s="4">
        <v>35132.369039377743</v>
      </c>
      <c r="P348" s="4">
        <v>48559.136482365728</v>
      </c>
      <c r="Q348" s="4">
        <v>29002.394352201431</v>
      </c>
      <c r="R348" s="4">
        <v>32214.81623160428</v>
      </c>
      <c r="S348" s="4">
        <v>38671.493041594527</v>
      </c>
      <c r="T348" s="4">
        <v>42485.748286651593</v>
      </c>
      <c r="U348" s="60"/>
      <c r="V348" s="4">
        <f t="shared" si="871"/>
        <v>404181.14935705881</v>
      </c>
      <c r="W348" s="6">
        <f>V348/V318</f>
        <v>0.62819333042732151</v>
      </c>
      <c r="X348" s="60"/>
      <c r="Y348" s="4" t="e">
        <f t="shared" ref="Y348:AJ348" si="900">Y329+Y330</f>
        <v>#REF!</v>
      </c>
      <c r="Z348" s="4" t="e">
        <f t="shared" si="900"/>
        <v>#REF!</v>
      </c>
      <c r="AA348" s="4" t="e">
        <f t="shared" si="900"/>
        <v>#REF!</v>
      </c>
      <c r="AB348" s="4" t="e">
        <f t="shared" si="900"/>
        <v>#REF!</v>
      </c>
      <c r="AC348" s="4" t="e">
        <f t="shared" si="900"/>
        <v>#REF!</v>
      </c>
      <c r="AD348" s="4" t="e">
        <f t="shared" si="900"/>
        <v>#REF!</v>
      </c>
      <c r="AE348" s="4" t="e">
        <f t="shared" si="900"/>
        <v>#REF!</v>
      </c>
      <c r="AF348" s="4" t="e">
        <f t="shared" si="900"/>
        <v>#REF!</v>
      </c>
      <c r="AG348" s="4" t="e">
        <f t="shared" si="900"/>
        <v>#REF!</v>
      </c>
      <c r="AH348" s="4" t="e">
        <f t="shared" si="900"/>
        <v>#REF!</v>
      </c>
      <c r="AI348" s="4" t="e">
        <f t="shared" si="900"/>
        <v>#REF!</v>
      </c>
      <c r="AJ348" s="4" t="e">
        <f t="shared" si="900"/>
        <v>#REF!</v>
      </c>
      <c r="AK348" s="60"/>
      <c r="AL348" s="4" t="e">
        <f t="shared" si="873"/>
        <v>#REF!</v>
      </c>
      <c r="AM348" s="6" t="e">
        <f>AL348/AL318</f>
        <v>#REF!</v>
      </c>
      <c r="AN348" s="60" t="e">
        <f>D316&amp;D348</f>
        <v>#REF!</v>
      </c>
      <c r="AO348" s="4" t="e">
        <f t="shared" ref="AO348:AZ348" si="901">AO329+AO330</f>
        <v>#REF!</v>
      </c>
      <c r="AP348" s="4" t="e">
        <f t="shared" si="901"/>
        <v>#REF!</v>
      </c>
      <c r="AQ348" s="4" t="e">
        <f t="shared" si="901"/>
        <v>#REF!</v>
      </c>
      <c r="AR348" s="4" t="e">
        <f t="shared" si="901"/>
        <v>#REF!</v>
      </c>
      <c r="AS348" s="4" t="e">
        <f t="shared" si="901"/>
        <v>#REF!</v>
      </c>
      <c r="AT348" s="4" t="e">
        <f t="shared" si="901"/>
        <v>#REF!</v>
      </c>
      <c r="AU348" s="4" t="e">
        <f t="shared" si="901"/>
        <v>#REF!</v>
      </c>
      <c r="AV348" s="4" t="e">
        <f t="shared" si="901"/>
        <v>#REF!</v>
      </c>
      <c r="AW348" s="4" t="e">
        <f t="shared" si="901"/>
        <v>#REF!</v>
      </c>
      <c r="AX348" s="4" t="e">
        <f t="shared" si="901"/>
        <v>#REF!</v>
      </c>
      <c r="AY348" s="4" t="e">
        <f t="shared" si="901"/>
        <v>#REF!</v>
      </c>
      <c r="AZ348" s="4" t="e">
        <f t="shared" si="901"/>
        <v>#REF!</v>
      </c>
      <c r="BA348" s="60"/>
      <c r="BB348" s="4" t="e">
        <f t="shared" si="875"/>
        <v>#REF!</v>
      </c>
      <c r="BC348" s="6" t="e">
        <f>BB348/BB318</f>
        <v>#REF!</v>
      </c>
      <c r="BD348" s="60"/>
      <c r="BE348" s="4"/>
      <c r="BF348" s="102"/>
      <c r="BG348" s="102"/>
      <c r="BH348" s="103"/>
      <c r="BI348" s="104"/>
      <c r="BJ348" s="63"/>
      <c r="BK348" s="103"/>
      <c r="BL348" s="60"/>
      <c r="BM348" s="4" t="e">
        <f t="shared" ref="BM348:BX348" si="902">BM329+BM330</f>
        <v>#REF!</v>
      </c>
      <c r="BN348" s="4" t="e">
        <f t="shared" si="902"/>
        <v>#REF!</v>
      </c>
      <c r="BO348" s="4" t="e">
        <f t="shared" si="902"/>
        <v>#REF!</v>
      </c>
      <c r="BP348" s="4" t="e">
        <f t="shared" si="902"/>
        <v>#REF!</v>
      </c>
      <c r="BQ348" s="4" t="e">
        <f t="shared" si="902"/>
        <v>#REF!</v>
      </c>
      <c r="BR348" s="4" t="e">
        <f t="shared" si="902"/>
        <v>#REF!</v>
      </c>
      <c r="BS348" s="4" t="e">
        <f t="shared" si="902"/>
        <v>#REF!</v>
      </c>
      <c r="BT348" s="4" t="e">
        <f t="shared" si="902"/>
        <v>#REF!</v>
      </c>
      <c r="BU348" s="4" t="e">
        <f t="shared" si="902"/>
        <v>#REF!</v>
      </c>
      <c r="BV348" s="4" t="e">
        <f t="shared" si="902"/>
        <v>#REF!</v>
      </c>
      <c r="BW348" s="4" t="e">
        <f t="shared" si="902"/>
        <v>#REF!</v>
      </c>
      <c r="BX348" s="4" t="e">
        <f t="shared" si="902"/>
        <v>#REF!</v>
      </c>
      <c r="BY348" s="60"/>
      <c r="BZ348" s="4" t="e">
        <f t="shared" si="877"/>
        <v>#REF!</v>
      </c>
      <c r="CA348" s="6" t="e">
        <f>BZ348/BZ318</f>
        <v>#REF!</v>
      </c>
      <c r="CB348" s="60"/>
      <c r="CC348" s="4" t="e">
        <f t="shared" ref="CC348:CN348" si="903">CC329+CC330</f>
        <v>#REF!</v>
      </c>
      <c r="CD348" s="4" t="e">
        <f t="shared" si="903"/>
        <v>#REF!</v>
      </c>
      <c r="CE348" s="4" t="e">
        <f t="shared" si="903"/>
        <v>#REF!</v>
      </c>
      <c r="CF348" s="4" t="e">
        <f t="shared" si="903"/>
        <v>#REF!</v>
      </c>
      <c r="CG348" s="4" t="e">
        <f t="shared" si="903"/>
        <v>#REF!</v>
      </c>
      <c r="CH348" s="4" t="e">
        <f t="shared" si="903"/>
        <v>#REF!</v>
      </c>
      <c r="CI348" s="4" t="e">
        <f t="shared" si="903"/>
        <v>#REF!</v>
      </c>
      <c r="CJ348" s="4" t="e">
        <f t="shared" si="903"/>
        <v>#REF!</v>
      </c>
      <c r="CK348" s="4" t="e">
        <f t="shared" si="903"/>
        <v>#REF!</v>
      </c>
      <c r="CL348" s="4" t="e">
        <f t="shared" si="903"/>
        <v>#REF!</v>
      </c>
      <c r="CM348" s="4" t="e">
        <f t="shared" si="903"/>
        <v>#REF!</v>
      </c>
      <c r="CN348" s="4" t="e">
        <f t="shared" si="903"/>
        <v>#REF!</v>
      </c>
      <c r="CO348" s="60"/>
      <c r="CP348" s="4" t="e">
        <f t="shared" si="879"/>
        <v>#REF!</v>
      </c>
      <c r="CQ348" s="6" t="e">
        <f>CP348/CP318</f>
        <v>#REF!</v>
      </c>
    </row>
    <row r="349" spans="1:95" ht="10.5" customHeight="1" x14ac:dyDescent="0.25">
      <c r="A349" s="70" t="str">
        <f t="shared" si="807"/>
        <v>DespesaSG&amp;A</v>
      </c>
      <c r="B349" s="75" t="s">
        <v>53</v>
      </c>
      <c r="C349" s="75"/>
      <c r="D349" s="81" t="s">
        <v>105</v>
      </c>
      <c r="E349" s="81" t="e">
        <f>D316</f>
        <v>#REF!</v>
      </c>
      <c r="F349" s="60"/>
      <c r="G349" s="88">
        <v>-0.32003856520338908</v>
      </c>
      <c r="H349" s="60"/>
      <c r="I349" s="83">
        <v>-16162.727399218769</v>
      </c>
      <c r="J349" s="83">
        <v>-19457.701415269072</v>
      </c>
      <c r="K349" s="83">
        <v>-24136.89738480188</v>
      </c>
      <c r="L349" s="83">
        <v>-19546.58896899359</v>
      </c>
      <c r="M349" s="83">
        <v>-17352.240411056631</v>
      </c>
      <c r="N349" s="83">
        <v>-14476.418604485531</v>
      </c>
      <c r="O349" s="83">
        <v>-14616.741529906531</v>
      </c>
      <c r="P349" s="83">
        <v>-17999.196303904719</v>
      </c>
      <c r="Q349" s="83">
        <v>-12374.892050867349</v>
      </c>
      <c r="R349" s="83">
        <v>-12522.641154995001</v>
      </c>
      <c r="S349" s="83">
        <v>-16633.206476979751</v>
      </c>
      <c r="T349" s="83">
        <v>-16639.763943102411</v>
      </c>
      <c r="U349" s="60"/>
      <c r="V349" s="83">
        <f t="shared" si="871"/>
        <v>-201919.01564358122</v>
      </c>
      <c r="W349" s="88">
        <f>V349/V318</f>
        <v>-0.31383002179968555</v>
      </c>
      <c r="X349" s="60"/>
      <c r="Y349" s="83">
        <f t="shared" ref="Y349:AJ349" si="904">Y350+SUM(Y359:Y360)+SUM(Y363)+SUM(Y367:Y368)+SUM(Y372:Y374)</f>
        <v>0</v>
      </c>
      <c r="Z349" s="83">
        <f t="shared" si="904"/>
        <v>0</v>
      </c>
      <c r="AA349" s="83">
        <f t="shared" si="904"/>
        <v>0</v>
      </c>
      <c r="AB349" s="83">
        <f t="shared" si="904"/>
        <v>0</v>
      </c>
      <c r="AC349" s="83">
        <f t="shared" si="904"/>
        <v>0</v>
      </c>
      <c r="AD349" s="83">
        <f t="shared" si="904"/>
        <v>0</v>
      </c>
      <c r="AE349" s="83">
        <f t="shared" si="904"/>
        <v>0</v>
      </c>
      <c r="AF349" s="83">
        <f t="shared" si="904"/>
        <v>0</v>
      </c>
      <c r="AG349" s="83">
        <f t="shared" si="904"/>
        <v>0</v>
      </c>
      <c r="AH349" s="83">
        <f t="shared" si="904"/>
        <v>0</v>
      </c>
      <c r="AI349" s="83">
        <f t="shared" si="904"/>
        <v>0</v>
      </c>
      <c r="AJ349" s="83">
        <f t="shared" si="904"/>
        <v>0</v>
      </c>
      <c r="AK349" s="60"/>
      <c r="AL349" s="83">
        <f t="shared" si="873"/>
        <v>0</v>
      </c>
      <c r="AM349" s="88" t="e">
        <f>AL349/AL318</f>
        <v>#DIV/0!</v>
      </c>
      <c r="AN349" s="60" t="e">
        <f>D316&amp;D349</f>
        <v>#REF!</v>
      </c>
      <c r="AO349" s="83">
        <f t="shared" ref="AO349:AZ349" si="905">AO350+SUM(AO359:AO360)+SUM(AO363)+SUM(AO367:AO368)+SUM(AO372:AO374)</f>
        <v>0</v>
      </c>
      <c r="AP349" s="83">
        <f t="shared" si="905"/>
        <v>0</v>
      </c>
      <c r="AQ349" s="83">
        <f t="shared" si="905"/>
        <v>0</v>
      </c>
      <c r="AR349" s="83">
        <f t="shared" si="905"/>
        <v>0</v>
      </c>
      <c r="AS349" s="83">
        <f t="shared" si="905"/>
        <v>0</v>
      </c>
      <c r="AT349" s="83">
        <f t="shared" si="905"/>
        <v>0</v>
      </c>
      <c r="AU349" s="83">
        <f t="shared" si="905"/>
        <v>0</v>
      </c>
      <c r="AV349" s="83">
        <f t="shared" si="905"/>
        <v>0</v>
      </c>
      <c r="AW349" s="83">
        <f t="shared" si="905"/>
        <v>0</v>
      </c>
      <c r="AX349" s="83">
        <f t="shared" si="905"/>
        <v>0</v>
      </c>
      <c r="AY349" s="83">
        <f t="shared" si="905"/>
        <v>0</v>
      </c>
      <c r="AZ349" s="83">
        <f t="shared" si="905"/>
        <v>0</v>
      </c>
      <c r="BA349" s="60"/>
      <c r="BB349" s="83">
        <f t="shared" si="875"/>
        <v>0</v>
      </c>
      <c r="BC349" s="88" t="e">
        <f>BB349/BB318</f>
        <v>#DIV/0!</v>
      </c>
      <c r="BD349" s="60"/>
      <c r="BE349" s="83"/>
      <c r="BF349" s="116"/>
      <c r="BG349" s="116"/>
      <c r="BH349" s="117"/>
      <c r="BI349" s="118"/>
      <c r="BJ349" s="82"/>
      <c r="BK349" s="117"/>
      <c r="BL349" s="60"/>
      <c r="BM349" s="83">
        <f>BM350+SUM(BM359:BM360)+SUM(BM363)+SUM(BM367:BM368)+SUM(BM372:BM374)</f>
        <v>0</v>
      </c>
      <c r="BN349" s="83">
        <f>BN350+SUM(BN359:BN360)+SUM(BN363)+SUM(BN367:BN368)+SUM(BN372:BN374)</f>
        <v>0</v>
      </c>
      <c r="BO349" s="83">
        <f>BO350+SUM(BO359:BO360)+SUM(BO363)+SUM(BO367:BO368)+SUM(BO372:BO374)</f>
        <v>0</v>
      </c>
      <c r="BP349" s="83">
        <f>BP350+SUM(BP359:BP360)+SUM(BP363)+SUM(BP367:BP368)+SUM(BP372:BP374)</f>
        <v>0</v>
      </c>
      <c r="BQ349" s="83" t="e">
        <f t="shared" ref="BQ349:BX349" si="906">BQ350+SUM(BQ359:BQ360)+SUM(BQ363)+SUM(BQ367:BQ374)</f>
        <v>#REF!</v>
      </c>
      <c r="BR349" s="83" t="e">
        <f t="shared" si="906"/>
        <v>#REF!</v>
      </c>
      <c r="BS349" s="83" t="e">
        <f t="shared" si="906"/>
        <v>#REF!</v>
      </c>
      <c r="BT349" s="83" t="e">
        <f t="shared" si="906"/>
        <v>#REF!</v>
      </c>
      <c r="BU349" s="83" t="e">
        <f t="shared" si="906"/>
        <v>#REF!</v>
      </c>
      <c r="BV349" s="83" t="e">
        <f t="shared" si="906"/>
        <v>#REF!</v>
      </c>
      <c r="BW349" s="83" t="e">
        <f t="shared" si="906"/>
        <v>#REF!</v>
      </c>
      <c r="BX349" s="83" t="e">
        <f t="shared" si="906"/>
        <v>#REF!</v>
      </c>
      <c r="BY349" s="60"/>
      <c r="BZ349" s="83" t="e">
        <f t="shared" si="877"/>
        <v>#REF!</v>
      </c>
      <c r="CA349" s="88" t="e">
        <f>BZ349/BZ318</f>
        <v>#REF!</v>
      </c>
      <c r="CB349" s="60"/>
      <c r="CC349" s="83" t="e">
        <f t="shared" ref="CC349:CN349" si="907">CC350+SUM(CC359:CC360)+SUM(CC363)+SUM(CC367:CC374)</f>
        <v>#REF!</v>
      </c>
      <c r="CD349" s="83" t="e">
        <f t="shared" si="907"/>
        <v>#REF!</v>
      </c>
      <c r="CE349" s="83" t="e">
        <f t="shared" si="907"/>
        <v>#REF!</v>
      </c>
      <c r="CF349" s="83" t="e">
        <f t="shared" si="907"/>
        <v>#REF!</v>
      </c>
      <c r="CG349" s="83" t="e">
        <f t="shared" si="907"/>
        <v>#REF!</v>
      </c>
      <c r="CH349" s="83" t="e">
        <f t="shared" si="907"/>
        <v>#REF!</v>
      </c>
      <c r="CI349" s="83" t="e">
        <f t="shared" si="907"/>
        <v>#REF!</v>
      </c>
      <c r="CJ349" s="83" t="e">
        <f t="shared" si="907"/>
        <v>#REF!</v>
      </c>
      <c r="CK349" s="83" t="e">
        <f t="shared" si="907"/>
        <v>#REF!</v>
      </c>
      <c r="CL349" s="83" t="e">
        <f t="shared" si="907"/>
        <v>#REF!</v>
      </c>
      <c r="CM349" s="83" t="e">
        <f t="shared" si="907"/>
        <v>#REF!</v>
      </c>
      <c r="CN349" s="83" t="e">
        <f t="shared" si="907"/>
        <v>#REF!</v>
      </c>
      <c r="CO349" s="60"/>
      <c r="CP349" s="83" t="e">
        <f t="shared" si="879"/>
        <v>#REF!</v>
      </c>
      <c r="CQ349" s="88" t="e">
        <f>CP349/CP318</f>
        <v>#REF!</v>
      </c>
    </row>
    <row r="350" spans="1:95" ht="10.5" customHeight="1" x14ac:dyDescent="0.25">
      <c r="A350" s="70" t="str">
        <f t="shared" ref="A350:A381" si="908">B350&amp;D350</f>
        <v>DespesaTime CLT</v>
      </c>
      <c r="B350" s="70" t="s">
        <v>53</v>
      </c>
      <c r="C350" s="70"/>
      <c r="D350" s="60" t="s">
        <v>107</v>
      </c>
      <c r="E350" s="60" t="e">
        <f>D316</f>
        <v>#REF!</v>
      </c>
      <c r="F350" s="60"/>
      <c r="G350" s="62">
        <v>-0.23773058444214651</v>
      </c>
      <c r="H350" s="60"/>
      <c r="I350" s="67">
        <v>-10137.33007065062</v>
      </c>
      <c r="J350" s="67">
        <v>-11738.480004361039</v>
      </c>
      <c r="K350" s="67">
        <v>-16099.24560863686</v>
      </c>
      <c r="L350" s="67">
        <v>-10691.13172209943</v>
      </c>
      <c r="M350" s="67">
        <v>-9691.8413484931643</v>
      </c>
      <c r="N350" s="67">
        <v>-9097.0711273056731</v>
      </c>
      <c r="O350" s="67">
        <v>-9517.8263577447269</v>
      </c>
      <c r="P350" s="67">
        <v>-12576.277891528989</v>
      </c>
      <c r="Q350" s="67">
        <v>-10936.058566527539</v>
      </c>
      <c r="R350" s="67">
        <v>-10668.04268115155</v>
      </c>
      <c r="S350" s="67">
        <v>-15013.067204645071</v>
      </c>
      <c r="T350" s="67">
        <v>-14848.363985036969</v>
      </c>
      <c r="U350" s="60"/>
      <c r="V350" s="87">
        <f t="shared" si="871"/>
        <v>-141014.73656818163</v>
      </c>
      <c r="W350" s="62">
        <f>V350/V318</f>
        <v>-0.21917033277037057</v>
      </c>
      <c r="X350" s="60"/>
      <c r="Y350" s="67">
        <f t="shared" ref="Y350:AJ350" si="909">SUM(Y351:Y358)</f>
        <v>0</v>
      </c>
      <c r="Z350" s="67">
        <f t="shared" si="909"/>
        <v>0</v>
      </c>
      <c r="AA350" s="67">
        <f t="shared" si="909"/>
        <v>0</v>
      </c>
      <c r="AB350" s="67">
        <f t="shared" si="909"/>
        <v>0</v>
      </c>
      <c r="AC350" s="67">
        <f t="shared" si="909"/>
        <v>0</v>
      </c>
      <c r="AD350" s="67">
        <f t="shared" si="909"/>
        <v>0</v>
      </c>
      <c r="AE350" s="67">
        <f t="shared" si="909"/>
        <v>0</v>
      </c>
      <c r="AF350" s="67">
        <f t="shared" si="909"/>
        <v>0</v>
      </c>
      <c r="AG350" s="67">
        <f t="shared" si="909"/>
        <v>0</v>
      </c>
      <c r="AH350" s="67">
        <f t="shared" si="909"/>
        <v>0</v>
      </c>
      <c r="AI350" s="67">
        <f t="shared" si="909"/>
        <v>0</v>
      </c>
      <c r="AJ350" s="67">
        <f t="shared" si="909"/>
        <v>0</v>
      </c>
      <c r="AK350" s="60"/>
      <c r="AL350" s="87">
        <f t="shared" si="873"/>
        <v>0</v>
      </c>
      <c r="AM350" s="62" t="e">
        <f>AL350/AL318</f>
        <v>#DIV/0!</v>
      </c>
      <c r="AN350" s="60" t="e">
        <f>D316&amp;D350</f>
        <v>#REF!</v>
      </c>
      <c r="AO350" s="67">
        <f t="shared" ref="AO350:AZ350" si="910">SUM(AO351:AO358)</f>
        <v>0</v>
      </c>
      <c r="AP350" s="67">
        <f t="shared" si="910"/>
        <v>0</v>
      </c>
      <c r="AQ350" s="67">
        <f t="shared" si="910"/>
        <v>0</v>
      </c>
      <c r="AR350" s="67">
        <f t="shared" si="910"/>
        <v>0</v>
      </c>
      <c r="AS350" s="67">
        <f t="shared" si="910"/>
        <v>0</v>
      </c>
      <c r="AT350" s="67">
        <f t="shared" si="910"/>
        <v>0</v>
      </c>
      <c r="AU350" s="67">
        <f t="shared" si="910"/>
        <v>0</v>
      </c>
      <c r="AV350" s="67">
        <f t="shared" si="910"/>
        <v>0</v>
      </c>
      <c r="AW350" s="67">
        <f t="shared" si="910"/>
        <v>0</v>
      </c>
      <c r="AX350" s="67">
        <f t="shared" si="910"/>
        <v>0</v>
      </c>
      <c r="AY350" s="67">
        <f t="shared" si="910"/>
        <v>0</v>
      </c>
      <c r="AZ350" s="67">
        <f t="shared" si="910"/>
        <v>0</v>
      </c>
      <c r="BA350" s="60"/>
      <c r="BB350" s="87">
        <f t="shared" si="875"/>
        <v>0</v>
      </c>
      <c r="BC350" s="62" t="e">
        <f>BB350/BB318</f>
        <v>#DIV/0!</v>
      </c>
      <c r="BD350" s="60"/>
      <c r="BE350" s="67">
        <f>INDEX($BE$4:$BK$115,MATCH($D350,$D$4:$D$115,0),MATCH(BE$475,$BE$4:$BK$4,0))</f>
        <v>0</v>
      </c>
      <c r="BF350" s="119">
        <f>INDEX($BE$4:$BK$115,MATCH($D350,$D$4:$D$115,0),MATCH(BF$475,$BE$4:$BK$4,0))</f>
        <v>0</v>
      </c>
      <c r="BG350" s="120">
        <f>INDEX($BE$4:$BK$115,MATCH($D350,$D$4:$D$115,0),MATCH(BG$475,$BE$4:$BK$4,0))</f>
        <v>0</v>
      </c>
      <c r="BH350" s="121" t="e">
        <f>BH318</f>
        <v>#REF!</v>
      </c>
      <c r="BI350" s="69">
        <f>INDEX($BE$4:$BK$115,MATCH($D350,$D$4:$D$115,0),MATCH(BI$475,$BE$4:$BK$4,0))</f>
        <v>0</v>
      </c>
      <c r="BJ350" s="120">
        <f>INDEX($BE$4:$BK$115,MATCH($D350,$D$4:$D$115,0),MATCH(BJ$475,$BE$4:$BK$4,0))</f>
        <v>0</v>
      </c>
      <c r="BK350" s="121">
        <f>INDEX($BE$4:$BK$115,MATCH($D350,$D$4:$D$115,0),MATCH(BK$475,$BE$4:$BK$4,0))</f>
        <v>0</v>
      </c>
      <c r="BL350" s="60"/>
      <c r="BM350" s="67">
        <f t="shared" ref="BM350:BX350" si="911">SUM(BM351:BM358)</f>
        <v>0</v>
      </c>
      <c r="BN350" s="67">
        <f t="shared" si="911"/>
        <v>0</v>
      </c>
      <c r="BO350" s="67">
        <f t="shared" si="911"/>
        <v>0</v>
      </c>
      <c r="BP350" s="67">
        <f t="shared" si="911"/>
        <v>0</v>
      </c>
      <c r="BQ350" s="67" t="e">
        <f t="shared" si="911"/>
        <v>#REF!</v>
      </c>
      <c r="BR350" s="67" t="e">
        <f t="shared" si="911"/>
        <v>#REF!</v>
      </c>
      <c r="BS350" s="67" t="e">
        <f t="shared" si="911"/>
        <v>#REF!</v>
      </c>
      <c r="BT350" s="67" t="e">
        <f t="shared" si="911"/>
        <v>#REF!</v>
      </c>
      <c r="BU350" s="67" t="e">
        <f t="shared" si="911"/>
        <v>#REF!</v>
      </c>
      <c r="BV350" s="67" t="e">
        <f t="shared" si="911"/>
        <v>#REF!</v>
      </c>
      <c r="BW350" s="67" t="e">
        <f t="shared" si="911"/>
        <v>#REF!</v>
      </c>
      <c r="BX350" s="67" t="e">
        <f t="shared" si="911"/>
        <v>#REF!</v>
      </c>
      <c r="BY350" s="60"/>
      <c r="BZ350" s="87" t="e">
        <f t="shared" si="877"/>
        <v>#REF!</v>
      </c>
      <c r="CA350" s="62" t="e">
        <f>BZ350/BZ318</f>
        <v>#REF!</v>
      </c>
      <c r="CB350" s="60"/>
      <c r="CC350" s="67" t="e">
        <f t="shared" ref="CC350:CN350" si="912">SUM(CC351:CC358)</f>
        <v>#REF!</v>
      </c>
      <c r="CD350" s="67" t="e">
        <f t="shared" si="912"/>
        <v>#REF!</v>
      </c>
      <c r="CE350" s="67" t="e">
        <f t="shared" si="912"/>
        <v>#REF!</v>
      </c>
      <c r="CF350" s="67" t="e">
        <f t="shared" si="912"/>
        <v>#REF!</v>
      </c>
      <c r="CG350" s="67" t="e">
        <f t="shared" si="912"/>
        <v>#REF!</v>
      </c>
      <c r="CH350" s="67" t="e">
        <f t="shared" si="912"/>
        <v>#REF!</v>
      </c>
      <c r="CI350" s="67" t="e">
        <f t="shared" si="912"/>
        <v>#REF!</v>
      </c>
      <c r="CJ350" s="67" t="e">
        <f t="shared" si="912"/>
        <v>#REF!</v>
      </c>
      <c r="CK350" s="67" t="e">
        <f t="shared" si="912"/>
        <v>#REF!</v>
      </c>
      <c r="CL350" s="67" t="e">
        <f t="shared" si="912"/>
        <v>#REF!</v>
      </c>
      <c r="CM350" s="67" t="e">
        <f t="shared" si="912"/>
        <v>#REF!</v>
      </c>
      <c r="CN350" s="67" t="e">
        <f t="shared" si="912"/>
        <v>#REF!</v>
      </c>
      <c r="CO350" s="60"/>
      <c r="CP350" s="87" t="e">
        <f t="shared" si="879"/>
        <v>#REF!</v>
      </c>
      <c r="CQ350" s="62" t="e">
        <f>CP350/CP318</f>
        <v>#REF!</v>
      </c>
    </row>
    <row r="351" spans="1:95" ht="10.5" customHeight="1" outlineLevel="1" x14ac:dyDescent="0.25">
      <c r="A351" s="70" t="str">
        <f t="shared" si="908"/>
        <v>DespesaSalários</v>
      </c>
      <c r="B351" s="114" t="s">
        <v>53</v>
      </c>
      <c r="C351" s="78" t="s">
        <v>108</v>
      </c>
      <c r="D351" s="89" t="s">
        <v>108</v>
      </c>
      <c r="E351" s="89" t="e">
        <f>D316</f>
        <v>#REF!</v>
      </c>
      <c r="F351" s="89"/>
      <c r="G351" s="90">
        <v>-0.1181029571868451</v>
      </c>
      <c r="H351" s="89"/>
      <c r="I351" s="122">
        <v>-4648.0075210586756</v>
      </c>
      <c r="J351" s="122">
        <v>-4221.6970918404722</v>
      </c>
      <c r="K351" s="122">
        <v>-5527.838160168154</v>
      </c>
      <c r="L351" s="122">
        <v>-6154.3834499663062</v>
      </c>
      <c r="M351" s="122">
        <v>-6004.1093278527123</v>
      </c>
      <c r="N351" s="122">
        <v>-5123.9628549610516</v>
      </c>
      <c r="O351" s="122">
        <v>-5904.6460997879549</v>
      </c>
      <c r="P351" s="122">
        <v>-6289.1933921570626</v>
      </c>
      <c r="Q351" s="122">
        <v>-6503.9476989201621</v>
      </c>
      <c r="R351" s="122">
        <v>-6644.2030515550186</v>
      </c>
      <c r="S351" s="122">
        <v>-10389.06863577038</v>
      </c>
      <c r="T351" s="122">
        <v>-9794.1259098542487</v>
      </c>
      <c r="U351" s="89"/>
      <c r="V351" s="124">
        <f t="shared" si="871"/>
        <v>-77205.183193892197</v>
      </c>
      <c r="W351" s="90">
        <f>V351/V318</f>
        <v>-0.11999515869053379</v>
      </c>
      <c r="X351" s="60"/>
      <c r="Y351" s="122">
        <f t="array" ref="Y351">IFERROR(INDEX(#REF!,MATCH($A316&amp;$D351,#REF!,0),MATCH(Y$3,#REF!,0)),0)</f>
        <v>0</v>
      </c>
      <c r="Z351" s="122">
        <f t="array" ref="Z351">IFERROR(INDEX(#REF!,MATCH($A316&amp;$D351,#REF!,0),MATCH(Z$3,#REF!,0)),0)</f>
        <v>0</v>
      </c>
      <c r="AA351" s="122">
        <f t="array" ref="AA351">IFERROR(INDEX(#REF!,MATCH($A316&amp;$D351,#REF!,0),MATCH(AA$3,#REF!,0)),0)</f>
        <v>0</v>
      </c>
      <c r="AB351" s="122">
        <f t="array" ref="AB351">IFERROR(INDEX(#REF!,MATCH($A316&amp;$D351,#REF!,0),MATCH(AB$3,#REF!,0)),0)</f>
        <v>0</v>
      </c>
      <c r="AC351" s="122">
        <f t="array" ref="AC351">IFERROR(INDEX(#REF!,MATCH($A316&amp;$D351,#REF!,0),MATCH(AC$3,#REF!,0)),0)</f>
        <v>0</v>
      </c>
      <c r="AD351" s="122">
        <f t="array" ref="AD351">IFERROR(INDEX(#REF!,MATCH($A316&amp;$D351,#REF!,0),MATCH(AD$3,#REF!,0)),0)</f>
        <v>0</v>
      </c>
      <c r="AE351" s="122">
        <f t="array" ref="AE351">IFERROR(INDEX(#REF!,MATCH($A316&amp;$D351,#REF!,0),MATCH(AE$3,#REF!,0)),0)</f>
        <v>0</v>
      </c>
      <c r="AF351" s="122">
        <f t="array" ref="AF351">IFERROR(INDEX(#REF!,MATCH($A316&amp;$D351,#REF!,0),MATCH(AF$3,#REF!,0)),0)</f>
        <v>0</v>
      </c>
      <c r="AG351" s="122">
        <f t="array" ref="AG351">IFERROR(INDEX(#REF!,MATCH($A316&amp;$D351,#REF!,0),MATCH(AG$3,#REF!,0)),0)</f>
        <v>0</v>
      </c>
      <c r="AH351" s="122">
        <f t="array" ref="AH351">IFERROR(INDEX(#REF!,MATCH($A316&amp;$D351,#REF!,0),MATCH(AH$3,#REF!,0)),0)</f>
        <v>0</v>
      </c>
      <c r="AI351" s="122">
        <f t="array" ref="AI351">IFERROR(INDEX(#REF!,MATCH($A316&amp;$D351,#REF!,0),MATCH(AI$3,#REF!,0)),0)</f>
        <v>0</v>
      </c>
      <c r="AJ351" s="122">
        <f t="array" ref="AJ351">IFERROR(INDEX(#REF!,MATCH($A316&amp;$D351,#REF!,0),MATCH(AJ$3,#REF!,0)),0)</f>
        <v>0</v>
      </c>
      <c r="AK351" s="89"/>
      <c r="AL351" s="124">
        <f t="shared" si="873"/>
        <v>0</v>
      </c>
      <c r="AM351" s="90" t="e">
        <f>AL351/AL318</f>
        <v>#DIV/0!</v>
      </c>
      <c r="AN351" s="60" t="e">
        <f>D316&amp;D351</f>
        <v>#REF!</v>
      </c>
      <c r="AO351" s="122">
        <f t="array" ref="AO351">IFERROR(INDEX(#REF!,MATCH($A316&amp;$D351,#REF!,0),MATCH(AO$3,#REF!,0)),0)</f>
        <v>0</v>
      </c>
      <c r="AP351" s="122">
        <f t="array" ref="AP351">IFERROR(INDEX(#REF!,MATCH($A316&amp;$D351,#REF!,0),MATCH(AP$3,#REF!,0)),0)</f>
        <v>0</v>
      </c>
      <c r="AQ351" s="122">
        <f t="array" ref="AQ351">IFERROR(INDEX(#REF!,MATCH($A316&amp;$D351,#REF!,0),MATCH(AQ$3,#REF!,0)),0)</f>
        <v>0</v>
      </c>
      <c r="AR351" s="122">
        <f t="array" ref="AR351">IFERROR(INDEX(#REF!,MATCH($A316&amp;$D351,#REF!,0),MATCH(AR$3,#REF!,0)),0)</f>
        <v>0</v>
      </c>
      <c r="AS351" s="122">
        <f t="array" ref="AS351">IFERROR(INDEX(#REF!,MATCH($A316&amp;$D351,#REF!,0),MATCH(AS$3,#REF!,0)),0)</f>
        <v>0</v>
      </c>
      <c r="AT351" s="122">
        <f t="array" ref="AT351">IFERROR(INDEX(#REF!,MATCH($A316&amp;$D351,#REF!,0),MATCH(AT$3,#REF!,0)),0)</f>
        <v>0</v>
      </c>
      <c r="AU351" s="122">
        <f t="array" ref="AU351">IFERROR(INDEX(#REF!,MATCH($A316&amp;$D351,#REF!,0),MATCH(AU$3,#REF!,0)),0)</f>
        <v>0</v>
      </c>
      <c r="AV351" s="122">
        <f t="array" ref="AV351">IFERROR(INDEX(#REF!,MATCH($A316&amp;$D351,#REF!,0),MATCH(AV$3,#REF!,0)),0)</f>
        <v>0</v>
      </c>
      <c r="AW351" s="122">
        <f t="array" ref="AW351">IFERROR(INDEX(#REF!,MATCH($A316&amp;$D351,#REF!,0),MATCH(AW$3,#REF!,0)),0)</f>
        <v>0</v>
      </c>
      <c r="AX351" s="122">
        <f t="array" ref="AX351">IFERROR(INDEX(#REF!,MATCH($A316&amp;$D351,#REF!,0),MATCH(AX$3,#REF!,0)),0)</f>
        <v>0</v>
      </c>
      <c r="AY351" s="122">
        <f t="array" ref="AY351">IFERROR(INDEX(#REF!,MATCH($A316&amp;$D351,#REF!,0),MATCH(AY$3,#REF!,0)),0)</f>
        <v>0</v>
      </c>
      <c r="AZ351" s="122">
        <f t="array" ref="AZ351">IFERROR(INDEX(#REF!,MATCH($A316&amp;$D351,#REF!,0),MATCH(AZ$3,#REF!,0)),0)</f>
        <v>0</v>
      </c>
      <c r="BA351" s="89"/>
      <c r="BB351" s="124">
        <f t="shared" si="875"/>
        <v>0</v>
      </c>
      <c r="BC351" s="90" t="e">
        <f>BB351/BB318</f>
        <v>#DIV/0!</v>
      </c>
      <c r="BD351" s="60"/>
      <c r="BE351" s="122"/>
      <c r="BF351" s="125">
        <f>-1800*3-1200</f>
        <v>-6600</v>
      </c>
      <c r="BG351" s="126">
        <f t="array" ref="BG351">INDEX($BE$4:$BK$115,MATCH($D351,$D$4:$D$115,0),MATCH(BG$475,$BE$4:$BK$4,0))</f>
        <v>0</v>
      </c>
      <c r="BH351" s="127" t="e">
        <f>BH318</f>
        <v>#REF!</v>
      </c>
      <c r="BI351" s="128">
        <f t="shared" ref="BI351:BJ367" si="913">INDEX($BE$4:$BK$115,MATCH($D351,$D$4:$D$115,0),MATCH(BI$475,$BE$4:$BK$4,0))</f>
        <v>0</v>
      </c>
      <c r="BJ351" s="126">
        <f t="shared" si="913"/>
        <v>0</v>
      </c>
      <c r="BK351" s="127" t="e">
        <f>#REF!</f>
        <v>#REF!</v>
      </c>
      <c r="BL351" s="60"/>
      <c r="BM351" s="122">
        <f t="array" ref="BM351">IFERROR(INDEX(#REF!,MATCH($A316&amp;$D351,#REF!,0),MATCH(BM$3,#REF!,0)),0)</f>
        <v>0</v>
      </c>
      <c r="BN351" s="122">
        <f t="array" ref="BN351">IFERROR(INDEX(#REF!,MATCH($A316&amp;$D351,#REF!,0),MATCH(BN$3,#REF!,0)),0)</f>
        <v>0</v>
      </c>
      <c r="BO351" s="122">
        <f t="array" ref="BO351">IFERROR(INDEX(#REF!,MATCH($A316&amp;$D351,#REF!,0),MATCH(BO$3,#REF!,0)),0)</f>
        <v>0</v>
      </c>
      <c r="BP351" s="122">
        <f t="array" ref="BP351">IFERROR(INDEX(#REF!,MATCH($A316&amp;$D351,#REF!,0),MATCH(BP$3,#REF!,0)),0)</f>
        <v>0</v>
      </c>
      <c r="BQ351" s="122" t="e">
        <f t="shared" ref="BQ351:BX351" si="914">((BQ318*$G351*--(AND($BF351=0,$BG351=0))+$BF351+BQ318*$BG351)*--(BQ$3&gt;=$BH351))*(1+$BJ351*--(BQ$3&gt;=$BK351))*--(IFERROR(MOD(MONTH(BQ$3),$BI351),0)=0)</f>
        <v>#REF!</v>
      </c>
      <c r="BR351" s="122" t="e">
        <f t="shared" si="914"/>
        <v>#REF!</v>
      </c>
      <c r="BS351" s="122" t="e">
        <f t="shared" si="914"/>
        <v>#REF!</v>
      </c>
      <c r="BT351" s="122" t="e">
        <f t="shared" si="914"/>
        <v>#REF!</v>
      </c>
      <c r="BU351" s="122" t="e">
        <f t="shared" si="914"/>
        <v>#REF!</v>
      </c>
      <c r="BV351" s="122" t="e">
        <f t="shared" si="914"/>
        <v>#REF!</v>
      </c>
      <c r="BW351" s="122" t="e">
        <f t="shared" si="914"/>
        <v>#REF!</v>
      </c>
      <c r="BX351" s="122" t="e">
        <f t="shared" si="914"/>
        <v>#REF!</v>
      </c>
      <c r="BY351" s="89"/>
      <c r="BZ351" s="124" t="e">
        <f t="shared" si="877"/>
        <v>#REF!</v>
      </c>
      <c r="CA351" s="90" t="e">
        <f>BZ351/BZ318</f>
        <v>#REF!</v>
      </c>
      <c r="CB351" s="60"/>
      <c r="CC351" s="122" t="e">
        <f t="shared" ref="CC351:CN351" si="915">((CC318*$G351*--(AND($BF351=0,$BG351=0))+$BF351+CC318*$BG351)*--(CC$3&gt;=$BH351))*(1+$BJ351*--(CC$3&gt;=$BK351))*--(IFERROR(MOD(MONTH(CC$3),$BI351),0)=0)</f>
        <v>#REF!</v>
      </c>
      <c r="CD351" s="122" t="e">
        <f t="shared" si="915"/>
        <v>#REF!</v>
      </c>
      <c r="CE351" s="122" t="e">
        <f t="shared" si="915"/>
        <v>#REF!</v>
      </c>
      <c r="CF351" s="122" t="e">
        <f t="shared" si="915"/>
        <v>#REF!</v>
      </c>
      <c r="CG351" s="122" t="e">
        <f t="shared" si="915"/>
        <v>#REF!</v>
      </c>
      <c r="CH351" s="122" t="e">
        <f t="shared" si="915"/>
        <v>#REF!</v>
      </c>
      <c r="CI351" s="122" t="e">
        <f t="shared" si="915"/>
        <v>#REF!</v>
      </c>
      <c r="CJ351" s="122" t="e">
        <f t="shared" si="915"/>
        <v>#REF!</v>
      </c>
      <c r="CK351" s="122" t="e">
        <f t="shared" si="915"/>
        <v>#REF!</v>
      </c>
      <c r="CL351" s="122" t="e">
        <f t="shared" si="915"/>
        <v>#REF!</v>
      </c>
      <c r="CM351" s="122" t="e">
        <f t="shared" si="915"/>
        <v>#REF!</v>
      </c>
      <c r="CN351" s="122" t="e">
        <f t="shared" si="915"/>
        <v>#REF!</v>
      </c>
      <c r="CO351" s="89"/>
      <c r="CP351" s="124" t="e">
        <f t="shared" si="879"/>
        <v>#REF!</v>
      </c>
      <c r="CQ351" s="90" t="e">
        <f>CP351/CP318</f>
        <v>#REF!</v>
      </c>
    </row>
    <row r="352" spans="1:95" ht="10.5" customHeight="1" outlineLevel="1" x14ac:dyDescent="0.25">
      <c r="A352" s="70" t="str">
        <f t="shared" si="908"/>
        <v>DespesaFérias</v>
      </c>
      <c r="B352" s="114" t="s">
        <v>53</v>
      </c>
      <c r="C352" s="78" t="s">
        <v>109</v>
      </c>
      <c r="D352" s="89" t="s">
        <v>109</v>
      </c>
      <c r="E352" s="89" t="e">
        <f>D316</f>
        <v>#REF!</v>
      </c>
      <c r="F352" s="89"/>
      <c r="G352" s="90">
        <v>-9.8399946402394477E-3</v>
      </c>
      <c r="H352" s="89"/>
      <c r="I352" s="122">
        <v>-1177.609206976847</v>
      </c>
      <c r="J352" s="122">
        <v>0</v>
      </c>
      <c r="K352" s="122">
        <v>-1666.245969272062</v>
      </c>
      <c r="L352" s="122">
        <v>0</v>
      </c>
      <c r="M352" s="122">
        <v>0</v>
      </c>
      <c r="N352" s="122">
        <v>0</v>
      </c>
      <c r="O352" s="122">
        <v>0</v>
      </c>
      <c r="P352" s="122">
        <v>0</v>
      </c>
      <c r="Q352" s="122">
        <v>0</v>
      </c>
      <c r="R352" s="122">
        <v>0</v>
      </c>
      <c r="S352" s="122">
        <v>0</v>
      </c>
      <c r="T352" s="122">
        <v>0</v>
      </c>
      <c r="U352" s="89"/>
      <c r="V352" s="124">
        <f t="shared" si="871"/>
        <v>-2843.8551762489087</v>
      </c>
      <c r="W352" s="90">
        <f>V352/V318</f>
        <v>-4.4200251725311675E-3</v>
      </c>
      <c r="X352" s="60"/>
      <c r="Y352" s="122">
        <f t="array" ref="Y352">IFERROR(INDEX(#REF!,MATCH($A316&amp;$D352,#REF!,0),MATCH(Y$3,#REF!,0)),0)</f>
        <v>0</v>
      </c>
      <c r="Z352" s="122">
        <f t="array" ref="Z352">IFERROR(INDEX(#REF!,MATCH($A316&amp;$D352,#REF!,0),MATCH(Z$3,#REF!,0)),0)</f>
        <v>0</v>
      </c>
      <c r="AA352" s="122">
        <f t="array" ref="AA352">IFERROR(INDEX(#REF!,MATCH($A316&amp;$D352,#REF!,0),MATCH(AA$3,#REF!,0)),0)</f>
        <v>0</v>
      </c>
      <c r="AB352" s="122">
        <f t="array" ref="AB352">IFERROR(INDEX(#REF!,MATCH($A316&amp;$D352,#REF!,0),MATCH(AB$3,#REF!,0)),0)</f>
        <v>0</v>
      </c>
      <c r="AC352" s="122">
        <f t="array" ref="AC352">IFERROR(INDEX(#REF!,MATCH($A316&amp;$D352,#REF!,0),MATCH(AC$3,#REF!,0)),0)</f>
        <v>0</v>
      </c>
      <c r="AD352" s="122">
        <f t="array" ref="AD352">IFERROR(INDEX(#REF!,MATCH($A316&amp;$D352,#REF!,0),MATCH(AD$3,#REF!,0)),0)</f>
        <v>0</v>
      </c>
      <c r="AE352" s="122">
        <f t="array" ref="AE352">IFERROR(INDEX(#REF!,MATCH($A316&amp;$D352,#REF!,0),MATCH(AE$3,#REF!,0)),0)</f>
        <v>0</v>
      </c>
      <c r="AF352" s="122">
        <f t="array" ref="AF352">IFERROR(INDEX(#REF!,MATCH($A316&amp;$D352,#REF!,0),MATCH(AF$3,#REF!,0)),0)</f>
        <v>0</v>
      </c>
      <c r="AG352" s="122">
        <f t="array" ref="AG352">IFERROR(INDEX(#REF!,MATCH($A316&amp;$D352,#REF!,0),MATCH(AG$3,#REF!,0)),0)</f>
        <v>0</v>
      </c>
      <c r="AH352" s="122">
        <f t="array" ref="AH352">IFERROR(INDEX(#REF!,MATCH($A316&amp;$D352,#REF!,0),MATCH(AH$3,#REF!,0)),0)</f>
        <v>0</v>
      </c>
      <c r="AI352" s="122">
        <f t="array" ref="AI352">IFERROR(INDEX(#REF!,MATCH($A316&amp;$D352,#REF!,0),MATCH(AI$3,#REF!,0)),0)</f>
        <v>0</v>
      </c>
      <c r="AJ352" s="122">
        <f t="array" ref="AJ352">IFERROR(INDEX(#REF!,MATCH($A316&amp;$D352,#REF!,0),MATCH(AJ$3,#REF!,0)),0)</f>
        <v>0</v>
      </c>
      <c r="AK352" s="89"/>
      <c r="AL352" s="124">
        <f t="shared" si="873"/>
        <v>0</v>
      </c>
      <c r="AM352" s="90" t="e">
        <f>AL352/AL318</f>
        <v>#DIV/0!</v>
      </c>
      <c r="AN352" s="60" t="e">
        <f>D316&amp;D352</f>
        <v>#REF!</v>
      </c>
      <c r="AO352" s="122">
        <f t="array" ref="AO352">IFERROR(INDEX(#REF!,MATCH($A316&amp;$D352,#REF!,0),MATCH(AO$3,#REF!,0)),0)</f>
        <v>0</v>
      </c>
      <c r="AP352" s="122">
        <f t="array" ref="AP352">IFERROR(INDEX(#REF!,MATCH($A316&amp;$D352,#REF!,0),MATCH(AP$3,#REF!,0)),0)</f>
        <v>0</v>
      </c>
      <c r="AQ352" s="122">
        <f t="array" ref="AQ352">IFERROR(INDEX(#REF!,MATCH($A316&amp;$D352,#REF!,0),MATCH(AQ$3,#REF!,0)),0)</f>
        <v>0</v>
      </c>
      <c r="AR352" s="122">
        <f t="array" ref="AR352">IFERROR(INDEX(#REF!,MATCH($A316&amp;$D352,#REF!,0),MATCH(AR$3,#REF!,0)),0)</f>
        <v>0</v>
      </c>
      <c r="AS352" s="122">
        <f t="array" ref="AS352">IFERROR(INDEX(#REF!,MATCH($A316&amp;$D352,#REF!,0),MATCH(AS$3,#REF!,0)),0)</f>
        <v>0</v>
      </c>
      <c r="AT352" s="122">
        <f t="array" ref="AT352">IFERROR(INDEX(#REF!,MATCH($A316&amp;$D352,#REF!,0),MATCH(AT$3,#REF!,0)),0)</f>
        <v>0</v>
      </c>
      <c r="AU352" s="122">
        <f t="array" ref="AU352">IFERROR(INDEX(#REF!,MATCH($A316&amp;$D352,#REF!,0),MATCH(AU$3,#REF!,0)),0)</f>
        <v>0</v>
      </c>
      <c r="AV352" s="122">
        <f t="array" ref="AV352">IFERROR(INDEX(#REF!,MATCH($A316&amp;$D352,#REF!,0),MATCH(AV$3,#REF!,0)),0)</f>
        <v>0</v>
      </c>
      <c r="AW352" s="122">
        <f t="array" ref="AW352">IFERROR(INDEX(#REF!,MATCH($A316&amp;$D352,#REF!,0),MATCH(AW$3,#REF!,0)),0)</f>
        <v>0</v>
      </c>
      <c r="AX352" s="122">
        <f t="array" ref="AX352">IFERROR(INDEX(#REF!,MATCH($A316&amp;$D352,#REF!,0),MATCH(AX$3,#REF!,0)),0)</f>
        <v>0</v>
      </c>
      <c r="AY352" s="122">
        <f t="array" ref="AY352">IFERROR(INDEX(#REF!,MATCH($A316&amp;$D352,#REF!,0),MATCH(AY$3,#REF!,0)),0)</f>
        <v>0</v>
      </c>
      <c r="AZ352" s="122">
        <f t="array" ref="AZ352">IFERROR(INDEX(#REF!,MATCH($A316&amp;$D352,#REF!,0),MATCH(AZ$3,#REF!,0)),0)</f>
        <v>0</v>
      </c>
      <c r="BA352" s="89"/>
      <c r="BB352" s="124">
        <f t="shared" si="875"/>
        <v>0</v>
      </c>
      <c r="BC352" s="90" t="e">
        <f>BB352/BB318</f>
        <v>#DIV/0!</v>
      </c>
      <c r="BD352" s="60"/>
      <c r="BE352" s="122">
        <f t="shared" ref="BE352:BG367" si="916">INDEX($BE$4:$BK$115,MATCH($D352,$D$4:$D$115,0),MATCH(BE$475,$BE$4:$BK$4,0))</f>
        <v>0</v>
      </c>
      <c r="BF352" s="125">
        <f t="shared" si="916"/>
        <v>0</v>
      </c>
      <c r="BG352" s="126">
        <f t="shared" si="916"/>
        <v>2.7777777777777776E-2</v>
      </c>
      <c r="BH352" s="127" t="e">
        <f>BH318</f>
        <v>#REF!</v>
      </c>
      <c r="BI352" s="128">
        <f t="shared" si="913"/>
        <v>0</v>
      </c>
      <c r="BJ352" s="126">
        <f t="shared" si="913"/>
        <v>0</v>
      </c>
      <c r="BK352" s="127">
        <f t="shared" ref="BK352:BK367" si="917">INDEX($BE$4:$BK$115,MATCH($D352,$D$4:$D$115,0),MATCH(BK$475,$BE$4:$BK$4,0))</f>
        <v>0</v>
      </c>
      <c r="BL352" s="60"/>
      <c r="BM352" s="122">
        <f t="array" ref="BM352">IFERROR(INDEX(#REF!,MATCH($A316&amp;$D352,#REF!,0),MATCH(BM$3,#REF!,0)),0)</f>
        <v>0</v>
      </c>
      <c r="BN352" s="122">
        <f t="array" ref="BN352">IFERROR(INDEX(#REF!,MATCH($A316&amp;$D352,#REF!,0),MATCH(BN$3,#REF!,0)),0)</f>
        <v>0</v>
      </c>
      <c r="BO352" s="122">
        <f t="array" ref="BO352">IFERROR(INDEX(#REF!,MATCH($A316&amp;$D352,#REF!,0),MATCH(BO$3,#REF!,0)),0)</f>
        <v>0</v>
      </c>
      <c r="BP352" s="122">
        <f t="array" ref="BP352">IFERROR(INDEX(#REF!,MATCH($A316&amp;$D352,#REF!,0),MATCH(BP$3,#REF!,0)),0)</f>
        <v>0</v>
      </c>
      <c r="BQ352" s="122" t="e">
        <f t="shared" ref="BQ352:BX352" si="918">BQ351*$BG352</f>
        <v>#REF!</v>
      </c>
      <c r="BR352" s="122" t="e">
        <f t="shared" si="918"/>
        <v>#REF!</v>
      </c>
      <c r="BS352" s="122" t="e">
        <f t="shared" si="918"/>
        <v>#REF!</v>
      </c>
      <c r="BT352" s="122" t="e">
        <f t="shared" si="918"/>
        <v>#REF!</v>
      </c>
      <c r="BU352" s="122" t="e">
        <f t="shared" si="918"/>
        <v>#REF!</v>
      </c>
      <c r="BV352" s="122" t="e">
        <f t="shared" si="918"/>
        <v>#REF!</v>
      </c>
      <c r="BW352" s="122" t="e">
        <f t="shared" si="918"/>
        <v>#REF!</v>
      </c>
      <c r="BX352" s="122" t="e">
        <f t="shared" si="918"/>
        <v>#REF!</v>
      </c>
      <c r="BY352" s="89"/>
      <c r="BZ352" s="124" t="e">
        <f t="shared" si="877"/>
        <v>#REF!</v>
      </c>
      <c r="CA352" s="90" t="e">
        <f>BZ352/BZ318</f>
        <v>#REF!</v>
      </c>
      <c r="CB352" s="60"/>
      <c r="CC352" s="122" t="e">
        <f t="shared" ref="CC352:CN352" si="919">CC351*$BG352</f>
        <v>#REF!</v>
      </c>
      <c r="CD352" s="122" t="e">
        <f t="shared" si="919"/>
        <v>#REF!</v>
      </c>
      <c r="CE352" s="122" t="e">
        <f t="shared" si="919"/>
        <v>#REF!</v>
      </c>
      <c r="CF352" s="122" t="e">
        <f t="shared" si="919"/>
        <v>#REF!</v>
      </c>
      <c r="CG352" s="122" t="e">
        <f t="shared" si="919"/>
        <v>#REF!</v>
      </c>
      <c r="CH352" s="122" t="e">
        <f t="shared" si="919"/>
        <v>#REF!</v>
      </c>
      <c r="CI352" s="122" t="e">
        <f t="shared" si="919"/>
        <v>#REF!</v>
      </c>
      <c r="CJ352" s="122" t="e">
        <f t="shared" si="919"/>
        <v>#REF!</v>
      </c>
      <c r="CK352" s="122" t="e">
        <f t="shared" si="919"/>
        <v>#REF!</v>
      </c>
      <c r="CL352" s="122" t="e">
        <f t="shared" si="919"/>
        <v>#REF!</v>
      </c>
      <c r="CM352" s="122" t="e">
        <f t="shared" si="919"/>
        <v>#REF!</v>
      </c>
      <c r="CN352" s="122" t="e">
        <f t="shared" si="919"/>
        <v>#REF!</v>
      </c>
      <c r="CO352" s="89"/>
      <c r="CP352" s="124" t="e">
        <f t="shared" si="879"/>
        <v>#REF!</v>
      </c>
      <c r="CQ352" s="90" t="e">
        <f>CP352/CP318</f>
        <v>#REF!</v>
      </c>
    </row>
    <row r="353" spans="1:95" ht="10.5" customHeight="1" outlineLevel="1" x14ac:dyDescent="0.25">
      <c r="A353" s="70" t="str">
        <f t="shared" si="908"/>
        <v>Despesa13º salário</v>
      </c>
      <c r="B353" s="114" t="s">
        <v>53</v>
      </c>
      <c r="C353" s="78" t="s">
        <v>110</v>
      </c>
      <c r="D353" s="89" t="s">
        <v>110</v>
      </c>
      <c r="E353" s="89" t="e">
        <f>D316</f>
        <v>#REF!</v>
      </c>
      <c r="F353" s="89"/>
      <c r="G353" s="90">
        <v>0</v>
      </c>
      <c r="H353" s="89"/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89"/>
      <c r="V353" s="124">
        <f t="shared" si="871"/>
        <v>0</v>
      </c>
      <c r="W353" s="90">
        <f>V353/V318</f>
        <v>0</v>
      </c>
      <c r="X353" s="60"/>
      <c r="Y353" s="122">
        <f t="array" ref="Y353">IFERROR(INDEX(#REF!,MATCH($A316&amp;$D353,#REF!,0),MATCH(Y$3,#REF!,0)),0)</f>
        <v>0</v>
      </c>
      <c r="Z353" s="122">
        <f t="array" ref="Z353">IFERROR(INDEX(#REF!,MATCH($A316&amp;$D353,#REF!,0),MATCH(Z$3,#REF!,0)),0)</f>
        <v>0</v>
      </c>
      <c r="AA353" s="122">
        <f t="array" ref="AA353">IFERROR(INDEX(#REF!,MATCH($A316&amp;$D353,#REF!,0),MATCH(AA$3,#REF!,0)),0)</f>
        <v>0</v>
      </c>
      <c r="AB353" s="122">
        <f t="array" ref="AB353">IFERROR(INDEX(#REF!,MATCH($A316&amp;$D353,#REF!,0),MATCH(AB$3,#REF!,0)),0)</f>
        <v>0</v>
      </c>
      <c r="AC353" s="122">
        <f t="array" ref="AC353">IFERROR(INDEX(#REF!,MATCH($A316&amp;$D353,#REF!,0),MATCH(AC$3,#REF!,0)),0)</f>
        <v>0</v>
      </c>
      <c r="AD353" s="122">
        <f t="array" ref="AD353">IFERROR(INDEX(#REF!,MATCH($A316&amp;$D353,#REF!,0),MATCH(AD$3,#REF!,0)),0)</f>
        <v>0</v>
      </c>
      <c r="AE353" s="122">
        <f t="array" ref="AE353">IFERROR(INDEX(#REF!,MATCH($A316&amp;$D353,#REF!,0),MATCH(AE$3,#REF!,0)),0)</f>
        <v>0</v>
      </c>
      <c r="AF353" s="122">
        <f t="array" ref="AF353">IFERROR(INDEX(#REF!,MATCH($A316&amp;$D353,#REF!,0),MATCH(AF$3,#REF!,0)),0)</f>
        <v>0</v>
      </c>
      <c r="AG353" s="122">
        <f t="array" ref="AG353">IFERROR(INDEX(#REF!,MATCH($A316&amp;$D353,#REF!,0),MATCH(AG$3,#REF!,0)),0)</f>
        <v>0</v>
      </c>
      <c r="AH353" s="122">
        <f t="array" ref="AH353">IFERROR(INDEX(#REF!,MATCH($A316&amp;$D353,#REF!,0),MATCH(AH$3,#REF!,0)),0)</f>
        <v>0</v>
      </c>
      <c r="AI353" s="122">
        <f t="array" ref="AI353">IFERROR(INDEX(#REF!,MATCH($A316&amp;$D353,#REF!,0),MATCH(AI$3,#REF!,0)),0)</f>
        <v>0</v>
      </c>
      <c r="AJ353" s="122">
        <f t="array" ref="AJ353">IFERROR(INDEX(#REF!,MATCH($A316&amp;$D353,#REF!,0),MATCH(AJ$3,#REF!,0)),0)</f>
        <v>0</v>
      </c>
      <c r="AK353" s="89"/>
      <c r="AL353" s="124">
        <f t="shared" si="873"/>
        <v>0</v>
      </c>
      <c r="AM353" s="90" t="e">
        <f>AL353/AL318</f>
        <v>#DIV/0!</v>
      </c>
      <c r="AN353" s="60" t="e">
        <f>D316&amp;D353</f>
        <v>#REF!</v>
      </c>
      <c r="AO353" s="122">
        <f t="array" ref="AO353">IFERROR(INDEX(#REF!,MATCH($A316&amp;$D353,#REF!,0),MATCH(AO$3,#REF!,0)),0)</f>
        <v>0</v>
      </c>
      <c r="AP353" s="122">
        <f t="array" ref="AP353">IFERROR(INDEX(#REF!,MATCH($A316&amp;$D353,#REF!,0),MATCH(AP$3,#REF!,0)),0)</f>
        <v>0</v>
      </c>
      <c r="AQ353" s="122">
        <f t="array" ref="AQ353">IFERROR(INDEX(#REF!,MATCH($A316&amp;$D353,#REF!,0),MATCH(AQ$3,#REF!,0)),0)</f>
        <v>0</v>
      </c>
      <c r="AR353" s="122">
        <f t="array" ref="AR353">IFERROR(INDEX(#REF!,MATCH($A316&amp;$D353,#REF!,0),MATCH(AR$3,#REF!,0)),0)</f>
        <v>0</v>
      </c>
      <c r="AS353" s="122">
        <f t="array" ref="AS353">IFERROR(INDEX(#REF!,MATCH($A316&amp;$D353,#REF!,0),MATCH(AS$3,#REF!,0)),0)</f>
        <v>0</v>
      </c>
      <c r="AT353" s="122">
        <f t="array" ref="AT353">IFERROR(INDEX(#REF!,MATCH($A316&amp;$D353,#REF!,0),MATCH(AT$3,#REF!,0)),0)</f>
        <v>0</v>
      </c>
      <c r="AU353" s="122">
        <f t="array" ref="AU353">IFERROR(INDEX(#REF!,MATCH($A316&amp;$D353,#REF!,0),MATCH(AU$3,#REF!,0)),0)</f>
        <v>0</v>
      </c>
      <c r="AV353" s="122">
        <f t="array" ref="AV353">IFERROR(INDEX(#REF!,MATCH($A316&amp;$D353,#REF!,0),MATCH(AV$3,#REF!,0)),0)</f>
        <v>0</v>
      </c>
      <c r="AW353" s="122">
        <f t="array" ref="AW353">IFERROR(INDEX(#REF!,MATCH($A316&amp;$D353,#REF!,0),MATCH(AW$3,#REF!,0)),0)</f>
        <v>0</v>
      </c>
      <c r="AX353" s="122">
        <f t="array" ref="AX353">IFERROR(INDEX(#REF!,MATCH($A316&amp;$D353,#REF!,0),MATCH(AX$3,#REF!,0)),0)</f>
        <v>0</v>
      </c>
      <c r="AY353" s="122">
        <f t="array" ref="AY353">IFERROR(INDEX(#REF!,MATCH($A316&amp;$D353,#REF!,0),MATCH(AY$3,#REF!,0)),0)</f>
        <v>0</v>
      </c>
      <c r="AZ353" s="122">
        <f t="array" ref="AZ353">IFERROR(INDEX(#REF!,MATCH($A316&amp;$D353,#REF!,0),MATCH(AZ$3,#REF!,0)),0)</f>
        <v>0</v>
      </c>
      <c r="BA353" s="89"/>
      <c r="BB353" s="124">
        <f t="shared" si="875"/>
        <v>0</v>
      </c>
      <c r="BC353" s="90" t="e">
        <f>BB353/BB318</f>
        <v>#DIV/0!</v>
      </c>
      <c r="BD353" s="60"/>
      <c r="BE353" s="122">
        <f t="shared" si="916"/>
        <v>0</v>
      </c>
      <c r="BF353" s="125">
        <f t="shared" si="916"/>
        <v>0</v>
      </c>
      <c r="BG353" s="131">
        <f t="shared" si="916"/>
        <v>8.3333333333333329E-2</v>
      </c>
      <c r="BH353" s="127" t="e">
        <f>BH318</f>
        <v>#REF!</v>
      </c>
      <c r="BI353" s="128">
        <f t="shared" si="913"/>
        <v>0</v>
      </c>
      <c r="BJ353" s="126">
        <f t="shared" si="913"/>
        <v>0</v>
      </c>
      <c r="BK353" s="127">
        <f t="shared" si="917"/>
        <v>0</v>
      </c>
      <c r="BL353" s="60"/>
      <c r="BM353" s="122">
        <f t="array" ref="BM353">IFERROR(INDEX(#REF!,MATCH($A316&amp;$D353,#REF!,0),MATCH(BM$3,#REF!,0)),0)</f>
        <v>0</v>
      </c>
      <c r="BN353" s="122">
        <f t="array" ref="BN353">IFERROR(INDEX(#REF!,MATCH($A316&amp;$D353,#REF!,0),MATCH(BN$3,#REF!,0)),0)</f>
        <v>0</v>
      </c>
      <c r="BO353" s="122">
        <f t="array" ref="BO353">IFERROR(INDEX(#REF!,MATCH($A316&amp;$D353,#REF!,0),MATCH(BO$3,#REF!,0)),0)</f>
        <v>0</v>
      </c>
      <c r="BP353" s="122">
        <f t="array" ref="BP353">IFERROR(INDEX(#REF!,MATCH($A316&amp;$D353,#REF!,0),MATCH(BP$3,#REF!,0)),0)</f>
        <v>0</v>
      </c>
      <c r="BQ353" s="122" t="e">
        <f t="shared" ref="BQ353:BX353" si="920">BQ351*$BG353</f>
        <v>#REF!</v>
      </c>
      <c r="BR353" s="122" t="e">
        <f t="shared" si="920"/>
        <v>#REF!</v>
      </c>
      <c r="BS353" s="122" t="e">
        <f t="shared" si="920"/>
        <v>#REF!</v>
      </c>
      <c r="BT353" s="122" t="e">
        <f t="shared" si="920"/>
        <v>#REF!</v>
      </c>
      <c r="BU353" s="122" t="e">
        <f t="shared" si="920"/>
        <v>#REF!</v>
      </c>
      <c r="BV353" s="122" t="e">
        <f t="shared" si="920"/>
        <v>#REF!</v>
      </c>
      <c r="BW353" s="122" t="e">
        <f t="shared" si="920"/>
        <v>#REF!</v>
      </c>
      <c r="BX353" s="122" t="e">
        <f t="shared" si="920"/>
        <v>#REF!</v>
      </c>
      <c r="BY353" s="89"/>
      <c r="BZ353" s="124" t="e">
        <f t="shared" si="877"/>
        <v>#REF!</v>
      </c>
      <c r="CA353" s="90" t="e">
        <f>BZ353/BZ318</f>
        <v>#REF!</v>
      </c>
      <c r="CB353" s="60"/>
      <c r="CC353" s="122" t="e">
        <f t="shared" ref="CC353:CN353" si="921">CC351*$BG353</f>
        <v>#REF!</v>
      </c>
      <c r="CD353" s="122" t="e">
        <f t="shared" si="921"/>
        <v>#REF!</v>
      </c>
      <c r="CE353" s="122" t="e">
        <f t="shared" si="921"/>
        <v>#REF!</v>
      </c>
      <c r="CF353" s="122" t="e">
        <f t="shared" si="921"/>
        <v>#REF!</v>
      </c>
      <c r="CG353" s="122" t="e">
        <f t="shared" si="921"/>
        <v>#REF!</v>
      </c>
      <c r="CH353" s="122" t="e">
        <f t="shared" si="921"/>
        <v>#REF!</v>
      </c>
      <c r="CI353" s="122" t="e">
        <f t="shared" si="921"/>
        <v>#REF!</v>
      </c>
      <c r="CJ353" s="122" t="e">
        <f t="shared" si="921"/>
        <v>#REF!</v>
      </c>
      <c r="CK353" s="122" t="e">
        <f t="shared" si="921"/>
        <v>#REF!</v>
      </c>
      <c r="CL353" s="122" t="e">
        <f t="shared" si="921"/>
        <v>#REF!</v>
      </c>
      <c r="CM353" s="122" t="e">
        <f t="shared" si="921"/>
        <v>#REF!</v>
      </c>
      <c r="CN353" s="122" t="e">
        <f t="shared" si="921"/>
        <v>#REF!</v>
      </c>
      <c r="CO353" s="89"/>
      <c r="CP353" s="124" t="e">
        <f t="shared" si="879"/>
        <v>#REF!</v>
      </c>
      <c r="CQ353" s="90" t="e">
        <f>CP353/CP318</f>
        <v>#REF!</v>
      </c>
    </row>
    <row r="354" spans="1:95" ht="10.5" customHeight="1" outlineLevel="1" x14ac:dyDescent="0.25">
      <c r="A354" s="70" t="str">
        <f t="shared" si="908"/>
        <v>DespesaEncargos</v>
      </c>
      <c r="B354" s="114" t="s">
        <v>53</v>
      </c>
      <c r="C354" s="78" t="s">
        <v>270</v>
      </c>
      <c r="D354" s="89" t="s">
        <v>111</v>
      </c>
      <c r="E354" s="89" t="e">
        <f>D316</f>
        <v>#REF!</v>
      </c>
      <c r="F354" s="89"/>
      <c r="G354" s="90">
        <v>-2.2443045611408079E-2</v>
      </c>
      <c r="H354" s="89"/>
      <c r="I354" s="122">
        <v>-1957.88300421546</v>
      </c>
      <c r="J354" s="122">
        <v>-2962.1902245957681</v>
      </c>
      <c r="K354" s="122">
        <v>-2575.7982110589351</v>
      </c>
      <c r="L354" s="122">
        <v>-612.29868221958634</v>
      </c>
      <c r="M354" s="122">
        <v>-463.69130506191658</v>
      </c>
      <c r="N354" s="122">
        <v>-532.13366207484955</v>
      </c>
      <c r="O354" s="122">
        <v>-398.31217315877097</v>
      </c>
      <c r="P354" s="122">
        <v>-588.84164984521067</v>
      </c>
      <c r="Q354" s="122">
        <v>-576.76993986090019</v>
      </c>
      <c r="R354" s="122">
        <v>-545.16873610127777</v>
      </c>
      <c r="S354" s="122">
        <v>-564.72159044279397</v>
      </c>
      <c r="T354" s="122">
        <v>-889.99832670114188</v>
      </c>
      <c r="U354" s="89"/>
      <c r="V354" s="124">
        <f t="shared" si="871"/>
        <v>-12667.807505336608</v>
      </c>
      <c r="W354" s="90">
        <f>V354/V318</f>
        <v>-1.9688776180305165E-2</v>
      </c>
      <c r="X354" s="60"/>
      <c r="Y354" s="122">
        <f t="array" ref="Y354">IFERROR(INDEX(#REF!,MATCH($A316&amp;$D354,#REF!,0),MATCH(Y$3,#REF!,0)),0)</f>
        <v>0</v>
      </c>
      <c r="Z354" s="122">
        <f t="array" ref="Z354">IFERROR(INDEX(#REF!,MATCH($A316&amp;$D354,#REF!,0),MATCH(Z$3,#REF!,0)),0)</f>
        <v>0</v>
      </c>
      <c r="AA354" s="122">
        <f t="array" ref="AA354">IFERROR(INDEX(#REF!,MATCH($A316&amp;$D354,#REF!,0),MATCH(AA$3,#REF!,0)),0)</f>
        <v>0</v>
      </c>
      <c r="AB354" s="122">
        <f t="array" ref="AB354">IFERROR(INDEX(#REF!,MATCH($A316&amp;$D354,#REF!,0),MATCH(AB$3,#REF!,0)),0)</f>
        <v>0</v>
      </c>
      <c r="AC354" s="122">
        <f t="array" ref="AC354">IFERROR(INDEX(#REF!,MATCH($A316&amp;$D354,#REF!,0),MATCH(AC$3,#REF!,0)),0)</f>
        <v>0</v>
      </c>
      <c r="AD354" s="122">
        <f t="array" ref="AD354">IFERROR(INDEX(#REF!,MATCH($A316&amp;$D354,#REF!,0),MATCH(AD$3,#REF!,0)),0)</f>
        <v>0</v>
      </c>
      <c r="AE354" s="122">
        <f t="array" ref="AE354">IFERROR(INDEX(#REF!,MATCH($A316&amp;$D354,#REF!,0),MATCH(AE$3,#REF!,0)),0)</f>
        <v>0</v>
      </c>
      <c r="AF354" s="122">
        <f t="array" ref="AF354">IFERROR(INDEX(#REF!,MATCH($A316&amp;$D354,#REF!,0),MATCH(AF$3,#REF!,0)),0)</f>
        <v>0</v>
      </c>
      <c r="AG354" s="122">
        <f t="array" ref="AG354">IFERROR(INDEX(#REF!,MATCH($A316&amp;$D354,#REF!,0),MATCH(AG$3,#REF!,0)),0)</f>
        <v>0</v>
      </c>
      <c r="AH354" s="122">
        <f t="array" ref="AH354">IFERROR(INDEX(#REF!,MATCH($A316&amp;$D354,#REF!,0),MATCH(AH$3,#REF!,0)),0)</f>
        <v>0</v>
      </c>
      <c r="AI354" s="122">
        <f t="array" ref="AI354">IFERROR(INDEX(#REF!,MATCH($A316&amp;$D354,#REF!,0),MATCH(AI$3,#REF!,0)),0)</f>
        <v>0</v>
      </c>
      <c r="AJ354" s="122">
        <f t="array" ref="AJ354">IFERROR(INDEX(#REF!,MATCH($A316&amp;$D354,#REF!,0),MATCH(AJ$3,#REF!,0)),0)</f>
        <v>0</v>
      </c>
      <c r="AK354" s="89"/>
      <c r="AL354" s="124">
        <f t="shared" si="873"/>
        <v>0</v>
      </c>
      <c r="AM354" s="90" t="e">
        <f>AL354/AL318</f>
        <v>#DIV/0!</v>
      </c>
      <c r="AN354" s="60" t="e">
        <f>D316&amp;D354</f>
        <v>#REF!</v>
      </c>
      <c r="AO354" s="122">
        <f t="array" ref="AO354">IFERROR(INDEX(#REF!,MATCH($A316&amp;$D354,#REF!,0),MATCH(AO$3,#REF!,0)),0)</f>
        <v>0</v>
      </c>
      <c r="AP354" s="122">
        <f t="array" ref="AP354">IFERROR(INDEX(#REF!,MATCH($A316&amp;$D354,#REF!,0),MATCH(AP$3,#REF!,0)),0)</f>
        <v>0</v>
      </c>
      <c r="AQ354" s="122">
        <f t="array" ref="AQ354">IFERROR(INDEX(#REF!,MATCH($A316&amp;$D354,#REF!,0),MATCH(AQ$3,#REF!,0)),0)</f>
        <v>0</v>
      </c>
      <c r="AR354" s="122">
        <f t="array" ref="AR354">IFERROR(INDEX(#REF!,MATCH($A316&amp;$D354,#REF!,0),MATCH(AR$3,#REF!,0)),0)</f>
        <v>0</v>
      </c>
      <c r="AS354" s="122">
        <f t="array" ref="AS354">IFERROR(INDEX(#REF!,MATCH($A316&amp;$D354,#REF!,0),MATCH(AS$3,#REF!,0)),0)</f>
        <v>0</v>
      </c>
      <c r="AT354" s="122">
        <f t="array" ref="AT354">IFERROR(INDEX(#REF!,MATCH($A316&amp;$D354,#REF!,0),MATCH(AT$3,#REF!,0)),0)</f>
        <v>0</v>
      </c>
      <c r="AU354" s="122">
        <f t="array" ref="AU354">IFERROR(INDEX(#REF!,MATCH($A316&amp;$D354,#REF!,0),MATCH(AU$3,#REF!,0)),0)</f>
        <v>0</v>
      </c>
      <c r="AV354" s="122">
        <f t="array" ref="AV354">IFERROR(INDEX(#REF!,MATCH($A316&amp;$D354,#REF!,0),MATCH(AV$3,#REF!,0)),0)</f>
        <v>0</v>
      </c>
      <c r="AW354" s="122">
        <f t="array" ref="AW354">IFERROR(INDEX(#REF!,MATCH($A316&amp;$D354,#REF!,0),MATCH(AW$3,#REF!,0)),0)</f>
        <v>0</v>
      </c>
      <c r="AX354" s="122">
        <f t="array" ref="AX354">IFERROR(INDEX(#REF!,MATCH($A316&amp;$D354,#REF!,0),MATCH(AX$3,#REF!,0)),0)</f>
        <v>0</v>
      </c>
      <c r="AY354" s="122">
        <f t="array" ref="AY354">IFERROR(INDEX(#REF!,MATCH($A316&amp;$D354,#REF!,0),MATCH(AY$3,#REF!,0)),0)</f>
        <v>0</v>
      </c>
      <c r="AZ354" s="122">
        <f t="array" ref="AZ354">IFERROR(INDEX(#REF!,MATCH($A316&amp;$D354,#REF!,0),MATCH(AZ$3,#REF!,0)),0)</f>
        <v>0</v>
      </c>
      <c r="BA354" s="89"/>
      <c r="BB354" s="124">
        <f t="shared" si="875"/>
        <v>0</v>
      </c>
      <c r="BC354" s="90" t="e">
        <f>BB354/BB318</f>
        <v>#DIV/0!</v>
      </c>
      <c r="BD354" s="60"/>
      <c r="BE354" s="122" t="str">
        <f t="shared" si="916"/>
        <v>INSS + FGTS</v>
      </c>
      <c r="BF354" s="125">
        <f t="shared" si="916"/>
        <v>0</v>
      </c>
      <c r="BG354" s="131">
        <f t="shared" si="916"/>
        <v>0.35800000000000004</v>
      </c>
      <c r="BH354" s="127" t="e">
        <f>BH318</f>
        <v>#REF!</v>
      </c>
      <c r="BI354" s="128">
        <f t="shared" si="913"/>
        <v>0</v>
      </c>
      <c r="BJ354" s="126">
        <f t="shared" si="913"/>
        <v>0</v>
      </c>
      <c r="BK354" s="127">
        <f t="shared" si="917"/>
        <v>0</v>
      </c>
      <c r="BL354" s="60"/>
      <c r="BM354" s="122">
        <f t="array" ref="BM354">IFERROR(INDEX(#REF!,MATCH($A316&amp;$D354,#REF!,0),MATCH(BM$3,#REF!,0)),0)</f>
        <v>0</v>
      </c>
      <c r="BN354" s="122">
        <f t="array" ref="BN354">IFERROR(INDEX(#REF!,MATCH($A316&amp;$D354,#REF!,0),MATCH(BN$3,#REF!,0)),0)</f>
        <v>0</v>
      </c>
      <c r="BO354" s="122">
        <f t="array" ref="BO354">IFERROR(INDEX(#REF!,MATCH($A316&amp;$D354,#REF!,0),MATCH(BO$3,#REF!,0)),0)</f>
        <v>0</v>
      </c>
      <c r="BP354" s="122">
        <f t="array" ref="BP354">IFERROR(INDEX(#REF!,MATCH($A316&amp;$D354,#REF!,0),MATCH(BP$3,#REF!,0)),0)</f>
        <v>0</v>
      </c>
      <c r="BQ354" s="122" t="e">
        <f t="shared" ref="BQ354:BX354" si="922">SUM(BQ351:BQ353)*$BG354</f>
        <v>#REF!</v>
      </c>
      <c r="BR354" s="122" t="e">
        <f t="shared" si="922"/>
        <v>#REF!</v>
      </c>
      <c r="BS354" s="122" t="e">
        <f t="shared" si="922"/>
        <v>#REF!</v>
      </c>
      <c r="BT354" s="122" t="e">
        <f t="shared" si="922"/>
        <v>#REF!</v>
      </c>
      <c r="BU354" s="122" t="e">
        <f t="shared" si="922"/>
        <v>#REF!</v>
      </c>
      <c r="BV354" s="122" t="e">
        <f t="shared" si="922"/>
        <v>#REF!</v>
      </c>
      <c r="BW354" s="122" t="e">
        <f t="shared" si="922"/>
        <v>#REF!</v>
      </c>
      <c r="BX354" s="122" t="e">
        <f t="shared" si="922"/>
        <v>#REF!</v>
      </c>
      <c r="BY354" s="89"/>
      <c r="BZ354" s="124" t="e">
        <f t="shared" si="877"/>
        <v>#REF!</v>
      </c>
      <c r="CA354" s="90" t="e">
        <f>BZ354/BZ318</f>
        <v>#REF!</v>
      </c>
      <c r="CB354" s="60"/>
      <c r="CC354" s="122" t="e">
        <f t="shared" ref="CC354:CN354" si="923">SUM(CC351:CC353)*$BG354</f>
        <v>#REF!</v>
      </c>
      <c r="CD354" s="122" t="e">
        <f t="shared" si="923"/>
        <v>#REF!</v>
      </c>
      <c r="CE354" s="122" t="e">
        <f t="shared" si="923"/>
        <v>#REF!</v>
      </c>
      <c r="CF354" s="122" t="e">
        <f t="shared" si="923"/>
        <v>#REF!</v>
      </c>
      <c r="CG354" s="122" t="e">
        <f t="shared" si="923"/>
        <v>#REF!</v>
      </c>
      <c r="CH354" s="122" t="e">
        <f t="shared" si="923"/>
        <v>#REF!</v>
      </c>
      <c r="CI354" s="122" t="e">
        <f t="shared" si="923"/>
        <v>#REF!</v>
      </c>
      <c r="CJ354" s="122" t="e">
        <f t="shared" si="923"/>
        <v>#REF!</v>
      </c>
      <c r="CK354" s="122" t="e">
        <f t="shared" si="923"/>
        <v>#REF!</v>
      </c>
      <c r="CL354" s="122" t="e">
        <f t="shared" si="923"/>
        <v>#REF!</v>
      </c>
      <c r="CM354" s="122" t="e">
        <f t="shared" si="923"/>
        <v>#REF!</v>
      </c>
      <c r="CN354" s="122" t="e">
        <f t="shared" si="923"/>
        <v>#REF!</v>
      </c>
      <c r="CO354" s="89"/>
      <c r="CP354" s="124" t="e">
        <f t="shared" si="879"/>
        <v>#REF!</v>
      </c>
      <c r="CQ354" s="90" t="e">
        <f>CP354/CP318</f>
        <v>#REF!</v>
      </c>
    </row>
    <row r="355" spans="1:95" ht="10.5" customHeight="1" outlineLevel="1" x14ac:dyDescent="0.25">
      <c r="A355" s="70" t="str">
        <f t="shared" si="908"/>
        <v>DespesaRescisões</v>
      </c>
      <c r="B355" s="114" t="s">
        <v>53</v>
      </c>
      <c r="C355" s="78" t="s">
        <v>112</v>
      </c>
      <c r="D355" s="89" t="s">
        <v>112</v>
      </c>
      <c r="E355" s="89" t="e">
        <f>D316</f>
        <v>#REF!</v>
      </c>
      <c r="F355" s="89"/>
      <c r="G355" s="90">
        <v>-1.4817939530762681E-2</v>
      </c>
      <c r="H355" s="89"/>
      <c r="I355" s="122">
        <v>0</v>
      </c>
      <c r="J355" s="122">
        <v>0</v>
      </c>
      <c r="K355" s="122">
        <v>0</v>
      </c>
      <c r="L355" s="122">
        <v>0</v>
      </c>
      <c r="M355" s="122">
        <v>0</v>
      </c>
      <c r="N355" s="122">
        <v>0</v>
      </c>
      <c r="O355" s="122">
        <v>0</v>
      </c>
      <c r="P355" s="122">
        <v>-2026.670206663033</v>
      </c>
      <c r="Q355" s="122">
        <v>0</v>
      </c>
      <c r="R355" s="122">
        <v>0</v>
      </c>
      <c r="S355" s="122">
        <v>0</v>
      </c>
      <c r="T355" s="122">
        <v>0</v>
      </c>
      <c r="U355" s="89"/>
      <c r="V355" s="124">
        <f t="shared" si="871"/>
        <v>-2026.670206663033</v>
      </c>
      <c r="W355" s="90">
        <f>V355/V318</f>
        <v>-3.1499259894398734E-3</v>
      </c>
      <c r="X355" s="60"/>
      <c r="Y355" s="122">
        <f t="array" ref="Y355">IFERROR(INDEX(#REF!,MATCH($A316&amp;$D355,#REF!,0),MATCH(Y$3,#REF!,0)),0)</f>
        <v>0</v>
      </c>
      <c r="Z355" s="122">
        <f t="array" ref="Z355">IFERROR(INDEX(#REF!,MATCH($A316&amp;$D355,#REF!,0),MATCH(Z$3,#REF!,0)),0)</f>
        <v>0</v>
      </c>
      <c r="AA355" s="122">
        <f t="array" ref="AA355">IFERROR(INDEX(#REF!,MATCH($A316&amp;$D355,#REF!,0),MATCH(AA$3,#REF!,0)),0)</f>
        <v>0</v>
      </c>
      <c r="AB355" s="122">
        <f t="array" ref="AB355">IFERROR(INDEX(#REF!,MATCH($A316&amp;$D355,#REF!,0),MATCH(AB$3,#REF!,0)),0)</f>
        <v>0</v>
      </c>
      <c r="AC355" s="122">
        <f t="array" ref="AC355">IFERROR(INDEX(#REF!,MATCH($A316&amp;$D355,#REF!,0),MATCH(AC$3,#REF!,0)),0)</f>
        <v>0</v>
      </c>
      <c r="AD355" s="122">
        <f t="array" ref="AD355">IFERROR(INDEX(#REF!,MATCH($A316&amp;$D355,#REF!,0),MATCH(AD$3,#REF!,0)),0)</f>
        <v>0</v>
      </c>
      <c r="AE355" s="122">
        <f t="array" ref="AE355">IFERROR(INDEX(#REF!,MATCH($A316&amp;$D355,#REF!,0),MATCH(AE$3,#REF!,0)),0)</f>
        <v>0</v>
      </c>
      <c r="AF355" s="122">
        <f t="array" ref="AF355">IFERROR(INDEX(#REF!,MATCH($A316&amp;$D355,#REF!,0),MATCH(AF$3,#REF!,0)),0)</f>
        <v>0</v>
      </c>
      <c r="AG355" s="122">
        <f t="array" ref="AG355">IFERROR(INDEX(#REF!,MATCH($A316&amp;$D355,#REF!,0),MATCH(AG$3,#REF!,0)),0)</f>
        <v>0</v>
      </c>
      <c r="AH355" s="122">
        <f t="array" ref="AH355">IFERROR(INDEX(#REF!,MATCH($A316&amp;$D355,#REF!,0),MATCH(AH$3,#REF!,0)),0)</f>
        <v>0</v>
      </c>
      <c r="AI355" s="122">
        <f t="array" ref="AI355">IFERROR(INDEX(#REF!,MATCH($A316&amp;$D355,#REF!,0),MATCH(AI$3,#REF!,0)),0)</f>
        <v>0</v>
      </c>
      <c r="AJ355" s="122">
        <f t="array" ref="AJ355">IFERROR(INDEX(#REF!,MATCH($A316&amp;$D355,#REF!,0),MATCH(AJ$3,#REF!,0)),0)</f>
        <v>0</v>
      </c>
      <c r="AK355" s="89"/>
      <c r="AL355" s="124">
        <f t="shared" si="873"/>
        <v>0</v>
      </c>
      <c r="AM355" s="90" t="e">
        <f>AL355/AL318</f>
        <v>#DIV/0!</v>
      </c>
      <c r="AN355" s="60" t="e">
        <f>D316&amp;D355</f>
        <v>#REF!</v>
      </c>
      <c r="AO355" s="122">
        <f t="array" ref="AO355">IFERROR(INDEX(#REF!,MATCH($A316&amp;$D355,#REF!,0),MATCH(AO$3,#REF!,0)),0)</f>
        <v>0</v>
      </c>
      <c r="AP355" s="122">
        <f t="array" ref="AP355">IFERROR(INDEX(#REF!,MATCH($A316&amp;$D355,#REF!,0),MATCH(AP$3,#REF!,0)),0)</f>
        <v>0</v>
      </c>
      <c r="AQ355" s="122">
        <f t="array" ref="AQ355">IFERROR(INDEX(#REF!,MATCH($A316&amp;$D355,#REF!,0),MATCH(AQ$3,#REF!,0)),0)</f>
        <v>0</v>
      </c>
      <c r="AR355" s="122">
        <f t="array" ref="AR355">IFERROR(INDEX(#REF!,MATCH($A316&amp;$D355,#REF!,0),MATCH(AR$3,#REF!,0)),0)</f>
        <v>0</v>
      </c>
      <c r="AS355" s="122">
        <f t="array" ref="AS355">IFERROR(INDEX(#REF!,MATCH($A316&amp;$D355,#REF!,0),MATCH(AS$3,#REF!,0)),0)</f>
        <v>0</v>
      </c>
      <c r="AT355" s="122">
        <f t="array" ref="AT355">IFERROR(INDEX(#REF!,MATCH($A316&amp;$D355,#REF!,0),MATCH(AT$3,#REF!,0)),0)</f>
        <v>0</v>
      </c>
      <c r="AU355" s="122">
        <f t="array" ref="AU355">IFERROR(INDEX(#REF!,MATCH($A316&amp;$D355,#REF!,0),MATCH(AU$3,#REF!,0)),0)</f>
        <v>0</v>
      </c>
      <c r="AV355" s="122">
        <f t="array" ref="AV355">IFERROR(INDEX(#REF!,MATCH($A316&amp;$D355,#REF!,0),MATCH(AV$3,#REF!,0)),0)</f>
        <v>0</v>
      </c>
      <c r="AW355" s="122">
        <f t="array" ref="AW355">IFERROR(INDEX(#REF!,MATCH($A316&amp;$D355,#REF!,0),MATCH(AW$3,#REF!,0)),0)</f>
        <v>0</v>
      </c>
      <c r="AX355" s="122">
        <f t="array" ref="AX355">IFERROR(INDEX(#REF!,MATCH($A316&amp;$D355,#REF!,0),MATCH(AX$3,#REF!,0)),0)</f>
        <v>0</v>
      </c>
      <c r="AY355" s="122">
        <f t="array" ref="AY355">IFERROR(INDEX(#REF!,MATCH($A316&amp;$D355,#REF!,0),MATCH(AY$3,#REF!,0)),0)</f>
        <v>0</v>
      </c>
      <c r="AZ355" s="122">
        <f t="array" ref="AZ355">IFERROR(INDEX(#REF!,MATCH($A316&amp;$D355,#REF!,0),MATCH(AZ$3,#REF!,0)),0)</f>
        <v>0</v>
      </c>
      <c r="BA355" s="89"/>
      <c r="BB355" s="124">
        <f t="shared" si="875"/>
        <v>0</v>
      </c>
      <c r="BC355" s="90" t="e">
        <f>BB355/BB318</f>
        <v>#DIV/0!</v>
      </c>
      <c r="BD355" s="60"/>
      <c r="BE355" s="122" t="str">
        <f t="shared" si="916"/>
        <v>Previsão</v>
      </c>
      <c r="BF355" s="125">
        <f t="shared" si="916"/>
        <v>0</v>
      </c>
      <c r="BG355" s="126">
        <f t="shared" si="916"/>
        <v>0</v>
      </c>
      <c r="BH355" s="127" t="e">
        <f>EDATE(BH318,6)</f>
        <v>#REF!</v>
      </c>
      <c r="BI355" s="128">
        <f t="shared" si="913"/>
        <v>6</v>
      </c>
      <c r="BJ355" s="126">
        <f t="shared" si="913"/>
        <v>0</v>
      </c>
      <c r="BK355" s="127">
        <f t="shared" si="917"/>
        <v>0</v>
      </c>
      <c r="BL355" s="60"/>
      <c r="BM355" s="122">
        <f t="array" ref="BM355">IFERROR(INDEX(#REF!,MATCH($A316&amp;$D355,#REF!,0),MATCH(BM$3,#REF!,0)),0)</f>
        <v>0</v>
      </c>
      <c r="BN355" s="122">
        <f t="array" ref="BN355">IFERROR(INDEX(#REF!,MATCH($A316&amp;$D355,#REF!,0),MATCH(BN$3,#REF!,0)),0)</f>
        <v>0</v>
      </c>
      <c r="BO355" s="122">
        <f t="array" ref="BO355">IFERROR(INDEX(#REF!,MATCH($A316&amp;$D355,#REF!,0),MATCH(BO$3,#REF!,0)),0)</f>
        <v>0</v>
      </c>
      <c r="BP355" s="122">
        <f t="array" ref="BP355">IFERROR(INDEX(#REF!,MATCH($A316&amp;$D355,#REF!,0),MATCH(BP$3,#REF!,0)),0)</f>
        <v>0</v>
      </c>
      <c r="BQ355" s="122" t="e">
        <f t="shared" ref="BQ355:BX355" si="924">((BQ318*$G355*--(AND($BF355=0,$BG355=0))+$BF355+BQ318*$BG355)*--(BQ$3&gt;=$BH355))*(1+$BJ355*--(BQ$3&gt;=$BK355))*--(IFERROR(MOD(ROUND((BQ$3-$BH355)/30,0),$BI355),0)=0)</f>
        <v>#REF!</v>
      </c>
      <c r="BR355" s="122" t="e">
        <f t="shared" si="924"/>
        <v>#REF!</v>
      </c>
      <c r="BS355" s="122" t="e">
        <f t="shared" si="924"/>
        <v>#REF!</v>
      </c>
      <c r="BT355" s="122" t="e">
        <f t="shared" si="924"/>
        <v>#REF!</v>
      </c>
      <c r="BU355" s="122" t="e">
        <f t="shared" si="924"/>
        <v>#REF!</v>
      </c>
      <c r="BV355" s="122" t="e">
        <f t="shared" si="924"/>
        <v>#REF!</v>
      </c>
      <c r="BW355" s="122" t="e">
        <f t="shared" si="924"/>
        <v>#REF!</v>
      </c>
      <c r="BX355" s="122" t="e">
        <f t="shared" si="924"/>
        <v>#REF!</v>
      </c>
      <c r="BY355" s="89"/>
      <c r="BZ355" s="124" t="e">
        <f t="shared" si="877"/>
        <v>#REF!</v>
      </c>
      <c r="CA355" s="90" t="e">
        <f>BZ355/BZ318</f>
        <v>#REF!</v>
      </c>
      <c r="CB355" s="60"/>
      <c r="CC355" s="122" t="e">
        <f t="shared" ref="CC355:CN355" si="925">((CC318*$G355*--(AND($BF355=0,$BG355=0))+$BF355+CC318*$BG355)*--(CC$3&gt;=$BH355))*(1+$BJ355*--(CC$3&gt;=$BK355))*--(IFERROR(MOD(ROUND((CC$3-$BH355)/30,0),$BI355),0)=0)</f>
        <v>#REF!</v>
      </c>
      <c r="CD355" s="122" t="e">
        <f t="shared" si="925"/>
        <v>#REF!</v>
      </c>
      <c r="CE355" s="122" t="e">
        <f t="shared" si="925"/>
        <v>#REF!</v>
      </c>
      <c r="CF355" s="122" t="e">
        <f t="shared" si="925"/>
        <v>#REF!</v>
      </c>
      <c r="CG355" s="122" t="e">
        <f t="shared" si="925"/>
        <v>#REF!</v>
      </c>
      <c r="CH355" s="122" t="e">
        <f t="shared" si="925"/>
        <v>#REF!</v>
      </c>
      <c r="CI355" s="122" t="e">
        <f t="shared" si="925"/>
        <v>#REF!</v>
      </c>
      <c r="CJ355" s="122" t="e">
        <f t="shared" si="925"/>
        <v>#REF!</v>
      </c>
      <c r="CK355" s="122" t="e">
        <f t="shared" si="925"/>
        <v>#REF!</v>
      </c>
      <c r="CL355" s="122" t="e">
        <f t="shared" si="925"/>
        <v>#REF!</v>
      </c>
      <c r="CM355" s="122" t="e">
        <f t="shared" si="925"/>
        <v>#REF!</v>
      </c>
      <c r="CN355" s="122" t="e">
        <f t="shared" si="925"/>
        <v>#REF!</v>
      </c>
      <c r="CO355" s="89"/>
      <c r="CP355" s="124" t="e">
        <f t="shared" si="879"/>
        <v>#REF!</v>
      </c>
      <c r="CQ355" s="90" t="e">
        <f>CP355/CP318</f>
        <v>#REF!</v>
      </c>
    </row>
    <row r="356" spans="1:95" ht="10.5" customHeight="1" outlineLevel="1" x14ac:dyDescent="0.25">
      <c r="A356" s="70" t="str">
        <f t="shared" si="908"/>
        <v>DespesaBenefícios</v>
      </c>
      <c r="B356" s="114" t="s">
        <v>53</v>
      </c>
      <c r="C356" s="78" t="s">
        <v>273</v>
      </c>
      <c r="D356" s="89" t="s">
        <v>113</v>
      </c>
      <c r="E356" s="89" t="e">
        <f>D316</f>
        <v>#REF!</v>
      </c>
      <c r="F356" s="89"/>
      <c r="G356" s="90">
        <v>-6.5484069127455968E-2</v>
      </c>
      <c r="H356" s="89"/>
      <c r="I356" s="122">
        <v>-1949.0041911100459</v>
      </c>
      <c r="J356" s="122">
        <v>-3125.6821793881932</v>
      </c>
      <c r="K356" s="122">
        <v>-3380.723906685299</v>
      </c>
      <c r="L356" s="122">
        <v>-3857.2631599710712</v>
      </c>
      <c r="M356" s="122">
        <v>-3224.0407155785351</v>
      </c>
      <c r="N356" s="122">
        <v>-3440.97461026977</v>
      </c>
      <c r="O356" s="122">
        <v>-3214.8680847979999</v>
      </c>
      <c r="P356" s="122">
        <v>-3671.572642863684</v>
      </c>
      <c r="Q356" s="122">
        <v>-3855.340927746478</v>
      </c>
      <c r="R356" s="122">
        <v>-3478.6708934952571</v>
      </c>
      <c r="S356" s="122">
        <v>-4059.2769784318971</v>
      </c>
      <c r="T356" s="122">
        <v>-4164.2397484815774</v>
      </c>
      <c r="U356" s="89"/>
      <c r="V356" s="124">
        <f t="shared" si="871"/>
        <v>-41421.658038819805</v>
      </c>
      <c r="W356" s="90">
        <f>V356/V318</f>
        <v>-6.4379076947600866E-2</v>
      </c>
      <c r="X356" s="60"/>
      <c r="Y356" s="122">
        <f t="array" ref="Y356">IFERROR(INDEX(#REF!,MATCH($A316&amp;$D356,#REF!,0),MATCH(Y$3,#REF!,0)),0)</f>
        <v>0</v>
      </c>
      <c r="Z356" s="122">
        <f t="array" ref="Z356">IFERROR(INDEX(#REF!,MATCH($A316&amp;$D356,#REF!,0),MATCH(Z$3,#REF!,0)),0)</f>
        <v>0</v>
      </c>
      <c r="AA356" s="122">
        <f t="array" ref="AA356">IFERROR(INDEX(#REF!,MATCH($A316&amp;$D356,#REF!,0),MATCH(AA$3,#REF!,0)),0)</f>
        <v>0</v>
      </c>
      <c r="AB356" s="122">
        <f t="array" ref="AB356">IFERROR(INDEX(#REF!,MATCH($A316&amp;$D356,#REF!,0),MATCH(AB$3,#REF!,0)),0)</f>
        <v>0</v>
      </c>
      <c r="AC356" s="122">
        <f t="array" ref="AC356">IFERROR(INDEX(#REF!,MATCH($A316&amp;$D356,#REF!,0),MATCH(AC$3,#REF!,0)),0)</f>
        <v>0</v>
      </c>
      <c r="AD356" s="122">
        <f t="array" ref="AD356">IFERROR(INDEX(#REF!,MATCH($A316&amp;$D356,#REF!,0),MATCH(AD$3,#REF!,0)),0)</f>
        <v>0</v>
      </c>
      <c r="AE356" s="122">
        <f t="array" ref="AE356">IFERROR(INDEX(#REF!,MATCH($A316&amp;$D356,#REF!,0),MATCH(AE$3,#REF!,0)),0)</f>
        <v>0</v>
      </c>
      <c r="AF356" s="122">
        <f t="array" ref="AF356">IFERROR(INDEX(#REF!,MATCH($A316&amp;$D356,#REF!,0),MATCH(AF$3,#REF!,0)),0)</f>
        <v>0</v>
      </c>
      <c r="AG356" s="122">
        <f t="array" ref="AG356">IFERROR(INDEX(#REF!,MATCH($A316&amp;$D356,#REF!,0),MATCH(AG$3,#REF!,0)),0)</f>
        <v>0</v>
      </c>
      <c r="AH356" s="122">
        <f t="array" ref="AH356">IFERROR(INDEX(#REF!,MATCH($A316&amp;$D356,#REF!,0),MATCH(AH$3,#REF!,0)),0)</f>
        <v>0</v>
      </c>
      <c r="AI356" s="122">
        <f t="array" ref="AI356">IFERROR(INDEX(#REF!,MATCH($A316&amp;$D356,#REF!,0),MATCH(AI$3,#REF!,0)),0)</f>
        <v>0</v>
      </c>
      <c r="AJ356" s="122">
        <f t="array" ref="AJ356">IFERROR(INDEX(#REF!,MATCH($A316&amp;$D356,#REF!,0),MATCH(AJ$3,#REF!,0)),0)</f>
        <v>0</v>
      </c>
      <c r="AK356" s="89"/>
      <c r="AL356" s="124">
        <f t="shared" si="873"/>
        <v>0</v>
      </c>
      <c r="AM356" s="90" t="e">
        <f>AL356/AL318</f>
        <v>#DIV/0!</v>
      </c>
      <c r="AN356" s="60" t="e">
        <f>D316&amp;D356</f>
        <v>#REF!</v>
      </c>
      <c r="AO356" s="122">
        <f t="array" ref="AO356">IFERROR(INDEX(#REF!,MATCH($A316&amp;$D356,#REF!,0),MATCH(AO$3,#REF!,0)),0)</f>
        <v>0</v>
      </c>
      <c r="AP356" s="122">
        <f t="array" ref="AP356">IFERROR(INDEX(#REF!,MATCH($A316&amp;$D356,#REF!,0),MATCH(AP$3,#REF!,0)),0)</f>
        <v>0</v>
      </c>
      <c r="AQ356" s="122">
        <f t="array" ref="AQ356">IFERROR(INDEX(#REF!,MATCH($A316&amp;$D356,#REF!,0),MATCH(AQ$3,#REF!,0)),0)</f>
        <v>0</v>
      </c>
      <c r="AR356" s="122">
        <f t="array" ref="AR356">IFERROR(INDEX(#REF!,MATCH($A316&amp;$D356,#REF!,0),MATCH(AR$3,#REF!,0)),0)</f>
        <v>0</v>
      </c>
      <c r="AS356" s="122">
        <f t="array" ref="AS356">IFERROR(INDEX(#REF!,MATCH($A316&amp;$D356,#REF!,0),MATCH(AS$3,#REF!,0)),0)</f>
        <v>0</v>
      </c>
      <c r="AT356" s="122">
        <f t="array" ref="AT356">IFERROR(INDEX(#REF!,MATCH($A316&amp;$D356,#REF!,0),MATCH(AT$3,#REF!,0)),0)</f>
        <v>0</v>
      </c>
      <c r="AU356" s="122">
        <f t="array" ref="AU356">IFERROR(INDEX(#REF!,MATCH($A316&amp;$D356,#REF!,0),MATCH(AU$3,#REF!,0)),0)</f>
        <v>0</v>
      </c>
      <c r="AV356" s="122">
        <f t="array" ref="AV356">IFERROR(INDEX(#REF!,MATCH($A316&amp;$D356,#REF!,0),MATCH(AV$3,#REF!,0)),0)</f>
        <v>0</v>
      </c>
      <c r="AW356" s="122">
        <f t="array" ref="AW356">IFERROR(INDEX(#REF!,MATCH($A316&amp;$D356,#REF!,0),MATCH(AW$3,#REF!,0)),0)</f>
        <v>0</v>
      </c>
      <c r="AX356" s="122">
        <f t="array" ref="AX356">IFERROR(INDEX(#REF!,MATCH($A316&amp;$D356,#REF!,0),MATCH(AX$3,#REF!,0)),0)</f>
        <v>0</v>
      </c>
      <c r="AY356" s="122">
        <f t="array" ref="AY356">IFERROR(INDEX(#REF!,MATCH($A316&amp;$D356,#REF!,0),MATCH(AY$3,#REF!,0)),0)</f>
        <v>0</v>
      </c>
      <c r="AZ356" s="122">
        <f t="array" ref="AZ356">IFERROR(INDEX(#REF!,MATCH($A316&amp;$D356,#REF!,0),MATCH(AZ$3,#REF!,0)),0)</f>
        <v>0</v>
      </c>
      <c r="BA356" s="89"/>
      <c r="BB356" s="124">
        <f t="shared" si="875"/>
        <v>0</v>
      </c>
      <c r="BC356" s="90" t="e">
        <f>BB356/BB318</f>
        <v>#DIV/0!</v>
      </c>
      <c r="BD356" s="60"/>
      <c r="BE356" s="122" t="str">
        <f t="shared" si="916"/>
        <v>Assist médica + VR + VT</v>
      </c>
      <c r="BF356" s="125">
        <f t="shared" si="916"/>
        <v>-6812.3159999999998</v>
      </c>
      <c r="BG356" s="126">
        <f t="shared" si="916"/>
        <v>0</v>
      </c>
      <c r="BH356" s="127" t="e">
        <f>BH318</f>
        <v>#REF!</v>
      </c>
      <c r="BI356" s="128">
        <f t="shared" si="913"/>
        <v>0</v>
      </c>
      <c r="BJ356" s="126">
        <f t="shared" si="913"/>
        <v>0</v>
      </c>
      <c r="BK356" s="127">
        <f t="shared" si="917"/>
        <v>0</v>
      </c>
      <c r="BL356" s="60"/>
      <c r="BM356" s="122">
        <f t="array" ref="BM356">IFERROR(INDEX(#REF!,MATCH($A316&amp;$D356,#REF!,0),MATCH(BM$3,#REF!,0)),0)</f>
        <v>0</v>
      </c>
      <c r="BN356" s="122">
        <f t="array" ref="BN356">IFERROR(INDEX(#REF!,MATCH($A316&amp;$D356,#REF!,0),MATCH(BN$3,#REF!,0)),0)</f>
        <v>0</v>
      </c>
      <c r="BO356" s="122">
        <f t="array" ref="BO356">IFERROR(INDEX(#REF!,MATCH($A316&amp;$D356,#REF!,0),MATCH(BO$3,#REF!,0)),0)</f>
        <v>0</v>
      </c>
      <c r="BP356" s="122">
        <f t="array" ref="BP356">IFERROR(INDEX(#REF!,MATCH($A316&amp;$D356,#REF!,0),MATCH(BP$3,#REF!,0)),0)</f>
        <v>0</v>
      </c>
      <c r="BQ356" s="122" t="e">
        <f t="shared" ref="BQ356:BX356" si="926">((BQ318*$G356*--(AND($BF356=0,$BG356=0))+$BF356+BQ318*$BG356)*--(BQ$3&gt;=$BH356))*(1+$BJ356*--(BQ$3&gt;=$BK356))*--(IFERROR(MOD(MONTH(BQ$3),$BI356),0)=0)</f>
        <v>#REF!</v>
      </c>
      <c r="BR356" s="122" t="e">
        <f t="shared" si="926"/>
        <v>#REF!</v>
      </c>
      <c r="BS356" s="122" t="e">
        <f t="shared" si="926"/>
        <v>#REF!</v>
      </c>
      <c r="BT356" s="122" t="e">
        <f t="shared" si="926"/>
        <v>#REF!</v>
      </c>
      <c r="BU356" s="122" t="e">
        <f t="shared" si="926"/>
        <v>#REF!</v>
      </c>
      <c r="BV356" s="122" t="e">
        <f t="shared" si="926"/>
        <v>#REF!</v>
      </c>
      <c r="BW356" s="122" t="e">
        <f t="shared" si="926"/>
        <v>#REF!</v>
      </c>
      <c r="BX356" s="122" t="e">
        <f t="shared" si="926"/>
        <v>#REF!</v>
      </c>
      <c r="BY356" s="89"/>
      <c r="BZ356" s="124" t="e">
        <f t="shared" si="877"/>
        <v>#REF!</v>
      </c>
      <c r="CA356" s="90" t="e">
        <f>BZ356/BZ318</f>
        <v>#REF!</v>
      </c>
      <c r="CB356" s="60"/>
      <c r="CC356" s="122" t="e">
        <f t="shared" ref="CC356:CN356" si="927">((CC318*$G356*--(AND($BF356=0,$BG356=0))+$BF356+CC318*$BG356)*--(CC$3&gt;=$BH356))*(1+$BJ356*--(CC$3&gt;=$BK356))*--(IFERROR(MOD(MONTH(CC$3),$BI356),0)=0)</f>
        <v>#REF!</v>
      </c>
      <c r="CD356" s="122" t="e">
        <f t="shared" si="927"/>
        <v>#REF!</v>
      </c>
      <c r="CE356" s="122" t="e">
        <f t="shared" si="927"/>
        <v>#REF!</v>
      </c>
      <c r="CF356" s="122" t="e">
        <f t="shared" si="927"/>
        <v>#REF!</v>
      </c>
      <c r="CG356" s="122" t="e">
        <f t="shared" si="927"/>
        <v>#REF!</v>
      </c>
      <c r="CH356" s="122" t="e">
        <f t="shared" si="927"/>
        <v>#REF!</v>
      </c>
      <c r="CI356" s="122" t="e">
        <f t="shared" si="927"/>
        <v>#REF!</v>
      </c>
      <c r="CJ356" s="122" t="e">
        <f t="shared" si="927"/>
        <v>#REF!</v>
      </c>
      <c r="CK356" s="122" t="e">
        <f t="shared" si="927"/>
        <v>#REF!</v>
      </c>
      <c r="CL356" s="122" t="e">
        <f t="shared" si="927"/>
        <v>#REF!</v>
      </c>
      <c r="CM356" s="122" t="e">
        <f t="shared" si="927"/>
        <v>#REF!</v>
      </c>
      <c r="CN356" s="122" t="e">
        <f t="shared" si="927"/>
        <v>#REF!</v>
      </c>
      <c r="CO356" s="89"/>
      <c r="CP356" s="124" t="e">
        <f t="shared" si="879"/>
        <v>#REF!</v>
      </c>
      <c r="CQ356" s="90" t="e">
        <f>CP356/CP318</f>
        <v>#REF!</v>
      </c>
    </row>
    <row r="357" spans="1:95" ht="10.5" customHeight="1" outlineLevel="1" x14ac:dyDescent="0.25">
      <c r="A357" s="70" t="str">
        <f t="shared" si="908"/>
        <v>DespesaComissões</v>
      </c>
      <c r="B357" s="114" t="s">
        <v>53</v>
      </c>
      <c r="C357" s="78" t="s">
        <v>114</v>
      </c>
      <c r="D357" s="89" t="s">
        <v>275</v>
      </c>
      <c r="E357" s="89" t="e">
        <f>D316</f>
        <v>#REF!</v>
      </c>
      <c r="F357" s="89"/>
      <c r="G357" s="90">
        <v>0</v>
      </c>
      <c r="H357" s="89"/>
      <c r="I357" s="122">
        <v>0</v>
      </c>
      <c r="J357" s="122">
        <v>0</v>
      </c>
      <c r="K357" s="122">
        <v>-650.08200581426775</v>
      </c>
      <c r="L357" s="122">
        <v>0</v>
      </c>
      <c r="M357" s="122">
        <v>0</v>
      </c>
      <c r="N357" s="122">
        <v>0</v>
      </c>
      <c r="O357" s="122">
        <v>0</v>
      </c>
      <c r="P357" s="122">
        <v>0</v>
      </c>
      <c r="Q357" s="122">
        <v>0</v>
      </c>
      <c r="R357" s="122">
        <v>0</v>
      </c>
      <c r="S357" s="122">
        <v>0</v>
      </c>
      <c r="T357" s="122">
        <v>0</v>
      </c>
      <c r="U357" s="89"/>
      <c r="V357" s="124">
        <f t="shared" si="871"/>
        <v>-650.08200581426775</v>
      </c>
      <c r="W357" s="90">
        <f>V357/V318</f>
        <v>-1.0103815601815033E-3</v>
      </c>
      <c r="X357" s="60"/>
      <c r="Y357" s="122">
        <f t="array" ref="Y357">IFERROR(INDEX(#REF!,MATCH($A316&amp;$D357,#REF!,0),MATCH(Y$3,#REF!,0)),0)</f>
        <v>0</v>
      </c>
      <c r="Z357" s="122">
        <f t="array" ref="Z357">IFERROR(INDEX(#REF!,MATCH($A316&amp;$D357,#REF!,0),MATCH(Z$3,#REF!,0)),0)</f>
        <v>0</v>
      </c>
      <c r="AA357" s="122">
        <f t="array" ref="AA357">IFERROR(INDEX(#REF!,MATCH($A316&amp;$D357,#REF!,0),MATCH(AA$3,#REF!,0)),0)</f>
        <v>0</v>
      </c>
      <c r="AB357" s="122">
        <f t="array" ref="AB357">IFERROR(INDEX(#REF!,MATCH($A316&amp;$D357,#REF!,0),MATCH(AB$3,#REF!,0)),0)</f>
        <v>0</v>
      </c>
      <c r="AC357" s="122">
        <f t="array" ref="AC357">IFERROR(INDEX(#REF!,MATCH($A316&amp;$D357,#REF!,0),MATCH(AC$3,#REF!,0)),0)</f>
        <v>0</v>
      </c>
      <c r="AD357" s="122">
        <f t="array" ref="AD357">IFERROR(INDEX(#REF!,MATCH($A316&amp;$D357,#REF!,0),MATCH(AD$3,#REF!,0)),0)</f>
        <v>0</v>
      </c>
      <c r="AE357" s="122">
        <f t="array" ref="AE357">IFERROR(INDEX(#REF!,MATCH($A316&amp;$D357,#REF!,0),MATCH(AE$3,#REF!,0)),0)</f>
        <v>0</v>
      </c>
      <c r="AF357" s="122">
        <f t="array" ref="AF357">IFERROR(INDEX(#REF!,MATCH($A316&amp;$D357,#REF!,0),MATCH(AF$3,#REF!,0)),0)</f>
        <v>0</v>
      </c>
      <c r="AG357" s="122">
        <f t="array" ref="AG357">IFERROR(INDEX(#REF!,MATCH($A316&amp;$D357,#REF!,0),MATCH(AG$3,#REF!,0)),0)</f>
        <v>0</v>
      </c>
      <c r="AH357" s="122">
        <f t="array" ref="AH357">IFERROR(INDEX(#REF!,MATCH($A316&amp;$D357,#REF!,0),MATCH(AH$3,#REF!,0)),0)</f>
        <v>0</v>
      </c>
      <c r="AI357" s="122">
        <f t="array" ref="AI357">IFERROR(INDEX(#REF!,MATCH($A316&amp;$D357,#REF!,0),MATCH(AI$3,#REF!,0)),0)</f>
        <v>0</v>
      </c>
      <c r="AJ357" s="122">
        <f t="array" ref="AJ357">IFERROR(INDEX(#REF!,MATCH($A316&amp;$D357,#REF!,0),MATCH(AJ$3,#REF!,0)),0)</f>
        <v>0</v>
      </c>
      <c r="AK357" s="89"/>
      <c r="AL357" s="124">
        <f t="shared" si="873"/>
        <v>0</v>
      </c>
      <c r="AM357" s="90" t="e">
        <f>AL357/AL318</f>
        <v>#DIV/0!</v>
      </c>
      <c r="AN357" s="60" t="e">
        <f>D316&amp;D357</f>
        <v>#REF!</v>
      </c>
      <c r="AO357" s="122">
        <f t="array" ref="AO357">IFERROR(INDEX(#REF!,MATCH($A316&amp;$D357,#REF!,0),MATCH(AO$3,#REF!,0)),0)</f>
        <v>0</v>
      </c>
      <c r="AP357" s="122">
        <f t="array" ref="AP357">IFERROR(INDEX(#REF!,MATCH($A316&amp;$D357,#REF!,0),MATCH(AP$3,#REF!,0)),0)</f>
        <v>0</v>
      </c>
      <c r="AQ357" s="122">
        <f t="array" ref="AQ357">IFERROR(INDEX(#REF!,MATCH($A316&amp;$D357,#REF!,0),MATCH(AQ$3,#REF!,0)),0)</f>
        <v>0</v>
      </c>
      <c r="AR357" s="122">
        <f t="array" ref="AR357">IFERROR(INDEX(#REF!,MATCH($A316&amp;$D357,#REF!,0),MATCH(AR$3,#REF!,0)),0)</f>
        <v>0</v>
      </c>
      <c r="AS357" s="122">
        <f t="array" ref="AS357">IFERROR(INDEX(#REF!,MATCH($A316&amp;$D357,#REF!,0),MATCH(AS$3,#REF!,0)),0)</f>
        <v>0</v>
      </c>
      <c r="AT357" s="122">
        <f t="array" ref="AT357">IFERROR(INDEX(#REF!,MATCH($A316&amp;$D357,#REF!,0),MATCH(AT$3,#REF!,0)),0)</f>
        <v>0</v>
      </c>
      <c r="AU357" s="122">
        <f t="array" ref="AU357">IFERROR(INDEX(#REF!,MATCH($A316&amp;$D357,#REF!,0),MATCH(AU$3,#REF!,0)),0)</f>
        <v>0</v>
      </c>
      <c r="AV357" s="122">
        <f t="array" ref="AV357">IFERROR(INDEX(#REF!,MATCH($A316&amp;$D357,#REF!,0),MATCH(AV$3,#REF!,0)),0)</f>
        <v>0</v>
      </c>
      <c r="AW357" s="122">
        <f t="array" ref="AW357">IFERROR(INDEX(#REF!,MATCH($A316&amp;$D357,#REF!,0),MATCH(AW$3,#REF!,0)),0)</f>
        <v>0</v>
      </c>
      <c r="AX357" s="122">
        <f t="array" ref="AX357">IFERROR(INDEX(#REF!,MATCH($A316&amp;$D357,#REF!,0),MATCH(AX$3,#REF!,0)),0)</f>
        <v>0</v>
      </c>
      <c r="AY357" s="122">
        <f t="array" ref="AY357">IFERROR(INDEX(#REF!,MATCH($A316&amp;$D357,#REF!,0),MATCH(AY$3,#REF!,0)),0)</f>
        <v>0</v>
      </c>
      <c r="AZ357" s="122">
        <f t="array" ref="AZ357">IFERROR(INDEX(#REF!,MATCH($A316&amp;$D357,#REF!,0),MATCH(AZ$3,#REF!,0)),0)</f>
        <v>0</v>
      </c>
      <c r="BA357" s="89"/>
      <c r="BB357" s="124">
        <f t="shared" si="875"/>
        <v>0</v>
      </c>
      <c r="BC357" s="90" t="e">
        <f>BB357/BB318</f>
        <v>#DIV/0!</v>
      </c>
      <c r="BD357" s="60"/>
      <c r="BE357" s="122">
        <f t="shared" si="916"/>
        <v>0</v>
      </c>
      <c r="BF357" s="125">
        <f t="shared" si="916"/>
        <v>0</v>
      </c>
      <c r="BG357" s="131">
        <f t="shared" si="916"/>
        <v>-0.05</v>
      </c>
      <c r="BH357" s="127" t="e">
        <f>BH318</f>
        <v>#REF!</v>
      </c>
      <c r="BI357" s="128">
        <f t="shared" si="913"/>
        <v>0</v>
      </c>
      <c r="BJ357" s="126">
        <f t="shared" si="913"/>
        <v>0</v>
      </c>
      <c r="BK357" s="127">
        <f t="shared" si="917"/>
        <v>0</v>
      </c>
      <c r="BL357" s="60"/>
      <c r="BM357" s="122">
        <f t="array" ref="BM357">IFERROR(INDEX(#REF!,MATCH($A316&amp;$D357,#REF!,0),MATCH(BM$3,#REF!,0)),0)</f>
        <v>0</v>
      </c>
      <c r="BN357" s="122">
        <f t="array" ref="BN357">IFERROR(INDEX(#REF!,MATCH($A316&amp;$D357,#REF!,0),MATCH(BN$3,#REF!,0)),0)</f>
        <v>0</v>
      </c>
      <c r="BO357" s="122">
        <f t="array" ref="BO357">IFERROR(INDEX(#REF!,MATCH($A316&amp;$D357,#REF!,0),MATCH(BO$3,#REF!,0)),0)</f>
        <v>0</v>
      </c>
      <c r="BP357" s="122">
        <f t="array" ref="BP357">IFERROR(INDEX(#REF!,MATCH($A316&amp;$D357,#REF!,0),MATCH(BP$3,#REF!,0)),0)</f>
        <v>0</v>
      </c>
      <c r="BQ357" s="122" t="e">
        <f t="shared" ref="BQ357:BX357" si="928">((BQ318*$G357*--(AND($BF357=0,$BG357=0))+$BF357+BQ318*$BG357)*--(BQ$3&gt;=$BH357))*(1+$BJ357*--(BQ$3&gt;=$BK357))*--(IFERROR(MOD(MONTH(BQ$3),$BI357),0)=0)</f>
        <v>#REF!</v>
      </c>
      <c r="BR357" s="122" t="e">
        <f t="shared" si="928"/>
        <v>#REF!</v>
      </c>
      <c r="BS357" s="122" t="e">
        <f t="shared" si="928"/>
        <v>#REF!</v>
      </c>
      <c r="BT357" s="122" t="e">
        <f t="shared" si="928"/>
        <v>#REF!</v>
      </c>
      <c r="BU357" s="122" t="e">
        <f t="shared" si="928"/>
        <v>#REF!</v>
      </c>
      <c r="BV357" s="122" t="e">
        <f t="shared" si="928"/>
        <v>#REF!</v>
      </c>
      <c r="BW357" s="122" t="e">
        <f t="shared" si="928"/>
        <v>#REF!</v>
      </c>
      <c r="BX357" s="122" t="e">
        <f t="shared" si="928"/>
        <v>#REF!</v>
      </c>
      <c r="BY357" s="89"/>
      <c r="BZ357" s="124" t="e">
        <f t="shared" si="877"/>
        <v>#REF!</v>
      </c>
      <c r="CA357" s="90" t="e">
        <f>BZ357/BZ318</f>
        <v>#REF!</v>
      </c>
      <c r="CB357" s="60"/>
      <c r="CC357" s="122" t="e">
        <f t="shared" ref="CC357:CN357" si="929">((CC318*$G357*--(AND($BF357=0,$BG357=0))+$BF357+CC318*$BG357)*--(CC$3&gt;=$BH357))*(1+$BJ357*--(CC$3&gt;=$BK357))*--(IFERROR(MOD(MONTH(CC$3),$BI357),0)=0)</f>
        <v>#REF!</v>
      </c>
      <c r="CD357" s="122" t="e">
        <f t="shared" si="929"/>
        <v>#REF!</v>
      </c>
      <c r="CE357" s="122" t="e">
        <f t="shared" si="929"/>
        <v>#REF!</v>
      </c>
      <c r="CF357" s="122" t="e">
        <f t="shared" si="929"/>
        <v>#REF!</v>
      </c>
      <c r="CG357" s="122" t="e">
        <f t="shared" si="929"/>
        <v>#REF!</v>
      </c>
      <c r="CH357" s="122" t="e">
        <f t="shared" si="929"/>
        <v>#REF!</v>
      </c>
      <c r="CI357" s="122" t="e">
        <f t="shared" si="929"/>
        <v>#REF!</v>
      </c>
      <c r="CJ357" s="122" t="e">
        <f t="shared" si="929"/>
        <v>#REF!</v>
      </c>
      <c r="CK357" s="122" t="e">
        <f t="shared" si="929"/>
        <v>#REF!</v>
      </c>
      <c r="CL357" s="122" t="e">
        <f t="shared" si="929"/>
        <v>#REF!</v>
      </c>
      <c r="CM357" s="122" t="e">
        <f t="shared" si="929"/>
        <v>#REF!</v>
      </c>
      <c r="CN357" s="122" t="e">
        <f t="shared" si="929"/>
        <v>#REF!</v>
      </c>
      <c r="CO357" s="89"/>
      <c r="CP357" s="124" t="e">
        <f t="shared" si="879"/>
        <v>#REF!</v>
      </c>
      <c r="CQ357" s="90" t="e">
        <f>CP357/CP318</f>
        <v>#REF!</v>
      </c>
    </row>
    <row r="358" spans="1:95" ht="10.5" customHeight="1" outlineLevel="1" x14ac:dyDescent="0.25">
      <c r="A358" s="70" t="str">
        <f t="shared" si="908"/>
        <v>DespesaOutras despesas de pessoal</v>
      </c>
      <c r="B358" s="114" t="s">
        <v>53</v>
      </c>
      <c r="C358" s="78" t="s">
        <v>276</v>
      </c>
      <c r="D358" s="89" t="s">
        <v>116</v>
      </c>
      <c r="E358" s="89" t="e">
        <f>D316</f>
        <v>#REF!</v>
      </c>
      <c r="F358" s="89"/>
      <c r="G358" s="90">
        <v>-7.0425783454351586E-3</v>
      </c>
      <c r="H358" s="89"/>
      <c r="I358" s="122">
        <v>-404.8261472895918</v>
      </c>
      <c r="J358" s="122">
        <v>-1428.910508536605</v>
      </c>
      <c r="K358" s="122">
        <v>-2298.5573556381441</v>
      </c>
      <c r="L358" s="122">
        <v>-67.186429942462169</v>
      </c>
      <c r="M358" s="122">
        <v>0</v>
      </c>
      <c r="N358" s="122">
        <v>0</v>
      </c>
      <c r="O358" s="122">
        <v>0</v>
      </c>
      <c r="P358" s="122">
        <v>0</v>
      </c>
      <c r="Q358" s="122">
        <v>0</v>
      </c>
      <c r="R358" s="122">
        <v>0</v>
      </c>
      <c r="S358" s="122">
        <v>0</v>
      </c>
      <c r="T358" s="122">
        <v>0</v>
      </c>
      <c r="U358" s="89"/>
      <c r="V358" s="124">
        <f t="shared" si="871"/>
        <v>-4199.480441406803</v>
      </c>
      <c r="W358" s="90">
        <f>V358/V318</f>
        <v>-6.5269882297781766E-3</v>
      </c>
      <c r="X358" s="60"/>
      <c r="Y358" s="122">
        <f t="array" ref="Y358">IFERROR(INDEX(#REF!,MATCH($A316&amp;$D358,#REF!,0),MATCH(Y$3,#REF!,0)),0)</f>
        <v>0</v>
      </c>
      <c r="Z358" s="122">
        <f t="array" ref="Z358">IFERROR(INDEX(#REF!,MATCH($A316&amp;$D358,#REF!,0),MATCH(Z$3,#REF!,0)),0)</f>
        <v>0</v>
      </c>
      <c r="AA358" s="122">
        <f t="array" ref="AA358">IFERROR(INDEX(#REF!,MATCH($A316&amp;$D358,#REF!,0),MATCH(AA$3,#REF!,0)),0)</f>
        <v>0</v>
      </c>
      <c r="AB358" s="122">
        <f t="array" ref="AB358">IFERROR(INDEX(#REF!,MATCH($A316&amp;$D358,#REF!,0),MATCH(AB$3,#REF!,0)),0)</f>
        <v>0</v>
      </c>
      <c r="AC358" s="122">
        <f t="array" ref="AC358">IFERROR(INDEX(#REF!,MATCH($A316&amp;$D358,#REF!,0),MATCH(AC$3,#REF!,0)),0)</f>
        <v>0</v>
      </c>
      <c r="AD358" s="122">
        <f t="array" ref="AD358">IFERROR(INDEX(#REF!,MATCH($A316&amp;$D358,#REF!,0),MATCH(AD$3,#REF!,0)),0)</f>
        <v>0</v>
      </c>
      <c r="AE358" s="122">
        <f t="array" ref="AE358">IFERROR(INDEX(#REF!,MATCH($A316&amp;$D358,#REF!,0),MATCH(AE$3,#REF!,0)),0)</f>
        <v>0</v>
      </c>
      <c r="AF358" s="122">
        <f t="array" ref="AF358">IFERROR(INDEX(#REF!,MATCH($A316&amp;$D358,#REF!,0),MATCH(AF$3,#REF!,0)),0)</f>
        <v>0</v>
      </c>
      <c r="AG358" s="122">
        <f t="array" ref="AG358">IFERROR(INDEX(#REF!,MATCH($A316&amp;$D358,#REF!,0),MATCH(AG$3,#REF!,0)),0)</f>
        <v>0</v>
      </c>
      <c r="AH358" s="122">
        <f t="array" ref="AH358">IFERROR(INDEX(#REF!,MATCH($A316&amp;$D358,#REF!,0),MATCH(AH$3,#REF!,0)),0)</f>
        <v>0</v>
      </c>
      <c r="AI358" s="122">
        <f t="array" ref="AI358">IFERROR(INDEX(#REF!,MATCH($A316&amp;$D358,#REF!,0),MATCH(AI$3,#REF!,0)),0)</f>
        <v>0</v>
      </c>
      <c r="AJ358" s="122">
        <f t="array" ref="AJ358">IFERROR(INDEX(#REF!,MATCH($A316&amp;$D358,#REF!,0),MATCH(AJ$3,#REF!,0)),0)</f>
        <v>0</v>
      </c>
      <c r="AK358" s="89"/>
      <c r="AL358" s="124">
        <f t="shared" si="873"/>
        <v>0</v>
      </c>
      <c r="AM358" s="90" t="e">
        <f>AL358/AL318</f>
        <v>#DIV/0!</v>
      </c>
      <c r="AN358" s="60" t="e">
        <f>D316&amp;D358</f>
        <v>#REF!</v>
      </c>
      <c r="AO358" s="122">
        <f t="array" ref="AO358">IFERROR(INDEX(#REF!,MATCH($A316&amp;$D358,#REF!,0),MATCH(AO$3,#REF!,0)),0)</f>
        <v>0</v>
      </c>
      <c r="AP358" s="122">
        <f t="array" ref="AP358">IFERROR(INDEX(#REF!,MATCH($A316&amp;$D358,#REF!,0),MATCH(AP$3,#REF!,0)),0)</f>
        <v>0</v>
      </c>
      <c r="AQ358" s="122">
        <f t="array" ref="AQ358">IFERROR(INDEX(#REF!,MATCH($A316&amp;$D358,#REF!,0),MATCH(AQ$3,#REF!,0)),0)</f>
        <v>0</v>
      </c>
      <c r="AR358" s="122">
        <f t="array" ref="AR358">IFERROR(INDEX(#REF!,MATCH($A316&amp;$D358,#REF!,0),MATCH(AR$3,#REF!,0)),0)</f>
        <v>0</v>
      </c>
      <c r="AS358" s="122">
        <f t="array" ref="AS358">IFERROR(INDEX(#REF!,MATCH($A316&amp;$D358,#REF!,0),MATCH(AS$3,#REF!,0)),0)</f>
        <v>0</v>
      </c>
      <c r="AT358" s="122">
        <f t="array" ref="AT358">IFERROR(INDEX(#REF!,MATCH($A316&amp;$D358,#REF!,0),MATCH(AT$3,#REF!,0)),0)</f>
        <v>0</v>
      </c>
      <c r="AU358" s="122">
        <f t="array" ref="AU358">IFERROR(INDEX(#REF!,MATCH($A316&amp;$D358,#REF!,0),MATCH(AU$3,#REF!,0)),0)</f>
        <v>0</v>
      </c>
      <c r="AV358" s="122">
        <f t="array" ref="AV358">IFERROR(INDEX(#REF!,MATCH($A316&amp;$D358,#REF!,0),MATCH(AV$3,#REF!,0)),0)</f>
        <v>0</v>
      </c>
      <c r="AW358" s="122">
        <f t="array" ref="AW358">IFERROR(INDEX(#REF!,MATCH($A316&amp;$D358,#REF!,0),MATCH(AW$3,#REF!,0)),0)</f>
        <v>0</v>
      </c>
      <c r="AX358" s="122">
        <f t="array" ref="AX358">IFERROR(INDEX(#REF!,MATCH($A316&amp;$D358,#REF!,0),MATCH(AX$3,#REF!,0)),0)</f>
        <v>0</v>
      </c>
      <c r="AY358" s="122">
        <f t="array" ref="AY358">IFERROR(INDEX(#REF!,MATCH($A316&amp;$D358,#REF!,0),MATCH(AY$3,#REF!,0)),0)</f>
        <v>0</v>
      </c>
      <c r="AZ358" s="122">
        <f t="array" ref="AZ358">IFERROR(INDEX(#REF!,MATCH($A316&amp;$D358,#REF!,0),MATCH(AZ$3,#REF!,0)),0)</f>
        <v>0</v>
      </c>
      <c r="BA358" s="89"/>
      <c r="BB358" s="124">
        <f t="shared" si="875"/>
        <v>0</v>
      </c>
      <c r="BC358" s="90" t="e">
        <f>BB358/BB318</f>
        <v>#DIV/0!</v>
      </c>
      <c r="BD358" s="60"/>
      <c r="BE358" s="122">
        <f t="shared" si="916"/>
        <v>0</v>
      </c>
      <c r="BF358" s="125">
        <f t="shared" si="916"/>
        <v>0</v>
      </c>
      <c r="BG358" s="126">
        <f t="shared" si="916"/>
        <v>0</v>
      </c>
      <c r="BH358" s="127" t="e">
        <f>BH318</f>
        <v>#REF!</v>
      </c>
      <c r="BI358" s="128">
        <f t="shared" si="913"/>
        <v>0</v>
      </c>
      <c r="BJ358" s="126">
        <f t="shared" si="913"/>
        <v>0</v>
      </c>
      <c r="BK358" s="127">
        <f t="shared" si="917"/>
        <v>0</v>
      </c>
      <c r="BL358" s="60"/>
      <c r="BM358" s="122">
        <f t="array" ref="BM358">IFERROR(INDEX(#REF!,MATCH($A316&amp;$D358,#REF!,0),MATCH(BM$3,#REF!,0)),0)</f>
        <v>0</v>
      </c>
      <c r="BN358" s="122">
        <f t="array" ref="BN358">IFERROR(INDEX(#REF!,MATCH($A316&amp;$D358,#REF!,0),MATCH(BN$3,#REF!,0)),0)</f>
        <v>0</v>
      </c>
      <c r="BO358" s="122">
        <f t="array" ref="BO358">IFERROR(INDEX(#REF!,MATCH($A316&amp;$D358,#REF!,0),MATCH(BO$3,#REF!,0)),0)</f>
        <v>0</v>
      </c>
      <c r="BP358" s="122">
        <f t="array" ref="BP358">IFERROR(INDEX(#REF!,MATCH($A316&amp;$D358,#REF!,0),MATCH(BP$3,#REF!,0)),0)</f>
        <v>0</v>
      </c>
      <c r="BQ358" s="122" t="e">
        <f t="shared" ref="BQ358:BX358" si="930">((BQ318*$G358*--(AND($BF358=0,$BG358=0))+$BF358+BQ318*$BG358)*--(BQ$3&gt;=$BH358))*(1+$BJ358*--(BQ$3&gt;=$BK358))*--(IFERROR(MOD(MONTH(BQ$3),$BI358),0)=0)</f>
        <v>#REF!</v>
      </c>
      <c r="BR358" s="122" t="e">
        <f t="shared" si="930"/>
        <v>#REF!</v>
      </c>
      <c r="BS358" s="122" t="e">
        <f t="shared" si="930"/>
        <v>#REF!</v>
      </c>
      <c r="BT358" s="122" t="e">
        <f t="shared" si="930"/>
        <v>#REF!</v>
      </c>
      <c r="BU358" s="122" t="e">
        <f t="shared" si="930"/>
        <v>#REF!</v>
      </c>
      <c r="BV358" s="122" t="e">
        <f t="shared" si="930"/>
        <v>#REF!</v>
      </c>
      <c r="BW358" s="122" t="e">
        <f t="shared" si="930"/>
        <v>#REF!</v>
      </c>
      <c r="BX358" s="122" t="e">
        <f t="shared" si="930"/>
        <v>#REF!</v>
      </c>
      <c r="BY358" s="89"/>
      <c r="BZ358" s="124" t="e">
        <f t="shared" si="877"/>
        <v>#REF!</v>
      </c>
      <c r="CA358" s="90" t="e">
        <f>BZ358/BZ318</f>
        <v>#REF!</v>
      </c>
      <c r="CB358" s="60"/>
      <c r="CC358" s="122" t="e">
        <f t="shared" ref="CC358:CN358" si="931">((CC318*$G358*--(AND($BF358=0,$BG358=0))+$BF358+CC318*$BG358)*--(CC$3&gt;=$BH358))*(1+$BJ358*--(CC$3&gt;=$BK358))*--(IFERROR(MOD(MONTH(CC$3),$BI358),0)=0)</f>
        <v>#REF!</v>
      </c>
      <c r="CD358" s="122" t="e">
        <f t="shared" si="931"/>
        <v>#REF!</v>
      </c>
      <c r="CE358" s="122" t="e">
        <f t="shared" si="931"/>
        <v>#REF!</v>
      </c>
      <c r="CF358" s="122" t="e">
        <f t="shared" si="931"/>
        <v>#REF!</v>
      </c>
      <c r="CG358" s="122" t="e">
        <f t="shared" si="931"/>
        <v>#REF!</v>
      </c>
      <c r="CH358" s="122" t="e">
        <f t="shared" si="931"/>
        <v>#REF!</v>
      </c>
      <c r="CI358" s="122" t="e">
        <f t="shared" si="931"/>
        <v>#REF!</v>
      </c>
      <c r="CJ358" s="122" t="e">
        <f t="shared" si="931"/>
        <v>#REF!</v>
      </c>
      <c r="CK358" s="122" t="e">
        <f t="shared" si="931"/>
        <v>#REF!</v>
      </c>
      <c r="CL358" s="122" t="e">
        <f t="shared" si="931"/>
        <v>#REF!</v>
      </c>
      <c r="CM358" s="122" t="e">
        <f t="shared" si="931"/>
        <v>#REF!</v>
      </c>
      <c r="CN358" s="122" t="e">
        <f t="shared" si="931"/>
        <v>#REF!</v>
      </c>
      <c r="CO358" s="89"/>
      <c r="CP358" s="124" t="e">
        <f t="shared" si="879"/>
        <v>#REF!</v>
      </c>
      <c r="CQ358" s="90" t="e">
        <f>CP358/CP318</f>
        <v>#REF!</v>
      </c>
    </row>
    <row r="359" spans="1:95" ht="10.5" customHeight="1" x14ac:dyDescent="0.25">
      <c r="A359" s="70" t="str">
        <f t="shared" si="908"/>
        <v>DespesaPrestadores de Serviço</v>
      </c>
      <c r="B359" s="114" t="s">
        <v>53</v>
      </c>
      <c r="C359" s="70" t="s">
        <v>277</v>
      </c>
      <c r="D359" s="60" t="s">
        <v>117</v>
      </c>
      <c r="E359" s="60" t="e">
        <f>D316</f>
        <v>#REF!</v>
      </c>
      <c r="F359" s="60"/>
      <c r="G359" s="62">
        <v>0</v>
      </c>
      <c r="H359" s="60"/>
      <c r="I359" s="67">
        <v>-4564.5573928369713</v>
      </c>
      <c r="J359" s="67">
        <v>-5476.480492160722</v>
      </c>
      <c r="K359" s="67">
        <v>-6717.2101862866248</v>
      </c>
      <c r="L359" s="67">
        <v>-7079.2139039632812</v>
      </c>
      <c r="M359" s="67">
        <v>-6120.9716526658694</v>
      </c>
      <c r="N359" s="67">
        <v>-3801.4978002203852</v>
      </c>
      <c r="O359" s="67">
        <v>-3571.208356317592</v>
      </c>
      <c r="P359" s="67">
        <v>-3393.6205737827058</v>
      </c>
      <c r="Q359" s="67">
        <v>0</v>
      </c>
      <c r="R359" s="67">
        <v>0</v>
      </c>
      <c r="S359" s="67">
        <v>0</v>
      </c>
      <c r="T359" s="67">
        <v>0</v>
      </c>
      <c r="U359" s="60"/>
      <c r="V359" s="87">
        <f t="shared" si="871"/>
        <v>-40724.760358234147</v>
      </c>
      <c r="W359" s="62">
        <f>V359/V318</f>
        <v>-6.3295932729641721E-2</v>
      </c>
      <c r="X359" s="60"/>
      <c r="Y359" s="67">
        <f t="array" ref="Y359">IFERROR(INDEX(#REF!,MATCH($A316&amp;$D359,#REF!,0),MATCH(Y$3,#REF!,0)),0)</f>
        <v>0</v>
      </c>
      <c r="Z359" s="67">
        <f t="array" ref="Z359">IFERROR(INDEX(#REF!,MATCH($A316&amp;$D359,#REF!,0),MATCH(Z$3,#REF!,0)),0)</f>
        <v>0</v>
      </c>
      <c r="AA359" s="67">
        <f t="array" ref="AA359">IFERROR(INDEX(#REF!,MATCH($A316&amp;$D359,#REF!,0),MATCH(AA$3,#REF!,0)),0)</f>
        <v>0</v>
      </c>
      <c r="AB359" s="67">
        <f t="array" ref="AB359">IFERROR(INDEX(#REF!,MATCH($A316&amp;$D359,#REF!,0),MATCH(AB$3,#REF!,0)),0)</f>
        <v>0</v>
      </c>
      <c r="AC359" s="67">
        <f t="array" ref="AC359">IFERROR(INDEX(#REF!,MATCH($A316&amp;$D359,#REF!,0),MATCH(AC$3,#REF!,0)),0)</f>
        <v>0</v>
      </c>
      <c r="AD359" s="67">
        <f t="array" ref="AD359">IFERROR(INDEX(#REF!,MATCH($A316&amp;$D359,#REF!,0),MATCH(AD$3,#REF!,0)),0)</f>
        <v>0</v>
      </c>
      <c r="AE359" s="67">
        <f t="array" ref="AE359">IFERROR(INDEX(#REF!,MATCH($A316&amp;$D359,#REF!,0),MATCH(AE$3,#REF!,0)),0)</f>
        <v>0</v>
      </c>
      <c r="AF359" s="67">
        <f t="array" ref="AF359">IFERROR(INDEX(#REF!,MATCH($A316&amp;$D359,#REF!,0),MATCH(AF$3,#REF!,0)),0)</f>
        <v>0</v>
      </c>
      <c r="AG359" s="67">
        <f t="array" ref="AG359">IFERROR(INDEX(#REF!,MATCH($A316&amp;$D359,#REF!,0),MATCH(AG$3,#REF!,0)),0)</f>
        <v>0</v>
      </c>
      <c r="AH359" s="67">
        <f t="array" ref="AH359">IFERROR(INDEX(#REF!,MATCH($A316&amp;$D359,#REF!,0),MATCH(AH$3,#REF!,0)),0)</f>
        <v>0</v>
      </c>
      <c r="AI359" s="67">
        <f t="array" ref="AI359">IFERROR(INDEX(#REF!,MATCH($A316&amp;$D359,#REF!,0),MATCH(AI$3,#REF!,0)),0)</f>
        <v>0</v>
      </c>
      <c r="AJ359" s="67">
        <f t="array" ref="AJ359">IFERROR(INDEX(#REF!,MATCH($A316&amp;$D359,#REF!,0),MATCH(AJ$3,#REF!,0)),0)</f>
        <v>0</v>
      </c>
      <c r="AK359" s="60"/>
      <c r="AL359" s="87">
        <f t="shared" si="873"/>
        <v>0</v>
      </c>
      <c r="AM359" s="62" t="e">
        <f>AL359/AL318</f>
        <v>#DIV/0!</v>
      </c>
      <c r="AN359" s="60" t="e">
        <f>D316&amp;D359</f>
        <v>#REF!</v>
      </c>
      <c r="AO359" s="67">
        <f t="array" ref="AO359">IFERROR(INDEX(#REF!,MATCH($A316&amp;$D359,#REF!,0),MATCH(AO$3,#REF!,0)),0)</f>
        <v>0</v>
      </c>
      <c r="AP359" s="67">
        <f t="array" ref="AP359">IFERROR(INDEX(#REF!,MATCH($A316&amp;$D359,#REF!,0),MATCH(AP$3,#REF!,0)),0)</f>
        <v>0</v>
      </c>
      <c r="AQ359" s="67">
        <f t="array" ref="AQ359">IFERROR(INDEX(#REF!,MATCH($A316&amp;$D359,#REF!,0),MATCH(AQ$3,#REF!,0)),0)</f>
        <v>0</v>
      </c>
      <c r="AR359" s="67">
        <f t="array" ref="AR359">IFERROR(INDEX(#REF!,MATCH($A316&amp;$D359,#REF!,0),MATCH(AR$3,#REF!,0)),0)</f>
        <v>0</v>
      </c>
      <c r="AS359" s="67">
        <f t="array" ref="AS359">IFERROR(INDEX(#REF!,MATCH($A316&amp;$D359,#REF!,0),MATCH(AS$3,#REF!,0)),0)</f>
        <v>0</v>
      </c>
      <c r="AT359" s="67">
        <f t="array" ref="AT359">IFERROR(INDEX(#REF!,MATCH($A316&amp;$D359,#REF!,0),MATCH(AT$3,#REF!,0)),0)</f>
        <v>0</v>
      </c>
      <c r="AU359" s="67">
        <f t="array" ref="AU359">IFERROR(INDEX(#REF!,MATCH($A316&amp;$D359,#REF!,0),MATCH(AU$3,#REF!,0)),0)</f>
        <v>0</v>
      </c>
      <c r="AV359" s="67">
        <f t="array" ref="AV359">IFERROR(INDEX(#REF!,MATCH($A316&amp;$D359,#REF!,0),MATCH(AV$3,#REF!,0)),0)</f>
        <v>0</v>
      </c>
      <c r="AW359" s="67">
        <f t="array" ref="AW359">IFERROR(INDEX(#REF!,MATCH($A316&amp;$D359,#REF!,0),MATCH(AW$3,#REF!,0)),0)</f>
        <v>0</v>
      </c>
      <c r="AX359" s="67">
        <f t="array" ref="AX359">IFERROR(INDEX(#REF!,MATCH($A316&amp;$D359,#REF!,0),MATCH(AX$3,#REF!,0)),0)</f>
        <v>0</v>
      </c>
      <c r="AY359" s="67">
        <f t="array" ref="AY359">IFERROR(INDEX(#REF!,MATCH($A316&amp;$D359,#REF!,0),MATCH(AY$3,#REF!,0)),0)</f>
        <v>0</v>
      </c>
      <c r="AZ359" s="67">
        <f t="array" ref="AZ359">IFERROR(INDEX(#REF!,MATCH($A316&amp;$D359,#REF!,0),MATCH(AZ$3,#REF!,0)),0)</f>
        <v>0</v>
      </c>
      <c r="BA359" s="60"/>
      <c r="BB359" s="87">
        <f t="shared" si="875"/>
        <v>0</v>
      </c>
      <c r="BC359" s="62" t="e">
        <f>BB359/BB318</f>
        <v>#DIV/0!</v>
      </c>
      <c r="BD359" s="60"/>
      <c r="BE359" s="67">
        <f t="shared" si="916"/>
        <v>0</v>
      </c>
      <c r="BF359" s="119">
        <f t="shared" si="916"/>
        <v>0</v>
      </c>
      <c r="BG359" s="120">
        <f t="shared" si="916"/>
        <v>0</v>
      </c>
      <c r="BH359" s="121" t="e">
        <f>BH318</f>
        <v>#REF!</v>
      </c>
      <c r="BI359" s="69">
        <f t="shared" si="913"/>
        <v>0</v>
      </c>
      <c r="BJ359" s="120">
        <f t="shared" si="913"/>
        <v>0</v>
      </c>
      <c r="BK359" s="121">
        <f t="shared" si="917"/>
        <v>0</v>
      </c>
      <c r="BL359" s="60"/>
      <c r="BM359" s="67">
        <f t="array" ref="BM359">IFERROR(INDEX(#REF!,MATCH($A316&amp;$D359,#REF!,0),MATCH(BM$3,#REF!,0)),0)</f>
        <v>0</v>
      </c>
      <c r="BN359" s="67">
        <f t="array" ref="BN359">IFERROR(INDEX(#REF!,MATCH($A316&amp;$D359,#REF!,0),MATCH(BN$3,#REF!,0)),0)</f>
        <v>0</v>
      </c>
      <c r="BO359" s="67">
        <f t="array" ref="BO359">IFERROR(INDEX(#REF!,MATCH($A316&amp;$D359,#REF!,0),MATCH(BO$3,#REF!,0)),0)</f>
        <v>0</v>
      </c>
      <c r="BP359" s="67">
        <f t="array" ref="BP359">IFERROR(INDEX(#REF!,MATCH($A316&amp;$D359,#REF!,0),MATCH(BP$3,#REF!,0)),0)</f>
        <v>0</v>
      </c>
      <c r="BQ359" s="67" t="e">
        <f t="shared" ref="BQ359:BX359" si="932">((BQ318*$G359*--(AND($BF359=0,$BG359=0))+$BF359+BQ318*$BG359)*--(BQ$3&gt;=$BH359))*(1+$BJ359*--(BQ$3&gt;=$BK359))*--(IFERROR(MOD(MONTH(BQ$3),$BI359),0)=0)</f>
        <v>#REF!</v>
      </c>
      <c r="BR359" s="67" t="e">
        <f t="shared" si="932"/>
        <v>#REF!</v>
      </c>
      <c r="BS359" s="67" t="e">
        <f t="shared" si="932"/>
        <v>#REF!</v>
      </c>
      <c r="BT359" s="67" t="e">
        <f t="shared" si="932"/>
        <v>#REF!</v>
      </c>
      <c r="BU359" s="67" t="e">
        <f t="shared" si="932"/>
        <v>#REF!</v>
      </c>
      <c r="BV359" s="67" t="e">
        <f t="shared" si="932"/>
        <v>#REF!</v>
      </c>
      <c r="BW359" s="67" t="e">
        <f t="shared" si="932"/>
        <v>#REF!</v>
      </c>
      <c r="BX359" s="67" t="e">
        <f t="shared" si="932"/>
        <v>#REF!</v>
      </c>
      <c r="BY359" s="60"/>
      <c r="BZ359" s="87" t="e">
        <f t="shared" si="877"/>
        <v>#REF!</v>
      </c>
      <c r="CA359" s="62" t="e">
        <f>BZ359/BZ318</f>
        <v>#REF!</v>
      </c>
      <c r="CB359" s="60"/>
      <c r="CC359" s="67" t="e">
        <f t="shared" ref="CC359:CN359" si="933">((CC318*$G359*--(AND($BF359=0,$BG359=0))+$BF359+CC318*$BG359)*--(CC$3&gt;=$BH359))*(1+$BJ359*--(CC$3&gt;=$BK359))*--(IFERROR(MOD(MONTH(CC$3),$BI359),0)=0)</f>
        <v>#REF!</v>
      </c>
      <c r="CD359" s="67" t="e">
        <f t="shared" si="933"/>
        <v>#REF!</v>
      </c>
      <c r="CE359" s="67" t="e">
        <f t="shared" si="933"/>
        <v>#REF!</v>
      </c>
      <c r="CF359" s="67" t="e">
        <f t="shared" si="933"/>
        <v>#REF!</v>
      </c>
      <c r="CG359" s="67" t="e">
        <f t="shared" si="933"/>
        <v>#REF!</v>
      </c>
      <c r="CH359" s="67" t="e">
        <f t="shared" si="933"/>
        <v>#REF!</v>
      </c>
      <c r="CI359" s="67" t="e">
        <f t="shared" si="933"/>
        <v>#REF!</v>
      </c>
      <c r="CJ359" s="67" t="e">
        <f t="shared" si="933"/>
        <v>#REF!</v>
      </c>
      <c r="CK359" s="67" t="e">
        <f t="shared" si="933"/>
        <v>#REF!</v>
      </c>
      <c r="CL359" s="67" t="e">
        <f t="shared" si="933"/>
        <v>#REF!</v>
      </c>
      <c r="CM359" s="67" t="e">
        <f t="shared" si="933"/>
        <v>#REF!</v>
      </c>
      <c r="CN359" s="67" t="e">
        <f t="shared" si="933"/>
        <v>#REF!</v>
      </c>
      <c r="CO359" s="60"/>
      <c r="CP359" s="87" t="e">
        <f t="shared" si="879"/>
        <v>#REF!</v>
      </c>
      <c r="CQ359" s="62" t="e">
        <f>CP359/CP318</f>
        <v>#REF!</v>
      </c>
    </row>
    <row r="360" spans="1:95" ht="10.5" customHeight="1" x14ac:dyDescent="0.25">
      <c r="A360" s="70" t="str">
        <f t="shared" si="908"/>
        <v>DespesaSistemas</v>
      </c>
      <c r="B360" s="114" t="s">
        <v>53</v>
      </c>
      <c r="C360" s="70"/>
      <c r="D360" s="60" t="s">
        <v>118</v>
      </c>
      <c r="E360" s="60" t="e">
        <f>D316</f>
        <v>#REF!</v>
      </c>
      <c r="F360" s="60"/>
      <c r="G360" s="62">
        <v>-1.398027183457151E-2</v>
      </c>
      <c r="H360" s="60"/>
      <c r="I360" s="67">
        <v>-554.74317756811922</v>
      </c>
      <c r="J360" s="67">
        <v>-762.58991160680762</v>
      </c>
      <c r="K360" s="67">
        <v>-436.61866210863059</v>
      </c>
      <c r="L360" s="67">
        <v>-411.5294913598301</v>
      </c>
      <c r="M360" s="67">
        <v>-796.47914581394889</v>
      </c>
      <c r="N360" s="67">
        <v>-723.91379538482477</v>
      </c>
      <c r="O360" s="67">
        <v>-680.06010556733577</v>
      </c>
      <c r="P360" s="67">
        <v>-646.24231783604966</v>
      </c>
      <c r="Q360" s="67">
        <v>-632.99384969091057</v>
      </c>
      <c r="R360" s="67">
        <v>-632.41660884431576</v>
      </c>
      <c r="S360" s="67">
        <v>-662.69973242855508</v>
      </c>
      <c r="T360" s="67">
        <v>-686.25756731315812</v>
      </c>
      <c r="U360" s="60"/>
      <c r="V360" s="87">
        <f t="shared" si="871"/>
        <v>-7626.5443655224863</v>
      </c>
      <c r="W360" s="62">
        <f>V360/V318</f>
        <v>-1.1853458065153141E-2</v>
      </c>
      <c r="X360" s="60"/>
      <c r="Y360" s="67">
        <f t="shared" ref="Y360:AJ360" si="934">SUM(Y361:Y362)</f>
        <v>0</v>
      </c>
      <c r="Z360" s="67">
        <f t="shared" si="934"/>
        <v>0</v>
      </c>
      <c r="AA360" s="67">
        <f t="shared" si="934"/>
        <v>0</v>
      </c>
      <c r="AB360" s="67">
        <f t="shared" si="934"/>
        <v>0</v>
      </c>
      <c r="AC360" s="67">
        <f t="shared" si="934"/>
        <v>0</v>
      </c>
      <c r="AD360" s="67">
        <f t="shared" si="934"/>
        <v>0</v>
      </c>
      <c r="AE360" s="67">
        <f t="shared" si="934"/>
        <v>0</v>
      </c>
      <c r="AF360" s="67">
        <f t="shared" si="934"/>
        <v>0</v>
      </c>
      <c r="AG360" s="67">
        <f t="shared" si="934"/>
        <v>0</v>
      </c>
      <c r="AH360" s="67">
        <f t="shared" si="934"/>
        <v>0</v>
      </c>
      <c r="AI360" s="67">
        <f t="shared" si="934"/>
        <v>0</v>
      </c>
      <c r="AJ360" s="67">
        <f t="shared" si="934"/>
        <v>0</v>
      </c>
      <c r="AK360" s="60"/>
      <c r="AL360" s="87">
        <f t="shared" si="873"/>
        <v>0</v>
      </c>
      <c r="AM360" s="62" t="e">
        <f>AL360/AL318</f>
        <v>#DIV/0!</v>
      </c>
      <c r="AN360" s="60" t="e">
        <f>D316&amp;D360</f>
        <v>#REF!</v>
      </c>
      <c r="AO360" s="67">
        <f t="shared" ref="AO360:AZ360" si="935">SUM(AO361:AO362)</f>
        <v>0</v>
      </c>
      <c r="AP360" s="67">
        <f t="shared" si="935"/>
        <v>0</v>
      </c>
      <c r="AQ360" s="67">
        <f t="shared" si="935"/>
        <v>0</v>
      </c>
      <c r="AR360" s="67">
        <f t="shared" si="935"/>
        <v>0</v>
      </c>
      <c r="AS360" s="67">
        <f t="shared" si="935"/>
        <v>0</v>
      </c>
      <c r="AT360" s="67">
        <f t="shared" si="935"/>
        <v>0</v>
      </c>
      <c r="AU360" s="67">
        <f t="shared" si="935"/>
        <v>0</v>
      </c>
      <c r="AV360" s="67">
        <f t="shared" si="935"/>
        <v>0</v>
      </c>
      <c r="AW360" s="67">
        <f t="shared" si="935"/>
        <v>0</v>
      </c>
      <c r="AX360" s="67">
        <f t="shared" si="935"/>
        <v>0</v>
      </c>
      <c r="AY360" s="67">
        <f t="shared" si="935"/>
        <v>0</v>
      </c>
      <c r="AZ360" s="67">
        <f t="shared" si="935"/>
        <v>0</v>
      </c>
      <c r="BA360" s="60"/>
      <c r="BB360" s="87">
        <f t="shared" si="875"/>
        <v>0</v>
      </c>
      <c r="BC360" s="62" t="e">
        <f>BB360/BB318</f>
        <v>#DIV/0!</v>
      </c>
      <c r="BD360" s="60"/>
      <c r="BE360" s="67">
        <f t="shared" si="916"/>
        <v>0</v>
      </c>
      <c r="BF360" s="119">
        <f t="shared" si="916"/>
        <v>0</v>
      </c>
      <c r="BG360" s="120">
        <f t="shared" si="916"/>
        <v>0</v>
      </c>
      <c r="BH360" s="121" t="e">
        <f>BH318</f>
        <v>#REF!</v>
      </c>
      <c r="BI360" s="119">
        <f t="shared" si="913"/>
        <v>0</v>
      </c>
      <c r="BJ360" s="120">
        <f t="shared" si="913"/>
        <v>0</v>
      </c>
      <c r="BK360" s="121">
        <f t="shared" si="917"/>
        <v>0</v>
      </c>
      <c r="BL360" s="60"/>
      <c r="BM360" s="67">
        <f t="shared" ref="BM360:BX360" si="936">SUM(BM361:BM362)</f>
        <v>0</v>
      </c>
      <c r="BN360" s="67">
        <f t="shared" si="936"/>
        <v>0</v>
      </c>
      <c r="BO360" s="67">
        <f t="shared" si="936"/>
        <v>0</v>
      </c>
      <c r="BP360" s="67">
        <f t="shared" si="936"/>
        <v>0</v>
      </c>
      <c r="BQ360" s="67" t="e">
        <f t="shared" si="936"/>
        <v>#REF!</v>
      </c>
      <c r="BR360" s="67" t="e">
        <f t="shared" si="936"/>
        <v>#REF!</v>
      </c>
      <c r="BS360" s="67" t="e">
        <f t="shared" si="936"/>
        <v>#REF!</v>
      </c>
      <c r="BT360" s="67" t="e">
        <f t="shared" si="936"/>
        <v>#REF!</v>
      </c>
      <c r="BU360" s="67" t="e">
        <f t="shared" si="936"/>
        <v>#REF!</v>
      </c>
      <c r="BV360" s="67" t="e">
        <f t="shared" si="936"/>
        <v>#REF!</v>
      </c>
      <c r="BW360" s="67" t="e">
        <f t="shared" si="936"/>
        <v>#REF!</v>
      </c>
      <c r="BX360" s="67" t="e">
        <f t="shared" si="936"/>
        <v>#REF!</v>
      </c>
      <c r="BY360" s="60"/>
      <c r="BZ360" s="87" t="e">
        <f t="shared" si="877"/>
        <v>#REF!</v>
      </c>
      <c r="CA360" s="62" t="e">
        <f>BZ360/BZ318</f>
        <v>#REF!</v>
      </c>
      <c r="CB360" s="60"/>
      <c r="CC360" s="67" t="e">
        <f t="shared" ref="CC360:CN360" si="937">SUM(CC361:CC362)</f>
        <v>#REF!</v>
      </c>
      <c r="CD360" s="67" t="e">
        <f t="shared" si="937"/>
        <v>#REF!</v>
      </c>
      <c r="CE360" s="67" t="e">
        <f t="shared" si="937"/>
        <v>#REF!</v>
      </c>
      <c r="CF360" s="67" t="e">
        <f t="shared" si="937"/>
        <v>#REF!</v>
      </c>
      <c r="CG360" s="67" t="e">
        <f t="shared" si="937"/>
        <v>#REF!</v>
      </c>
      <c r="CH360" s="67" t="e">
        <f t="shared" si="937"/>
        <v>#REF!</v>
      </c>
      <c r="CI360" s="67" t="e">
        <f t="shared" si="937"/>
        <v>#REF!</v>
      </c>
      <c r="CJ360" s="67" t="e">
        <f t="shared" si="937"/>
        <v>#REF!</v>
      </c>
      <c r="CK360" s="67" t="e">
        <f t="shared" si="937"/>
        <v>#REF!</v>
      </c>
      <c r="CL360" s="67" t="e">
        <f t="shared" si="937"/>
        <v>#REF!</v>
      </c>
      <c r="CM360" s="67" t="e">
        <f t="shared" si="937"/>
        <v>#REF!</v>
      </c>
      <c r="CN360" s="67" t="e">
        <f t="shared" si="937"/>
        <v>#REF!</v>
      </c>
      <c r="CO360" s="60"/>
      <c r="CP360" s="87" t="e">
        <f t="shared" si="879"/>
        <v>#REF!</v>
      </c>
      <c r="CQ360" s="62" t="e">
        <f>CP360/CP318</f>
        <v>#REF!</v>
      </c>
    </row>
    <row r="361" spans="1:95" ht="10.5" customHeight="1" outlineLevel="1" x14ac:dyDescent="0.25">
      <c r="A361" s="70" t="str">
        <f t="shared" si="908"/>
        <v>DespesaERP</v>
      </c>
      <c r="B361" s="114" t="s">
        <v>53</v>
      </c>
      <c r="C361" s="70" t="s">
        <v>278</v>
      </c>
      <c r="D361" s="79" t="s">
        <v>119</v>
      </c>
      <c r="E361" s="79" t="e">
        <f>D316</f>
        <v>#REF!</v>
      </c>
      <c r="F361" s="79"/>
      <c r="G361" s="85">
        <v>-1.398027183457151E-2</v>
      </c>
      <c r="H361" s="79"/>
      <c r="I361" s="94">
        <v>-554.74317756811922</v>
      </c>
      <c r="J361" s="94">
        <v>-762.58991160680762</v>
      </c>
      <c r="K361" s="94">
        <v>-436.61866210863059</v>
      </c>
      <c r="L361" s="94">
        <v>-411.5294913598301</v>
      </c>
      <c r="M361" s="94">
        <v>-796.47914581394889</v>
      </c>
      <c r="N361" s="94">
        <v>-723.91379538482477</v>
      </c>
      <c r="O361" s="94">
        <v>-680.06010556733577</v>
      </c>
      <c r="P361" s="94">
        <v>-646.24231783604966</v>
      </c>
      <c r="Q361" s="94">
        <v>-632.99384969091057</v>
      </c>
      <c r="R361" s="94">
        <v>-632.41660884431576</v>
      </c>
      <c r="S361" s="94">
        <v>-662.69973242855508</v>
      </c>
      <c r="T361" s="94">
        <v>-686.25756731315812</v>
      </c>
      <c r="U361" s="79"/>
      <c r="V361" s="80">
        <f t="shared" si="871"/>
        <v>-7626.5443655224863</v>
      </c>
      <c r="W361" s="85">
        <f>V361/V318</f>
        <v>-1.1853458065153141E-2</v>
      </c>
      <c r="X361" s="60"/>
      <c r="Y361" s="94">
        <f t="array" ref="Y361">IFERROR(INDEX(#REF!,MATCH($A316&amp;$D361,#REF!,0),MATCH(Y$3,#REF!,0)),0)</f>
        <v>0</v>
      </c>
      <c r="Z361" s="94">
        <f t="array" ref="Z361">IFERROR(INDEX(#REF!,MATCH($A316&amp;$D361,#REF!,0),MATCH(Z$3,#REF!,0)),0)</f>
        <v>0</v>
      </c>
      <c r="AA361" s="94">
        <f t="array" ref="AA361">IFERROR(INDEX(#REF!,MATCH($A316&amp;$D361,#REF!,0),MATCH(AA$3,#REF!,0)),0)</f>
        <v>0</v>
      </c>
      <c r="AB361" s="94">
        <f t="array" ref="AB361">IFERROR(INDEX(#REF!,MATCH($A316&amp;$D361,#REF!,0),MATCH(AB$3,#REF!,0)),0)</f>
        <v>0</v>
      </c>
      <c r="AC361" s="94">
        <f t="array" ref="AC361">IFERROR(INDEX(#REF!,MATCH($A316&amp;$D361,#REF!,0),MATCH(AC$3,#REF!,0)),0)</f>
        <v>0</v>
      </c>
      <c r="AD361" s="94">
        <f t="array" ref="AD361">IFERROR(INDEX(#REF!,MATCH($A316&amp;$D361,#REF!,0),MATCH(AD$3,#REF!,0)),0)</f>
        <v>0</v>
      </c>
      <c r="AE361" s="94">
        <f t="array" ref="AE361">IFERROR(INDEX(#REF!,MATCH($A316&amp;$D361,#REF!,0),MATCH(AE$3,#REF!,0)),0)</f>
        <v>0</v>
      </c>
      <c r="AF361" s="94">
        <f t="array" ref="AF361">IFERROR(INDEX(#REF!,MATCH($A316&amp;$D361,#REF!,0),MATCH(AF$3,#REF!,0)),0)</f>
        <v>0</v>
      </c>
      <c r="AG361" s="94">
        <f t="array" ref="AG361">IFERROR(INDEX(#REF!,MATCH($A316&amp;$D361,#REF!,0),MATCH(AG$3,#REF!,0)),0)</f>
        <v>0</v>
      </c>
      <c r="AH361" s="94">
        <f t="array" ref="AH361">IFERROR(INDEX(#REF!,MATCH($A316&amp;$D361,#REF!,0),MATCH(AH$3,#REF!,0)),0)</f>
        <v>0</v>
      </c>
      <c r="AI361" s="94">
        <f t="array" ref="AI361">IFERROR(INDEX(#REF!,MATCH($A316&amp;$D361,#REF!,0),MATCH(AI$3,#REF!,0)),0)</f>
        <v>0</v>
      </c>
      <c r="AJ361" s="94">
        <f t="array" ref="AJ361">IFERROR(INDEX(#REF!,MATCH($A316&amp;$D361,#REF!,0),MATCH(AJ$3,#REF!,0)),0)</f>
        <v>0</v>
      </c>
      <c r="AK361" s="79"/>
      <c r="AL361" s="80">
        <f t="shared" si="873"/>
        <v>0</v>
      </c>
      <c r="AM361" s="85" t="e">
        <f>AL361/AL318</f>
        <v>#DIV/0!</v>
      </c>
      <c r="AN361" s="60" t="e">
        <f>D316&amp;D361</f>
        <v>#REF!</v>
      </c>
      <c r="AO361" s="94">
        <f t="array" ref="AO361">IFERROR(INDEX(#REF!,MATCH($A316&amp;$D361,#REF!,0),MATCH(AO$3,#REF!,0)),0)</f>
        <v>0</v>
      </c>
      <c r="AP361" s="94">
        <f t="array" ref="AP361">IFERROR(INDEX(#REF!,MATCH($A316&amp;$D361,#REF!,0),MATCH(AP$3,#REF!,0)),0)</f>
        <v>0</v>
      </c>
      <c r="AQ361" s="94">
        <f t="array" ref="AQ361">IFERROR(INDEX(#REF!,MATCH($A316&amp;$D361,#REF!,0),MATCH(AQ$3,#REF!,0)),0)</f>
        <v>0</v>
      </c>
      <c r="AR361" s="94">
        <f t="array" ref="AR361">IFERROR(INDEX(#REF!,MATCH($A316&amp;$D361,#REF!,0),MATCH(AR$3,#REF!,0)),0)</f>
        <v>0</v>
      </c>
      <c r="AS361" s="94">
        <f t="array" ref="AS361">IFERROR(INDEX(#REF!,MATCH($A316&amp;$D361,#REF!,0),MATCH(AS$3,#REF!,0)),0)</f>
        <v>0</v>
      </c>
      <c r="AT361" s="94">
        <f t="array" ref="AT361">IFERROR(INDEX(#REF!,MATCH($A316&amp;$D361,#REF!,0),MATCH(AT$3,#REF!,0)),0)</f>
        <v>0</v>
      </c>
      <c r="AU361" s="94">
        <f t="array" ref="AU361">IFERROR(INDEX(#REF!,MATCH($A316&amp;$D361,#REF!,0),MATCH(AU$3,#REF!,0)),0)</f>
        <v>0</v>
      </c>
      <c r="AV361" s="94">
        <f t="array" ref="AV361">IFERROR(INDEX(#REF!,MATCH($A316&amp;$D361,#REF!,0),MATCH(AV$3,#REF!,0)),0)</f>
        <v>0</v>
      </c>
      <c r="AW361" s="94">
        <f t="array" ref="AW361">IFERROR(INDEX(#REF!,MATCH($A316&amp;$D361,#REF!,0),MATCH(AW$3,#REF!,0)),0)</f>
        <v>0</v>
      </c>
      <c r="AX361" s="94">
        <f t="array" ref="AX361">IFERROR(INDEX(#REF!,MATCH($A316&amp;$D361,#REF!,0),MATCH(AX$3,#REF!,0)),0)</f>
        <v>0</v>
      </c>
      <c r="AY361" s="94">
        <f t="array" ref="AY361">IFERROR(INDEX(#REF!,MATCH($A316&amp;$D361,#REF!,0),MATCH(AY$3,#REF!,0)),0)</f>
        <v>0</v>
      </c>
      <c r="AZ361" s="94">
        <f t="array" ref="AZ361">IFERROR(INDEX(#REF!,MATCH($A316&amp;$D361,#REF!,0),MATCH(AZ$3,#REF!,0)),0)</f>
        <v>0</v>
      </c>
      <c r="BA361" s="79"/>
      <c r="BB361" s="80">
        <f t="shared" si="875"/>
        <v>0</v>
      </c>
      <c r="BC361" s="85" t="e">
        <f>BB361/BB318</f>
        <v>#DIV/0!</v>
      </c>
      <c r="BD361" s="60"/>
      <c r="BE361" s="94" t="str">
        <f t="shared" si="916"/>
        <v>Omie</v>
      </c>
      <c r="BF361" s="115">
        <f t="shared" si="916"/>
        <v>-669</v>
      </c>
      <c r="BG361" s="112">
        <f t="shared" si="916"/>
        <v>0</v>
      </c>
      <c r="BH361" s="111" t="e">
        <f>BH318</f>
        <v>#REF!</v>
      </c>
      <c r="BI361" s="115">
        <f t="shared" si="913"/>
        <v>0</v>
      </c>
      <c r="BJ361" s="112">
        <f t="shared" si="913"/>
        <v>0</v>
      </c>
      <c r="BK361" s="111">
        <f t="shared" si="917"/>
        <v>0</v>
      </c>
      <c r="BL361" s="60"/>
      <c r="BM361" s="94">
        <f t="array" ref="BM361">IFERROR(INDEX(#REF!,MATCH($A316&amp;$D361,#REF!,0),MATCH(BM$3,#REF!,0)),0)</f>
        <v>0</v>
      </c>
      <c r="BN361" s="94">
        <f t="array" ref="BN361">IFERROR(INDEX(#REF!,MATCH($A316&amp;$D361,#REF!,0),MATCH(BN$3,#REF!,0)),0)</f>
        <v>0</v>
      </c>
      <c r="BO361" s="94">
        <f t="array" ref="BO361">IFERROR(INDEX(#REF!,MATCH($A316&amp;$D361,#REF!,0),MATCH(BO$3,#REF!,0)),0)</f>
        <v>0</v>
      </c>
      <c r="BP361" s="94">
        <f t="array" ref="BP361">IFERROR(INDEX(#REF!,MATCH($A316&amp;$D361,#REF!,0),MATCH(BP$3,#REF!,0)),0)</f>
        <v>0</v>
      </c>
      <c r="BQ361" s="94" t="e">
        <f t="shared" ref="BQ361:BX361" si="938">((BQ318*$G361*--(AND($BF361=0,$BG361=0))+$BF361+BQ318*$BG361)*--(BQ$3&gt;=$BH361))*(1+$BJ361*--(BQ$3&gt;=$BK361))*--(IFERROR(MOD(MONTH(BQ$3),$BI361),0)=0)</f>
        <v>#REF!</v>
      </c>
      <c r="BR361" s="94" t="e">
        <f t="shared" si="938"/>
        <v>#REF!</v>
      </c>
      <c r="BS361" s="94" t="e">
        <f t="shared" si="938"/>
        <v>#REF!</v>
      </c>
      <c r="BT361" s="94" t="e">
        <f t="shared" si="938"/>
        <v>#REF!</v>
      </c>
      <c r="BU361" s="94" t="e">
        <f t="shared" si="938"/>
        <v>#REF!</v>
      </c>
      <c r="BV361" s="94" t="e">
        <f t="shared" si="938"/>
        <v>#REF!</v>
      </c>
      <c r="BW361" s="94" t="e">
        <f t="shared" si="938"/>
        <v>#REF!</v>
      </c>
      <c r="BX361" s="94" t="e">
        <f t="shared" si="938"/>
        <v>#REF!</v>
      </c>
      <c r="BY361" s="79"/>
      <c r="BZ361" s="80" t="e">
        <f t="shared" si="877"/>
        <v>#REF!</v>
      </c>
      <c r="CA361" s="85" t="e">
        <f>BZ361/BZ318</f>
        <v>#REF!</v>
      </c>
      <c r="CB361" s="60"/>
      <c r="CC361" s="94" t="e">
        <f t="shared" ref="CC361:CN361" si="939">((CC318*$G361*--(AND($BF361=0,$BG361=0))+$BF361+CC318*$BG361)*--(CC$3&gt;=$BH361))*(1+$BJ361*--(CC$3&gt;=$BK361))*--(IFERROR(MOD(MONTH(CC$3),$BI361),0)=0)</f>
        <v>#REF!</v>
      </c>
      <c r="CD361" s="94" t="e">
        <f t="shared" si="939"/>
        <v>#REF!</v>
      </c>
      <c r="CE361" s="94" t="e">
        <f t="shared" si="939"/>
        <v>#REF!</v>
      </c>
      <c r="CF361" s="94" t="e">
        <f t="shared" si="939"/>
        <v>#REF!</v>
      </c>
      <c r="CG361" s="94" t="e">
        <f t="shared" si="939"/>
        <v>#REF!</v>
      </c>
      <c r="CH361" s="94" t="e">
        <f t="shared" si="939"/>
        <v>#REF!</v>
      </c>
      <c r="CI361" s="94" t="e">
        <f t="shared" si="939"/>
        <v>#REF!</v>
      </c>
      <c r="CJ361" s="94" t="e">
        <f t="shared" si="939"/>
        <v>#REF!</v>
      </c>
      <c r="CK361" s="94" t="e">
        <f t="shared" si="939"/>
        <v>#REF!</v>
      </c>
      <c r="CL361" s="94" t="e">
        <f t="shared" si="939"/>
        <v>#REF!</v>
      </c>
      <c r="CM361" s="94" t="e">
        <f t="shared" si="939"/>
        <v>#REF!</v>
      </c>
      <c r="CN361" s="94" t="e">
        <f t="shared" si="939"/>
        <v>#REF!</v>
      </c>
      <c r="CO361" s="79"/>
      <c r="CP361" s="80" t="e">
        <f t="shared" si="879"/>
        <v>#REF!</v>
      </c>
      <c r="CQ361" s="85" t="e">
        <f>CP361/CP318</f>
        <v>#REF!</v>
      </c>
    </row>
    <row r="362" spans="1:95" ht="10.5" customHeight="1" outlineLevel="1" x14ac:dyDescent="0.25">
      <c r="A362" s="70" t="str">
        <f t="shared" si="908"/>
        <v>DespesaConciliação contas a receber</v>
      </c>
      <c r="B362" s="114" t="s">
        <v>53</v>
      </c>
      <c r="C362" s="70"/>
      <c r="D362" s="79" t="s">
        <v>138</v>
      </c>
      <c r="E362" s="79" t="e">
        <f>D316</f>
        <v>#REF!</v>
      </c>
      <c r="F362" s="79"/>
      <c r="G362" s="85">
        <v>0</v>
      </c>
      <c r="H362" s="79"/>
      <c r="I362" s="94">
        <v>0</v>
      </c>
      <c r="J362" s="94">
        <v>0</v>
      </c>
      <c r="K362" s="94">
        <v>0</v>
      </c>
      <c r="L362" s="94">
        <v>0</v>
      </c>
      <c r="M362" s="94">
        <v>0</v>
      </c>
      <c r="N362" s="94">
        <v>0</v>
      </c>
      <c r="O362" s="94">
        <v>0</v>
      </c>
      <c r="P362" s="94">
        <v>0</v>
      </c>
      <c r="Q362" s="94">
        <v>0</v>
      </c>
      <c r="R362" s="94">
        <v>0</v>
      </c>
      <c r="S362" s="94">
        <v>0</v>
      </c>
      <c r="T362" s="94">
        <v>0</v>
      </c>
      <c r="U362" s="79"/>
      <c r="V362" s="80">
        <f t="shared" si="871"/>
        <v>0</v>
      </c>
      <c r="W362" s="85">
        <f>V362/V318</f>
        <v>0</v>
      </c>
      <c r="X362" s="60"/>
      <c r="Y362" s="94">
        <f t="array" ref="Y362">IFERROR(INDEX(#REF!,MATCH($A316&amp;$D362,#REF!,0),MATCH(Y$3,#REF!,0)),0)</f>
        <v>0</v>
      </c>
      <c r="Z362" s="94">
        <f t="array" ref="Z362">IFERROR(INDEX(#REF!,MATCH($A316&amp;$D362,#REF!,0),MATCH(Z$3,#REF!,0)),0)</f>
        <v>0</v>
      </c>
      <c r="AA362" s="94">
        <f t="array" ref="AA362">IFERROR(INDEX(#REF!,MATCH($A316&amp;$D362,#REF!,0),MATCH(AA$3,#REF!,0)),0)</f>
        <v>0</v>
      </c>
      <c r="AB362" s="94">
        <f t="array" ref="AB362">IFERROR(INDEX(#REF!,MATCH($A316&amp;$D362,#REF!,0),MATCH(AB$3,#REF!,0)),0)</f>
        <v>0</v>
      </c>
      <c r="AC362" s="94">
        <f t="array" ref="AC362">IFERROR(INDEX(#REF!,MATCH($A316&amp;$D362,#REF!,0),MATCH(AC$3,#REF!,0)),0)</f>
        <v>0</v>
      </c>
      <c r="AD362" s="94">
        <f t="array" ref="AD362">IFERROR(INDEX(#REF!,MATCH($A316&amp;$D362,#REF!,0),MATCH(AD$3,#REF!,0)),0)</f>
        <v>0</v>
      </c>
      <c r="AE362" s="94">
        <f t="array" ref="AE362">IFERROR(INDEX(#REF!,MATCH($A316&amp;$D362,#REF!,0),MATCH(AE$3,#REF!,0)),0)</f>
        <v>0</v>
      </c>
      <c r="AF362" s="94">
        <f t="array" ref="AF362">IFERROR(INDEX(#REF!,MATCH($A316&amp;$D362,#REF!,0),MATCH(AF$3,#REF!,0)),0)</f>
        <v>0</v>
      </c>
      <c r="AG362" s="94">
        <f t="array" ref="AG362">IFERROR(INDEX(#REF!,MATCH($A316&amp;$D362,#REF!,0),MATCH(AG$3,#REF!,0)),0)</f>
        <v>0</v>
      </c>
      <c r="AH362" s="94">
        <f t="array" ref="AH362">IFERROR(INDEX(#REF!,MATCH($A316&amp;$D362,#REF!,0),MATCH(AH$3,#REF!,0)),0)</f>
        <v>0</v>
      </c>
      <c r="AI362" s="94">
        <f t="array" ref="AI362">IFERROR(INDEX(#REF!,MATCH($A316&amp;$D362,#REF!,0),MATCH(AI$3,#REF!,0)),0)</f>
        <v>0</v>
      </c>
      <c r="AJ362" s="94">
        <f t="array" ref="AJ362">IFERROR(INDEX(#REF!,MATCH($A316&amp;$D362,#REF!,0),MATCH(AJ$3,#REF!,0)),0)</f>
        <v>0</v>
      </c>
      <c r="AK362" s="79"/>
      <c r="AL362" s="80">
        <f t="shared" si="873"/>
        <v>0</v>
      </c>
      <c r="AM362" s="85" t="e">
        <f>AL362/AL318</f>
        <v>#DIV/0!</v>
      </c>
      <c r="AN362" s="60" t="e">
        <f>D316&amp;D362</f>
        <v>#REF!</v>
      </c>
      <c r="AO362" s="94">
        <f t="array" ref="AO362">IFERROR(INDEX(#REF!,MATCH($A316&amp;$D362,#REF!,0),MATCH(AO$3,#REF!,0)),0)</f>
        <v>0</v>
      </c>
      <c r="AP362" s="94">
        <f t="array" ref="AP362">IFERROR(INDEX(#REF!,MATCH($A316&amp;$D362,#REF!,0),MATCH(AP$3,#REF!,0)),0)</f>
        <v>0</v>
      </c>
      <c r="AQ362" s="94">
        <f t="array" ref="AQ362">IFERROR(INDEX(#REF!,MATCH($A316&amp;$D362,#REF!,0),MATCH(AQ$3,#REF!,0)),0)</f>
        <v>0</v>
      </c>
      <c r="AR362" s="94">
        <f t="array" ref="AR362">IFERROR(INDEX(#REF!,MATCH($A316&amp;$D362,#REF!,0),MATCH(AR$3,#REF!,0)),0)</f>
        <v>0</v>
      </c>
      <c r="AS362" s="94">
        <f t="array" ref="AS362">IFERROR(INDEX(#REF!,MATCH($A316&amp;$D362,#REF!,0),MATCH(AS$3,#REF!,0)),0)</f>
        <v>0</v>
      </c>
      <c r="AT362" s="94">
        <f t="array" ref="AT362">IFERROR(INDEX(#REF!,MATCH($A316&amp;$D362,#REF!,0),MATCH(AT$3,#REF!,0)),0)</f>
        <v>0</v>
      </c>
      <c r="AU362" s="94">
        <f t="array" ref="AU362">IFERROR(INDEX(#REF!,MATCH($A316&amp;$D362,#REF!,0),MATCH(AU$3,#REF!,0)),0)</f>
        <v>0</v>
      </c>
      <c r="AV362" s="94">
        <f t="array" ref="AV362">IFERROR(INDEX(#REF!,MATCH($A316&amp;$D362,#REF!,0),MATCH(AV$3,#REF!,0)),0)</f>
        <v>0</v>
      </c>
      <c r="AW362" s="94">
        <f t="array" ref="AW362">IFERROR(INDEX(#REF!,MATCH($A316&amp;$D362,#REF!,0),MATCH(AW$3,#REF!,0)),0)</f>
        <v>0</v>
      </c>
      <c r="AX362" s="94">
        <f t="array" ref="AX362">IFERROR(INDEX(#REF!,MATCH($A316&amp;$D362,#REF!,0),MATCH(AX$3,#REF!,0)),0)</f>
        <v>0</v>
      </c>
      <c r="AY362" s="94">
        <f t="array" ref="AY362">IFERROR(INDEX(#REF!,MATCH($A316&amp;$D362,#REF!,0),MATCH(AY$3,#REF!,0)),0)</f>
        <v>0</v>
      </c>
      <c r="AZ362" s="94">
        <f t="array" ref="AZ362">IFERROR(INDEX(#REF!,MATCH($A316&amp;$D362,#REF!,0),MATCH(AZ$3,#REF!,0)),0)</f>
        <v>0</v>
      </c>
      <c r="BA362" s="79"/>
      <c r="BB362" s="80">
        <f t="shared" si="875"/>
        <v>0</v>
      </c>
      <c r="BC362" s="85" t="e">
        <f>BB362/BB318</f>
        <v>#DIV/0!</v>
      </c>
      <c r="BD362" s="60"/>
      <c r="BE362" s="94" t="str">
        <f t="shared" si="916"/>
        <v>Corte de custo</v>
      </c>
      <c r="BF362" s="115">
        <f t="shared" si="916"/>
        <v>0</v>
      </c>
      <c r="BG362" s="112">
        <f t="shared" si="916"/>
        <v>0</v>
      </c>
      <c r="BH362" s="111" t="e">
        <f>BH318</f>
        <v>#REF!</v>
      </c>
      <c r="BI362" s="115">
        <f t="shared" si="913"/>
        <v>0</v>
      </c>
      <c r="BJ362" s="112">
        <f t="shared" si="913"/>
        <v>0</v>
      </c>
      <c r="BK362" s="111">
        <f t="shared" si="917"/>
        <v>0</v>
      </c>
      <c r="BL362" s="60"/>
      <c r="BM362" s="94">
        <f t="array" ref="BM362">IFERROR(INDEX(#REF!,MATCH($A316&amp;$D362,#REF!,0),MATCH(BM$3,#REF!,0)),0)</f>
        <v>0</v>
      </c>
      <c r="BN362" s="94">
        <f t="array" ref="BN362">IFERROR(INDEX(#REF!,MATCH($A316&amp;$D362,#REF!,0),MATCH(BN$3,#REF!,0)),0)</f>
        <v>0</v>
      </c>
      <c r="BO362" s="94">
        <f t="array" ref="BO362">IFERROR(INDEX(#REF!,MATCH($A316&amp;$D362,#REF!,0),MATCH(BO$3,#REF!,0)),0)</f>
        <v>0</v>
      </c>
      <c r="BP362" s="94">
        <f t="array" ref="BP362">IFERROR(INDEX(#REF!,MATCH($A316&amp;$D362,#REF!,0),MATCH(BP$3,#REF!,0)),0)</f>
        <v>0</v>
      </c>
      <c r="BQ362" s="94" t="e">
        <f t="shared" ref="BQ362:BX362" si="940">((BQ318*$G362*--(AND($BF362=0,$BG362=0))+$BF362+BQ318*$BG362)*--(BQ$3&gt;=$BH362))*(1+$BJ362*--(BQ$3&gt;=$BK362))*--(IFERROR(MOD(MONTH(BQ$3),$BI362),0)=0)</f>
        <v>#REF!</v>
      </c>
      <c r="BR362" s="94" t="e">
        <f t="shared" si="940"/>
        <v>#REF!</v>
      </c>
      <c r="BS362" s="94" t="e">
        <f t="shared" si="940"/>
        <v>#REF!</v>
      </c>
      <c r="BT362" s="94" t="e">
        <f t="shared" si="940"/>
        <v>#REF!</v>
      </c>
      <c r="BU362" s="94" t="e">
        <f t="shared" si="940"/>
        <v>#REF!</v>
      </c>
      <c r="BV362" s="94" t="e">
        <f t="shared" si="940"/>
        <v>#REF!</v>
      </c>
      <c r="BW362" s="94" t="e">
        <f t="shared" si="940"/>
        <v>#REF!</v>
      </c>
      <c r="BX362" s="94" t="e">
        <f t="shared" si="940"/>
        <v>#REF!</v>
      </c>
      <c r="BY362" s="79"/>
      <c r="BZ362" s="80" t="e">
        <f t="shared" si="877"/>
        <v>#REF!</v>
      </c>
      <c r="CA362" s="85" t="e">
        <f>BZ362/BZ318</f>
        <v>#REF!</v>
      </c>
      <c r="CB362" s="60"/>
      <c r="CC362" s="94" t="e">
        <f t="shared" ref="CC362:CN362" si="941">((CC318*$G362*--(AND($BF362=0,$BG362=0))+$BF362+CC318*$BG362)*--(CC$3&gt;=$BH362))*(1+$BJ362*--(CC$3&gt;=$BK362))*--(IFERROR(MOD(MONTH(CC$3),$BI362),0)=0)</f>
        <v>#REF!</v>
      </c>
      <c r="CD362" s="94" t="e">
        <f t="shared" si="941"/>
        <v>#REF!</v>
      </c>
      <c r="CE362" s="94" t="e">
        <f t="shared" si="941"/>
        <v>#REF!</v>
      </c>
      <c r="CF362" s="94" t="e">
        <f t="shared" si="941"/>
        <v>#REF!</v>
      </c>
      <c r="CG362" s="94" t="e">
        <f t="shared" si="941"/>
        <v>#REF!</v>
      </c>
      <c r="CH362" s="94" t="e">
        <f t="shared" si="941"/>
        <v>#REF!</v>
      </c>
      <c r="CI362" s="94" t="e">
        <f t="shared" si="941"/>
        <v>#REF!</v>
      </c>
      <c r="CJ362" s="94" t="e">
        <f t="shared" si="941"/>
        <v>#REF!</v>
      </c>
      <c r="CK362" s="94" t="e">
        <f t="shared" si="941"/>
        <v>#REF!</v>
      </c>
      <c r="CL362" s="94" t="e">
        <f t="shared" si="941"/>
        <v>#REF!</v>
      </c>
      <c r="CM362" s="94" t="e">
        <f t="shared" si="941"/>
        <v>#REF!</v>
      </c>
      <c r="CN362" s="94" t="e">
        <f t="shared" si="941"/>
        <v>#REF!</v>
      </c>
      <c r="CO362" s="79"/>
      <c r="CP362" s="80" t="e">
        <f t="shared" si="879"/>
        <v>#REF!</v>
      </c>
      <c r="CQ362" s="85" t="e">
        <f>CP362/CP318</f>
        <v>#REF!</v>
      </c>
    </row>
    <row r="363" spans="1:95" ht="10.5" customHeight="1" x14ac:dyDescent="0.25">
      <c r="A363" s="70" t="str">
        <f t="shared" si="908"/>
        <v>DespesaServiços contratados</v>
      </c>
      <c r="B363" s="114" t="s">
        <v>53</v>
      </c>
      <c r="C363" s="70"/>
      <c r="D363" s="60" t="s">
        <v>131</v>
      </c>
      <c r="E363" s="60" t="e">
        <f>D316</f>
        <v>#REF!</v>
      </c>
      <c r="F363" s="60"/>
      <c r="G363" s="62">
        <v>-1.15366778420781E-2</v>
      </c>
      <c r="H363" s="60"/>
      <c r="I363" s="67">
        <v>0</v>
      </c>
      <c r="J363" s="67">
        <v>0</v>
      </c>
      <c r="K363" s="67">
        <v>0</v>
      </c>
      <c r="L363" s="67">
        <v>-504.3184899767802</v>
      </c>
      <c r="M363" s="67">
        <v>0</v>
      </c>
      <c r="N363" s="67">
        <v>0</v>
      </c>
      <c r="O363" s="67">
        <v>0</v>
      </c>
      <c r="P363" s="67">
        <v>0</v>
      </c>
      <c r="Q363" s="67">
        <v>0</v>
      </c>
      <c r="R363" s="67">
        <v>-450.70951117936983</v>
      </c>
      <c r="S363" s="67">
        <v>0</v>
      </c>
      <c r="T363" s="67">
        <v>0</v>
      </c>
      <c r="U363" s="60"/>
      <c r="V363" s="87">
        <f t="shared" si="871"/>
        <v>-955.02800115615003</v>
      </c>
      <c r="W363" s="62">
        <f>V363/V318</f>
        <v>-1.4843399343387811E-3</v>
      </c>
      <c r="X363" s="60"/>
      <c r="Y363" s="67">
        <f t="shared" ref="Y363:AJ363" si="942">SUM(Y364:Y366)</f>
        <v>0</v>
      </c>
      <c r="Z363" s="67">
        <f t="shared" si="942"/>
        <v>0</v>
      </c>
      <c r="AA363" s="67">
        <f t="shared" si="942"/>
        <v>0</v>
      </c>
      <c r="AB363" s="67">
        <f t="shared" si="942"/>
        <v>0</v>
      </c>
      <c r="AC363" s="67">
        <f t="shared" si="942"/>
        <v>0</v>
      </c>
      <c r="AD363" s="67">
        <f t="shared" si="942"/>
        <v>0</v>
      </c>
      <c r="AE363" s="67">
        <f t="shared" si="942"/>
        <v>0</v>
      </c>
      <c r="AF363" s="67">
        <f t="shared" si="942"/>
        <v>0</v>
      </c>
      <c r="AG363" s="67">
        <f t="shared" si="942"/>
        <v>0</v>
      </c>
      <c r="AH363" s="67">
        <f t="shared" si="942"/>
        <v>0</v>
      </c>
      <c r="AI363" s="67">
        <f t="shared" si="942"/>
        <v>0</v>
      </c>
      <c r="AJ363" s="67">
        <f t="shared" si="942"/>
        <v>0</v>
      </c>
      <c r="AK363" s="60"/>
      <c r="AL363" s="87">
        <f t="shared" si="873"/>
        <v>0</v>
      </c>
      <c r="AM363" s="62" t="e">
        <f>AL363/AL318</f>
        <v>#DIV/0!</v>
      </c>
      <c r="AN363" s="60" t="e">
        <f>D316&amp;D363</f>
        <v>#REF!</v>
      </c>
      <c r="AO363" s="67">
        <f t="shared" ref="AO363:AZ363" si="943">SUM(AO364:AO366)</f>
        <v>0</v>
      </c>
      <c r="AP363" s="67">
        <f t="shared" si="943"/>
        <v>0</v>
      </c>
      <c r="AQ363" s="67">
        <f t="shared" si="943"/>
        <v>0</v>
      </c>
      <c r="AR363" s="67">
        <f t="shared" si="943"/>
        <v>0</v>
      </c>
      <c r="AS363" s="67">
        <f t="shared" si="943"/>
        <v>0</v>
      </c>
      <c r="AT363" s="67">
        <f t="shared" si="943"/>
        <v>0</v>
      </c>
      <c r="AU363" s="67">
        <f t="shared" si="943"/>
        <v>0</v>
      </c>
      <c r="AV363" s="67">
        <f t="shared" si="943"/>
        <v>0</v>
      </c>
      <c r="AW363" s="67">
        <f t="shared" si="943"/>
        <v>0</v>
      </c>
      <c r="AX363" s="67">
        <f t="shared" si="943"/>
        <v>0</v>
      </c>
      <c r="AY363" s="67">
        <f t="shared" si="943"/>
        <v>0</v>
      </c>
      <c r="AZ363" s="67">
        <f t="shared" si="943"/>
        <v>0</v>
      </c>
      <c r="BA363" s="60"/>
      <c r="BB363" s="87">
        <f t="shared" si="875"/>
        <v>0</v>
      </c>
      <c r="BC363" s="62" t="e">
        <f>BB363/BB318</f>
        <v>#DIV/0!</v>
      </c>
      <c r="BD363" s="60"/>
      <c r="BE363" s="67">
        <f t="shared" si="916"/>
        <v>0</v>
      </c>
      <c r="BF363" s="119">
        <f t="shared" si="916"/>
        <v>0</v>
      </c>
      <c r="BG363" s="120">
        <f t="shared" si="916"/>
        <v>0</v>
      </c>
      <c r="BH363" s="121" t="e">
        <f>BH318</f>
        <v>#REF!</v>
      </c>
      <c r="BI363" s="69">
        <f t="shared" si="913"/>
        <v>0</v>
      </c>
      <c r="BJ363" s="120">
        <f t="shared" si="913"/>
        <v>0</v>
      </c>
      <c r="BK363" s="121">
        <f t="shared" si="917"/>
        <v>0</v>
      </c>
      <c r="BL363" s="60"/>
      <c r="BM363" s="67">
        <f t="shared" ref="BM363:BX363" si="944">SUM(BM364:BM366)</f>
        <v>0</v>
      </c>
      <c r="BN363" s="67">
        <f t="shared" si="944"/>
        <v>0</v>
      </c>
      <c r="BO363" s="67">
        <f t="shared" si="944"/>
        <v>0</v>
      </c>
      <c r="BP363" s="67">
        <f t="shared" si="944"/>
        <v>0</v>
      </c>
      <c r="BQ363" s="67" t="e">
        <f t="shared" si="944"/>
        <v>#REF!</v>
      </c>
      <c r="BR363" s="67" t="e">
        <f t="shared" si="944"/>
        <v>#REF!</v>
      </c>
      <c r="BS363" s="67" t="e">
        <f t="shared" si="944"/>
        <v>#REF!</v>
      </c>
      <c r="BT363" s="67" t="e">
        <f t="shared" si="944"/>
        <v>#REF!</v>
      </c>
      <c r="BU363" s="67" t="e">
        <f t="shared" si="944"/>
        <v>#REF!</v>
      </c>
      <c r="BV363" s="67" t="e">
        <f t="shared" si="944"/>
        <v>#REF!</v>
      </c>
      <c r="BW363" s="67" t="e">
        <f t="shared" si="944"/>
        <v>#REF!</v>
      </c>
      <c r="BX363" s="67" t="e">
        <f t="shared" si="944"/>
        <v>#REF!</v>
      </c>
      <c r="BY363" s="60"/>
      <c r="BZ363" s="87" t="e">
        <f t="shared" si="877"/>
        <v>#REF!</v>
      </c>
      <c r="CA363" s="62" t="e">
        <f>BZ363/BZ318</f>
        <v>#REF!</v>
      </c>
      <c r="CB363" s="60"/>
      <c r="CC363" s="67" t="e">
        <f t="shared" ref="CC363:CN363" si="945">SUM(CC364:CC366)</f>
        <v>#REF!</v>
      </c>
      <c r="CD363" s="67" t="e">
        <f t="shared" si="945"/>
        <v>#REF!</v>
      </c>
      <c r="CE363" s="67" t="e">
        <f t="shared" si="945"/>
        <v>#REF!</v>
      </c>
      <c r="CF363" s="67" t="e">
        <f t="shared" si="945"/>
        <v>#REF!</v>
      </c>
      <c r="CG363" s="67" t="e">
        <f t="shared" si="945"/>
        <v>#REF!</v>
      </c>
      <c r="CH363" s="67" t="e">
        <f t="shared" si="945"/>
        <v>#REF!</v>
      </c>
      <c r="CI363" s="67" t="e">
        <f t="shared" si="945"/>
        <v>#REF!</v>
      </c>
      <c r="CJ363" s="67" t="e">
        <f t="shared" si="945"/>
        <v>#REF!</v>
      </c>
      <c r="CK363" s="67" t="e">
        <f t="shared" si="945"/>
        <v>#REF!</v>
      </c>
      <c r="CL363" s="67" t="e">
        <f t="shared" si="945"/>
        <v>#REF!</v>
      </c>
      <c r="CM363" s="67" t="e">
        <f t="shared" si="945"/>
        <v>#REF!</v>
      </c>
      <c r="CN363" s="67" t="e">
        <f t="shared" si="945"/>
        <v>#REF!</v>
      </c>
      <c r="CO363" s="60"/>
      <c r="CP363" s="87" t="e">
        <f t="shared" si="879"/>
        <v>#REF!</v>
      </c>
      <c r="CQ363" s="62" t="e">
        <f>CP363/CP318</f>
        <v>#REF!</v>
      </c>
    </row>
    <row r="364" spans="1:95" ht="10.5" customHeight="1" outlineLevel="1" x14ac:dyDescent="0.25">
      <c r="A364" s="70" t="str">
        <f t="shared" si="908"/>
        <v>DespesaContabilidade</v>
      </c>
      <c r="B364" s="114" t="s">
        <v>53</v>
      </c>
      <c r="C364" s="78" t="s">
        <v>281</v>
      </c>
      <c r="D364" s="79" t="s">
        <v>132</v>
      </c>
      <c r="E364" s="79" t="e">
        <f>D316</f>
        <v>#REF!</v>
      </c>
      <c r="F364" s="79"/>
      <c r="G364" s="85">
        <v>0</v>
      </c>
      <c r="H364" s="79"/>
      <c r="I364" s="94">
        <v>0</v>
      </c>
      <c r="J364" s="94">
        <v>0</v>
      </c>
      <c r="K364" s="94">
        <v>0</v>
      </c>
      <c r="L364" s="94">
        <v>0</v>
      </c>
      <c r="M364" s="94">
        <v>0</v>
      </c>
      <c r="N364" s="94">
        <v>0</v>
      </c>
      <c r="O364" s="94">
        <v>0</v>
      </c>
      <c r="P364" s="94">
        <v>0</v>
      </c>
      <c r="Q364" s="94">
        <v>0</v>
      </c>
      <c r="R364" s="94">
        <v>0</v>
      </c>
      <c r="S364" s="94">
        <v>0</v>
      </c>
      <c r="T364" s="94">
        <v>0</v>
      </c>
      <c r="U364" s="79"/>
      <c r="V364" s="80">
        <f t="shared" si="871"/>
        <v>0</v>
      </c>
      <c r="W364" s="85">
        <f>V364/V318</f>
        <v>0</v>
      </c>
      <c r="X364" s="60"/>
      <c r="Y364" s="94">
        <f t="array" ref="Y364">IFERROR(INDEX(#REF!,MATCH($A316&amp;$D364,#REF!,0),MATCH(Y$3,#REF!,0)),0)</f>
        <v>0</v>
      </c>
      <c r="Z364" s="94">
        <f t="array" ref="Z364">IFERROR(INDEX(#REF!,MATCH($A316&amp;$D364,#REF!,0),MATCH(Z$3,#REF!,0)),0)</f>
        <v>0</v>
      </c>
      <c r="AA364" s="94">
        <f t="array" ref="AA364">IFERROR(INDEX(#REF!,MATCH($A316&amp;$D364,#REF!,0),MATCH(AA$3,#REF!,0)),0)</f>
        <v>0</v>
      </c>
      <c r="AB364" s="94">
        <f t="array" ref="AB364">IFERROR(INDEX(#REF!,MATCH($A316&amp;$D364,#REF!,0),MATCH(AB$3,#REF!,0)),0)</f>
        <v>0</v>
      </c>
      <c r="AC364" s="94">
        <f t="array" ref="AC364">IFERROR(INDEX(#REF!,MATCH($A316&amp;$D364,#REF!,0),MATCH(AC$3,#REF!,0)),0)</f>
        <v>0</v>
      </c>
      <c r="AD364" s="94">
        <f t="array" ref="AD364">IFERROR(INDEX(#REF!,MATCH($A316&amp;$D364,#REF!,0),MATCH(AD$3,#REF!,0)),0)</f>
        <v>0</v>
      </c>
      <c r="AE364" s="94">
        <f t="array" ref="AE364">IFERROR(INDEX(#REF!,MATCH($A316&amp;$D364,#REF!,0),MATCH(AE$3,#REF!,0)),0)</f>
        <v>0</v>
      </c>
      <c r="AF364" s="94">
        <f t="array" ref="AF364">IFERROR(INDEX(#REF!,MATCH($A316&amp;$D364,#REF!,0),MATCH(AF$3,#REF!,0)),0)</f>
        <v>0</v>
      </c>
      <c r="AG364" s="94">
        <f t="array" ref="AG364">IFERROR(INDEX(#REF!,MATCH($A316&amp;$D364,#REF!,0),MATCH(AG$3,#REF!,0)),0)</f>
        <v>0</v>
      </c>
      <c r="AH364" s="94">
        <f t="array" ref="AH364">IFERROR(INDEX(#REF!,MATCH($A316&amp;$D364,#REF!,0),MATCH(AH$3,#REF!,0)),0)</f>
        <v>0</v>
      </c>
      <c r="AI364" s="94">
        <f t="array" ref="AI364">IFERROR(INDEX(#REF!,MATCH($A316&amp;$D364,#REF!,0),MATCH(AI$3,#REF!,0)),0)</f>
        <v>0</v>
      </c>
      <c r="AJ364" s="94">
        <f t="array" ref="AJ364">IFERROR(INDEX(#REF!,MATCH($A316&amp;$D364,#REF!,0),MATCH(AJ$3,#REF!,0)),0)</f>
        <v>0</v>
      </c>
      <c r="AK364" s="79"/>
      <c r="AL364" s="80">
        <f t="shared" si="873"/>
        <v>0</v>
      </c>
      <c r="AM364" s="85" t="e">
        <f>AL364/AL318</f>
        <v>#DIV/0!</v>
      </c>
      <c r="AN364" s="60" t="e">
        <f>D316&amp;D364</f>
        <v>#REF!</v>
      </c>
      <c r="AO364" s="94">
        <f t="array" ref="AO364">IFERROR(INDEX(#REF!,MATCH($A316&amp;$D364,#REF!,0),MATCH(AO$3,#REF!,0)),0)</f>
        <v>0</v>
      </c>
      <c r="AP364" s="94">
        <f t="array" ref="AP364">IFERROR(INDEX(#REF!,MATCH($A316&amp;$D364,#REF!,0),MATCH(AP$3,#REF!,0)),0)</f>
        <v>0</v>
      </c>
      <c r="AQ364" s="94">
        <f t="array" ref="AQ364">IFERROR(INDEX(#REF!,MATCH($A316&amp;$D364,#REF!,0),MATCH(AQ$3,#REF!,0)),0)</f>
        <v>0</v>
      </c>
      <c r="AR364" s="94">
        <f t="array" ref="AR364">IFERROR(INDEX(#REF!,MATCH($A316&amp;$D364,#REF!,0),MATCH(AR$3,#REF!,0)),0)</f>
        <v>0</v>
      </c>
      <c r="AS364" s="94">
        <f t="array" ref="AS364">IFERROR(INDEX(#REF!,MATCH($A316&amp;$D364,#REF!,0),MATCH(AS$3,#REF!,0)),0)</f>
        <v>0</v>
      </c>
      <c r="AT364" s="94">
        <f t="array" ref="AT364">IFERROR(INDEX(#REF!,MATCH($A316&amp;$D364,#REF!,0),MATCH(AT$3,#REF!,0)),0)</f>
        <v>0</v>
      </c>
      <c r="AU364" s="94">
        <f t="array" ref="AU364">IFERROR(INDEX(#REF!,MATCH($A316&amp;$D364,#REF!,0),MATCH(AU$3,#REF!,0)),0)</f>
        <v>0</v>
      </c>
      <c r="AV364" s="94">
        <f t="array" ref="AV364">IFERROR(INDEX(#REF!,MATCH($A316&amp;$D364,#REF!,0),MATCH(AV$3,#REF!,0)),0)</f>
        <v>0</v>
      </c>
      <c r="AW364" s="94">
        <f t="array" ref="AW364">IFERROR(INDEX(#REF!,MATCH($A316&amp;$D364,#REF!,0),MATCH(AW$3,#REF!,0)),0)</f>
        <v>0</v>
      </c>
      <c r="AX364" s="94">
        <f t="array" ref="AX364">IFERROR(INDEX(#REF!,MATCH($A316&amp;$D364,#REF!,0),MATCH(AX$3,#REF!,0)),0)</f>
        <v>0</v>
      </c>
      <c r="AY364" s="94">
        <f t="array" ref="AY364">IFERROR(INDEX(#REF!,MATCH($A316&amp;$D364,#REF!,0),MATCH(AY$3,#REF!,0)),0)</f>
        <v>0</v>
      </c>
      <c r="AZ364" s="94">
        <f t="array" ref="AZ364">IFERROR(INDEX(#REF!,MATCH($A316&amp;$D364,#REF!,0),MATCH(AZ$3,#REF!,0)),0)</f>
        <v>0</v>
      </c>
      <c r="BA364" s="79"/>
      <c r="BB364" s="80">
        <f t="shared" si="875"/>
        <v>0</v>
      </c>
      <c r="BC364" s="85" t="e">
        <f>BB364/BB318</f>
        <v>#DIV/0!</v>
      </c>
      <c r="BD364" s="60"/>
      <c r="BE364" s="94" t="str">
        <f t="shared" si="916"/>
        <v>Venegas Contábil</v>
      </c>
      <c r="BF364" s="115">
        <f t="shared" si="916"/>
        <v>-600</v>
      </c>
      <c r="BG364" s="112">
        <f t="shared" si="916"/>
        <v>0</v>
      </c>
      <c r="BH364" s="111" t="e">
        <f>BH318</f>
        <v>#REF!</v>
      </c>
      <c r="BI364" s="113">
        <f t="shared" si="913"/>
        <v>0</v>
      </c>
      <c r="BJ364" s="112">
        <f t="shared" si="913"/>
        <v>0</v>
      </c>
      <c r="BK364" s="111">
        <f t="shared" si="917"/>
        <v>0</v>
      </c>
      <c r="BL364" s="60"/>
      <c r="BM364" s="94">
        <f t="array" ref="BM364">IFERROR(INDEX(#REF!,MATCH($A316&amp;$D364,#REF!,0),MATCH(BM$3,#REF!,0)),0)</f>
        <v>0</v>
      </c>
      <c r="BN364" s="94">
        <f t="array" ref="BN364">IFERROR(INDEX(#REF!,MATCH($A316&amp;$D364,#REF!,0),MATCH(BN$3,#REF!,0)),0)</f>
        <v>0</v>
      </c>
      <c r="BO364" s="94">
        <f t="array" ref="BO364">IFERROR(INDEX(#REF!,MATCH($A316&amp;$D364,#REF!,0),MATCH(BO$3,#REF!,0)),0)</f>
        <v>0</v>
      </c>
      <c r="BP364" s="94">
        <f t="array" ref="BP364">IFERROR(INDEX(#REF!,MATCH($A316&amp;$D364,#REF!,0),MATCH(BP$3,#REF!,0)),0)</f>
        <v>0</v>
      </c>
      <c r="BQ364" s="94" t="e">
        <f t="shared" ref="BQ364:BX364" si="946">((BQ318*$G364*--(AND($BF364=0,$BG364=0))+$BF364+BQ318*$BG364)*--(BQ$3&gt;=$BH364))*(1+$BJ364*--(BQ$3&gt;=$BK364))*--(IFERROR(MOD(MONTH(BQ$3),$BI364),0)=0)</f>
        <v>#REF!</v>
      </c>
      <c r="BR364" s="94" t="e">
        <f t="shared" si="946"/>
        <v>#REF!</v>
      </c>
      <c r="BS364" s="94" t="e">
        <f t="shared" si="946"/>
        <v>#REF!</v>
      </c>
      <c r="BT364" s="94" t="e">
        <f t="shared" si="946"/>
        <v>#REF!</v>
      </c>
      <c r="BU364" s="94" t="e">
        <f t="shared" si="946"/>
        <v>#REF!</v>
      </c>
      <c r="BV364" s="94" t="e">
        <f t="shared" si="946"/>
        <v>#REF!</v>
      </c>
      <c r="BW364" s="94" t="e">
        <f t="shared" si="946"/>
        <v>#REF!</v>
      </c>
      <c r="BX364" s="94" t="e">
        <f t="shared" si="946"/>
        <v>#REF!</v>
      </c>
      <c r="BY364" s="79"/>
      <c r="BZ364" s="80" t="e">
        <f t="shared" si="877"/>
        <v>#REF!</v>
      </c>
      <c r="CA364" s="85" t="e">
        <f>BZ364/BZ318</f>
        <v>#REF!</v>
      </c>
      <c r="CB364" s="60"/>
      <c r="CC364" s="94" t="e">
        <f t="shared" ref="CC364:CN364" si="947">((CC318*$G364*--(AND($BF364=0,$BG364=0))+$BF364+CC318*$BG364)*--(CC$3&gt;=$BH364))*(1+$BJ364*--(CC$3&gt;=$BK364))*--(IFERROR(MOD(MONTH(CC$3),$BI364),0)=0)</f>
        <v>#REF!</v>
      </c>
      <c r="CD364" s="94" t="e">
        <f t="shared" si="947"/>
        <v>#REF!</v>
      </c>
      <c r="CE364" s="94" t="e">
        <f t="shared" si="947"/>
        <v>#REF!</v>
      </c>
      <c r="CF364" s="94" t="e">
        <f t="shared" si="947"/>
        <v>#REF!</v>
      </c>
      <c r="CG364" s="94" t="e">
        <f t="shared" si="947"/>
        <v>#REF!</v>
      </c>
      <c r="CH364" s="94" t="e">
        <f t="shared" si="947"/>
        <v>#REF!</v>
      </c>
      <c r="CI364" s="94" t="e">
        <f t="shared" si="947"/>
        <v>#REF!</v>
      </c>
      <c r="CJ364" s="94" t="e">
        <f t="shared" si="947"/>
        <v>#REF!</v>
      </c>
      <c r="CK364" s="94" t="e">
        <f t="shared" si="947"/>
        <v>#REF!</v>
      </c>
      <c r="CL364" s="94" t="e">
        <f t="shared" si="947"/>
        <v>#REF!</v>
      </c>
      <c r="CM364" s="94" t="e">
        <f t="shared" si="947"/>
        <v>#REF!</v>
      </c>
      <c r="CN364" s="94" t="e">
        <f t="shared" si="947"/>
        <v>#REF!</v>
      </c>
      <c r="CO364" s="79"/>
      <c r="CP364" s="80" t="e">
        <f t="shared" si="879"/>
        <v>#REF!</v>
      </c>
      <c r="CQ364" s="85" t="e">
        <f>CP364/CP318</f>
        <v>#REF!</v>
      </c>
    </row>
    <row r="365" spans="1:95" ht="10.5" customHeight="1" outlineLevel="1" x14ac:dyDescent="0.25">
      <c r="A365" s="70" t="str">
        <f t="shared" si="908"/>
        <v>DespesaInternet</v>
      </c>
      <c r="B365" s="114" t="s">
        <v>53</v>
      </c>
      <c r="C365" s="78" t="s">
        <v>283</v>
      </c>
      <c r="D365" s="79" t="s">
        <v>137</v>
      </c>
      <c r="E365" s="79" t="e">
        <f>D316</f>
        <v>#REF!</v>
      </c>
      <c r="F365" s="79"/>
      <c r="G365" s="85">
        <v>-2.2336437834284588E-3</v>
      </c>
      <c r="H365" s="79"/>
      <c r="I365" s="94">
        <f t="shared" ref="I365:T365" si="948">((I317*$G365*--(AND($BF365=0,$BG365=0))+$BF365+I317*$BG365)*--(I$3&gt;=$BH365))*(1+$BJ365*--(I$3&gt;=$BK365))*--(IFERROR(MOD(MONTH(I$3),$BI365),0)=0)</f>
        <v>0</v>
      </c>
      <c r="J365" s="94">
        <f t="shared" si="948"/>
        <v>0</v>
      </c>
      <c r="K365" s="94">
        <f t="shared" si="948"/>
        <v>0</v>
      </c>
      <c r="L365" s="94">
        <f t="shared" si="948"/>
        <v>0</v>
      </c>
      <c r="M365" s="94">
        <f t="shared" si="948"/>
        <v>0</v>
      </c>
      <c r="N365" s="94">
        <f t="shared" si="948"/>
        <v>0</v>
      </c>
      <c r="O365" s="94">
        <f t="shared" si="948"/>
        <v>0</v>
      </c>
      <c r="P365" s="94">
        <f t="shared" si="948"/>
        <v>0</v>
      </c>
      <c r="Q365" s="94">
        <f t="shared" si="948"/>
        <v>0</v>
      </c>
      <c r="R365" s="94">
        <f t="shared" si="948"/>
        <v>0</v>
      </c>
      <c r="S365" s="94">
        <f t="shared" si="948"/>
        <v>0</v>
      </c>
      <c r="T365" s="94">
        <f t="shared" si="948"/>
        <v>0</v>
      </c>
      <c r="U365" s="79"/>
      <c r="V365" s="80">
        <f t="shared" si="871"/>
        <v>0</v>
      </c>
      <c r="W365" s="85">
        <f>V365/V317</f>
        <v>0</v>
      </c>
      <c r="X365" s="60"/>
      <c r="Y365" s="94">
        <f t="array" ref="Y365">IFERROR(INDEX(#REF!,MATCH($A316&amp;$D365,#REF!,0),MATCH(Y$3,#REF!,0)),0)</f>
        <v>0</v>
      </c>
      <c r="Z365" s="94">
        <f t="array" ref="Z365">IFERROR(INDEX(#REF!,MATCH($A316&amp;$D365,#REF!,0),MATCH(Z$3,#REF!,0)),0)</f>
        <v>0</v>
      </c>
      <c r="AA365" s="94">
        <f t="array" ref="AA365">IFERROR(INDEX(#REF!,MATCH($A316&amp;$D365,#REF!,0),MATCH(AA$3,#REF!,0)),0)</f>
        <v>0</v>
      </c>
      <c r="AB365" s="94">
        <f t="array" ref="AB365">IFERROR(INDEX(#REF!,MATCH($A316&amp;$D365,#REF!,0),MATCH(AB$3,#REF!,0)),0)</f>
        <v>0</v>
      </c>
      <c r="AC365" s="94">
        <f t="array" ref="AC365">IFERROR(INDEX(#REF!,MATCH($A316&amp;$D365,#REF!,0),MATCH(AC$3,#REF!,0)),0)</f>
        <v>0</v>
      </c>
      <c r="AD365" s="94">
        <f t="array" ref="AD365">IFERROR(INDEX(#REF!,MATCH($A316&amp;$D365,#REF!,0),MATCH(AD$3,#REF!,0)),0)</f>
        <v>0</v>
      </c>
      <c r="AE365" s="94">
        <f t="array" ref="AE365">IFERROR(INDEX(#REF!,MATCH($A316&amp;$D365,#REF!,0),MATCH(AE$3,#REF!,0)),0)</f>
        <v>0</v>
      </c>
      <c r="AF365" s="94">
        <f t="array" ref="AF365">IFERROR(INDEX(#REF!,MATCH($A316&amp;$D365,#REF!,0),MATCH(AF$3,#REF!,0)),0)</f>
        <v>0</v>
      </c>
      <c r="AG365" s="94">
        <f t="array" ref="AG365">IFERROR(INDEX(#REF!,MATCH($A316&amp;$D365,#REF!,0),MATCH(AG$3,#REF!,0)),0)</f>
        <v>0</v>
      </c>
      <c r="AH365" s="94">
        <f t="array" ref="AH365">IFERROR(INDEX(#REF!,MATCH($A316&amp;$D365,#REF!,0),MATCH(AH$3,#REF!,0)),0)</f>
        <v>0</v>
      </c>
      <c r="AI365" s="94">
        <f t="array" ref="AI365">IFERROR(INDEX(#REF!,MATCH($A316&amp;$D365,#REF!,0),MATCH(AI$3,#REF!,0)),0)</f>
        <v>0</v>
      </c>
      <c r="AJ365" s="94">
        <f t="array" ref="AJ365">IFERROR(INDEX(#REF!,MATCH($A316&amp;$D365,#REF!,0),MATCH(AJ$3,#REF!,0)),0)</f>
        <v>0</v>
      </c>
      <c r="AK365" s="79"/>
      <c r="AL365" s="80">
        <f t="shared" si="873"/>
        <v>0</v>
      </c>
      <c r="AM365" s="85">
        <f>AL365/AL317</f>
        <v>0</v>
      </c>
      <c r="AN365" s="60" t="e">
        <f>D316&amp;D365</f>
        <v>#REF!</v>
      </c>
      <c r="AO365" s="94">
        <f t="array" ref="AO365">IFERROR(INDEX(#REF!,MATCH($A316&amp;$D365,#REF!,0),MATCH(AO$3,#REF!,0)),0)</f>
        <v>0</v>
      </c>
      <c r="AP365" s="94">
        <f t="array" ref="AP365">IFERROR(INDEX(#REF!,MATCH($A316&amp;$D365,#REF!,0),MATCH(AP$3,#REF!,0)),0)</f>
        <v>0</v>
      </c>
      <c r="AQ365" s="94">
        <f t="array" ref="AQ365">IFERROR(INDEX(#REF!,MATCH($A316&amp;$D365,#REF!,0),MATCH(AQ$3,#REF!,0)),0)</f>
        <v>0</v>
      </c>
      <c r="AR365" s="94">
        <f t="array" ref="AR365">IFERROR(INDEX(#REF!,MATCH($A316&amp;$D365,#REF!,0),MATCH(AR$3,#REF!,0)),0)</f>
        <v>0</v>
      </c>
      <c r="AS365" s="94">
        <f t="array" ref="AS365">IFERROR(INDEX(#REF!,MATCH($A316&amp;$D365,#REF!,0),MATCH(AS$3,#REF!,0)),0)</f>
        <v>0</v>
      </c>
      <c r="AT365" s="94">
        <f t="array" ref="AT365">IFERROR(INDEX(#REF!,MATCH($A316&amp;$D365,#REF!,0),MATCH(AT$3,#REF!,0)),0)</f>
        <v>0</v>
      </c>
      <c r="AU365" s="94">
        <f t="array" ref="AU365">IFERROR(INDEX(#REF!,MATCH($A316&amp;$D365,#REF!,0),MATCH(AU$3,#REF!,0)),0)</f>
        <v>0</v>
      </c>
      <c r="AV365" s="94">
        <f t="array" ref="AV365">IFERROR(INDEX(#REF!,MATCH($A316&amp;$D365,#REF!,0),MATCH(AV$3,#REF!,0)),0)</f>
        <v>0</v>
      </c>
      <c r="AW365" s="94">
        <f t="array" ref="AW365">IFERROR(INDEX(#REF!,MATCH($A316&amp;$D365,#REF!,0),MATCH(AW$3,#REF!,0)),0)</f>
        <v>0</v>
      </c>
      <c r="AX365" s="94">
        <f t="array" ref="AX365">IFERROR(INDEX(#REF!,MATCH($A316&amp;$D365,#REF!,0),MATCH(AX$3,#REF!,0)),0)</f>
        <v>0</v>
      </c>
      <c r="AY365" s="94">
        <f t="array" ref="AY365">IFERROR(INDEX(#REF!,MATCH($A316&amp;$D365,#REF!,0),MATCH(AY$3,#REF!,0)),0)</f>
        <v>0</v>
      </c>
      <c r="AZ365" s="94">
        <f t="array" ref="AZ365">IFERROR(INDEX(#REF!,MATCH($A316&amp;$D365,#REF!,0),MATCH(AZ$3,#REF!,0)),0)</f>
        <v>0</v>
      </c>
      <c r="BA365" s="79"/>
      <c r="BB365" s="80">
        <f t="shared" si="875"/>
        <v>0</v>
      </c>
      <c r="BC365" s="85">
        <f>BB365/BB317</f>
        <v>0</v>
      </c>
      <c r="BD365" s="60"/>
      <c r="BE365" s="94" t="str">
        <f t="shared" si="916"/>
        <v>Venegas Contábil</v>
      </c>
      <c r="BF365" s="115">
        <f t="shared" si="916"/>
        <v>-350</v>
      </c>
      <c r="BG365" s="112">
        <f t="shared" si="916"/>
        <v>0</v>
      </c>
      <c r="BH365" s="111" t="str">
        <f>BH317</f>
        <v>Início</v>
      </c>
      <c r="BI365" s="113">
        <f t="shared" si="913"/>
        <v>0</v>
      </c>
      <c r="BJ365" s="112">
        <f t="shared" si="913"/>
        <v>0.1</v>
      </c>
      <c r="BK365" s="111">
        <f t="shared" si="917"/>
        <v>45658</v>
      </c>
      <c r="BL365" s="60"/>
      <c r="BM365" s="94">
        <f t="array" ref="BM365">IFERROR(INDEX(#REF!,MATCH($A316&amp;$D365,#REF!,0),MATCH(BM$3,#REF!,0)),0)</f>
        <v>0</v>
      </c>
      <c r="BN365" s="94">
        <f t="array" ref="BN365">IFERROR(INDEX(#REF!,MATCH($A316&amp;$D365,#REF!,0),MATCH(BN$3,#REF!,0)),0)</f>
        <v>0</v>
      </c>
      <c r="BO365" s="94">
        <f t="array" ref="BO365">IFERROR(INDEX(#REF!,MATCH($A316&amp;$D365,#REF!,0),MATCH(BO$3,#REF!,0)),0)</f>
        <v>0</v>
      </c>
      <c r="BP365" s="94">
        <f t="array" ref="BP365">IFERROR(INDEX(#REF!,MATCH($A316&amp;$D365,#REF!,0),MATCH(BP$3,#REF!,0)),0)</f>
        <v>0</v>
      </c>
      <c r="BQ365" s="94">
        <f t="shared" ref="BQ365:BX366" si="949">((BQ317*$G365*--(AND($BF365=0,$BG365=0))+$BF365+BQ317*$BG365)*--(BQ$3&gt;=$BH365))*(1+$BJ365*--(BQ$3&gt;=$BK365))*--(IFERROR(MOD(MONTH(BQ$3),$BI365),0)=0)</f>
        <v>0</v>
      </c>
      <c r="BR365" s="94">
        <f t="shared" si="949"/>
        <v>0</v>
      </c>
      <c r="BS365" s="94">
        <f t="shared" si="949"/>
        <v>0</v>
      </c>
      <c r="BT365" s="94">
        <f t="shared" si="949"/>
        <v>0</v>
      </c>
      <c r="BU365" s="94">
        <f t="shared" si="949"/>
        <v>0</v>
      </c>
      <c r="BV365" s="94">
        <f t="shared" si="949"/>
        <v>0</v>
      </c>
      <c r="BW365" s="94">
        <f t="shared" si="949"/>
        <v>0</v>
      </c>
      <c r="BX365" s="94">
        <f t="shared" si="949"/>
        <v>0</v>
      </c>
      <c r="BY365" s="79"/>
      <c r="BZ365" s="80">
        <f t="shared" si="877"/>
        <v>0</v>
      </c>
      <c r="CA365" s="85">
        <f>BZ365/BZ317</f>
        <v>0</v>
      </c>
      <c r="CB365" s="60"/>
      <c r="CC365" s="94">
        <f t="shared" ref="CC365:CN365" si="950">((CC317*$G365*--(AND($BF365=0,$BG365=0))+$BF365+CC317*$BG365)*--(CC$3&gt;=$BH365))*(1+$BJ365*--(CC$3&gt;=$BK365))*--(IFERROR(MOD(MONTH(CC$3),$BI365),0)=0)</f>
        <v>0</v>
      </c>
      <c r="CD365" s="94">
        <f t="shared" si="950"/>
        <v>0</v>
      </c>
      <c r="CE365" s="94">
        <f t="shared" si="950"/>
        <v>0</v>
      </c>
      <c r="CF365" s="94">
        <f t="shared" si="950"/>
        <v>0</v>
      </c>
      <c r="CG365" s="94">
        <f t="shared" si="950"/>
        <v>0</v>
      </c>
      <c r="CH365" s="94">
        <f t="shared" si="950"/>
        <v>0</v>
      </c>
      <c r="CI365" s="94">
        <f t="shared" si="950"/>
        <v>0</v>
      </c>
      <c r="CJ365" s="94">
        <f t="shared" si="950"/>
        <v>0</v>
      </c>
      <c r="CK365" s="94">
        <f t="shared" si="950"/>
        <v>0</v>
      </c>
      <c r="CL365" s="94">
        <f t="shared" si="950"/>
        <v>0</v>
      </c>
      <c r="CM365" s="94">
        <f t="shared" si="950"/>
        <v>0</v>
      </c>
      <c r="CN365" s="94">
        <f t="shared" si="950"/>
        <v>0</v>
      </c>
      <c r="CO365" s="79"/>
      <c r="CP365" s="80">
        <f t="shared" si="879"/>
        <v>0</v>
      </c>
      <c r="CQ365" s="85">
        <f>CP365/CP317</f>
        <v>0</v>
      </c>
    </row>
    <row r="366" spans="1:95" ht="10.5" customHeight="1" outlineLevel="1" x14ac:dyDescent="0.25">
      <c r="A366" s="70" t="str">
        <f t="shared" si="908"/>
        <v>DespesaManutenção equipamentos</v>
      </c>
      <c r="B366" s="114" t="s">
        <v>53</v>
      </c>
      <c r="C366" s="78" t="s">
        <v>283</v>
      </c>
      <c r="D366" s="79" t="s">
        <v>134</v>
      </c>
      <c r="E366" s="79" t="e">
        <f>D316</f>
        <v>#REF!</v>
      </c>
      <c r="F366" s="79"/>
      <c r="G366" s="85">
        <v>-2.2336437834284588E-3</v>
      </c>
      <c r="H366" s="79"/>
      <c r="I366" s="94">
        <v>0</v>
      </c>
      <c r="J366" s="94">
        <v>0</v>
      </c>
      <c r="K366" s="94">
        <v>0</v>
      </c>
      <c r="L366" s="94">
        <v>-504.3184899767802</v>
      </c>
      <c r="M366" s="94">
        <v>0</v>
      </c>
      <c r="N366" s="94">
        <v>0</v>
      </c>
      <c r="O366" s="94">
        <v>0</v>
      </c>
      <c r="P366" s="94">
        <v>0</v>
      </c>
      <c r="Q366" s="94">
        <v>0</v>
      </c>
      <c r="R366" s="94">
        <v>-450.70951117936983</v>
      </c>
      <c r="S366" s="94">
        <v>0</v>
      </c>
      <c r="T366" s="94">
        <v>0</v>
      </c>
      <c r="U366" s="79"/>
      <c r="V366" s="80">
        <f t="shared" si="871"/>
        <v>-955.02800115615003</v>
      </c>
      <c r="W366" s="85">
        <f>V366/V318</f>
        <v>-1.4843399343387811E-3</v>
      </c>
      <c r="X366" s="60"/>
      <c r="Y366" s="94">
        <f t="array" ref="Y366">IFERROR(INDEX(#REF!,MATCH($A316&amp;$D366,#REF!,0),MATCH(Y$3,#REF!,0)),0)</f>
        <v>0</v>
      </c>
      <c r="Z366" s="94">
        <f t="array" ref="Z366">IFERROR(INDEX(#REF!,MATCH($A316&amp;$D366,#REF!,0),MATCH(Z$3,#REF!,0)),0)</f>
        <v>0</v>
      </c>
      <c r="AA366" s="94">
        <f t="array" ref="AA366">IFERROR(INDEX(#REF!,MATCH($A316&amp;$D366,#REF!,0),MATCH(AA$3,#REF!,0)),0)</f>
        <v>0</v>
      </c>
      <c r="AB366" s="94">
        <f t="array" ref="AB366">IFERROR(INDEX(#REF!,MATCH($A316&amp;$D366,#REF!,0),MATCH(AB$3,#REF!,0)),0)</f>
        <v>0</v>
      </c>
      <c r="AC366" s="94">
        <f t="array" ref="AC366">IFERROR(INDEX(#REF!,MATCH($A316&amp;$D366,#REF!,0),MATCH(AC$3,#REF!,0)),0)</f>
        <v>0</v>
      </c>
      <c r="AD366" s="94">
        <f t="array" ref="AD366">IFERROR(INDEX(#REF!,MATCH($A316&amp;$D366,#REF!,0),MATCH(AD$3,#REF!,0)),0)</f>
        <v>0</v>
      </c>
      <c r="AE366" s="94">
        <f t="array" ref="AE366">IFERROR(INDEX(#REF!,MATCH($A316&amp;$D366,#REF!,0),MATCH(AE$3,#REF!,0)),0)</f>
        <v>0</v>
      </c>
      <c r="AF366" s="94">
        <f t="array" ref="AF366">IFERROR(INDEX(#REF!,MATCH($A316&amp;$D366,#REF!,0),MATCH(AF$3,#REF!,0)),0)</f>
        <v>0</v>
      </c>
      <c r="AG366" s="94">
        <f t="array" ref="AG366">IFERROR(INDEX(#REF!,MATCH($A316&amp;$D366,#REF!,0),MATCH(AG$3,#REF!,0)),0)</f>
        <v>0</v>
      </c>
      <c r="AH366" s="94">
        <f t="array" ref="AH366">IFERROR(INDEX(#REF!,MATCH($A316&amp;$D366,#REF!,0),MATCH(AH$3,#REF!,0)),0)</f>
        <v>0</v>
      </c>
      <c r="AI366" s="94">
        <f t="array" ref="AI366">IFERROR(INDEX(#REF!,MATCH($A316&amp;$D366,#REF!,0),MATCH(AI$3,#REF!,0)),0)</f>
        <v>0</v>
      </c>
      <c r="AJ366" s="94">
        <f t="array" ref="AJ366">IFERROR(INDEX(#REF!,MATCH($A316&amp;$D366,#REF!,0),MATCH(AJ$3,#REF!,0)),0)</f>
        <v>0</v>
      </c>
      <c r="AK366" s="79"/>
      <c r="AL366" s="80">
        <f t="shared" si="873"/>
        <v>0</v>
      </c>
      <c r="AM366" s="85" t="e">
        <f>AL366/AL318</f>
        <v>#DIV/0!</v>
      </c>
      <c r="AN366" s="60" t="e">
        <f>D316&amp;D366</f>
        <v>#REF!</v>
      </c>
      <c r="AO366" s="94">
        <f t="array" ref="AO366">IFERROR(INDEX(#REF!,MATCH($A316&amp;$D366,#REF!,0),MATCH(AO$3,#REF!,0)),0)</f>
        <v>0</v>
      </c>
      <c r="AP366" s="94">
        <f t="array" ref="AP366">IFERROR(INDEX(#REF!,MATCH($A316&amp;$D366,#REF!,0),MATCH(AP$3,#REF!,0)),0)</f>
        <v>0</v>
      </c>
      <c r="AQ366" s="94">
        <f t="array" ref="AQ366">IFERROR(INDEX(#REF!,MATCH($A316&amp;$D366,#REF!,0),MATCH(AQ$3,#REF!,0)),0)</f>
        <v>0</v>
      </c>
      <c r="AR366" s="94">
        <f t="array" ref="AR366">IFERROR(INDEX(#REF!,MATCH($A316&amp;$D366,#REF!,0),MATCH(AR$3,#REF!,0)),0)</f>
        <v>0</v>
      </c>
      <c r="AS366" s="94">
        <f t="array" ref="AS366">IFERROR(INDEX(#REF!,MATCH($A316&amp;$D366,#REF!,0),MATCH(AS$3,#REF!,0)),0)</f>
        <v>0</v>
      </c>
      <c r="AT366" s="94">
        <f t="array" ref="AT366">IFERROR(INDEX(#REF!,MATCH($A316&amp;$D366,#REF!,0),MATCH(AT$3,#REF!,0)),0)</f>
        <v>0</v>
      </c>
      <c r="AU366" s="94">
        <f t="array" ref="AU366">IFERROR(INDEX(#REF!,MATCH($A316&amp;$D366,#REF!,0),MATCH(AU$3,#REF!,0)),0)</f>
        <v>0</v>
      </c>
      <c r="AV366" s="94">
        <f t="array" ref="AV366">IFERROR(INDEX(#REF!,MATCH($A316&amp;$D366,#REF!,0),MATCH(AV$3,#REF!,0)),0)</f>
        <v>0</v>
      </c>
      <c r="AW366" s="94">
        <f t="array" ref="AW366">IFERROR(INDEX(#REF!,MATCH($A316&amp;$D366,#REF!,0),MATCH(AW$3,#REF!,0)),0)</f>
        <v>0</v>
      </c>
      <c r="AX366" s="94">
        <f t="array" ref="AX366">IFERROR(INDEX(#REF!,MATCH($A316&amp;$D366,#REF!,0),MATCH(AX$3,#REF!,0)),0)</f>
        <v>0</v>
      </c>
      <c r="AY366" s="94">
        <f t="array" ref="AY366">IFERROR(INDEX(#REF!,MATCH($A316&amp;$D366,#REF!,0),MATCH(AY$3,#REF!,0)),0)</f>
        <v>0</v>
      </c>
      <c r="AZ366" s="94">
        <f t="array" ref="AZ366">IFERROR(INDEX(#REF!,MATCH($A316&amp;$D366,#REF!,0),MATCH(AZ$3,#REF!,0)),0)</f>
        <v>0</v>
      </c>
      <c r="BA366" s="79"/>
      <c r="BB366" s="80">
        <f t="shared" si="875"/>
        <v>0</v>
      </c>
      <c r="BC366" s="85" t="e">
        <f>BB366/BB318</f>
        <v>#DIV/0!</v>
      </c>
      <c r="BD366" s="60"/>
      <c r="BE366" s="94">
        <f t="shared" si="916"/>
        <v>0</v>
      </c>
      <c r="BF366" s="115">
        <f t="shared" si="916"/>
        <v>0</v>
      </c>
      <c r="BG366" s="112">
        <f t="shared" si="916"/>
        <v>0</v>
      </c>
      <c r="BH366" s="111" t="e">
        <f>BH318</f>
        <v>#REF!</v>
      </c>
      <c r="BI366" s="113">
        <f t="shared" si="913"/>
        <v>0</v>
      </c>
      <c r="BJ366" s="112">
        <f t="shared" si="913"/>
        <v>0</v>
      </c>
      <c r="BK366" s="111">
        <f t="shared" si="917"/>
        <v>0</v>
      </c>
      <c r="BL366" s="60"/>
      <c r="BM366" s="94">
        <f t="array" ref="BM366">IFERROR(INDEX(#REF!,MATCH($A316&amp;$D366,#REF!,0),MATCH(BM$3,#REF!,0)),0)</f>
        <v>0</v>
      </c>
      <c r="BN366" s="94">
        <f t="array" ref="BN366">IFERROR(INDEX(#REF!,MATCH($A316&amp;$D366,#REF!,0),MATCH(BN$3,#REF!,0)),0)</f>
        <v>0</v>
      </c>
      <c r="BO366" s="94">
        <f t="array" ref="BO366">IFERROR(INDEX(#REF!,MATCH($A316&amp;$D366,#REF!,0),MATCH(BO$3,#REF!,0)),0)</f>
        <v>0</v>
      </c>
      <c r="BP366" s="94">
        <f t="array" ref="BP366">IFERROR(INDEX(#REF!,MATCH($A316&amp;$D366,#REF!,0),MATCH(BP$3,#REF!,0)),0)</f>
        <v>0</v>
      </c>
      <c r="BQ366" s="94" t="e">
        <f t="shared" si="949"/>
        <v>#REF!</v>
      </c>
      <c r="BR366" s="94" t="e">
        <f t="shared" si="949"/>
        <v>#REF!</v>
      </c>
      <c r="BS366" s="94" t="e">
        <f t="shared" si="949"/>
        <v>#REF!</v>
      </c>
      <c r="BT366" s="94" t="e">
        <f t="shared" si="949"/>
        <v>#REF!</v>
      </c>
      <c r="BU366" s="94" t="e">
        <f t="shared" si="949"/>
        <v>#REF!</v>
      </c>
      <c r="BV366" s="94" t="e">
        <f t="shared" si="949"/>
        <v>#REF!</v>
      </c>
      <c r="BW366" s="94" t="e">
        <f t="shared" si="949"/>
        <v>#REF!</v>
      </c>
      <c r="BX366" s="94" t="e">
        <f t="shared" si="949"/>
        <v>#REF!</v>
      </c>
      <c r="BY366" s="79"/>
      <c r="BZ366" s="80" t="e">
        <f t="shared" si="877"/>
        <v>#REF!</v>
      </c>
      <c r="CA366" s="85" t="e">
        <f>BZ366/BZ318</f>
        <v>#REF!</v>
      </c>
      <c r="CB366" s="60"/>
      <c r="CC366" s="94" t="e">
        <f t="shared" ref="CC366:CN366" si="951">((CC318*$G366*--(AND($BF366=0,$BG366=0))+$BF366+CC318*$BG366)*--(CC$3&gt;=$BH366))*(1+$BJ366*--(CC$3&gt;=$BK366))*--(IFERROR(MOD(MONTH(CC$3),$BI366),0)=0)</f>
        <v>#REF!</v>
      </c>
      <c r="CD366" s="94" t="e">
        <f t="shared" si="951"/>
        <v>#REF!</v>
      </c>
      <c r="CE366" s="94" t="e">
        <f t="shared" si="951"/>
        <v>#REF!</v>
      </c>
      <c r="CF366" s="94" t="e">
        <f t="shared" si="951"/>
        <v>#REF!</v>
      </c>
      <c r="CG366" s="94" t="e">
        <f t="shared" si="951"/>
        <v>#REF!</v>
      </c>
      <c r="CH366" s="94" t="e">
        <f t="shared" si="951"/>
        <v>#REF!</v>
      </c>
      <c r="CI366" s="94" t="e">
        <f t="shared" si="951"/>
        <v>#REF!</v>
      </c>
      <c r="CJ366" s="94" t="e">
        <f t="shared" si="951"/>
        <v>#REF!</v>
      </c>
      <c r="CK366" s="94" t="e">
        <f t="shared" si="951"/>
        <v>#REF!</v>
      </c>
      <c r="CL366" s="94" t="e">
        <f t="shared" si="951"/>
        <v>#REF!</v>
      </c>
      <c r="CM366" s="94" t="e">
        <f t="shared" si="951"/>
        <v>#REF!</v>
      </c>
      <c r="CN366" s="94" t="e">
        <f t="shared" si="951"/>
        <v>#REF!</v>
      </c>
      <c r="CO366" s="79"/>
      <c r="CP366" s="80" t="e">
        <f t="shared" si="879"/>
        <v>#REF!</v>
      </c>
      <c r="CQ366" s="85" t="e">
        <f>CP366/CP318</f>
        <v>#REF!</v>
      </c>
    </row>
    <row r="367" spans="1:95" ht="10.5" customHeight="1" x14ac:dyDescent="0.25">
      <c r="A367" s="70" t="str">
        <f t="shared" si="908"/>
        <v>DespesaViagens e agendas externas</v>
      </c>
      <c r="B367" s="114" t="s">
        <v>53</v>
      </c>
      <c r="C367" s="70" t="s">
        <v>320</v>
      </c>
      <c r="D367" s="60" t="s">
        <v>130</v>
      </c>
      <c r="E367" s="60" t="e">
        <f>D316</f>
        <v>#REF!</v>
      </c>
      <c r="F367" s="60"/>
      <c r="G367" s="62">
        <v>-9.8452618553320515E-5</v>
      </c>
      <c r="H367" s="60"/>
      <c r="I367" s="67">
        <v>0</v>
      </c>
      <c r="J367" s="67">
        <v>0</v>
      </c>
      <c r="K367" s="67">
        <v>0</v>
      </c>
      <c r="L367" s="67">
        <v>0</v>
      </c>
      <c r="M367" s="67">
        <v>0</v>
      </c>
      <c r="N367" s="67">
        <v>0</v>
      </c>
      <c r="O367" s="67">
        <v>0</v>
      </c>
      <c r="P367" s="67">
        <v>0</v>
      </c>
      <c r="Q367" s="67">
        <v>0</v>
      </c>
      <c r="R367" s="67">
        <v>0</v>
      </c>
      <c r="S367" s="67">
        <v>0</v>
      </c>
      <c r="T367" s="67">
        <v>0</v>
      </c>
      <c r="U367" s="60"/>
      <c r="V367" s="87">
        <f t="shared" si="871"/>
        <v>0</v>
      </c>
      <c r="W367" s="62">
        <f>V367/V318</f>
        <v>0</v>
      </c>
      <c r="X367" s="60"/>
      <c r="Y367" s="67">
        <f t="array" ref="Y367">IFERROR(INDEX(#REF!,MATCH($A316&amp;$D367,#REF!,0),MATCH(Y$3,#REF!,0)),0)</f>
        <v>0</v>
      </c>
      <c r="Z367" s="67">
        <f t="array" ref="Z367">IFERROR(INDEX(#REF!,MATCH($A316&amp;$D367,#REF!,0),MATCH(Z$3,#REF!,0)),0)</f>
        <v>0</v>
      </c>
      <c r="AA367" s="67">
        <f t="array" ref="AA367">IFERROR(INDEX(#REF!,MATCH($A316&amp;$D367,#REF!,0),MATCH(AA$3,#REF!,0)),0)</f>
        <v>0</v>
      </c>
      <c r="AB367" s="67">
        <f t="array" ref="AB367">IFERROR(INDEX(#REF!,MATCH($A316&amp;$D367,#REF!,0),MATCH(AB$3,#REF!,0)),0)</f>
        <v>0</v>
      </c>
      <c r="AC367" s="67">
        <f t="array" ref="AC367">IFERROR(INDEX(#REF!,MATCH($A316&amp;$D367,#REF!,0),MATCH(AC$3,#REF!,0)),0)</f>
        <v>0</v>
      </c>
      <c r="AD367" s="67">
        <f t="array" ref="AD367">IFERROR(INDEX(#REF!,MATCH($A316&amp;$D367,#REF!,0),MATCH(AD$3,#REF!,0)),0)</f>
        <v>0</v>
      </c>
      <c r="AE367" s="67">
        <f t="array" ref="AE367">IFERROR(INDEX(#REF!,MATCH($A316&amp;$D367,#REF!,0),MATCH(AE$3,#REF!,0)),0)</f>
        <v>0</v>
      </c>
      <c r="AF367" s="67">
        <f t="array" ref="AF367">IFERROR(INDEX(#REF!,MATCH($A316&amp;$D367,#REF!,0),MATCH(AF$3,#REF!,0)),0)</f>
        <v>0</v>
      </c>
      <c r="AG367" s="67">
        <f t="array" ref="AG367">IFERROR(INDEX(#REF!,MATCH($A316&amp;$D367,#REF!,0),MATCH(AG$3,#REF!,0)),0)</f>
        <v>0</v>
      </c>
      <c r="AH367" s="67">
        <f t="array" ref="AH367">IFERROR(INDEX(#REF!,MATCH($A316&amp;$D367,#REF!,0),MATCH(AH$3,#REF!,0)),0)</f>
        <v>0</v>
      </c>
      <c r="AI367" s="67">
        <f t="array" ref="AI367">IFERROR(INDEX(#REF!,MATCH($A316&amp;$D367,#REF!,0),MATCH(AI$3,#REF!,0)),0)</f>
        <v>0</v>
      </c>
      <c r="AJ367" s="67">
        <f t="array" ref="AJ367">IFERROR(INDEX(#REF!,MATCH($A316&amp;$D367,#REF!,0),MATCH(AJ$3,#REF!,0)),0)</f>
        <v>0</v>
      </c>
      <c r="AK367" s="60"/>
      <c r="AL367" s="87">
        <f t="shared" si="873"/>
        <v>0</v>
      </c>
      <c r="AM367" s="62" t="e">
        <f>AL367/AL318</f>
        <v>#DIV/0!</v>
      </c>
      <c r="AN367" s="60" t="e">
        <f>D316&amp;D367</f>
        <v>#REF!</v>
      </c>
      <c r="AO367" s="67">
        <f t="array" ref="AO367">IFERROR(INDEX(#REF!,MATCH($A316&amp;$D367,#REF!,0),MATCH(AO$3,#REF!,0)),0)</f>
        <v>0</v>
      </c>
      <c r="AP367" s="67">
        <f t="array" ref="AP367">IFERROR(INDEX(#REF!,MATCH($A316&amp;$D367,#REF!,0),MATCH(AP$3,#REF!,0)),0)</f>
        <v>0</v>
      </c>
      <c r="AQ367" s="67">
        <f t="array" ref="AQ367">IFERROR(INDEX(#REF!,MATCH($A316&amp;$D367,#REF!,0),MATCH(AQ$3,#REF!,0)),0)</f>
        <v>0</v>
      </c>
      <c r="AR367" s="67">
        <f t="array" ref="AR367">IFERROR(INDEX(#REF!,MATCH($A316&amp;$D367,#REF!,0),MATCH(AR$3,#REF!,0)),0)</f>
        <v>0</v>
      </c>
      <c r="AS367" s="67">
        <f t="array" ref="AS367">IFERROR(INDEX(#REF!,MATCH($A316&amp;$D367,#REF!,0),MATCH(AS$3,#REF!,0)),0)</f>
        <v>0</v>
      </c>
      <c r="AT367" s="67">
        <f t="array" ref="AT367">IFERROR(INDEX(#REF!,MATCH($A316&amp;$D367,#REF!,0),MATCH(AT$3,#REF!,0)),0)</f>
        <v>0</v>
      </c>
      <c r="AU367" s="67">
        <f t="array" ref="AU367">IFERROR(INDEX(#REF!,MATCH($A316&amp;$D367,#REF!,0),MATCH(AU$3,#REF!,0)),0)</f>
        <v>0</v>
      </c>
      <c r="AV367" s="67">
        <f t="array" ref="AV367">IFERROR(INDEX(#REF!,MATCH($A316&amp;$D367,#REF!,0),MATCH(AV$3,#REF!,0)),0)</f>
        <v>0</v>
      </c>
      <c r="AW367" s="67">
        <f t="array" ref="AW367">IFERROR(INDEX(#REF!,MATCH($A316&amp;$D367,#REF!,0),MATCH(AW$3,#REF!,0)),0)</f>
        <v>0</v>
      </c>
      <c r="AX367" s="67">
        <f t="array" ref="AX367">IFERROR(INDEX(#REF!,MATCH($A316&amp;$D367,#REF!,0),MATCH(AX$3,#REF!,0)),0)</f>
        <v>0</v>
      </c>
      <c r="AY367" s="67">
        <f t="array" ref="AY367">IFERROR(INDEX(#REF!,MATCH($A316&amp;$D367,#REF!,0),MATCH(AY$3,#REF!,0)),0)</f>
        <v>0</v>
      </c>
      <c r="AZ367" s="67">
        <f t="array" ref="AZ367">IFERROR(INDEX(#REF!,MATCH($A316&amp;$D367,#REF!,0),MATCH(AZ$3,#REF!,0)),0)</f>
        <v>0</v>
      </c>
      <c r="BA367" s="60"/>
      <c r="BB367" s="87">
        <f t="shared" si="875"/>
        <v>0</v>
      </c>
      <c r="BC367" s="62" t="e">
        <f>BB367/BB318</f>
        <v>#DIV/0!</v>
      </c>
      <c r="BD367" s="60"/>
      <c r="BE367" s="67">
        <f t="shared" si="916"/>
        <v>0</v>
      </c>
      <c r="BF367" s="119">
        <f t="shared" si="916"/>
        <v>-700</v>
      </c>
      <c r="BG367" s="120">
        <f t="shared" si="916"/>
        <v>0</v>
      </c>
      <c r="BH367" s="121" t="e">
        <f>BH318</f>
        <v>#REF!</v>
      </c>
      <c r="BI367" s="69">
        <f t="shared" si="913"/>
        <v>3</v>
      </c>
      <c r="BJ367" s="120">
        <f t="shared" si="913"/>
        <v>0</v>
      </c>
      <c r="BK367" s="121">
        <f t="shared" si="917"/>
        <v>0</v>
      </c>
      <c r="BL367" s="60"/>
      <c r="BM367" s="67">
        <f t="array" ref="BM367">IFERROR(INDEX(#REF!,MATCH($A316&amp;$D367,#REF!,0),MATCH(BM$3,#REF!,0)),0)</f>
        <v>0</v>
      </c>
      <c r="BN367" s="67">
        <f t="array" ref="BN367">IFERROR(INDEX(#REF!,MATCH($A316&amp;$D367,#REF!,0),MATCH(BN$3,#REF!,0)),0)</f>
        <v>0</v>
      </c>
      <c r="BO367" s="67">
        <f t="array" ref="BO367">IFERROR(INDEX(#REF!,MATCH($A316&amp;$D367,#REF!,0),MATCH(BO$3,#REF!,0)),0)</f>
        <v>0</v>
      </c>
      <c r="BP367" s="67">
        <f t="array" ref="BP367">IFERROR(INDEX(#REF!,MATCH($A316&amp;$D367,#REF!,0),MATCH(BP$3,#REF!,0)),0)</f>
        <v>0</v>
      </c>
      <c r="BQ367" s="67" t="e">
        <f t="shared" ref="BQ367:BX367" si="952">((BQ318*$G367*--(AND($BF367=0,$BG367=0))+$BF367+BQ318*$BG367)*--(BQ$3&gt;=$BH367))*(1+$BJ367*--(BQ$3&gt;=$BK367))*--(IFERROR(MOD(MONTH(BQ$3),$BI367),0)=0)</f>
        <v>#REF!</v>
      </c>
      <c r="BR367" s="67" t="e">
        <f t="shared" si="952"/>
        <v>#REF!</v>
      </c>
      <c r="BS367" s="67" t="e">
        <f t="shared" si="952"/>
        <v>#REF!</v>
      </c>
      <c r="BT367" s="67" t="e">
        <f t="shared" si="952"/>
        <v>#REF!</v>
      </c>
      <c r="BU367" s="67" t="e">
        <f t="shared" si="952"/>
        <v>#REF!</v>
      </c>
      <c r="BV367" s="67" t="e">
        <f t="shared" si="952"/>
        <v>#REF!</v>
      </c>
      <c r="BW367" s="67" t="e">
        <f t="shared" si="952"/>
        <v>#REF!</v>
      </c>
      <c r="BX367" s="67" t="e">
        <f t="shared" si="952"/>
        <v>#REF!</v>
      </c>
      <c r="BY367" s="60"/>
      <c r="BZ367" s="87" t="e">
        <f t="shared" si="877"/>
        <v>#REF!</v>
      </c>
      <c r="CA367" s="62" t="e">
        <f>BZ367/BZ318</f>
        <v>#REF!</v>
      </c>
      <c r="CB367" s="60"/>
      <c r="CC367" s="67" t="e">
        <f t="shared" ref="CC367:CN367" si="953">((CC318*$G367*--(AND($BF367=0,$BG367=0))+$BF367+CC318*$BG367)*--(CC$3&gt;=$BH367))*(1+$BJ367*--(CC$3&gt;=$BK367))*--(IFERROR(MOD(MONTH(CC$3),$BI367),0)=0)</f>
        <v>#REF!</v>
      </c>
      <c r="CD367" s="67" t="e">
        <f t="shared" si="953"/>
        <v>#REF!</v>
      </c>
      <c r="CE367" s="67" t="e">
        <f t="shared" si="953"/>
        <v>#REF!</v>
      </c>
      <c r="CF367" s="67" t="e">
        <f t="shared" si="953"/>
        <v>#REF!</v>
      </c>
      <c r="CG367" s="67" t="e">
        <f t="shared" si="953"/>
        <v>#REF!</v>
      </c>
      <c r="CH367" s="67" t="e">
        <f t="shared" si="953"/>
        <v>#REF!</v>
      </c>
      <c r="CI367" s="67" t="e">
        <f t="shared" si="953"/>
        <v>#REF!</v>
      </c>
      <c r="CJ367" s="67" t="e">
        <f t="shared" si="953"/>
        <v>#REF!</v>
      </c>
      <c r="CK367" s="67" t="e">
        <f t="shared" si="953"/>
        <v>#REF!</v>
      </c>
      <c r="CL367" s="67" t="e">
        <f t="shared" si="953"/>
        <v>#REF!</v>
      </c>
      <c r="CM367" s="67" t="e">
        <f t="shared" si="953"/>
        <v>#REF!</v>
      </c>
      <c r="CN367" s="67" t="e">
        <f t="shared" si="953"/>
        <v>#REF!</v>
      </c>
      <c r="CO367" s="60"/>
      <c r="CP367" s="87" t="e">
        <f t="shared" si="879"/>
        <v>#REF!</v>
      </c>
      <c r="CQ367" s="62" t="e">
        <f>CP367/CP318</f>
        <v>#REF!</v>
      </c>
    </row>
    <row r="368" spans="1:95" ht="10.5" customHeight="1" x14ac:dyDescent="0.25">
      <c r="A368" s="70" t="str">
        <f t="shared" si="908"/>
        <v>DespesaAtivações de inauguração</v>
      </c>
      <c r="B368" s="114" t="s">
        <v>53</v>
      </c>
      <c r="C368" s="70" t="s">
        <v>284</v>
      </c>
      <c r="D368" s="60" t="s">
        <v>285</v>
      </c>
      <c r="E368" s="60" t="e">
        <f>D316</f>
        <v>#REF!</v>
      </c>
      <c r="F368" s="60"/>
      <c r="G368" s="62">
        <v>-1.3904791493680641E-4</v>
      </c>
      <c r="H368" s="60"/>
      <c r="I368" s="67">
        <f t="shared" ref="I368:T368" si="954">SUM(I369:I371)</f>
        <v>0</v>
      </c>
      <c r="J368" s="67">
        <f t="shared" si="954"/>
        <v>0</v>
      </c>
      <c r="K368" s="67">
        <f t="shared" si="954"/>
        <v>0</v>
      </c>
      <c r="L368" s="67">
        <f t="shared" si="954"/>
        <v>0</v>
      </c>
      <c r="M368" s="67">
        <f t="shared" si="954"/>
        <v>0</v>
      </c>
      <c r="N368" s="67">
        <f t="shared" si="954"/>
        <v>0</v>
      </c>
      <c r="O368" s="67">
        <f t="shared" si="954"/>
        <v>0</v>
      </c>
      <c r="P368" s="67">
        <f t="shared" si="954"/>
        <v>0</v>
      </c>
      <c r="Q368" s="67">
        <f t="shared" si="954"/>
        <v>0</v>
      </c>
      <c r="R368" s="67">
        <f t="shared" si="954"/>
        <v>0</v>
      </c>
      <c r="S368" s="67">
        <f t="shared" si="954"/>
        <v>0</v>
      </c>
      <c r="T368" s="67">
        <f t="shared" si="954"/>
        <v>0</v>
      </c>
      <c r="U368" s="60"/>
      <c r="V368" s="87">
        <f t="shared" si="871"/>
        <v>0</v>
      </c>
      <c r="W368" s="62" t="e">
        <f>V368/V316</f>
        <v>#DIV/0!</v>
      </c>
      <c r="X368" s="60"/>
      <c r="Y368" s="67">
        <f t="shared" ref="Y368:AJ368" si="955">SUM(Y369:Y371)</f>
        <v>0</v>
      </c>
      <c r="Z368" s="67">
        <f t="shared" si="955"/>
        <v>0</v>
      </c>
      <c r="AA368" s="67">
        <f t="shared" si="955"/>
        <v>0</v>
      </c>
      <c r="AB368" s="67">
        <f t="shared" si="955"/>
        <v>0</v>
      </c>
      <c r="AC368" s="67">
        <f t="shared" si="955"/>
        <v>0</v>
      </c>
      <c r="AD368" s="67">
        <f t="shared" si="955"/>
        <v>0</v>
      </c>
      <c r="AE368" s="67">
        <f t="shared" si="955"/>
        <v>0</v>
      </c>
      <c r="AF368" s="67">
        <f t="shared" si="955"/>
        <v>0</v>
      </c>
      <c r="AG368" s="67">
        <f t="shared" si="955"/>
        <v>0</v>
      </c>
      <c r="AH368" s="67">
        <f t="shared" si="955"/>
        <v>0</v>
      </c>
      <c r="AI368" s="67">
        <f t="shared" si="955"/>
        <v>0</v>
      </c>
      <c r="AJ368" s="67">
        <f t="shared" si="955"/>
        <v>0</v>
      </c>
      <c r="AK368" s="60"/>
      <c r="AL368" s="87">
        <f t="shared" si="873"/>
        <v>0</v>
      </c>
      <c r="AM368" s="62" t="e">
        <f>AL368/AL316</f>
        <v>#DIV/0!</v>
      </c>
      <c r="AN368" s="60" t="e">
        <f>D316&amp;D368</f>
        <v>#REF!</v>
      </c>
      <c r="AO368" s="67">
        <f t="shared" ref="AO368:AZ368" si="956">SUM(AO369:AO371)</f>
        <v>0</v>
      </c>
      <c r="AP368" s="67">
        <f t="shared" si="956"/>
        <v>0</v>
      </c>
      <c r="AQ368" s="67">
        <f t="shared" si="956"/>
        <v>0</v>
      </c>
      <c r="AR368" s="67">
        <f t="shared" si="956"/>
        <v>0</v>
      </c>
      <c r="AS368" s="67">
        <f t="shared" si="956"/>
        <v>0</v>
      </c>
      <c r="AT368" s="67">
        <f t="shared" si="956"/>
        <v>0</v>
      </c>
      <c r="AU368" s="67">
        <f t="shared" si="956"/>
        <v>0</v>
      </c>
      <c r="AV368" s="67">
        <f t="shared" si="956"/>
        <v>0</v>
      </c>
      <c r="AW368" s="67">
        <f t="shared" si="956"/>
        <v>0</v>
      </c>
      <c r="AX368" s="67">
        <f t="shared" si="956"/>
        <v>0</v>
      </c>
      <c r="AY368" s="67">
        <f t="shared" si="956"/>
        <v>0</v>
      </c>
      <c r="AZ368" s="67">
        <f t="shared" si="956"/>
        <v>0</v>
      </c>
      <c r="BA368" s="60"/>
      <c r="BB368" s="87">
        <f t="shared" si="875"/>
        <v>0</v>
      </c>
      <c r="BC368" s="62" t="e">
        <f>BB368/BB316</f>
        <v>#DIV/0!</v>
      </c>
      <c r="BD368" s="60"/>
      <c r="BE368" s="67"/>
      <c r="BF368" s="119"/>
      <c r="BG368" s="120"/>
      <c r="BH368" s="121"/>
      <c r="BI368" s="69"/>
      <c r="BJ368" s="120"/>
      <c r="BK368" s="121"/>
      <c r="BL368" s="60"/>
      <c r="BM368" s="67">
        <f t="shared" ref="BM368:BX368" si="957">SUM(BM369:BM371)</f>
        <v>0</v>
      </c>
      <c r="BN368" s="67">
        <f t="shared" si="957"/>
        <v>0</v>
      </c>
      <c r="BO368" s="67">
        <f t="shared" si="957"/>
        <v>0</v>
      </c>
      <c r="BP368" s="67">
        <f t="shared" si="957"/>
        <v>0</v>
      </c>
      <c r="BQ368" s="67" t="e">
        <f t="shared" si="957"/>
        <v>#REF!</v>
      </c>
      <c r="BR368" s="67" t="e">
        <f t="shared" si="957"/>
        <v>#REF!</v>
      </c>
      <c r="BS368" s="67" t="e">
        <f t="shared" si="957"/>
        <v>#REF!</v>
      </c>
      <c r="BT368" s="67" t="e">
        <f t="shared" si="957"/>
        <v>#REF!</v>
      </c>
      <c r="BU368" s="67" t="e">
        <f t="shared" si="957"/>
        <v>#REF!</v>
      </c>
      <c r="BV368" s="67" t="e">
        <f t="shared" si="957"/>
        <v>#REF!</v>
      </c>
      <c r="BW368" s="67" t="e">
        <f t="shared" si="957"/>
        <v>#REF!</v>
      </c>
      <c r="BX368" s="67" t="e">
        <f t="shared" si="957"/>
        <v>#REF!</v>
      </c>
      <c r="BY368" s="60"/>
      <c r="BZ368" s="87" t="e">
        <f t="shared" si="877"/>
        <v>#REF!</v>
      </c>
      <c r="CA368" s="62" t="e">
        <f>BZ368/BZ316</f>
        <v>#REF!</v>
      </c>
      <c r="CB368" s="60"/>
      <c r="CC368" s="67" t="e">
        <f t="shared" ref="CC368:CN368" si="958">SUM(CC369:CC371)</f>
        <v>#REF!</v>
      </c>
      <c r="CD368" s="67" t="e">
        <f t="shared" si="958"/>
        <v>#REF!</v>
      </c>
      <c r="CE368" s="67" t="e">
        <f t="shared" si="958"/>
        <v>#REF!</v>
      </c>
      <c r="CF368" s="67" t="e">
        <f t="shared" si="958"/>
        <v>#REF!</v>
      </c>
      <c r="CG368" s="67" t="e">
        <f t="shared" si="958"/>
        <v>#REF!</v>
      </c>
      <c r="CH368" s="67" t="e">
        <f t="shared" si="958"/>
        <v>#REF!</v>
      </c>
      <c r="CI368" s="67" t="e">
        <f t="shared" si="958"/>
        <v>#REF!</v>
      </c>
      <c r="CJ368" s="67" t="e">
        <f t="shared" si="958"/>
        <v>#REF!</v>
      </c>
      <c r="CK368" s="67" t="e">
        <f t="shared" si="958"/>
        <v>#REF!</v>
      </c>
      <c r="CL368" s="67" t="e">
        <f t="shared" si="958"/>
        <v>#REF!</v>
      </c>
      <c r="CM368" s="67" t="e">
        <f t="shared" si="958"/>
        <v>#REF!</v>
      </c>
      <c r="CN368" s="67" t="e">
        <f t="shared" si="958"/>
        <v>#REF!</v>
      </c>
      <c r="CO368" s="60"/>
      <c r="CP368" s="87" t="e">
        <f t="shared" si="879"/>
        <v>#REF!</v>
      </c>
      <c r="CQ368" s="62" t="e">
        <f>CP368/CP316</f>
        <v>#REF!</v>
      </c>
    </row>
    <row r="369" spans="1:95" ht="10.5" customHeight="1" outlineLevel="1" x14ac:dyDescent="0.25">
      <c r="A369" s="70" t="str">
        <f t="shared" si="908"/>
        <v>DespesaDespesas inaugurais</v>
      </c>
      <c r="B369" s="114" t="s">
        <v>53</v>
      </c>
      <c r="C369" s="78" t="s">
        <v>284</v>
      </c>
      <c r="D369" s="79" t="s">
        <v>286</v>
      </c>
      <c r="E369" s="79" t="e">
        <f>D316</f>
        <v>#REF!</v>
      </c>
      <c r="F369" s="79"/>
      <c r="G369" s="85">
        <v>-1.3904791493680641E-4</v>
      </c>
      <c r="H369" s="79"/>
      <c r="I369" s="94">
        <v>0</v>
      </c>
      <c r="J369" s="94">
        <v>0</v>
      </c>
      <c r="K369" s="94">
        <v>0</v>
      </c>
      <c r="L369" s="94">
        <v>0</v>
      </c>
      <c r="M369" s="94">
        <v>0</v>
      </c>
      <c r="N369" s="94">
        <v>0</v>
      </c>
      <c r="O369" s="94">
        <v>0</v>
      </c>
      <c r="P369" s="94">
        <v>0</v>
      </c>
      <c r="Q369" s="94">
        <v>0</v>
      </c>
      <c r="R369" s="94">
        <v>0</v>
      </c>
      <c r="S369" s="94">
        <v>0</v>
      </c>
      <c r="T369" s="94">
        <v>0</v>
      </c>
      <c r="U369" s="79"/>
      <c r="V369" s="80">
        <f t="shared" si="871"/>
        <v>0</v>
      </c>
      <c r="W369" s="91" t="e">
        <f>V369/V316</f>
        <v>#DIV/0!</v>
      </c>
      <c r="X369" s="60"/>
      <c r="Y369" s="94">
        <v>0</v>
      </c>
      <c r="Z369" s="94">
        <v>0</v>
      </c>
      <c r="AA369" s="94">
        <v>0</v>
      </c>
      <c r="AB369" s="94">
        <v>0</v>
      </c>
      <c r="AC369" s="94">
        <v>0</v>
      </c>
      <c r="AD369" s="94">
        <v>0</v>
      </c>
      <c r="AE369" s="94">
        <v>0</v>
      </c>
      <c r="AF369" s="94">
        <v>0</v>
      </c>
      <c r="AG369" s="94">
        <v>0</v>
      </c>
      <c r="AH369" s="94">
        <v>0</v>
      </c>
      <c r="AI369" s="94">
        <v>0</v>
      </c>
      <c r="AJ369" s="94">
        <v>0</v>
      </c>
      <c r="AK369" s="79"/>
      <c r="AL369" s="80">
        <f t="shared" si="873"/>
        <v>0</v>
      </c>
      <c r="AM369" s="91" t="e">
        <f>AL369/AL316</f>
        <v>#DIV/0!</v>
      </c>
      <c r="AN369" s="60" t="e">
        <f>D316&amp;D369</f>
        <v>#REF!</v>
      </c>
      <c r="AO369" s="94">
        <v>0</v>
      </c>
      <c r="AP369" s="94">
        <v>0</v>
      </c>
      <c r="AQ369" s="94">
        <v>0</v>
      </c>
      <c r="AR369" s="94">
        <v>0</v>
      </c>
      <c r="AS369" s="94">
        <v>0</v>
      </c>
      <c r="AT369" s="94">
        <v>0</v>
      </c>
      <c r="AU369" s="94">
        <v>0</v>
      </c>
      <c r="AV369" s="94">
        <v>0</v>
      </c>
      <c r="AW369" s="94">
        <v>0</v>
      </c>
      <c r="AX369" s="94">
        <v>0</v>
      </c>
      <c r="AY369" s="94">
        <v>0</v>
      </c>
      <c r="AZ369" s="94">
        <v>0</v>
      </c>
      <c r="BA369" s="79"/>
      <c r="BB369" s="80">
        <f t="shared" si="875"/>
        <v>0</v>
      </c>
      <c r="BC369" s="91" t="e">
        <f>BB369/BB316</f>
        <v>#DIV/0!</v>
      </c>
      <c r="BD369" s="60"/>
      <c r="BE369" s="94">
        <f t="array" ref="BE369">INDEX($BE$4:$BK$115,MATCH($D369,$D$4:$D$115,0),MATCH(BE$475,$BE$4:$BK$4,0))</f>
        <v>0</v>
      </c>
      <c r="BF369" s="115">
        <v>-25000</v>
      </c>
      <c r="BG369" s="115">
        <f t="array" ref="BG369">INDEX($BE$4:$BK$115,MATCH($D369,$D$4:$D$115,0),MATCH(BG$475,$BE$4:$BK$4,0))</f>
        <v>0</v>
      </c>
      <c r="BH369" s="111">
        <v>46054</v>
      </c>
      <c r="BI369" s="115">
        <f t="array" ref="BI369">INDEX($BE$4:$BK$115,MATCH($D369,$D$4:$D$115,0),MATCH(BI$475,$BE$4:$BK$4,0))</f>
        <v>0</v>
      </c>
      <c r="BJ369" s="112">
        <v>-1</v>
      </c>
      <c r="BK369" s="111">
        <f>EDATE(BH369,1)</f>
        <v>46082</v>
      </c>
      <c r="BL369" s="60"/>
      <c r="BM369" s="94">
        <v>0</v>
      </c>
      <c r="BN369" s="94">
        <v>0</v>
      </c>
      <c r="BO369" s="94">
        <v>0</v>
      </c>
      <c r="BP369" s="94">
        <v>0</v>
      </c>
      <c r="BQ369" s="94">
        <f t="shared" ref="BQ369:BX369" si="959">((BQ317*$G369*--(AND($BF369=0,$BG369=0))+$BF369+BQ317*$BG369)*--(BQ$3&gt;=$BH369))*(1+$BJ369*--(BQ$3&gt;=$BK369))*--(IFERROR(MOD(MONTH(BQ$3),$BI369),0)=0)</f>
        <v>0</v>
      </c>
      <c r="BR369" s="94">
        <f t="shared" si="959"/>
        <v>0</v>
      </c>
      <c r="BS369" s="94">
        <f t="shared" si="959"/>
        <v>0</v>
      </c>
      <c r="BT369" s="94">
        <f t="shared" si="959"/>
        <v>0</v>
      </c>
      <c r="BU369" s="94">
        <f t="shared" si="959"/>
        <v>0</v>
      </c>
      <c r="BV369" s="94">
        <f t="shared" si="959"/>
        <v>0</v>
      </c>
      <c r="BW369" s="94">
        <f t="shared" si="959"/>
        <v>0</v>
      </c>
      <c r="BX369" s="94">
        <f t="shared" si="959"/>
        <v>0</v>
      </c>
      <c r="BY369" s="79"/>
      <c r="BZ369" s="80">
        <f t="shared" si="877"/>
        <v>0</v>
      </c>
      <c r="CA369" s="91" t="e">
        <f>BZ369/BZ316</f>
        <v>#REF!</v>
      </c>
      <c r="CB369" s="60"/>
      <c r="CC369" s="94">
        <f t="shared" ref="CC369:CN369" si="960">((CC317*$G369*--(AND($BF369=0,$BG369=0))+$BF369+CC317*$BG369)*--(CC$3&gt;=$BH369))*(1+$BJ369*--(CC$3&gt;=$BK369))*--(IFERROR(MOD(MONTH(CC$3),$BI369),0)=0)</f>
        <v>0</v>
      </c>
      <c r="CD369" s="94">
        <f t="shared" si="960"/>
        <v>0</v>
      </c>
      <c r="CE369" s="94">
        <f t="shared" si="960"/>
        <v>0</v>
      </c>
      <c r="CF369" s="94">
        <f t="shared" si="960"/>
        <v>0</v>
      </c>
      <c r="CG369" s="94">
        <f t="shared" si="960"/>
        <v>0</v>
      </c>
      <c r="CH369" s="94">
        <f t="shared" si="960"/>
        <v>0</v>
      </c>
      <c r="CI369" s="94">
        <f t="shared" si="960"/>
        <v>0</v>
      </c>
      <c r="CJ369" s="94">
        <f t="shared" si="960"/>
        <v>0</v>
      </c>
      <c r="CK369" s="94">
        <f t="shared" si="960"/>
        <v>0</v>
      </c>
      <c r="CL369" s="94">
        <f t="shared" si="960"/>
        <v>0</v>
      </c>
      <c r="CM369" s="94">
        <f t="shared" si="960"/>
        <v>0</v>
      </c>
      <c r="CN369" s="94">
        <f t="shared" si="960"/>
        <v>0</v>
      </c>
      <c r="CO369" s="79"/>
      <c r="CP369" s="80">
        <f t="shared" si="879"/>
        <v>0</v>
      </c>
      <c r="CQ369" s="91" t="e">
        <f>CP369/CP316</f>
        <v>#DIV/0!</v>
      </c>
    </row>
    <row r="370" spans="1:95" ht="10.5" customHeight="1" outlineLevel="1" x14ac:dyDescent="0.25">
      <c r="A370" s="70" t="str">
        <f t="shared" si="908"/>
        <v>DespesaEnxoval inaugural</v>
      </c>
      <c r="B370" s="114" t="s">
        <v>53</v>
      </c>
      <c r="C370" s="78" t="s">
        <v>266</v>
      </c>
      <c r="D370" s="79" t="s">
        <v>287</v>
      </c>
      <c r="E370" s="79" t="e">
        <f>D316</f>
        <v>#REF!</v>
      </c>
      <c r="F370" s="79"/>
      <c r="G370" s="85">
        <v>0</v>
      </c>
      <c r="H370" s="79"/>
      <c r="I370" s="94">
        <v>0</v>
      </c>
      <c r="J370" s="94">
        <v>0</v>
      </c>
      <c r="K370" s="94">
        <v>0</v>
      </c>
      <c r="L370" s="94">
        <v>0</v>
      </c>
      <c r="M370" s="94">
        <v>0</v>
      </c>
      <c r="N370" s="94">
        <v>0</v>
      </c>
      <c r="O370" s="94">
        <v>0</v>
      </c>
      <c r="P370" s="94">
        <v>0</v>
      </c>
      <c r="Q370" s="94">
        <v>0</v>
      </c>
      <c r="R370" s="94">
        <v>0</v>
      </c>
      <c r="S370" s="94">
        <v>0</v>
      </c>
      <c r="T370" s="94">
        <v>0</v>
      </c>
      <c r="U370" s="79"/>
      <c r="V370" s="80">
        <f t="shared" si="871"/>
        <v>0</v>
      </c>
      <c r="W370" s="85" t="e">
        <f>V370/V316</f>
        <v>#DIV/0!</v>
      </c>
      <c r="X370" s="60"/>
      <c r="Y370" s="94">
        <v>0</v>
      </c>
      <c r="Z370" s="94">
        <v>0</v>
      </c>
      <c r="AA370" s="94">
        <v>0</v>
      </c>
      <c r="AB370" s="94">
        <v>0</v>
      </c>
      <c r="AC370" s="94">
        <v>0</v>
      </c>
      <c r="AD370" s="94">
        <v>0</v>
      </c>
      <c r="AE370" s="94">
        <v>0</v>
      </c>
      <c r="AF370" s="94">
        <v>0</v>
      </c>
      <c r="AG370" s="94">
        <v>0</v>
      </c>
      <c r="AH370" s="94">
        <v>0</v>
      </c>
      <c r="AI370" s="94">
        <v>0</v>
      </c>
      <c r="AJ370" s="94">
        <v>0</v>
      </c>
      <c r="AK370" s="79"/>
      <c r="AL370" s="80">
        <f t="shared" si="873"/>
        <v>0</v>
      </c>
      <c r="AM370" s="91" t="e">
        <f>AL370/AL316</f>
        <v>#DIV/0!</v>
      </c>
      <c r="AN370" s="60" t="e">
        <f>D316&amp;D370</f>
        <v>#REF!</v>
      </c>
      <c r="AO370" s="94">
        <v>0</v>
      </c>
      <c r="AP370" s="94">
        <v>0</v>
      </c>
      <c r="AQ370" s="94">
        <v>0</v>
      </c>
      <c r="AR370" s="94">
        <v>0</v>
      </c>
      <c r="AS370" s="94">
        <v>0</v>
      </c>
      <c r="AT370" s="94">
        <v>0</v>
      </c>
      <c r="AU370" s="94">
        <v>0</v>
      </c>
      <c r="AV370" s="94">
        <v>0</v>
      </c>
      <c r="AW370" s="94">
        <v>0</v>
      </c>
      <c r="AX370" s="94">
        <v>0</v>
      </c>
      <c r="AY370" s="94">
        <v>0</v>
      </c>
      <c r="AZ370" s="94">
        <v>0</v>
      </c>
      <c r="BA370" s="79"/>
      <c r="BB370" s="80">
        <f t="shared" si="875"/>
        <v>0</v>
      </c>
      <c r="BC370" s="91" t="e">
        <f>BB370/BB316</f>
        <v>#DIV/0!</v>
      </c>
      <c r="BD370" s="60"/>
      <c r="BE370" s="94">
        <v>0</v>
      </c>
      <c r="BF370" s="115">
        <v>0</v>
      </c>
      <c r="BG370" s="115"/>
      <c r="BH370" s="111" t="e">
        <f>EDATE(BH318,1)</f>
        <v>#REF!</v>
      </c>
      <c r="BI370" s="115"/>
      <c r="BJ370" s="112">
        <v>-1</v>
      </c>
      <c r="BK370" s="111" t="e">
        <f>EDATE(BH370,1)</f>
        <v>#REF!</v>
      </c>
      <c r="BL370" s="60"/>
      <c r="BM370" s="94">
        <v>0</v>
      </c>
      <c r="BN370" s="94">
        <v>0</v>
      </c>
      <c r="BO370" s="94">
        <v>0</v>
      </c>
      <c r="BP370" s="94">
        <v>0</v>
      </c>
      <c r="BQ370" s="94" t="e">
        <f t="shared" ref="BQ370:BX372" si="961">((BQ316*$G370*--(AND($BF370=0,$BG370=0))+$BF370+BQ316*$BG370)*--(BQ$3&gt;=$BH370))*(1+$BJ370*--(BQ$3&gt;=$BK370))*--(IFERROR(MOD(MONTH(BQ$3),$BI370),0)=0)</f>
        <v>#REF!</v>
      </c>
      <c r="BR370" s="94" t="e">
        <f t="shared" si="961"/>
        <v>#REF!</v>
      </c>
      <c r="BS370" s="94" t="e">
        <f t="shared" si="961"/>
        <v>#REF!</v>
      </c>
      <c r="BT370" s="94" t="e">
        <f t="shared" si="961"/>
        <v>#REF!</v>
      </c>
      <c r="BU370" s="94" t="e">
        <f t="shared" si="961"/>
        <v>#REF!</v>
      </c>
      <c r="BV370" s="94" t="e">
        <f t="shared" si="961"/>
        <v>#REF!</v>
      </c>
      <c r="BW370" s="94" t="e">
        <f t="shared" si="961"/>
        <v>#REF!</v>
      </c>
      <c r="BX370" s="94" t="e">
        <f t="shared" si="961"/>
        <v>#REF!</v>
      </c>
      <c r="BY370" s="79"/>
      <c r="BZ370" s="80" t="e">
        <f t="shared" si="877"/>
        <v>#REF!</v>
      </c>
      <c r="CA370" s="91" t="e">
        <f>BZ370/BZ316</f>
        <v>#REF!</v>
      </c>
      <c r="CB370" s="60"/>
      <c r="CC370" s="94" t="e">
        <f t="shared" ref="CC370:CN370" si="962">((CC316*$G370*--(AND($BF370=0,$BG370=0))+$BF370+CC316*$BG370)*--(CC$3&gt;=$BH370))*(1+$BJ370*--(CC$3&gt;=$BK370))*--(IFERROR(MOD(MONTH(CC$3),$BI370),0)=0)</f>
        <v>#REF!</v>
      </c>
      <c r="CD370" s="94" t="e">
        <f t="shared" si="962"/>
        <v>#REF!</v>
      </c>
      <c r="CE370" s="94" t="e">
        <f t="shared" si="962"/>
        <v>#REF!</v>
      </c>
      <c r="CF370" s="94" t="e">
        <f t="shared" si="962"/>
        <v>#REF!</v>
      </c>
      <c r="CG370" s="94" t="e">
        <f t="shared" si="962"/>
        <v>#REF!</v>
      </c>
      <c r="CH370" s="94" t="e">
        <f t="shared" si="962"/>
        <v>#REF!</v>
      </c>
      <c r="CI370" s="94" t="e">
        <f t="shared" si="962"/>
        <v>#REF!</v>
      </c>
      <c r="CJ370" s="94" t="e">
        <f t="shared" si="962"/>
        <v>#REF!</v>
      </c>
      <c r="CK370" s="94" t="e">
        <f t="shared" si="962"/>
        <v>#REF!</v>
      </c>
      <c r="CL370" s="94" t="e">
        <f t="shared" si="962"/>
        <v>#REF!</v>
      </c>
      <c r="CM370" s="94" t="e">
        <f t="shared" si="962"/>
        <v>#REF!</v>
      </c>
      <c r="CN370" s="94" t="e">
        <f t="shared" si="962"/>
        <v>#REF!</v>
      </c>
      <c r="CO370" s="79"/>
      <c r="CP370" s="80" t="e">
        <f t="shared" si="879"/>
        <v>#REF!</v>
      </c>
      <c r="CQ370" s="91" t="e">
        <f>CP370/CP316</f>
        <v>#REF!</v>
      </c>
    </row>
    <row r="371" spans="1:95" ht="10.5" customHeight="1" outlineLevel="1" x14ac:dyDescent="0.25">
      <c r="A371" s="70" t="str">
        <f t="shared" si="908"/>
        <v>DespesaMídia inaugural</v>
      </c>
      <c r="B371" s="114" t="s">
        <v>53</v>
      </c>
      <c r="C371" s="78" t="s">
        <v>266</v>
      </c>
      <c r="D371" s="79" t="s">
        <v>288</v>
      </c>
      <c r="E371" s="79" t="e">
        <f>D316</f>
        <v>#REF!</v>
      </c>
      <c r="F371" s="79"/>
      <c r="G371" s="85">
        <v>0</v>
      </c>
      <c r="H371" s="79"/>
      <c r="I371" s="94">
        <v>0</v>
      </c>
      <c r="J371" s="94">
        <v>0</v>
      </c>
      <c r="K371" s="94">
        <v>0</v>
      </c>
      <c r="L371" s="94">
        <v>0</v>
      </c>
      <c r="M371" s="94">
        <v>0</v>
      </c>
      <c r="N371" s="94">
        <v>0</v>
      </c>
      <c r="O371" s="94">
        <v>0</v>
      </c>
      <c r="P371" s="94">
        <v>0</v>
      </c>
      <c r="Q371" s="94">
        <v>0</v>
      </c>
      <c r="R371" s="94">
        <v>0</v>
      </c>
      <c r="S371" s="94">
        <v>0</v>
      </c>
      <c r="T371" s="94">
        <v>0</v>
      </c>
      <c r="U371" s="79"/>
      <c r="V371" s="80">
        <f t="shared" si="871"/>
        <v>0</v>
      </c>
      <c r="W371" s="91" t="e">
        <f>V371/V316</f>
        <v>#DIV/0!</v>
      </c>
      <c r="X371" s="60"/>
      <c r="Y371" s="94">
        <v>0</v>
      </c>
      <c r="Z371" s="94">
        <v>0</v>
      </c>
      <c r="AA371" s="94">
        <v>0</v>
      </c>
      <c r="AB371" s="94">
        <v>0</v>
      </c>
      <c r="AC371" s="94">
        <v>0</v>
      </c>
      <c r="AD371" s="94">
        <v>0</v>
      </c>
      <c r="AE371" s="94">
        <v>0</v>
      </c>
      <c r="AF371" s="94">
        <v>0</v>
      </c>
      <c r="AG371" s="94">
        <v>0</v>
      </c>
      <c r="AH371" s="94">
        <v>0</v>
      </c>
      <c r="AI371" s="94">
        <v>0</v>
      </c>
      <c r="AJ371" s="94">
        <v>0</v>
      </c>
      <c r="AK371" s="79"/>
      <c r="AL371" s="80">
        <f t="shared" si="873"/>
        <v>0</v>
      </c>
      <c r="AM371" s="85" t="e">
        <f>AL371/AL318</f>
        <v>#DIV/0!</v>
      </c>
      <c r="AN371" s="60" t="e">
        <f>D316&amp;D371</f>
        <v>#REF!</v>
      </c>
      <c r="AO371" s="94">
        <v>0</v>
      </c>
      <c r="AP371" s="94">
        <v>0</v>
      </c>
      <c r="AQ371" s="94">
        <v>0</v>
      </c>
      <c r="AR371" s="94">
        <v>0</v>
      </c>
      <c r="AS371" s="94">
        <v>0</v>
      </c>
      <c r="AT371" s="94">
        <v>0</v>
      </c>
      <c r="AU371" s="94">
        <v>0</v>
      </c>
      <c r="AV371" s="94">
        <v>0</v>
      </c>
      <c r="AW371" s="94">
        <v>0</v>
      </c>
      <c r="AX371" s="94">
        <v>0</v>
      </c>
      <c r="AY371" s="94">
        <v>0</v>
      </c>
      <c r="AZ371" s="94">
        <v>0</v>
      </c>
      <c r="BA371" s="79"/>
      <c r="BB371" s="80">
        <f t="shared" si="875"/>
        <v>0</v>
      </c>
      <c r="BC371" s="85" t="e">
        <f>BB371/BB318</f>
        <v>#DIV/0!</v>
      </c>
      <c r="BD371" s="60"/>
      <c r="BE371" s="94" t="e">
        <f t="array" ref="BE371">INDEX(#REF!,MATCH($D316,#REF!,0),MATCH("Parcelamento "&amp;$D371,#REF!,0))</f>
        <v>#REF!</v>
      </c>
      <c r="BF371" s="115" t="e">
        <f t="array" ref="BF371">INDEX(#REF!,MATCH($D316,#REF!,0),MATCH("Parcela "&amp;$D371,#REF!,0))</f>
        <v>#REF!</v>
      </c>
      <c r="BG371" s="115"/>
      <c r="BH371" s="111" t="e">
        <f>BH318</f>
        <v>#REF!</v>
      </c>
      <c r="BI371" s="115"/>
      <c r="BJ371" s="112">
        <v>-1</v>
      </c>
      <c r="BK371" s="111" t="e">
        <f>EDATE(BH371,BE371)</f>
        <v>#REF!</v>
      </c>
      <c r="BL371" s="60"/>
      <c r="BM371" s="94">
        <v>0</v>
      </c>
      <c r="BN371" s="94">
        <v>0</v>
      </c>
      <c r="BO371" s="94">
        <v>0</v>
      </c>
      <c r="BP371" s="94">
        <v>0</v>
      </c>
      <c r="BQ371" s="94" t="e">
        <f t="shared" si="961"/>
        <v>#REF!</v>
      </c>
      <c r="BR371" s="94" t="e">
        <f t="shared" si="961"/>
        <v>#REF!</v>
      </c>
      <c r="BS371" s="94" t="e">
        <f t="shared" si="961"/>
        <v>#REF!</v>
      </c>
      <c r="BT371" s="94" t="e">
        <f t="shared" si="961"/>
        <v>#REF!</v>
      </c>
      <c r="BU371" s="94" t="e">
        <f t="shared" si="961"/>
        <v>#REF!</v>
      </c>
      <c r="BV371" s="94" t="e">
        <f t="shared" si="961"/>
        <v>#REF!</v>
      </c>
      <c r="BW371" s="94" t="e">
        <f t="shared" si="961"/>
        <v>#REF!</v>
      </c>
      <c r="BX371" s="94" t="e">
        <f t="shared" si="961"/>
        <v>#REF!</v>
      </c>
      <c r="BY371" s="79"/>
      <c r="BZ371" s="80" t="e">
        <f t="shared" si="877"/>
        <v>#REF!</v>
      </c>
      <c r="CA371" s="85" t="e">
        <f>BZ371/BZ318</f>
        <v>#REF!</v>
      </c>
      <c r="CB371" s="60"/>
      <c r="CC371" s="94" t="e">
        <f t="shared" ref="CC371:CN371" si="963">((CC317*$G371*--(AND($BF371=0,$BG371=0))+$BF371+CC317*$BG371)*--(CC$3&gt;=$BH371))*(1+$BJ371*--(CC$3&gt;=$BK371))*--(IFERROR(MOD(MONTH(CC$3),$BI371),0)=0)</f>
        <v>#REF!</v>
      </c>
      <c r="CD371" s="94" t="e">
        <f t="shared" si="963"/>
        <v>#REF!</v>
      </c>
      <c r="CE371" s="94" t="e">
        <f t="shared" si="963"/>
        <v>#REF!</v>
      </c>
      <c r="CF371" s="94" t="e">
        <f t="shared" si="963"/>
        <v>#REF!</v>
      </c>
      <c r="CG371" s="94" t="e">
        <f t="shared" si="963"/>
        <v>#REF!</v>
      </c>
      <c r="CH371" s="94" t="e">
        <f t="shared" si="963"/>
        <v>#REF!</v>
      </c>
      <c r="CI371" s="94" t="e">
        <f t="shared" si="963"/>
        <v>#REF!</v>
      </c>
      <c r="CJ371" s="94" t="e">
        <f t="shared" si="963"/>
        <v>#REF!</v>
      </c>
      <c r="CK371" s="94" t="e">
        <f t="shared" si="963"/>
        <v>#REF!</v>
      </c>
      <c r="CL371" s="94" t="e">
        <f t="shared" si="963"/>
        <v>#REF!</v>
      </c>
      <c r="CM371" s="94" t="e">
        <f t="shared" si="963"/>
        <v>#REF!</v>
      </c>
      <c r="CN371" s="94" t="e">
        <f t="shared" si="963"/>
        <v>#REF!</v>
      </c>
      <c r="CO371" s="79"/>
      <c r="CP371" s="80" t="e">
        <f t="shared" si="879"/>
        <v>#REF!</v>
      </c>
      <c r="CQ371" s="85" t="e">
        <f>CP371/CP318</f>
        <v>#REF!</v>
      </c>
    </row>
    <row r="372" spans="1:95" ht="10.5" customHeight="1" x14ac:dyDescent="0.25">
      <c r="A372" s="70" t="str">
        <f t="shared" si="908"/>
        <v>DespesaTarifas bancárias</v>
      </c>
      <c r="B372" s="114" t="s">
        <v>53</v>
      </c>
      <c r="C372" s="70" t="s">
        <v>284</v>
      </c>
      <c r="D372" s="60" t="s">
        <v>152</v>
      </c>
      <c r="E372" s="60" t="e">
        <f>D316</f>
        <v>#REF!</v>
      </c>
      <c r="F372" s="60"/>
      <c r="G372" s="62">
        <v>-1.3904791493680641E-4</v>
      </c>
      <c r="H372" s="60"/>
      <c r="I372" s="67">
        <v>-201.27095533803799</v>
      </c>
      <c r="J372" s="67">
        <v>-217.8735883124647</v>
      </c>
      <c r="K372" s="67">
        <v>-15.89339910148175</v>
      </c>
      <c r="L372" s="67">
        <v>-49.479247405499663</v>
      </c>
      <c r="M372" s="67">
        <v>0</v>
      </c>
      <c r="N372" s="67">
        <v>0</v>
      </c>
      <c r="O372" s="67">
        <v>-18.055009104297081</v>
      </c>
      <c r="P372" s="67">
        <v>-6.5205995310539144</v>
      </c>
      <c r="Q372" s="67">
        <v>-33.663116282512121</v>
      </c>
      <c r="R372" s="67">
        <v>0</v>
      </c>
      <c r="S372" s="67">
        <v>-111.7392287026572</v>
      </c>
      <c r="T372" s="67">
        <v>-87.802871796893569</v>
      </c>
      <c r="U372" s="60"/>
      <c r="V372" s="87">
        <f t="shared" ref="V372:V393" si="964">SUM(I372:T372)</f>
        <v>-742.29801557489793</v>
      </c>
      <c r="W372" s="62">
        <f>V372/V318</f>
        <v>-1.1537071021628612E-3</v>
      </c>
      <c r="X372" s="60"/>
      <c r="Y372" s="67">
        <f t="array" ref="Y372">IFERROR(INDEX(#REF!,MATCH($A316&amp;$D372,#REF!,0),MATCH(Y$3,#REF!,0)),0)</f>
        <v>0</v>
      </c>
      <c r="Z372" s="67">
        <f t="array" ref="Z372">IFERROR(INDEX(#REF!,MATCH($A316&amp;$D372,#REF!,0),MATCH(Z$3,#REF!,0)),0)</f>
        <v>0</v>
      </c>
      <c r="AA372" s="67">
        <f t="array" ref="AA372">IFERROR(INDEX(#REF!,MATCH($A316&amp;$D372,#REF!,0),MATCH(AA$3,#REF!,0)),0)</f>
        <v>0</v>
      </c>
      <c r="AB372" s="67">
        <f t="array" ref="AB372">IFERROR(INDEX(#REF!,MATCH($A316&amp;$D372,#REF!,0),MATCH(AB$3,#REF!,0)),0)</f>
        <v>0</v>
      </c>
      <c r="AC372" s="67">
        <f t="array" ref="AC372">IFERROR(INDEX(#REF!,MATCH($A316&amp;$D372,#REF!,0),MATCH(AC$3,#REF!,0)),0)</f>
        <v>0</v>
      </c>
      <c r="AD372" s="67">
        <f t="array" ref="AD372">IFERROR(INDEX(#REF!,MATCH($A316&amp;$D372,#REF!,0),MATCH(AD$3,#REF!,0)),0)</f>
        <v>0</v>
      </c>
      <c r="AE372" s="67">
        <f t="array" ref="AE372">IFERROR(INDEX(#REF!,MATCH($A316&amp;$D372,#REF!,0),MATCH(AE$3,#REF!,0)),0)</f>
        <v>0</v>
      </c>
      <c r="AF372" s="67">
        <f t="array" ref="AF372">IFERROR(INDEX(#REF!,MATCH($A316&amp;$D372,#REF!,0),MATCH(AF$3,#REF!,0)),0)</f>
        <v>0</v>
      </c>
      <c r="AG372" s="67">
        <f t="array" ref="AG372">IFERROR(INDEX(#REF!,MATCH($A316&amp;$D372,#REF!,0),MATCH(AG$3,#REF!,0)),0)</f>
        <v>0</v>
      </c>
      <c r="AH372" s="67">
        <f t="array" ref="AH372">IFERROR(INDEX(#REF!,MATCH($A316&amp;$D372,#REF!,0),MATCH(AH$3,#REF!,0)),0)</f>
        <v>0</v>
      </c>
      <c r="AI372" s="67">
        <f t="array" ref="AI372">IFERROR(INDEX(#REF!,MATCH($A316&amp;$D372,#REF!,0),MATCH(AI$3,#REF!,0)),0)</f>
        <v>0</v>
      </c>
      <c r="AJ372" s="67">
        <f t="array" ref="AJ372">IFERROR(INDEX(#REF!,MATCH($A316&amp;$D372,#REF!,0),MATCH(AJ$3,#REF!,0)),0)</f>
        <v>0</v>
      </c>
      <c r="AK372" s="60"/>
      <c r="AL372" s="87">
        <f t="shared" ref="AL372:AL393" si="965">SUM(Y372:AJ372)</f>
        <v>0</v>
      </c>
      <c r="AM372" s="62" t="e">
        <f>AL372/AL318</f>
        <v>#DIV/0!</v>
      </c>
      <c r="AN372" s="60" t="e">
        <f>D316&amp;D372</f>
        <v>#REF!</v>
      </c>
      <c r="AO372" s="67">
        <f t="array" ref="AO372">IFERROR(INDEX(#REF!,MATCH($A316&amp;$D372,#REF!,0),MATCH(AO$3,#REF!,0)),0)</f>
        <v>0</v>
      </c>
      <c r="AP372" s="67">
        <f t="array" ref="AP372">IFERROR(INDEX(#REF!,MATCH($A316&amp;$D372,#REF!,0),MATCH(AP$3,#REF!,0)),0)</f>
        <v>0</v>
      </c>
      <c r="AQ372" s="67">
        <f t="array" ref="AQ372">IFERROR(INDEX(#REF!,MATCH($A316&amp;$D372,#REF!,0),MATCH(AQ$3,#REF!,0)),0)</f>
        <v>0</v>
      </c>
      <c r="AR372" s="67">
        <f t="array" ref="AR372">IFERROR(INDEX(#REF!,MATCH($A316&amp;$D372,#REF!,0),MATCH(AR$3,#REF!,0)),0)</f>
        <v>0</v>
      </c>
      <c r="AS372" s="67">
        <f t="array" ref="AS372">IFERROR(INDEX(#REF!,MATCH($A316&amp;$D372,#REF!,0),MATCH(AS$3,#REF!,0)),0)</f>
        <v>0</v>
      </c>
      <c r="AT372" s="67">
        <f t="array" ref="AT372">IFERROR(INDEX(#REF!,MATCH($A316&amp;$D372,#REF!,0),MATCH(AT$3,#REF!,0)),0)</f>
        <v>0</v>
      </c>
      <c r="AU372" s="67">
        <f t="array" ref="AU372">IFERROR(INDEX(#REF!,MATCH($A316&amp;$D372,#REF!,0),MATCH(AU$3,#REF!,0)),0)</f>
        <v>0</v>
      </c>
      <c r="AV372" s="67">
        <f t="array" ref="AV372">IFERROR(INDEX(#REF!,MATCH($A316&amp;$D372,#REF!,0),MATCH(AV$3,#REF!,0)),0)</f>
        <v>0</v>
      </c>
      <c r="AW372" s="67">
        <f t="array" ref="AW372">IFERROR(INDEX(#REF!,MATCH($A316&amp;$D372,#REF!,0),MATCH(AW$3,#REF!,0)),0)</f>
        <v>0</v>
      </c>
      <c r="AX372" s="67">
        <f t="array" ref="AX372">IFERROR(INDEX(#REF!,MATCH($A316&amp;$D372,#REF!,0),MATCH(AX$3,#REF!,0)),0)</f>
        <v>0</v>
      </c>
      <c r="AY372" s="67">
        <f t="array" ref="AY372">IFERROR(INDEX(#REF!,MATCH($A316&amp;$D372,#REF!,0),MATCH(AY$3,#REF!,0)),0)</f>
        <v>0</v>
      </c>
      <c r="AZ372" s="67">
        <f t="array" ref="AZ372">IFERROR(INDEX(#REF!,MATCH($A316&amp;$D372,#REF!,0),MATCH(AZ$3,#REF!,0)),0)</f>
        <v>0</v>
      </c>
      <c r="BA372" s="60"/>
      <c r="BB372" s="87">
        <f t="shared" ref="BB372:BB393" si="966">SUM(AO372:AZ372)</f>
        <v>0</v>
      </c>
      <c r="BC372" s="62" t="e">
        <f>BB372/BB318</f>
        <v>#DIV/0!</v>
      </c>
      <c r="BD372" s="60"/>
      <c r="BE372" s="67">
        <f t="shared" ref="BE372:BG378" si="967">INDEX($BE$4:$BK$115,MATCH($D372,$D$4:$D$115,0),MATCH(BE$475,$BE$4:$BK$4,0))</f>
        <v>0</v>
      </c>
      <c r="BF372" s="119">
        <f t="shared" si="967"/>
        <v>-200</v>
      </c>
      <c r="BG372" s="120">
        <f t="shared" si="967"/>
        <v>0</v>
      </c>
      <c r="BH372" s="121" t="e">
        <f>BH318</f>
        <v>#REF!</v>
      </c>
      <c r="BI372" s="69">
        <f t="shared" ref="BI372:BK378" si="968">INDEX($BE$4:$BK$115,MATCH($D372,$D$4:$D$115,0),MATCH(BI$475,$BE$4:$BK$4,0))</f>
        <v>0</v>
      </c>
      <c r="BJ372" s="120">
        <f t="shared" si="968"/>
        <v>0</v>
      </c>
      <c r="BK372" s="121">
        <f t="shared" si="968"/>
        <v>0</v>
      </c>
      <c r="BL372" s="60"/>
      <c r="BM372" s="67">
        <f t="array" ref="BM372">IFERROR(INDEX(#REF!,MATCH($A316&amp;$D372,#REF!,0),MATCH(BM$3,#REF!,0)),0)</f>
        <v>0</v>
      </c>
      <c r="BN372" s="67">
        <f t="array" ref="BN372">IFERROR(INDEX(#REF!,MATCH($A316&amp;$D372,#REF!,0),MATCH(BN$3,#REF!,0)),0)</f>
        <v>0</v>
      </c>
      <c r="BO372" s="67">
        <f t="array" ref="BO372">IFERROR(INDEX(#REF!,MATCH($A316&amp;$D372,#REF!,0),MATCH(BO$3,#REF!,0)),0)</f>
        <v>0</v>
      </c>
      <c r="BP372" s="67">
        <f t="array" ref="BP372">IFERROR(INDEX(#REF!,MATCH($A316&amp;$D372,#REF!,0),MATCH(BP$3,#REF!,0)),0)</f>
        <v>0</v>
      </c>
      <c r="BQ372" s="67" t="e">
        <f t="shared" si="961"/>
        <v>#REF!</v>
      </c>
      <c r="BR372" s="67" t="e">
        <f t="shared" si="961"/>
        <v>#REF!</v>
      </c>
      <c r="BS372" s="67" t="e">
        <f t="shared" si="961"/>
        <v>#REF!</v>
      </c>
      <c r="BT372" s="67" t="e">
        <f t="shared" si="961"/>
        <v>#REF!</v>
      </c>
      <c r="BU372" s="67" t="e">
        <f t="shared" si="961"/>
        <v>#REF!</v>
      </c>
      <c r="BV372" s="67" t="e">
        <f t="shared" si="961"/>
        <v>#REF!</v>
      </c>
      <c r="BW372" s="67" t="e">
        <f t="shared" si="961"/>
        <v>#REF!</v>
      </c>
      <c r="BX372" s="67" t="e">
        <f t="shared" si="961"/>
        <v>#REF!</v>
      </c>
      <c r="BY372" s="60"/>
      <c r="BZ372" s="87" t="e">
        <f t="shared" ref="BZ372:BZ393" si="969">SUM(BM372:BX372)</f>
        <v>#REF!</v>
      </c>
      <c r="CA372" s="62" t="e">
        <f>BZ372/BZ318</f>
        <v>#REF!</v>
      </c>
      <c r="CB372" s="60"/>
      <c r="CC372" s="67" t="e">
        <f t="shared" ref="CC372:CN372" si="970">((CC318*$G372*--(AND($BF372=0,$BG372=0))+$BF372+CC318*$BG372)*--(CC$3&gt;=$BH372))*(1+$BJ372*--(CC$3&gt;=$BK372))*--(IFERROR(MOD(MONTH(CC$3),$BI372),0)=0)</f>
        <v>#REF!</v>
      </c>
      <c r="CD372" s="67" t="e">
        <f t="shared" si="970"/>
        <v>#REF!</v>
      </c>
      <c r="CE372" s="67" t="e">
        <f t="shared" si="970"/>
        <v>#REF!</v>
      </c>
      <c r="CF372" s="67" t="e">
        <f t="shared" si="970"/>
        <v>#REF!</v>
      </c>
      <c r="CG372" s="67" t="e">
        <f t="shared" si="970"/>
        <v>#REF!</v>
      </c>
      <c r="CH372" s="67" t="e">
        <f t="shared" si="970"/>
        <v>#REF!</v>
      </c>
      <c r="CI372" s="67" t="e">
        <f t="shared" si="970"/>
        <v>#REF!</v>
      </c>
      <c r="CJ372" s="67" t="e">
        <f t="shared" si="970"/>
        <v>#REF!</v>
      </c>
      <c r="CK372" s="67" t="e">
        <f t="shared" si="970"/>
        <v>#REF!</v>
      </c>
      <c r="CL372" s="67" t="e">
        <f t="shared" si="970"/>
        <v>#REF!</v>
      </c>
      <c r="CM372" s="67" t="e">
        <f t="shared" si="970"/>
        <v>#REF!</v>
      </c>
      <c r="CN372" s="67" t="e">
        <f t="shared" si="970"/>
        <v>#REF!</v>
      </c>
      <c r="CO372" s="60"/>
      <c r="CP372" s="87" t="e">
        <f t="shared" ref="CP372:CP393" si="971">SUM(CC372:CN372)</f>
        <v>#REF!</v>
      </c>
      <c r="CQ372" s="62" t="e">
        <f>CP372/CP318</f>
        <v>#REF!</v>
      </c>
    </row>
    <row r="373" spans="1:95" ht="10.5" customHeight="1" x14ac:dyDescent="0.25">
      <c r="A373" s="70" t="str">
        <f t="shared" si="908"/>
        <v>DespesaTaxas legais</v>
      </c>
      <c r="B373" s="114" t="s">
        <v>53</v>
      </c>
      <c r="C373" s="70" t="s">
        <v>289</v>
      </c>
      <c r="D373" s="60" t="s">
        <v>155</v>
      </c>
      <c r="E373" s="60" t="e">
        <f>D316</f>
        <v>#REF!</v>
      </c>
      <c r="F373" s="60"/>
      <c r="G373" s="62">
        <v>-3.3913645337667141E-4</v>
      </c>
      <c r="H373" s="60"/>
      <c r="I373" s="67">
        <v>0</v>
      </c>
      <c r="J373" s="67">
        <v>-411.02397427936688</v>
      </c>
      <c r="K373" s="67">
        <v>0</v>
      </c>
      <c r="L373" s="67">
        <v>0</v>
      </c>
      <c r="M373" s="67">
        <v>0</v>
      </c>
      <c r="N373" s="67">
        <v>0</v>
      </c>
      <c r="O373" s="67">
        <v>0</v>
      </c>
      <c r="P373" s="67">
        <v>-338.75605370438092</v>
      </c>
      <c r="Q373" s="67">
        <v>0</v>
      </c>
      <c r="R373" s="67">
        <v>0</v>
      </c>
      <c r="S373" s="67">
        <v>0</v>
      </c>
      <c r="T373" s="67">
        <v>0</v>
      </c>
      <c r="U373" s="60"/>
      <c r="V373" s="87">
        <f t="shared" si="964"/>
        <v>-749.7800279837478</v>
      </c>
      <c r="W373" s="62">
        <f>V373/V318</f>
        <v>-1.1653359233013299E-3</v>
      </c>
      <c r="X373" s="60"/>
      <c r="Y373" s="67">
        <f t="array" ref="Y373">IFERROR(INDEX(#REF!,MATCH($A316&amp;$D373,#REF!,0),MATCH(Y$3,#REF!,0)),0)</f>
        <v>0</v>
      </c>
      <c r="Z373" s="67">
        <f t="array" ref="Z373">IFERROR(INDEX(#REF!,MATCH($A316&amp;$D373,#REF!,0),MATCH(Z$3,#REF!,0)),0)</f>
        <v>0</v>
      </c>
      <c r="AA373" s="67">
        <f t="array" ref="AA373">IFERROR(INDEX(#REF!,MATCH($A316&amp;$D373,#REF!,0),MATCH(AA$3,#REF!,0)),0)</f>
        <v>0</v>
      </c>
      <c r="AB373" s="67">
        <f t="array" ref="AB373">IFERROR(INDEX(#REF!,MATCH($A316&amp;$D373,#REF!,0),MATCH(AB$3,#REF!,0)),0)</f>
        <v>0</v>
      </c>
      <c r="AC373" s="67">
        <f t="array" ref="AC373">IFERROR(INDEX(#REF!,MATCH($A316&amp;$D373,#REF!,0),MATCH(AC$3,#REF!,0)),0)</f>
        <v>0</v>
      </c>
      <c r="AD373" s="67">
        <f t="array" ref="AD373">IFERROR(INDEX(#REF!,MATCH($A316&amp;$D373,#REF!,0),MATCH(AD$3,#REF!,0)),0)</f>
        <v>0</v>
      </c>
      <c r="AE373" s="67">
        <f t="array" ref="AE373">IFERROR(INDEX(#REF!,MATCH($A316&amp;$D373,#REF!,0),MATCH(AE$3,#REF!,0)),0)</f>
        <v>0</v>
      </c>
      <c r="AF373" s="67">
        <f t="array" ref="AF373">IFERROR(INDEX(#REF!,MATCH($A316&amp;$D373,#REF!,0),MATCH(AF$3,#REF!,0)),0)</f>
        <v>0</v>
      </c>
      <c r="AG373" s="67">
        <f t="array" ref="AG373">IFERROR(INDEX(#REF!,MATCH($A316&amp;$D373,#REF!,0),MATCH(AG$3,#REF!,0)),0)</f>
        <v>0</v>
      </c>
      <c r="AH373" s="67">
        <f t="array" ref="AH373">IFERROR(INDEX(#REF!,MATCH($A316&amp;$D373,#REF!,0),MATCH(AH$3,#REF!,0)),0)</f>
        <v>0</v>
      </c>
      <c r="AI373" s="67">
        <f t="array" ref="AI373">IFERROR(INDEX(#REF!,MATCH($A316&amp;$D373,#REF!,0),MATCH(AI$3,#REF!,0)),0)</f>
        <v>0</v>
      </c>
      <c r="AJ373" s="67">
        <f t="array" ref="AJ373">IFERROR(INDEX(#REF!,MATCH($A316&amp;$D373,#REF!,0),MATCH(AJ$3,#REF!,0)),0)</f>
        <v>0</v>
      </c>
      <c r="AK373" s="60"/>
      <c r="AL373" s="87">
        <f t="shared" si="965"/>
        <v>0</v>
      </c>
      <c r="AM373" s="62" t="e">
        <f>AL373/AL318</f>
        <v>#DIV/0!</v>
      </c>
      <c r="AN373" s="60" t="e">
        <f>D316&amp;D373</f>
        <v>#REF!</v>
      </c>
      <c r="AO373" s="67">
        <f t="array" ref="AO373">IFERROR(INDEX(#REF!,MATCH($A316&amp;$D373,#REF!,0),MATCH(AO$3,#REF!,0)),0)</f>
        <v>0</v>
      </c>
      <c r="AP373" s="67">
        <f t="array" ref="AP373">IFERROR(INDEX(#REF!,MATCH($A316&amp;$D373,#REF!,0),MATCH(AP$3,#REF!,0)),0)</f>
        <v>0</v>
      </c>
      <c r="AQ373" s="67">
        <f t="array" ref="AQ373">IFERROR(INDEX(#REF!,MATCH($A316&amp;$D373,#REF!,0),MATCH(AQ$3,#REF!,0)),0)</f>
        <v>0</v>
      </c>
      <c r="AR373" s="67">
        <f t="array" ref="AR373">IFERROR(INDEX(#REF!,MATCH($A316&amp;$D373,#REF!,0),MATCH(AR$3,#REF!,0)),0)</f>
        <v>0</v>
      </c>
      <c r="AS373" s="67">
        <f t="array" ref="AS373">IFERROR(INDEX(#REF!,MATCH($A316&amp;$D373,#REF!,0),MATCH(AS$3,#REF!,0)),0)</f>
        <v>0</v>
      </c>
      <c r="AT373" s="67">
        <f t="array" ref="AT373">IFERROR(INDEX(#REF!,MATCH($A316&amp;$D373,#REF!,0),MATCH(AT$3,#REF!,0)),0)</f>
        <v>0</v>
      </c>
      <c r="AU373" s="67">
        <f t="array" ref="AU373">IFERROR(INDEX(#REF!,MATCH($A316&amp;$D373,#REF!,0),MATCH(AU$3,#REF!,0)),0)</f>
        <v>0</v>
      </c>
      <c r="AV373" s="67">
        <f t="array" ref="AV373">IFERROR(INDEX(#REF!,MATCH($A316&amp;$D373,#REF!,0),MATCH(AV$3,#REF!,0)),0)</f>
        <v>0</v>
      </c>
      <c r="AW373" s="67">
        <f t="array" ref="AW373">IFERROR(INDEX(#REF!,MATCH($A316&amp;$D373,#REF!,0),MATCH(AW$3,#REF!,0)),0)</f>
        <v>0</v>
      </c>
      <c r="AX373" s="67">
        <f t="array" ref="AX373">IFERROR(INDEX(#REF!,MATCH($A316&amp;$D373,#REF!,0),MATCH(AX$3,#REF!,0)),0)</f>
        <v>0</v>
      </c>
      <c r="AY373" s="67">
        <f t="array" ref="AY373">IFERROR(INDEX(#REF!,MATCH($A316&amp;$D373,#REF!,0),MATCH(AY$3,#REF!,0)),0)</f>
        <v>0</v>
      </c>
      <c r="AZ373" s="67">
        <f t="array" ref="AZ373">IFERROR(INDEX(#REF!,MATCH($A316&amp;$D373,#REF!,0),MATCH(AZ$3,#REF!,0)),0)</f>
        <v>0</v>
      </c>
      <c r="BA373" s="60"/>
      <c r="BB373" s="87">
        <f t="shared" si="966"/>
        <v>0</v>
      </c>
      <c r="BC373" s="62" t="e">
        <f>BB373/BB318</f>
        <v>#DIV/0!</v>
      </c>
      <c r="BD373" s="60"/>
      <c r="BE373" s="67" t="str">
        <f t="shared" si="967"/>
        <v>Abertura filial</v>
      </c>
      <c r="BF373" s="119">
        <f t="shared" si="967"/>
        <v>-750</v>
      </c>
      <c r="BG373" s="120">
        <f t="shared" si="967"/>
        <v>0</v>
      </c>
      <c r="BH373" s="121" t="e">
        <f>BH318</f>
        <v>#REF!</v>
      </c>
      <c r="BI373" s="121">
        <f t="shared" si="968"/>
        <v>0</v>
      </c>
      <c r="BJ373" s="120">
        <f t="shared" si="968"/>
        <v>0</v>
      </c>
      <c r="BK373" s="121">
        <f t="shared" si="968"/>
        <v>0</v>
      </c>
      <c r="BL373" s="60"/>
      <c r="BM373" s="67">
        <f t="array" ref="BM373">IFERROR(INDEX(#REF!,MATCH($A316&amp;$D373,#REF!,0),MATCH(BM$3,#REF!,0)),0)</f>
        <v>0</v>
      </c>
      <c r="BN373" s="67">
        <f t="array" ref="BN373">IFERROR(INDEX(#REF!,MATCH($A316&amp;$D373,#REF!,0),MATCH(BN$3,#REF!,0)),0)</f>
        <v>0</v>
      </c>
      <c r="BO373" s="67">
        <f t="array" ref="BO373">IFERROR(INDEX(#REF!,MATCH($A316&amp;$D373,#REF!,0),MATCH(BO$3,#REF!,0)),0)</f>
        <v>0</v>
      </c>
      <c r="BP373" s="67">
        <f t="array" ref="BP373">IFERROR(INDEX(#REF!,MATCH($A316&amp;$D373,#REF!,0),MATCH(BP$3,#REF!,0)),0)</f>
        <v>0</v>
      </c>
      <c r="BQ373" s="67" t="e">
        <f t="shared" ref="BQ373:BX373" si="972">((BQ318*$G373*--(AND($BF373=0,$BG373=0))+$BF373+BQ318*$BG373)*--(BQ$3&gt;=$BH373))*(1+$BJ373*--(BQ$3&gt;=$BK373))*--(IFERROR(MOD(MONTH(BQ$3),$BI373),0)=0)</f>
        <v>#REF!</v>
      </c>
      <c r="BR373" s="67" t="e">
        <f t="shared" si="972"/>
        <v>#REF!</v>
      </c>
      <c r="BS373" s="67" t="e">
        <f t="shared" si="972"/>
        <v>#REF!</v>
      </c>
      <c r="BT373" s="67" t="e">
        <f t="shared" si="972"/>
        <v>#REF!</v>
      </c>
      <c r="BU373" s="67" t="e">
        <f t="shared" si="972"/>
        <v>#REF!</v>
      </c>
      <c r="BV373" s="67" t="e">
        <f t="shared" si="972"/>
        <v>#REF!</v>
      </c>
      <c r="BW373" s="67" t="e">
        <f t="shared" si="972"/>
        <v>#REF!</v>
      </c>
      <c r="BX373" s="67" t="e">
        <f t="shared" si="972"/>
        <v>#REF!</v>
      </c>
      <c r="BY373" s="60"/>
      <c r="BZ373" s="87" t="e">
        <f t="shared" si="969"/>
        <v>#REF!</v>
      </c>
      <c r="CA373" s="62" t="e">
        <f>BZ373/BZ318</f>
        <v>#REF!</v>
      </c>
      <c r="CB373" s="60"/>
      <c r="CC373" s="67" t="e">
        <f t="shared" ref="CC373:CN373" si="973">((CC318*$G373*--(AND($BF373=0,$BG373=0))+$BF373+CC318*$BG373)*--(CC$3&gt;=$BH373))*(1+$BJ373*--(CC$3&gt;=$BK373))*--(IFERROR(MOD(MONTH(CC$3),$BI373),0)=0)</f>
        <v>#REF!</v>
      </c>
      <c r="CD373" s="67" t="e">
        <f t="shared" si="973"/>
        <v>#REF!</v>
      </c>
      <c r="CE373" s="67" t="e">
        <f t="shared" si="973"/>
        <v>#REF!</v>
      </c>
      <c r="CF373" s="67" t="e">
        <f t="shared" si="973"/>
        <v>#REF!</v>
      </c>
      <c r="CG373" s="67" t="e">
        <f t="shared" si="973"/>
        <v>#REF!</v>
      </c>
      <c r="CH373" s="67" t="e">
        <f t="shared" si="973"/>
        <v>#REF!</v>
      </c>
      <c r="CI373" s="67" t="e">
        <f t="shared" si="973"/>
        <v>#REF!</v>
      </c>
      <c r="CJ373" s="67" t="e">
        <f t="shared" si="973"/>
        <v>#REF!</v>
      </c>
      <c r="CK373" s="67" t="e">
        <f t="shared" si="973"/>
        <v>#REF!</v>
      </c>
      <c r="CL373" s="67" t="e">
        <f t="shared" si="973"/>
        <v>#REF!</v>
      </c>
      <c r="CM373" s="67" t="e">
        <f t="shared" si="973"/>
        <v>#REF!</v>
      </c>
      <c r="CN373" s="67" t="e">
        <f t="shared" si="973"/>
        <v>#REF!</v>
      </c>
      <c r="CO373" s="60"/>
      <c r="CP373" s="87" t="e">
        <f t="shared" si="971"/>
        <v>#REF!</v>
      </c>
      <c r="CQ373" s="62" t="e">
        <f>CP373/CP318</f>
        <v>#REF!</v>
      </c>
    </row>
    <row r="374" spans="1:95" ht="10.5" customHeight="1" x14ac:dyDescent="0.25">
      <c r="A374" s="70" t="str">
        <f t="shared" si="908"/>
        <v>DespesaOutras despesas</v>
      </c>
      <c r="B374" s="114" t="s">
        <v>53</v>
      </c>
      <c r="C374" s="70" t="s">
        <v>153</v>
      </c>
      <c r="D374" s="60" t="s">
        <v>153</v>
      </c>
      <c r="E374" s="60" t="e">
        <f>D316</f>
        <v>#REF!</v>
      </c>
      <c r="F374" s="60"/>
      <c r="G374" s="62">
        <v>-7.4537328892835854E-3</v>
      </c>
      <c r="H374" s="60"/>
      <c r="I374" s="67">
        <v>0</v>
      </c>
      <c r="J374" s="67">
        <v>0</v>
      </c>
      <c r="K374" s="67">
        <v>0</v>
      </c>
      <c r="L374" s="67">
        <v>0</v>
      </c>
      <c r="M374" s="67">
        <v>0</v>
      </c>
      <c r="N374" s="67">
        <v>0</v>
      </c>
      <c r="O374" s="67">
        <v>0</v>
      </c>
      <c r="P374" s="67">
        <v>0</v>
      </c>
      <c r="Q374" s="67">
        <v>0</v>
      </c>
      <c r="R374" s="67">
        <v>0</v>
      </c>
      <c r="S374" s="67">
        <v>-37.286181494479841</v>
      </c>
      <c r="T374" s="67">
        <v>-180.18765833428759</v>
      </c>
      <c r="U374" s="60"/>
      <c r="V374" s="87">
        <f t="shared" si="964"/>
        <v>-217.47383982876744</v>
      </c>
      <c r="W374" s="62">
        <f>V374/V318</f>
        <v>-3.3800590636195977E-4</v>
      </c>
      <c r="X374" s="60"/>
      <c r="Y374" s="67">
        <f t="shared" ref="Y374:AJ374" si="974">SUM(Y375:Y378)</f>
        <v>0</v>
      </c>
      <c r="Z374" s="67">
        <f t="shared" si="974"/>
        <v>0</v>
      </c>
      <c r="AA374" s="67">
        <f t="shared" si="974"/>
        <v>0</v>
      </c>
      <c r="AB374" s="67">
        <f t="shared" si="974"/>
        <v>0</v>
      </c>
      <c r="AC374" s="67">
        <f t="shared" si="974"/>
        <v>0</v>
      </c>
      <c r="AD374" s="67">
        <f t="shared" si="974"/>
        <v>0</v>
      </c>
      <c r="AE374" s="67">
        <f t="shared" si="974"/>
        <v>0</v>
      </c>
      <c r="AF374" s="67">
        <f t="shared" si="974"/>
        <v>0</v>
      </c>
      <c r="AG374" s="67">
        <f t="shared" si="974"/>
        <v>0</v>
      </c>
      <c r="AH374" s="67">
        <f t="shared" si="974"/>
        <v>0</v>
      </c>
      <c r="AI374" s="67">
        <f t="shared" si="974"/>
        <v>0</v>
      </c>
      <c r="AJ374" s="67">
        <f t="shared" si="974"/>
        <v>0</v>
      </c>
      <c r="AK374" s="60"/>
      <c r="AL374" s="87">
        <f t="shared" si="965"/>
        <v>0</v>
      </c>
      <c r="AM374" s="62" t="e">
        <f>AL374/AL318</f>
        <v>#DIV/0!</v>
      </c>
      <c r="AN374" s="60" t="e">
        <f>D316&amp;D374</f>
        <v>#REF!</v>
      </c>
      <c r="AO374" s="67">
        <f t="shared" ref="AO374:AZ374" si="975">SUM(AO375:AO378)</f>
        <v>0</v>
      </c>
      <c r="AP374" s="67">
        <f t="shared" si="975"/>
        <v>0</v>
      </c>
      <c r="AQ374" s="67">
        <f t="shared" si="975"/>
        <v>0</v>
      </c>
      <c r="AR374" s="67">
        <f t="shared" si="975"/>
        <v>0</v>
      </c>
      <c r="AS374" s="67">
        <f t="shared" si="975"/>
        <v>0</v>
      </c>
      <c r="AT374" s="67">
        <f t="shared" si="975"/>
        <v>0</v>
      </c>
      <c r="AU374" s="67">
        <f t="shared" si="975"/>
        <v>0</v>
      </c>
      <c r="AV374" s="67">
        <f t="shared" si="975"/>
        <v>0</v>
      </c>
      <c r="AW374" s="67">
        <f t="shared" si="975"/>
        <v>0</v>
      </c>
      <c r="AX374" s="67">
        <f t="shared" si="975"/>
        <v>0</v>
      </c>
      <c r="AY374" s="67">
        <f t="shared" si="975"/>
        <v>0</v>
      </c>
      <c r="AZ374" s="67">
        <f t="shared" si="975"/>
        <v>0</v>
      </c>
      <c r="BA374" s="60"/>
      <c r="BB374" s="87">
        <f t="shared" si="966"/>
        <v>0</v>
      </c>
      <c r="BC374" s="62" t="e">
        <f>BB374/BB318</f>
        <v>#DIV/0!</v>
      </c>
      <c r="BD374" s="60"/>
      <c r="BE374" s="67">
        <f t="shared" si="967"/>
        <v>0</v>
      </c>
      <c r="BF374" s="119">
        <f t="shared" si="967"/>
        <v>0</v>
      </c>
      <c r="BG374" s="120">
        <f t="shared" si="967"/>
        <v>0</v>
      </c>
      <c r="BH374" s="121" t="e">
        <f>BH318</f>
        <v>#REF!</v>
      </c>
      <c r="BI374" s="69">
        <f t="shared" si="968"/>
        <v>0</v>
      </c>
      <c r="BJ374" s="120">
        <f t="shared" si="968"/>
        <v>0</v>
      </c>
      <c r="BK374" s="121">
        <f t="shared" si="968"/>
        <v>0</v>
      </c>
      <c r="BL374" s="60"/>
      <c r="BM374" s="67">
        <f t="shared" ref="BM374:BX374" si="976">SUM(BM375:BM378)</f>
        <v>0</v>
      </c>
      <c r="BN374" s="67">
        <f t="shared" si="976"/>
        <v>0</v>
      </c>
      <c r="BO374" s="67">
        <f t="shared" si="976"/>
        <v>0</v>
      </c>
      <c r="BP374" s="67">
        <f t="shared" si="976"/>
        <v>0</v>
      </c>
      <c r="BQ374" s="67" t="e">
        <f t="shared" si="976"/>
        <v>#REF!</v>
      </c>
      <c r="BR374" s="67" t="e">
        <f t="shared" si="976"/>
        <v>#REF!</v>
      </c>
      <c r="BS374" s="67" t="e">
        <f t="shared" si="976"/>
        <v>#REF!</v>
      </c>
      <c r="BT374" s="67" t="e">
        <f t="shared" si="976"/>
        <v>#REF!</v>
      </c>
      <c r="BU374" s="67" t="e">
        <f t="shared" si="976"/>
        <v>#REF!</v>
      </c>
      <c r="BV374" s="67" t="e">
        <f t="shared" si="976"/>
        <v>#REF!</v>
      </c>
      <c r="BW374" s="67" t="e">
        <f t="shared" si="976"/>
        <v>#REF!</v>
      </c>
      <c r="BX374" s="67" t="e">
        <f t="shared" si="976"/>
        <v>#REF!</v>
      </c>
      <c r="BY374" s="60"/>
      <c r="BZ374" s="87" t="e">
        <f t="shared" si="969"/>
        <v>#REF!</v>
      </c>
      <c r="CA374" s="62" t="e">
        <f>BZ374/BZ318</f>
        <v>#REF!</v>
      </c>
      <c r="CB374" s="60"/>
      <c r="CC374" s="67" t="e">
        <f t="shared" ref="CC374:CN374" si="977">SUM(CC375:CC378)</f>
        <v>#REF!</v>
      </c>
      <c r="CD374" s="67" t="e">
        <f t="shared" si="977"/>
        <v>#REF!</v>
      </c>
      <c r="CE374" s="67" t="e">
        <f t="shared" si="977"/>
        <v>#REF!</v>
      </c>
      <c r="CF374" s="67" t="e">
        <f t="shared" si="977"/>
        <v>#REF!</v>
      </c>
      <c r="CG374" s="67" t="e">
        <f t="shared" si="977"/>
        <v>#REF!</v>
      </c>
      <c r="CH374" s="67" t="e">
        <f t="shared" si="977"/>
        <v>#REF!</v>
      </c>
      <c r="CI374" s="67" t="e">
        <f t="shared" si="977"/>
        <v>#REF!</v>
      </c>
      <c r="CJ374" s="67" t="e">
        <f t="shared" si="977"/>
        <v>#REF!</v>
      </c>
      <c r="CK374" s="67" t="e">
        <f t="shared" si="977"/>
        <v>#REF!</v>
      </c>
      <c r="CL374" s="67" t="e">
        <f t="shared" si="977"/>
        <v>#REF!</v>
      </c>
      <c r="CM374" s="67" t="e">
        <f t="shared" si="977"/>
        <v>#REF!</v>
      </c>
      <c r="CN374" s="67" t="e">
        <f t="shared" si="977"/>
        <v>#REF!</v>
      </c>
      <c r="CO374" s="60"/>
      <c r="CP374" s="87" t="e">
        <f t="shared" si="971"/>
        <v>#REF!</v>
      </c>
      <c r="CQ374" s="62" t="e">
        <f>CP374/CP318</f>
        <v>#REF!</v>
      </c>
    </row>
    <row r="375" spans="1:95" ht="10.5" customHeight="1" outlineLevel="2" x14ac:dyDescent="0.25">
      <c r="A375" s="70" t="str">
        <f t="shared" si="908"/>
        <v>DespesaUniformes</v>
      </c>
      <c r="B375" s="114" t="s">
        <v>53</v>
      </c>
      <c r="C375" s="78" t="s">
        <v>293</v>
      </c>
      <c r="D375" s="79" t="s">
        <v>290</v>
      </c>
      <c r="E375" s="79" t="e">
        <f>D316</f>
        <v>#REF!</v>
      </c>
      <c r="F375" s="79"/>
      <c r="G375" s="85">
        <v>0</v>
      </c>
      <c r="H375" s="79"/>
      <c r="I375" s="94">
        <v>0</v>
      </c>
      <c r="J375" s="94">
        <v>0</v>
      </c>
      <c r="K375" s="94">
        <v>0</v>
      </c>
      <c r="L375" s="94">
        <v>0</v>
      </c>
      <c r="M375" s="94">
        <v>0</v>
      </c>
      <c r="N375" s="94">
        <v>0</v>
      </c>
      <c r="O375" s="94">
        <v>0</v>
      </c>
      <c r="P375" s="94">
        <v>0</v>
      </c>
      <c r="Q375" s="94">
        <v>0</v>
      </c>
      <c r="R375" s="94">
        <v>0</v>
      </c>
      <c r="S375" s="94">
        <v>-37.286181494479841</v>
      </c>
      <c r="T375" s="94">
        <v>0</v>
      </c>
      <c r="U375" s="79"/>
      <c r="V375" s="80">
        <f t="shared" si="964"/>
        <v>-37.286181494479841</v>
      </c>
      <c r="W375" s="85">
        <f>V375/V318</f>
        <v>-5.7951565948076267E-5</v>
      </c>
      <c r="X375" s="60"/>
      <c r="Y375" s="94">
        <f t="array" ref="Y375">IFERROR(INDEX(#REF!,MATCH($A316&amp;$D375,#REF!,0),MATCH(Y$3,#REF!,0)),0)</f>
        <v>0</v>
      </c>
      <c r="Z375" s="94">
        <f t="array" ref="Z375">IFERROR(INDEX(#REF!,MATCH($A316&amp;$D375,#REF!,0),MATCH(Z$3,#REF!,0)),0)</f>
        <v>0</v>
      </c>
      <c r="AA375" s="94">
        <f t="array" ref="AA375">IFERROR(INDEX(#REF!,MATCH($A316&amp;$D375,#REF!,0),MATCH(AA$3,#REF!,0)),0)</f>
        <v>0</v>
      </c>
      <c r="AB375" s="94">
        <f t="array" ref="AB375">IFERROR(INDEX(#REF!,MATCH($A316&amp;$D375,#REF!,0),MATCH(AB$3,#REF!,0)),0)</f>
        <v>0</v>
      </c>
      <c r="AC375" s="94">
        <f t="array" ref="AC375">IFERROR(INDEX(#REF!,MATCH($A316&amp;$D375,#REF!,0),MATCH(AC$3,#REF!,0)),0)</f>
        <v>0</v>
      </c>
      <c r="AD375" s="94">
        <f t="array" ref="AD375">IFERROR(INDEX(#REF!,MATCH($A316&amp;$D375,#REF!,0),MATCH(AD$3,#REF!,0)),0)</f>
        <v>0</v>
      </c>
      <c r="AE375" s="94">
        <f t="array" ref="AE375">IFERROR(INDEX(#REF!,MATCH($A316&amp;$D375,#REF!,0),MATCH(AE$3,#REF!,0)),0)</f>
        <v>0</v>
      </c>
      <c r="AF375" s="94">
        <f t="array" ref="AF375">IFERROR(INDEX(#REF!,MATCH($A316&amp;$D375,#REF!,0),MATCH(AF$3,#REF!,0)),0)</f>
        <v>0</v>
      </c>
      <c r="AG375" s="94">
        <f t="array" ref="AG375">IFERROR(INDEX(#REF!,MATCH($A316&amp;$D375,#REF!,0),MATCH(AG$3,#REF!,0)),0)</f>
        <v>0</v>
      </c>
      <c r="AH375" s="94">
        <f t="array" ref="AH375">IFERROR(INDEX(#REF!,MATCH($A316&amp;$D375,#REF!,0),MATCH(AH$3,#REF!,0)),0)</f>
        <v>0</v>
      </c>
      <c r="AI375" s="94">
        <f t="array" ref="AI375">IFERROR(INDEX(#REF!,MATCH($A316&amp;$D375,#REF!,0),MATCH(AI$3,#REF!,0)),0)</f>
        <v>0</v>
      </c>
      <c r="AJ375" s="94">
        <f t="array" ref="AJ375">IFERROR(INDEX(#REF!,MATCH($A316&amp;$D375,#REF!,0),MATCH(AJ$3,#REF!,0)),0)</f>
        <v>0</v>
      </c>
      <c r="AK375" s="79"/>
      <c r="AL375" s="80">
        <f t="shared" si="965"/>
        <v>0</v>
      </c>
      <c r="AM375" s="85" t="e">
        <f>AL375/AL318</f>
        <v>#DIV/0!</v>
      </c>
      <c r="AN375" s="60" t="e">
        <f>D316&amp;D375</f>
        <v>#REF!</v>
      </c>
      <c r="AO375" s="94">
        <f t="array" ref="AO375">IFERROR(INDEX(#REF!,MATCH($A316&amp;$D375,#REF!,0),MATCH(AO$3,#REF!,0)),0)</f>
        <v>0</v>
      </c>
      <c r="AP375" s="94">
        <f t="array" ref="AP375">IFERROR(INDEX(#REF!,MATCH($A316&amp;$D375,#REF!,0),MATCH(AP$3,#REF!,0)),0)</f>
        <v>0</v>
      </c>
      <c r="AQ375" s="94">
        <f t="array" ref="AQ375">IFERROR(INDEX(#REF!,MATCH($A316&amp;$D375,#REF!,0),MATCH(AQ$3,#REF!,0)),0)</f>
        <v>0</v>
      </c>
      <c r="AR375" s="94">
        <f t="array" ref="AR375">IFERROR(INDEX(#REF!,MATCH($A316&amp;$D375,#REF!,0),MATCH(AR$3,#REF!,0)),0)</f>
        <v>0</v>
      </c>
      <c r="AS375" s="94">
        <f t="array" ref="AS375">IFERROR(INDEX(#REF!,MATCH($A316&amp;$D375,#REF!,0),MATCH(AS$3,#REF!,0)),0)</f>
        <v>0</v>
      </c>
      <c r="AT375" s="94">
        <f t="array" ref="AT375">IFERROR(INDEX(#REF!,MATCH($A316&amp;$D375,#REF!,0),MATCH(AT$3,#REF!,0)),0)</f>
        <v>0</v>
      </c>
      <c r="AU375" s="94">
        <f t="array" ref="AU375">IFERROR(INDEX(#REF!,MATCH($A316&amp;$D375,#REF!,0),MATCH(AU$3,#REF!,0)),0)</f>
        <v>0</v>
      </c>
      <c r="AV375" s="94">
        <f t="array" ref="AV375">IFERROR(INDEX(#REF!,MATCH($A316&amp;$D375,#REF!,0),MATCH(AV$3,#REF!,0)),0)</f>
        <v>0</v>
      </c>
      <c r="AW375" s="94">
        <f t="array" ref="AW375">IFERROR(INDEX(#REF!,MATCH($A316&amp;$D375,#REF!,0),MATCH(AW$3,#REF!,0)),0)</f>
        <v>0</v>
      </c>
      <c r="AX375" s="94">
        <f t="array" ref="AX375">IFERROR(INDEX(#REF!,MATCH($A316&amp;$D375,#REF!,0),MATCH(AX$3,#REF!,0)),0)</f>
        <v>0</v>
      </c>
      <c r="AY375" s="94">
        <f t="array" ref="AY375">IFERROR(INDEX(#REF!,MATCH($A316&amp;$D375,#REF!,0),MATCH(AY$3,#REF!,0)),0)</f>
        <v>0</v>
      </c>
      <c r="AZ375" s="94">
        <f t="array" ref="AZ375">IFERROR(INDEX(#REF!,MATCH($A316&amp;$D375,#REF!,0),MATCH(AZ$3,#REF!,0)),0)</f>
        <v>0</v>
      </c>
      <c r="BA375" s="79"/>
      <c r="BB375" s="80">
        <f t="shared" si="966"/>
        <v>0</v>
      </c>
      <c r="BC375" s="85" t="e">
        <f>BB375/BB318</f>
        <v>#DIV/0!</v>
      </c>
      <c r="BD375" s="60"/>
      <c r="BE375" s="94">
        <f t="shared" si="967"/>
        <v>0</v>
      </c>
      <c r="BF375" s="115">
        <f t="shared" si="967"/>
        <v>0</v>
      </c>
      <c r="BG375" s="112">
        <f t="shared" si="967"/>
        <v>0</v>
      </c>
      <c r="BH375" s="111" t="e">
        <f>BH318</f>
        <v>#REF!</v>
      </c>
      <c r="BI375" s="111">
        <f t="shared" si="968"/>
        <v>0</v>
      </c>
      <c r="BJ375" s="112">
        <f t="shared" si="968"/>
        <v>0</v>
      </c>
      <c r="BK375" s="111">
        <f t="shared" si="968"/>
        <v>0</v>
      </c>
      <c r="BL375" s="60"/>
      <c r="BM375" s="94">
        <f t="array" ref="BM375">IFERROR(INDEX(#REF!,MATCH($A316&amp;$D375,#REF!,0),MATCH(BM$3,#REF!,0)),0)</f>
        <v>0</v>
      </c>
      <c r="BN375" s="94">
        <f t="array" ref="BN375">IFERROR(INDEX(#REF!,MATCH($A316&amp;$D375,#REF!,0),MATCH(BN$3,#REF!,0)),0)</f>
        <v>0</v>
      </c>
      <c r="BO375" s="94">
        <f t="array" ref="BO375">IFERROR(INDEX(#REF!,MATCH($A316&amp;$D375,#REF!,0),MATCH(BO$3,#REF!,0)),0)</f>
        <v>0</v>
      </c>
      <c r="BP375" s="94">
        <f t="array" ref="BP375">IFERROR(INDEX(#REF!,MATCH($A316&amp;$D375,#REF!,0),MATCH(BP$3,#REF!,0)),0)</f>
        <v>0</v>
      </c>
      <c r="BQ375" s="94" t="e">
        <f t="shared" ref="BQ375:BX375" si="978">((BQ322*$G375*--(AND($BF375=0,$BG375=0))+$BF375+BQ322*$BG375)*--(BQ$3&gt;=$BH375))*(1+$BJ375*--(BQ$3&gt;=$BK375))*--(IFERROR(MOD(MONTH(BQ$3),$BI375),0)=0)</f>
        <v>#REF!</v>
      </c>
      <c r="BR375" s="94" t="e">
        <f t="shared" si="978"/>
        <v>#REF!</v>
      </c>
      <c r="BS375" s="94" t="e">
        <f t="shared" si="978"/>
        <v>#REF!</v>
      </c>
      <c r="BT375" s="94" t="e">
        <f t="shared" si="978"/>
        <v>#REF!</v>
      </c>
      <c r="BU375" s="94" t="e">
        <f t="shared" si="978"/>
        <v>#REF!</v>
      </c>
      <c r="BV375" s="94" t="e">
        <f t="shared" si="978"/>
        <v>#REF!</v>
      </c>
      <c r="BW375" s="94" t="e">
        <f t="shared" si="978"/>
        <v>#REF!</v>
      </c>
      <c r="BX375" s="94" t="e">
        <f t="shared" si="978"/>
        <v>#REF!</v>
      </c>
      <c r="BY375" s="79"/>
      <c r="BZ375" s="80" t="e">
        <f t="shared" si="969"/>
        <v>#REF!</v>
      </c>
      <c r="CA375" s="85" t="e">
        <f>BZ375/BZ318</f>
        <v>#REF!</v>
      </c>
      <c r="CB375" s="60"/>
      <c r="CC375" s="94" t="e">
        <f t="shared" ref="CC375:CN375" si="979">((CC322*$G375*--(AND($BF375=0,$BG375=0))+$BF375+CC322*$BG375)*--(CC$3&gt;=$BH375))*(1+$BJ375*--(CC$3&gt;=$BK375))*--(IFERROR(MOD(MONTH(CC$3),$BI375),0)=0)</f>
        <v>#REF!</v>
      </c>
      <c r="CD375" s="94" t="e">
        <f t="shared" si="979"/>
        <v>#REF!</v>
      </c>
      <c r="CE375" s="94" t="e">
        <f t="shared" si="979"/>
        <v>#REF!</v>
      </c>
      <c r="CF375" s="94" t="e">
        <f t="shared" si="979"/>
        <v>#REF!</v>
      </c>
      <c r="CG375" s="94" t="e">
        <f t="shared" si="979"/>
        <v>#REF!</v>
      </c>
      <c r="CH375" s="94" t="e">
        <f t="shared" si="979"/>
        <v>#REF!</v>
      </c>
      <c r="CI375" s="94" t="e">
        <f t="shared" si="979"/>
        <v>#REF!</v>
      </c>
      <c r="CJ375" s="94" t="e">
        <f t="shared" si="979"/>
        <v>#REF!</v>
      </c>
      <c r="CK375" s="94" t="e">
        <f t="shared" si="979"/>
        <v>#REF!</v>
      </c>
      <c r="CL375" s="94" t="e">
        <f t="shared" si="979"/>
        <v>#REF!</v>
      </c>
      <c r="CM375" s="94" t="e">
        <f t="shared" si="979"/>
        <v>#REF!</v>
      </c>
      <c r="CN375" s="94" t="e">
        <f t="shared" si="979"/>
        <v>#REF!</v>
      </c>
      <c r="CO375" s="79"/>
      <c r="CP375" s="80" t="e">
        <f t="shared" si="971"/>
        <v>#REF!</v>
      </c>
      <c r="CQ375" s="85" t="e">
        <f>CP375/CP318</f>
        <v>#REF!</v>
      </c>
    </row>
    <row r="376" spans="1:95" ht="10.5" customHeight="1" outlineLevel="2" x14ac:dyDescent="0.25">
      <c r="A376" s="70" t="str">
        <f t="shared" si="908"/>
        <v>DespesaLocação equipamentos</v>
      </c>
      <c r="B376" s="114" t="s">
        <v>53</v>
      </c>
      <c r="C376" s="78" t="s">
        <v>292</v>
      </c>
      <c r="D376" s="79" t="s">
        <v>156</v>
      </c>
      <c r="E376" s="79" t="e">
        <f>D316</f>
        <v>#REF!</v>
      </c>
      <c r="F376" s="79"/>
      <c r="G376" s="85">
        <v>0</v>
      </c>
      <c r="H376" s="79"/>
      <c r="I376" s="94">
        <v>-704.82580282502522</v>
      </c>
      <c r="J376" s="94">
        <v>-851.25344454867377</v>
      </c>
      <c r="K376" s="94">
        <v>-867.92952866827579</v>
      </c>
      <c r="L376" s="94">
        <v>-810.91611418877494</v>
      </c>
      <c r="M376" s="94">
        <v>-742.94826408364986</v>
      </c>
      <c r="N376" s="94">
        <v>-853.93588157464831</v>
      </c>
      <c r="O376" s="94">
        <v>-829.59170117257668</v>
      </c>
      <c r="P376" s="94">
        <v>-788.33805928972265</v>
      </c>
      <c r="Q376" s="94">
        <v>-772.1765183663839</v>
      </c>
      <c r="R376" s="94">
        <v>-771.47235381976134</v>
      </c>
      <c r="S376" s="94">
        <v>-808.41412970898227</v>
      </c>
      <c r="T376" s="94">
        <v>-837.15186062110013</v>
      </c>
      <c r="U376" s="79"/>
      <c r="V376" s="80">
        <f t="shared" si="964"/>
        <v>-9638.9536588675746</v>
      </c>
      <c r="W376" s="85">
        <f>V376/V318</f>
        <v>-1.4981219214282212E-2</v>
      </c>
      <c r="X376" s="60"/>
      <c r="Y376" s="94">
        <f t="array" ref="Y376">IFERROR(INDEX(#REF!,MATCH($A316&amp;$D376,#REF!,0),MATCH(Y$3,#REF!,0)),0)</f>
        <v>0</v>
      </c>
      <c r="Z376" s="94">
        <f t="array" ref="Z376">IFERROR(INDEX(#REF!,MATCH($A316&amp;$D376,#REF!,0),MATCH(Z$3,#REF!,0)),0)</f>
        <v>0</v>
      </c>
      <c r="AA376" s="94">
        <f t="array" ref="AA376">IFERROR(INDEX(#REF!,MATCH($A316&amp;$D376,#REF!,0),MATCH(AA$3,#REF!,0)),0)</f>
        <v>0</v>
      </c>
      <c r="AB376" s="94">
        <f t="array" ref="AB376">IFERROR(INDEX(#REF!,MATCH($A316&amp;$D376,#REF!,0),MATCH(AB$3,#REF!,0)),0)</f>
        <v>0</v>
      </c>
      <c r="AC376" s="94">
        <f t="array" ref="AC376">IFERROR(INDEX(#REF!,MATCH($A316&amp;$D376,#REF!,0),MATCH(AC$3,#REF!,0)),0)</f>
        <v>0</v>
      </c>
      <c r="AD376" s="94">
        <f t="array" ref="AD376">IFERROR(INDEX(#REF!,MATCH($A316&amp;$D376,#REF!,0),MATCH(AD$3,#REF!,0)),0)</f>
        <v>0</v>
      </c>
      <c r="AE376" s="94">
        <f t="array" ref="AE376">IFERROR(INDEX(#REF!,MATCH($A316&amp;$D376,#REF!,0),MATCH(AE$3,#REF!,0)),0)</f>
        <v>0</v>
      </c>
      <c r="AF376" s="94">
        <f t="array" ref="AF376">IFERROR(INDEX(#REF!,MATCH($A316&amp;$D376,#REF!,0),MATCH(AF$3,#REF!,0)),0)</f>
        <v>0</v>
      </c>
      <c r="AG376" s="94">
        <f t="array" ref="AG376">IFERROR(INDEX(#REF!,MATCH($A316&amp;$D376,#REF!,0),MATCH(AG$3,#REF!,0)),0)</f>
        <v>0</v>
      </c>
      <c r="AH376" s="94">
        <f t="array" ref="AH376">IFERROR(INDEX(#REF!,MATCH($A316&amp;$D376,#REF!,0),MATCH(AH$3,#REF!,0)),0)</f>
        <v>0</v>
      </c>
      <c r="AI376" s="94">
        <f t="array" ref="AI376">IFERROR(INDEX(#REF!,MATCH($A316&amp;$D376,#REF!,0),MATCH(AI$3,#REF!,0)),0)</f>
        <v>0</v>
      </c>
      <c r="AJ376" s="94">
        <f t="array" ref="AJ376">IFERROR(INDEX(#REF!,MATCH($A316&amp;$D376,#REF!,0),MATCH(AJ$3,#REF!,0)),0)</f>
        <v>0</v>
      </c>
      <c r="AK376" s="79"/>
      <c r="AL376" s="80">
        <f t="shared" si="965"/>
        <v>0</v>
      </c>
      <c r="AM376" s="85" t="e">
        <f>AL376/AL318</f>
        <v>#DIV/0!</v>
      </c>
      <c r="AN376" s="60" t="e">
        <f>D316&amp;D376</f>
        <v>#REF!</v>
      </c>
      <c r="AO376" s="94">
        <f t="array" ref="AO376">IFERROR(INDEX(#REF!,MATCH($A316&amp;$D376,#REF!,0),MATCH(AO$3,#REF!,0)),0)</f>
        <v>0</v>
      </c>
      <c r="AP376" s="94">
        <f t="array" ref="AP376">IFERROR(INDEX(#REF!,MATCH($A316&amp;$D376,#REF!,0),MATCH(AP$3,#REF!,0)),0)</f>
        <v>0</v>
      </c>
      <c r="AQ376" s="94">
        <f t="array" ref="AQ376">IFERROR(INDEX(#REF!,MATCH($A316&amp;$D376,#REF!,0),MATCH(AQ$3,#REF!,0)),0)</f>
        <v>0</v>
      </c>
      <c r="AR376" s="94">
        <f t="array" ref="AR376">IFERROR(INDEX(#REF!,MATCH($A316&amp;$D376,#REF!,0),MATCH(AR$3,#REF!,0)),0)</f>
        <v>0</v>
      </c>
      <c r="AS376" s="94">
        <f t="array" ref="AS376">IFERROR(INDEX(#REF!,MATCH($A316&amp;$D376,#REF!,0),MATCH(AS$3,#REF!,0)),0)</f>
        <v>0</v>
      </c>
      <c r="AT376" s="94">
        <f t="array" ref="AT376">IFERROR(INDEX(#REF!,MATCH($A316&amp;$D376,#REF!,0),MATCH(AT$3,#REF!,0)),0)</f>
        <v>0</v>
      </c>
      <c r="AU376" s="94">
        <f t="array" ref="AU376">IFERROR(INDEX(#REF!,MATCH($A316&amp;$D376,#REF!,0),MATCH(AU$3,#REF!,0)),0)</f>
        <v>0</v>
      </c>
      <c r="AV376" s="94">
        <f t="array" ref="AV376">IFERROR(INDEX(#REF!,MATCH($A316&amp;$D376,#REF!,0),MATCH(AV$3,#REF!,0)),0)</f>
        <v>0</v>
      </c>
      <c r="AW376" s="94">
        <f t="array" ref="AW376">IFERROR(INDEX(#REF!,MATCH($A316&amp;$D376,#REF!,0),MATCH(AW$3,#REF!,0)),0)</f>
        <v>0</v>
      </c>
      <c r="AX376" s="94">
        <f t="array" ref="AX376">IFERROR(INDEX(#REF!,MATCH($A316&amp;$D376,#REF!,0),MATCH(AX$3,#REF!,0)),0)</f>
        <v>0</v>
      </c>
      <c r="AY376" s="94">
        <f t="array" ref="AY376">IFERROR(INDEX(#REF!,MATCH($A316&amp;$D376,#REF!,0),MATCH(AY$3,#REF!,0)),0)</f>
        <v>0</v>
      </c>
      <c r="AZ376" s="94">
        <f t="array" ref="AZ376">IFERROR(INDEX(#REF!,MATCH($A316&amp;$D376,#REF!,0),MATCH(AZ$3,#REF!,0)),0)</f>
        <v>0</v>
      </c>
      <c r="BA376" s="79"/>
      <c r="BB376" s="80">
        <f t="shared" si="966"/>
        <v>0</v>
      </c>
      <c r="BC376" s="85" t="e">
        <f>BB376/BB318</f>
        <v>#DIV/0!</v>
      </c>
      <c r="BD376" s="60"/>
      <c r="BE376" s="94">
        <f t="shared" si="967"/>
        <v>0</v>
      </c>
      <c r="BF376" s="115">
        <f t="shared" si="967"/>
        <v>0</v>
      </c>
      <c r="BG376" s="112">
        <f t="shared" si="967"/>
        <v>0</v>
      </c>
      <c r="BH376" s="111" t="e">
        <f>BH318</f>
        <v>#REF!</v>
      </c>
      <c r="BI376" s="111">
        <f t="shared" si="968"/>
        <v>0</v>
      </c>
      <c r="BJ376" s="112">
        <f t="shared" si="968"/>
        <v>0</v>
      </c>
      <c r="BK376" s="111">
        <f t="shared" si="968"/>
        <v>0</v>
      </c>
      <c r="BL376" s="60"/>
      <c r="BM376" s="94">
        <f t="array" ref="BM376">IFERROR(INDEX(#REF!,MATCH($A316&amp;$D376,#REF!,0),MATCH(BM$3,#REF!,0)),0)</f>
        <v>0</v>
      </c>
      <c r="BN376" s="94">
        <f t="array" ref="BN376">IFERROR(INDEX(#REF!,MATCH($A316&amp;$D376,#REF!,0),MATCH(BN$3,#REF!,0)),0)</f>
        <v>0</v>
      </c>
      <c r="BO376" s="94">
        <f t="array" ref="BO376">IFERROR(INDEX(#REF!,MATCH($A316&amp;$D376,#REF!,0),MATCH(BO$3,#REF!,0)),0)</f>
        <v>0</v>
      </c>
      <c r="BP376" s="94">
        <f t="array" ref="BP376">IFERROR(INDEX(#REF!,MATCH($A316&amp;$D376,#REF!,0),MATCH(BP$3,#REF!,0)),0)</f>
        <v>0</v>
      </c>
      <c r="BQ376" s="94" t="e">
        <f t="shared" ref="BQ376:BX376" si="980">((BQ318*$G376*--(AND($BF376=0,$BG376=0))+$BF376+BQ318*$BG376)*--(BQ$3&gt;=$BH376))*(1+$BJ376*--(BQ$3&gt;=$BK376))*--(IFERROR(MOD(MONTH(BQ$3),$BI376),0)=0)</f>
        <v>#REF!</v>
      </c>
      <c r="BR376" s="94" t="e">
        <f t="shared" si="980"/>
        <v>#REF!</v>
      </c>
      <c r="BS376" s="94" t="e">
        <f t="shared" si="980"/>
        <v>#REF!</v>
      </c>
      <c r="BT376" s="94" t="e">
        <f t="shared" si="980"/>
        <v>#REF!</v>
      </c>
      <c r="BU376" s="94" t="e">
        <f t="shared" si="980"/>
        <v>#REF!</v>
      </c>
      <c r="BV376" s="94" t="e">
        <f t="shared" si="980"/>
        <v>#REF!</v>
      </c>
      <c r="BW376" s="94" t="e">
        <f t="shared" si="980"/>
        <v>#REF!</v>
      </c>
      <c r="BX376" s="94" t="e">
        <f t="shared" si="980"/>
        <v>#REF!</v>
      </c>
      <c r="BY376" s="79"/>
      <c r="BZ376" s="80" t="e">
        <f t="shared" si="969"/>
        <v>#REF!</v>
      </c>
      <c r="CA376" s="85" t="e">
        <f>BZ376/BZ318</f>
        <v>#REF!</v>
      </c>
      <c r="CB376" s="60"/>
      <c r="CC376" s="94" t="e">
        <f t="shared" ref="CC376:CN376" si="981">((CC318*$G376*--(AND($BF376=0,$BG376=0))+$BF376+CC318*$BG376)*--(CC$3&gt;=$BH376))*(1+$BJ376*--(CC$3&gt;=$BK376))*--(IFERROR(MOD(MONTH(CC$3),$BI376),0)=0)</f>
        <v>#REF!</v>
      </c>
      <c r="CD376" s="94" t="e">
        <f t="shared" si="981"/>
        <v>#REF!</v>
      </c>
      <c r="CE376" s="94" t="e">
        <f t="shared" si="981"/>
        <v>#REF!</v>
      </c>
      <c r="CF376" s="94" t="e">
        <f t="shared" si="981"/>
        <v>#REF!</v>
      </c>
      <c r="CG376" s="94" t="e">
        <f t="shared" si="981"/>
        <v>#REF!</v>
      </c>
      <c r="CH376" s="94" t="e">
        <f t="shared" si="981"/>
        <v>#REF!</v>
      </c>
      <c r="CI376" s="94" t="e">
        <f t="shared" si="981"/>
        <v>#REF!</v>
      </c>
      <c r="CJ376" s="94" t="e">
        <f t="shared" si="981"/>
        <v>#REF!</v>
      </c>
      <c r="CK376" s="94" t="e">
        <f t="shared" si="981"/>
        <v>#REF!</v>
      </c>
      <c r="CL376" s="94" t="e">
        <f t="shared" si="981"/>
        <v>#REF!</v>
      </c>
      <c r="CM376" s="94" t="e">
        <f t="shared" si="981"/>
        <v>#REF!</v>
      </c>
      <c r="CN376" s="94" t="e">
        <f t="shared" si="981"/>
        <v>#REF!</v>
      </c>
      <c r="CO376" s="79"/>
      <c r="CP376" s="80" t="e">
        <f t="shared" si="971"/>
        <v>#REF!</v>
      </c>
      <c r="CQ376" s="85" t="e">
        <f>CP376/CP318</f>
        <v>#REF!</v>
      </c>
    </row>
    <row r="377" spans="1:95" ht="10.5" customHeight="1" outlineLevel="2" x14ac:dyDescent="0.25">
      <c r="A377" s="70" t="str">
        <f t="shared" si="908"/>
        <v>DespesaServiços de entrega</v>
      </c>
      <c r="B377" s="114" t="s">
        <v>53</v>
      </c>
      <c r="C377" s="78" t="s">
        <v>293</v>
      </c>
      <c r="D377" s="86" t="s">
        <v>159</v>
      </c>
      <c r="E377" s="79" t="e">
        <f>D316</f>
        <v>#REF!</v>
      </c>
      <c r="F377" s="79"/>
      <c r="G377" s="85">
        <v>-7.4537328892835854E-3</v>
      </c>
      <c r="H377" s="79"/>
      <c r="I377" s="94">
        <v>0</v>
      </c>
      <c r="J377" s="94">
        <v>0</v>
      </c>
      <c r="K377" s="94">
        <v>0</v>
      </c>
      <c r="L377" s="94">
        <v>0</v>
      </c>
      <c r="M377" s="94">
        <v>0</v>
      </c>
      <c r="N377" s="94">
        <v>0</v>
      </c>
      <c r="O377" s="94">
        <v>0</v>
      </c>
      <c r="P377" s="94">
        <v>-249.44080823181119</v>
      </c>
      <c r="Q377" s="94">
        <v>0</v>
      </c>
      <c r="R377" s="94">
        <v>0</v>
      </c>
      <c r="S377" s="94">
        <v>0</v>
      </c>
      <c r="T377" s="94">
        <v>0</v>
      </c>
      <c r="U377" s="79"/>
      <c r="V377" s="80">
        <f t="shared" si="964"/>
        <v>-249.44080823181119</v>
      </c>
      <c r="W377" s="85">
        <f>V377/V318</f>
        <v>-3.8769015407296033E-4</v>
      </c>
      <c r="X377" s="60"/>
      <c r="Y377" s="94">
        <f t="array" ref="Y377">IFERROR(INDEX(#REF!,MATCH($A316&amp;$D377,#REF!,0),MATCH(Y$3,#REF!,0)),0)</f>
        <v>0</v>
      </c>
      <c r="Z377" s="94">
        <f t="array" ref="Z377">IFERROR(INDEX(#REF!,MATCH($A316&amp;$D377,#REF!,0),MATCH(Z$3,#REF!,0)),0)</f>
        <v>0</v>
      </c>
      <c r="AA377" s="94">
        <f t="array" ref="AA377">IFERROR(INDEX(#REF!,MATCH($A316&amp;$D377,#REF!,0),MATCH(AA$3,#REF!,0)),0)</f>
        <v>0</v>
      </c>
      <c r="AB377" s="94">
        <f t="array" ref="AB377">IFERROR(INDEX(#REF!,MATCH($A316&amp;$D377,#REF!,0),MATCH(AB$3,#REF!,0)),0)</f>
        <v>0</v>
      </c>
      <c r="AC377" s="94">
        <f t="array" ref="AC377">IFERROR(INDEX(#REF!,MATCH($A316&amp;$D377,#REF!,0),MATCH(AC$3,#REF!,0)),0)</f>
        <v>0</v>
      </c>
      <c r="AD377" s="94">
        <f t="array" ref="AD377">IFERROR(INDEX(#REF!,MATCH($A316&amp;$D377,#REF!,0),MATCH(AD$3,#REF!,0)),0)</f>
        <v>0</v>
      </c>
      <c r="AE377" s="94">
        <f t="array" ref="AE377">IFERROR(INDEX(#REF!,MATCH($A316&amp;$D377,#REF!,0),MATCH(AE$3,#REF!,0)),0)</f>
        <v>0</v>
      </c>
      <c r="AF377" s="94">
        <f t="array" ref="AF377">IFERROR(INDEX(#REF!,MATCH($A316&amp;$D377,#REF!,0),MATCH(AF$3,#REF!,0)),0)</f>
        <v>0</v>
      </c>
      <c r="AG377" s="94">
        <f t="array" ref="AG377">IFERROR(INDEX(#REF!,MATCH($A316&amp;$D377,#REF!,0),MATCH(AG$3,#REF!,0)),0)</f>
        <v>0</v>
      </c>
      <c r="AH377" s="94">
        <f t="array" ref="AH377">IFERROR(INDEX(#REF!,MATCH($A316&amp;$D377,#REF!,0),MATCH(AH$3,#REF!,0)),0)</f>
        <v>0</v>
      </c>
      <c r="AI377" s="94">
        <f t="array" ref="AI377">IFERROR(INDEX(#REF!,MATCH($A316&amp;$D377,#REF!,0),MATCH(AI$3,#REF!,0)),0)</f>
        <v>0</v>
      </c>
      <c r="AJ377" s="94">
        <f t="array" ref="AJ377">IFERROR(INDEX(#REF!,MATCH($A316&amp;$D377,#REF!,0),MATCH(AJ$3,#REF!,0)),0)</f>
        <v>0</v>
      </c>
      <c r="AK377" s="79"/>
      <c r="AL377" s="80">
        <f t="shared" si="965"/>
        <v>0</v>
      </c>
      <c r="AM377" s="85" t="e">
        <f>AL377/AL318</f>
        <v>#DIV/0!</v>
      </c>
      <c r="AN377" s="60" t="e">
        <f>D316&amp;D377</f>
        <v>#REF!</v>
      </c>
      <c r="AO377" s="94">
        <f t="array" ref="AO377">IFERROR(INDEX(#REF!,MATCH($A316&amp;$D377,#REF!,0),MATCH(AO$3,#REF!,0)),0)</f>
        <v>0</v>
      </c>
      <c r="AP377" s="94">
        <f t="array" ref="AP377">IFERROR(INDEX(#REF!,MATCH($A316&amp;$D377,#REF!,0),MATCH(AP$3,#REF!,0)),0)</f>
        <v>0</v>
      </c>
      <c r="AQ377" s="94">
        <f t="array" ref="AQ377">IFERROR(INDEX(#REF!,MATCH($A316&amp;$D377,#REF!,0),MATCH(AQ$3,#REF!,0)),0)</f>
        <v>0</v>
      </c>
      <c r="AR377" s="94">
        <f t="array" ref="AR377">IFERROR(INDEX(#REF!,MATCH($A316&amp;$D377,#REF!,0),MATCH(AR$3,#REF!,0)),0)</f>
        <v>0</v>
      </c>
      <c r="AS377" s="94">
        <f t="array" ref="AS377">IFERROR(INDEX(#REF!,MATCH($A316&amp;$D377,#REF!,0),MATCH(AS$3,#REF!,0)),0)</f>
        <v>0</v>
      </c>
      <c r="AT377" s="94">
        <f t="array" ref="AT377">IFERROR(INDEX(#REF!,MATCH($A316&amp;$D377,#REF!,0),MATCH(AT$3,#REF!,0)),0)</f>
        <v>0</v>
      </c>
      <c r="AU377" s="94">
        <f t="array" ref="AU377">IFERROR(INDEX(#REF!,MATCH($A316&amp;$D377,#REF!,0),MATCH(AU$3,#REF!,0)),0)</f>
        <v>0</v>
      </c>
      <c r="AV377" s="94">
        <f t="array" ref="AV377">IFERROR(INDEX(#REF!,MATCH($A316&amp;$D377,#REF!,0),MATCH(AV$3,#REF!,0)),0)</f>
        <v>0</v>
      </c>
      <c r="AW377" s="94">
        <f t="array" ref="AW377">IFERROR(INDEX(#REF!,MATCH($A316&amp;$D377,#REF!,0),MATCH(AW$3,#REF!,0)),0)</f>
        <v>0</v>
      </c>
      <c r="AX377" s="94">
        <f t="array" ref="AX377">IFERROR(INDEX(#REF!,MATCH($A316&amp;$D377,#REF!,0),MATCH(AX$3,#REF!,0)),0)</f>
        <v>0</v>
      </c>
      <c r="AY377" s="94">
        <f t="array" ref="AY377">IFERROR(INDEX(#REF!,MATCH($A316&amp;$D377,#REF!,0),MATCH(AY$3,#REF!,0)),0)</f>
        <v>0</v>
      </c>
      <c r="AZ377" s="94">
        <f t="array" ref="AZ377">IFERROR(INDEX(#REF!,MATCH($A316&amp;$D377,#REF!,0),MATCH(AZ$3,#REF!,0)),0)</f>
        <v>0</v>
      </c>
      <c r="BA377" s="79"/>
      <c r="BB377" s="80">
        <f t="shared" si="966"/>
        <v>0</v>
      </c>
      <c r="BC377" s="85" t="e">
        <f>BB377/BB318</f>
        <v>#DIV/0!</v>
      </c>
      <c r="BD377" s="60"/>
      <c r="BE377" s="94">
        <f t="shared" si="967"/>
        <v>0</v>
      </c>
      <c r="BF377" s="115">
        <f t="shared" si="967"/>
        <v>-250</v>
      </c>
      <c r="BG377" s="112">
        <f t="shared" si="967"/>
        <v>0</v>
      </c>
      <c r="BH377" s="111" t="e">
        <f>BH318</f>
        <v>#REF!</v>
      </c>
      <c r="BI377" s="111">
        <f t="shared" si="968"/>
        <v>0</v>
      </c>
      <c r="BJ377" s="112">
        <f t="shared" si="968"/>
        <v>0</v>
      </c>
      <c r="BK377" s="111">
        <f t="shared" si="968"/>
        <v>0</v>
      </c>
      <c r="BL377" s="60"/>
      <c r="BM377" s="94">
        <f t="array" ref="BM377">IFERROR(INDEX(#REF!,MATCH($A316&amp;$D377,#REF!,0),MATCH(BM$3,#REF!,0)),0)</f>
        <v>0</v>
      </c>
      <c r="BN377" s="94">
        <f t="array" ref="BN377">IFERROR(INDEX(#REF!,MATCH($A316&amp;$D377,#REF!,0),MATCH(BN$3,#REF!,0)),0)</f>
        <v>0</v>
      </c>
      <c r="BO377" s="94">
        <f t="array" ref="BO377">IFERROR(INDEX(#REF!,MATCH($A316&amp;$D377,#REF!,0),MATCH(BO$3,#REF!,0)),0)</f>
        <v>0</v>
      </c>
      <c r="BP377" s="94">
        <f t="array" ref="BP377">IFERROR(INDEX(#REF!,MATCH($A316&amp;$D377,#REF!,0),MATCH(BP$3,#REF!,0)),0)</f>
        <v>0</v>
      </c>
      <c r="BQ377" s="94" t="e">
        <f t="shared" ref="BQ377:BX378" si="982">((BQ323*$G377*--(AND($BF377=0,$BG377=0))+$BF377+BQ323*$BG377)*--(BQ$3&gt;=$BH377))*(1+$BJ377*--(BQ$3&gt;=$BK377))*--(IFERROR(MOD(MONTH(BQ$3),$BI377),0)=0)</f>
        <v>#REF!</v>
      </c>
      <c r="BR377" s="94" t="e">
        <f t="shared" si="982"/>
        <v>#REF!</v>
      </c>
      <c r="BS377" s="94" t="e">
        <f t="shared" si="982"/>
        <v>#REF!</v>
      </c>
      <c r="BT377" s="94" t="e">
        <f t="shared" si="982"/>
        <v>#REF!</v>
      </c>
      <c r="BU377" s="94" t="e">
        <f t="shared" si="982"/>
        <v>#REF!</v>
      </c>
      <c r="BV377" s="94" t="e">
        <f t="shared" si="982"/>
        <v>#REF!</v>
      </c>
      <c r="BW377" s="94" t="e">
        <f t="shared" si="982"/>
        <v>#REF!</v>
      </c>
      <c r="BX377" s="94" t="e">
        <f t="shared" si="982"/>
        <v>#REF!</v>
      </c>
      <c r="BY377" s="79"/>
      <c r="BZ377" s="80" t="e">
        <f t="shared" si="969"/>
        <v>#REF!</v>
      </c>
      <c r="CA377" s="85" t="e">
        <f>BZ377/BZ318</f>
        <v>#REF!</v>
      </c>
      <c r="CB377" s="60"/>
      <c r="CC377" s="94" t="e">
        <f t="shared" ref="CC377:CN377" si="983">((CC323*$G377*--(AND($BF377=0,$BG377=0))+$BF377+CC323*$BG377)*--(CC$3&gt;=$BH377))*(1+$BJ377*--(CC$3&gt;=$BK377))*--(IFERROR(MOD(MONTH(CC$3),$BI377),0)=0)</f>
        <v>#REF!</v>
      </c>
      <c r="CD377" s="94" t="e">
        <f t="shared" si="983"/>
        <v>#REF!</v>
      </c>
      <c r="CE377" s="94" t="e">
        <f t="shared" si="983"/>
        <v>#REF!</v>
      </c>
      <c r="CF377" s="94" t="e">
        <f t="shared" si="983"/>
        <v>#REF!</v>
      </c>
      <c r="CG377" s="94" t="e">
        <f t="shared" si="983"/>
        <v>#REF!</v>
      </c>
      <c r="CH377" s="94" t="e">
        <f t="shared" si="983"/>
        <v>#REF!</v>
      </c>
      <c r="CI377" s="94" t="e">
        <f t="shared" si="983"/>
        <v>#REF!</v>
      </c>
      <c r="CJ377" s="94" t="e">
        <f t="shared" si="983"/>
        <v>#REF!</v>
      </c>
      <c r="CK377" s="94" t="e">
        <f t="shared" si="983"/>
        <v>#REF!</v>
      </c>
      <c r="CL377" s="94" t="e">
        <f t="shared" si="983"/>
        <v>#REF!</v>
      </c>
      <c r="CM377" s="94" t="e">
        <f t="shared" si="983"/>
        <v>#REF!</v>
      </c>
      <c r="CN377" s="94" t="e">
        <f t="shared" si="983"/>
        <v>#REF!</v>
      </c>
      <c r="CO377" s="79"/>
      <c r="CP377" s="80" t="e">
        <f t="shared" si="971"/>
        <v>#REF!</v>
      </c>
      <c r="CQ377" s="85" t="e">
        <f>CP377/CP318</f>
        <v>#REF!</v>
      </c>
    </row>
    <row r="378" spans="1:95" ht="10.5" customHeight="1" outlineLevel="2" x14ac:dyDescent="0.25">
      <c r="A378" s="70" t="str">
        <f t="shared" si="908"/>
        <v>DespesaPresentes</v>
      </c>
      <c r="B378" s="114" t="s">
        <v>53</v>
      </c>
      <c r="C378" s="78" t="s">
        <v>293</v>
      </c>
      <c r="D378" s="86" t="s">
        <v>160</v>
      </c>
      <c r="E378" s="79" t="e">
        <f>D316</f>
        <v>#REF!</v>
      </c>
      <c r="F378" s="79"/>
      <c r="G378" s="85">
        <v>0</v>
      </c>
      <c r="H378" s="79"/>
      <c r="I378" s="94">
        <v>0</v>
      </c>
      <c r="J378" s="94">
        <v>0</v>
      </c>
      <c r="K378" s="94">
        <v>0</v>
      </c>
      <c r="L378" s="94">
        <v>0</v>
      </c>
      <c r="M378" s="94">
        <v>0</v>
      </c>
      <c r="N378" s="94">
        <v>0</v>
      </c>
      <c r="O378" s="94">
        <v>0</v>
      </c>
      <c r="P378" s="94">
        <v>0</v>
      </c>
      <c r="Q378" s="94">
        <v>0</v>
      </c>
      <c r="R378" s="94">
        <v>0</v>
      </c>
      <c r="S378" s="94">
        <v>0</v>
      </c>
      <c r="T378" s="94">
        <v>-180.18765833428759</v>
      </c>
      <c r="U378" s="79"/>
      <c r="V378" s="80">
        <f t="shared" si="964"/>
        <v>-180.18765833428759</v>
      </c>
      <c r="W378" s="85">
        <f>V378/V318</f>
        <v>-2.8005434041388351E-4</v>
      </c>
      <c r="X378" s="60"/>
      <c r="Y378" s="94">
        <f t="array" ref="Y378">IFERROR(INDEX(#REF!,MATCH($A316&amp;$D378,#REF!,0),MATCH(Y$3,#REF!,0)),0)</f>
        <v>0</v>
      </c>
      <c r="Z378" s="94">
        <f t="array" ref="Z378">IFERROR(INDEX(#REF!,MATCH($A316&amp;$D378,#REF!,0),MATCH(Z$3,#REF!,0)),0)</f>
        <v>0</v>
      </c>
      <c r="AA378" s="94">
        <f t="array" ref="AA378">IFERROR(INDEX(#REF!,MATCH($A316&amp;$D378,#REF!,0),MATCH(AA$3,#REF!,0)),0)</f>
        <v>0</v>
      </c>
      <c r="AB378" s="94">
        <f t="array" ref="AB378">IFERROR(INDEX(#REF!,MATCH($A316&amp;$D378,#REF!,0),MATCH(AB$3,#REF!,0)),0)</f>
        <v>0</v>
      </c>
      <c r="AC378" s="94">
        <f t="array" ref="AC378">IFERROR(INDEX(#REF!,MATCH($A316&amp;$D378,#REF!,0),MATCH(AC$3,#REF!,0)),0)</f>
        <v>0</v>
      </c>
      <c r="AD378" s="94">
        <f t="array" ref="AD378">IFERROR(INDEX(#REF!,MATCH($A316&amp;$D378,#REF!,0),MATCH(AD$3,#REF!,0)),0)</f>
        <v>0</v>
      </c>
      <c r="AE378" s="94">
        <f t="array" ref="AE378">IFERROR(INDEX(#REF!,MATCH($A316&amp;$D378,#REF!,0),MATCH(AE$3,#REF!,0)),0)</f>
        <v>0</v>
      </c>
      <c r="AF378" s="94">
        <f t="array" ref="AF378">IFERROR(INDEX(#REF!,MATCH($A316&amp;$D378,#REF!,0),MATCH(AF$3,#REF!,0)),0)</f>
        <v>0</v>
      </c>
      <c r="AG378" s="94">
        <f t="array" ref="AG378">IFERROR(INDEX(#REF!,MATCH($A316&amp;$D378,#REF!,0),MATCH(AG$3,#REF!,0)),0)</f>
        <v>0</v>
      </c>
      <c r="AH378" s="94">
        <f t="array" ref="AH378">IFERROR(INDEX(#REF!,MATCH($A316&amp;$D378,#REF!,0),MATCH(AH$3,#REF!,0)),0)</f>
        <v>0</v>
      </c>
      <c r="AI378" s="94">
        <f t="array" ref="AI378">IFERROR(INDEX(#REF!,MATCH($A316&amp;$D378,#REF!,0),MATCH(AI$3,#REF!,0)),0)</f>
        <v>0</v>
      </c>
      <c r="AJ378" s="94">
        <f t="array" ref="AJ378">IFERROR(INDEX(#REF!,MATCH($A316&amp;$D378,#REF!,0),MATCH(AJ$3,#REF!,0)),0)</f>
        <v>0</v>
      </c>
      <c r="AK378" s="79"/>
      <c r="AL378" s="80">
        <f t="shared" si="965"/>
        <v>0</v>
      </c>
      <c r="AM378" s="85" t="e">
        <f>AL378/AL318</f>
        <v>#DIV/0!</v>
      </c>
      <c r="AN378" s="60" t="e">
        <f>D316&amp;D378</f>
        <v>#REF!</v>
      </c>
      <c r="AO378" s="94">
        <f t="array" ref="AO378">IFERROR(INDEX(#REF!,MATCH($A316&amp;$D378,#REF!,0),MATCH(AO$3,#REF!,0)),0)</f>
        <v>0</v>
      </c>
      <c r="AP378" s="94">
        <f t="array" ref="AP378">IFERROR(INDEX(#REF!,MATCH($A316&amp;$D378,#REF!,0),MATCH(AP$3,#REF!,0)),0)</f>
        <v>0</v>
      </c>
      <c r="AQ378" s="94">
        <f t="array" ref="AQ378">IFERROR(INDEX(#REF!,MATCH($A316&amp;$D378,#REF!,0),MATCH(AQ$3,#REF!,0)),0)</f>
        <v>0</v>
      </c>
      <c r="AR378" s="94">
        <f t="array" ref="AR378">IFERROR(INDEX(#REF!,MATCH($A316&amp;$D378,#REF!,0),MATCH(AR$3,#REF!,0)),0)</f>
        <v>0</v>
      </c>
      <c r="AS378" s="94">
        <f t="array" ref="AS378">IFERROR(INDEX(#REF!,MATCH($A316&amp;$D378,#REF!,0),MATCH(AS$3,#REF!,0)),0)</f>
        <v>0</v>
      </c>
      <c r="AT378" s="94">
        <f t="array" ref="AT378">IFERROR(INDEX(#REF!,MATCH($A316&amp;$D378,#REF!,0),MATCH(AT$3,#REF!,0)),0)</f>
        <v>0</v>
      </c>
      <c r="AU378" s="94">
        <f t="array" ref="AU378">IFERROR(INDEX(#REF!,MATCH($A316&amp;$D378,#REF!,0),MATCH(AU$3,#REF!,0)),0)</f>
        <v>0</v>
      </c>
      <c r="AV378" s="94">
        <f t="array" ref="AV378">IFERROR(INDEX(#REF!,MATCH($A316&amp;$D378,#REF!,0),MATCH(AV$3,#REF!,0)),0)</f>
        <v>0</v>
      </c>
      <c r="AW378" s="94">
        <f t="array" ref="AW378">IFERROR(INDEX(#REF!,MATCH($A316&amp;$D378,#REF!,0),MATCH(AW$3,#REF!,0)),0)</f>
        <v>0</v>
      </c>
      <c r="AX378" s="94">
        <f t="array" ref="AX378">IFERROR(INDEX(#REF!,MATCH($A316&amp;$D378,#REF!,0),MATCH(AX$3,#REF!,0)),0)</f>
        <v>0</v>
      </c>
      <c r="AY378" s="94">
        <f t="array" ref="AY378">IFERROR(INDEX(#REF!,MATCH($A316&amp;$D378,#REF!,0),MATCH(AY$3,#REF!,0)),0)</f>
        <v>0</v>
      </c>
      <c r="AZ378" s="94">
        <f t="array" ref="AZ378">IFERROR(INDEX(#REF!,MATCH($A316&amp;$D378,#REF!,0),MATCH(AZ$3,#REF!,0)),0)</f>
        <v>0</v>
      </c>
      <c r="BA378" s="79"/>
      <c r="BB378" s="80">
        <f t="shared" si="966"/>
        <v>0</v>
      </c>
      <c r="BC378" s="85" t="e">
        <f>BB378/BB318</f>
        <v>#DIV/0!</v>
      </c>
      <c r="BD378" s="60"/>
      <c r="BE378" s="94">
        <f t="shared" si="967"/>
        <v>0</v>
      </c>
      <c r="BF378" s="115">
        <f t="shared" si="967"/>
        <v>0</v>
      </c>
      <c r="BG378" s="112">
        <f t="shared" si="967"/>
        <v>0</v>
      </c>
      <c r="BH378" s="111" t="e">
        <f>BH318</f>
        <v>#REF!</v>
      </c>
      <c r="BI378" s="113">
        <f t="shared" si="968"/>
        <v>0</v>
      </c>
      <c r="BJ378" s="112">
        <f t="shared" si="968"/>
        <v>0</v>
      </c>
      <c r="BK378" s="111">
        <f t="shared" si="968"/>
        <v>0</v>
      </c>
      <c r="BL378" s="60"/>
      <c r="BM378" s="94">
        <f t="array" ref="BM378">IFERROR(INDEX(#REF!,MATCH($A316&amp;$D378,#REF!,0),MATCH(BM$3,#REF!,0)),0)</f>
        <v>0</v>
      </c>
      <c r="BN378" s="94">
        <f t="array" ref="BN378">IFERROR(INDEX(#REF!,MATCH($A316&amp;$D378,#REF!,0),MATCH(BN$3,#REF!,0)),0)</f>
        <v>0</v>
      </c>
      <c r="BO378" s="94">
        <f t="array" ref="BO378">IFERROR(INDEX(#REF!,MATCH($A316&amp;$D378,#REF!,0),MATCH(BO$3,#REF!,0)),0)</f>
        <v>0</v>
      </c>
      <c r="BP378" s="94">
        <f t="array" ref="BP378">IFERROR(INDEX(#REF!,MATCH($A316&amp;$D378,#REF!,0),MATCH(BP$3,#REF!,0)),0)</f>
        <v>0</v>
      </c>
      <c r="BQ378" s="94" t="e">
        <f t="shared" si="982"/>
        <v>#REF!</v>
      </c>
      <c r="BR378" s="94" t="e">
        <f t="shared" si="982"/>
        <v>#REF!</v>
      </c>
      <c r="BS378" s="94" t="e">
        <f t="shared" si="982"/>
        <v>#REF!</v>
      </c>
      <c r="BT378" s="94" t="e">
        <f t="shared" si="982"/>
        <v>#REF!</v>
      </c>
      <c r="BU378" s="94" t="e">
        <f t="shared" si="982"/>
        <v>#REF!</v>
      </c>
      <c r="BV378" s="94" t="e">
        <f t="shared" si="982"/>
        <v>#REF!</v>
      </c>
      <c r="BW378" s="94" t="e">
        <f t="shared" si="982"/>
        <v>#REF!</v>
      </c>
      <c r="BX378" s="94" t="e">
        <f t="shared" si="982"/>
        <v>#REF!</v>
      </c>
      <c r="BY378" s="79"/>
      <c r="BZ378" s="80" t="e">
        <f t="shared" si="969"/>
        <v>#REF!</v>
      </c>
      <c r="CA378" s="85" t="e">
        <f>BZ378/BZ318</f>
        <v>#REF!</v>
      </c>
      <c r="CB378" s="60"/>
      <c r="CC378" s="94" t="e">
        <f t="shared" ref="CC378:CN378" si="984">((CC324*$G378*--(AND($BF378=0,$BG378=0))+$BF378+CC324*$BG378)*--(CC$3&gt;=$BH378))*(1+$BJ378*--(CC$3&gt;=$BK378))*--(IFERROR(MOD(MONTH(CC$3),$BI378),0)=0)</f>
        <v>#REF!</v>
      </c>
      <c r="CD378" s="94" t="e">
        <f t="shared" si="984"/>
        <v>#REF!</v>
      </c>
      <c r="CE378" s="94" t="e">
        <f t="shared" si="984"/>
        <v>#REF!</v>
      </c>
      <c r="CF378" s="94" t="e">
        <f t="shared" si="984"/>
        <v>#REF!</v>
      </c>
      <c r="CG378" s="94" t="e">
        <f t="shared" si="984"/>
        <v>#REF!</v>
      </c>
      <c r="CH378" s="94" t="e">
        <f t="shared" si="984"/>
        <v>#REF!</v>
      </c>
      <c r="CI378" s="94" t="e">
        <f t="shared" si="984"/>
        <v>#REF!</v>
      </c>
      <c r="CJ378" s="94" t="e">
        <f t="shared" si="984"/>
        <v>#REF!</v>
      </c>
      <c r="CK378" s="94" t="e">
        <f t="shared" si="984"/>
        <v>#REF!</v>
      </c>
      <c r="CL378" s="94" t="e">
        <f t="shared" si="984"/>
        <v>#REF!</v>
      </c>
      <c r="CM378" s="94" t="e">
        <f t="shared" si="984"/>
        <v>#REF!</v>
      </c>
      <c r="CN378" s="94" t="e">
        <f t="shared" si="984"/>
        <v>#REF!</v>
      </c>
      <c r="CO378" s="79"/>
      <c r="CP378" s="80" t="e">
        <f t="shared" si="971"/>
        <v>#REF!</v>
      </c>
      <c r="CQ378" s="85" t="e">
        <f>CP378/CP318</f>
        <v>#REF!</v>
      </c>
    </row>
    <row r="379" spans="1:95" ht="10.5" customHeight="1" x14ac:dyDescent="0.25">
      <c r="A379" s="70" t="str">
        <f t="shared" si="908"/>
        <v>DespesaEBITDA</v>
      </c>
      <c r="B379" s="114" t="s">
        <v>53</v>
      </c>
      <c r="C379" s="70"/>
      <c r="D379" s="3" t="s">
        <v>161</v>
      </c>
      <c r="E379" s="3" t="e">
        <f>D316</f>
        <v>#REF!</v>
      </c>
      <c r="F379" s="60"/>
      <c r="G379" s="6">
        <v>0.22666342918100679</v>
      </c>
      <c r="H379" s="60"/>
      <c r="I379" s="4">
        <v>6257.3569297521772</v>
      </c>
      <c r="J379" s="4">
        <v>13986.2337979689</v>
      </c>
      <c r="K379" s="4">
        <v>28514.02346247726</v>
      </c>
      <c r="L379" s="4">
        <v>15751.031978040561</v>
      </c>
      <c r="M379" s="4">
        <v>20369.904612328432</v>
      </c>
      <c r="N379" s="4">
        <v>24156.395112343569</v>
      </c>
      <c r="O379" s="4">
        <v>21974.869430715749</v>
      </c>
      <c r="P379" s="4">
        <v>27695.187213729529</v>
      </c>
      <c r="Q379" s="4">
        <v>13851.073596931241</v>
      </c>
      <c r="R379" s="4">
        <v>16557.672613400711</v>
      </c>
      <c r="S379" s="4">
        <v>21599.79048142572</v>
      </c>
      <c r="T379" s="4">
        <v>28441.809170246041</v>
      </c>
      <c r="U379" s="60"/>
      <c r="V379" s="4">
        <f t="shared" si="964"/>
        <v>239155.34839935988</v>
      </c>
      <c r="W379" s="6">
        <f>V379/V318</f>
        <v>0.37170411098955053</v>
      </c>
      <c r="X379" s="60"/>
      <c r="Y379" s="4" t="e">
        <f t="shared" ref="Y379:AJ379" si="985">Y348+Y349</f>
        <v>#REF!</v>
      </c>
      <c r="Z379" s="4" t="e">
        <f t="shared" si="985"/>
        <v>#REF!</v>
      </c>
      <c r="AA379" s="4" t="e">
        <f t="shared" si="985"/>
        <v>#REF!</v>
      </c>
      <c r="AB379" s="4" t="e">
        <f t="shared" si="985"/>
        <v>#REF!</v>
      </c>
      <c r="AC379" s="4" t="e">
        <f t="shared" si="985"/>
        <v>#REF!</v>
      </c>
      <c r="AD379" s="4" t="e">
        <f t="shared" si="985"/>
        <v>#REF!</v>
      </c>
      <c r="AE379" s="4" t="e">
        <f t="shared" si="985"/>
        <v>#REF!</v>
      </c>
      <c r="AF379" s="4" t="e">
        <f t="shared" si="985"/>
        <v>#REF!</v>
      </c>
      <c r="AG379" s="4" t="e">
        <f t="shared" si="985"/>
        <v>#REF!</v>
      </c>
      <c r="AH379" s="4" t="e">
        <f t="shared" si="985"/>
        <v>#REF!</v>
      </c>
      <c r="AI379" s="4" t="e">
        <f t="shared" si="985"/>
        <v>#REF!</v>
      </c>
      <c r="AJ379" s="4" t="e">
        <f t="shared" si="985"/>
        <v>#REF!</v>
      </c>
      <c r="AK379" s="60"/>
      <c r="AL379" s="4" t="e">
        <f t="shared" si="965"/>
        <v>#REF!</v>
      </c>
      <c r="AM379" s="6" t="e">
        <f>AL379/AL318</f>
        <v>#REF!</v>
      </c>
      <c r="AN379" s="60" t="e">
        <f>D316&amp;D379</f>
        <v>#REF!</v>
      </c>
      <c r="AO379" s="4" t="e">
        <f t="shared" ref="AO379:AZ379" si="986">AO348+AO349</f>
        <v>#REF!</v>
      </c>
      <c r="AP379" s="4" t="e">
        <f t="shared" si="986"/>
        <v>#REF!</v>
      </c>
      <c r="AQ379" s="4" t="e">
        <f t="shared" si="986"/>
        <v>#REF!</v>
      </c>
      <c r="AR379" s="4" t="e">
        <f t="shared" si="986"/>
        <v>#REF!</v>
      </c>
      <c r="AS379" s="4" t="e">
        <f t="shared" si="986"/>
        <v>#REF!</v>
      </c>
      <c r="AT379" s="4" t="e">
        <f t="shared" si="986"/>
        <v>#REF!</v>
      </c>
      <c r="AU379" s="4" t="e">
        <f t="shared" si="986"/>
        <v>#REF!</v>
      </c>
      <c r="AV379" s="4" t="e">
        <f t="shared" si="986"/>
        <v>#REF!</v>
      </c>
      <c r="AW379" s="4" t="e">
        <f t="shared" si="986"/>
        <v>#REF!</v>
      </c>
      <c r="AX379" s="4" t="e">
        <f t="shared" si="986"/>
        <v>#REF!</v>
      </c>
      <c r="AY379" s="4" t="e">
        <f t="shared" si="986"/>
        <v>#REF!</v>
      </c>
      <c r="AZ379" s="4" t="e">
        <f t="shared" si="986"/>
        <v>#REF!</v>
      </c>
      <c r="BA379" s="60"/>
      <c r="BB379" s="4" t="e">
        <f t="shared" si="966"/>
        <v>#REF!</v>
      </c>
      <c r="BC379" s="6" t="e">
        <f>BB379/BB318</f>
        <v>#REF!</v>
      </c>
      <c r="BD379" s="60"/>
      <c r="BE379" s="4"/>
      <c r="BF379" s="102"/>
      <c r="BG379" s="102"/>
      <c r="BH379" s="103"/>
      <c r="BI379" s="103"/>
      <c r="BJ379" s="63"/>
      <c r="BK379" s="103"/>
      <c r="BL379" s="60"/>
      <c r="BM379" s="4" t="e">
        <f t="shared" ref="BM379:BX379" si="987">BM348+BM349</f>
        <v>#REF!</v>
      </c>
      <c r="BN379" s="4" t="e">
        <f t="shared" si="987"/>
        <v>#REF!</v>
      </c>
      <c r="BO379" s="4" t="e">
        <f t="shared" si="987"/>
        <v>#REF!</v>
      </c>
      <c r="BP379" s="4" t="e">
        <f t="shared" si="987"/>
        <v>#REF!</v>
      </c>
      <c r="BQ379" s="4" t="e">
        <f t="shared" si="987"/>
        <v>#REF!</v>
      </c>
      <c r="BR379" s="4" t="e">
        <f t="shared" si="987"/>
        <v>#REF!</v>
      </c>
      <c r="BS379" s="4" t="e">
        <f t="shared" si="987"/>
        <v>#REF!</v>
      </c>
      <c r="BT379" s="4" t="e">
        <f t="shared" si="987"/>
        <v>#REF!</v>
      </c>
      <c r="BU379" s="4" t="e">
        <f t="shared" si="987"/>
        <v>#REF!</v>
      </c>
      <c r="BV379" s="4" t="e">
        <f t="shared" si="987"/>
        <v>#REF!</v>
      </c>
      <c r="BW379" s="4" t="e">
        <f t="shared" si="987"/>
        <v>#REF!</v>
      </c>
      <c r="BX379" s="4" t="e">
        <f t="shared" si="987"/>
        <v>#REF!</v>
      </c>
      <c r="BY379" s="60"/>
      <c r="BZ379" s="4" t="e">
        <f t="shared" si="969"/>
        <v>#REF!</v>
      </c>
      <c r="CA379" s="6" t="e">
        <f>BZ379/BZ318</f>
        <v>#REF!</v>
      </c>
      <c r="CB379" s="60"/>
      <c r="CC379" s="4" t="e">
        <f t="shared" ref="CC379:CN379" si="988">CC348+CC349</f>
        <v>#REF!</v>
      </c>
      <c r="CD379" s="4" t="e">
        <f t="shared" si="988"/>
        <v>#REF!</v>
      </c>
      <c r="CE379" s="4" t="e">
        <f t="shared" si="988"/>
        <v>#REF!</v>
      </c>
      <c r="CF379" s="4" t="e">
        <f t="shared" si="988"/>
        <v>#REF!</v>
      </c>
      <c r="CG379" s="4" t="e">
        <f t="shared" si="988"/>
        <v>#REF!</v>
      </c>
      <c r="CH379" s="4" t="e">
        <f t="shared" si="988"/>
        <v>#REF!</v>
      </c>
      <c r="CI379" s="4" t="e">
        <f t="shared" si="988"/>
        <v>#REF!</v>
      </c>
      <c r="CJ379" s="4" t="e">
        <f t="shared" si="988"/>
        <v>#REF!</v>
      </c>
      <c r="CK379" s="4" t="e">
        <f t="shared" si="988"/>
        <v>#REF!</v>
      </c>
      <c r="CL379" s="4" t="e">
        <f t="shared" si="988"/>
        <v>#REF!</v>
      </c>
      <c r="CM379" s="4" t="e">
        <f t="shared" si="988"/>
        <v>#REF!</v>
      </c>
      <c r="CN379" s="4" t="e">
        <f t="shared" si="988"/>
        <v>#REF!</v>
      </c>
      <c r="CO379" s="60"/>
      <c r="CP379" s="4" t="e">
        <f t="shared" si="971"/>
        <v>#REF!</v>
      </c>
      <c r="CQ379" s="6" t="e">
        <f>CP379/CP318</f>
        <v>#REF!</v>
      </c>
    </row>
    <row r="380" spans="1:95" ht="10.5" customHeight="1" x14ac:dyDescent="0.25">
      <c r="A380" s="70" t="str">
        <f t="shared" si="908"/>
        <v>DespesaDespesas financeiras</v>
      </c>
      <c r="B380" s="114" t="s">
        <v>53</v>
      </c>
      <c r="C380" s="70"/>
      <c r="D380" s="92" t="s">
        <v>162</v>
      </c>
      <c r="E380" s="92" t="e">
        <f>D316</f>
        <v>#REF!</v>
      </c>
      <c r="F380" s="60"/>
      <c r="G380" s="66">
        <v>0</v>
      </c>
      <c r="H380" s="60"/>
      <c r="I380" s="65">
        <v>-107.1564971080069</v>
      </c>
      <c r="J380" s="65">
        <v>-103.75431370422601</v>
      </c>
      <c r="K380" s="65">
        <v>-4.6268794862970202</v>
      </c>
      <c r="L380" s="65">
        <v>-6.5551236827180084</v>
      </c>
      <c r="M380" s="65">
        <v>-28.783148035415891</v>
      </c>
      <c r="N380" s="65">
        <v>-22.12449664476128</v>
      </c>
      <c r="O380" s="65">
        <v>-404.75905698915489</v>
      </c>
      <c r="P380" s="65">
        <v>-3471.6553947950342</v>
      </c>
      <c r="Q380" s="65">
        <v>-94.198877151121124</v>
      </c>
      <c r="R380" s="65">
        <v>-1593.887655306776</v>
      </c>
      <c r="S380" s="65">
        <v>-33.494899342035971</v>
      </c>
      <c r="T380" s="65">
        <v>-2191.898891971492</v>
      </c>
      <c r="U380" s="60"/>
      <c r="V380" s="65">
        <f t="shared" si="964"/>
        <v>-8062.8952342170387</v>
      </c>
      <c r="W380" s="66">
        <f>V380/V318</f>
        <v>-1.2531650766312319E-2</v>
      </c>
      <c r="X380" s="60"/>
      <c r="Y380" s="65">
        <f t="shared" ref="Y380:AJ380" si="989">SUM(Y381:Y385)</f>
        <v>0</v>
      </c>
      <c r="Z380" s="65">
        <f t="shared" si="989"/>
        <v>0</v>
      </c>
      <c r="AA380" s="65">
        <f t="shared" si="989"/>
        <v>0</v>
      </c>
      <c r="AB380" s="65">
        <f t="shared" si="989"/>
        <v>0</v>
      </c>
      <c r="AC380" s="65">
        <f t="shared" si="989"/>
        <v>0</v>
      </c>
      <c r="AD380" s="65">
        <f t="shared" si="989"/>
        <v>0</v>
      </c>
      <c r="AE380" s="65">
        <f t="shared" si="989"/>
        <v>0</v>
      </c>
      <c r="AF380" s="65">
        <f t="shared" si="989"/>
        <v>0</v>
      </c>
      <c r="AG380" s="65">
        <f t="shared" si="989"/>
        <v>0</v>
      </c>
      <c r="AH380" s="65">
        <f t="shared" si="989"/>
        <v>0</v>
      </c>
      <c r="AI380" s="65">
        <f t="shared" si="989"/>
        <v>0</v>
      </c>
      <c r="AJ380" s="65">
        <f t="shared" si="989"/>
        <v>0</v>
      </c>
      <c r="AK380" s="60"/>
      <c r="AL380" s="65">
        <f t="shared" si="965"/>
        <v>0</v>
      </c>
      <c r="AM380" s="66" t="e">
        <f>AL380/AL318</f>
        <v>#DIV/0!</v>
      </c>
      <c r="AN380" s="60" t="e">
        <f>D316&amp;D380</f>
        <v>#REF!</v>
      </c>
      <c r="AO380" s="65">
        <f t="shared" ref="AO380:AZ380" si="990">SUM(AO381:AO385)</f>
        <v>0</v>
      </c>
      <c r="AP380" s="65">
        <f t="shared" si="990"/>
        <v>0</v>
      </c>
      <c r="AQ380" s="65">
        <f t="shared" si="990"/>
        <v>0</v>
      </c>
      <c r="AR380" s="65">
        <f t="shared" si="990"/>
        <v>0</v>
      </c>
      <c r="AS380" s="65">
        <f t="shared" si="990"/>
        <v>0</v>
      </c>
      <c r="AT380" s="65">
        <f t="shared" si="990"/>
        <v>0</v>
      </c>
      <c r="AU380" s="65">
        <f t="shared" si="990"/>
        <v>0</v>
      </c>
      <c r="AV380" s="65">
        <f t="shared" si="990"/>
        <v>0</v>
      </c>
      <c r="AW380" s="65">
        <f t="shared" si="990"/>
        <v>0</v>
      </c>
      <c r="AX380" s="65">
        <f t="shared" si="990"/>
        <v>0</v>
      </c>
      <c r="AY380" s="65">
        <f t="shared" si="990"/>
        <v>0</v>
      </c>
      <c r="AZ380" s="65">
        <f t="shared" si="990"/>
        <v>0</v>
      </c>
      <c r="BA380" s="60"/>
      <c r="BB380" s="65">
        <f t="shared" si="966"/>
        <v>0</v>
      </c>
      <c r="BC380" s="66" t="e">
        <f>BB380/BB318</f>
        <v>#DIV/0!</v>
      </c>
      <c r="BD380" s="60"/>
      <c r="BE380" s="65"/>
      <c r="BF380" s="105"/>
      <c r="BG380" s="77"/>
      <c r="BH380" s="107"/>
      <c r="BI380" s="107"/>
      <c r="BJ380" s="77"/>
      <c r="BK380" s="107"/>
      <c r="BL380" s="60"/>
      <c r="BM380" s="65">
        <f t="shared" ref="BM380:BX380" si="991">SUM(BM381:BM385)</f>
        <v>0</v>
      </c>
      <c r="BN380" s="65">
        <f t="shared" si="991"/>
        <v>0</v>
      </c>
      <c r="BO380" s="65">
        <f t="shared" si="991"/>
        <v>0</v>
      </c>
      <c r="BP380" s="65">
        <f t="shared" si="991"/>
        <v>0</v>
      </c>
      <c r="BQ380" s="65" t="e">
        <f t="shared" si="991"/>
        <v>#REF!</v>
      </c>
      <c r="BR380" s="65" t="e">
        <f t="shared" si="991"/>
        <v>#REF!</v>
      </c>
      <c r="BS380" s="65" t="e">
        <f t="shared" si="991"/>
        <v>#REF!</v>
      </c>
      <c r="BT380" s="65" t="e">
        <f t="shared" si="991"/>
        <v>#REF!</v>
      </c>
      <c r="BU380" s="65" t="e">
        <f t="shared" si="991"/>
        <v>#REF!</v>
      </c>
      <c r="BV380" s="65" t="e">
        <f t="shared" si="991"/>
        <v>#REF!</v>
      </c>
      <c r="BW380" s="65" t="e">
        <f t="shared" si="991"/>
        <v>#REF!</v>
      </c>
      <c r="BX380" s="65" t="e">
        <f t="shared" si="991"/>
        <v>#REF!</v>
      </c>
      <c r="BY380" s="60"/>
      <c r="BZ380" s="65" t="e">
        <f t="shared" si="969"/>
        <v>#REF!</v>
      </c>
      <c r="CA380" s="66" t="e">
        <f>BZ380/BZ318</f>
        <v>#REF!</v>
      </c>
      <c r="CB380" s="60"/>
      <c r="CC380" s="65" t="e">
        <f t="shared" ref="CC380:CN380" si="992">SUM(CC381:CC385)</f>
        <v>#REF!</v>
      </c>
      <c r="CD380" s="65" t="e">
        <f t="shared" si="992"/>
        <v>#REF!</v>
      </c>
      <c r="CE380" s="65" t="e">
        <f t="shared" si="992"/>
        <v>#REF!</v>
      </c>
      <c r="CF380" s="65" t="e">
        <f t="shared" si="992"/>
        <v>#REF!</v>
      </c>
      <c r="CG380" s="65" t="e">
        <f t="shared" si="992"/>
        <v>#REF!</v>
      </c>
      <c r="CH380" s="65" t="e">
        <f t="shared" si="992"/>
        <v>#REF!</v>
      </c>
      <c r="CI380" s="65" t="e">
        <f t="shared" si="992"/>
        <v>#REF!</v>
      </c>
      <c r="CJ380" s="65" t="e">
        <f t="shared" si="992"/>
        <v>#REF!</v>
      </c>
      <c r="CK380" s="65" t="e">
        <f t="shared" si="992"/>
        <v>#REF!</v>
      </c>
      <c r="CL380" s="65" t="e">
        <f t="shared" si="992"/>
        <v>#REF!</v>
      </c>
      <c r="CM380" s="65" t="e">
        <f t="shared" si="992"/>
        <v>#REF!</v>
      </c>
      <c r="CN380" s="65" t="e">
        <f t="shared" si="992"/>
        <v>#REF!</v>
      </c>
      <c r="CO380" s="60"/>
      <c r="CP380" s="65" t="e">
        <f t="shared" si="971"/>
        <v>#REF!</v>
      </c>
      <c r="CQ380" s="66" t="e">
        <f>CP380/CP318</f>
        <v>#REF!</v>
      </c>
    </row>
    <row r="381" spans="1:95" ht="10.5" customHeight="1" outlineLevel="1" x14ac:dyDescent="0.25">
      <c r="A381" s="70" t="str">
        <f t="shared" si="908"/>
        <v>DespesaAntecipação recebíveis</v>
      </c>
      <c r="B381" s="114" t="s">
        <v>53</v>
      </c>
      <c r="C381" s="78" t="s">
        <v>293</v>
      </c>
      <c r="D381" s="79" t="s">
        <v>163</v>
      </c>
      <c r="E381" s="79" t="e">
        <f>D316</f>
        <v>#REF!</v>
      </c>
      <c r="F381" s="79"/>
      <c r="G381" s="85">
        <v>0</v>
      </c>
      <c r="H381" s="79"/>
      <c r="I381" s="94">
        <v>0</v>
      </c>
      <c r="J381" s="94">
        <v>0</v>
      </c>
      <c r="K381" s="94">
        <v>0</v>
      </c>
      <c r="L381" s="94">
        <v>0</v>
      </c>
      <c r="M381" s="94">
        <v>0</v>
      </c>
      <c r="N381" s="94">
        <v>0</v>
      </c>
      <c r="O381" s="94">
        <v>-404.75905698915489</v>
      </c>
      <c r="P381" s="94">
        <v>-3426.9517458217661</v>
      </c>
      <c r="Q381" s="94">
        <v>0</v>
      </c>
      <c r="R381" s="94">
        <v>0</v>
      </c>
      <c r="S381" s="94">
        <v>0</v>
      </c>
      <c r="T381" s="94">
        <v>-2052.2549257479909</v>
      </c>
      <c r="U381" s="79"/>
      <c r="V381" s="80">
        <f t="shared" si="964"/>
        <v>-5883.9657285589119</v>
      </c>
      <c r="W381" s="85">
        <f>V381/V318</f>
        <v>-9.1450777282003175E-3</v>
      </c>
      <c r="X381" s="60"/>
      <c r="Y381" s="94">
        <f t="array" ref="Y381">IFERROR(INDEX(#REF!,MATCH($A316&amp;$D381,#REF!,0),MATCH(Y$3,#REF!,0)),0)</f>
        <v>0</v>
      </c>
      <c r="Z381" s="94">
        <f t="array" ref="Z381">IFERROR(INDEX(#REF!,MATCH($A316&amp;$D381,#REF!,0),MATCH(Z$3,#REF!,0)),0)</f>
        <v>0</v>
      </c>
      <c r="AA381" s="94">
        <f t="array" ref="AA381">IFERROR(INDEX(#REF!,MATCH($A316&amp;$D381,#REF!,0),MATCH(AA$3,#REF!,0)),0)</f>
        <v>0</v>
      </c>
      <c r="AB381" s="94">
        <f t="array" ref="AB381">IFERROR(INDEX(#REF!,MATCH($A316&amp;$D381,#REF!,0),MATCH(AB$3,#REF!,0)),0)</f>
        <v>0</v>
      </c>
      <c r="AC381" s="94">
        <f t="array" ref="AC381">IFERROR(INDEX(#REF!,MATCH($A316&amp;$D381,#REF!,0),MATCH(AC$3,#REF!,0)),0)</f>
        <v>0</v>
      </c>
      <c r="AD381" s="94">
        <f t="array" ref="AD381">IFERROR(INDEX(#REF!,MATCH($A316&amp;$D381,#REF!,0),MATCH(AD$3,#REF!,0)),0)</f>
        <v>0</v>
      </c>
      <c r="AE381" s="94">
        <f t="array" ref="AE381">IFERROR(INDEX(#REF!,MATCH($A316&amp;$D381,#REF!,0),MATCH(AE$3,#REF!,0)),0)</f>
        <v>0</v>
      </c>
      <c r="AF381" s="94">
        <f t="array" ref="AF381">IFERROR(INDEX(#REF!,MATCH($A316&amp;$D381,#REF!,0),MATCH(AF$3,#REF!,0)),0)</f>
        <v>0</v>
      </c>
      <c r="AG381" s="94">
        <f t="array" ref="AG381">IFERROR(INDEX(#REF!,MATCH($A316&amp;$D381,#REF!,0),MATCH(AG$3,#REF!,0)),0)</f>
        <v>0</v>
      </c>
      <c r="AH381" s="94">
        <f t="array" ref="AH381">IFERROR(INDEX(#REF!,MATCH($A316&amp;$D381,#REF!,0),MATCH(AH$3,#REF!,0)),0)</f>
        <v>0</v>
      </c>
      <c r="AI381" s="94">
        <f t="array" ref="AI381">IFERROR(INDEX(#REF!,MATCH($A316&amp;$D381,#REF!,0),MATCH(AI$3,#REF!,0)),0)</f>
        <v>0</v>
      </c>
      <c r="AJ381" s="94">
        <f t="array" ref="AJ381">IFERROR(INDEX(#REF!,MATCH($A316&amp;$D381,#REF!,0),MATCH(AJ$3,#REF!,0)),0)</f>
        <v>0</v>
      </c>
      <c r="AK381" s="79"/>
      <c r="AL381" s="80">
        <f t="shared" si="965"/>
        <v>0</v>
      </c>
      <c r="AM381" s="85" t="e">
        <f>AL381/AL318</f>
        <v>#DIV/0!</v>
      </c>
      <c r="AN381" s="60" t="e">
        <f>D316&amp;D381</f>
        <v>#REF!</v>
      </c>
      <c r="AO381" s="94">
        <f t="array" ref="AO381">IFERROR(INDEX(#REF!,MATCH($A316&amp;$D381,#REF!,0),MATCH(AO$3,#REF!,0)),0)</f>
        <v>0</v>
      </c>
      <c r="AP381" s="94">
        <f t="array" ref="AP381">IFERROR(INDEX(#REF!,MATCH($A316&amp;$D381,#REF!,0),MATCH(AP$3,#REF!,0)),0)</f>
        <v>0</v>
      </c>
      <c r="AQ381" s="94">
        <f t="array" ref="AQ381">IFERROR(INDEX(#REF!,MATCH($A316&amp;$D381,#REF!,0),MATCH(AQ$3,#REF!,0)),0)</f>
        <v>0</v>
      </c>
      <c r="AR381" s="94">
        <f t="array" ref="AR381">IFERROR(INDEX(#REF!,MATCH($A316&amp;$D381,#REF!,0),MATCH(AR$3,#REF!,0)),0)</f>
        <v>0</v>
      </c>
      <c r="AS381" s="94">
        <f t="array" ref="AS381">IFERROR(INDEX(#REF!,MATCH($A316&amp;$D381,#REF!,0),MATCH(AS$3,#REF!,0)),0)</f>
        <v>0</v>
      </c>
      <c r="AT381" s="94">
        <f t="array" ref="AT381">IFERROR(INDEX(#REF!,MATCH($A316&amp;$D381,#REF!,0),MATCH(AT$3,#REF!,0)),0)</f>
        <v>0</v>
      </c>
      <c r="AU381" s="94">
        <f t="array" ref="AU381">IFERROR(INDEX(#REF!,MATCH($A316&amp;$D381,#REF!,0),MATCH(AU$3,#REF!,0)),0)</f>
        <v>0</v>
      </c>
      <c r="AV381" s="94">
        <f t="array" ref="AV381">IFERROR(INDEX(#REF!,MATCH($A316&amp;$D381,#REF!,0),MATCH(AV$3,#REF!,0)),0)</f>
        <v>0</v>
      </c>
      <c r="AW381" s="94">
        <f t="array" ref="AW381">IFERROR(INDEX(#REF!,MATCH($A316&amp;$D381,#REF!,0),MATCH(AW$3,#REF!,0)),0)</f>
        <v>0</v>
      </c>
      <c r="AX381" s="94">
        <f t="array" ref="AX381">IFERROR(INDEX(#REF!,MATCH($A316&amp;$D381,#REF!,0),MATCH(AX$3,#REF!,0)),0)</f>
        <v>0</v>
      </c>
      <c r="AY381" s="94">
        <f t="array" ref="AY381">IFERROR(INDEX(#REF!,MATCH($A316&amp;$D381,#REF!,0),MATCH(AY$3,#REF!,0)),0)</f>
        <v>0</v>
      </c>
      <c r="AZ381" s="94">
        <f t="array" ref="AZ381">IFERROR(INDEX(#REF!,MATCH($A316&amp;$D381,#REF!,0),MATCH(AZ$3,#REF!,0)),0)</f>
        <v>0</v>
      </c>
      <c r="BA381" s="79"/>
      <c r="BB381" s="80">
        <f t="shared" si="966"/>
        <v>0</v>
      </c>
      <c r="BC381" s="85" t="e">
        <f>BB381/BB318</f>
        <v>#DIV/0!</v>
      </c>
      <c r="BD381" s="60"/>
      <c r="BE381" s="94">
        <f>INDEX($BE$4:$BK$115,MATCH($D381,$D$4:$D$115,0),MATCH(BE$475,$BE$4:$BK$4,0))</f>
        <v>0</v>
      </c>
      <c r="BF381" s="115">
        <f>INDEX($BE$4:$BK$115,MATCH($D381,$D$4:$D$115,0),MATCH(BF$475,$BE$4:$BK$4,0))</f>
        <v>0</v>
      </c>
      <c r="BG381" s="112" t="e">
        <f>INDEX($BE$4:$BK$115,MATCH($D381,$D$4:$D$115,0),MATCH(BG$475,$BE$4:$BK$4,0))</f>
        <v>#REF!</v>
      </c>
      <c r="BH381" s="111" t="e">
        <f>BH334</f>
        <v>#REF!</v>
      </c>
      <c r="BI381" s="111">
        <f t="array" ref="BI381">INDEX($BE$4:$BK$115,MATCH($D381,$D$4:$D$115,0),MATCH(BI$475,$BE$4:$BK$4,0))</f>
        <v>0</v>
      </c>
      <c r="BJ381" s="112" t="e">
        <f>INDEX($BE$4:$BK$115,MATCH($D381,$D$4:$D$115,0),MATCH(BJ$475,$BE$4:$BK$4,0))</f>
        <v>#REF!</v>
      </c>
      <c r="BK381" s="111" t="e">
        <f>INDEX($BE$4:$BK$115,MATCH($D381,$D$4:$D$115,0),MATCH(BK$475,$BE$4:$BK$4,0))</f>
        <v>#REF!</v>
      </c>
      <c r="BL381" s="60"/>
      <c r="BM381" s="94">
        <f t="array" ref="BM381">IFERROR(INDEX(#REF!,MATCH($A316&amp;$D381,#REF!,0),MATCH(BM$3,#REF!,0)),0)</f>
        <v>0</v>
      </c>
      <c r="BN381" s="94">
        <f t="array" ref="BN381">IFERROR(INDEX(#REF!,MATCH($A316&amp;$D381,#REF!,0),MATCH(BN$3,#REF!,0)),0)</f>
        <v>0</v>
      </c>
      <c r="BO381" s="94">
        <f t="array" ref="BO381">IFERROR(INDEX(#REF!,MATCH($A316&amp;$D381,#REF!,0),MATCH(BO$3,#REF!,0)),0)</f>
        <v>0</v>
      </c>
      <c r="BP381" s="94">
        <f t="array" ref="BP381">IFERROR(INDEX(#REF!,MATCH($A316&amp;$D381,#REF!,0),MATCH(BP$3,#REF!,0)),0)</f>
        <v>0</v>
      </c>
      <c r="BQ381" s="94" t="e">
        <f t="shared" ref="BQ381:BX381" si="993">((BQ318*$G381*--(AND($BF381=0,$BG381=0))+$BF381+BQ318*$BG381)*--(BQ$3&gt;=$BH381))*(1+$BJ381*--(BQ$3&gt;=$BK381))*--(IFERROR(MOD(MONTH(BQ$3),$BI381),0)=0)</f>
        <v>#REF!</v>
      </c>
      <c r="BR381" s="94" t="e">
        <f t="shared" si="993"/>
        <v>#REF!</v>
      </c>
      <c r="BS381" s="94" t="e">
        <f t="shared" si="993"/>
        <v>#REF!</v>
      </c>
      <c r="BT381" s="94" t="e">
        <f t="shared" si="993"/>
        <v>#REF!</v>
      </c>
      <c r="BU381" s="94" t="e">
        <f t="shared" si="993"/>
        <v>#REF!</v>
      </c>
      <c r="BV381" s="94" t="e">
        <f t="shared" si="993"/>
        <v>#REF!</v>
      </c>
      <c r="BW381" s="94" t="e">
        <f t="shared" si="993"/>
        <v>#REF!</v>
      </c>
      <c r="BX381" s="94" t="e">
        <f t="shared" si="993"/>
        <v>#REF!</v>
      </c>
      <c r="BY381" s="79"/>
      <c r="BZ381" s="80" t="e">
        <f t="shared" si="969"/>
        <v>#REF!</v>
      </c>
      <c r="CA381" s="85" t="e">
        <f>BZ381/BZ318</f>
        <v>#REF!</v>
      </c>
      <c r="CB381" s="60"/>
      <c r="CC381" s="94" t="e">
        <f t="shared" ref="CC381:CN381" si="994">((CC318*$G381*--(AND($BF381=0,$BG381=0))+$BF381+CC318*$BG381)*--(CC$3&gt;=$BH381))*(1+$BJ381*--(CC$3&gt;=$BK381))*--(IFERROR(MOD(MONTH(CC$3),$BI381),0)=0)</f>
        <v>#REF!</v>
      </c>
      <c r="CD381" s="94" t="e">
        <f t="shared" si="994"/>
        <v>#REF!</v>
      </c>
      <c r="CE381" s="94" t="e">
        <f t="shared" si="994"/>
        <v>#REF!</v>
      </c>
      <c r="CF381" s="94" t="e">
        <f t="shared" si="994"/>
        <v>#REF!</v>
      </c>
      <c r="CG381" s="94" t="e">
        <f t="shared" si="994"/>
        <v>#REF!</v>
      </c>
      <c r="CH381" s="94" t="e">
        <f t="shared" si="994"/>
        <v>#REF!</v>
      </c>
      <c r="CI381" s="94" t="e">
        <f t="shared" si="994"/>
        <v>#REF!</v>
      </c>
      <c r="CJ381" s="94" t="e">
        <f t="shared" si="994"/>
        <v>#REF!</v>
      </c>
      <c r="CK381" s="94" t="e">
        <f t="shared" si="994"/>
        <v>#REF!</v>
      </c>
      <c r="CL381" s="94" t="e">
        <f t="shared" si="994"/>
        <v>#REF!</v>
      </c>
      <c r="CM381" s="94" t="e">
        <f t="shared" si="994"/>
        <v>#REF!</v>
      </c>
      <c r="CN381" s="94" t="e">
        <f t="shared" si="994"/>
        <v>#REF!</v>
      </c>
      <c r="CO381" s="79"/>
      <c r="CP381" s="80" t="e">
        <f t="shared" si="971"/>
        <v>#REF!</v>
      </c>
      <c r="CQ381" s="85" t="e">
        <f>CP381/CP318</f>
        <v>#REF!</v>
      </c>
    </row>
    <row r="382" spans="1:95" ht="10.5" customHeight="1" outlineLevel="1" x14ac:dyDescent="0.25">
      <c r="A382" s="70" t="str">
        <f t="shared" ref="A382:A393" si="995">B382&amp;D382</f>
        <v>DespesaIOF</v>
      </c>
      <c r="B382" s="114" t="s">
        <v>53</v>
      </c>
      <c r="C382" s="78" t="s">
        <v>294</v>
      </c>
      <c r="D382" s="79" t="s">
        <v>164</v>
      </c>
      <c r="E382" s="79" t="e">
        <f>D316</f>
        <v>#REF!</v>
      </c>
      <c r="F382" s="79"/>
      <c r="G382" s="85">
        <v>0</v>
      </c>
      <c r="H382" s="79"/>
      <c r="I382" s="94">
        <v>0</v>
      </c>
      <c r="J382" s="94">
        <v>0</v>
      </c>
      <c r="K382" s="94">
        <v>0</v>
      </c>
      <c r="L382" s="94">
        <v>0</v>
      </c>
      <c r="M382" s="94">
        <v>0</v>
      </c>
      <c r="N382" s="94">
        <v>0</v>
      </c>
      <c r="O382" s="94">
        <v>0</v>
      </c>
      <c r="P382" s="94">
        <v>0</v>
      </c>
      <c r="Q382" s="94">
        <v>0</v>
      </c>
      <c r="R382" s="94">
        <v>0</v>
      </c>
      <c r="S382" s="94">
        <v>0</v>
      </c>
      <c r="T382" s="94">
        <v>0</v>
      </c>
      <c r="U382" s="79"/>
      <c r="V382" s="80">
        <f t="shared" si="964"/>
        <v>0</v>
      </c>
      <c r="W382" s="85">
        <f>V382/V318</f>
        <v>0</v>
      </c>
      <c r="X382" s="60"/>
      <c r="Y382" s="94">
        <f t="array" ref="Y382">IFERROR(INDEX(#REF!,MATCH($A316&amp;$D382,#REF!,0),MATCH(Y$3,#REF!,0)),0)</f>
        <v>0</v>
      </c>
      <c r="Z382" s="94">
        <f t="array" ref="Z382">IFERROR(INDEX(#REF!,MATCH($A316&amp;$D382,#REF!,0),MATCH(Z$3,#REF!,0)),0)</f>
        <v>0</v>
      </c>
      <c r="AA382" s="94">
        <f t="array" ref="AA382">IFERROR(INDEX(#REF!,MATCH($A316&amp;$D382,#REF!,0),MATCH(AA$3,#REF!,0)),0)</f>
        <v>0</v>
      </c>
      <c r="AB382" s="94">
        <f t="array" ref="AB382">IFERROR(INDEX(#REF!,MATCH($A316&amp;$D382,#REF!,0),MATCH(AB$3,#REF!,0)),0)</f>
        <v>0</v>
      </c>
      <c r="AC382" s="94">
        <f t="array" ref="AC382">IFERROR(INDEX(#REF!,MATCH($A316&amp;$D382,#REF!,0),MATCH(AC$3,#REF!,0)),0)</f>
        <v>0</v>
      </c>
      <c r="AD382" s="94">
        <f t="array" ref="AD382">IFERROR(INDEX(#REF!,MATCH($A316&amp;$D382,#REF!,0),MATCH(AD$3,#REF!,0)),0)</f>
        <v>0</v>
      </c>
      <c r="AE382" s="94">
        <f t="array" ref="AE382">IFERROR(INDEX(#REF!,MATCH($A316&amp;$D382,#REF!,0),MATCH(AE$3,#REF!,0)),0)</f>
        <v>0</v>
      </c>
      <c r="AF382" s="94">
        <f t="array" ref="AF382">IFERROR(INDEX(#REF!,MATCH($A316&amp;$D382,#REF!,0),MATCH(AF$3,#REF!,0)),0)</f>
        <v>0</v>
      </c>
      <c r="AG382" s="94">
        <f t="array" ref="AG382">IFERROR(INDEX(#REF!,MATCH($A316&amp;$D382,#REF!,0),MATCH(AG$3,#REF!,0)),0)</f>
        <v>0</v>
      </c>
      <c r="AH382" s="94">
        <f t="array" ref="AH382">IFERROR(INDEX(#REF!,MATCH($A316&amp;$D382,#REF!,0),MATCH(AH$3,#REF!,0)),0)</f>
        <v>0</v>
      </c>
      <c r="AI382" s="94">
        <f t="array" ref="AI382">IFERROR(INDEX(#REF!,MATCH($A316&amp;$D382,#REF!,0),MATCH(AI$3,#REF!,0)),0)</f>
        <v>0</v>
      </c>
      <c r="AJ382" s="94">
        <f t="array" ref="AJ382">IFERROR(INDEX(#REF!,MATCH($A316&amp;$D382,#REF!,0),MATCH(AJ$3,#REF!,0)),0)</f>
        <v>0</v>
      </c>
      <c r="AK382" s="79"/>
      <c r="AL382" s="80">
        <f t="shared" si="965"/>
        <v>0</v>
      </c>
      <c r="AM382" s="85" t="e">
        <f>AL382/AL318</f>
        <v>#DIV/0!</v>
      </c>
      <c r="AN382" s="60" t="e">
        <f>D316&amp;D382</f>
        <v>#REF!</v>
      </c>
      <c r="AO382" s="94">
        <f t="array" ref="AO382">IFERROR(INDEX(#REF!,MATCH($A316&amp;$D382,#REF!,0),MATCH(AO$3,#REF!,0)),0)</f>
        <v>0</v>
      </c>
      <c r="AP382" s="94">
        <f t="array" ref="AP382">IFERROR(INDEX(#REF!,MATCH($A316&amp;$D382,#REF!,0),MATCH(AP$3,#REF!,0)),0)</f>
        <v>0</v>
      </c>
      <c r="AQ382" s="94">
        <f t="array" ref="AQ382">IFERROR(INDEX(#REF!,MATCH($A316&amp;$D382,#REF!,0),MATCH(AQ$3,#REF!,0)),0)</f>
        <v>0</v>
      </c>
      <c r="AR382" s="94">
        <f t="array" ref="AR382">IFERROR(INDEX(#REF!,MATCH($A316&amp;$D382,#REF!,0),MATCH(AR$3,#REF!,0)),0)</f>
        <v>0</v>
      </c>
      <c r="AS382" s="94">
        <f t="array" ref="AS382">IFERROR(INDEX(#REF!,MATCH($A316&amp;$D382,#REF!,0),MATCH(AS$3,#REF!,0)),0)</f>
        <v>0</v>
      </c>
      <c r="AT382" s="94">
        <f t="array" ref="AT382">IFERROR(INDEX(#REF!,MATCH($A316&amp;$D382,#REF!,0),MATCH(AT$3,#REF!,0)),0)</f>
        <v>0</v>
      </c>
      <c r="AU382" s="94">
        <f t="array" ref="AU382">IFERROR(INDEX(#REF!,MATCH($A316&amp;$D382,#REF!,0),MATCH(AU$3,#REF!,0)),0)</f>
        <v>0</v>
      </c>
      <c r="AV382" s="94">
        <f t="array" ref="AV382">IFERROR(INDEX(#REF!,MATCH($A316&amp;$D382,#REF!,0),MATCH(AV$3,#REF!,0)),0)</f>
        <v>0</v>
      </c>
      <c r="AW382" s="94">
        <f t="array" ref="AW382">IFERROR(INDEX(#REF!,MATCH($A316&amp;$D382,#REF!,0),MATCH(AW$3,#REF!,0)),0)</f>
        <v>0</v>
      </c>
      <c r="AX382" s="94">
        <f t="array" ref="AX382">IFERROR(INDEX(#REF!,MATCH($A316&amp;$D382,#REF!,0),MATCH(AX$3,#REF!,0)),0)</f>
        <v>0</v>
      </c>
      <c r="AY382" s="94">
        <f t="array" ref="AY382">IFERROR(INDEX(#REF!,MATCH($A316&amp;$D382,#REF!,0),MATCH(AY$3,#REF!,0)),0)</f>
        <v>0</v>
      </c>
      <c r="AZ382" s="94">
        <f t="array" ref="AZ382">IFERROR(INDEX(#REF!,MATCH($A316&amp;$D382,#REF!,0),MATCH(AZ$3,#REF!,0)),0)</f>
        <v>0</v>
      </c>
      <c r="BA382" s="79"/>
      <c r="BB382" s="80">
        <f t="shared" si="966"/>
        <v>0</v>
      </c>
      <c r="BC382" s="85" t="e">
        <f>BB382/BB318</f>
        <v>#DIV/0!</v>
      </c>
      <c r="BD382" s="60"/>
      <c r="BE382" s="94"/>
      <c r="BF382" s="115"/>
      <c r="BG382" s="115"/>
      <c r="BH382" s="111"/>
      <c r="BI382" s="111"/>
      <c r="BJ382" s="112"/>
      <c r="BK382" s="111"/>
      <c r="BL382" s="60"/>
      <c r="BM382" s="94">
        <f t="array" ref="BM382">IFERROR(INDEX(#REF!,MATCH($A316&amp;$D382,#REF!,0),MATCH(BM$3,#REF!,0)),0)</f>
        <v>0</v>
      </c>
      <c r="BN382" s="94">
        <f t="array" ref="BN382">IFERROR(INDEX(#REF!,MATCH($A316&amp;$D382,#REF!,0),MATCH(BN$3,#REF!,0)),0)</f>
        <v>0</v>
      </c>
      <c r="BO382" s="94">
        <f t="array" ref="BO382">IFERROR(INDEX(#REF!,MATCH($A316&amp;$D382,#REF!,0),MATCH(BO$3,#REF!,0)),0)</f>
        <v>0</v>
      </c>
      <c r="BP382" s="94">
        <f t="array" ref="BP382">IFERROR(INDEX(#REF!,MATCH($A316&amp;$D382,#REF!,0),MATCH(BP$3,#REF!,0)),0)</f>
        <v>0</v>
      </c>
      <c r="BQ382" s="94" t="e">
        <f t="shared" ref="BQ382:BX384" si="996">((BQ316*$G382*--(AND($BF382=0,$BG382=0))+$BF382+BQ316*$BG382)*--(BQ$3&gt;=$BH382))*(1+$BJ382*--(BQ$3&gt;=$BK382))*--(IFERROR(MOD(MONTH(BQ$3),$BI382),0)=0)</f>
        <v>#REF!</v>
      </c>
      <c r="BR382" s="94" t="e">
        <f t="shared" si="996"/>
        <v>#REF!</v>
      </c>
      <c r="BS382" s="94" t="e">
        <f t="shared" si="996"/>
        <v>#REF!</v>
      </c>
      <c r="BT382" s="94" t="e">
        <f t="shared" si="996"/>
        <v>#REF!</v>
      </c>
      <c r="BU382" s="94" t="e">
        <f t="shared" si="996"/>
        <v>#REF!</v>
      </c>
      <c r="BV382" s="94" t="e">
        <f t="shared" si="996"/>
        <v>#REF!</v>
      </c>
      <c r="BW382" s="94" t="e">
        <f t="shared" si="996"/>
        <v>#REF!</v>
      </c>
      <c r="BX382" s="94" t="e">
        <f t="shared" si="996"/>
        <v>#REF!</v>
      </c>
      <c r="BY382" s="79"/>
      <c r="BZ382" s="80" t="e">
        <f t="shared" si="969"/>
        <v>#REF!</v>
      </c>
      <c r="CA382" s="85" t="e">
        <f>BZ382/BZ318</f>
        <v>#REF!</v>
      </c>
      <c r="CB382" s="60"/>
      <c r="CC382" s="94" t="e">
        <f t="shared" ref="CC382:CN382" si="997">((CC316*$G382*--(AND($BF382=0,$BG382=0))+$BF382+CC316*$BG382)*--(CC$3&gt;=$BH382))*(1+$BJ382*--(CC$3&gt;=$BK382))*--(IFERROR(MOD(MONTH(CC$3),$BI382),0)=0)</f>
        <v>#REF!</v>
      </c>
      <c r="CD382" s="94" t="e">
        <f t="shared" si="997"/>
        <v>#REF!</v>
      </c>
      <c r="CE382" s="94" t="e">
        <f t="shared" si="997"/>
        <v>#REF!</v>
      </c>
      <c r="CF382" s="94" t="e">
        <f t="shared" si="997"/>
        <v>#REF!</v>
      </c>
      <c r="CG382" s="94" t="e">
        <f t="shared" si="997"/>
        <v>#REF!</v>
      </c>
      <c r="CH382" s="94" t="e">
        <f t="shared" si="997"/>
        <v>#REF!</v>
      </c>
      <c r="CI382" s="94" t="e">
        <f t="shared" si="997"/>
        <v>#REF!</v>
      </c>
      <c r="CJ382" s="94" t="e">
        <f t="shared" si="997"/>
        <v>#REF!</v>
      </c>
      <c r="CK382" s="94" t="e">
        <f t="shared" si="997"/>
        <v>#REF!</v>
      </c>
      <c r="CL382" s="94" t="e">
        <f t="shared" si="997"/>
        <v>#REF!</v>
      </c>
      <c r="CM382" s="94" t="e">
        <f t="shared" si="997"/>
        <v>#REF!</v>
      </c>
      <c r="CN382" s="94" t="e">
        <f t="shared" si="997"/>
        <v>#REF!</v>
      </c>
      <c r="CO382" s="79"/>
      <c r="CP382" s="80" t="e">
        <f t="shared" si="971"/>
        <v>#REF!</v>
      </c>
      <c r="CQ382" s="85" t="e">
        <f>CP382/CP318</f>
        <v>#REF!</v>
      </c>
    </row>
    <row r="383" spans="1:95" ht="10.5" customHeight="1" outlineLevel="1" x14ac:dyDescent="0.25">
      <c r="A383" s="70" t="str">
        <f t="shared" si="995"/>
        <v>DespesaRendimentos aplicações</v>
      </c>
      <c r="B383" s="114" t="s">
        <v>53</v>
      </c>
      <c r="C383" s="78" t="s">
        <v>294</v>
      </c>
      <c r="D383" s="79" t="s">
        <v>165</v>
      </c>
      <c r="E383" s="79" t="e">
        <f>D316</f>
        <v>#REF!</v>
      </c>
      <c r="F383" s="79"/>
      <c r="G383" s="85">
        <v>0</v>
      </c>
      <c r="H383" s="79"/>
      <c r="I383" s="94">
        <v>0</v>
      </c>
      <c r="J383" s="94">
        <v>0</v>
      </c>
      <c r="K383" s="94">
        <v>0</v>
      </c>
      <c r="L383" s="94">
        <v>0</v>
      </c>
      <c r="M383" s="94">
        <v>0</v>
      </c>
      <c r="N383" s="94">
        <v>0</v>
      </c>
      <c r="O383" s="94">
        <v>0</v>
      </c>
      <c r="P383" s="94">
        <v>0</v>
      </c>
      <c r="Q383" s="94">
        <v>0</v>
      </c>
      <c r="R383" s="94">
        <v>0</v>
      </c>
      <c r="S383" s="94">
        <v>0</v>
      </c>
      <c r="T383" s="94">
        <v>0</v>
      </c>
      <c r="U383" s="79"/>
      <c r="V383" s="80">
        <f t="shared" si="964"/>
        <v>0</v>
      </c>
      <c r="W383" s="85">
        <f>V383/V318</f>
        <v>0</v>
      </c>
      <c r="X383" s="60"/>
      <c r="Y383" s="94">
        <f t="array" ref="Y383">IFERROR(INDEX(#REF!,MATCH($A316&amp;$D383,#REF!,0),MATCH(Y$3,#REF!,0)),0)</f>
        <v>0</v>
      </c>
      <c r="Z383" s="94">
        <f t="array" ref="Z383">IFERROR(INDEX(#REF!,MATCH($A316&amp;$D383,#REF!,0),MATCH(Z$3,#REF!,0)),0)</f>
        <v>0</v>
      </c>
      <c r="AA383" s="94">
        <f t="array" ref="AA383">IFERROR(INDEX(#REF!,MATCH($A316&amp;$D383,#REF!,0),MATCH(AA$3,#REF!,0)),0)</f>
        <v>0</v>
      </c>
      <c r="AB383" s="94">
        <f t="array" ref="AB383">IFERROR(INDEX(#REF!,MATCH($A316&amp;$D383,#REF!,0),MATCH(AB$3,#REF!,0)),0)</f>
        <v>0</v>
      </c>
      <c r="AC383" s="94">
        <f t="array" ref="AC383">IFERROR(INDEX(#REF!,MATCH($A316&amp;$D383,#REF!,0),MATCH(AC$3,#REF!,0)),0)</f>
        <v>0</v>
      </c>
      <c r="AD383" s="94">
        <f t="array" ref="AD383">IFERROR(INDEX(#REF!,MATCH($A316&amp;$D383,#REF!,0),MATCH(AD$3,#REF!,0)),0)</f>
        <v>0</v>
      </c>
      <c r="AE383" s="94">
        <f t="array" ref="AE383">IFERROR(INDEX(#REF!,MATCH($A316&amp;$D383,#REF!,0),MATCH(AE$3,#REF!,0)),0)</f>
        <v>0</v>
      </c>
      <c r="AF383" s="94">
        <f t="array" ref="AF383">IFERROR(INDEX(#REF!,MATCH($A316&amp;$D383,#REF!,0),MATCH(AF$3,#REF!,0)),0)</f>
        <v>0</v>
      </c>
      <c r="AG383" s="94">
        <f t="array" ref="AG383">IFERROR(INDEX(#REF!,MATCH($A316&amp;$D383,#REF!,0),MATCH(AG$3,#REF!,0)),0)</f>
        <v>0</v>
      </c>
      <c r="AH383" s="94">
        <f t="array" ref="AH383">IFERROR(INDEX(#REF!,MATCH($A316&amp;$D383,#REF!,0),MATCH(AH$3,#REF!,0)),0)</f>
        <v>0</v>
      </c>
      <c r="AI383" s="94">
        <f t="array" ref="AI383">IFERROR(INDEX(#REF!,MATCH($A316&amp;$D383,#REF!,0),MATCH(AI$3,#REF!,0)),0)</f>
        <v>0</v>
      </c>
      <c r="AJ383" s="94">
        <f t="array" ref="AJ383">IFERROR(INDEX(#REF!,MATCH($A316&amp;$D383,#REF!,0),MATCH(AJ$3,#REF!,0)),0)</f>
        <v>0</v>
      </c>
      <c r="AK383" s="79"/>
      <c r="AL383" s="80">
        <f t="shared" si="965"/>
        <v>0</v>
      </c>
      <c r="AM383" s="85" t="e">
        <f>AL383/AL318</f>
        <v>#DIV/0!</v>
      </c>
      <c r="AN383" s="60" t="e">
        <f>D316&amp;D383</f>
        <v>#REF!</v>
      </c>
      <c r="AO383" s="94">
        <f t="array" ref="AO383">IFERROR(INDEX(#REF!,MATCH($A316&amp;$D383,#REF!,0),MATCH(AO$3,#REF!,0)),0)</f>
        <v>0</v>
      </c>
      <c r="AP383" s="94">
        <f t="array" ref="AP383">IFERROR(INDEX(#REF!,MATCH($A316&amp;$D383,#REF!,0),MATCH(AP$3,#REF!,0)),0)</f>
        <v>0</v>
      </c>
      <c r="AQ383" s="94">
        <f t="array" ref="AQ383">IFERROR(INDEX(#REF!,MATCH($A316&amp;$D383,#REF!,0),MATCH(AQ$3,#REF!,0)),0)</f>
        <v>0</v>
      </c>
      <c r="AR383" s="94">
        <f t="array" ref="AR383">IFERROR(INDEX(#REF!,MATCH($A316&amp;$D383,#REF!,0),MATCH(AR$3,#REF!,0)),0)</f>
        <v>0</v>
      </c>
      <c r="AS383" s="94">
        <f t="array" ref="AS383">IFERROR(INDEX(#REF!,MATCH($A316&amp;$D383,#REF!,0),MATCH(AS$3,#REF!,0)),0)</f>
        <v>0</v>
      </c>
      <c r="AT383" s="94">
        <f t="array" ref="AT383">IFERROR(INDEX(#REF!,MATCH($A316&amp;$D383,#REF!,0),MATCH(AT$3,#REF!,0)),0)</f>
        <v>0</v>
      </c>
      <c r="AU383" s="94">
        <f t="array" ref="AU383">IFERROR(INDEX(#REF!,MATCH($A316&amp;$D383,#REF!,0),MATCH(AU$3,#REF!,0)),0)</f>
        <v>0</v>
      </c>
      <c r="AV383" s="94">
        <f t="array" ref="AV383">IFERROR(INDEX(#REF!,MATCH($A316&amp;$D383,#REF!,0),MATCH(AV$3,#REF!,0)),0)</f>
        <v>0</v>
      </c>
      <c r="AW383" s="94">
        <f t="array" ref="AW383">IFERROR(INDEX(#REF!,MATCH($A316&amp;$D383,#REF!,0),MATCH(AW$3,#REF!,0)),0)</f>
        <v>0</v>
      </c>
      <c r="AX383" s="94">
        <f t="array" ref="AX383">IFERROR(INDEX(#REF!,MATCH($A316&amp;$D383,#REF!,0),MATCH(AX$3,#REF!,0)),0)</f>
        <v>0</v>
      </c>
      <c r="AY383" s="94">
        <f t="array" ref="AY383">IFERROR(INDEX(#REF!,MATCH($A316&amp;$D383,#REF!,0),MATCH(AY$3,#REF!,0)),0)</f>
        <v>0</v>
      </c>
      <c r="AZ383" s="94">
        <f t="array" ref="AZ383">IFERROR(INDEX(#REF!,MATCH($A316&amp;$D383,#REF!,0),MATCH(AZ$3,#REF!,0)),0)</f>
        <v>0</v>
      </c>
      <c r="BA383" s="79"/>
      <c r="BB383" s="80">
        <f t="shared" si="966"/>
        <v>0</v>
      </c>
      <c r="BC383" s="85" t="e">
        <f>BB383/BB318</f>
        <v>#DIV/0!</v>
      </c>
      <c r="BD383" s="60"/>
      <c r="BE383" s="94"/>
      <c r="BF383" s="115"/>
      <c r="BG383" s="115"/>
      <c r="BH383" s="111"/>
      <c r="BI383" s="111"/>
      <c r="BJ383" s="112"/>
      <c r="BK383" s="111"/>
      <c r="BL383" s="60"/>
      <c r="BM383" s="94">
        <f t="array" ref="BM383">IFERROR(INDEX(#REF!,MATCH($A316&amp;$D383,#REF!,0),MATCH(BM$3,#REF!,0)),0)</f>
        <v>0</v>
      </c>
      <c r="BN383" s="94">
        <f t="array" ref="BN383">IFERROR(INDEX(#REF!,MATCH($A316&amp;$D383,#REF!,0),MATCH(BN$3,#REF!,0)),0)</f>
        <v>0</v>
      </c>
      <c r="BO383" s="94">
        <f t="array" ref="BO383">IFERROR(INDEX(#REF!,MATCH($A316&amp;$D383,#REF!,0),MATCH(BO$3,#REF!,0)),0)</f>
        <v>0</v>
      </c>
      <c r="BP383" s="94">
        <f t="array" ref="BP383">IFERROR(INDEX(#REF!,MATCH($A316&amp;$D383,#REF!,0),MATCH(BP$3,#REF!,0)),0)</f>
        <v>0</v>
      </c>
      <c r="BQ383" s="94">
        <f t="shared" si="996"/>
        <v>0</v>
      </c>
      <c r="BR383" s="94">
        <f t="shared" si="996"/>
        <v>0</v>
      </c>
      <c r="BS383" s="94">
        <f t="shared" si="996"/>
        <v>0</v>
      </c>
      <c r="BT383" s="94">
        <f t="shared" si="996"/>
        <v>0</v>
      </c>
      <c r="BU383" s="94">
        <f t="shared" si="996"/>
        <v>0</v>
      </c>
      <c r="BV383" s="94">
        <f t="shared" si="996"/>
        <v>0</v>
      </c>
      <c r="BW383" s="94">
        <f t="shared" si="996"/>
        <v>0</v>
      </c>
      <c r="BX383" s="94">
        <f t="shared" si="996"/>
        <v>0</v>
      </c>
      <c r="BY383" s="79"/>
      <c r="BZ383" s="80">
        <f t="shared" si="969"/>
        <v>0</v>
      </c>
      <c r="CA383" s="85" t="e">
        <f>BZ383/BZ318</f>
        <v>#REF!</v>
      </c>
      <c r="CB383" s="60"/>
      <c r="CC383" s="94">
        <f t="shared" ref="CC383:CN383" si="998">((CC317*$G383*--(AND($BF383=0,$BG383=0))+$BF383+CC317*$BG383)*--(CC$3&gt;=$BH383))*(1+$BJ383*--(CC$3&gt;=$BK383))*--(IFERROR(MOD(MONTH(CC$3),$BI383),0)=0)</f>
        <v>0</v>
      </c>
      <c r="CD383" s="94">
        <f t="shared" si="998"/>
        <v>0</v>
      </c>
      <c r="CE383" s="94">
        <f t="shared" si="998"/>
        <v>0</v>
      </c>
      <c r="CF383" s="94">
        <f t="shared" si="998"/>
        <v>0</v>
      </c>
      <c r="CG383" s="94">
        <f t="shared" si="998"/>
        <v>0</v>
      </c>
      <c r="CH383" s="94">
        <f t="shared" si="998"/>
        <v>0</v>
      </c>
      <c r="CI383" s="94">
        <f t="shared" si="998"/>
        <v>0</v>
      </c>
      <c r="CJ383" s="94">
        <f t="shared" si="998"/>
        <v>0</v>
      </c>
      <c r="CK383" s="94">
        <f t="shared" si="998"/>
        <v>0</v>
      </c>
      <c r="CL383" s="94">
        <f t="shared" si="998"/>
        <v>0</v>
      </c>
      <c r="CM383" s="94">
        <f t="shared" si="998"/>
        <v>0</v>
      </c>
      <c r="CN383" s="94">
        <f t="shared" si="998"/>
        <v>0</v>
      </c>
      <c r="CO383" s="79"/>
      <c r="CP383" s="80">
        <f t="shared" si="971"/>
        <v>0</v>
      </c>
      <c r="CQ383" s="85" t="e">
        <f>CP383/CP318</f>
        <v>#REF!</v>
      </c>
    </row>
    <row r="384" spans="1:95" ht="10.5" customHeight="1" outlineLevel="1" x14ac:dyDescent="0.25">
      <c r="A384" s="70" t="str">
        <f t="shared" si="995"/>
        <v>DespesaAluguel máquina de cartão</v>
      </c>
      <c r="B384" s="114" t="s">
        <v>53</v>
      </c>
      <c r="C384" s="78" t="s">
        <v>294</v>
      </c>
      <c r="D384" s="79" t="s">
        <v>166</v>
      </c>
      <c r="E384" s="79" t="e">
        <f>D316</f>
        <v>#REF!</v>
      </c>
      <c r="F384" s="79"/>
      <c r="G384" s="85">
        <v>0</v>
      </c>
      <c r="H384" s="79"/>
      <c r="I384" s="94">
        <v>-107.1564971080069</v>
      </c>
      <c r="J384" s="94">
        <v>-103.75431370422601</v>
      </c>
      <c r="K384" s="94">
        <v>0</v>
      </c>
      <c r="L384" s="94">
        <v>0</v>
      </c>
      <c r="M384" s="94">
        <v>0</v>
      </c>
      <c r="N384" s="94">
        <v>0</v>
      </c>
      <c r="O384" s="94">
        <v>0</v>
      </c>
      <c r="P384" s="94">
        <v>0</v>
      </c>
      <c r="Q384" s="94">
        <v>0</v>
      </c>
      <c r="R384" s="94">
        <v>0</v>
      </c>
      <c r="S384" s="94">
        <v>0</v>
      </c>
      <c r="T384" s="94">
        <v>0</v>
      </c>
      <c r="U384" s="79"/>
      <c r="V384" s="80">
        <f t="shared" si="964"/>
        <v>-210.91081081223291</v>
      </c>
      <c r="W384" s="85">
        <f>V384/V318</f>
        <v>-3.2780540329014089E-4</v>
      </c>
      <c r="X384" s="60"/>
      <c r="Y384" s="94">
        <f t="array" ref="Y384">IFERROR(INDEX(#REF!,MATCH($A316&amp;$D384,#REF!,0),MATCH(Y$3,#REF!,0)),0)</f>
        <v>0</v>
      </c>
      <c r="Z384" s="94">
        <f t="array" ref="Z384">IFERROR(INDEX(#REF!,MATCH($A316&amp;$D384,#REF!,0),MATCH(Z$3,#REF!,0)),0)</f>
        <v>0</v>
      </c>
      <c r="AA384" s="94">
        <f t="array" ref="AA384">IFERROR(INDEX(#REF!,MATCH($A316&amp;$D384,#REF!,0),MATCH(AA$3,#REF!,0)),0)</f>
        <v>0</v>
      </c>
      <c r="AB384" s="94">
        <f t="array" ref="AB384">IFERROR(INDEX(#REF!,MATCH($A316&amp;$D384,#REF!,0),MATCH(AB$3,#REF!,0)),0)</f>
        <v>0</v>
      </c>
      <c r="AC384" s="94">
        <f t="array" ref="AC384">IFERROR(INDEX(#REF!,MATCH($A316&amp;$D384,#REF!,0),MATCH(AC$3,#REF!,0)),0)</f>
        <v>0</v>
      </c>
      <c r="AD384" s="94">
        <f t="array" ref="AD384">IFERROR(INDEX(#REF!,MATCH($A316&amp;$D384,#REF!,0),MATCH(AD$3,#REF!,0)),0)</f>
        <v>0</v>
      </c>
      <c r="AE384" s="94">
        <f t="array" ref="AE384">IFERROR(INDEX(#REF!,MATCH($A316&amp;$D384,#REF!,0),MATCH(AE$3,#REF!,0)),0)</f>
        <v>0</v>
      </c>
      <c r="AF384" s="94">
        <f t="array" ref="AF384">IFERROR(INDEX(#REF!,MATCH($A316&amp;$D384,#REF!,0),MATCH(AF$3,#REF!,0)),0)</f>
        <v>0</v>
      </c>
      <c r="AG384" s="94">
        <f t="array" ref="AG384">IFERROR(INDEX(#REF!,MATCH($A316&amp;$D384,#REF!,0),MATCH(AG$3,#REF!,0)),0)</f>
        <v>0</v>
      </c>
      <c r="AH384" s="94">
        <f t="array" ref="AH384">IFERROR(INDEX(#REF!,MATCH($A316&amp;$D384,#REF!,0),MATCH(AH$3,#REF!,0)),0)</f>
        <v>0</v>
      </c>
      <c r="AI384" s="94">
        <f t="array" ref="AI384">IFERROR(INDEX(#REF!,MATCH($A316&amp;$D384,#REF!,0),MATCH(AI$3,#REF!,0)),0)</f>
        <v>0</v>
      </c>
      <c r="AJ384" s="94">
        <f t="array" ref="AJ384">IFERROR(INDEX(#REF!,MATCH($A316&amp;$D384,#REF!,0),MATCH(AJ$3,#REF!,0)),0)</f>
        <v>0</v>
      </c>
      <c r="AK384" s="79"/>
      <c r="AL384" s="80">
        <f t="shared" si="965"/>
        <v>0</v>
      </c>
      <c r="AM384" s="85" t="e">
        <f>AL384/AL318</f>
        <v>#DIV/0!</v>
      </c>
      <c r="AN384" s="60" t="e">
        <f>D316&amp;D384</f>
        <v>#REF!</v>
      </c>
      <c r="AO384" s="94">
        <f t="array" ref="AO384">IFERROR(INDEX(#REF!,MATCH($A316&amp;$D384,#REF!,0),MATCH(AO$3,#REF!,0)),0)</f>
        <v>0</v>
      </c>
      <c r="AP384" s="94">
        <f t="array" ref="AP384">IFERROR(INDEX(#REF!,MATCH($A316&amp;$D384,#REF!,0),MATCH(AP$3,#REF!,0)),0)</f>
        <v>0</v>
      </c>
      <c r="AQ384" s="94">
        <f t="array" ref="AQ384">IFERROR(INDEX(#REF!,MATCH($A316&amp;$D384,#REF!,0),MATCH(AQ$3,#REF!,0)),0)</f>
        <v>0</v>
      </c>
      <c r="AR384" s="94">
        <f t="array" ref="AR384">IFERROR(INDEX(#REF!,MATCH($A316&amp;$D384,#REF!,0),MATCH(AR$3,#REF!,0)),0)</f>
        <v>0</v>
      </c>
      <c r="AS384" s="94">
        <f t="array" ref="AS384">IFERROR(INDEX(#REF!,MATCH($A316&amp;$D384,#REF!,0),MATCH(AS$3,#REF!,0)),0)</f>
        <v>0</v>
      </c>
      <c r="AT384" s="94">
        <f t="array" ref="AT384">IFERROR(INDEX(#REF!,MATCH($A316&amp;$D384,#REF!,0),MATCH(AT$3,#REF!,0)),0)</f>
        <v>0</v>
      </c>
      <c r="AU384" s="94">
        <f t="array" ref="AU384">IFERROR(INDEX(#REF!,MATCH($A316&amp;$D384,#REF!,0),MATCH(AU$3,#REF!,0)),0)</f>
        <v>0</v>
      </c>
      <c r="AV384" s="94">
        <f t="array" ref="AV384">IFERROR(INDEX(#REF!,MATCH($A316&amp;$D384,#REF!,0),MATCH(AV$3,#REF!,0)),0)</f>
        <v>0</v>
      </c>
      <c r="AW384" s="94">
        <f t="array" ref="AW384">IFERROR(INDEX(#REF!,MATCH($A316&amp;$D384,#REF!,0),MATCH(AW$3,#REF!,0)),0)</f>
        <v>0</v>
      </c>
      <c r="AX384" s="94">
        <f t="array" ref="AX384">IFERROR(INDEX(#REF!,MATCH($A316&amp;$D384,#REF!,0),MATCH(AX$3,#REF!,0)),0)</f>
        <v>0</v>
      </c>
      <c r="AY384" s="94">
        <f t="array" ref="AY384">IFERROR(INDEX(#REF!,MATCH($A316&amp;$D384,#REF!,0),MATCH(AY$3,#REF!,0)),0)</f>
        <v>0</v>
      </c>
      <c r="AZ384" s="94">
        <f t="array" ref="AZ384">IFERROR(INDEX(#REF!,MATCH($A316&amp;$D384,#REF!,0),MATCH(AZ$3,#REF!,0)),0)</f>
        <v>0</v>
      </c>
      <c r="BA384" s="79"/>
      <c r="BB384" s="80">
        <f t="shared" si="966"/>
        <v>0</v>
      </c>
      <c r="BC384" s="85" t="e">
        <f>BB384/BB318</f>
        <v>#DIV/0!</v>
      </c>
      <c r="BD384" s="60"/>
      <c r="BE384" s="94"/>
      <c r="BF384" s="115"/>
      <c r="BG384" s="115"/>
      <c r="BH384" s="111"/>
      <c r="BI384" s="111"/>
      <c r="BJ384" s="112"/>
      <c r="BK384" s="111"/>
      <c r="BL384" s="60"/>
      <c r="BM384" s="94">
        <f t="array" ref="BM384">IFERROR(INDEX(#REF!,MATCH($A316&amp;$D384,#REF!,0),MATCH(BM$3,#REF!,0)),0)</f>
        <v>0</v>
      </c>
      <c r="BN384" s="94">
        <f t="array" ref="BN384">IFERROR(INDEX(#REF!,MATCH($A316&amp;$D384,#REF!,0),MATCH(BN$3,#REF!,0)),0)</f>
        <v>0</v>
      </c>
      <c r="BO384" s="94">
        <f t="array" ref="BO384">IFERROR(INDEX(#REF!,MATCH($A316&amp;$D384,#REF!,0),MATCH(BO$3,#REF!,0)),0)</f>
        <v>0</v>
      </c>
      <c r="BP384" s="94">
        <f t="array" ref="BP384">IFERROR(INDEX(#REF!,MATCH($A316&amp;$D384,#REF!,0),MATCH(BP$3,#REF!,0)),0)</f>
        <v>0</v>
      </c>
      <c r="BQ384" s="94" t="e">
        <f t="shared" si="996"/>
        <v>#REF!</v>
      </c>
      <c r="BR384" s="94" t="e">
        <f t="shared" si="996"/>
        <v>#REF!</v>
      </c>
      <c r="BS384" s="94" t="e">
        <f t="shared" si="996"/>
        <v>#REF!</v>
      </c>
      <c r="BT384" s="94" t="e">
        <f t="shared" si="996"/>
        <v>#REF!</v>
      </c>
      <c r="BU384" s="94" t="e">
        <f t="shared" si="996"/>
        <v>#REF!</v>
      </c>
      <c r="BV384" s="94" t="e">
        <f t="shared" si="996"/>
        <v>#REF!</v>
      </c>
      <c r="BW384" s="94" t="e">
        <f t="shared" si="996"/>
        <v>#REF!</v>
      </c>
      <c r="BX384" s="94" t="e">
        <f t="shared" si="996"/>
        <v>#REF!</v>
      </c>
      <c r="BY384" s="79"/>
      <c r="BZ384" s="80" t="e">
        <f t="shared" si="969"/>
        <v>#REF!</v>
      </c>
      <c r="CA384" s="85" t="e">
        <f>BZ384/BZ318</f>
        <v>#REF!</v>
      </c>
      <c r="CB384" s="60"/>
      <c r="CC384" s="94" t="e">
        <f t="shared" ref="CC384:CN384" si="999">((CC318*$G384*--(AND($BF384=0,$BG384=0))+$BF384+CC318*$BG384)*--(CC$3&gt;=$BH384))*(1+$BJ384*--(CC$3&gt;=$BK384))*--(IFERROR(MOD(MONTH(CC$3),$BI384),0)=0)</f>
        <v>#REF!</v>
      </c>
      <c r="CD384" s="94" t="e">
        <f t="shared" si="999"/>
        <v>#REF!</v>
      </c>
      <c r="CE384" s="94" t="e">
        <f t="shared" si="999"/>
        <v>#REF!</v>
      </c>
      <c r="CF384" s="94" t="e">
        <f t="shared" si="999"/>
        <v>#REF!</v>
      </c>
      <c r="CG384" s="94" t="e">
        <f t="shared" si="999"/>
        <v>#REF!</v>
      </c>
      <c r="CH384" s="94" t="e">
        <f t="shared" si="999"/>
        <v>#REF!</v>
      </c>
      <c r="CI384" s="94" t="e">
        <f t="shared" si="999"/>
        <v>#REF!</v>
      </c>
      <c r="CJ384" s="94" t="e">
        <f t="shared" si="999"/>
        <v>#REF!</v>
      </c>
      <c r="CK384" s="94" t="e">
        <f t="shared" si="999"/>
        <v>#REF!</v>
      </c>
      <c r="CL384" s="94" t="e">
        <f t="shared" si="999"/>
        <v>#REF!</v>
      </c>
      <c r="CM384" s="94" t="e">
        <f t="shared" si="999"/>
        <v>#REF!</v>
      </c>
      <c r="CN384" s="94" t="e">
        <f t="shared" si="999"/>
        <v>#REF!</v>
      </c>
      <c r="CO384" s="79"/>
      <c r="CP384" s="80" t="e">
        <f t="shared" si="971"/>
        <v>#REF!</v>
      </c>
      <c r="CQ384" s="85" t="e">
        <f>CP384/CP318</f>
        <v>#REF!</v>
      </c>
    </row>
    <row r="385" spans="1:95" ht="10.5" customHeight="1" outlineLevel="1" x14ac:dyDescent="0.25">
      <c r="A385" s="70" t="str">
        <f t="shared" si="995"/>
        <v>DespesaCheque especial</v>
      </c>
      <c r="B385" s="114" t="s">
        <v>53</v>
      </c>
      <c r="C385" s="78" t="s">
        <v>295</v>
      </c>
      <c r="D385" s="79" t="s">
        <v>167</v>
      </c>
      <c r="E385" s="79" t="e">
        <f>D316</f>
        <v>#REF!</v>
      </c>
      <c r="F385" s="79"/>
      <c r="G385" s="85">
        <v>0</v>
      </c>
      <c r="H385" s="79"/>
      <c r="I385" s="94">
        <v>0</v>
      </c>
      <c r="J385" s="94">
        <v>0</v>
      </c>
      <c r="K385" s="94">
        <v>-4.6268794862970202</v>
      </c>
      <c r="L385" s="94">
        <v>-6.5551236827180084</v>
      </c>
      <c r="M385" s="94">
        <v>-28.783148035415891</v>
      </c>
      <c r="N385" s="94">
        <v>-22.12449664476128</v>
      </c>
      <c r="O385" s="94">
        <v>0</v>
      </c>
      <c r="P385" s="94">
        <v>-44.703648973267804</v>
      </c>
      <c r="Q385" s="94">
        <v>-94.198877151121124</v>
      </c>
      <c r="R385" s="94">
        <v>-1593.887655306776</v>
      </c>
      <c r="S385" s="94">
        <v>-33.494899342035971</v>
      </c>
      <c r="T385" s="94">
        <v>-139.643966223501</v>
      </c>
      <c r="U385" s="79"/>
      <c r="V385" s="80">
        <f t="shared" si="964"/>
        <v>-1968.0186948458941</v>
      </c>
      <c r="W385" s="85">
        <f>V385/V318</f>
        <v>-3.0587676348218626E-3</v>
      </c>
      <c r="X385" s="60"/>
      <c r="Y385" s="94">
        <f t="array" ref="Y385">IFERROR(INDEX(#REF!,MATCH($A316&amp;$D385,#REF!,0),MATCH(Y$3,#REF!,0)),0)</f>
        <v>0</v>
      </c>
      <c r="Z385" s="94">
        <f t="array" ref="Z385">IFERROR(INDEX(#REF!,MATCH($A316&amp;$D385,#REF!,0),MATCH(Z$3,#REF!,0)),0)</f>
        <v>0</v>
      </c>
      <c r="AA385" s="94">
        <f t="array" ref="AA385">IFERROR(INDEX(#REF!,MATCH($A316&amp;$D385,#REF!,0),MATCH(AA$3,#REF!,0)),0)</f>
        <v>0</v>
      </c>
      <c r="AB385" s="94">
        <f t="array" ref="AB385">IFERROR(INDEX(#REF!,MATCH($A316&amp;$D385,#REF!,0),MATCH(AB$3,#REF!,0)),0)</f>
        <v>0</v>
      </c>
      <c r="AC385" s="94">
        <f t="array" ref="AC385">IFERROR(INDEX(#REF!,MATCH($A316&amp;$D385,#REF!,0),MATCH(AC$3,#REF!,0)),0)</f>
        <v>0</v>
      </c>
      <c r="AD385" s="94">
        <f t="array" ref="AD385">IFERROR(INDEX(#REF!,MATCH($A316&amp;$D385,#REF!,0),MATCH(AD$3,#REF!,0)),0)</f>
        <v>0</v>
      </c>
      <c r="AE385" s="94">
        <f t="array" ref="AE385">IFERROR(INDEX(#REF!,MATCH($A316&amp;$D385,#REF!,0),MATCH(AE$3,#REF!,0)),0)</f>
        <v>0</v>
      </c>
      <c r="AF385" s="94">
        <f t="array" ref="AF385">IFERROR(INDEX(#REF!,MATCH($A316&amp;$D385,#REF!,0),MATCH(AF$3,#REF!,0)),0)</f>
        <v>0</v>
      </c>
      <c r="AG385" s="94">
        <f t="array" ref="AG385">IFERROR(INDEX(#REF!,MATCH($A316&amp;$D385,#REF!,0),MATCH(AG$3,#REF!,0)),0)</f>
        <v>0</v>
      </c>
      <c r="AH385" s="94">
        <f t="array" ref="AH385">IFERROR(INDEX(#REF!,MATCH($A316&amp;$D385,#REF!,0),MATCH(AH$3,#REF!,0)),0)</f>
        <v>0</v>
      </c>
      <c r="AI385" s="94">
        <f t="array" ref="AI385">IFERROR(INDEX(#REF!,MATCH($A316&amp;$D385,#REF!,0),MATCH(AI$3,#REF!,0)),0)</f>
        <v>0</v>
      </c>
      <c r="AJ385" s="94">
        <f t="array" ref="AJ385">IFERROR(INDEX(#REF!,MATCH($A316&amp;$D385,#REF!,0),MATCH(AJ$3,#REF!,0)),0)</f>
        <v>0</v>
      </c>
      <c r="AK385" s="79"/>
      <c r="AL385" s="80">
        <f t="shared" si="965"/>
        <v>0</v>
      </c>
      <c r="AM385" s="85" t="e">
        <f>AL385/AL318</f>
        <v>#DIV/0!</v>
      </c>
      <c r="AN385" s="60" t="e">
        <f>D316&amp;D385</f>
        <v>#REF!</v>
      </c>
      <c r="AO385" s="94">
        <f t="array" ref="AO385">IFERROR(INDEX(#REF!,MATCH($A316&amp;$D385,#REF!,0),MATCH(AO$3,#REF!,0)),0)</f>
        <v>0</v>
      </c>
      <c r="AP385" s="94">
        <f t="array" ref="AP385">IFERROR(INDEX(#REF!,MATCH($A316&amp;$D385,#REF!,0),MATCH(AP$3,#REF!,0)),0)</f>
        <v>0</v>
      </c>
      <c r="AQ385" s="94">
        <f t="array" ref="AQ385">IFERROR(INDEX(#REF!,MATCH($A316&amp;$D385,#REF!,0),MATCH(AQ$3,#REF!,0)),0)</f>
        <v>0</v>
      </c>
      <c r="AR385" s="94">
        <f t="array" ref="AR385">IFERROR(INDEX(#REF!,MATCH($A316&amp;$D385,#REF!,0),MATCH(AR$3,#REF!,0)),0)</f>
        <v>0</v>
      </c>
      <c r="AS385" s="94">
        <f t="array" ref="AS385">IFERROR(INDEX(#REF!,MATCH($A316&amp;$D385,#REF!,0),MATCH(AS$3,#REF!,0)),0)</f>
        <v>0</v>
      </c>
      <c r="AT385" s="94">
        <f t="array" ref="AT385">IFERROR(INDEX(#REF!,MATCH($A316&amp;$D385,#REF!,0),MATCH(AT$3,#REF!,0)),0)</f>
        <v>0</v>
      </c>
      <c r="AU385" s="94">
        <f t="array" ref="AU385">IFERROR(INDEX(#REF!,MATCH($A316&amp;$D385,#REF!,0),MATCH(AU$3,#REF!,0)),0)</f>
        <v>0</v>
      </c>
      <c r="AV385" s="94">
        <f t="array" ref="AV385">IFERROR(INDEX(#REF!,MATCH($A316&amp;$D385,#REF!,0),MATCH(AV$3,#REF!,0)),0)</f>
        <v>0</v>
      </c>
      <c r="AW385" s="94">
        <f t="array" ref="AW385">IFERROR(INDEX(#REF!,MATCH($A316&amp;$D385,#REF!,0),MATCH(AW$3,#REF!,0)),0)</f>
        <v>0</v>
      </c>
      <c r="AX385" s="94">
        <f t="array" ref="AX385">IFERROR(INDEX(#REF!,MATCH($A316&amp;$D385,#REF!,0),MATCH(AX$3,#REF!,0)),0)</f>
        <v>0</v>
      </c>
      <c r="AY385" s="94">
        <f t="array" ref="AY385">IFERROR(INDEX(#REF!,MATCH($A316&amp;$D385,#REF!,0),MATCH(AY$3,#REF!,0)),0)</f>
        <v>0</v>
      </c>
      <c r="AZ385" s="94">
        <f t="array" ref="AZ385">IFERROR(INDEX(#REF!,MATCH($A316&amp;$D385,#REF!,0),MATCH(AZ$3,#REF!,0)),0)</f>
        <v>0</v>
      </c>
      <c r="BA385" s="79"/>
      <c r="BB385" s="80">
        <f t="shared" si="966"/>
        <v>0</v>
      </c>
      <c r="BC385" s="85" t="e">
        <f>BB385/BB318</f>
        <v>#DIV/0!</v>
      </c>
      <c r="BD385" s="60"/>
      <c r="BE385" s="94"/>
      <c r="BF385" s="115"/>
      <c r="BG385" s="115"/>
      <c r="BH385" s="111"/>
      <c r="BI385" s="111"/>
      <c r="BJ385" s="112"/>
      <c r="BK385" s="111"/>
      <c r="BL385" s="60"/>
      <c r="BM385" s="94">
        <f t="array" ref="BM385">IFERROR(INDEX(#REF!,MATCH($A316&amp;$D385,#REF!,0),MATCH(BM$3,#REF!,0)),0)</f>
        <v>0</v>
      </c>
      <c r="BN385" s="94">
        <f t="array" ref="BN385">IFERROR(INDEX(#REF!,MATCH($A316&amp;$D385,#REF!,0),MATCH(BN$3,#REF!,0)),0)</f>
        <v>0</v>
      </c>
      <c r="BO385" s="94">
        <f t="array" ref="BO385">IFERROR(INDEX(#REF!,MATCH($A316&amp;$D385,#REF!,0),MATCH(BO$3,#REF!,0)),0)</f>
        <v>0</v>
      </c>
      <c r="BP385" s="94">
        <f t="array" ref="BP385">IFERROR(INDEX(#REF!,MATCH($A316&amp;$D385,#REF!,0),MATCH(BP$3,#REF!,0)),0)</f>
        <v>0</v>
      </c>
      <c r="BQ385" s="94" t="e">
        <f t="shared" ref="BQ385:BX385" si="1000">((BQ318*$G385*--(AND($BF385=0,$BG385=0))+$BF385+BQ318*$BG385)*--(BQ$3&gt;=$BH385))*(1+$BJ385*--(BQ$3&gt;=$BK385))*--(IFERROR(MOD(MONTH(BQ$3),$BI385),0)=0)</f>
        <v>#REF!</v>
      </c>
      <c r="BR385" s="94" t="e">
        <f t="shared" si="1000"/>
        <v>#REF!</v>
      </c>
      <c r="BS385" s="94" t="e">
        <f t="shared" si="1000"/>
        <v>#REF!</v>
      </c>
      <c r="BT385" s="94" t="e">
        <f t="shared" si="1000"/>
        <v>#REF!</v>
      </c>
      <c r="BU385" s="94" t="e">
        <f t="shared" si="1000"/>
        <v>#REF!</v>
      </c>
      <c r="BV385" s="94" t="e">
        <f t="shared" si="1000"/>
        <v>#REF!</v>
      </c>
      <c r="BW385" s="94" t="e">
        <f t="shared" si="1000"/>
        <v>#REF!</v>
      </c>
      <c r="BX385" s="94" t="e">
        <f t="shared" si="1000"/>
        <v>#REF!</v>
      </c>
      <c r="BY385" s="79"/>
      <c r="BZ385" s="80" t="e">
        <f t="shared" si="969"/>
        <v>#REF!</v>
      </c>
      <c r="CA385" s="85" t="e">
        <f>BZ385/BZ318</f>
        <v>#REF!</v>
      </c>
      <c r="CB385" s="60"/>
      <c r="CC385" s="94" t="e">
        <f t="shared" ref="CC385:CN385" si="1001">((CC318*$G385*--(AND($BF385=0,$BG385=0))+$BF385+CC318*$BG385)*--(CC$3&gt;=$BH385))*(1+$BJ385*--(CC$3&gt;=$BK385))*--(IFERROR(MOD(MONTH(CC$3),$BI385),0)=0)</f>
        <v>#REF!</v>
      </c>
      <c r="CD385" s="94" t="e">
        <f t="shared" si="1001"/>
        <v>#REF!</v>
      </c>
      <c r="CE385" s="94" t="e">
        <f t="shared" si="1001"/>
        <v>#REF!</v>
      </c>
      <c r="CF385" s="94" t="e">
        <f t="shared" si="1001"/>
        <v>#REF!</v>
      </c>
      <c r="CG385" s="94" t="e">
        <f t="shared" si="1001"/>
        <v>#REF!</v>
      </c>
      <c r="CH385" s="94" t="e">
        <f t="shared" si="1001"/>
        <v>#REF!</v>
      </c>
      <c r="CI385" s="94" t="e">
        <f t="shared" si="1001"/>
        <v>#REF!</v>
      </c>
      <c r="CJ385" s="94" t="e">
        <f t="shared" si="1001"/>
        <v>#REF!</v>
      </c>
      <c r="CK385" s="94" t="e">
        <f t="shared" si="1001"/>
        <v>#REF!</v>
      </c>
      <c r="CL385" s="94" t="e">
        <f t="shared" si="1001"/>
        <v>#REF!</v>
      </c>
      <c r="CM385" s="94" t="e">
        <f t="shared" si="1001"/>
        <v>#REF!</v>
      </c>
      <c r="CN385" s="94" t="e">
        <f t="shared" si="1001"/>
        <v>#REF!</v>
      </c>
      <c r="CO385" s="79"/>
      <c r="CP385" s="80" t="e">
        <f t="shared" si="971"/>
        <v>#REF!</v>
      </c>
      <c r="CQ385" s="85" t="e">
        <f>CP385/CP318</f>
        <v>#REF!</v>
      </c>
    </row>
    <row r="386" spans="1:95" ht="10.5" customHeight="1" x14ac:dyDescent="0.25">
      <c r="A386" s="70" t="str">
        <f t="shared" si="995"/>
        <v>DespesaIRPJ</v>
      </c>
      <c r="B386" s="114" t="s">
        <v>53</v>
      </c>
      <c r="C386" s="75" t="s">
        <v>168</v>
      </c>
      <c r="D386" s="92" t="s">
        <v>168</v>
      </c>
      <c r="E386" s="92" t="e">
        <f>D316</f>
        <v>#REF!</v>
      </c>
      <c r="F386" s="60"/>
      <c r="G386" s="66">
        <v>0</v>
      </c>
      <c r="H386" s="60"/>
      <c r="I386" s="65">
        <v>0</v>
      </c>
      <c r="J386" s="65">
        <v>0</v>
      </c>
      <c r="K386" s="65">
        <v>-576.97380914683629</v>
      </c>
      <c r="L386" s="65">
        <v>0</v>
      </c>
      <c r="M386" s="65">
        <v>0</v>
      </c>
      <c r="N386" s="65">
        <v>0</v>
      </c>
      <c r="O386" s="65">
        <v>-247.4321656863851</v>
      </c>
      <c r="P386" s="65">
        <v>-277.94737179740531</v>
      </c>
      <c r="Q386" s="65">
        <v>0</v>
      </c>
      <c r="R386" s="65">
        <v>-1180.1755562700009</v>
      </c>
      <c r="S386" s="65">
        <v>-1387.676522467385</v>
      </c>
      <c r="T386" s="65">
        <v>-1352.7650535718251</v>
      </c>
      <c r="U386" s="60"/>
      <c r="V386" s="65">
        <f t="shared" si="964"/>
        <v>-5022.9704789398374</v>
      </c>
      <c r="W386" s="66">
        <f>V386/V318</f>
        <v>-7.8068869832813928E-3</v>
      </c>
      <c r="X386" s="60"/>
      <c r="Y386" s="65">
        <f t="shared" ref="Y386:AJ386" si="1002">((Y318*$G386*--(AND($BF386=0,$BG386=0))+$BF386+Y318*$BG386)*--(Y$3&gt;=$BH386))*(1+$BJ386*--(Y$3&gt;=$BK386))*--(IFERROR(MOD(MONTH(Y$3),$BI386),0)=0)</f>
        <v>0</v>
      </c>
      <c r="Z386" s="65">
        <f t="shared" si="1002"/>
        <v>0</v>
      </c>
      <c r="AA386" s="65">
        <f t="shared" si="1002"/>
        <v>0</v>
      </c>
      <c r="AB386" s="65">
        <f t="shared" si="1002"/>
        <v>0</v>
      </c>
      <c r="AC386" s="65">
        <f t="shared" si="1002"/>
        <v>0</v>
      </c>
      <c r="AD386" s="65">
        <f t="shared" si="1002"/>
        <v>0</v>
      </c>
      <c r="AE386" s="65">
        <f t="shared" si="1002"/>
        <v>0</v>
      </c>
      <c r="AF386" s="65">
        <f t="shared" si="1002"/>
        <v>0</v>
      </c>
      <c r="AG386" s="65">
        <f t="shared" si="1002"/>
        <v>0</v>
      </c>
      <c r="AH386" s="65">
        <f t="shared" si="1002"/>
        <v>0</v>
      </c>
      <c r="AI386" s="65">
        <f t="shared" si="1002"/>
        <v>0</v>
      </c>
      <c r="AJ386" s="65">
        <f t="shared" si="1002"/>
        <v>0</v>
      </c>
      <c r="AK386" s="60"/>
      <c r="AL386" s="65">
        <f t="shared" si="965"/>
        <v>0</v>
      </c>
      <c r="AM386" s="66" t="e">
        <f>AL386/AL318</f>
        <v>#DIV/0!</v>
      </c>
      <c r="AN386" s="60" t="e">
        <f>D316&amp;D386</f>
        <v>#REF!</v>
      </c>
      <c r="AO386" s="65">
        <f t="shared" ref="AO386:AZ386" si="1003">((AO318*$G386*--(AND($BF386=0,$BG386=0))+$BF386+AO318*$BG386)*--(AO$3&gt;=$BH386))*(1+$BJ386*--(AO$3&gt;=$BK386))*--(IFERROR(MOD(MONTH(AO$3),$BI386),0)=0)</f>
        <v>0</v>
      </c>
      <c r="AP386" s="65">
        <f t="shared" si="1003"/>
        <v>0</v>
      </c>
      <c r="AQ386" s="65">
        <f t="shared" si="1003"/>
        <v>0</v>
      </c>
      <c r="AR386" s="65">
        <f t="shared" si="1003"/>
        <v>0</v>
      </c>
      <c r="AS386" s="65">
        <f t="shared" si="1003"/>
        <v>0</v>
      </c>
      <c r="AT386" s="65">
        <f t="shared" si="1003"/>
        <v>0</v>
      </c>
      <c r="AU386" s="65">
        <f t="shared" si="1003"/>
        <v>0</v>
      </c>
      <c r="AV386" s="65">
        <f t="shared" si="1003"/>
        <v>0</v>
      </c>
      <c r="AW386" s="65">
        <f t="shared" si="1003"/>
        <v>0</v>
      </c>
      <c r="AX386" s="65">
        <f t="shared" si="1003"/>
        <v>0</v>
      </c>
      <c r="AY386" s="65">
        <f t="shared" si="1003"/>
        <v>0</v>
      </c>
      <c r="AZ386" s="65">
        <f t="shared" si="1003"/>
        <v>0</v>
      </c>
      <c r="BA386" s="60"/>
      <c r="BB386" s="65">
        <f t="shared" si="966"/>
        <v>0</v>
      </c>
      <c r="BC386" s="66" t="e">
        <f>BB386/BB318</f>
        <v>#DIV/0!</v>
      </c>
      <c r="BD386" s="60"/>
      <c r="BE386" s="66"/>
      <c r="BF386" s="105"/>
      <c r="BG386" s="105"/>
      <c r="BH386" s="107"/>
      <c r="BI386" s="107"/>
      <c r="BJ386" s="77"/>
      <c r="BK386" s="107"/>
      <c r="BL386" s="60"/>
      <c r="BM386" s="65">
        <f t="shared" ref="BM386:BX386" si="1004">((BM318*$G386*--(AND($BF386=0,$BG386=0))+$BF386+BM318*$BG386)*--(BM$3&gt;=$BH386))*(1+$BJ386*--(BM$3&gt;=$BK386))*--(IFERROR(MOD(MONTH(BM$3),$BI386),0)=0)</f>
        <v>0</v>
      </c>
      <c r="BN386" s="65">
        <f t="shared" si="1004"/>
        <v>0</v>
      </c>
      <c r="BO386" s="65">
        <f t="shared" si="1004"/>
        <v>0</v>
      </c>
      <c r="BP386" s="65">
        <f t="shared" si="1004"/>
        <v>0</v>
      </c>
      <c r="BQ386" s="65" t="e">
        <f t="shared" si="1004"/>
        <v>#REF!</v>
      </c>
      <c r="BR386" s="65" t="e">
        <f t="shared" si="1004"/>
        <v>#REF!</v>
      </c>
      <c r="BS386" s="65" t="e">
        <f t="shared" si="1004"/>
        <v>#REF!</v>
      </c>
      <c r="BT386" s="65" t="e">
        <f t="shared" si="1004"/>
        <v>#REF!</v>
      </c>
      <c r="BU386" s="65" t="e">
        <f t="shared" si="1004"/>
        <v>#REF!</v>
      </c>
      <c r="BV386" s="65" t="e">
        <f t="shared" si="1004"/>
        <v>#REF!</v>
      </c>
      <c r="BW386" s="65" t="e">
        <f t="shared" si="1004"/>
        <v>#REF!</v>
      </c>
      <c r="BX386" s="65" t="e">
        <f t="shared" si="1004"/>
        <v>#REF!</v>
      </c>
      <c r="BY386" s="60"/>
      <c r="BZ386" s="65" t="e">
        <f t="shared" si="969"/>
        <v>#REF!</v>
      </c>
      <c r="CA386" s="66" t="e">
        <f>BZ386/BZ318</f>
        <v>#REF!</v>
      </c>
      <c r="CB386" s="60"/>
      <c r="CC386" s="65" t="e">
        <f t="shared" ref="CC386:CN386" si="1005">((CC318*$G386*--(AND($BF386=0,$BG386=0))+$BF386+CC318*$BG386)*--(CC$3&gt;=$BH386))*(1+$BJ386*--(CC$3&gt;=$BK386))*--(IFERROR(MOD(MONTH(CC$3),$BI386),0)=0)</f>
        <v>#REF!</v>
      </c>
      <c r="CD386" s="65" t="e">
        <f t="shared" si="1005"/>
        <v>#REF!</v>
      </c>
      <c r="CE386" s="65" t="e">
        <f t="shared" si="1005"/>
        <v>#REF!</v>
      </c>
      <c r="CF386" s="65" t="e">
        <f t="shared" si="1005"/>
        <v>#REF!</v>
      </c>
      <c r="CG386" s="65" t="e">
        <f t="shared" si="1005"/>
        <v>#REF!</v>
      </c>
      <c r="CH386" s="65" t="e">
        <f t="shared" si="1005"/>
        <v>#REF!</v>
      </c>
      <c r="CI386" s="65" t="e">
        <f t="shared" si="1005"/>
        <v>#REF!</v>
      </c>
      <c r="CJ386" s="65" t="e">
        <f t="shared" si="1005"/>
        <v>#REF!</v>
      </c>
      <c r="CK386" s="65" t="e">
        <f t="shared" si="1005"/>
        <v>#REF!</v>
      </c>
      <c r="CL386" s="65" t="e">
        <f t="shared" si="1005"/>
        <v>#REF!</v>
      </c>
      <c r="CM386" s="65" t="e">
        <f t="shared" si="1005"/>
        <v>#REF!</v>
      </c>
      <c r="CN386" s="65" t="e">
        <f t="shared" si="1005"/>
        <v>#REF!</v>
      </c>
      <c r="CO386" s="60"/>
      <c r="CP386" s="65" t="e">
        <f t="shared" si="971"/>
        <v>#REF!</v>
      </c>
      <c r="CQ386" s="66" t="e">
        <f>CP386/CP318</f>
        <v>#REF!</v>
      </c>
    </row>
    <row r="387" spans="1:95" ht="10.5" customHeight="1" x14ac:dyDescent="0.25">
      <c r="A387" s="70" t="str">
        <f t="shared" si="995"/>
        <v>DespesaCSLL</v>
      </c>
      <c r="B387" s="114" t="s">
        <v>53</v>
      </c>
      <c r="C387" s="75" t="s">
        <v>296</v>
      </c>
      <c r="D387" s="92" t="s">
        <v>169</v>
      </c>
      <c r="E387" s="92" t="e">
        <f>D316</f>
        <v>#REF!</v>
      </c>
      <c r="F387" s="60"/>
      <c r="G387" s="66">
        <v>0</v>
      </c>
      <c r="H387" s="60"/>
      <c r="I387" s="65">
        <v>0</v>
      </c>
      <c r="J387" s="65">
        <v>0</v>
      </c>
      <c r="K387" s="65">
        <v>-519.27642823215274</v>
      </c>
      <c r="L387" s="65">
        <v>0</v>
      </c>
      <c r="M387" s="65">
        <v>0</v>
      </c>
      <c r="N387" s="65">
        <v>0</v>
      </c>
      <c r="O387" s="65">
        <v>-121.46669951877089</v>
      </c>
      <c r="P387" s="65">
        <v>-136.44689160963529</v>
      </c>
      <c r="Q387" s="65">
        <v>0</v>
      </c>
      <c r="R387" s="65">
        <v>-579.36091615939119</v>
      </c>
      <c r="S387" s="65">
        <v>-681.22302012035266</v>
      </c>
      <c r="T387" s="65">
        <v>-664.08466266253231</v>
      </c>
      <c r="U387" s="60"/>
      <c r="V387" s="65">
        <f t="shared" si="964"/>
        <v>-2701.8586183028351</v>
      </c>
      <c r="W387" s="66">
        <f>V387/V318</f>
        <v>-4.1993288565667667E-3</v>
      </c>
      <c r="X387" s="60"/>
      <c r="Y387" s="65">
        <f t="shared" ref="Y387:AJ387" si="1006">((Y318*$G387*--(AND($BF387=0,$BG387=0))+$BF387+Y318*$BG387)*--(Y$3&gt;=$BH387))*(1+$BJ387*--(Y$3&gt;=$BK387))*--(IFERROR(MOD(MONTH(Y$3),$BI387),0)=0)</f>
        <v>0</v>
      </c>
      <c r="Z387" s="65">
        <f t="shared" si="1006"/>
        <v>0</v>
      </c>
      <c r="AA387" s="65">
        <f t="shared" si="1006"/>
        <v>0</v>
      </c>
      <c r="AB387" s="65">
        <f t="shared" si="1006"/>
        <v>0</v>
      </c>
      <c r="AC387" s="65">
        <f t="shared" si="1006"/>
        <v>0</v>
      </c>
      <c r="AD387" s="65">
        <f t="shared" si="1006"/>
        <v>0</v>
      </c>
      <c r="AE387" s="65">
        <f t="shared" si="1006"/>
        <v>0</v>
      </c>
      <c r="AF387" s="65">
        <f t="shared" si="1006"/>
        <v>0</v>
      </c>
      <c r="AG387" s="65">
        <f t="shared" si="1006"/>
        <v>0</v>
      </c>
      <c r="AH387" s="65">
        <f t="shared" si="1006"/>
        <v>0</v>
      </c>
      <c r="AI387" s="65">
        <f t="shared" si="1006"/>
        <v>0</v>
      </c>
      <c r="AJ387" s="65">
        <f t="shared" si="1006"/>
        <v>0</v>
      </c>
      <c r="AK387" s="60"/>
      <c r="AL387" s="65">
        <f t="shared" si="965"/>
        <v>0</v>
      </c>
      <c r="AM387" s="66" t="e">
        <f>AL387/AL318</f>
        <v>#DIV/0!</v>
      </c>
      <c r="AN387" s="60" t="e">
        <f>D316&amp;D387</f>
        <v>#REF!</v>
      </c>
      <c r="AO387" s="65">
        <f t="shared" ref="AO387:AZ387" si="1007">((AO318*$G387*--(AND($BF387=0,$BG387=0))+$BF387+AO318*$BG387)*--(AO$3&gt;=$BH387))*(1+$BJ387*--(AO$3&gt;=$BK387))*--(IFERROR(MOD(MONTH(AO$3),$BI387),0)=0)</f>
        <v>0</v>
      </c>
      <c r="AP387" s="65">
        <f t="shared" si="1007"/>
        <v>0</v>
      </c>
      <c r="AQ387" s="65">
        <f t="shared" si="1007"/>
        <v>0</v>
      </c>
      <c r="AR387" s="65">
        <f t="shared" si="1007"/>
        <v>0</v>
      </c>
      <c r="AS387" s="65">
        <f t="shared" si="1007"/>
        <v>0</v>
      </c>
      <c r="AT387" s="65">
        <f t="shared" si="1007"/>
        <v>0</v>
      </c>
      <c r="AU387" s="65">
        <f t="shared" si="1007"/>
        <v>0</v>
      </c>
      <c r="AV387" s="65">
        <f t="shared" si="1007"/>
        <v>0</v>
      </c>
      <c r="AW387" s="65">
        <f t="shared" si="1007"/>
        <v>0</v>
      </c>
      <c r="AX387" s="65">
        <f t="shared" si="1007"/>
        <v>0</v>
      </c>
      <c r="AY387" s="65">
        <f t="shared" si="1007"/>
        <v>0</v>
      </c>
      <c r="AZ387" s="65">
        <f t="shared" si="1007"/>
        <v>0</v>
      </c>
      <c r="BA387" s="60"/>
      <c r="BB387" s="65">
        <f t="shared" si="966"/>
        <v>0</v>
      </c>
      <c r="BC387" s="66" t="e">
        <f>BB387/BB318</f>
        <v>#DIV/0!</v>
      </c>
      <c r="BD387" s="60"/>
      <c r="BE387" s="66"/>
      <c r="BF387" s="105"/>
      <c r="BG387" s="77"/>
      <c r="BH387" s="107"/>
      <c r="BI387" s="107"/>
      <c r="BJ387" s="77"/>
      <c r="BK387" s="107"/>
      <c r="BL387" s="60"/>
      <c r="BM387" s="65">
        <f t="shared" ref="BM387:BX387" si="1008">((BM318*$G387*--(AND($BF387=0,$BG387=0))+$BF387+BM318*$BG387)*--(BM$3&gt;=$BH387))*(1+$BJ387*--(BM$3&gt;=$BK387))*--(IFERROR(MOD(MONTH(BM$3),$BI387),0)=0)</f>
        <v>0</v>
      </c>
      <c r="BN387" s="65">
        <f t="shared" si="1008"/>
        <v>0</v>
      </c>
      <c r="BO387" s="65">
        <f t="shared" si="1008"/>
        <v>0</v>
      </c>
      <c r="BP387" s="65">
        <f t="shared" si="1008"/>
        <v>0</v>
      </c>
      <c r="BQ387" s="65" t="e">
        <f t="shared" si="1008"/>
        <v>#REF!</v>
      </c>
      <c r="BR387" s="65" t="e">
        <f t="shared" si="1008"/>
        <v>#REF!</v>
      </c>
      <c r="BS387" s="65" t="e">
        <f t="shared" si="1008"/>
        <v>#REF!</v>
      </c>
      <c r="BT387" s="65" t="e">
        <f t="shared" si="1008"/>
        <v>#REF!</v>
      </c>
      <c r="BU387" s="65" t="e">
        <f t="shared" si="1008"/>
        <v>#REF!</v>
      </c>
      <c r="BV387" s="65" t="e">
        <f t="shared" si="1008"/>
        <v>#REF!</v>
      </c>
      <c r="BW387" s="65" t="e">
        <f t="shared" si="1008"/>
        <v>#REF!</v>
      </c>
      <c r="BX387" s="65" t="e">
        <f t="shared" si="1008"/>
        <v>#REF!</v>
      </c>
      <c r="BY387" s="60"/>
      <c r="BZ387" s="65" t="e">
        <f t="shared" si="969"/>
        <v>#REF!</v>
      </c>
      <c r="CA387" s="66" t="e">
        <f>BZ387/BZ318</f>
        <v>#REF!</v>
      </c>
      <c r="CB387" s="60"/>
      <c r="CC387" s="65" t="e">
        <f t="shared" ref="CC387:CN387" si="1009">((CC318*$G387*--(AND($BF387=0,$BG387=0))+$BF387+CC318*$BG387)*--(CC$3&gt;=$BH387))*(1+$BJ387*--(CC$3&gt;=$BK387))*--(IFERROR(MOD(MONTH(CC$3),$BI387),0)=0)</f>
        <v>#REF!</v>
      </c>
      <c r="CD387" s="65" t="e">
        <f t="shared" si="1009"/>
        <v>#REF!</v>
      </c>
      <c r="CE387" s="65" t="e">
        <f t="shared" si="1009"/>
        <v>#REF!</v>
      </c>
      <c r="CF387" s="65" t="e">
        <f t="shared" si="1009"/>
        <v>#REF!</v>
      </c>
      <c r="CG387" s="65" t="e">
        <f t="shared" si="1009"/>
        <v>#REF!</v>
      </c>
      <c r="CH387" s="65" t="e">
        <f t="shared" si="1009"/>
        <v>#REF!</v>
      </c>
      <c r="CI387" s="65" t="e">
        <f t="shared" si="1009"/>
        <v>#REF!</v>
      </c>
      <c r="CJ387" s="65" t="e">
        <f t="shared" si="1009"/>
        <v>#REF!</v>
      </c>
      <c r="CK387" s="65" t="e">
        <f t="shared" si="1009"/>
        <v>#REF!</v>
      </c>
      <c r="CL387" s="65" t="e">
        <f t="shared" si="1009"/>
        <v>#REF!</v>
      </c>
      <c r="CM387" s="65" t="e">
        <f t="shared" si="1009"/>
        <v>#REF!</v>
      </c>
      <c r="CN387" s="65" t="e">
        <f t="shared" si="1009"/>
        <v>#REF!</v>
      </c>
      <c r="CO387" s="60"/>
      <c r="CP387" s="65" t="e">
        <f t="shared" si="971"/>
        <v>#REF!</v>
      </c>
      <c r="CQ387" s="66" t="e">
        <f>CP387/CP318</f>
        <v>#REF!</v>
      </c>
    </row>
    <row r="388" spans="1:95" ht="10.5" customHeight="1" x14ac:dyDescent="0.25">
      <c r="A388" s="70" t="str">
        <f t="shared" si="995"/>
        <v>DespesaEmpréstimos</v>
      </c>
      <c r="B388" s="114" t="s">
        <v>53</v>
      </c>
      <c r="C388" s="70" t="s">
        <v>297</v>
      </c>
      <c r="D388" s="92" t="s">
        <v>170</v>
      </c>
      <c r="E388" s="92" t="e">
        <f>D316</f>
        <v>#REF!</v>
      </c>
      <c r="F388" s="60"/>
      <c r="G388" s="66">
        <v>0</v>
      </c>
      <c r="H388" s="60"/>
      <c r="I388" s="65">
        <v>0</v>
      </c>
      <c r="J388" s="65">
        <v>0</v>
      </c>
      <c r="K388" s="65">
        <v>0</v>
      </c>
      <c r="L388" s="65">
        <v>0</v>
      </c>
      <c r="M388" s="65">
        <v>0</v>
      </c>
      <c r="N388" s="65">
        <v>0</v>
      </c>
      <c r="O388" s="65">
        <v>0</v>
      </c>
      <c r="P388" s="65">
        <v>0</v>
      </c>
      <c r="Q388" s="65">
        <v>0</v>
      </c>
      <c r="R388" s="65">
        <v>0</v>
      </c>
      <c r="S388" s="65">
        <v>0</v>
      </c>
      <c r="T388" s="65">
        <v>0</v>
      </c>
      <c r="U388" s="60"/>
      <c r="V388" s="65">
        <f t="shared" si="964"/>
        <v>0</v>
      </c>
      <c r="W388" s="66">
        <f>V388/V318</f>
        <v>0</v>
      </c>
      <c r="X388" s="60"/>
      <c r="Y388" s="65">
        <f t="shared" ref="Y388:AJ388" si="1010">((Y318*$G388*--(AND($BF388=0,$BG388=0))+$BF388+Y318*$BG388)*--(Y$3&gt;=$BH388))*(1+$BJ388*--(Y$3&gt;=$BK388))*--(IFERROR(MOD(MONTH(Y$3),$BI388),0)=0)</f>
        <v>0</v>
      </c>
      <c r="Z388" s="65">
        <f t="shared" si="1010"/>
        <v>0</v>
      </c>
      <c r="AA388" s="65">
        <f t="shared" si="1010"/>
        <v>0</v>
      </c>
      <c r="AB388" s="65">
        <f t="shared" si="1010"/>
        <v>0</v>
      </c>
      <c r="AC388" s="65">
        <f t="shared" si="1010"/>
        <v>0</v>
      </c>
      <c r="AD388" s="65">
        <f t="shared" si="1010"/>
        <v>0</v>
      </c>
      <c r="AE388" s="65">
        <f t="shared" si="1010"/>
        <v>0</v>
      </c>
      <c r="AF388" s="65">
        <f t="shared" si="1010"/>
        <v>0</v>
      </c>
      <c r="AG388" s="65">
        <f t="shared" si="1010"/>
        <v>0</v>
      </c>
      <c r="AH388" s="65">
        <f t="shared" si="1010"/>
        <v>0</v>
      </c>
      <c r="AI388" s="65">
        <f t="shared" si="1010"/>
        <v>0</v>
      </c>
      <c r="AJ388" s="65">
        <f t="shared" si="1010"/>
        <v>0</v>
      </c>
      <c r="AK388" s="60"/>
      <c r="AL388" s="65">
        <f t="shared" si="965"/>
        <v>0</v>
      </c>
      <c r="AM388" s="66" t="e">
        <f>AL388/AL318</f>
        <v>#DIV/0!</v>
      </c>
      <c r="AN388" s="60" t="e">
        <f>D316&amp;D388</f>
        <v>#REF!</v>
      </c>
      <c r="AO388" s="65">
        <f t="shared" ref="AO388:AZ388" si="1011">((AO318*$G388*--(AND($BF388=0,$BG388=0))+$BF388+AO318*$BG388)*--(AO$3&gt;=$BH388))*(1+$BJ388*--(AO$3&gt;=$BK388))*--(IFERROR(MOD(MONTH(AO$3),$BI388),0)=0)</f>
        <v>0</v>
      </c>
      <c r="AP388" s="65">
        <f t="shared" si="1011"/>
        <v>0</v>
      </c>
      <c r="AQ388" s="65">
        <f t="shared" si="1011"/>
        <v>0</v>
      </c>
      <c r="AR388" s="65">
        <f t="shared" si="1011"/>
        <v>0</v>
      </c>
      <c r="AS388" s="65">
        <f t="shared" si="1011"/>
        <v>0</v>
      </c>
      <c r="AT388" s="65">
        <f t="shared" si="1011"/>
        <v>0</v>
      </c>
      <c r="AU388" s="65">
        <f t="shared" si="1011"/>
        <v>0</v>
      </c>
      <c r="AV388" s="65">
        <f t="shared" si="1011"/>
        <v>0</v>
      </c>
      <c r="AW388" s="65">
        <f t="shared" si="1011"/>
        <v>0</v>
      </c>
      <c r="AX388" s="65">
        <f t="shared" si="1011"/>
        <v>0</v>
      </c>
      <c r="AY388" s="65">
        <f t="shared" si="1011"/>
        <v>0</v>
      </c>
      <c r="AZ388" s="65">
        <f t="shared" si="1011"/>
        <v>0</v>
      </c>
      <c r="BA388" s="60"/>
      <c r="BB388" s="65">
        <f t="shared" si="966"/>
        <v>0</v>
      </c>
      <c r="BC388" s="66" t="e">
        <f>BB388/BB318</f>
        <v>#DIV/0!</v>
      </c>
      <c r="BD388" s="60"/>
      <c r="BE388" s="65"/>
      <c r="BF388" s="105"/>
      <c r="BG388" s="105"/>
      <c r="BH388" s="107"/>
      <c r="BI388" s="107"/>
      <c r="BJ388" s="77"/>
      <c r="BK388" s="107"/>
      <c r="BL388" s="60"/>
      <c r="BM388" s="65">
        <f t="shared" ref="BM388:BX388" si="1012">((BM318*$G388*--(AND($BF388=0,$BG388=0))+$BF388+BM318*$BG388)*--(BM$3&gt;=$BH388))*(1+$BJ388*--(BM$3&gt;=$BK388))*--(IFERROR(MOD(MONTH(BM$3),$BI388),0)=0)</f>
        <v>0</v>
      </c>
      <c r="BN388" s="65">
        <f t="shared" si="1012"/>
        <v>0</v>
      </c>
      <c r="BO388" s="65">
        <f t="shared" si="1012"/>
        <v>0</v>
      </c>
      <c r="BP388" s="65">
        <f t="shared" si="1012"/>
        <v>0</v>
      </c>
      <c r="BQ388" s="65" t="e">
        <f t="shared" si="1012"/>
        <v>#REF!</v>
      </c>
      <c r="BR388" s="65" t="e">
        <f t="shared" si="1012"/>
        <v>#REF!</v>
      </c>
      <c r="BS388" s="65" t="e">
        <f t="shared" si="1012"/>
        <v>#REF!</v>
      </c>
      <c r="BT388" s="65" t="e">
        <f t="shared" si="1012"/>
        <v>#REF!</v>
      </c>
      <c r="BU388" s="65" t="e">
        <f t="shared" si="1012"/>
        <v>#REF!</v>
      </c>
      <c r="BV388" s="65" t="e">
        <f t="shared" si="1012"/>
        <v>#REF!</v>
      </c>
      <c r="BW388" s="65" t="e">
        <f t="shared" si="1012"/>
        <v>#REF!</v>
      </c>
      <c r="BX388" s="65" t="e">
        <f t="shared" si="1012"/>
        <v>#REF!</v>
      </c>
      <c r="BY388" s="60"/>
      <c r="BZ388" s="65" t="e">
        <f t="shared" si="969"/>
        <v>#REF!</v>
      </c>
      <c r="CA388" s="66" t="e">
        <f>BZ388/BZ318</f>
        <v>#REF!</v>
      </c>
      <c r="CB388" s="60"/>
      <c r="CC388" s="65" t="e">
        <f t="shared" ref="CC388:CN388" si="1013">((CC318*$G388*--(AND($BF388=0,$BG388=0))+$BF388+CC318*$BG388)*--(CC$3&gt;=$BH388))*(1+$BJ388*--(CC$3&gt;=$BK388))*--(IFERROR(MOD(MONTH(CC$3),$BI388),0)=0)</f>
        <v>#REF!</v>
      </c>
      <c r="CD388" s="65" t="e">
        <f t="shared" si="1013"/>
        <v>#REF!</v>
      </c>
      <c r="CE388" s="65" t="e">
        <f t="shared" si="1013"/>
        <v>#REF!</v>
      </c>
      <c r="CF388" s="65" t="e">
        <f t="shared" si="1013"/>
        <v>#REF!</v>
      </c>
      <c r="CG388" s="65" t="e">
        <f t="shared" si="1013"/>
        <v>#REF!</v>
      </c>
      <c r="CH388" s="65" t="e">
        <f t="shared" si="1013"/>
        <v>#REF!</v>
      </c>
      <c r="CI388" s="65" t="e">
        <f t="shared" si="1013"/>
        <v>#REF!</v>
      </c>
      <c r="CJ388" s="65" t="e">
        <f t="shared" si="1013"/>
        <v>#REF!</v>
      </c>
      <c r="CK388" s="65" t="e">
        <f t="shared" si="1013"/>
        <v>#REF!</v>
      </c>
      <c r="CL388" s="65" t="e">
        <f t="shared" si="1013"/>
        <v>#REF!</v>
      </c>
      <c r="CM388" s="65" t="e">
        <f t="shared" si="1013"/>
        <v>#REF!</v>
      </c>
      <c r="CN388" s="65" t="e">
        <f t="shared" si="1013"/>
        <v>#REF!</v>
      </c>
      <c r="CO388" s="60"/>
      <c r="CP388" s="65" t="e">
        <f t="shared" si="971"/>
        <v>#REF!</v>
      </c>
      <c r="CQ388" s="66" t="e">
        <f>CP388/CP318</f>
        <v>#REF!</v>
      </c>
    </row>
    <row r="389" spans="1:95" ht="10.5" customHeight="1" x14ac:dyDescent="0.25">
      <c r="A389" s="70" t="str">
        <f t="shared" si="995"/>
        <v>DespesaCAPEX</v>
      </c>
      <c r="B389" s="114" t="s">
        <v>53</v>
      </c>
      <c r="C389" s="70" t="s">
        <v>298</v>
      </c>
      <c r="D389" s="92" t="s">
        <v>171</v>
      </c>
      <c r="E389" s="92" t="e">
        <f>D316</f>
        <v>#REF!</v>
      </c>
      <c r="F389" s="60"/>
      <c r="G389" s="66">
        <v>0</v>
      </c>
      <c r="H389" s="60"/>
      <c r="I389" s="93" t="e">
        <f t="shared" ref="I389:T389" si="1014">SUM(I390:I392)</f>
        <v>#REF!</v>
      </c>
      <c r="J389" s="93" t="e">
        <f t="shared" si="1014"/>
        <v>#REF!</v>
      </c>
      <c r="K389" s="93" t="e">
        <f t="shared" si="1014"/>
        <v>#REF!</v>
      </c>
      <c r="L389" s="93" t="e">
        <f t="shared" si="1014"/>
        <v>#REF!</v>
      </c>
      <c r="M389" s="93" t="e">
        <f t="shared" si="1014"/>
        <v>#REF!</v>
      </c>
      <c r="N389" s="93" t="e">
        <f t="shared" si="1014"/>
        <v>#REF!</v>
      </c>
      <c r="O389" s="93" t="e">
        <f t="shared" si="1014"/>
        <v>#REF!</v>
      </c>
      <c r="P389" s="93" t="e">
        <f t="shared" si="1014"/>
        <v>#REF!</v>
      </c>
      <c r="Q389" s="93" t="e">
        <f t="shared" si="1014"/>
        <v>#REF!</v>
      </c>
      <c r="R389" s="93" t="e">
        <f t="shared" si="1014"/>
        <v>#REF!</v>
      </c>
      <c r="S389" s="93" t="e">
        <f t="shared" si="1014"/>
        <v>#REF!</v>
      </c>
      <c r="T389" s="93" t="e">
        <f t="shared" si="1014"/>
        <v>#REF!</v>
      </c>
      <c r="U389" s="60"/>
      <c r="V389" s="65" t="e">
        <f t="shared" si="964"/>
        <v>#REF!</v>
      </c>
      <c r="W389" s="66" t="e">
        <f>V389/V318</f>
        <v>#REF!</v>
      </c>
      <c r="X389" s="60"/>
      <c r="Y389" s="93">
        <f t="shared" ref="Y389:AJ389" si="1015">SUM(Y390:Y392)</f>
        <v>0</v>
      </c>
      <c r="Z389" s="93">
        <f t="shared" si="1015"/>
        <v>0</v>
      </c>
      <c r="AA389" s="93">
        <f t="shared" si="1015"/>
        <v>0</v>
      </c>
      <c r="AB389" s="93">
        <f t="shared" si="1015"/>
        <v>0</v>
      </c>
      <c r="AC389" s="93">
        <f t="shared" si="1015"/>
        <v>0</v>
      </c>
      <c r="AD389" s="93">
        <f t="shared" si="1015"/>
        <v>0</v>
      </c>
      <c r="AE389" s="93">
        <f t="shared" si="1015"/>
        <v>0</v>
      </c>
      <c r="AF389" s="93">
        <f t="shared" si="1015"/>
        <v>0</v>
      </c>
      <c r="AG389" s="93">
        <f t="shared" si="1015"/>
        <v>0</v>
      </c>
      <c r="AH389" s="93">
        <f t="shared" si="1015"/>
        <v>0</v>
      </c>
      <c r="AI389" s="93">
        <f t="shared" si="1015"/>
        <v>0</v>
      </c>
      <c r="AJ389" s="93">
        <f t="shared" si="1015"/>
        <v>0</v>
      </c>
      <c r="AK389" s="60"/>
      <c r="AL389" s="65">
        <f t="shared" si="965"/>
        <v>0</v>
      </c>
      <c r="AM389" s="66" t="e">
        <f>AL389/AL318</f>
        <v>#DIV/0!</v>
      </c>
      <c r="AN389" s="60" t="e">
        <f>D316&amp;D389</f>
        <v>#REF!</v>
      </c>
      <c r="AO389" s="93">
        <f t="shared" ref="AO389:AZ389" si="1016">SUM(AO390:AO392)</f>
        <v>0</v>
      </c>
      <c r="AP389" s="93">
        <f t="shared" si="1016"/>
        <v>0</v>
      </c>
      <c r="AQ389" s="93">
        <f t="shared" si="1016"/>
        <v>0</v>
      </c>
      <c r="AR389" s="93">
        <f t="shared" si="1016"/>
        <v>0</v>
      </c>
      <c r="AS389" s="93">
        <f t="shared" si="1016"/>
        <v>0</v>
      </c>
      <c r="AT389" s="93">
        <f t="shared" si="1016"/>
        <v>0</v>
      </c>
      <c r="AU389" s="93">
        <f t="shared" si="1016"/>
        <v>0</v>
      </c>
      <c r="AV389" s="93">
        <f t="shared" si="1016"/>
        <v>0</v>
      </c>
      <c r="AW389" s="93">
        <f t="shared" si="1016"/>
        <v>0</v>
      </c>
      <c r="AX389" s="93">
        <f t="shared" si="1016"/>
        <v>0</v>
      </c>
      <c r="AY389" s="93">
        <f t="shared" si="1016"/>
        <v>0</v>
      </c>
      <c r="AZ389" s="93">
        <f t="shared" si="1016"/>
        <v>0</v>
      </c>
      <c r="BA389" s="60"/>
      <c r="BB389" s="65">
        <f t="shared" si="966"/>
        <v>0</v>
      </c>
      <c r="BC389" s="66" t="e">
        <f>BB389/BB318</f>
        <v>#DIV/0!</v>
      </c>
      <c r="BD389" s="60"/>
      <c r="BE389" s="65"/>
      <c r="BF389" s="105"/>
      <c r="BG389" s="105"/>
      <c r="BH389" s="107"/>
      <c r="BI389" s="107"/>
      <c r="BJ389" s="77"/>
      <c r="BK389" s="107"/>
      <c r="BL389" s="60"/>
      <c r="BM389" s="93">
        <f t="shared" ref="BM389:BX389" si="1017">SUM(BM390:BM392)</f>
        <v>0</v>
      </c>
      <c r="BN389" s="93">
        <f t="shared" si="1017"/>
        <v>0</v>
      </c>
      <c r="BO389" s="93">
        <f t="shared" si="1017"/>
        <v>0</v>
      </c>
      <c r="BP389" s="93">
        <f t="shared" si="1017"/>
        <v>0</v>
      </c>
      <c r="BQ389" s="93" t="e">
        <f t="shared" si="1017"/>
        <v>#REF!</v>
      </c>
      <c r="BR389" s="93" t="e">
        <f t="shared" si="1017"/>
        <v>#REF!</v>
      </c>
      <c r="BS389" s="93" t="e">
        <f t="shared" si="1017"/>
        <v>#REF!</v>
      </c>
      <c r="BT389" s="93" t="e">
        <f t="shared" si="1017"/>
        <v>#REF!</v>
      </c>
      <c r="BU389" s="93" t="e">
        <f t="shared" si="1017"/>
        <v>#REF!</v>
      </c>
      <c r="BV389" s="93" t="e">
        <f t="shared" si="1017"/>
        <v>#REF!</v>
      </c>
      <c r="BW389" s="93" t="e">
        <f t="shared" si="1017"/>
        <v>#REF!</v>
      </c>
      <c r="BX389" s="93" t="e">
        <f t="shared" si="1017"/>
        <v>#REF!</v>
      </c>
      <c r="BY389" s="60"/>
      <c r="BZ389" s="65" t="e">
        <f t="shared" si="969"/>
        <v>#REF!</v>
      </c>
      <c r="CA389" s="66" t="e">
        <f>BZ389/BZ318</f>
        <v>#REF!</v>
      </c>
      <c r="CB389" s="60"/>
      <c r="CC389" s="93" t="e">
        <f t="shared" ref="CC389:CN389" si="1018">SUM(CC390:CC392)</f>
        <v>#REF!</v>
      </c>
      <c r="CD389" s="93" t="e">
        <f t="shared" si="1018"/>
        <v>#REF!</v>
      </c>
      <c r="CE389" s="93" t="e">
        <f t="shared" si="1018"/>
        <v>#REF!</v>
      </c>
      <c r="CF389" s="93" t="e">
        <f t="shared" si="1018"/>
        <v>#REF!</v>
      </c>
      <c r="CG389" s="93" t="e">
        <f t="shared" si="1018"/>
        <v>#REF!</v>
      </c>
      <c r="CH389" s="93" t="e">
        <f t="shared" si="1018"/>
        <v>#REF!</v>
      </c>
      <c r="CI389" s="93" t="e">
        <f t="shared" si="1018"/>
        <v>#REF!</v>
      </c>
      <c r="CJ389" s="93" t="e">
        <f t="shared" si="1018"/>
        <v>#REF!</v>
      </c>
      <c r="CK389" s="93" t="e">
        <f t="shared" si="1018"/>
        <v>#REF!</v>
      </c>
      <c r="CL389" s="93" t="e">
        <f t="shared" si="1018"/>
        <v>#REF!</v>
      </c>
      <c r="CM389" s="93" t="e">
        <f t="shared" si="1018"/>
        <v>#REF!</v>
      </c>
      <c r="CN389" s="93" t="e">
        <f t="shared" si="1018"/>
        <v>#REF!</v>
      </c>
      <c r="CO389" s="60"/>
      <c r="CP389" s="65" t="e">
        <f t="shared" si="971"/>
        <v>#REF!</v>
      </c>
      <c r="CQ389" s="66" t="e">
        <f>CP389/CP318</f>
        <v>#REF!</v>
      </c>
    </row>
    <row r="390" spans="1:95" ht="10.5" customHeight="1" outlineLevel="1" x14ac:dyDescent="0.25">
      <c r="A390" s="70" t="str">
        <f t="shared" si="995"/>
        <v>DespesaQuiosques e Lojas</v>
      </c>
      <c r="B390" s="114" t="s">
        <v>53</v>
      </c>
      <c r="C390" s="78"/>
      <c r="D390" s="79" t="s">
        <v>300</v>
      </c>
      <c r="E390" s="79" t="e">
        <f>D316</f>
        <v>#REF!</v>
      </c>
      <c r="F390" s="79"/>
      <c r="G390" s="85">
        <v>0</v>
      </c>
      <c r="H390" s="79"/>
      <c r="I390" s="94" t="e">
        <f t="shared" ref="I390:T390" si="1019">((I318*$G390*--(AND($BF390=0,$BG390=0))+$BF390+I318*$BG390)*--(I$3&gt;=$BH390))*(1+$BJ390*--(I$3&gt;=$BK390))*--(IFERROR(MOD(MONTH(I$3),$BI390),0)=0)</f>
        <v>#REF!</v>
      </c>
      <c r="J390" s="94" t="e">
        <f t="shared" si="1019"/>
        <v>#REF!</v>
      </c>
      <c r="K390" s="94" t="e">
        <f t="shared" si="1019"/>
        <v>#REF!</v>
      </c>
      <c r="L390" s="94" t="e">
        <f t="shared" si="1019"/>
        <v>#REF!</v>
      </c>
      <c r="M390" s="94" t="e">
        <f t="shared" si="1019"/>
        <v>#REF!</v>
      </c>
      <c r="N390" s="94" t="e">
        <f t="shared" si="1019"/>
        <v>#REF!</v>
      </c>
      <c r="O390" s="94" t="e">
        <f t="shared" si="1019"/>
        <v>#REF!</v>
      </c>
      <c r="P390" s="94" t="e">
        <f t="shared" si="1019"/>
        <v>#REF!</v>
      </c>
      <c r="Q390" s="94" t="e">
        <f t="shared" si="1019"/>
        <v>#REF!</v>
      </c>
      <c r="R390" s="94" t="e">
        <f t="shared" si="1019"/>
        <v>#REF!</v>
      </c>
      <c r="S390" s="94" t="e">
        <f t="shared" si="1019"/>
        <v>#REF!</v>
      </c>
      <c r="T390" s="94" t="e">
        <f t="shared" si="1019"/>
        <v>#REF!</v>
      </c>
      <c r="U390" s="79"/>
      <c r="V390" s="80" t="e">
        <f t="shared" si="964"/>
        <v>#REF!</v>
      </c>
      <c r="W390" s="85" t="e">
        <f>V390/V318</f>
        <v>#REF!</v>
      </c>
      <c r="X390" s="60"/>
      <c r="Y390" s="94">
        <f t="array" ref="Y390">IFERROR(INDEX(#REF!,MATCH($A316&amp;$D390,#REF!,0),MATCH(Y$3,#REF!,0)),0)</f>
        <v>0</v>
      </c>
      <c r="Z390" s="94">
        <f t="array" ref="Z390">IFERROR(INDEX(#REF!,MATCH($A316&amp;$D390,#REF!,0),MATCH(Z$3,#REF!,0)),0)</f>
        <v>0</v>
      </c>
      <c r="AA390" s="94">
        <f t="array" ref="AA390">IFERROR(INDEX(#REF!,MATCH($A316&amp;$D390,#REF!,0),MATCH(AA$3,#REF!,0)),0)</f>
        <v>0</v>
      </c>
      <c r="AB390" s="94">
        <f t="array" ref="AB390">IFERROR(INDEX(#REF!,MATCH($A316&amp;$D390,#REF!,0),MATCH(AB$3,#REF!,0)),0)</f>
        <v>0</v>
      </c>
      <c r="AC390" s="94">
        <f t="array" ref="AC390">IFERROR(INDEX(#REF!,MATCH($A316&amp;$D390,#REF!,0),MATCH(AC$3,#REF!,0)),0)</f>
        <v>0</v>
      </c>
      <c r="AD390" s="94">
        <f t="array" ref="AD390">IFERROR(INDEX(#REF!,MATCH($A316&amp;$D390,#REF!,0),MATCH(AD$3,#REF!,0)),0)</f>
        <v>0</v>
      </c>
      <c r="AE390" s="94">
        <f t="array" ref="AE390">IFERROR(INDEX(#REF!,MATCH($A316&amp;$D390,#REF!,0),MATCH(AE$3,#REF!,0)),0)</f>
        <v>0</v>
      </c>
      <c r="AF390" s="94">
        <f t="array" ref="AF390">IFERROR(INDEX(#REF!,MATCH($A316&amp;$D390,#REF!,0),MATCH(AF$3,#REF!,0)),0)</f>
        <v>0</v>
      </c>
      <c r="AG390" s="94">
        <f t="array" ref="AG390">IFERROR(INDEX(#REF!,MATCH($A316&amp;$D390,#REF!,0),MATCH(AG$3,#REF!,0)),0)</f>
        <v>0</v>
      </c>
      <c r="AH390" s="94">
        <f t="array" ref="AH390">IFERROR(INDEX(#REF!,MATCH($A316&amp;$D390,#REF!,0),MATCH(AH$3,#REF!,0)),0)</f>
        <v>0</v>
      </c>
      <c r="AI390" s="94">
        <f t="array" ref="AI390">IFERROR(INDEX(#REF!,MATCH($A316&amp;$D390,#REF!,0),MATCH(AI$3,#REF!,0)),0)</f>
        <v>0</v>
      </c>
      <c r="AJ390" s="94">
        <f t="array" ref="AJ390">IFERROR(INDEX(#REF!,MATCH($A316&amp;$D390,#REF!,0),MATCH(AJ$3,#REF!,0)),0)</f>
        <v>0</v>
      </c>
      <c r="AK390" s="79"/>
      <c r="AL390" s="80">
        <f t="shared" si="965"/>
        <v>0</v>
      </c>
      <c r="AM390" s="85" t="e">
        <f>AL390/AL318</f>
        <v>#DIV/0!</v>
      </c>
      <c r="AN390" s="60" t="e">
        <f>D316&amp;D390</f>
        <v>#REF!</v>
      </c>
      <c r="AO390" s="94">
        <f t="array" ref="AO390">IFERROR(INDEX(#REF!,MATCH($A316&amp;$D390,#REF!,0),MATCH(AO$3,#REF!,0)),0)</f>
        <v>0</v>
      </c>
      <c r="AP390" s="94">
        <f t="array" ref="AP390">IFERROR(INDEX(#REF!,MATCH($A316&amp;$D390,#REF!,0),MATCH(AP$3,#REF!,0)),0)</f>
        <v>0</v>
      </c>
      <c r="AQ390" s="94">
        <f t="array" ref="AQ390">IFERROR(INDEX(#REF!,MATCH($A316&amp;$D390,#REF!,0),MATCH(AQ$3,#REF!,0)),0)</f>
        <v>0</v>
      </c>
      <c r="AR390" s="94">
        <f t="array" ref="AR390">IFERROR(INDEX(#REF!,MATCH($A316&amp;$D390,#REF!,0),MATCH(AR$3,#REF!,0)),0)</f>
        <v>0</v>
      </c>
      <c r="AS390" s="94">
        <f t="array" ref="AS390">IFERROR(INDEX(#REF!,MATCH($A316&amp;$D390,#REF!,0),MATCH(AS$3,#REF!,0)),0)</f>
        <v>0</v>
      </c>
      <c r="AT390" s="94">
        <f t="array" ref="AT390">IFERROR(INDEX(#REF!,MATCH($A316&amp;$D390,#REF!,0),MATCH(AT$3,#REF!,0)),0)</f>
        <v>0</v>
      </c>
      <c r="AU390" s="94">
        <f t="array" ref="AU390">IFERROR(INDEX(#REF!,MATCH($A316&amp;$D390,#REF!,0),MATCH(AU$3,#REF!,0)),0)</f>
        <v>0</v>
      </c>
      <c r="AV390" s="94">
        <f t="array" ref="AV390">IFERROR(INDEX(#REF!,MATCH($A316&amp;$D390,#REF!,0),MATCH(AV$3,#REF!,0)),0)</f>
        <v>0</v>
      </c>
      <c r="AW390" s="94">
        <f t="array" ref="AW390">IFERROR(INDEX(#REF!,MATCH($A316&amp;$D390,#REF!,0),MATCH(AW$3,#REF!,0)),0)</f>
        <v>0</v>
      </c>
      <c r="AX390" s="94">
        <f t="array" ref="AX390">IFERROR(INDEX(#REF!,MATCH($A316&amp;$D390,#REF!,0),MATCH(AX$3,#REF!,0)),0)</f>
        <v>0</v>
      </c>
      <c r="AY390" s="94">
        <f t="array" ref="AY390">IFERROR(INDEX(#REF!,MATCH($A316&amp;$D390,#REF!,0),MATCH(AY$3,#REF!,0)),0)</f>
        <v>0</v>
      </c>
      <c r="AZ390" s="94">
        <f t="array" ref="AZ390">IFERROR(INDEX(#REF!,MATCH($A316&amp;$D390,#REF!,0),MATCH(AZ$3,#REF!,0)),0)</f>
        <v>0</v>
      </c>
      <c r="BA390" s="79"/>
      <c r="BB390" s="80">
        <f t="shared" si="966"/>
        <v>0</v>
      </c>
      <c r="BC390" s="85" t="e">
        <f>BB390/BB318</f>
        <v>#DIV/0!</v>
      </c>
      <c r="BD390" s="60"/>
      <c r="BE390" s="94" t="e">
        <f t="array" ref="BE390">INDEX(#REF!,MATCH($D316,#REF!,0),MATCH("Parcelamento "&amp;$D390,#REF!,0))</f>
        <v>#REF!</v>
      </c>
      <c r="BF390" s="115" t="e">
        <f t="array" ref="BF390">INDEX(#REF!,MATCH($D316,#REF!,0),MATCH("Parcela "&amp;$D390,#REF!,0))</f>
        <v>#REF!</v>
      </c>
      <c r="BG390" s="115"/>
      <c r="BH390" s="111" t="e">
        <f>EDATE(BH339,1)</f>
        <v>#REF!</v>
      </c>
      <c r="BI390" s="115"/>
      <c r="BJ390" s="112">
        <v>-1</v>
      </c>
      <c r="BK390" s="111" t="e">
        <f>EDATE(BH390,BE390)</f>
        <v>#REF!</v>
      </c>
      <c r="BL390" s="60"/>
      <c r="BM390" s="94">
        <f t="array" ref="BM390">IFERROR(INDEX(#REF!,MATCH($A316&amp;$D390,#REF!,0),MATCH(BM$3,#REF!,0)),0)</f>
        <v>0</v>
      </c>
      <c r="BN390" s="94">
        <f t="array" ref="BN390">IFERROR(INDEX(#REF!,MATCH($A316&amp;$D390,#REF!,0),MATCH(BN$3,#REF!,0)),0)</f>
        <v>0</v>
      </c>
      <c r="BO390" s="94">
        <f t="array" ref="BO390">IFERROR(INDEX(#REF!,MATCH($A316&amp;$D390,#REF!,0),MATCH(BO$3,#REF!,0)),0)</f>
        <v>0</v>
      </c>
      <c r="BP390" s="94">
        <f t="array" ref="BP390">IFERROR(INDEX(#REF!,MATCH($A316&amp;$D390,#REF!,0),MATCH(BP$3,#REF!,0)),0)</f>
        <v>0</v>
      </c>
      <c r="BQ390" s="94" t="e">
        <f t="shared" ref="BQ390:BX390" si="1020">$BF390*--(BQ$3&gt;=$BH390)*(1+$BJ390*--(BQ$3&gt;=$BK390))+$BG390*--(BQ$3=EDATE($BH318,1))</f>
        <v>#REF!</v>
      </c>
      <c r="BR390" s="94" t="e">
        <f t="shared" si="1020"/>
        <v>#REF!</v>
      </c>
      <c r="BS390" s="94" t="e">
        <f t="shared" si="1020"/>
        <v>#REF!</v>
      </c>
      <c r="BT390" s="94" t="e">
        <f t="shared" si="1020"/>
        <v>#REF!</v>
      </c>
      <c r="BU390" s="94" t="e">
        <f t="shared" si="1020"/>
        <v>#REF!</v>
      </c>
      <c r="BV390" s="94" t="e">
        <f t="shared" si="1020"/>
        <v>#REF!</v>
      </c>
      <c r="BW390" s="94" t="e">
        <f t="shared" si="1020"/>
        <v>#REF!</v>
      </c>
      <c r="BX390" s="94" t="e">
        <f t="shared" si="1020"/>
        <v>#REF!</v>
      </c>
      <c r="BY390" s="79"/>
      <c r="BZ390" s="80" t="e">
        <f t="shared" si="969"/>
        <v>#REF!</v>
      </c>
      <c r="CA390" s="85" t="e">
        <f>BZ390/BZ318</f>
        <v>#REF!</v>
      </c>
      <c r="CB390" s="60"/>
      <c r="CC390" s="94" t="e">
        <f t="shared" ref="CC390:CN390" si="1021">$BF390*--(CC$3&gt;=$BH390)*(1+$BJ390*--(CC$3&gt;=$BK390))+$BG390*--(CC$3=EDATE($BH318,1))</f>
        <v>#REF!</v>
      </c>
      <c r="CD390" s="94" t="e">
        <f t="shared" si="1021"/>
        <v>#REF!</v>
      </c>
      <c r="CE390" s="94" t="e">
        <f t="shared" si="1021"/>
        <v>#REF!</v>
      </c>
      <c r="CF390" s="94" t="e">
        <f t="shared" si="1021"/>
        <v>#REF!</v>
      </c>
      <c r="CG390" s="94" t="e">
        <f t="shared" si="1021"/>
        <v>#REF!</v>
      </c>
      <c r="CH390" s="94" t="e">
        <f t="shared" si="1021"/>
        <v>#REF!</v>
      </c>
      <c r="CI390" s="94" t="e">
        <f t="shared" si="1021"/>
        <v>#REF!</v>
      </c>
      <c r="CJ390" s="94" t="e">
        <f t="shared" si="1021"/>
        <v>#REF!</v>
      </c>
      <c r="CK390" s="94" t="e">
        <f t="shared" si="1021"/>
        <v>#REF!</v>
      </c>
      <c r="CL390" s="94" t="e">
        <f t="shared" si="1021"/>
        <v>#REF!</v>
      </c>
      <c r="CM390" s="94" t="e">
        <f t="shared" si="1021"/>
        <v>#REF!</v>
      </c>
      <c r="CN390" s="94" t="e">
        <f t="shared" si="1021"/>
        <v>#REF!</v>
      </c>
      <c r="CO390" s="79"/>
      <c r="CP390" s="80" t="e">
        <f t="shared" si="971"/>
        <v>#REF!</v>
      </c>
      <c r="CQ390" s="85" t="e">
        <f>CP390/CP318</f>
        <v>#REF!</v>
      </c>
    </row>
    <row r="391" spans="1:95" ht="10.5" customHeight="1" outlineLevel="1" x14ac:dyDescent="0.25">
      <c r="A391" s="70" t="str">
        <f t="shared" si="995"/>
        <v>DespesaMóveis e Utensílios</v>
      </c>
      <c r="B391" s="114" t="s">
        <v>53</v>
      </c>
      <c r="C391" s="78" t="s">
        <v>174</v>
      </c>
      <c r="D391" s="79" t="s">
        <v>174</v>
      </c>
      <c r="E391" s="79" t="e">
        <f>D316</f>
        <v>#REF!</v>
      </c>
      <c r="F391" s="79"/>
      <c r="G391" s="85">
        <v>0</v>
      </c>
      <c r="H391" s="79"/>
      <c r="I391" s="94" t="e">
        <f t="shared" ref="I391:T391" si="1022">((I318*$G391*--(AND($BF391=0,$BG391=0))+$BF391+I318*$BG391)*--(I$3&gt;=$BH391))*(1+$BJ391*--(I$3&gt;=$BK391))*--(IFERROR(MOD(MONTH(I$3),$BI391),0)=0)</f>
        <v>#REF!</v>
      </c>
      <c r="J391" s="94" t="e">
        <f t="shared" si="1022"/>
        <v>#REF!</v>
      </c>
      <c r="K391" s="94" t="e">
        <f t="shared" si="1022"/>
        <v>#REF!</v>
      </c>
      <c r="L391" s="94" t="e">
        <f t="shared" si="1022"/>
        <v>#REF!</v>
      </c>
      <c r="M391" s="94" t="e">
        <f t="shared" si="1022"/>
        <v>#REF!</v>
      </c>
      <c r="N391" s="94" t="e">
        <f t="shared" si="1022"/>
        <v>#REF!</v>
      </c>
      <c r="O391" s="94" t="e">
        <f t="shared" si="1022"/>
        <v>#REF!</v>
      </c>
      <c r="P391" s="94" t="e">
        <f t="shared" si="1022"/>
        <v>#REF!</v>
      </c>
      <c r="Q391" s="94" t="e">
        <f t="shared" si="1022"/>
        <v>#REF!</v>
      </c>
      <c r="R391" s="94" t="e">
        <f t="shared" si="1022"/>
        <v>#REF!</v>
      </c>
      <c r="S391" s="94" t="e">
        <f t="shared" si="1022"/>
        <v>#REF!</v>
      </c>
      <c r="T391" s="94" t="e">
        <f t="shared" si="1022"/>
        <v>#REF!</v>
      </c>
      <c r="U391" s="79"/>
      <c r="V391" s="80" t="e">
        <f t="shared" si="964"/>
        <v>#REF!</v>
      </c>
      <c r="W391" s="85" t="e">
        <f>V391/V318</f>
        <v>#REF!</v>
      </c>
      <c r="X391" s="60"/>
      <c r="Y391" s="94">
        <f t="array" ref="Y391">IFERROR(INDEX(#REF!,MATCH($A316&amp;$D391,#REF!,0),MATCH(Y$3,#REF!,0)),0)</f>
        <v>0</v>
      </c>
      <c r="Z391" s="94">
        <f t="array" ref="Z391">IFERROR(INDEX(#REF!,MATCH($A316&amp;$D391,#REF!,0),MATCH(Z$3,#REF!,0)),0)</f>
        <v>0</v>
      </c>
      <c r="AA391" s="94">
        <f t="array" ref="AA391">IFERROR(INDEX(#REF!,MATCH($A316&amp;$D391,#REF!,0),MATCH(AA$3,#REF!,0)),0)</f>
        <v>0</v>
      </c>
      <c r="AB391" s="94">
        <f t="array" ref="AB391">IFERROR(INDEX(#REF!,MATCH($A316&amp;$D391,#REF!,0),MATCH(AB$3,#REF!,0)),0)</f>
        <v>0</v>
      </c>
      <c r="AC391" s="94">
        <f t="array" ref="AC391">IFERROR(INDEX(#REF!,MATCH($A316&amp;$D391,#REF!,0),MATCH(AC$3,#REF!,0)),0)</f>
        <v>0</v>
      </c>
      <c r="AD391" s="94">
        <f t="array" ref="AD391">IFERROR(INDEX(#REF!,MATCH($A316&amp;$D391,#REF!,0),MATCH(AD$3,#REF!,0)),0)</f>
        <v>0</v>
      </c>
      <c r="AE391" s="94">
        <f t="array" ref="AE391">IFERROR(INDEX(#REF!,MATCH($A316&amp;$D391,#REF!,0),MATCH(AE$3,#REF!,0)),0)</f>
        <v>0</v>
      </c>
      <c r="AF391" s="94">
        <f t="array" ref="AF391">IFERROR(INDEX(#REF!,MATCH($A316&amp;$D391,#REF!,0),MATCH(AF$3,#REF!,0)),0)</f>
        <v>0</v>
      </c>
      <c r="AG391" s="94">
        <f t="array" ref="AG391">IFERROR(INDEX(#REF!,MATCH($A316&amp;$D391,#REF!,0),MATCH(AG$3,#REF!,0)),0)</f>
        <v>0</v>
      </c>
      <c r="AH391" s="94">
        <f t="array" ref="AH391">IFERROR(INDEX(#REF!,MATCH($A316&amp;$D391,#REF!,0),MATCH(AH$3,#REF!,0)),0)</f>
        <v>0</v>
      </c>
      <c r="AI391" s="94">
        <f t="array" ref="AI391">IFERROR(INDEX(#REF!,MATCH($A316&amp;$D391,#REF!,0),MATCH(AI$3,#REF!,0)),0)</f>
        <v>0</v>
      </c>
      <c r="AJ391" s="94">
        <f t="array" ref="AJ391">IFERROR(INDEX(#REF!,MATCH($A316&amp;$D391,#REF!,0),MATCH(AJ$3,#REF!,0)),0)</f>
        <v>0</v>
      </c>
      <c r="AK391" s="79"/>
      <c r="AL391" s="80">
        <f t="shared" si="965"/>
        <v>0</v>
      </c>
      <c r="AM391" s="85" t="e">
        <f>AL391/AL318</f>
        <v>#DIV/0!</v>
      </c>
      <c r="AN391" s="60" t="e">
        <f>D316&amp;D391</f>
        <v>#REF!</v>
      </c>
      <c r="AO391" s="94">
        <f t="array" ref="AO391">IFERROR(INDEX(#REF!,MATCH($A316&amp;$D391,#REF!,0),MATCH(AO$3,#REF!,0)),0)</f>
        <v>0</v>
      </c>
      <c r="AP391" s="94">
        <f t="array" ref="AP391">IFERROR(INDEX(#REF!,MATCH($A316&amp;$D391,#REF!,0),MATCH(AP$3,#REF!,0)),0)</f>
        <v>0</v>
      </c>
      <c r="AQ391" s="94">
        <f t="array" ref="AQ391">IFERROR(INDEX(#REF!,MATCH($A316&amp;$D391,#REF!,0),MATCH(AQ$3,#REF!,0)),0)</f>
        <v>0</v>
      </c>
      <c r="AR391" s="94">
        <f t="array" ref="AR391">IFERROR(INDEX(#REF!,MATCH($A316&amp;$D391,#REF!,0),MATCH(AR$3,#REF!,0)),0)</f>
        <v>0</v>
      </c>
      <c r="AS391" s="94">
        <f t="array" ref="AS391">IFERROR(INDEX(#REF!,MATCH($A316&amp;$D391,#REF!,0),MATCH(AS$3,#REF!,0)),0)</f>
        <v>0</v>
      </c>
      <c r="AT391" s="94">
        <f t="array" ref="AT391">IFERROR(INDEX(#REF!,MATCH($A316&amp;$D391,#REF!,0),MATCH(AT$3,#REF!,0)),0)</f>
        <v>0</v>
      </c>
      <c r="AU391" s="94">
        <f t="array" ref="AU391">IFERROR(INDEX(#REF!,MATCH($A316&amp;$D391,#REF!,0),MATCH(AU$3,#REF!,0)),0)</f>
        <v>0</v>
      </c>
      <c r="AV391" s="94">
        <f t="array" ref="AV391">IFERROR(INDEX(#REF!,MATCH($A316&amp;$D391,#REF!,0),MATCH(AV$3,#REF!,0)),0)</f>
        <v>0</v>
      </c>
      <c r="AW391" s="94">
        <f t="array" ref="AW391">IFERROR(INDEX(#REF!,MATCH($A316&amp;$D391,#REF!,0),MATCH(AW$3,#REF!,0)),0)</f>
        <v>0</v>
      </c>
      <c r="AX391" s="94">
        <f t="array" ref="AX391">IFERROR(INDEX(#REF!,MATCH($A316&amp;$D391,#REF!,0),MATCH(AX$3,#REF!,0)),0)</f>
        <v>0</v>
      </c>
      <c r="AY391" s="94">
        <f t="array" ref="AY391">IFERROR(INDEX(#REF!,MATCH($A316&amp;$D391,#REF!,0),MATCH(AY$3,#REF!,0)),0)</f>
        <v>0</v>
      </c>
      <c r="AZ391" s="94">
        <f t="array" ref="AZ391">IFERROR(INDEX(#REF!,MATCH($A316&amp;$D391,#REF!,0),MATCH(AZ$3,#REF!,0)),0)</f>
        <v>0</v>
      </c>
      <c r="BA391" s="79"/>
      <c r="BB391" s="80">
        <f t="shared" si="966"/>
        <v>0</v>
      </c>
      <c r="BC391" s="85" t="e">
        <f>BB391/BB318</f>
        <v>#DIV/0!</v>
      </c>
      <c r="BD391" s="60"/>
      <c r="BE391" s="94"/>
      <c r="BF391" s="115" t="e">
        <f t="array" ref="BF391">INDEX(#REF!,MATCH($D316,#REF!,0),MATCH($D391,#REF!,0))</f>
        <v>#REF!</v>
      </c>
      <c r="BG391" s="115"/>
      <c r="BH391" s="111" t="e">
        <f>EDATE(BH318,1)</f>
        <v>#REF!</v>
      </c>
      <c r="BI391" s="115"/>
      <c r="BJ391" s="112">
        <v>-1</v>
      </c>
      <c r="BK391" s="111" t="e">
        <f>EDATE(BH391,1)</f>
        <v>#REF!</v>
      </c>
      <c r="BL391" s="60"/>
      <c r="BM391" s="94">
        <f t="array" ref="BM391">IFERROR(INDEX(#REF!,MATCH($A316&amp;$D391,#REF!,0),MATCH(BM$3,#REF!,0)),0)</f>
        <v>0</v>
      </c>
      <c r="BN391" s="94">
        <f t="array" ref="BN391">IFERROR(INDEX(#REF!,MATCH($A316&amp;$D391,#REF!,0),MATCH(BN$3,#REF!,0)),0)</f>
        <v>0</v>
      </c>
      <c r="BO391" s="94">
        <f t="array" ref="BO391">IFERROR(INDEX(#REF!,MATCH($A316&amp;$D391,#REF!,0),MATCH(BO$3,#REF!,0)),0)</f>
        <v>0</v>
      </c>
      <c r="BP391" s="94">
        <f t="array" ref="BP391">IFERROR(INDEX(#REF!,MATCH($A316&amp;$D391,#REF!,0),MATCH(BP$3,#REF!,0)),0)</f>
        <v>0</v>
      </c>
      <c r="BQ391" s="94" t="e">
        <f t="shared" ref="BQ391:BX391" si="1023">((BQ318*$G391*--(AND($BF391=0,$BG391=0))+$BF391+BQ318*$BG391)*--(BQ$3&gt;=$BH391))*(1+$BJ391*--(BQ$3&gt;=$BK391))*--(IFERROR(MOD(MONTH(BQ$3),$BI391),0)=0)</f>
        <v>#REF!</v>
      </c>
      <c r="BR391" s="94" t="e">
        <f t="shared" si="1023"/>
        <v>#REF!</v>
      </c>
      <c r="BS391" s="94" t="e">
        <f t="shared" si="1023"/>
        <v>#REF!</v>
      </c>
      <c r="BT391" s="94" t="e">
        <f t="shared" si="1023"/>
        <v>#REF!</v>
      </c>
      <c r="BU391" s="94" t="e">
        <f t="shared" si="1023"/>
        <v>#REF!</v>
      </c>
      <c r="BV391" s="94" t="e">
        <f t="shared" si="1023"/>
        <v>#REF!</v>
      </c>
      <c r="BW391" s="94" t="e">
        <f t="shared" si="1023"/>
        <v>#REF!</v>
      </c>
      <c r="BX391" s="94" t="e">
        <f t="shared" si="1023"/>
        <v>#REF!</v>
      </c>
      <c r="BY391" s="79"/>
      <c r="BZ391" s="80" t="e">
        <f t="shared" si="969"/>
        <v>#REF!</v>
      </c>
      <c r="CA391" s="85" t="e">
        <f>BZ391/BZ318</f>
        <v>#REF!</v>
      </c>
      <c r="CB391" s="60"/>
      <c r="CC391" s="94" t="e">
        <f t="shared" ref="CC391:CN391" si="1024">((CC318*$G391*--(AND($BF391=0,$BG391=0))+$BF391+CC318*$BG391)*--(CC$3&gt;=$BH391))*(1+$BJ391*--(CC$3&gt;=$BK391))*--(IFERROR(MOD(MONTH(CC$3),$BI391),0)=0)</f>
        <v>#REF!</v>
      </c>
      <c r="CD391" s="94" t="e">
        <f t="shared" si="1024"/>
        <v>#REF!</v>
      </c>
      <c r="CE391" s="94" t="e">
        <f t="shared" si="1024"/>
        <v>#REF!</v>
      </c>
      <c r="CF391" s="94" t="e">
        <f t="shared" si="1024"/>
        <v>#REF!</v>
      </c>
      <c r="CG391" s="94" t="e">
        <f t="shared" si="1024"/>
        <v>#REF!</v>
      </c>
      <c r="CH391" s="94" t="e">
        <f t="shared" si="1024"/>
        <v>#REF!</v>
      </c>
      <c r="CI391" s="94" t="e">
        <f t="shared" si="1024"/>
        <v>#REF!</v>
      </c>
      <c r="CJ391" s="94" t="e">
        <f t="shared" si="1024"/>
        <v>#REF!</v>
      </c>
      <c r="CK391" s="94" t="e">
        <f t="shared" si="1024"/>
        <v>#REF!</v>
      </c>
      <c r="CL391" s="94" t="e">
        <f t="shared" si="1024"/>
        <v>#REF!</v>
      </c>
      <c r="CM391" s="94" t="e">
        <f t="shared" si="1024"/>
        <v>#REF!</v>
      </c>
      <c r="CN391" s="94" t="e">
        <f t="shared" si="1024"/>
        <v>#REF!</v>
      </c>
      <c r="CO391" s="79"/>
      <c r="CP391" s="80" t="e">
        <f t="shared" si="971"/>
        <v>#REF!</v>
      </c>
      <c r="CQ391" s="85" t="e">
        <f>CP391/CP318</f>
        <v>#REF!</v>
      </c>
    </row>
    <row r="392" spans="1:95" ht="10.5" customHeight="1" outlineLevel="1" x14ac:dyDescent="0.25">
      <c r="A392" s="70" t="str">
        <f t="shared" si="995"/>
        <v>DespesaEquipamentos e Software</v>
      </c>
      <c r="B392" s="114" t="s">
        <v>53</v>
      </c>
      <c r="C392" s="78" t="s">
        <v>299</v>
      </c>
      <c r="D392" s="79" t="s">
        <v>172</v>
      </c>
      <c r="E392" s="79" t="e">
        <f>D316</f>
        <v>#REF!</v>
      </c>
      <c r="F392" s="79"/>
      <c r="G392" s="85">
        <v>0</v>
      </c>
      <c r="H392" s="79"/>
      <c r="I392" s="94" t="e">
        <f t="shared" ref="I392:T392" si="1025">((I318*$G392*--(AND($BF392=0,$BG392=0))+$BF392+I318*$BG392)*--(I$3&gt;=$BH392))*(1+$BJ392*--(I$3&gt;=$BK392))*--(IFERROR(MOD(MONTH(I$3),$BI392),0)=0)</f>
        <v>#REF!</v>
      </c>
      <c r="J392" s="94" t="e">
        <f t="shared" si="1025"/>
        <v>#REF!</v>
      </c>
      <c r="K392" s="94" t="e">
        <f t="shared" si="1025"/>
        <v>#REF!</v>
      </c>
      <c r="L392" s="94" t="e">
        <f t="shared" si="1025"/>
        <v>#REF!</v>
      </c>
      <c r="M392" s="94" t="e">
        <f t="shared" si="1025"/>
        <v>#REF!</v>
      </c>
      <c r="N392" s="94" t="e">
        <f t="shared" si="1025"/>
        <v>#REF!</v>
      </c>
      <c r="O392" s="94" t="e">
        <f t="shared" si="1025"/>
        <v>#REF!</v>
      </c>
      <c r="P392" s="94" t="e">
        <f t="shared" si="1025"/>
        <v>#REF!</v>
      </c>
      <c r="Q392" s="94" t="e">
        <f t="shared" si="1025"/>
        <v>#REF!</v>
      </c>
      <c r="R392" s="94" t="e">
        <f t="shared" si="1025"/>
        <v>#REF!</v>
      </c>
      <c r="S392" s="94" t="e">
        <f t="shared" si="1025"/>
        <v>#REF!</v>
      </c>
      <c r="T392" s="94" t="e">
        <f t="shared" si="1025"/>
        <v>#REF!</v>
      </c>
      <c r="U392" s="79"/>
      <c r="V392" s="80" t="e">
        <f t="shared" si="964"/>
        <v>#REF!</v>
      </c>
      <c r="W392" s="85" t="e">
        <f>V392/V318</f>
        <v>#REF!</v>
      </c>
      <c r="X392" s="60"/>
      <c r="Y392" s="94">
        <f t="array" ref="Y392">IFERROR(INDEX(#REF!,MATCH($A316&amp;$D392,#REF!,0),MATCH(Y$3,#REF!,0)),0)</f>
        <v>0</v>
      </c>
      <c r="Z392" s="94">
        <f t="array" ref="Z392">IFERROR(INDEX(#REF!,MATCH($A316&amp;$D392,#REF!,0),MATCH(Z$3,#REF!,0)),0)</f>
        <v>0</v>
      </c>
      <c r="AA392" s="94">
        <f t="array" ref="AA392">IFERROR(INDEX(#REF!,MATCH($A316&amp;$D392,#REF!,0),MATCH(AA$3,#REF!,0)),0)</f>
        <v>0</v>
      </c>
      <c r="AB392" s="94">
        <f t="array" ref="AB392">IFERROR(INDEX(#REF!,MATCH($A316&amp;$D392,#REF!,0),MATCH(AB$3,#REF!,0)),0)</f>
        <v>0</v>
      </c>
      <c r="AC392" s="94">
        <f t="array" ref="AC392">IFERROR(INDEX(#REF!,MATCH($A316&amp;$D392,#REF!,0),MATCH(AC$3,#REF!,0)),0)</f>
        <v>0</v>
      </c>
      <c r="AD392" s="94">
        <f t="array" ref="AD392">IFERROR(INDEX(#REF!,MATCH($A316&amp;$D392,#REF!,0),MATCH(AD$3,#REF!,0)),0)</f>
        <v>0</v>
      </c>
      <c r="AE392" s="94">
        <f t="array" ref="AE392">IFERROR(INDEX(#REF!,MATCH($A316&amp;$D392,#REF!,0),MATCH(AE$3,#REF!,0)),0)</f>
        <v>0</v>
      </c>
      <c r="AF392" s="94">
        <f t="array" ref="AF392">IFERROR(INDEX(#REF!,MATCH($A316&amp;$D392,#REF!,0),MATCH(AF$3,#REF!,0)),0)</f>
        <v>0</v>
      </c>
      <c r="AG392" s="94">
        <f t="array" ref="AG392">IFERROR(INDEX(#REF!,MATCH($A316&amp;$D392,#REF!,0),MATCH(AG$3,#REF!,0)),0)</f>
        <v>0</v>
      </c>
      <c r="AH392" s="94">
        <f t="array" ref="AH392">IFERROR(INDEX(#REF!,MATCH($A316&amp;$D392,#REF!,0),MATCH(AH$3,#REF!,0)),0)</f>
        <v>0</v>
      </c>
      <c r="AI392" s="94">
        <f t="array" ref="AI392">IFERROR(INDEX(#REF!,MATCH($A316&amp;$D392,#REF!,0),MATCH(AI$3,#REF!,0)),0)</f>
        <v>0</v>
      </c>
      <c r="AJ392" s="94">
        <f t="array" ref="AJ392">IFERROR(INDEX(#REF!,MATCH($A316&amp;$D392,#REF!,0),MATCH(AJ$3,#REF!,0)),0)</f>
        <v>0</v>
      </c>
      <c r="AK392" s="79"/>
      <c r="AL392" s="80">
        <f t="shared" si="965"/>
        <v>0</v>
      </c>
      <c r="AM392" s="85" t="e">
        <f>AL392/AL318</f>
        <v>#DIV/0!</v>
      </c>
      <c r="AN392" s="60" t="e">
        <f>D316&amp;D392</f>
        <v>#REF!</v>
      </c>
      <c r="AO392" s="94">
        <f t="array" ref="AO392">IFERROR(INDEX(#REF!,MATCH($A316&amp;$D392,#REF!,0),MATCH(AO$3,#REF!,0)),0)</f>
        <v>0</v>
      </c>
      <c r="AP392" s="94">
        <f t="array" ref="AP392">IFERROR(INDEX(#REF!,MATCH($A316&amp;$D392,#REF!,0),MATCH(AP$3,#REF!,0)),0)</f>
        <v>0</v>
      </c>
      <c r="AQ392" s="94">
        <f t="array" ref="AQ392">IFERROR(INDEX(#REF!,MATCH($A316&amp;$D392,#REF!,0),MATCH(AQ$3,#REF!,0)),0)</f>
        <v>0</v>
      </c>
      <c r="AR392" s="94">
        <f t="array" ref="AR392">IFERROR(INDEX(#REF!,MATCH($A316&amp;$D392,#REF!,0),MATCH(AR$3,#REF!,0)),0)</f>
        <v>0</v>
      </c>
      <c r="AS392" s="94">
        <f t="array" ref="AS392">IFERROR(INDEX(#REF!,MATCH($A316&amp;$D392,#REF!,0),MATCH(AS$3,#REF!,0)),0)</f>
        <v>0</v>
      </c>
      <c r="AT392" s="94">
        <f t="array" ref="AT392">IFERROR(INDEX(#REF!,MATCH($A316&amp;$D392,#REF!,0),MATCH(AT$3,#REF!,0)),0)</f>
        <v>0</v>
      </c>
      <c r="AU392" s="94">
        <f t="array" ref="AU392">IFERROR(INDEX(#REF!,MATCH($A316&amp;$D392,#REF!,0),MATCH(AU$3,#REF!,0)),0)</f>
        <v>0</v>
      </c>
      <c r="AV392" s="94">
        <f t="array" ref="AV392">IFERROR(INDEX(#REF!,MATCH($A316&amp;$D392,#REF!,0),MATCH(AV$3,#REF!,0)),0)</f>
        <v>0</v>
      </c>
      <c r="AW392" s="94">
        <f t="array" ref="AW392">IFERROR(INDEX(#REF!,MATCH($A316&amp;$D392,#REF!,0),MATCH(AW$3,#REF!,0)),0)</f>
        <v>0</v>
      </c>
      <c r="AX392" s="94">
        <f t="array" ref="AX392">IFERROR(INDEX(#REF!,MATCH($A316&amp;$D392,#REF!,0),MATCH(AX$3,#REF!,0)),0)</f>
        <v>0</v>
      </c>
      <c r="AY392" s="94">
        <f t="array" ref="AY392">IFERROR(INDEX(#REF!,MATCH($A316&amp;$D392,#REF!,0),MATCH(AY$3,#REF!,0)),0)</f>
        <v>0</v>
      </c>
      <c r="AZ392" s="94">
        <f t="array" ref="AZ392">IFERROR(INDEX(#REF!,MATCH($A316&amp;$D392,#REF!,0),MATCH(AZ$3,#REF!,0)),0)</f>
        <v>0</v>
      </c>
      <c r="BA392" s="79"/>
      <c r="BB392" s="80">
        <f t="shared" si="966"/>
        <v>0</v>
      </c>
      <c r="BC392" s="85" t="e">
        <f>BB392/BB318</f>
        <v>#DIV/0!</v>
      </c>
      <c r="BD392" s="60"/>
      <c r="BE392" s="94">
        <f t="array" ref="BE392">INDEX($BE$4:$BK$115,MATCH($D392,$D$4:$D$115,0),MATCH(BE$475,$BE$4:$BK$4,0))</f>
        <v>0</v>
      </c>
      <c r="BF392" s="115" t="e">
        <f t="array" ref="BF392">INDEX(#REF!,MATCH($D316,#REF!,0),MATCH($D392,#REF!,0))</f>
        <v>#REF!</v>
      </c>
      <c r="BG392" s="112"/>
      <c r="BH392" s="111" t="e">
        <f>EDATE(BH376,1)</f>
        <v>#REF!</v>
      </c>
      <c r="BI392" s="111">
        <f t="array" ref="BI392">INDEX($BE$4:$BK$115,MATCH($D392,$D$4:$D$115,0),MATCH(BI$475,$BE$4:$BK$4,0))</f>
        <v>0</v>
      </c>
      <c r="BJ392" s="112">
        <v>-1</v>
      </c>
      <c r="BK392" s="111" t="e">
        <f>EDATE(BH392,1)</f>
        <v>#REF!</v>
      </c>
      <c r="BL392" s="60"/>
      <c r="BM392" s="94">
        <f t="array" ref="BM392">IFERROR(INDEX(#REF!,MATCH($A316&amp;$D392,#REF!,0),MATCH(BM$3,#REF!,0)),0)</f>
        <v>0</v>
      </c>
      <c r="BN392" s="94">
        <f t="array" ref="BN392">IFERROR(INDEX(#REF!,MATCH($A316&amp;$D392,#REF!,0),MATCH(BN$3,#REF!,0)),0)</f>
        <v>0</v>
      </c>
      <c r="BO392" s="94">
        <f t="array" ref="BO392">IFERROR(INDEX(#REF!,MATCH($A316&amp;$D392,#REF!,0),MATCH(BO$3,#REF!,0)),0)</f>
        <v>0</v>
      </c>
      <c r="BP392" s="94">
        <f t="array" ref="BP392">IFERROR(INDEX(#REF!,MATCH($A316&amp;$D392,#REF!,0),MATCH(BP$3,#REF!,0)),0)</f>
        <v>0</v>
      </c>
      <c r="BQ392" s="94" t="e">
        <f t="shared" ref="BQ392:BX392" si="1026">((BQ318*$G392*--(AND($BF392=0,$BG392=0))+$BF392+BQ318*$BG392)*--(BQ$3&gt;=$BH392))*(1+$BJ392*--(BQ$3&gt;=$BK392))*--(IFERROR(MOD(MONTH(BQ$3),$BI392),0)=0)</f>
        <v>#REF!</v>
      </c>
      <c r="BR392" s="94" t="e">
        <f t="shared" si="1026"/>
        <v>#REF!</v>
      </c>
      <c r="BS392" s="94" t="e">
        <f t="shared" si="1026"/>
        <v>#REF!</v>
      </c>
      <c r="BT392" s="94" t="e">
        <f t="shared" si="1026"/>
        <v>#REF!</v>
      </c>
      <c r="BU392" s="94" t="e">
        <f t="shared" si="1026"/>
        <v>#REF!</v>
      </c>
      <c r="BV392" s="94" t="e">
        <f t="shared" si="1026"/>
        <v>#REF!</v>
      </c>
      <c r="BW392" s="94" t="e">
        <f t="shared" si="1026"/>
        <v>#REF!</v>
      </c>
      <c r="BX392" s="94" t="e">
        <f t="shared" si="1026"/>
        <v>#REF!</v>
      </c>
      <c r="BY392" s="79"/>
      <c r="BZ392" s="80" t="e">
        <f t="shared" si="969"/>
        <v>#REF!</v>
      </c>
      <c r="CA392" s="85" t="e">
        <f>BZ392/BZ318</f>
        <v>#REF!</v>
      </c>
      <c r="CB392" s="60"/>
      <c r="CC392" s="94" t="e">
        <f t="shared" ref="CC392:CN392" si="1027">((CC318*$G392*--(AND($BF392=0,$BG392=0))+$BF392+CC318*$BG392)*--(CC$3&gt;=$BH392))*(1+$BJ392*--(CC$3&gt;=$BK392))*--(IFERROR(MOD(MONTH(CC$3),$BI392),0)=0)</f>
        <v>#REF!</v>
      </c>
      <c r="CD392" s="94" t="e">
        <f t="shared" si="1027"/>
        <v>#REF!</v>
      </c>
      <c r="CE392" s="94" t="e">
        <f t="shared" si="1027"/>
        <v>#REF!</v>
      </c>
      <c r="CF392" s="94" t="e">
        <f t="shared" si="1027"/>
        <v>#REF!</v>
      </c>
      <c r="CG392" s="94" t="e">
        <f t="shared" si="1027"/>
        <v>#REF!</v>
      </c>
      <c r="CH392" s="94" t="e">
        <f t="shared" si="1027"/>
        <v>#REF!</v>
      </c>
      <c r="CI392" s="94" t="e">
        <f t="shared" si="1027"/>
        <v>#REF!</v>
      </c>
      <c r="CJ392" s="94" t="e">
        <f t="shared" si="1027"/>
        <v>#REF!</v>
      </c>
      <c r="CK392" s="94" t="e">
        <f t="shared" si="1027"/>
        <v>#REF!</v>
      </c>
      <c r="CL392" s="94" t="e">
        <f t="shared" si="1027"/>
        <v>#REF!</v>
      </c>
      <c r="CM392" s="94" t="e">
        <f t="shared" si="1027"/>
        <v>#REF!</v>
      </c>
      <c r="CN392" s="94" t="e">
        <f t="shared" si="1027"/>
        <v>#REF!</v>
      </c>
      <c r="CO392" s="79"/>
      <c r="CP392" s="80" t="e">
        <f t="shared" si="971"/>
        <v>#REF!</v>
      </c>
      <c r="CQ392" s="85" t="e">
        <f>CP392/CP318</f>
        <v>#REF!</v>
      </c>
    </row>
    <row r="393" spans="1:95" ht="10.5" customHeight="1" x14ac:dyDescent="0.25">
      <c r="A393" s="70" t="str">
        <f t="shared" si="995"/>
        <v>Lucro líquido</v>
      </c>
      <c r="B393" s="70"/>
      <c r="C393" s="70"/>
      <c r="D393" s="3" t="s">
        <v>176</v>
      </c>
      <c r="E393" s="3" t="e">
        <f>D316</f>
        <v>#REF!</v>
      </c>
      <c r="F393" s="60"/>
      <c r="G393" s="6"/>
      <c r="H393" s="60"/>
      <c r="I393" s="4">
        <v>5380.2512893570911</v>
      </c>
      <c r="J393" s="4">
        <v>9686.9238883268717</v>
      </c>
      <c r="K393" s="4">
        <v>17928.209420657429</v>
      </c>
      <c r="L393" s="4">
        <v>12351.492898276711</v>
      </c>
      <c r="M393" s="4">
        <v>19278.782239636141</v>
      </c>
      <c r="N393" s="4">
        <v>20302.570391011672</v>
      </c>
      <c r="O393" s="4">
        <v>20324.872647089949</v>
      </c>
      <c r="P393" s="4">
        <v>23074.56802404864</v>
      </c>
      <c r="Q393" s="4">
        <v>9751.2747227284381</v>
      </c>
      <c r="R393" s="4">
        <v>14163.820029970069</v>
      </c>
      <c r="S393" s="4">
        <v>19745.125076644508</v>
      </c>
      <c r="T393" s="4">
        <v>22595.363621548149</v>
      </c>
      <c r="U393" s="60"/>
      <c r="V393" s="4">
        <f t="shared" si="964"/>
        <v>194583.25424929563</v>
      </c>
      <c r="W393" s="6">
        <f>V393/V318</f>
        <v>0.30242850941142363</v>
      </c>
      <c r="X393" s="60"/>
      <c r="Y393" s="4" t="e">
        <f t="shared" ref="Y393:AJ393" si="1028">Y379+Y380+Y386+SUM(Y387:Y389)</f>
        <v>#REF!</v>
      </c>
      <c r="Z393" s="4" t="e">
        <f t="shared" si="1028"/>
        <v>#REF!</v>
      </c>
      <c r="AA393" s="4" t="e">
        <f t="shared" si="1028"/>
        <v>#REF!</v>
      </c>
      <c r="AB393" s="4" t="e">
        <f t="shared" si="1028"/>
        <v>#REF!</v>
      </c>
      <c r="AC393" s="4" t="e">
        <f t="shared" si="1028"/>
        <v>#REF!</v>
      </c>
      <c r="AD393" s="4" t="e">
        <f t="shared" si="1028"/>
        <v>#REF!</v>
      </c>
      <c r="AE393" s="4" t="e">
        <f t="shared" si="1028"/>
        <v>#REF!</v>
      </c>
      <c r="AF393" s="4" t="e">
        <f t="shared" si="1028"/>
        <v>#REF!</v>
      </c>
      <c r="AG393" s="4" t="e">
        <f t="shared" si="1028"/>
        <v>#REF!</v>
      </c>
      <c r="AH393" s="4" t="e">
        <f t="shared" si="1028"/>
        <v>#REF!</v>
      </c>
      <c r="AI393" s="4" t="e">
        <f t="shared" si="1028"/>
        <v>#REF!</v>
      </c>
      <c r="AJ393" s="4" t="e">
        <f t="shared" si="1028"/>
        <v>#REF!</v>
      </c>
      <c r="AK393" s="60"/>
      <c r="AL393" s="4" t="e">
        <f t="shared" si="965"/>
        <v>#REF!</v>
      </c>
      <c r="AM393" s="6" t="e">
        <f>AL393/AL318</f>
        <v>#REF!</v>
      </c>
      <c r="AN393" s="60" t="e">
        <f>D316&amp;D393</f>
        <v>#REF!</v>
      </c>
      <c r="AO393" s="4" t="e">
        <f t="shared" ref="AO393:AZ393" si="1029">AO379+AO380+AO386+SUM(AO387:AO389)</f>
        <v>#REF!</v>
      </c>
      <c r="AP393" s="4" t="e">
        <f t="shared" si="1029"/>
        <v>#REF!</v>
      </c>
      <c r="AQ393" s="4" t="e">
        <f t="shared" si="1029"/>
        <v>#REF!</v>
      </c>
      <c r="AR393" s="4" t="e">
        <f t="shared" si="1029"/>
        <v>#REF!</v>
      </c>
      <c r="AS393" s="4" t="e">
        <f t="shared" si="1029"/>
        <v>#REF!</v>
      </c>
      <c r="AT393" s="4" t="e">
        <f t="shared" si="1029"/>
        <v>#REF!</v>
      </c>
      <c r="AU393" s="4" t="e">
        <f t="shared" si="1029"/>
        <v>#REF!</v>
      </c>
      <c r="AV393" s="4" t="e">
        <f t="shared" si="1029"/>
        <v>#REF!</v>
      </c>
      <c r="AW393" s="4" t="e">
        <f t="shared" si="1029"/>
        <v>#REF!</v>
      </c>
      <c r="AX393" s="4" t="e">
        <f t="shared" si="1029"/>
        <v>#REF!</v>
      </c>
      <c r="AY393" s="4" t="e">
        <f t="shared" si="1029"/>
        <v>#REF!</v>
      </c>
      <c r="AZ393" s="4" t="e">
        <f t="shared" si="1029"/>
        <v>#REF!</v>
      </c>
      <c r="BA393" s="60"/>
      <c r="BB393" s="4" t="e">
        <f t="shared" si="966"/>
        <v>#REF!</v>
      </c>
      <c r="BC393" s="6" t="e">
        <f>BB393/BB318</f>
        <v>#REF!</v>
      </c>
      <c r="BD393" s="60"/>
      <c r="BE393" s="4"/>
      <c r="BF393" s="102"/>
      <c r="BG393" s="102"/>
      <c r="BH393" s="103"/>
      <c r="BI393" s="103"/>
      <c r="BJ393" s="103"/>
      <c r="BK393" s="103"/>
      <c r="BL393" s="60"/>
      <c r="BM393" s="4" t="e">
        <f t="shared" ref="BM393:BX393" si="1030">BM379+BM380+BM386+SUM(BM387:BM389)</f>
        <v>#REF!</v>
      </c>
      <c r="BN393" s="4" t="e">
        <f t="shared" si="1030"/>
        <v>#REF!</v>
      </c>
      <c r="BO393" s="4" t="e">
        <f t="shared" si="1030"/>
        <v>#REF!</v>
      </c>
      <c r="BP393" s="4" t="e">
        <f t="shared" si="1030"/>
        <v>#REF!</v>
      </c>
      <c r="BQ393" s="4" t="e">
        <f t="shared" si="1030"/>
        <v>#REF!</v>
      </c>
      <c r="BR393" s="4" t="e">
        <f t="shared" si="1030"/>
        <v>#REF!</v>
      </c>
      <c r="BS393" s="4" t="e">
        <f t="shared" si="1030"/>
        <v>#REF!</v>
      </c>
      <c r="BT393" s="4" t="e">
        <f t="shared" si="1030"/>
        <v>#REF!</v>
      </c>
      <c r="BU393" s="4" t="e">
        <f t="shared" si="1030"/>
        <v>#REF!</v>
      </c>
      <c r="BV393" s="4" t="e">
        <f t="shared" si="1030"/>
        <v>#REF!</v>
      </c>
      <c r="BW393" s="4" t="e">
        <f t="shared" si="1030"/>
        <v>#REF!</v>
      </c>
      <c r="BX393" s="4" t="e">
        <f t="shared" si="1030"/>
        <v>#REF!</v>
      </c>
      <c r="BY393" s="60"/>
      <c r="BZ393" s="4" t="e">
        <f t="shared" si="969"/>
        <v>#REF!</v>
      </c>
      <c r="CA393" s="6" t="e">
        <f>BZ393/BZ318</f>
        <v>#REF!</v>
      </c>
      <c r="CB393" s="60"/>
      <c r="CC393" s="4" t="e">
        <f t="shared" ref="CC393:CN393" si="1031">CC379+CC380+CC386+SUM(CC387:CC389)</f>
        <v>#REF!</v>
      </c>
      <c r="CD393" s="4" t="e">
        <f t="shared" si="1031"/>
        <v>#REF!</v>
      </c>
      <c r="CE393" s="4" t="e">
        <f t="shared" si="1031"/>
        <v>#REF!</v>
      </c>
      <c r="CF393" s="4" t="e">
        <f t="shared" si="1031"/>
        <v>#REF!</v>
      </c>
      <c r="CG393" s="4" t="e">
        <f t="shared" si="1031"/>
        <v>#REF!</v>
      </c>
      <c r="CH393" s="4" t="e">
        <f t="shared" si="1031"/>
        <v>#REF!</v>
      </c>
      <c r="CI393" s="4" t="e">
        <f t="shared" si="1031"/>
        <v>#REF!</v>
      </c>
      <c r="CJ393" s="4" t="e">
        <f t="shared" si="1031"/>
        <v>#REF!</v>
      </c>
      <c r="CK393" s="4" t="e">
        <f t="shared" si="1031"/>
        <v>#REF!</v>
      </c>
      <c r="CL393" s="4" t="e">
        <f t="shared" si="1031"/>
        <v>#REF!</v>
      </c>
      <c r="CM393" s="4" t="e">
        <f t="shared" si="1031"/>
        <v>#REF!</v>
      </c>
      <c r="CN393" s="4" t="e">
        <f t="shared" si="1031"/>
        <v>#REF!</v>
      </c>
      <c r="CO393" s="60"/>
      <c r="CP393" s="4" t="e">
        <f t="shared" si="971"/>
        <v>#REF!</v>
      </c>
      <c r="CQ393" s="6" t="e">
        <f>CP393/CP318</f>
        <v>#REF!</v>
      </c>
    </row>
    <row r="394" spans="1:95" ht="10.5" customHeight="1" x14ac:dyDescent="0.25">
      <c r="A394" s="70"/>
      <c r="B394" s="70"/>
      <c r="C394" s="70"/>
      <c r="D394" s="60"/>
      <c r="E394" s="60"/>
      <c r="F394" s="60"/>
      <c r="G394" s="61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1"/>
      <c r="W394" s="61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1"/>
      <c r="AM394" s="61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1"/>
      <c r="BC394" s="61"/>
      <c r="BD394" s="60"/>
      <c r="BE394" s="60"/>
      <c r="BF394" s="69"/>
      <c r="BG394" s="69"/>
      <c r="BH394" s="121"/>
      <c r="BI394" s="121"/>
      <c r="BJ394" s="121"/>
      <c r="BK394" s="121"/>
      <c r="BL394" s="60"/>
      <c r="BM394" s="60"/>
      <c r="BN394" s="60"/>
      <c r="BO394" s="60"/>
      <c r="BP394" s="60"/>
      <c r="BQ394" s="60"/>
      <c r="BR394" s="60"/>
      <c r="BS394" s="60"/>
      <c r="BT394" s="60"/>
      <c r="BU394" s="60"/>
      <c r="BV394" s="60"/>
      <c r="BW394" s="60"/>
      <c r="BX394" s="60"/>
      <c r="BY394" s="60"/>
      <c r="BZ394" s="61"/>
      <c r="CA394" s="61"/>
      <c r="CB394" s="60"/>
      <c r="CC394" s="60"/>
      <c r="CD394" s="60"/>
      <c r="CE394" s="60"/>
      <c r="CF394" s="60"/>
      <c r="CG394" s="60"/>
      <c r="CH394" s="60"/>
      <c r="CI394" s="60"/>
      <c r="CJ394" s="60"/>
      <c r="CK394" s="60"/>
      <c r="CL394" s="60"/>
      <c r="CM394" s="60"/>
      <c r="CN394" s="60"/>
      <c r="CO394" s="60"/>
      <c r="CP394" s="61"/>
      <c r="CQ394" s="61"/>
    </row>
    <row r="395" spans="1:95" ht="10.5" customHeight="1" x14ac:dyDescent="0.25">
      <c r="A395" s="133" t="s">
        <v>324</v>
      </c>
      <c r="B395" s="133"/>
      <c r="C395" s="133"/>
      <c r="D395" s="134" t="e">
        <f>#REF!</f>
        <v>#REF!</v>
      </c>
      <c r="E395" s="134"/>
      <c r="F395" s="132"/>
      <c r="G395" s="135"/>
      <c r="H395" s="132"/>
      <c r="I395" s="61" t="e">
        <f t="shared" ref="I395:T395" si="1032">MAX(ROUND((I396-$BH397)/30+1,0),0)</f>
        <v>#REF!</v>
      </c>
      <c r="J395" s="61" t="e">
        <f t="shared" si="1032"/>
        <v>#REF!</v>
      </c>
      <c r="K395" s="61" t="e">
        <f t="shared" si="1032"/>
        <v>#REF!</v>
      </c>
      <c r="L395" s="61" t="e">
        <f t="shared" si="1032"/>
        <v>#REF!</v>
      </c>
      <c r="M395" s="61" t="e">
        <f t="shared" si="1032"/>
        <v>#REF!</v>
      </c>
      <c r="N395" s="61" t="e">
        <f t="shared" si="1032"/>
        <v>#REF!</v>
      </c>
      <c r="O395" s="61" t="e">
        <f t="shared" si="1032"/>
        <v>#REF!</v>
      </c>
      <c r="P395" s="61" t="e">
        <f t="shared" si="1032"/>
        <v>#REF!</v>
      </c>
      <c r="Q395" s="61" t="e">
        <f t="shared" si="1032"/>
        <v>#REF!</v>
      </c>
      <c r="R395" s="61" t="e">
        <f t="shared" si="1032"/>
        <v>#REF!</v>
      </c>
      <c r="S395" s="61" t="e">
        <f t="shared" si="1032"/>
        <v>#REF!</v>
      </c>
      <c r="T395" s="61" t="e">
        <f t="shared" si="1032"/>
        <v>#REF!</v>
      </c>
      <c r="U395" s="132"/>
      <c r="V395" s="135"/>
      <c r="W395" s="135"/>
      <c r="X395" s="132"/>
      <c r="Y395" s="61" t="e">
        <f t="shared" ref="Y395:AJ395" si="1033">MAX(ROUND((Y396-$BH397)/30+1,0),0)</f>
        <v>#REF!</v>
      </c>
      <c r="Z395" s="61" t="e">
        <f t="shared" si="1033"/>
        <v>#REF!</v>
      </c>
      <c r="AA395" s="61" t="e">
        <f t="shared" si="1033"/>
        <v>#REF!</v>
      </c>
      <c r="AB395" s="61" t="e">
        <f t="shared" si="1033"/>
        <v>#REF!</v>
      </c>
      <c r="AC395" s="61" t="e">
        <f t="shared" si="1033"/>
        <v>#REF!</v>
      </c>
      <c r="AD395" s="61" t="e">
        <f t="shared" si="1033"/>
        <v>#REF!</v>
      </c>
      <c r="AE395" s="61" t="e">
        <f t="shared" si="1033"/>
        <v>#REF!</v>
      </c>
      <c r="AF395" s="61" t="e">
        <f t="shared" si="1033"/>
        <v>#REF!</v>
      </c>
      <c r="AG395" s="61" t="e">
        <f t="shared" si="1033"/>
        <v>#REF!</v>
      </c>
      <c r="AH395" s="61" t="e">
        <f t="shared" si="1033"/>
        <v>#REF!</v>
      </c>
      <c r="AI395" s="61" t="e">
        <f t="shared" si="1033"/>
        <v>#REF!</v>
      </c>
      <c r="AJ395" s="61" t="e">
        <f t="shared" si="1033"/>
        <v>#REF!</v>
      </c>
      <c r="AK395" s="132"/>
      <c r="AL395" s="135"/>
      <c r="AM395" s="135"/>
      <c r="AN395" s="132"/>
      <c r="AO395" s="61" t="e">
        <f t="shared" ref="AO395:AZ395" si="1034">MAX(ROUND((AO396-$BH397)/30+1,0),0)</f>
        <v>#REF!</v>
      </c>
      <c r="AP395" s="61" t="e">
        <f t="shared" si="1034"/>
        <v>#REF!</v>
      </c>
      <c r="AQ395" s="61" t="e">
        <f t="shared" si="1034"/>
        <v>#REF!</v>
      </c>
      <c r="AR395" s="61" t="e">
        <f t="shared" si="1034"/>
        <v>#REF!</v>
      </c>
      <c r="AS395" s="61" t="e">
        <f t="shared" si="1034"/>
        <v>#REF!</v>
      </c>
      <c r="AT395" s="61" t="e">
        <f t="shared" si="1034"/>
        <v>#REF!</v>
      </c>
      <c r="AU395" s="61" t="e">
        <f t="shared" si="1034"/>
        <v>#REF!</v>
      </c>
      <c r="AV395" s="61" t="e">
        <f t="shared" si="1034"/>
        <v>#REF!</v>
      </c>
      <c r="AW395" s="61" t="e">
        <f t="shared" si="1034"/>
        <v>#REF!</v>
      </c>
      <c r="AX395" s="61" t="e">
        <f t="shared" si="1034"/>
        <v>#REF!</v>
      </c>
      <c r="AY395" s="61" t="e">
        <f t="shared" si="1034"/>
        <v>#REF!</v>
      </c>
      <c r="AZ395" s="61" t="e">
        <f t="shared" si="1034"/>
        <v>#REF!</v>
      </c>
      <c r="BA395" s="132"/>
      <c r="BB395" s="135"/>
      <c r="BC395" s="135"/>
      <c r="BD395" s="132"/>
      <c r="BE395" s="132"/>
      <c r="BF395" s="136"/>
      <c r="BG395" s="136"/>
      <c r="BH395" s="137"/>
      <c r="BI395" s="137"/>
      <c r="BJ395" s="137"/>
      <c r="BK395" s="137"/>
      <c r="BL395" s="132"/>
      <c r="BM395" s="61" t="e">
        <f t="shared" ref="BM395:BX395" si="1035">MAX(ROUND((BM396-$BH397)/30+1,0),0)</f>
        <v>#REF!</v>
      </c>
      <c r="BN395" s="61" t="e">
        <f t="shared" si="1035"/>
        <v>#REF!</v>
      </c>
      <c r="BO395" s="61" t="e">
        <f t="shared" si="1035"/>
        <v>#REF!</v>
      </c>
      <c r="BP395" s="61" t="e">
        <f t="shared" si="1035"/>
        <v>#REF!</v>
      </c>
      <c r="BQ395" s="61" t="e">
        <f t="shared" si="1035"/>
        <v>#REF!</v>
      </c>
      <c r="BR395" s="61" t="e">
        <f t="shared" si="1035"/>
        <v>#REF!</v>
      </c>
      <c r="BS395" s="61" t="e">
        <f t="shared" si="1035"/>
        <v>#REF!</v>
      </c>
      <c r="BT395" s="61" t="e">
        <f t="shared" si="1035"/>
        <v>#REF!</v>
      </c>
      <c r="BU395" s="61" t="e">
        <f t="shared" si="1035"/>
        <v>#REF!</v>
      </c>
      <c r="BV395" s="61" t="e">
        <f t="shared" si="1035"/>
        <v>#REF!</v>
      </c>
      <c r="BW395" s="61" t="e">
        <f t="shared" si="1035"/>
        <v>#REF!</v>
      </c>
      <c r="BX395" s="61" t="e">
        <f t="shared" si="1035"/>
        <v>#REF!</v>
      </c>
      <c r="BY395" s="132"/>
      <c r="BZ395" s="65" t="e">
        <f>-(BZ409+BZ428)/12/0.67</f>
        <v>#REF!</v>
      </c>
      <c r="CA395" s="135"/>
      <c r="CB395" s="132"/>
      <c r="CC395" s="61" t="e">
        <f t="shared" ref="CC395:CN395" si="1036">MAX(ROUND((CC396-$BH397)/30+1,0),0)</f>
        <v>#REF!</v>
      </c>
      <c r="CD395" s="61" t="e">
        <f t="shared" si="1036"/>
        <v>#REF!</v>
      </c>
      <c r="CE395" s="61" t="e">
        <f t="shared" si="1036"/>
        <v>#REF!</v>
      </c>
      <c r="CF395" s="61" t="e">
        <f t="shared" si="1036"/>
        <v>#REF!</v>
      </c>
      <c r="CG395" s="61" t="e">
        <f t="shared" si="1036"/>
        <v>#REF!</v>
      </c>
      <c r="CH395" s="61" t="e">
        <f t="shared" si="1036"/>
        <v>#REF!</v>
      </c>
      <c r="CI395" s="61" t="e">
        <f t="shared" si="1036"/>
        <v>#REF!</v>
      </c>
      <c r="CJ395" s="61" t="e">
        <f t="shared" si="1036"/>
        <v>#REF!</v>
      </c>
      <c r="CK395" s="61" t="e">
        <f t="shared" si="1036"/>
        <v>#REF!</v>
      </c>
      <c r="CL395" s="61" t="e">
        <f t="shared" si="1036"/>
        <v>#REF!</v>
      </c>
      <c r="CM395" s="61" t="e">
        <f t="shared" si="1036"/>
        <v>#REF!</v>
      </c>
      <c r="CN395" s="61" t="e">
        <f t="shared" si="1036"/>
        <v>#REF!</v>
      </c>
      <c r="CO395" s="132"/>
      <c r="CP395" s="135"/>
      <c r="CQ395" s="135"/>
    </row>
    <row r="396" spans="1:95" ht="10.5" customHeight="1" x14ac:dyDescent="0.25">
      <c r="A396" s="70"/>
      <c r="B396" s="70"/>
      <c r="C396" s="70"/>
      <c r="D396" s="60"/>
      <c r="E396" s="60"/>
      <c r="F396" s="60"/>
      <c r="G396" s="61" t="s">
        <v>204</v>
      </c>
      <c r="H396" s="60"/>
      <c r="I396" s="1">
        <v>44927</v>
      </c>
      <c r="J396" s="1">
        <v>44958</v>
      </c>
      <c r="K396" s="1">
        <v>44986</v>
      </c>
      <c r="L396" s="1">
        <v>45017</v>
      </c>
      <c r="M396" s="1">
        <v>45047</v>
      </c>
      <c r="N396" s="1">
        <v>45078</v>
      </c>
      <c r="O396" s="1">
        <v>45108</v>
      </c>
      <c r="P396" s="1">
        <v>45139</v>
      </c>
      <c r="Q396" s="1">
        <v>45170</v>
      </c>
      <c r="R396" s="1">
        <v>45200</v>
      </c>
      <c r="S396" s="1">
        <v>45231</v>
      </c>
      <c r="T396" s="1">
        <v>45261</v>
      </c>
      <c r="U396" s="1"/>
      <c r="V396" s="61">
        <v>2023</v>
      </c>
      <c r="W396" s="61" t="s">
        <v>204</v>
      </c>
      <c r="X396" s="60"/>
      <c r="Y396" s="1">
        <f t="shared" ref="Y396:AJ396" si="1037">Y$3</f>
        <v>45292</v>
      </c>
      <c r="Z396" s="1">
        <f t="shared" si="1037"/>
        <v>45323</v>
      </c>
      <c r="AA396" s="1">
        <f t="shared" si="1037"/>
        <v>45352</v>
      </c>
      <c r="AB396" s="1">
        <f t="shared" si="1037"/>
        <v>45383</v>
      </c>
      <c r="AC396" s="1">
        <f t="shared" si="1037"/>
        <v>45413</v>
      </c>
      <c r="AD396" s="1">
        <f t="shared" si="1037"/>
        <v>45444</v>
      </c>
      <c r="AE396" s="1">
        <f t="shared" si="1037"/>
        <v>45474</v>
      </c>
      <c r="AF396" s="1">
        <f t="shared" si="1037"/>
        <v>45505</v>
      </c>
      <c r="AG396" s="1">
        <f t="shared" si="1037"/>
        <v>45536</v>
      </c>
      <c r="AH396" s="1">
        <f t="shared" si="1037"/>
        <v>45566</v>
      </c>
      <c r="AI396" s="1">
        <f t="shared" si="1037"/>
        <v>45597</v>
      </c>
      <c r="AJ396" s="1">
        <f t="shared" si="1037"/>
        <v>45627</v>
      </c>
      <c r="AK396" s="60"/>
      <c r="AL396" s="61">
        <v>2024</v>
      </c>
      <c r="AM396" s="61" t="s">
        <v>204</v>
      </c>
      <c r="AN396" s="60"/>
      <c r="AO396" s="1">
        <f t="shared" ref="AO396:AZ396" si="1038">AO$3</f>
        <v>45658</v>
      </c>
      <c r="AP396" s="1">
        <f t="shared" si="1038"/>
        <v>45689</v>
      </c>
      <c r="AQ396" s="1">
        <f t="shared" si="1038"/>
        <v>45717</v>
      </c>
      <c r="AR396" s="1">
        <f t="shared" si="1038"/>
        <v>45748</v>
      </c>
      <c r="AS396" s="1">
        <f t="shared" si="1038"/>
        <v>45778</v>
      </c>
      <c r="AT396" s="1">
        <f t="shared" si="1038"/>
        <v>45809</v>
      </c>
      <c r="AU396" s="1">
        <f t="shared" si="1038"/>
        <v>45839</v>
      </c>
      <c r="AV396" s="1">
        <f t="shared" si="1038"/>
        <v>45870</v>
      </c>
      <c r="AW396" s="1">
        <f t="shared" si="1038"/>
        <v>45901</v>
      </c>
      <c r="AX396" s="1">
        <f t="shared" si="1038"/>
        <v>45931</v>
      </c>
      <c r="AY396" s="1">
        <f t="shared" si="1038"/>
        <v>45962</v>
      </c>
      <c r="AZ396" s="1">
        <f t="shared" si="1038"/>
        <v>45992</v>
      </c>
      <c r="BA396" s="60"/>
      <c r="BB396" s="61">
        <v>2025</v>
      </c>
      <c r="BC396" s="61" t="s">
        <v>204</v>
      </c>
      <c r="BD396" s="60"/>
      <c r="BE396" s="4" t="s">
        <v>206</v>
      </c>
      <c r="BF396" s="102" t="s">
        <v>207</v>
      </c>
      <c r="BG396" s="102" t="s">
        <v>208</v>
      </c>
      <c r="BH396" s="103" t="s">
        <v>209</v>
      </c>
      <c r="BI396" s="102" t="s">
        <v>210</v>
      </c>
      <c r="BJ396" s="102" t="s">
        <v>211</v>
      </c>
      <c r="BK396" s="103" t="s">
        <v>212</v>
      </c>
      <c r="BL396" s="60"/>
      <c r="BM396" s="1">
        <f t="shared" ref="BM396:BX396" si="1039">BM$3</f>
        <v>46023</v>
      </c>
      <c r="BN396" s="1">
        <f t="shared" si="1039"/>
        <v>46054</v>
      </c>
      <c r="BO396" s="1">
        <f t="shared" si="1039"/>
        <v>46082</v>
      </c>
      <c r="BP396" s="1">
        <f t="shared" si="1039"/>
        <v>46113</v>
      </c>
      <c r="BQ396" s="1">
        <f t="shared" si="1039"/>
        <v>46143</v>
      </c>
      <c r="BR396" s="1">
        <f t="shared" si="1039"/>
        <v>46174</v>
      </c>
      <c r="BS396" s="1">
        <f t="shared" si="1039"/>
        <v>46204</v>
      </c>
      <c r="BT396" s="1">
        <f t="shared" si="1039"/>
        <v>46235</v>
      </c>
      <c r="BU396" s="1">
        <f t="shared" si="1039"/>
        <v>46266</v>
      </c>
      <c r="BV396" s="1">
        <f t="shared" si="1039"/>
        <v>46296</v>
      </c>
      <c r="BW396" s="1">
        <f t="shared" si="1039"/>
        <v>46327</v>
      </c>
      <c r="BX396" s="1">
        <f t="shared" si="1039"/>
        <v>46357</v>
      </c>
      <c r="BY396" s="60"/>
      <c r="BZ396" s="61">
        <v>2026</v>
      </c>
      <c r="CA396" s="61" t="s">
        <v>204</v>
      </c>
      <c r="CB396" s="60"/>
      <c r="CC396" s="1">
        <f t="shared" ref="CC396:CN396" si="1040">CC$3</f>
        <v>46388</v>
      </c>
      <c r="CD396" s="1">
        <f t="shared" si="1040"/>
        <v>46419</v>
      </c>
      <c r="CE396" s="1">
        <f t="shared" si="1040"/>
        <v>46447</v>
      </c>
      <c r="CF396" s="1">
        <f t="shared" si="1040"/>
        <v>46478</v>
      </c>
      <c r="CG396" s="1">
        <f t="shared" si="1040"/>
        <v>46508</v>
      </c>
      <c r="CH396" s="1">
        <f t="shared" si="1040"/>
        <v>46539</v>
      </c>
      <c r="CI396" s="1">
        <f t="shared" si="1040"/>
        <v>46569</v>
      </c>
      <c r="CJ396" s="1">
        <f t="shared" si="1040"/>
        <v>46600</v>
      </c>
      <c r="CK396" s="1">
        <f t="shared" si="1040"/>
        <v>46631</v>
      </c>
      <c r="CL396" s="1">
        <f t="shared" si="1040"/>
        <v>46661</v>
      </c>
      <c r="CM396" s="1">
        <f t="shared" si="1040"/>
        <v>46692</v>
      </c>
      <c r="CN396" s="1">
        <f t="shared" si="1040"/>
        <v>46722</v>
      </c>
      <c r="CO396" s="60"/>
      <c r="CP396" s="61">
        <v>2026</v>
      </c>
      <c r="CQ396" s="61" t="s">
        <v>204</v>
      </c>
    </row>
    <row r="397" spans="1:95" ht="10.5" customHeight="1" x14ac:dyDescent="0.25">
      <c r="A397" s="70" t="str">
        <f t="shared" ref="A397:A428" si="1041">B397&amp;D397</f>
        <v>ReceitaReceita bruta</v>
      </c>
      <c r="B397" s="70" t="s">
        <v>20</v>
      </c>
      <c r="C397" s="70" t="s">
        <v>319</v>
      </c>
      <c r="D397" s="3" t="s">
        <v>52</v>
      </c>
      <c r="E397" s="3" t="e">
        <f>D395</f>
        <v>#REF!</v>
      </c>
      <c r="F397" s="60"/>
      <c r="G397" s="6">
        <v>1</v>
      </c>
      <c r="H397" s="60"/>
      <c r="I397" s="4" t="e">
        <f t="array" ref="I397">$BF397*(1+INDEX(#REF!,MATCH($D395,#REF!,0),COUNTIF(#REF!,"&lt;="&amp;I395)))*(1+IFERROR(INDEX(#REF!,MATCH($D395,#REF!,0),MATCH(MONTH(I396),#REF!,0)),0))</f>
        <v>#REF!</v>
      </c>
      <c r="J397" s="4" t="e">
        <f t="array" ref="J397">$BF397*(1+INDEX(#REF!,MATCH($D395,#REF!,0),COUNTIF(#REF!,"&lt;="&amp;J395)))*(1+IFERROR(INDEX(#REF!,MATCH($D395,#REF!,0),MATCH(MONTH(J396),#REF!,0)),0))</f>
        <v>#REF!</v>
      </c>
      <c r="K397" s="4" t="e">
        <f t="array" ref="K397">$BF397*(1+INDEX(#REF!,MATCH($D395,#REF!,0),COUNTIF(#REF!,"&lt;="&amp;K395)))*(1+IFERROR(INDEX(#REF!,MATCH($D395,#REF!,0),MATCH(MONTH(K396),#REF!,0)),0))</f>
        <v>#REF!</v>
      </c>
      <c r="L397" s="4" t="e">
        <f t="array" ref="L397">$BF397*(1+INDEX(#REF!,MATCH($D395,#REF!,0),COUNTIF(#REF!,"&lt;="&amp;L395)))*(1+IFERROR(INDEX(#REF!,MATCH($D395,#REF!,0),MATCH(MONTH(L396),#REF!,0)),0))</f>
        <v>#REF!</v>
      </c>
      <c r="M397" s="4" t="e">
        <f t="array" ref="M397">$BF397*(1+INDEX(#REF!,MATCH($D395,#REF!,0),COUNTIF(#REF!,"&lt;="&amp;M395)))*(1+IFERROR(INDEX(#REF!,MATCH($D395,#REF!,0),MATCH(MONTH(M396),#REF!,0)),0))</f>
        <v>#REF!</v>
      </c>
      <c r="N397" s="4" t="e">
        <f t="array" ref="N397">$BF397*(1+INDEX(#REF!,MATCH($D395,#REF!,0),COUNTIF(#REF!,"&lt;="&amp;N395)))*(1+IFERROR(INDEX(#REF!,MATCH($D395,#REF!,0),MATCH(MONTH(N396),#REF!,0)),0))</f>
        <v>#REF!</v>
      </c>
      <c r="O397" s="4" t="e">
        <f t="array" ref="O397">$BF397*(1+INDEX(#REF!,MATCH($D395,#REF!,0),COUNTIF(#REF!,"&lt;="&amp;O395)))*(1+IFERROR(INDEX(#REF!,MATCH($D395,#REF!,0),MATCH(MONTH(O396),#REF!,0)),0))</f>
        <v>#REF!</v>
      </c>
      <c r="P397" s="4" t="e">
        <f t="array" ref="P397">$BF397*(1+INDEX(#REF!,MATCH($D395,#REF!,0),COUNTIF(#REF!,"&lt;="&amp;P395)))*(1+IFERROR(INDEX(#REF!,MATCH($D395,#REF!,0),MATCH(MONTH(P396),#REF!,0)),0))</f>
        <v>#REF!</v>
      </c>
      <c r="Q397" s="4" t="e">
        <f t="array" ref="Q397">$BF397*(1+INDEX(#REF!,MATCH($D395,#REF!,0),COUNTIF(#REF!,"&lt;="&amp;Q395)))*(1+IFERROR(INDEX(#REF!,MATCH($D395,#REF!,0),MATCH(MONTH(Q396),#REF!,0)),0))</f>
        <v>#REF!</v>
      </c>
      <c r="R397" s="4" t="e">
        <f t="array" ref="R397">$BF397*(1+INDEX(#REF!,MATCH($D395,#REF!,0),COUNTIF(#REF!,"&lt;="&amp;R395)))*(1+IFERROR(INDEX(#REF!,MATCH($D395,#REF!,0),MATCH(MONTH(R396),#REF!,0)),0))</f>
        <v>#REF!</v>
      </c>
      <c r="S397" s="4" t="e">
        <f t="array" ref="S397">$BF397*(1+INDEX(#REF!,MATCH($D395,#REF!,0),COUNTIF(#REF!,"&lt;="&amp;S395)))*(1+IFERROR(INDEX(#REF!,MATCH($D395,#REF!,0),MATCH(MONTH(S396),#REF!,0)),0))</f>
        <v>#REF!</v>
      </c>
      <c r="T397" s="4" t="e">
        <f t="array" ref="T397">$BF397*(1+INDEX(#REF!,MATCH($D395,#REF!,0),COUNTIF(#REF!,"&lt;="&amp;T395)))*(1+IFERROR(INDEX(#REF!,MATCH($D395,#REF!,0),MATCH(MONTH(T396),#REF!,0)),0))</f>
        <v>#REF!</v>
      </c>
      <c r="U397" s="60"/>
      <c r="V397" s="4" t="e">
        <f t="shared" ref="V397:V414" si="1042">SUM(I397:T397)</f>
        <v>#REF!</v>
      </c>
      <c r="W397" s="6" t="e">
        <f>V397/V397</f>
        <v>#REF!</v>
      </c>
      <c r="X397" s="60"/>
      <c r="Y397" s="4">
        <f t="array" ref="Y397">IFERROR(INDEX(#REF!,MATCH($A395&amp;$C397,#REF!,0),MATCH(Y$3,#REF!,0)),0)</f>
        <v>0</v>
      </c>
      <c r="Z397" s="4">
        <f t="array" ref="Z397">IFERROR(INDEX(#REF!,MATCH($A395&amp;$C397,#REF!,0),MATCH(Z$3,#REF!,0)),0)</f>
        <v>0</v>
      </c>
      <c r="AA397" s="4">
        <f t="array" ref="AA397">IFERROR(INDEX(#REF!,MATCH($A395&amp;$C397,#REF!,0),MATCH(AA$3,#REF!,0)),0)</f>
        <v>0</v>
      </c>
      <c r="AB397" s="4">
        <f t="array" ref="AB397">IFERROR(INDEX(#REF!,MATCH($A395&amp;$C397,#REF!,0),MATCH(AB$3,#REF!,0)),0)</f>
        <v>0</v>
      </c>
      <c r="AC397" s="4">
        <f t="array" ref="AC397">IFERROR(INDEX(#REF!,MATCH($A395&amp;$C397,#REF!,0),MATCH(AC$3,#REF!,0)),0)</f>
        <v>0</v>
      </c>
      <c r="AD397" s="4">
        <f t="array" ref="AD397">IFERROR(INDEX(#REF!,MATCH($A395&amp;$C397,#REF!,0),MATCH(AD$3,#REF!,0)),0)</f>
        <v>0</v>
      </c>
      <c r="AE397" s="4">
        <f t="array" ref="AE397">IFERROR(INDEX(#REF!,MATCH($A395&amp;$C397,#REF!,0),MATCH(AE$3,#REF!,0)),0)</f>
        <v>0</v>
      </c>
      <c r="AF397" s="4">
        <f t="array" ref="AF397">IFERROR(INDEX(#REF!,MATCH($A395&amp;$C397,#REF!,0),MATCH(AF$3,#REF!,0)),0)</f>
        <v>0</v>
      </c>
      <c r="AG397" s="4">
        <f t="array" ref="AG397">IFERROR(INDEX(#REF!,MATCH($A395&amp;$C397,#REF!,0),MATCH(AG$3,#REF!,0)),0)</f>
        <v>0</v>
      </c>
      <c r="AH397" s="4">
        <f t="array" ref="AH397">IFERROR(INDEX(#REF!,MATCH($A395&amp;$C397,#REF!,0),MATCH(AH$3,#REF!,0)),0)</f>
        <v>0</v>
      </c>
      <c r="AI397" s="4">
        <f t="array" ref="AI397">IFERROR(INDEX(#REF!,MATCH($A395&amp;$C397,#REF!,0),MATCH(AI$3,#REF!,0)),0)</f>
        <v>0</v>
      </c>
      <c r="AJ397" s="4">
        <f t="array" ref="AJ397">IFERROR(INDEX(#REF!,MATCH($A395&amp;$C397,#REF!,0),MATCH(AJ$3,#REF!,0)),0)</f>
        <v>0</v>
      </c>
      <c r="AK397" s="60"/>
      <c r="AL397" s="4">
        <f t="shared" ref="AL397:AL414" si="1043">SUM(Y397:AJ397)</f>
        <v>0</v>
      </c>
      <c r="AM397" s="6" t="e">
        <f>AL397/AL397</f>
        <v>#DIV/0!</v>
      </c>
      <c r="AN397" s="60" t="e">
        <f>D395&amp;D397</f>
        <v>#REF!</v>
      </c>
      <c r="AO397" s="4">
        <f t="array" ref="AO397">IFERROR(INDEX(#REF!,MATCH($A395&amp;$C397,#REF!,0),MATCH(AO$3,#REF!,0)),0)</f>
        <v>0</v>
      </c>
      <c r="AP397" s="4">
        <f t="array" ref="AP397">IFERROR(INDEX(#REF!,MATCH($A395&amp;$C397,#REF!,0),MATCH(AP$3,#REF!,0)),0)</f>
        <v>0</v>
      </c>
      <c r="AQ397" s="4">
        <f t="array" ref="AQ397">IFERROR(INDEX(#REF!,MATCH($A395&amp;$C397,#REF!,0),MATCH(AQ$3,#REF!,0)),0)</f>
        <v>0</v>
      </c>
      <c r="AR397" s="4">
        <f t="array" ref="AR397">IFERROR(INDEX(#REF!,MATCH($A395&amp;$C397,#REF!,0),MATCH(AR$3,#REF!,0)),0)</f>
        <v>0</v>
      </c>
      <c r="AS397" s="4">
        <f t="array" ref="AS397">IFERROR(INDEX(#REF!,MATCH($A395&amp;$C397,#REF!,0),MATCH(AS$3,#REF!,0)),0)</f>
        <v>0</v>
      </c>
      <c r="AT397" s="4">
        <f t="array" ref="AT397">IFERROR(INDEX(#REF!,MATCH($A395&amp;$C397,#REF!,0),MATCH(AT$3,#REF!,0)),0)</f>
        <v>0</v>
      </c>
      <c r="AU397" s="4">
        <f t="array" ref="AU397">IFERROR(INDEX(#REF!,MATCH($A395&amp;$C397,#REF!,0),MATCH(AU$3,#REF!,0)),0)</f>
        <v>0</v>
      </c>
      <c r="AV397" s="4">
        <f t="array" ref="AV397">IFERROR(INDEX(#REF!,MATCH($A395&amp;$C397,#REF!,0),MATCH(AV$3,#REF!,0)),0)</f>
        <v>0</v>
      </c>
      <c r="AW397" s="4">
        <f t="array" ref="AW397">IFERROR(INDEX(#REF!,MATCH($A395&amp;$C397,#REF!,0),MATCH(AW$3,#REF!,0)),0)</f>
        <v>0</v>
      </c>
      <c r="AX397" s="4">
        <f t="array" ref="AX397">IFERROR(INDEX(#REF!,MATCH($A395&amp;$C397,#REF!,0),MATCH(AX$3,#REF!,0)),0)</f>
        <v>0</v>
      </c>
      <c r="AY397" s="4">
        <f t="array" ref="AY397">IFERROR(INDEX(#REF!,MATCH($A395&amp;$C397,#REF!,0),MATCH(AY$3,#REF!,0)),0)</f>
        <v>0</v>
      </c>
      <c r="AZ397" s="4">
        <f t="array" ref="AZ397">IFERROR(INDEX(#REF!,MATCH($A395&amp;$C397,#REF!,0),MATCH(AZ$3,#REF!,0)),0)</f>
        <v>0</v>
      </c>
      <c r="BA397" s="60"/>
      <c r="BB397" s="4">
        <f t="shared" ref="BB397:BB414" si="1044">SUM(AO397:AZ397)</f>
        <v>0</v>
      </c>
      <c r="BC397" s="6" t="e">
        <f>BB397/BB397</f>
        <v>#DIV/0!</v>
      </c>
      <c r="BD397" s="60"/>
      <c r="BE397" s="4" t="s">
        <v>323</v>
      </c>
      <c r="BF397" s="102" t="e">
        <f t="array" ref="BF397">INDEX(#REF!,MATCH($D395,#REF!,0),MATCH($D397,#REF!,0))</f>
        <v>#REF!</v>
      </c>
      <c r="BG397" s="102"/>
      <c r="BH397" s="103" t="e">
        <f t="array" ref="BH397">INDEX(#REF!,MATCH($D395,#REF!,0),MATCH(BH396,#REF!,0))</f>
        <v>#REF!</v>
      </c>
      <c r="BI397" s="103"/>
      <c r="BJ397" s="63">
        <v>0.25</v>
      </c>
      <c r="BK397" s="103">
        <v>45901</v>
      </c>
      <c r="BL397" s="60"/>
      <c r="BM397" s="4">
        <f t="array" ref="BM397">IFERROR(INDEX(#REF!,MATCH($A395&amp;$C397,#REF!,0),MATCH(BM$3,#REF!,0)),0)</f>
        <v>0</v>
      </c>
      <c r="BN397" s="4">
        <f t="array" ref="BN397">IFERROR(INDEX(#REF!,MATCH($A395&amp;$C397,#REF!,0),MATCH(BN$3,#REF!,0)),0)</f>
        <v>0</v>
      </c>
      <c r="BO397" s="4">
        <f t="array" ref="BO397">IFERROR(INDEX(#REF!,MATCH($A395&amp;$C397,#REF!,0),MATCH(BO$3,#REF!,0)),0)</f>
        <v>0</v>
      </c>
      <c r="BP397" s="4">
        <f t="array" ref="BP397">IFERROR(INDEX(#REF!,MATCH($A395&amp;$C397,#REF!,0),MATCH(BP$3,#REF!,0)),0)</f>
        <v>0</v>
      </c>
      <c r="BQ397" s="4" t="e">
        <f t="array" ref="BQ397">($BF397*(1+INDEX(#REF!,MATCH($D395,#REF!,0),COUNTIF(#REF!,"&lt;="&amp;BQ395)))*(1+IFERROR(INDEX(#REF!,MATCH($D395,#REF!,0),MATCH(MONTH(BQ396),#REF!,0)),0))*--(ROUND((BQ396-$BH397)/30,0)&lt;12)+INDEX($I397:BP397,1,MATCH(EDATE(BQ396,-12),$I396:BP396,0))*(1+BQ$2)*--(ROUND((BQ396-$BH397)/30,0)&gt;=12))*(1+INDEX(#REF!,1,MATCH(BQ396,#REF!,0)))*(1+$BJ397*--($BK397&lt;=BQ396))</f>
        <v>#REF!</v>
      </c>
      <c r="BR397" s="4" t="e">
        <f t="array" ref="BR397">($BF397*(1+INDEX(#REF!,MATCH($D395,#REF!,0),COUNTIF(#REF!,"&lt;="&amp;BR395)))*(1+IFERROR(INDEX(#REF!,MATCH($D395,#REF!,0),MATCH(MONTH(BR396),#REF!,0)),0))*--(ROUND((BR396-$BH397)/30,0)&lt;12)+INDEX($I397:BQ397,1,MATCH(EDATE(BR396,-12),$I396:BQ396,0))*(1+BR$2)*--(ROUND((BR396-$BH397)/30,0)&gt;=12))*(1+INDEX(#REF!,1,MATCH(BR396,#REF!,0)))*(1+$BJ397*--($BK397&lt;=BR396))</f>
        <v>#REF!</v>
      </c>
      <c r="BS397" s="4" t="e">
        <f t="array" ref="BS397">($BF397*(1+INDEX(#REF!,MATCH($D395,#REF!,0),COUNTIF(#REF!,"&lt;="&amp;BS395)))*(1+IFERROR(INDEX(#REF!,MATCH($D395,#REF!,0),MATCH(MONTH(BS396),#REF!,0)),0))*--(ROUND((BS396-$BH397)/30,0)&lt;12)+INDEX($I397:BR397,1,MATCH(EDATE(BS396,-12),$I396:BR396,0))*(1+BS$2)*--(ROUND((BS396-$BH397)/30,0)&gt;=12))*(1+INDEX(#REF!,1,MATCH(BS396,#REF!,0)))*(1+$BJ397*--($BK397&lt;=BS396))</f>
        <v>#REF!</v>
      </c>
      <c r="BT397" s="4" t="e">
        <f t="array" ref="BT397">($BF397*(1+INDEX(#REF!,MATCH($D395,#REF!,0),COUNTIF(#REF!,"&lt;="&amp;BT395)))*(1+IFERROR(INDEX(#REF!,MATCH($D395,#REF!,0),MATCH(MONTH(BT396),#REF!,0)),0))*--(ROUND((BT396-$BH397)/30,0)&lt;12)+INDEX($I397:BS397,1,MATCH(EDATE(BT396,-12),$I396:BS396,0))*(1+BT$2)*--(ROUND((BT396-$BH397)/30,0)&gt;=12))*(1+INDEX(#REF!,1,MATCH(BT396,#REF!,0)))*(1+$BJ397*--($BK397&lt;=BT396))</f>
        <v>#REF!</v>
      </c>
      <c r="BU397" s="4" t="e">
        <f t="array" ref="BU397">($BF397*(1+INDEX(#REF!,MATCH($D395,#REF!,0),COUNTIF(#REF!,"&lt;="&amp;BU395)))*(1+IFERROR(INDEX(#REF!,MATCH($D395,#REF!,0),MATCH(MONTH(BU396),#REF!,0)),0))*--(ROUND((BU396-$BH397)/30,0)&lt;12)+INDEX($I397:BT397,1,MATCH(EDATE(BU396,-12),$I396:BT396,0))*(1+BU$2)*--(ROUND((BU396-$BH397)/30,0)&gt;=12))*(1+INDEX(#REF!,1,MATCH(BU396,#REF!,0)))*(1+$BJ397*--($BK397&lt;=BU396))</f>
        <v>#REF!</v>
      </c>
      <c r="BV397" s="4" t="e">
        <f t="array" ref="BV397">($BF397*(1+INDEX(#REF!,MATCH($D395,#REF!,0),COUNTIF(#REF!,"&lt;="&amp;BV395)))*(1+IFERROR(INDEX(#REF!,MATCH($D395,#REF!,0),MATCH(MONTH(BV396),#REF!,0)),0))*--(ROUND((BV396-$BH397)/30,0)&lt;12)+INDEX($I397:BU397,1,MATCH(EDATE(BV396,-12),$I396:BU396,0))*(1+BV$2)*--(ROUND((BV396-$BH397)/30,0)&gt;=12))*(1+INDEX(#REF!,1,MATCH(BV396,#REF!,0)))*(1+$BJ397*--($BK397&lt;=BV396))</f>
        <v>#REF!</v>
      </c>
      <c r="BW397" s="4" t="e">
        <f t="array" ref="BW397">($BF397*(1+INDEX(#REF!,MATCH($D395,#REF!,0),COUNTIF(#REF!,"&lt;="&amp;BW395)))*(1+IFERROR(INDEX(#REF!,MATCH($D395,#REF!,0),MATCH(MONTH(BW396),#REF!,0)),0))*--(ROUND((BW396-$BH397)/30,0)&lt;12)+INDEX($I397:BV397,1,MATCH(EDATE(BW396,-12),$I396:BV396,0))*(1+BW$2)*--(ROUND((BW396-$BH397)/30,0)&gt;=12))*(1+INDEX(#REF!,1,MATCH(BW396,#REF!,0)))*(1+$BJ397*--($BK397&lt;=BW396))</f>
        <v>#REF!</v>
      </c>
      <c r="BX397" s="4" t="e">
        <f t="array" ref="BX397">($BF397*(1+INDEX(#REF!,MATCH($D395,#REF!,0),COUNTIF(#REF!,"&lt;="&amp;BX395)))*(1+IFERROR(INDEX(#REF!,MATCH($D395,#REF!,0),MATCH(MONTH(BX396),#REF!,0)),0))*--(ROUND((BX396-$BH397)/30,0)&lt;12)+INDEX($I397:BW397,1,MATCH(EDATE(BX396,-12),$I396:BW396,0))*(1+BX$2)*--(ROUND((BX396-$BH397)/30,0)&gt;=12))*(1+INDEX(#REF!,1,MATCH(BX396,#REF!,0)))*(1+$BJ397*--($BK397&lt;=BX396))</f>
        <v>#REF!</v>
      </c>
      <c r="BY397" s="60"/>
      <c r="BZ397" s="4" t="e">
        <f t="shared" ref="BZ397:BZ414" si="1045">SUM(BM397:BX397)</f>
        <v>#REF!</v>
      </c>
      <c r="CA397" s="6" t="e">
        <f>BZ397/BZ397</f>
        <v>#REF!</v>
      </c>
      <c r="CB397" s="60"/>
      <c r="CC397" s="4" t="e">
        <f t="array" ref="CC397">($BF397*(1+INDEX(#REF!,MATCH($D395,#REF!,0),COUNTIF(#REF!,"&lt;="&amp;CC395)))*(1+IFERROR(INDEX(#REF!,MATCH($D395,#REF!,0),MATCH(MONTH(CC396),#REF!,0)),0))*--(ROUND((CC396-$BH397)/30,0)&lt;18)+INDEX($I397:CB397,1,MATCH(EDATE(CC396,-12),$I396:CB396,0))*(1+CC$2)*--(ROUND((CC396-$BH397)/30,0)&gt;=18))*(1+INDEX(#REF!,1,MATCH(CC396,#REF!,0)))*(1+$BJ397*--($BK397&lt;=CC396))</f>
        <v>#REF!</v>
      </c>
      <c r="CD397" s="4" t="e">
        <f t="array" ref="CD397">($BF397*(1+INDEX(#REF!,MATCH($D395,#REF!,0),COUNTIF(#REF!,"&lt;="&amp;CD395)))*(1+IFERROR(INDEX(#REF!,MATCH($D395,#REF!,0),MATCH(MONTH(CD396),#REF!,0)),0))*--(ROUND((CD396-$BH397)/30,0)&lt;18)+INDEX($I397:CC397,1,MATCH(EDATE(CD396,-12),$I396:CC396,0))*(1+CD$2)*--(ROUND((CD396-$BH397)/30,0)&gt;=18))*(1+INDEX(#REF!,1,MATCH(CD396,#REF!,0)))*(1+$BJ397*--($BK397&lt;=CD396))</f>
        <v>#REF!</v>
      </c>
      <c r="CE397" s="4" t="e">
        <f t="array" ref="CE397">($BF397*(1+INDEX(#REF!,MATCH($D395,#REF!,0),COUNTIF(#REF!,"&lt;="&amp;CE395)))*(1+IFERROR(INDEX(#REF!,MATCH($D395,#REF!,0),MATCH(MONTH(CE396),#REF!,0)),0))*--(ROUND((CE396-$BH397)/30,0)&lt;18)+INDEX($I397:CD397,1,MATCH(EDATE(CE396,-12),$I396:CD396,0))*(1+CE$2)*--(ROUND((CE396-$BH397)/30,0)&gt;=18))*(1+INDEX(#REF!,1,MATCH(CE396,#REF!,0)))*(1+$BJ397*--($BK397&lt;=CE396))</f>
        <v>#REF!</v>
      </c>
      <c r="CF397" s="4" t="e">
        <f t="array" ref="CF397">($BF397*(1+INDEX(#REF!,MATCH($D395,#REF!,0),COUNTIF(#REF!,"&lt;="&amp;CF395)))*(1+IFERROR(INDEX(#REF!,MATCH($D395,#REF!,0),MATCH(MONTH(CF396),#REF!,0)),0))*--(ROUND((CF396-$BH397)/30,0)&lt;18)+INDEX($I397:CE397,1,MATCH(EDATE(CF396,-12),$I396:CE396,0))*(1+CF$2)*--(ROUND((CF396-$BH397)/30,0)&gt;=18))*(1+INDEX(#REF!,1,MATCH(CF396,#REF!,0)))*(1+$BJ397*--($BK397&lt;=CF396))</f>
        <v>#REF!</v>
      </c>
      <c r="CG397" s="4" t="e">
        <f t="array" ref="CG397">($BF397*(1+INDEX(#REF!,MATCH($D395,#REF!,0),COUNTIF(#REF!,"&lt;="&amp;CG395)))*(1+IFERROR(INDEX(#REF!,MATCH($D395,#REF!,0),MATCH(MONTH(CG396),#REF!,0)),0))*--(ROUND((CG396-$BH397)/30,0)&lt;18)+INDEX($I397:CF397,1,MATCH(EDATE(CG396,-12),$I396:CF396,0))*(1+CG$2)*--(ROUND((CG396-$BH397)/30,0)&gt;=18))*(1+INDEX(#REF!,1,MATCH(CG396,#REF!,0)))*(1+$BJ397*--($BK397&lt;=CG396))</f>
        <v>#REF!</v>
      </c>
      <c r="CH397" s="4" t="e">
        <f t="array" ref="CH397">($BF397*(1+INDEX(#REF!,MATCH($D395,#REF!,0),COUNTIF(#REF!,"&lt;="&amp;CH395)))*(1+IFERROR(INDEX(#REF!,MATCH($D395,#REF!,0),MATCH(MONTH(CH396),#REF!,0)),0))*--(ROUND((CH396-$BH397)/30,0)&lt;18)+INDEX($I397:CG397,1,MATCH(EDATE(CH396,-12),$I396:CG396,0))*(1+CH$2)*--(ROUND((CH396-$BH397)/30,0)&gt;=18))*(1+INDEX(#REF!,1,MATCH(CH396,#REF!,0)))*(1+$BJ397*--($BK397&lt;=CH396))</f>
        <v>#REF!</v>
      </c>
      <c r="CI397" s="4" t="e">
        <f t="array" ref="CI397">($BF397*(1+INDEX(#REF!,MATCH($D395,#REF!,0),COUNTIF(#REF!,"&lt;="&amp;CI395)))*(1+IFERROR(INDEX(#REF!,MATCH($D395,#REF!,0),MATCH(MONTH(CI396),#REF!,0)),0))*--(ROUND((CI396-$BH397)/30,0)&lt;18)+INDEX($I397:CH397,1,MATCH(EDATE(CI396,-12),$I396:CH396,0))*(1+CI$2)*--(ROUND((CI396-$BH397)/30,0)&gt;=18))*(1+INDEX(#REF!,1,MATCH(CI396,#REF!,0)))*(1+$BJ397*--($BK397&lt;=CI396))</f>
        <v>#REF!</v>
      </c>
      <c r="CJ397" s="4" t="e">
        <f t="array" ref="CJ397">($BF397*(1+INDEX(#REF!,MATCH($D395,#REF!,0),COUNTIF(#REF!,"&lt;="&amp;CJ395)))*(1+IFERROR(INDEX(#REF!,MATCH($D395,#REF!,0),MATCH(MONTH(CJ396),#REF!,0)),0))*--(ROUND((CJ396-$BH397)/30,0)&lt;18)+INDEX($I397:CI397,1,MATCH(EDATE(CJ396,-12),$I396:CI396,0))*(1+CJ$2)*--(ROUND((CJ396-$BH397)/30,0)&gt;=18))*(1+INDEX(#REF!,1,MATCH(CJ396,#REF!,0)))*(1+$BJ397*--($BK397&lt;=CJ396))</f>
        <v>#REF!</v>
      </c>
      <c r="CK397" s="4" t="e">
        <f t="array" ref="CK397">($BF397*(1+INDEX(#REF!,MATCH($D395,#REF!,0),COUNTIF(#REF!,"&lt;="&amp;CK395)))*(1+IFERROR(INDEX(#REF!,MATCH($D395,#REF!,0),MATCH(MONTH(CK396),#REF!,0)),0))*--(ROUND((CK396-$BH397)/30,0)&lt;18)+INDEX($I397:CJ397,1,MATCH(EDATE(CK396,-12),$I396:CJ396,0))*(1+CK$2)*--(ROUND((CK396-$BH397)/30,0)&gt;=18))*(1+INDEX(#REF!,1,MATCH(CK396,#REF!,0)))*(1+$BJ397*--($BK397&lt;=CK396))</f>
        <v>#REF!</v>
      </c>
      <c r="CL397" s="4" t="e">
        <f t="array" ref="CL397">($BF397*(1+INDEX(#REF!,MATCH($D395,#REF!,0),COUNTIF(#REF!,"&lt;="&amp;CL395)))*(1+IFERROR(INDEX(#REF!,MATCH($D395,#REF!,0),MATCH(MONTH(CL396),#REF!,0)),0))*--(ROUND((CL396-$BH397)/30,0)&lt;18)+INDEX($I397:CK397,1,MATCH(EDATE(CL396,-12),$I396:CK396,0))*(1+CL$2)*--(ROUND((CL396-$BH397)/30,0)&gt;=18))*(1+INDEX(#REF!,1,MATCH(CL396,#REF!,0)))*(1+$BJ397*--($BK397&lt;=CL396))</f>
        <v>#REF!</v>
      </c>
      <c r="CM397" s="4" t="e">
        <f t="array" ref="CM397">($BF397*(1+INDEX(#REF!,MATCH($D395,#REF!,0),COUNTIF(#REF!,"&lt;="&amp;CM395)))*(1+IFERROR(INDEX(#REF!,MATCH($D395,#REF!,0),MATCH(MONTH(CM396),#REF!,0)),0))*--(ROUND((CM396-$BH397)/30,0)&lt;18)+INDEX($I397:CL397,1,MATCH(EDATE(CM396,-12),$I396:CL396,0))*(1+CM$2)*--(ROUND((CM396-$BH397)/30,0)&gt;=18))*(1+INDEX(#REF!,1,MATCH(CM396,#REF!,0)))*(1+$BJ397*--($BK397&lt;=CM396))</f>
        <v>#REF!</v>
      </c>
      <c r="CN397" s="4" t="e">
        <f t="array" ref="CN397">($BF397*(1+INDEX(#REF!,MATCH($D395,#REF!,0),COUNTIF(#REF!,"&lt;="&amp;CN395)))*(1+IFERROR(INDEX(#REF!,MATCH($D395,#REF!,0),MATCH(MONTH(CN396),#REF!,0)),0))*--(ROUND((CN396-$BH397)/30,0)&lt;18)+INDEX($I397:CM397,1,MATCH(EDATE(CN396,-12),$I396:CM396,0))*(1+CN$2)*--(ROUND((CN396-$BH397)/30,0)&gt;=18))*(1+INDEX(#REF!,1,MATCH(CN396,#REF!,0)))*(1+$BJ397*--($BK397&lt;=CN396))</f>
        <v>#REF!</v>
      </c>
      <c r="CO397" s="60"/>
      <c r="CP397" s="4" t="e">
        <f t="shared" ref="CP397:CP414" si="1046">SUM(CC397:CN397)</f>
        <v>#REF!</v>
      </c>
      <c r="CQ397" s="6" t="e">
        <f>CP397/CP397</f>
        <v>#REF!</v>
      </c>
    </row>
    <row r="398" spans="1:95" ht="10.5" customHeight="1" x14ac:dyDescent="0.25">
      <c r="A398" s="70" t="str">
        <f t="shared" si="1041"/>
        <v>DespesaImpostos sobre receita</v>
      </c>
      <c r="B398" s="70" t="s">
        <v>53</v>
      </c>
      <c r="C398" s="70"/>
      <c r="D398" s="81" t="s">
        <v>54</v>
      </c>
      <c r="E398" s="81" t="e">
        <f>D395</f>
        <v>#REF!</v>
      </c>
      <c r="F398" s="60"/>
      <c r="G398" s="88">
        <v>-6.3411034382427501E-3</v>
      </c>
      <c r="H398" s="60"/>
      <c r="I398" s="83" t="e">
        <f t="shared" ref="I398:T398" si="1047">SUM(I399:I401)</f>
        <v>#REF!</v>
      </c>
      <c r="J398" s="83" t="e">
        <f t="shared" si="1047"/>
        <v>#REF!</v>
      </c>
      <c r="K398" s="83" t="e">
        <f t="shared" si="1047"/>
        <v>#REF!</v>
      </c>
      <c r="L398" s="83" t="e">
        <f t="shared" si="1047"/>
        <v>#REF!</v>
      </c>
      <c r="M398" s="83" t="e">
        <f t="shared" si="1047"/>
        <v>#REF!</v>
      </c>
      <c r="N398" s="83" t="e">
        <f t="shared" si="1047"/>
        <v>#REF!</v>
      </c>
      <c r="O398" s="83" t="e">
        <f t="shared" si="1047"/>
        <v>#REF!</v>
      </c>
      <c r="P398" s="83" t="e">
        <f t="shared" si="1047"/>
        <v>#REF!</v>
      </c>
      <c r="Q398" s="83" t="e">
        <f t="shared" si="1047"/>
        <v>#REF!</v>
      </c>
      <c r="R398" s="83" t="e">
        <f t="shared" si="1047"/>
        <v>#REF!</v>
      </c>
      <c r="S398" s="83" t="e">
        <f t="shared" si="1047"/>
        <v>#REF!</v>
      </c>
      <c r="T398" s="83" t="e">
        <f t="shared" si="1047"/>
        <v>#REF!</v>
      </c>
      <c r="U398" s="60"/>
      <c r="V398" s="83" t="e">
        <f t="shared" si="1042"/>
        <v>#REF!</v>
      </c>
      <c r="W398" s="88" t="e">
        <f>V398/V397</f>
        <v>#REF!</v>
      </c>
      <c r="X398" s="60"/>
      <c r="Y398" s="83">
        <f t="shared" ref="Y398:AJ398" si="1048">SUM(Y399:Y401)</f>
        <v>0</v>
      </c>
      <c r="Z398" s="83">
        <f t="shared" si="1048"/>
        <v>0</v>
      </c>
      <c r="AA398" s="83">
        <f t="shared" si="1048"/>
        <v>0</v>
      </c>
      <c r="AB398" s="83">
        <f t="shared" si="1048"/>
        <v>0</v>
      </c>
      <c r="AC398" s="83">
        <f t="shared" si="1048"/>
        <v>0</v>
      </c>
      <c r="AD398" s="83">
        <f t="shared" si="1048"/>
        <v>0</v>
      </c>
      <c r="AE398" s="83">
        <f t="shared" si="1048"/>
        <v>0</v>
      </c>
      <c r="AF398" s="83">
        <f t="shared" si="1048"/>
        <v>0</v>
      </c>
      <c r="AG398" s="83">
        <f t="shared" si="1048"/>
        <v>0</v>
      </c>
      <c r="AH398" s="83">
        <f t="shared" si="1048"/>
        <v>0</v>
      </c>
      <c r="AI398" s="83">
        <f t="shared" si="1048"/>
        <v>0</v>
      </c>
      <c r="AJ398" s="83">
        <f t="shared" si="1048"/>
        <v>0</v>
      </c>
      <c r="AK398" s="60"/>
      <c r="AL398" s="83">
        <f t="shared" si="1043"/>
        <v>0</v>
      </c>
      <c r="AM398" s="88" t="e">
        <f>AL398/AL397</f>
        <v>#DIV/0!</v>
      </c>
      <c r="AN398" s="60" t="e">
        <f>D395&amp;D398</f>
        <v>#REF!</v>
      </c>
      <c r="AO398" s="83">
        <f t="shared" ref="AO398:AZ398" si="1049">SUM(AO399:AO401)</f>
        <v>0</v>
      </c>
      <c r="AP398" s="83">
        <f t="shared" si="1049"/>
        <v>0</v>
      </c>
      <c r="AQ398" s="83">
        <f t="shared" si="1049"/>
        <v>0</v>
      </c>
      <c r="AR398" s="83">
        <f t="shared" si="1049"/>
        <v>0</v>
      </c>
      <c r="AS398" s="83">
        <f t="shared" si="1049"/>
        <v>0</v>
      </c>
      <c r="AT398" s="83">
        <f t="shared" si="1049"/>
        <v>0</v>
      </c>
      <c r="AU398" s="83">
        <f t="shared" si="1049"/>
        <v>0</v>
      </c>
      <c r="AV398" s="83">
        <f t="shared" si="1049"/>
        <v>0</v>
      </c>
      <c r="AW398" s="83">
        <f t="shared" si="1049"/>
        <v>0</v>
      </c>
      <c r="AX398" s="83">
        <f t="shared" si="1049"/>
        <v>0</v>
      </c>
      <c r="AY398" s="83">
        <f t="shared" si="1049"/>
        <v>0</v>
      </c>
      <c r="AZ398" s="83">
        <f t="shared" si="1049"/>
        <v>0</v>
      </c>
      <c r="BA398" s="60"/>
      <c r="BB398" s="83">
        <f t="shared" si="1044"/>
        <v>0</v>
      </c>
      <c r="BC398" s="88" t="e">
        <f>BB398/BB397</f>
        <v>#DIV/0!</v>
      </c>
      <c r="BD398" s="60"/>
      <c r="BE398" s="83"/>
      <c r="BF398" s="116"/>
      <c r="BG398" s="116"/>
      <c r="BH398" s="117"/>
      <c r="BI398" s="117"/>
      <c r="BJ398" s="117"/>
      <c r="BK398" s="117"/>
      <c r="BL398" s="60"/>
      <c r="BM398" s="83">
        <f t="shared" ref="BM398:BX398" si="1050">SUM(BM399:BM401)</f>
        <v>0</v>
      </c>
      <c r="BN398" s="83">
        <f t="shared" si="1050"/>
        <v>0</v>
      </c>
      <c r="BO398" s="83">
        <f t="shared" si="1050"/>
        <v>0</v>
      </c>
      <c r="BP398" s="83">
        <f t="shared" si="1050"/>
        <v>0</v>
      </c>
      <c r="BQ398" s="83" t="e">
        <f t="shared" si="1050"/>
        <v>#REF!</v>
      </c>
      <c r="BR398" s="83" t="e">
        <f t="shared" si="1050"/>
        <v>#REF!</v>
      </c>
      <c r="BS398" s="83" t="e">
        <f t="shared" si="1050"/>
        <v>#REF!</v>
      </c>
      <c r="BT398" s="83" t="e">
        <f t="shared" si="1050"/>
        <v>#REF!</v>
      </c>
      <c r="BU398" s="83" t="e">
        <f t="shared" si="1050"/>
        <v>#REF!</v>
      </c>
      <c r="BV398" s="83" t="e">
        <f t="shared" si="1050"/>
        <v>#REF!</v>
      </c>
      <c r="BW398" s="83" t="e">
        <f t="shared" si="1050"/>
        <v>#REF!</v>
      </c>
      <c r="BX398" s="83" t="e">
        <f t="shared" si="1050"/>
        <v>#REF!</v>
      </c>
      <c r="BY398" s="60"/>
      <c r="BZ398" s="83" t="e">
        <f t="shared" si="1045"/>
        <v>#REF!</v>
      </c>
      <c r="CA398" s="88" t="e">
        <f>BZ398/BZ397</f>
        <v>#REF!</v>
      </c>
      <c r="CB398" s="60"/>
      <c r="CC398" s="83" t="e">
        <f t="shared" ref="CC398:CN398" si="1051">SUM(CC399:CC401)</f>
        <v>#REF!</v>
      </c>
      <c r="CD398" s="83" t="e">
        <f t="shared" si="1051"/>
        <v>#REF!</v>
      </c>
      <c r="CE398" s="83" t="e">
        <f t="shared" si="1051"/>
        <v>#REF!</v>
      </c>
      <c r="CF398" s="83" t="e">
        <f t="shared" si="1051"/>
        <v>#REF!</v>
      </c>
      <c r="CG398" s="83" t="e">
        <f t="shared" si="1051"/>
        <v>#REF!</v>
      </c>
      <c r="CH398" s="83" t="e">
        <f t="shared" si="1051"/>
        <v>#REF!</v>
      </c>
      <c r="CI398" s="83" t="e">
        <f t="shared" si="1051"/>
        <v>#REF!</v>
      </c>
      <c r="CJ398" s="83" t="e">
        <f t="shared" si="1051"/>
        <v>#REF!</v>
      </c>
      <c r="CK398" s="83" t="e">
        <f t="shared" si="1051"/>
        <v>#REF!</v>
      </c>
      <c r="CL398" s="83" t="e">
        <f t="shared" si="1051"/>
        <v>#REF!</v>
      </c>
      <c r="CM398" s="83" t="e">
        <f t="shared" si="1051"/>
        <v>#REF!</v>
      </c>
      <c r="CN398" s="83" t="e">
        <f t="shared" si="1051"/>
        <v>#REF!</v>
      </c>
      <c r="CO398" s="60"/>
      <c r="CP398" s="83" t="e">
        <f t="shared" si="1046"/>
        <v>#REF!</v>
      </c>
      <c r="CQ398" s="88" t="e">
        <f>CP398/CP397</f>
        <v>#REF!</v>
      </c>
    </row>
    <row r="399" spans="1:95" ht="10.5" customHeight="1" outlineLevel="1" x14ac:dyDescent="0.25">
      <c r="A399" s="70" t="str">
        <f t="shared" si="1041"/>
        <v>DespesaICMS</v>
      </c>
      <c r="B399" s="70" t="s">
        <v>53</v>
      </c>
      <c r="C399" s="70" t="s">
        <v>55</v>
      </c>
      <c r="D399" s="60" t="s">
        <v>55</v>
      </c>
      <c r="E399" s="60" t="e">
        <f>D395</f>
        <v>#REF!</v>
      </c>
      <c r="F399" s="60"/>
      <c r="G399" s="62">
        <v>0</v>
      </c>
      <c r="H399" s="60"/>
      <c r="I399" s="67" t="e">
        <f t="shared" ref="I399:T399" si="1052">((I397*$G399*--(AND($BF399=0,$BG399=0))+$BF399+I397*$BG399)*--(I$3&gt;=$BH399))*(1+$BJ399*--(I$3&gt;=$BK399))*--(IFERROR(MOD(MONTH(I$3),$BI399),0)=0)</f>
        <v>#REF!</v>
      </c>
      <c r="J399" s="67" t="e">
        <f t="shared" si="1052"/>
        <v>#REF!</v>
      </c>
      <c r="K399" s="67" t="e">
        <f t="shared" si="1052"/>
        <v>#REF!</v>
      </c>
      <c r="L399" s="67" t="e">
        <f t="shared" si="1052"/>
        <v>#REF!</v>
      </c>
      <c r="M399" s="67" t="e">
        <f t="shared" si="1052"/>
        <v>#REF!</v>
      </c>
      <c r="N399" s="67" t="e">
        <f t="shared" si="1052"/>
        <v>#REF!</v>
      </c>
      <c r="O399" s="67" t="e">
        <f t="shared" si="1052"/>
        <v>#REF!</v>
      </c>
      <c r="P399" s="67" t="e">
        <f t="shared" si="1052"/>
        <v>#REF!</v>
      </c>
      <c r="Q399" s="67" t="e">
        <f t="shared" si="1052"/>
        <v>#REF!</v>
      </c>
      <c r="R399" s="67" t="e">
        <f t="shared" si="1052"/>
        <v>#REF!</v>
      </c>
      <c r="S399" s="67" t="e">
        <f t="shared" si="1052"/>
        <v>#REF!</v>
      </c>
      <c r="T399" s="67" t="e">
        <f t="shared" si="1052"/>
        <v>#REF!</v>
      </c>
      <c r="U399" s="60"/>
      <c r="V399" s="87" t="e">
        <f t="shared" si="1042"/>
        <v>#REF!</v>
      </c>
      <c r="W399" s="62" t="e">
        <f>V399/V397</f>
        <v>#REF!</v>
      </c>
      <c r="X399" s="60"/>
      <c r="Y399" s="67">
        <f t="array" ref="Y399">-IFERROR(INDEX(#REF!,MATCH($A395&amp;$D399,#REF!,0),MATCH(Y$3,#REF!,0)),0)</f>
        <v>0</v>
      </c>
      <c r="Z399" s="67">
        <f t="array" ref="Z399">-IFERROR(INDEX(#REF!,MATCH($A395&amp;$D399,#REF!,0),MATCH(Z$3,#REF!,0)),0)</f>
        <v>0</v>
      </c>
      <c r="AA399" s="67">
        <f t="array" ref="AA399">-IFERROR(INDEX(#REF!,MATCH($A395&amp;$D399,#REF!,0),MATCH(AA$3,#REF!,0)),0)</f>
        <v>0</v>
      </c>
      <c r="AB399" s="67">
        <f t="array" ref="AB399">-IFERROR(INDEX(#REF!,MATCH($A395&amp;$D399,#REF!,0),MATCH(AB$3,#REF!,0)),0)</f>
        <v>0</v>
      </c>
      <c r="AC399" s="67">
        <f t="array" ref="AC399">-IFERROR(INDEX(#REF!,MATCH($A395&amp;$D399,#REF!,0),MATCH(AC$3,#REF!,0)),0)</f>
        <v>0</v>
      </c>
      <c r="AD399" s="67">
        <f t="array" ref="AD399">-IFERROR(INDEX(#REF!,MATCH($A395&amp;$D399,#REF!,0),MATCH(AD$3,#REF!,0)),0)</f>
        <v>0</v>
      </c>
      <c r="AE399" s="67">
        <f t="array" ref="AE399">-IFERROR(INDEX(#REF!,MATCH($A395&amp;$D399,#REF!,0),MATCH(AE$3,#REF!,0)),0)</f>
        <v>0</v>
      </c>
      <c r="AF399" s="67">
        <f t="array" ref="AF399">-IFERROR(INDEX(#REF!,MATCH($A395&amp;$D399,#REF!,0),MATCH(AF$3,#REF!,0)),0)</f>
        <v>0</v>
      </c>
      <c r="AG399" s="67">
        <f t="array" ref="AG399">-IFERROR(INDEX(#REF!,MATCH($A395&amp;$D399,#REF!,0),MATCH(AG$3,#REF!,0)),0)</f>
        <v>0</v>
      </c>
      <c r="AH399" s="67">
        <f t="array" ref="AH399">-IFERROR(INDEX(#REF!,MATCH($A395&amp;$D399,#REF!,0),MATCH(AH$3,#REF!,0)),0)</f>
        <v>0</v>
      </c>
      <c r="AI399" s="67">
        <f t="array" ref="AI399">-IFERROR(INDEX(#REF!,MATCH($A395&amp;$D399,#REF!,0),MATCH(AI$3,#REF!,0)),0)</f>
        <v>0</v>
      </c>
      <c r="AJ399" s="67">
        <f t="array" ref="AJ399">-IFERROR(INDEX(#REF!,MATCH($A395&amp;$D399,#REF!,0),MATCH(AJ$3,#REF!,0)),0)</f>
        <v>0</v>
      </c>
      <c r="AK399" s="60"/>
      <c r="AL399" s="87">
        <f t="shared" si="1043"/>
        <v>0</v>
      </c>
      <c r="AM399" s="62" t="e">
        <f>AL399/AL397</f>
        <v>#DIV/0!</v>
      </c>
      <c r="AN399" s="60" t="e">
        <f>D395&amp;D399</f>
        <v>#REF!</v>
      </c>
      <c r="AO399" s="67">
        <f t="array" ref="AO399">-IFERROR(INDEX(#REF!,MATCH($A395&amp;$D399,#REF!,0),MATCH(AO$3,#REF!,0)),0)</f>
        <v>0</v>
      </c>
      <c r="AP399" s="67">
        <f t="array" ref="AP399">-IFERROR(INDEX(#REF!,MATCH($A395&amp;$D399,#REF!,0),MATCH(AP$3,#REF!,0)),0)</f>
        <v>0</v>
      </c>
      <c r="AQ399" s="67">
        <f t="array" ref="AQ399">-IFERROR(INDEX(#REF!,MATCH($A395&amp;$D399,#REF!,0),MATCH(AQ$3,#REF!,0)),0)</f>
        <v>0</v>
      </c>
      <c r="AR399" s="67">
        <f t="array" ref="AR399">-IFERROR(INDEX(#REF!,MATCH($A395&amp;$D399,#REF!,0),MATCH(AR$3,#REF!,0)),0)</f>
        <v>0</v>
      </c>
      <c r="AS399" s="67">
        <f t="array" ref="AS399">-IFERROR(INDEX(#REF!,MATCH($A395&amp;$D399,#REF!,0),MATCH(AS$3,#REF!,0)),0)</f>
        <v>0</v>
      </c>
      <c r="AT399" s="67">
        <f t="array" ref="AT399">-IFERROR(INDEX(#REF!,MATCH($A395&amp;$D399,#REF!,0),MATCH(AT$3,#REF!,0)),0)</f>
        <v>0</v>
      </c>
      <c r="AU399" s="67">
        <f t="array" ref="AU399">-IFERROR(INDEX(#REF!,MATCH($A395&amp;$D399,#REF!,0),MATCH(AU$3,#REF!,0)),0)</f>
        <v>0</v>
      </c>
      <c r="AV399" s="67">
        <f t="array" ref="AV399">-IFERROR(INDEX(#REF!,MATCH($A395&amp;$D399,#REF!,0),MATCH(AV$3,#REF!,0)),0)</f>
        <v>0</v>
      </c>
      <c r="AW399" s="67">
        <f t="array" ref="AW399">-IFERROR(INDEX(#REF!,MATCH($A395&amp;$D399,#REF!,0),MATCH(AW$3,#REF!,0)),0)</f>
        <v>0</v>
      </c>
      <c r="AX399" s="67">
        <f t="array" ref="AX399">-IFERROR(INDEX(#REF!,MATCH($A395&amp;$D399,#REF!,0),MATCH(AX$3,#REF!,0)),0)</f>
        <v>0</v>
      </c>
      <c r="AY399" s="67">
        <f t="array" ref="AY399">-IFERROR(INDEX(#REF!,MATCH($A395&amp;$D399,#REF!,0),MATCH(AY$3,#REF!,0)),0)</f>
        <v>0</v>
      </c>
      <c r="AZ399" s="67">
        <f t="array" ref="AZ399">-IFERROR(INDEX(#REF!,MATCH($A395&amp;$D399,#REF!,0),MATCH(AZ$3,#REF!,0)),0)</f>
        <v>0</v>
      </c>
      <c r="BA399" s="60"/>
      <c r="BB399" s="87">
        <f t="shared" si="1044"/>
        <v>0</v>
      </c>
      <c r="BC399" s="62" t="e">
        <f>BB399/BB397</f>
        <v>#DIV/0!</v>
      </c>
      <c r="BD399" s="60"/>
      <c r="BE399" s="67"/>
      <c r="BF399" s="119"/>
      <c r="BG399" s="120" t="e">
        <f t="array" ref="BG399">INDEX(#REF!,MATCH($D395,#REF!,0),MATCH($D399,#REF!,0))</f>
        <v>#REF!</v>
      </c>
      <c r="BH399" s="121"/>
      <c r="BI399" s="121"/>
      <c r="BJ399" s="121"/>
      <c r="BK399" s="121"/>
      <c r="BL399" s="60"/>
      <c r="BM399" s="67">
        <f t="array" ref="BM399">-IFERROR(INDEX(#REF!,MATCH($A395&amp;$D399,#REF!,0),MATCH(BM$3,#REF!,0)),0)</f>
        <v>0</v>
      </c>
      <c r="BN399" s="67">
        <f t="array" ref="BN399">-IFERROR(INDEX(#REF!,MATCH($A395&amp;$D399,#REF!,0),MATCH(BN$3,#REF!,0)),0)</f>
        <v>0</v>
      </c>
      <c r="BO399" s="67">
        <f t="array" ref="BO399">-IFERROR(INDEX(#REF!,MATCH($A395&amp;$D399,#REF!,0),MATCH(BO$3,#REF!,0)),0)</f>
        <v>0</v>
      </c>
      <c r="BP399" s="67">
        <f t="array" ref="BP399">-IFERROR(INDEX(#REF!,MATCH($A395&amp;$D399,#REF!,0),MATCH(BP$3,#REF!,0)),0)</f>
        <v>0</v>
      </c>
      <c r="BQ399" s="67" t="e">
        <f t="shared" ref="BQ399:BX399" si="1053">((BQ404*$G399*--(AND($BF399=0,$BG399=0))+$BF399+BQ404*$BG399)*--(BQ$3&gt;=$BH399))*(1+$BJ399*--(BQ$3&gt;=$BK399))*--(IFERROR(MOD(MONTH(BQ$3),$BI399),0)=0)</f>
        <v>#REF!</v>
      </c>
      <c r="BR399" s="67" t="e">
        <f t="shared" si="1053"/>
        <v>#REF!</v>
      </c>
      <c r="BS399" s="67" t="e">
        <f t="shared" si="1053"/>
        <v>#REF!</v>
      </c>
      <c r="BT399" s="67" t="e">
        <f t="shared" si="1053"/>
        <v>#REF!</v>
      </c>
      <c r="BU399" s="67" t="e">
        <f t="shared" si="1053"/>
        <v>#REF!</v>
      </c>
      <c r="BV399" s="67" t="e">
        <f t="shared" si="1053"/>
        <v>#REF!</v>
      </c>
      <c r="BW399" s="67" t="e">
        <f t="shared" si="1053"/>
        <v>#REF!</v>
      </c>
      <c r="BX399" s="67" t="e">
        <f t="shared" si="1053"/>
        <v>#REF!</v>
      </c>
      <c r="BY399" s="60"/>
      <c r="BZ399" s="87" t="e">
        <f t="shared" si="1045"/>
        <v>#REF!</v>
      </c>
      <c r="CA399" s="62" t="e">
        <f>BZ399/BZ397</f>
        <v>#REF!</v>
      </c>
      <c r="CB399" s="60"/>
      <c r="CC399" s="67" t="e">
        <f t="shared" ref="CC399:CN399" si="1054">((CC404*$G399*--(AND($BF399=0,$BG399=0))+$BF399+CC404*$BG399)*--(CC$3&gt;=$BH399))*(1+$BJ399*--(CC$3&gt;=$BK399))*--(IFERROR(MOD(MONTH(CC$3),$BI399),0)=0)</f>
        <v>#REF!</v>
      </c>
      <c r="CD399" s="67" t="e">
        <f t="shared" si="1054"/>
        <v>#REF!</v>
      </c>
      <c r="CE399" s="67" t="e">
        <f t="shared" si="1054"/>
        <v>#REF!</v>
      </c>
      <c r="CF399" s="67" t="e">
        <f t="shared" si="1054"/>
        <v>#REF!</v>
      </c>
      <c r="CG399" s="67" t="e">
        <f t="shared" si="1054"/>
        <v>#REF!</v>
      </c>
      <c r="CH399" s="67" t="e">
        <f t="shared" si="1054"/>
        <v>#REF!</v>
      </c>
      <c r="CI399" s="67" t="e">
        <f t="shared" si="1054"/>
        <v>#REF!</v>
      </c>
      <c r="CJ399" s="67" t="e">
        <f t="shared" si="1054"/>
        <v>#REF!</v>
      </c>
      <c r="CK399" s="67" t="e">
        <f t="shared" si="1054"/>
        <v>#REF!</v>
      </c>
      <c r="CL399" s="67" t="e">
        <f t="shared" si="1054"/>
        <v>#REF!</v>
      </c>
      <c r="CM399" s="67" t="e">
        <f t="shared" si="1054"/>
        <v>#REF!</v>
      </c>
      <c r="CN399" s="67" t="e">
        <f t="shared" si="1054"/>
        <v>#REF!</v>
      </c>
      <c r="CO399" s="60"/>
      <c r="CP399" s="87" t="e">
        <f t="shared" si="1046"/>
        <v>#REF!</v>
      </c>
      <c r="CQ399" s="62" t="e">
        <f>CP399/CP397</f>
        <v>#REF!</v>
      </c>
    </row>
    <row r="400" spans="1:95" ht="10.5" customHeight="1" outlineLevel="1" x14ac:dyDescent="0.25">
      <c r="A400" s="70" t="str">
        <f t="shared" si="1041"/>
        <v>DespesaPIS/COFINS</v>
      </c>
      <c r="B400" s="70" t="s">
        <v>53</v>
      </c>
      <c r="C400" s="70" t="s">
        <v>56</v>
      </c>
      <c r="D400" s="60" t="s">
        <v>56</v>
      </c>
      <c r="E400" s="60" t="e">
        <f>D395</f>
        <v>#REF!</v>
      </c>
      <c r="F400" s="60"/>
      <c r="G400" s="62">
        <v>0</v>
      </c>
      <c r="H400" s="60"/>
      <c r="I400" s="67" t="e">
        <f t="shared" ref="I400:T400" si="1055">((I397*$G400*--(AND($BF400=0,$BG400=0))+$BF400+I397*$BG400)*--(I$3&gt;=$BH400))*(1+$BJ400*--(I$3&gt;=$BK400))*--(IFERROR(MOD(MONTH(I$3),$BI400),0)=0)</f>
        <v>#REF!</v>
      </c>
      <c r="J400" s="67" t="e">
        <f t="shared" si="1055"/>
        <v>#REF!</v>
      </c>
      <c r="K400" s="67" t="e">
        <f t="shared" si="1055"/>
        <v>#REF!</v>
      </c>
      <c r="L400" s="67" t="e">
        <f t="shared" si="1055"/>
        <v>#REF!</v>
      </c>
      <c r="M400" s="67" t="e">
        <f t="shared" si="1055"/>
        <v>#REF!</v>
      </c>
      <c r="N400" s="67" t="e">
        <f t="shared" si="1055"/>
        <v>#REF!</v>
      </c>
      <c r="O400" s="67" t="e">
        <f t="shared" si="1055"/>
        <v>#REF!</v>
      </c>
      <c r="P400" s="67" t="e">
        <f t="shared" si="1055"/>
        <v>#REF!</v>
      </c>
      <c r="Q400" s="67" t="e">
        <f t="shared" si="1055"/>
        <v>#REF!</v>
      </c>
      <c r="R400" s="67" t="e">
        <f t="shared" si="1055"/>
        <v>#REF!</v>
      </c>
      <c r="S400" s="67" t="e">
        <f t="shared" si="1055"/>
        <v>#REF!</v>
      </c>
      <c r="T400" s="67" t="e">
        <f t="shared" si="1055"/>
        <v>#REF!</v>
      </c>
      <c r="U400" s="60"/>
      <c r="V400" s="87" t="e">
        <f t="shared" si="1042"/>
        <v>#REF!</v>
      </c>
      <c r="W400" s="62" t="e">
        <f>V400/V397</f>
        <v>#REF!</v>
      </c>
      <c r="X400" s="60"/>
      <c r="Y400" s="67">
        <f t="array" ref="Y400">-IFERROR(INDEX(#REF!,MATCH($A395&amp;$D400,#REF!,0),MATCH(Y$3,#REF!,0)),0)</f>
        <v>0</v>
      </c>
      <c r="Z400" s="67">
        <f t="array" ref="Z400">-IFERROR(INDEX(#REF!,MATCH($A395&amp;$D400,#REF!,0),MATCH(Z$3,#REF!,0)),0)</f>
        <v>0</v>
      </c>
      <c r="AA400" s="67">
        <f t="array" ref="AA400">-IFERROR(INDEX(#REF!,MATCH($A395&amp;$D400,#REF!,0),MATCH(AA$3,#REF!,0)),0)</f>
        <v>0</v>
      </c>
      <c r="AB400" s="67">
        <f t="array" ref="AB400">-IFERROR(INDEX(#REF!,MATCH($A395&amp;$D400,#REF!,0),MATCH(AB$3,#REF!,0)),0)</f>
        <v>0</v>
      </c>
      <c r="AC400" s="67">
        <f t="array" ref="AC400">-IFERROR(INDEX(#REF!,MATCH($A395&amp;$D400,#REF!,0),MATCH(AC$3,#REF!,0)),0)</f>
        <v>0</v>
      </c>
      <c r="AD400" s="67">
        <f t="array" ref="AD400">-IFERROR(INDEX(#REF!,MATCH($A395&amp;$D400,#REF!,0),MATCH(AD$3,#REF!,0)),0)</f>
        <v>0</v>
      </c>
      <c r="AE400" s="67">
        <f t="array" ref="AE400">-IFERROR(INDEX(#REF!,MATCH($A395&amp;$D400,#REF!,0),MATCH(AE$3,#REF!,0)),0)</f>
        <v>0</v>
      </c>
      <c r="AF400" s="67">
        <f t="array" ref="AF400">-IFERROR(INDEX(#REF!,MATCH($A395&amp;$D400,#REF!,0),MATCH(AF$3,#REF!,0)),0)</f>
        <v>0</v>
      </c>
      <c r="AG400" s="67">
        <f t="array" ref="AG400">-IFERROR(INDEX(#REF!,MATCH($A395&amp;$D400,#REF!,0),MATCH(AG$3,#REF!,0)),0)</f>
        <v>0</v>
      </c>
      <c r="AH400" s="67">
        <f t="array" ref="AH400">-IFERROR(INDEX(#REF!,MATCH($A395&amp;$D400,#REF!,0),MATCH(AH$3,#REF!,0)),0)</f>
        <v>0</v>
      </c>
      <c r="AI400" s="67">
        <f t="array" ref="AI400">-IFERROR(INDEX(#REF!,MATCH($A395&amp;$D400,#REF!,0),MATCH(AI$3,#REF!,0)),0)</f>
        <v>0</v>
      </c>
      <c r="AJ400" s="67">
        <f t="array" ref="AJ400">-IFERROR(INDEX(#REF!,MATCH($A395&amp;$D400,#REF!,0),MATCH(AJ$3,#REF!,0)),0)</f>
        <v>0</v>
      </c>
      <c r="AK400" s="60"/>
      <c r="AL400" s="87">
        <f t="shared" si="1043"/>
        <v>0</v>
      </c>
      <c r="AM400" s="62" t="e">
        <f>AL400/AL397</f>
        <v>#DIV/0!</v>
      </c>
      <c r="AN400" s="60" t="e">
        <f>D395&amp;D400</f>
        <v>#REF!</v>
      </c>
      <c r="AO400" s="67">
        <f t="array" ref="AO400">-IFERROR(INDEX(#REF!,MATCH($A395&amp;$D400,#REF!,0),MATCH(AO$3,#REF!,0)),0)</f>
        <v>0</v>
      </c>
      <c r="AP400" s="67">
        <f t="array" ref="AP400">-IFERROR(INDEX(#REF!,MATCH($A395&amp;$D400,#REF!,0),MATCH(AP$3,#REF!,0)),0)</f>
        <v>0</v>
      </c>
      <c r="AQ400" s="67">
        <f t="array" ref="AQ400">-IFERROR(INDEX(#REF!,MATCH($A395&amp;$D400,#REF!,0),MATCH(AQ$3,#REF!,0)),0)</f>
        <v>0</v>
      </c>
      <c r="AR400" s="67">
        <f t="array" ref="AR400">-IFERROR(INDEX(#REF!,MATCH($A395&amp;$D400,#REF!,0),MATCH(AR$3,#REF!,0)),0)</f>
        <v>0</v>
      </c>
      <c r="AS400" s="67">
        <f t="array" ref="AS400">-IFERROR(INDEX(#REF!,MATCH($A395&amp;$D400,#REF!,0),MATCH(AS$3,#REF!,0)),0)</f>
        <v>0</v>
      </c>
      <c r="AT400" s="67">
        <f t="array" ref="AT400">-IFERROR(INDEX(#REF!,MATCH($A395&amp;$D400,#REF!,0),MATCH(AT$3,#REF!,0)),0)</f>
        <v>0</v>
      </c>
      <c r="AU400" s="67">
        <f t="array" ref="AU400">-IFERROR(INDEX(#REF!,MATCH($A395&amp;$D400,#REF!,0),MATCH(AU$3,#REF!,0)),0)</f>
        <v>0</v>
      </c>
      <c r="AV400" s="67">
        <f t="array" ref="AV400">-IFERROR(INDEX(#REF!,MATCH($A395&amp;$D400,#REF!,0),MATCH(AV$3,#REF!,0)),0)</f>
        <v>0</v>
      </c>
      <c r="AW400" s="67">
        <f t="array" ref="AW400">-IFERROR(INDEX(#REF!,MATCH($A395&amp;$D400,#REF!,0),MATCH(AW$3,#REF!,0)),0)</f>
        <v>0</v>
      </c>
      <c r="AX400" s="67">
        <f t="array" ref="AX400">-IFERROR(INDEX(#REF!,MATCH($A395&amp;$D400,#REF!,0),MATCH(AX$3,#REF!,0)),0)</f>
        <v>0</v>
      </c>
      <c r="AY400" s="67">
        <f t="array" ref="AY400">-IFERROR(INDEX(#REF!,MATCH($A395&amp;$D400,#REF!,0),MATCH(AY$3,#REF!,0)),0)</f>
        <v>0</v>
      </c>
      <c r="AZ400" s="67">
        <f t="array" ref="AZ400">-IFERROR(INDEX(#REF!,MATCH($A395&amp;$D400,#REF!,0),MATCH(AZ$3,#REF!,0)),0)</f>
        <v>0</v>
      </c>
      <c r="BA400" s="60"/>
      <c r="BB400" s="87">
        <f t="shared" si="1044"/>
        <v>0</v>
      </c>
      <c r="BC400" s="62" t="e">
        <f>BB400/BB397</f>
        <v>#DIV/0!</v>
      </c>
      <c r="BD400" s="60"/>
      <c r="BE400" s="67"/>
      <c r="BF400" s="119"/>
      <c r="BG400" s="119"/>
      <c r="BH400" s="121"/>
      <c r="BI400" s="121"/>
      <c r="BJ400" s="121"/>
      <c r="BK400" s="121"/>
      <c r="BL400" s="60"/>
      <c r="BM400" s="67">
        <f t="array" ref="BM400">-IFERROR(INDEX(#REF!,MATCH($A395&amp;$D400,#REF!,0),MATCH(BM$3,#REF!,0)),0)</f>
        <v>0</v>
      </c>
      <c r="BN400" s="67">
        <f t="array" ref="BN400">-IFERROR(INDEX(#REF!,MATCH($A395&amp;$D400,#REF!,0),MATCH(BN$3,#REF!,0)),0)</f>
        <v>0</v>
      </c>
      <c r="BO400" s="67">
        <f t="array" ref="BO400">-IFERROR(INDEX(#REF!,MATCH($A395&amp;$D400,#REF!,0),MATCH(BO$3,#REF!,0)),0)</f>
        <v>0</v>
      </c>
      <c r="BP400" s="67">
        <f t="array" ref="BP400">-IFERROR(INDEX(#REF!,MATCH($A395&amp;$D400,#REF!,0),MATCH(BP$3,#REF!,0)),0)</f>
        <v>0</v>
      </c>
      <c r="BQ400" s="67" t="e">
        <f t="shared" ref="BQ400:BX400" si="1056">((BQ397*$G400*--(AND($BF400=0,$BG400=0))+$BF400+BQ397*$BG400)*--(BQ$3&gt;=$BH400))*(1+$BJ400*--(BQ$3&gt;=$BK400))*--(IFERROR(MOD(MONTH(BQ$3),$BI400),0)=0)</f>
        <v>#REF!</v>
      </c>
      <c r="BR400" s="67" t="e">
        <f t="shared" si="1056"/>
        <v>#REF!</v>
      </c>
      <c r="BS400" s="67" t="e">
        <f t="shared" si="1056"/>
        <v>#REF!</v>
      </c>
      <c r="BT400" s="67" t="e">
        <f t="shared" si="1056"/>
        <v>#REF!</v>
      </c>
      <c r="BU400" s="67" t="e">
        <f t="shared" si="1056"/>
        <v>#REF!</v>
      </c>
      <c r="BV400" s="67" t="e">
        <f t="shared" si="1056"/>
        <v>#REF!</v>
      </c>
      <c r="BW400" s="67" t="e">
        <f t="shared" si="1056"/>
        <v>#REF!</v>
      </c>
      <c r="BX400" s="67" t="e">
        <f t="shared" si="1056"/>
        <v>#REF!</v>
      </c>
      <c r="BY400" s="60"/>
      <c r="BZ400" s="87" t="e">
        <f t="shared" si="1045"/>
        <v>#REF!</v>
      </c>
      <c r="CA400" s="62" t="e">
        <f>BZ400/BZ397</f>
        <v>#REF!</v>
      </c>
      <c r="CB400" s="60"/>
      <c r="CC400" s="67" t="e">
        <f t="shared" ref="CC400:CN400" si="1057">((CC397*$G400*--(AND($BF400=0,$BG400=0))+$BF400+CC397*$BG400)*--(CC$3&gt;=$BH400))*(1+$BJ400*--(CC$3&gt;=$BK400))*--(IFERROR(MOD(MONTH(CC$3),$BI400),0)=0)</f>
        <v>#REF!</v>
      </c>
      <c r="CD400" s="67" t="e">
        <f t="shared" si="1057"/>
        <v>#REF!</v>
      </c>
      <c r="CE400" s="67" t="e">
        <f t="shared" si="1057"/>
        <v>#REF!</v>
      </c>
      <c r="CF400" s="67" t="e">
        <f t="shared" si="1057"/>
        <v>#REF!</v>
      </c>
      <c r="CG400" s="67" t="e">
        <f t="shared" si="1057"/>
        <v>#REF!</v>
      </c>
      <c r="CH400" s="67" t="e">
        <f t="shared" si="1057"/>
        <v>#REF!</v>
      </c>
      <c r="CI400" s="67" t="e">
        <f t="shared" si="1057"/>
        <v>#REF!</v>
      </c>
      <c r="CJ400" s="67" t="e">
        <f t="shared" si="1057"/>
        <v>#REF!</v>
      </c>
      <c r="CK400" s="67" t="e">
        <f t="shared" si="1057"/>
        <v>#REF!</v>
      </c>
      <c r="CL400" s="67" t="e">
        <f t="shared" si="1057"/>
        <v>#REF!</v>
      </c>
      <c r="CM400" s="67" t="e">
        <f t="shared" si="1057"/>
        <v>#REF!</v>
      </c>
      <c r="CN400" s="67" t="e">
        <f t="shared" si="1057"/>
        <v>#REF!</v>
      </c>
      <c r="CO400" s="60"/>
      <c r="CP400" s="87" t="e">
        <f t="shared" si="1046"/>
        <v>#REF!</v>
      </c>
      <c r="CQ400" s="62" t="e">
        <f>CP400/CP397</f>
        <v>#REF!</v>
      </c>
    </row>
    <row r="401" spans="1:95" ht="10.5" customHeight="1" outlineLevel="1" x14ac:dyDescent="0.25">
      <c r="A401" s="70" t="str">
        <f t="shared" si="1041"/>
        <v>DespesaDIFAL + FCP</v>
      </c>
      <c r="B401" s="70" t="s">
        <v>53</v>
      </c>
      <c r="C401" s="70" t="s">
        <v>251</v>
      </c>
      <c r="D401" s="60" t="s">
        <v>57</v>
      </c>
      <c r="E401" s="60" t="e">
        <f>D395</f>
        <v>#REF!</v>
      </c>
      <c r="F401" s="60"/>
      <c r="G401" s="62">
        <v>0</v>
      </c>
      <c r="H401" s="60"/>
      <c r="I401" s="67" t="e">
        <f t="shared" ref="I401:T401" si="1058">((I397*$G401*--(AND($BF401=0,$BG401=0))+$BF401+I397*$BG401)*--(I$3&gt;=$BH401))*(1+$BJ401*--(I$3&gt;=$BK401))*--(IFERROR(MOD(MONTH(I$3),$BI401),0)=0)</f>
        <v>#REF!</v>
      </c>
      <c r="J401" s="67" t="e">
        <f t="shared" si="1058"/>
        <v>#REF!</v>
      </c>
      <c r="K401" s="67" t="e">
        <f t="shared" si="1058"/>
        <v>#REF!</v>
      </c>
      <c r="L401" s="67" t="e">
        <f t="shared" si="1058"/>
        <v>#REF!</v>
      </c>
      <c r="M401" s="67" t="e">
        <f t="shared" si="1058"/>
        <v>#REF!</v>
      </c>
      <c r="N401" s="67" t="e">
        <f t="shared" si="1058"/>
        <v>#REF!</v>
      </c>
      <c r="O401" s="67" t="e">
        <f t="shared" si="1058"/>
        <v>#REF!</v>
      </c>
      <c r="P401" s="67" t="e">
        <f t="shared" si="1058"/>
        <v>#REF!</v>
      </c>
      <c r="Q401" s="67" t="e">
        <f t="shared" si="1058"/>
        <v>#REF!</v>
      </c>
      <c r="R401" s="67" t="e">
        <f t="shared" si="1058"/>
        <v>#REF!</v>
      </c>
      <c r="S401" s="67" t="e">
        <f t="shared" si="1058"/>
        <v>#REF!</v>
      </c>
      <c r="T401" s="67" t="e">
        <f t="shared" si="1058"/>
        <v>#REF!</v>
      </c>
      <c r="U401" s="60"/>
      <c r="V401" s="87" t="e">
        <f t="shared" si="1042"/>
        <v>#REF!</v>
      </c>
      <c r="W401" s="62" t="e">
        <f>V401/V397</f>
        <v>#REF!</v>
      </c>
      <c r="X401" s="60"/>
      <c r="Y401" s="67">
        <f t="array" ref="Y401">-IFERROR(INDEX(#REF!,MATCH($A395&amp;$D401,#REF!,0),MATCH(Y$3,#REF!,0)),0)</f>
        <v>0</v>
      </c>
      <c r="Z401" s="67">
        <f t="array" ref="Z401">-IFERROR(INDEX(#REF!,MATCH($A395&amp;$D401,#REF!,0),MATCH(Z$3,#REF!,0)),0)</f>
        <v>0</v>
      </c>
      <c r="AA401" s="67">
        <f t="array" ref="AA401">-IFERROR(INDEX(#REF!,MATCH($A395&amp;$D401,#REF!,0),MATCH(AA$3,#REF!,0)),0)</f>
        <v>0</v>
      </c>
      <c r="AB401" s="67">
        <f t="array" ref="AB401">-IFERROR(INDEX(#REF!,MATCH($A395&amp;$D401,#REF!,0),MATCH(AB$3,#REF!,0)),0)</f>
        <v>0</v>
      </c>
      <c r="AC401" s="67">
        <f t="array" ref="AC401">-IFERROR(INDEX(#REF!,MATCH($A395&amp;$D401,#REF!,0),MATCH(AC$3,#REF!,0)),0)</f>
        <v>0</v>
      </c>
      <c r="AD401" s="67">
        <f t="array" ref="AD401">-IFERROR(INDEX(#REF!,MATCH($A395&amp;$D401,#REF!,0),MATCH(AD$3,#REF!,0)),0)</f>
        <v>0</v>
      </c>
      <c r="AE401" s="67">
        <f t="array" ref="AE401">-IFERROR(INDEX(#REF!,MATCH($A395&amp;$D401,#REF!,0),MATCH(AE$3,#REF!,0)),0)</f>
        <v>0</v>
      </c>
      <c r="AF401" s="67">
        <f t="array" ref="AF401">-IFERROR(INDEX(#REF!,MATCH($A395&amp;$D401,#REF!,0),MATCH(AF$3,#REF!,0)),0)</f>
        <v>0</v>
      </c>
      <c r="AG401" s="67">
        <f t="array" ref="AG401">-IFERROR(INDEX(#REF!,MATCH($A395&amp;$D401,#REF!,0),MATCH(AG$3,#REF!,0)),0)</f>
        <v>0</v>
      </c>
      <c r="AH401" s="67">
        <f t="array" ref="AH401">-IFERROR(INDEX(#REF!,MATCH($A395&amp;$D401,#REF!,0),MATCH(AH$3,#REF!,0)),0)</f>
        <v>0</v>
      </c>
      <c r="AI401" s="67">
        <f t="array" ref="AI401">-IFERROR(INDEX(#REF!,MATCH($A395&amp;$D401,#REF!,0),MATCH(AI$3,#REF!,0)),0)</f>
        <v>0</v>
      </c>
      <c r="AJ401" s="67">
        <f t="array" ref="AJ401">-IFERROR(INDEX(#REF!,MATCH($A395&amp;$D401,#REF!,0),MATCH(AJ$3,#REF!,0)),0)</f>
        <v>0</v>
      </c>
      <c r="AK401" s="60"/>
      <c r="AL401" s="87">
        <f t="shared" si="1043"/>
        <v>0</v>
      </c>
      <c r="AM401" s="62" t="e">
        <f>AL401/AL397</f>
        <v>#DIV/0!</v>
      </c>
      <c r="AN401" s="60" t="e">
        <f>D395&amp;D401</f>
        <v>#REF!</v>
      </c>
      <c r="AO401" s="67">
        <f t="array" ref="AO401">-IFERROR(INDEX(#REF!,MATCH($A395&amp;$D401,#REF!,0),MATCH(AO$3,#REF!,0)),0)</f>
        <v>0</v>
      </c>
      <c r="AP401" s="67">
        <f t="array" ref="AP401">-IFERROR(INDEX(#REF!,MATCH($A395&amp;$D401,#REF!,0),MATCH(AP$3,#REF!,0)),0)</f>
        <v>0</v>
      </c>
      <c r="AQ401" s="67">
        <f t="array" ref="AQ401">-IFERROR(INDEX(#REF!,MATCH($A395&amp;$D401,#REF!,0),MATCH(AQ$3,#REF!,0)),0)</f>
        <v>0</v>
      </c>
      <c r="AR401" s="67">
        <f t="array" ref="AR401">-IFERROR(INDEX(#REF!,MATCH($A395&amp;$D401,#REF!,0),MATCH(AR$3,#REF!,0)),0)</f>
        <v>0</v>
      </c>
      <c r="AS401" s="67">
        <f t="array" ref="AS401">-IFERROR(INDEX(#REF!,MATCH($A395&amp;$D401,#REF!,0),MATCH(AS$3,#REF!,0)),0)</f>
        <v>0</v>
      </c>
      <c r="AT401" s="67">
        <f t="array" ref="AT401">-IFERROR(INDEX(#REF!,MATCH($A395&amp;$D401,#REF!,0),MATCH(AT$3,#REF!,0)),0)</f>
        <v>0</v>
      </c>
      <c r="AU401" s="67">
        <f t="array" ref="AU401">-IFERROR(INDEX(#REF!,MATCH($A395&amp;$D401,#REF!,0),MATCH(AU$3,#REF!,0)),0)</f>
        <v>0</v>
      </c>
      <c r="AV401" s="67">
        <f t="array" ref="AV401">-IFERROR(INDEX(#REF!,MATCH($A395&amp;$D401,#REF!,0),MATCH(AV$3,#REF!,0)),0)</f>
        <v>0</v>
      </c>
      <c r="AW401" s="67">
        <f t="array" ref="AW401">-IFERROR(INDEX(#REF!,MATCH($A395&amp;$D401,#REF!,0),MATCH(AW$3,#REF!,0)),0)</f>
        <v>0</v>
      </c>
      <c r="AX401" s="67">
        <f t="array" ref="AX401">-IFERROR(INDEX(#REF!,MATCH($A395&amp;$D401,#REF!,0),MATCH(AX$3,#REF!,0)),0)</f>
        <v>0</v>
      </c>
      <c r="AY401" s="67">
        <f t="array" ref="AY401">-IFERROR(INDEX(#REF!,MATCH($A395&amp;$D401,#REF!,0),MATCH(AY$3,#REF!,0)),0)</f>
        <v>0</v>
      </c>
      <c r="AZ401" s="67">
        <f t="array" ref="AZ401">-IFERROR(INDEX(#REF!,MATCH($A395&amp;$D401,#REF!,0),MATCH(AZ$3,#REF!,0)),0)</f>
        <v>0</v>
      </c>
      <c r="BA401" s="60"/>
      <c r="BB401" s="87">
        <f t="shared" si="1044"/>
        <v>0</v>
      </c>
      <c r="BC401" s="62" t="e">
        <f>BB401/BB397</f>
        <v>#DIV/0!</v>
      </c>
      <c r="BD401" s="60"/>
      <c r="BE401" s="67"/>
      <c r="BF401" s="119"/>
      <c r="BG401" s="119"/>
      <c r="BH401" s="121"/>
      <c r="BI401" s="121"/>
      <c r="BJ401" s="121"/>
      <c r="BK401" s="121"/>
      <c r="BL401" s="60"/>
      <c r="BM401" s="67">
        <f t="array" ref="BM401">-IFERROR(INDEX(#REF!,MATCH($A395&amp;$D401,#REF!,0),MATCH(BM$3,#REF!,0)),0)</f>
        <v>0</v>
      </c>
      <c r="BN401" s="67">
        <f t="array" ref="BN401">-IFERROR(INDEX(#REF!,MATCH($A395&amp;$D401,#REF!,0),MATCH(BN$3,#REF!,0)),0)</f>
        <v>0</v>
      </c>
      <c r="BO401" s="67">
        <f t="array" ref="BO401">-IFERROR(INDEX(#REF!,MATCH($A395&amp;$D401,#REF!,0),MATCH(BO$3,#REF!,0)),0)</f>
        <v>0</v>
      </c>
      <c r="BP401" s="67">
        <f t="array" ref="BP401">-IFERROR(INDEX(#REF!,MATCH($A395&amp;$D401,#REF!,0),MATCH(BP$3,#REF!,0)),0)</f>
        <v>0</v>
      </c>
      <c r="BQ401" s="67" t="e">
        <f t="shared" ref="BQ401:BX401" si="1059">((BQ397*$G401*--(AND($BF401=0,$BG401=0))+$BF401+BQ397*$BG401)*--(BQ$3&gt;=$BH401))*(1+$BJ401*--(BQ$3&gt;=$BK401))*--(IFERROR(MOD(MONTH(BQ$3),$BI401),0)=0)</f>
        <v>#REF!</v>
      </c>
      <c r="BR401" s="67" t="e">
        <f t="shared" si="1059"/>
        <v>#REF!</v>
      </c>
      <c r="BS401" s="67" t="e">
        <f t="shared" si="1059"/>
        <v>#REF!</v>
      </c>
      <c r="BT401" s="67" t="e">
        <f t="shared" si="1059"/>
        <v>#REF!</v>
      </c>
      <c r="BU401" s="67" t="e">
        <f t="shared" si="1059"/>
        <v>#REF!</v>
      </c>
      <c r="BV401" s="67" t="e">
        <f t="shared" si="1059"/>
        <v>#REF!</v>
      </c>
      <c r="BW401" s="67" t="e">
        <f t="shared" si="1059"/>
        <v>#REF!</v>
      </c>
      <c r="BX401" s="67" t="e">
        <f t="shared" si="1059"/>
        <v>#REF!</v>
      </c>
      <c r="BY401" s="60"/>
      <c r="BZ401" s="87" t="e">
        <f t="shared" si="1045"/>
        <v>#REF!</v>
      </c>
      <c r="CA401" s="62" t="e">
        <f>BZ401/BZ397</f>
        <v>#REF!</v>
      </c>
      <c r="CB401" s="60"/>
      <c r="CC401" s="67" t="e">
        <f t="shared" ref="CC401:CN401" si="1060">((CC397*$G401*--(AND($BF401=0,$BG401=0))+$BF401+CC397*$BG401)*--(CC$3&gt;=$BH401))*(1+$BJ401*--(CC$3&gt;=$BK401))*--(IFERROR(MOD(MONTH(CC$3),$BI401),0)=0)</f>
        <v>#REF!</v>
      </c>
      <c r="CD401" s="67" t="e">
        <f t="shared" si="1060"/>
        <v>#REF!</v>
      </c>
      <c r="CE401" s="67" t="e">
        <f t="shared" si="1060"/>
        <v>#REF!</v>
      </c>
      <c r="CF401" s="67" t="e">
        <f t="shared" si="1060"/>
        <v>#REF!</v>
      </c>
      <c r="CG401" s="67" t="e">
        <f t="shared" si="1060"/>
        <v>#REF!</v>
      </c>
      <c r="CH401" s="67" t="e">
        <f t="shared" si="1060"/>
        <v>#REF!</v>
      </c>
      <c r="CI401" s="67" t="e">
        <f t="shared" si="1060"/>
        <v>#REF!</v>
      </c>
      <c r="CJ401" s="67" t="e">
        <f t="shared" si="1060"/>
        <v>#REF!</v>
      </c>
      <c r="CK401" s="67" t="e">
        <f t="shared" si="1060"/>
        <v>#REF!</v>
      </c>
      <c r="CL401" s="67" t="e">
        <f t="shared" si="1060"/>
        <v>#REF!</v>
      </c>
      <c r="CM401" s="67" t="e">
        <f t="shared" si="1060"/>
        <v>#REF!</v>
      </c>
      <c r="CN401" s="67" t="e">
        <f t="shared" si="1060"/>
        <v>#REF!</v>
      </c>
      <c r="CO401" s="60"/>
      <c r="CP401" s="87" t="e">
        <f t="shared" si="1046"/>
        <v>#REF!</v>
      </c>
      <c r="CQ401" s="62" t="e">
        <f>CP401/CP397</f>
        <v>#REF!</v>
      </c>
    </row>
    <row r="402" spans="1:95" ht="10.5" customHeight="1" x14ac:dyDescent="0.25">
      <c r="A402" s="70" t="str">
        <f t="shared" si="1041"/>
        <v>DespesaReceita líquida</v>
      </c>
      <c r="B402" s="70" t="s">
        <v>53</v>
      </c>
      <c r="C402" s="70"/>
      <c r="D402" s="3" t="s">
        <v>1</v>
      </c>
      <c r="E402" s="3" t="e">
        <f>D395</f>
        <v>#REF!</v>
      </c>
      <c r="F402" s="60"/>
      <c r="G402" s="6">
        <v>0.99365889656175732</v>
      </c>
      <c r="H402" s="60"/>
      <c r="I402" s="4" t="e">
        <f t="shared" ref="I402:T402" si="1061">I397+I398</f>
        <v>#REF!</v>
      </c>
      <c r="J402" s="4" t="e">
        <f t="shared" si="1061"/>
        <v>#REF!</v>
      </c>
      <c r="K402" s="4" t="e">
        <f t="shared" si="1061"/>
        <v>#REF!</v>
      </c>
      <c r="L402" s="4" t="e">
        <f t="shared" si="1061"/>
        <v>#REF!</v>
      </c>
      <c r="M402" s="4" t="e">
        <f t="shared" si="1061"/>
        <v>#REF!</v>
      </c>
      <c r="N402" s="4" t="e">
        <f t="shared" si="1061"/>
        <v>#REF!</v>
      </c>
      <c r="O402" s="4" t="e">
        <f t="shared" si="1061"/>
        <v>#REF!</v>
      </c>
      <c r="P402" s="4" t="e">
        <f t="shared" si="1061"/>
        <v>#REF!</v>
      </c>
      <c r="Q402" s="4" t="e">
        <f t="shared" si="1061"/>
        <v>#REF!</v>
      </c>
      <c r="R402" s="4" t="e">
        <f t="shared" si="1061"/>
        <v>#REF!</v>
      </c>
      <c r="S402" s="4" t="e">
        <f t="shared" si="1061"/>
        <v>#REF!</v>
      </c>
      <c r="T402" s="4" t="e">
        <f t="shared" si="1061"/>
        <v>#REF!</v>
      </c>
      <c r="U402" s="60"/>
      <c r="V402" s="4" t="e">
        <f t="shared" si="1042"/>
        <v>#REF!</v>
      </c>
      <c r="W402" s="6" t="e">
        <f>V402/V397</f>
        <v>#REF!</v>
      </c>
      <c r="X402" s="60"/>
      <c r="Y402" s="4">
        <f t="shared" ref="Y402:AJ402" si="1062">Y397+Y398</f>
        <v>0</v>
      </c>
      <c r="Z402" s="4">
        <f t="shared" si="1062"/>
        <v>0</v>
      </c>
      <c r="AA402" s="4">
        <f t="shared" si="1062"/>
        <v>0</v>
      </c>
      <c r="AB402" s="4">
        <f t="shared" si="1062"/>
        <v>0</v>
      </c>
      <c r="AC402" s="4">
        <f t="shared" si="1062"/>
        <v>0</v>
      </c>
      <c r="AD402" s="4">
        <f t="shared" si="1062"/>
        <v>0</v>
      </c>
      <c r="AE402" s="4">
        <f t="shared" si="1062"/>
        <v>0</v>
      </c>
      <c r="AF402" s="4">
        <f t="shared" si="1062"/>
        <v>0</v>
      </c>
      <c r="AG402" s="4">
        <f t="shared" si="1062"/>
        <v>0</v>
      </c>
      <c r="AH402" s="4">
        <f t="shared" si="1062"/>
        <v>0</v>
      </c>
      <c r="AI402" s="4">
        <f t="shared" si="1062"/>
        <v>0</v>
      </c>
      <c r="AJ402" s="4">
        <f t="shared" si="1062"/>
        <v>0</v>
      </c>
      <c r="AK402" s="60"/>
      <c r="AL402" s="4">
        <f t="shared" si="1043"/>
        <v>0</v>
      </c>
      <c r="AM402" s="6" t="e">
        <f>AL402/AL397</f>
        <v>#DIV/0!</v>
      </c>
      <c r="AN402" s="60" t="e">
        <f>D395&amp;D402</f>
        <v>#REF!</v>
      </c>
      <c r="AO402" s="4">
        <f t="shared" ref="AO402:AZ402" si="1063">AO397+AO398</f>
        <v>0</v>
      </c>
      <c r="AP402" s="4">
        <f t="shared" si="1063"/>
        <v>0</v>
      </c>
      <c r="AQ402" s="4">
        <f t="shared" si="1063"/>
        <v>0</v>
      </c>
      <c r="AR402" s="4">
        <f t="shared" si="1063"/>
        <v>0</v>
      </c>
      <c r="AS402" s="4">
        <f t="shared" si="1063"/>
        <v>0</v>
      </c>
      <c r="AT402" s="4">
        <f t="shared" si="1063"/>
        <v>0</v>
      </c>
      <c r="AU402" s="4">
        <f t="shared" si="1063"/>
        <v>0</v>
      </c>
      <c r="AV402" s="4">
        <f t="shared" si="1063"/>
        <v>0</v>
      </c>
      <c r="AW402" s="4">
        <f t="shared" si="1063"/>
        <v>0</v>
      </c>
      <c r="AX402" s="4">
        <f t="shared" si="1063"/>
        <v>0</v>
      </c>
      <c r="AY402" s="4">
        <f t="shared" si="1063"/>
        <v>0</v>
      </c>
      <c r="AZ402" s="4">
        <f t="shared" si="1063"/>
        <v>0</v>
      </c>
      <c r="BA402" s="60"/>
      <c r="BB402" s="4">
        <f t="shared" si="1044"/>
        <v>0</v>
      </c>
      <c r="BC402" s="6" t="e">
        <f>BB402/BB397</f>
        <v>#DIV/0!</v>
      </c>
      <c r="BD402" s="60"/>
      <c r="BE402" s="4"/>
      <c r="BF402" s="102"/>
      <c r="BG402" s="102"/>
      <c r="BH402" s="103"/>
      <c r="BI402" s="103"/>
      <c r="BJ402" s="103"/>
      <c r="BK402" s="103"/>
      <c r="BL402" s="60"/>
      <c r="BM402" s="4">
        <f t="shared" ref="BM402:BX402" si="1064">BM397+BM398</f>
        <v>0</v>
      </c>
      <c r="BN402" s="4">
        <f t="shared" si="1064"/>
        <v>0</v>
      </c>
      <c r="BO402" s="4">
        <f t="shared" si="1064"/>
        <v>0</v>
      </c>
      <c r="BP402" s="4">
        <f t="shared" si="1064"/>
        <v>0</v>
      </c>
      <c r="BQ402" s="4" t="e">
        <f t="shared" si="1064"/>
        <v>#REF!</v>
      </c>
      <c r="BR402" s="4" t="e">
        <f t="shared" si="1064"/>
        <v>#REF!</v>
      </c>
      <c r="BS402" s="4" t="e">
        <f t="shared" si="1064"/>
        <v>#REF!</v>
      </c>
      <c r="BT402" s="4" t="e">
        <f t="shared" si="1064"/>
        <v>#REF!</v>
      </c>
      <c r="BU402" s="4" t="e">
        <f t="shared" si="1064"/>
        <v>#REF!</v>
      </c>
      <c r="BV402" s="4" t="e">
        <f t="shared" si="1064"/>
        <v>#REF!</v>
      </c>
      <c r="BW402" s="4" t="e">
        <f t="shared" si="1064"/>
        <v>#REF!</v>
      </c>
      <c r="BX402" s="4" t="e">
        <f t="shared" si="1064"/>
        <v>#REF!</v>
      </c>
      <c r="BY402" s="60"/>
      <c r="BZ402" s="4" t="e">
        <f t="shared" si="1045"/>
        <v>#REF!</v>
      </c>
      <c r="CA402" s="6" t="e">
        <f>BZ402/BZ397</f>
        <v>#REF!</v>
      </c>
      <c r="CB402" s="60"/>
      <c r="CC402" s="4" t="e">
        <f t="shared" ref="CC402:CN402" si="1065">CC397+CC398</f>
        <v>#REF!</v>
      </c>
      <c r="CD402" s="4" t="e">
        <f t="shared" si="1065"/>
        <v>#REF!</v>
      </c>
      <c r="CE402" s="4" t="e">
        <f t="shared" si="1065"/>
        <v>#REF!</v>
      </c>
      <c r="CF402" s="4" t="e">
        <f t="shared" si="1065"/>
        <v>#REF!</v>
      </c>
      <c r="CG402" s="4" t="e">
        <f t="shared" si="1065"/>
        <v>#REF!</v>
      </c>
      <c r="CH402" s="4" t="e">
        <f t="shared" si="1065"/>
        <v>#REF!</v>
      </c>
      <c r="CI402" s="4" t="e">
        <f t="shared" si="1065"/>
        <v>#REF!</v>
      </c>
      <c r="CJ402" s="4" t="e">
        <f t="shared" si="1065"/>
        <v>#REF!</v>
      </c>
      <c r="CK402" s="4" t="e">
        <f t="shared" si="1065"/>
        <v>#REF!</v>
      </c>
      <c r="CL402" s="4" t="e">
        <f t="shared" si="1065"/>
        <v>#REF!</v>
      </c>
      <c r="CM402" s="4" t="e">
        <f t="shared" si="1065"/>
        <v>#REF!</v>
      </c>
      <c r="CN402" s="4" t="e">
        <f t="shared" si="1065"/>
        <v>#REF!</v>
      </c>
      <c r="CO402" s="60"/>
      <c r="CP402" s="4" t="e">
        <f t="shared" si="1046"/>
        <v>#REF!</v>
      </c>
      <c r="CQ402" s="6" t="e">
        <f>CP402/CP397</f>
        <v>#REF!</v>
      </c>
    </row>
    <row r="403" spans="1:95" ht="10.5" customHeight="1" x14ac:dyDescent="0.25">
      <c r="A403" s="70" t="str">
        <f t="shared" si="1041"/>
        <v>DespesaCMV</v>
      </c>
      <c r="B403" s="70" t="s">
        <v>53</v>
      </c>
      <c r="C403" s="70"/>
      <c r="D403" s="81" t="s">
        <v>58</v>
      </c>
      <c r="E403" s="81" t="e">
        <f>D395</f>
        <v>#REF!</v>
      </c>
      <c r="F403" s="60"/>
      <c r="G403" s="88">
        <v>-0.2100861864968902</v>
      </c>
      <c r="H403" s="60"/>
      <c r="I403" s="83" t="e">
        <f t="shared" ref="I403:T403" si="1066">SUM(I404:I407)</f>
        <v>#REF!</v>
      </c>
      <c r="J403" s="83" t="e">
        <f t="shared" si="1066"/>
        <v>#REF!</v>
      </c>
      <c r="K403" s="83" t="e">
        <f t="shared" si="1066"/>
        <v>#REF!</v>
      </c>
      <c r="L403" s="83" t="e">
        <f t="shared" si="1066"/>
        <v>#REF!</v>
      </c>
      <c r="M403" s="83" t="e">
        <f t="shared" si="1066"/>
        <v>#REF!</v>
      </c>
      <c r="N403" s="83" t="e">
        <f t="shared" si="1066"/>
        <v>#REF!</v>
      </c>
      <c r="O403" s="83" t="e">
        <f t="shared" si="1066"/>
        <v>#REF!</v>
      </c>
      <c r="P403" s="83" t="e">
        <f t="shared" si="1066"/>
        <v>#REF!</v>
      </c>
      <c r="Q403" s="83" t="e">
        <f t="shared" si="1066"/>
        <v>#REF!</v>
      </c>
      <c r="R403" s="83" t="e">
        <f t="shared" si="1066"/>
        <v>#REF!</v>
      </c>
      <c r="S403" s="83" t="e">
        <f t="shared" si="1066"/>
        <v>#REF!</v>
      </c>
      <c r="T403" s="83" t="e">
        <f t="shared" si="1066"/>
        <v>#REF!</v>
      </c>
      <c r="U403" s="60"/>
      <c r="V403" s="83" t="e">
        <f t="shared" si="1042"/>
        <v>#REF!</v>
      </c>
      <c r="W403" s="88" t="e">
        <f>V403/V397</f>
        <v>#REF!</v>
      </c>
      <c r="X403" s="60"/>
      <c r="Y403" s="83" t="e">
        <f t="shared" ref="Y403:AJ403" si="1067">SUM(Y404:Y407)</f>
        <v>#REF!</v>
      </c>
      <c r="Z403" s="83" t="e">
        <f t="shared" si="1067"/>
        <v>#REF!</v>
      </c>
      <c r="AA403" s="83" t="e">
        <f t="shared" si="1067"/>
        <v>#REF!</v>
      </c>
      <c r="AB403" s="83" t="e">
        <f t="shared" si="1067"/>
        <v>#REF!</v>
      </c>
      <c r="AC403" s="83" t="e">
        <f t="shared" si="1067"/>
        <v>#REF!</v>
      </c>
      <c r="AD403" s="83" t="e">
        <f t="shared" si="1067"/>
        <v>#REF!</v>
      </c>
      <c r="AE403" s="83" t="e">
        <f t="shared" si="1067"/>
        <v>#REF!</v>
      </c>
      <c r="AF403" s="83" t="e">
        <f t="shared" si="1067"/>
        <v>#REF!</v>
      </c>
      <c r="AG403" s="83" t="e">
        <f t="shared" si="1067"/>
        <v>#REF!</v>
      </c>
      <c r="AH403" s="83" t="e">
        <f t="shared" si="1067"/>
        <v>#REF!</v>
      </c>
      <c r="AI403" s="83" t="e">
        <f t="shared" si="1067"/>
        <v>#REF!</v>
      </c>
      <c r="AJ403" s="83" t="e">
        <f t="shared" si="1067"/>
        <v>#REF!</v>
      </c>
      <c r="AK403" s="60"/>
      <c r="AL403" s="83" t="e">
        <f t="shared" si="1043"/>
        <v>#REF!</v>
      </c>
      <c r="AM403" s="88" t="e">
        <f>AL403/AL397</f>
        <v>#REF!</v>
      </c>
      <c r="AN403" s="60" t="e">
        <f>D395&amp;D403</f>
        <v>#REF!</v>
      </c>
      <c r="AO403" s="83" t="e">
        <f t="shared" ref="AO403:AZ403" si="1068">SUM(AO404:AO407)</f>
        <v>#REF!</v>
      </c>
      <c r="AP403" s="83" t="e">
        <f t="shared" si="1068"/>
        <v>#REF!</v>
      </c>
      <c r="AQ403" s="83" t="e">
        <f t="shared" si="1068"/>
        <v>#REF!</v>
      </c>
      <c r="AR403" s="83" t="e">
        <f t="shared" si="1068"/>
        <v>#REF!</v>
      </c>
      <c r="AS403" s="83" t="e">
        <f t="shared" si="1068"/>
        <v>#REF!</v>
      </c>
      <c r="AT403" s="83" t="e">
        <f t="shared" si="1068"/>
        <v>#REF!</v>
      </c>
      <c r="AU403" s="83" t="e">
        <f t="shared" si="1068"/>
        <v>#REF!</v>
      </c>
      <c r="AV403" s="83" t="e">
        <f t="shared" si="1068"/>
        <v>#REF!</v>
      </c>
      <c r="AW403" s="83" t="e">
        <f t="shared" si="1068"/>
        <v>#REF!</v>
      </c>
      <c r="AX403" s="83" t="e">
        <f t="shared" si="1068"/>
        <v>#REF!</v>
      </c>
      <c r="AY403" s="83" t="e">
        <f t="shared" si="1068"/>
        <v>#REF!</v>
      </c>
      <c r="AZ403" s="83" t="e">
        <f t="shared" si="1068"/>
        <v>#REF!</v>
      </c>
      <c r="BA403" s="60"/>
      <c r="BB403" s="83" t="e">
        <f t="shared" si="1044"/>
        <v>#REF!</v>
      </c>
      <c r="BC403" s="88" t="e">
        <f>BB403/BB397</f>
        <v>#REF!</v>
      </c>
      <c r="BD403" s="60"/>
      <c r="BE403" s="83"/>
      <c r="BF403" s="116"/>
      <c r="BG403" s="116"/>
      <c r="BH403" s="117"/>
      <c r="BI403" s="117"/>
      <c r="BJ403" s="117"/>
      <c r="BK403" s="117"/>
      <c r="BL403" s="60"/>
      <c r="BM403" s="83" t="e">
        <f t="shared" ref="BM403:BX403" si="1069">SUM(BM404:BM407)</f>
        <v>#REF!</v>
      </c>
      <c r="BN403" s="83" t="e">
        <f t="shared" si="1069"/>
        <v>#REF!</v>
      </c>
      <c r="BO403" s="83" t="e">
        <f t="shared" si="1069"/>
        <v>#REF!</v>
      </c>
      <c r="BP403" s="83" t="e">
        <f t="shared" si="1069"/>
        <v>#REF!</v>
      </c>
      <c r="BQ403" s="83" t="e">
        <f t="shared" si="1069"/>
        <v>#REF!</v>
      </c>
      <c r="BR403" s="83" t="e">
        <f t="shared" si="1069"/>
        <v>#REF!</v>
      </c>
      <c r="BS403" s="83" t="e">
        <f t="shared" si="1069"/>
        <v>#REF!</v>
      </c>
      <c r="BT403" s="83" t="e">
        <f t="shared" si="1069"/>
        <v>#REF!</v>
      </c>
      <c r="BU403" s="83" t="e">
        <f t="shared" si="1069"/>
        <v>#REF!</v>
      </c>
      <c r="BV403" s="83" t="e">
        <f t="shared" si="1069"/>
        <v>#REF!</v>
      </c>
      <c r="BW403" s="83" t="e">
        <f t="shared" si="1069"/>
        <v>#REF!</v>
      </c>
      <c r="BX403" s="83" t="e">
        <f t="shared" si="1069"/>
        <v>#REF!</v>
      </c>
      <c r="BY403" s="60"/>
      <c r="BZ403" s="83" t="e">
        <f t="shared" si="1045"/>
        <v>#REF!</v>
      </c>
      <c r="CA403" s="88" t="e">
        <f>BZ403/BZ397</f>
        <v>#REF!</v>
      </c>
      <c r="CB403" s="60"/>
      <c r="CC403" s="83" t="e">
        <f t="shared" ref="CC403:CN403" si="1070">SUM(CC404:CC407)</f>
        <v>#REF!</v>
      </c>
      <c r="CD403" s="83" t="e">
        <f t="shared" si="1070"/>
        <v>#REF!</v>
      </c>
      <c r="CE403" s="83" t="e">
        <f t="shared" si="1070"/>
        <v>#REF!</v>
      </c>
      <c r="CF403" s="83" t="e">
        <f t="shared" si="1070"/>
        <v>#REF!</v>
      </c>
      <c r="CG403" s="83" t="e">
        <f t="shared" si="1070"/>
        <v>#REF!</v>
      </c>
      <c r="CH403" s="83" t="e">
        <f t="shared" si="1070"/>
        <v>#REF!</v>
      </c>
      <c r="CI403" s="83" t="e">
        <f t="shared" si="1070"/>
        <v>#REF!</v>
      </c>
      <c r="CJ403" s="83" t="e">
        <f t="shared" si="1070"/>
        <v>#REF!</v>
      </c>
      <c r="CK403" s="83" t="e">
        <f t="shared" si="1070"/>
        <v>#REF!</v>
      </c>
      <c r="CL403" s="83" t="e">
        <f t="shared" si="1070"/>
        <v>#REF!</v>
      </c>
      <c r="CM403" s="83" t="e">
        <f t="shared" si="1070"/>
        <v>#REF!</v>
      </c>
      <c r="CN403" s="83" t="e">
        <f t="shared" si="1070"/>
        <v>#REF!</v>
      </c>
      <c r="CO403" s="60"/>
      <c r="CP403" s="83" t="e">
        <f t="shared" si="1046"/>
        <v>#REF!</v>
      </c>
      <c r="CQ403" s="88" t="e">
        <f>CP403/CP397</f>
        <v>#REF!</v>
      </c>
    </row>
    <row r="404" spans="1:95" ht="10.5" customHeight="1" outlineLevel="1" x14ac:dyDescent="0.25">
      <c r="A404" s="70" t="str">
        <f t="shared" si="1041"/>
        <v>DespesaProduto</v>
      </c>
      <c r="B404" s="70" t="s">
        <v>53</v>
      </c>
      <c r="C404" s="70" t="s">
        <v>252</v>
      </c>
      <c r="D404" s="60" t="s">
        <v>59</v>
      </c>
      <c r="E404" s="60" t="e">
        <f>D395</f>
        <v>#REF!</v>
      </c>
      <c r="F404" s="60"/>
      <c r="G404" s="62">
        <v>-0.18724764030798369</v>
      </c>
      <c r="H404" s="60"/>
      <c r="I404" s="67" t="e">
        <f t="shared" ref="I404:T404" si="1071">((I397*$G404*--(AND($BF404=0,$BG404=0))+$BF404+I397*$BG404)*--(I$3&gt;=$BH404))*(1+$BJ404*--(I$3&gt;=$BK404))*--(IFERROR(MOD(MONTH(I$3),$BI404),0)=0)</f>
        <v>#REF!</v>
      </c>
      <c r="J404" s="67" t="e">
        <f t="shared" si="1071"/>
        <v>#REF!</v>
      </c>
      <c r="K404" s="67" t="e">
        <f t="shared" si="1071"/>
        <v>#REF!</v>
      </c>
      <c r="L404" s="67" t="e">
        <f t="shared" si="1071"/>
        <v>#REF!</v>
      </c>
      <c r="M404" s="67" t="e">
        <f t="shared" si="1071"/>
        <v>#REF!</v>
      </c>
      <c r="N404" s="67" t="e">
        <f t="shared" si="1071"/>
        <v>#REF!</v>
      </c>
      <c r="O404" s="67" t="e">
        <f t="shared" si="1071"/>
        <v>#REF!</v>
      </c>
      <c r="P404" s="67" t="e">
        <f t="shared" si="1071"/>
        <v>#REF!</v>
      </c>
      <c r="Q404" s="67" t="e">
        <f t="shared" si="1071"/>
        <v>#REF!</v>
      </c>
      <c r="R404" s="67" t="e">
        <f t="shared" si="1071"/>
        <v>#REF!</v>
      </c>
      <c r="S404" s="67" t="e">
        <f t="shared" si="1071"/>
        <v>#REF!</v>
      </c>
      <c r="T404" s="67" t="e">
        <f t="shared" si="1071"/>
        <v>#REF!</v>
      </c>
      <c r="U404" s="60"/>
      <c r="V404" s="87" t="e">
        <f t="shared" si="1042"/>
        <v>#REF!</v>
      </c>
      <c r="W404" s="62" t="e">
        <f>V404/V397</f>
        <v>#REF!</v>
      </c>
      <c r="X404" s="60"/>
      <c r="Y404" s="67" t="e">
        <f t="shared" ref="Y404:AJ404" si="1072">Y$48*(Y397/Y$41)</f>
        <v>#REF!</v>
      </c>
      <c r="Z404" s="67" t="e">
        <f t="shared" si="1072"/>
        <v>#REF!</v>
      </c>
      <c r="AA404" s="67" t="e">
        <f t="shared" si="1072"/>
        <v>#REF!</v>
      </c>
      <c r="AB404" s="67" t="e">
        <f t="shared" si="1072"/>
        <v>#REF!</v>
      </c>
      <c r="AC404" s="67" t="e">
        <f t="shared" si="1072"/>
        <v>#REF!</v>
      </c>
      <c r="AD404" s="67" t="e">
        <f t="shared" si="1072"/>
        <v>#REF!</v>
      </c>
      <c r="AE404" s="67" t="e">
        <f t="shared" si="1072"/>
        <v>#REF!</v>
      </c>
      <c r="AF404" s="67" t="e">
        <f t="shared" si="1072"/>
        <v>#REF!</v>
      </c>
      <c r="AG404" s="67" t="e">
        <f t="shared" si="1072"/>
        <v>#REF!</v>
      </c>
      <c r="AH404" s="67" t="e">
        <f t="shared" si="1072"/>
        <v>#REF!</v>
      </c>
      <c r="AI404" s="67" t="e">
        <f t="shared" si="1072"/>
        <v>#REF!</v>
      </c>
      <c r="AJ404" s="67" t="e">
        <f t="shared" si="1072"/>
        <v>#REF!</v>
      </c>
      <c r="AK404" s="60"/>
      <c r="AL404" s="87" t="e">
        <f t="shared" si="1043"/>
        <v>#REF!</v>
      </c>
      <c r="AM404" s="62" t="e">
        <f>AL404/AL397</f>
        <v>#REF!</v>
      </c>
      <c r="AN404" s="60" t="e">
        <f>D395&amp;D404</f>
        <v>#REF!</v>
      </c>
      <c r="AO404" s="67" t="e">
        <f t="shared" ref="AO404:AZ404" si="1073">AO$48*(AO397/AO$41)</f>
        <v>#REF!</v>
      </c>
      <c r="AP404" s="67" t="e">
        <f t="shared" si="1073"/>
        <v>#REF!</v>
      </c>
      <c r="AQ404" s="67" t="e">
        <f t="shared" si="1073"/>
        <v>#REF!</v>
      </c>
      <c r="AR404" s="67" t="e">
        <f t="shared" si="1073"/>
        <v>#REF!</v>
      </c>
      <c r="AS404" s="67" t="e">
        <f t="shared" si="1073"/>
        <v>#REF!</v>
      </c>
      <c r="AT404" s="67" t="e">
        <f t="shared" si="1073"/>
        <v>#REF!</v>
      </c>
      <c r="AU404" s="67" t="e">
        <f t="shared" si="1073"/>
        <v>#REF!</v>
      </c>
      <c r="AV404" s="67" t="e">
        <f t="shared" si="1073"/>
        <v>#REF!</v>
      </c>
      <c r="AW404" s="67" t="e">
        <f t="shared" si="1073"/>
        <v>#REF!</v>
      </c>
      <c r="AX404" s="67" t="e">
        <f t="shared" si="1073"/>
        <v>#REF!</v>
      </c>
      <c r="AY404" s="67" t="e">
        <f t="shared" si="1073"/>
        <v>#REF!</v>
      </c>
      <c r="AZ404" s="67" t="e">
        <f t="shared" si="1073"/>
        <v>#REF!</v>
      </c>
      <c r="BA404" s="60"/>
      <c r="BB404" s="87" t="e">
        <f t="shared" si="1044"/>
        <v>#REF!</v>
      </c>
      <c r="BC404" s="62" t="e">
        <f>BB404/BB397</f>
        <v>#REF!</v>
      </c>
      <c r="BD404" s="60"/>
      <c r="BE404" s="67" t="str">
        <f t="shared" ref="BE404:BG407" si="1074">INDEX($BE$4:$BK$115,MATCH($D404,$D$4:$D$115,0),MATCH(BE$475,$BE$4:$BK$4,0))</f>
        <v>Aumento de preços</v>
      </c>
      <c r="BF404" s="119">
        <f t="shared" si="1074"/>
        <v>0</v>
      </c>
      <c r="BG404" s="120">
        <f t="shared" si="1074"/>
        <v>0</v>
      </c>
      <c r="BH404" s="121" t="e">
        <f>BH397</f>
        <v>#REF!</v>
      </c>
      <c r="BI404" s="120">
        <f t="shared" ref="BI404:BK407" si="1075">INDEX($BE$4:$BK$115,MATCH($D404,$D$4:$D$115,0),MATCH(BI$475,$BE$4:$BK$4,0))</f>
        <v>0</v>
      </c>
      <c r="BJ404" s="120">
        <f t="shared" si="1075"/>
        <v>0</v>
      </c>
      <c r="BK404" s="121">
        <f t="shared" si="1075"/>
        <v>0</v>
      </c>
      <c r="BL404" s="60"/>
      <c r="BM404" s="67" t="e">
        <f t="shared" ref="BM404:BX404" si="1076">BM$48*(BM397/BM$41)</f>
        <v>#REF!</v>
      </c>
      <c r="BN404" s="67" t="e">
        <f t="shared" si="1076"/>
        <v>#REF!</v>
      </c>
      <c r="BO404" s="67" t="e">
        <f t="shared" si="1076"/>
        <v>#REF!</v>
      </c>
      <c r="BP404" s="67" t="e">
        <f t="shared" si="1076"/>
        <v>#REF!</v>
      </c>
      <c r="BQ404" s="67" t="e">
        <f t="shared" si="1076"/>
        <v>#REF!</v>
      </c>
      <c r="BR404" s="67" t="e">
        <f t="shared" si="1076"/>
        <v>#REF!</v>
      </c>
      <c r="BS404" s="67" t="e">
        <f t="shared" si="1076"/>
        <v>#REF!</v>
      </c>
      <c r="BT404" s="67" t="e">
        <f t="shared" si="1076"/>
        <v>#REF!</v>
      </c>
      <c r="BU404" s="67" t="e">
        <f t="shared" si="1076"/>
        <v>#REF!</v>
      </c>
      <c r="BV404" s="67" t="e">
        <f t="shared" si="1076"/>
        <v>#REF!</v>
      </c>
      <c r="BW404" s="67" t="e">
        <f t="shared" si="1076"/>
        <v>#REF!</v>
      </c>
      <c r="BX404" s="67" t="e">
        <f t="shared" si="1076"/>
        <v>#REF!</v>
      </c>
      <c r="BY404" s="60"/>
      <c r="BZ404" s="87" t="e">
        <f t="shared" si="1045"/>
        <v>#REF!</v>
      </c>
      <c r="CA404" s="62" t="e">
        <f>BZ404/BZ397</f>
        <v>#REF!</v>
      </c>
      <c r="CB404" s="60"/>
      <c r="CC404" s="67" t="e">
        <f t="shared" ref="CC404:CN404" si="1077">CC$48*(CC397/CC$41)</f>
        <v>#REF!</v>
      </c>
      <c r="CD404" s="67" t="e">
        <f t="shared" si="1077"/>
        <v>#REF!</v>
      </c>
      <c r="CE404" s="67" t="e">
        <f t="shared" si="1077"/>
        <v>#REF!</v>
      </c>
      <c r="CF404" s="67" t="e">
        <f t="shared" si="1077"/>
        <v>#REF!</v>
      </c>
      <c r="CG404" s="67" t="e">
        <f t="shared" si="1077"/>
        <v>#REF!</v>
      </c>
      <c r="CH404" s="67" t="e">
        <f t="shared" si="1077"/>
        <v>#REF!</v>
      </c>
      <c r="CI404" s="67" t="e">
        <f t="shared" si="1077"/>
        <v>#REF!</v>
      </c>
      <c r="CJ404" s="67" t="e">
        <f t="shared" si="1077"/>
        <v>#REF!</v>
      </c>
      <c r="CK404" s="67" t="e">
        <f t="shared" si="1077"/>
        <v>#REF!</v>
      </c>
      <c r="CL404" s="67" t="e">
        <f t="shared" si="1077"/>
        <v>#REF!</v>
      </c>
      <c r="CM404" s="67" t="e">
        <f t="shared" si="1077"/>
        <v>#REF!</v>
      </c>
      <c r="CN404" s="67" t="e">
        <f t="shared" si="1077"/>
        <v>#REF!</v>
      </c>
      <c r="CO404" s="60"/>
      <c r="CP404" s="87" t="e">
        <f t="shared" si="1046"/>
        <v>#REF!</v>
      </c>
      <c r="CQ404" s="62" t="e">
        <f>CP404/CP397</f>
        <v>#REF!</v>
      </c>
    </row>
    <row r="405" spans="1:95" ht="10.5" customHeight="1" outlineLevel="1" x14ac:dyDescent="0.25">
      <c r="A405" s="70" t="str">
        <f t="shared" si="1041"/>
        <v>DespesaBoniteca</v>
      </c>
      <c r="B405" s="70" t="s">
        <v>53</v>
      </c>
      <c r="C405" s="70" t="s">
        <v>60</v>
      </c>
      <c r="D405" s="60" t="s">
        <v>60</v>
      </c>
      <c r="E405" s="60" t="e">
        <f>D395</f>
        <v>#REF!</v>
      </c>
      <c r="F405" s="60"/>
      <c r="G405" s="62">
        <v>-2.2838546188906531E-2</v>
      </c>
      <c r="H405" s="60"/>
      <c r="I405" s="67">
        <f>IFERROR(#REF!*I397/I$41,0)</f>
        <v>0</v>
      </c>
      <c r="J405" s="67">
        <f>IFERROR(#REF!*J397/J$41,0)</f>
        <v>0</v>
      </c>
      <c r="K405" s="67">
        <f>IFERROR(#REF!*K397/K$41,0)</f>
        <v>0</v>
      </c>
      <c r="L405" s="67">
        <f>IFERROR(#REF!*L397/L$41,0)</f>
        <v>0</v>
      </c>
      <c r="M405" s="67">
        <f>IFERROR(#REF!*M397/M$41,0)</f>
        <v>0</v>
      </c>
      <c r="N405" s="67">
        <f>IFERROR(#REF!*N397/N$41,0)</f>
        <v>0</v>
      </c>
      <c r="O405" s="67">
        <f>IFERROR(#REF!*O397/O$41,0)</f>
        <v>0</v>
      </c>
      <c r="P405" s="67">
        <f>IFERROR(#REF!*P397/P$41,0)</f>
        <v>0</v>
      </c>
      <c r="Q405" s="67">
        <f>IFERROR(#REF!*Q397/Q$41,0)</f>
        <v>0</v>
      </c>
      <c r="R405" s="67">
        <f>IFERROR(#REF!*R397/R$41,0)</f>
        <v>0</v>
      </c>
      <c r="S405" s="67">
        <f>IFERROR(#REF!*S397/S$41,0)</f>
        <v>0</v>
      </c>
      <c r="T405" s="67">
        <f>IFERROR(#REF!*T397/T$41,0)</f>
        <v>0</v>
      </c>
      <c r="U405" s="60"/>
      <c r="V405" s="87">
        <f t="shared" si="1042"/>
        <v>0</v>
      </c>
      <c r="W405" s="62" t="e">
        <f>V405/V397</f>
        <v>#REF!</v>
      </c>
      <c r="X405" s="60"/>
      <c r="Y405" s="138">
        <v>0</v>
      </c>
      <c r="Z405" s="139">
        <v>0</v>
      </c>
      <c r="AA405" s="67">
        <v>0</v>
      </c>
      <c r="AB405" s="67">
        <v>0</v>
      </c>
      <c r="AC405" s="67">
        <v>0</v>
      </c>
      <c r="AD405" s="67">
        <v>0</v>
      </c>
      <c r="AE405" s="67">
        <v>0</v>
      </c>
      <c r="AF405" s="67">
        <v>0</v>
      </c>
      <c r="AG405" s="67">
        <v>0</v>
      </c>
      <c r="AH405" s="67">
        <v>0</v>
      </c>
      <c r="AI405" s="67">
        <v>0</v>
      </c>
      <c r="AJ405" s="67">
        <v>0</v>
      </c>
      <c r="AK405" s="60"/>
      <c r="AL405" s="87">
        <f t="shared" si="1043"/>
        <v>0</v>
      </c>
      <c r="AM405" s="62" t="e">
        <f>AL405/AL397</f>
        <v>#DIV/0!</v>
      </c>
      <c r="AN405" s="60" t="e">
        <f>D395&amp;D405</f>
        <v>#REF!</v>
      </c>
      <c r="AO405" s="67">
        <v>0</v>
      </c>
      <c r="AP405" s="67">
        <v>0</v>
      </c>
      <c r="AQ405" s="67">
        <v>0</v>
      </c>
      <c r="AR405" s="67">
        <v>0</v>
      </c>
      <c r="AS405" s="67">
        <v>0</v>
      </c>
      <c r="AT405" s="67">
        <v>0</v>
      </c>
      <c r="AU405" s="67">
        <v>0</v>
      </c>
      <c r="AV405" s="67">
        <v>0</v>
      </c>
      <c r="AW405" s="67">
        <v>0</v>
      </c>
      <c r="AX405" s="67">
        <v>0</v>
      </c>
      <c r="AY405" s="67">
        <v>0</v>
      </c>
      <c r="AZ405" s="67">
        <v>0</v>
      </c>
      <c r="BA405" s="60"/>
      <c r="BB405" s="87">
        <f t="shared" si="1044"/>
        <v>0</v>
      </c>
      <c r="BC405" s="62" t="e">
        <f>BB405/BB397</f>
        <v>#DIV/0!</v>
      </c>
      <c r="BD405" s="60"/>
      <c r="BE405" s="67" t="e">
        <f t="shared" si="1074"/>
        <v>#N/A</v>
      </c>
      <c r="BF405" s="119" t="e">
        <f t="shared" si="1074"/>
        <v>#N/A</v>
      </c>
      <c r="BG405" s="120" t="e">
        <f t="shared" si="1074"/>
        <v>#N/A</v>
      </c>
      <c r="BH405" s="121" t="e">
        <f>BH397</f>
        <v>#REF!</v>
      </c>
      <c r="BI405" s="120" t="e">
        <f t="shared" si="1075"/>
        <v>#N/A</v>
      </c>
      <c r="BJ405" s="120" t="e">
        <f t="shared" si="1075"/>
        <v>#N/A</v>
      </c>
      <c r="BK405" s="121" t="e">
        <f t="shared" si="1075"/>
        <v>#N/A</v>
      </c>
      <c r="BL405" s="60"/>
      <c r="BM405" s="67">
        <v>0</v>
      </c>
      <c r="BN405" s="67">
        <v>0</v>
      </c>
      <c r="BO405" s="67">
        <v>0</v>
      </c>
      <c r="BP405" s="67">
        <v>0</v>
      </c>
      <c r="BQ405" s="67">
        <f>IFERROR(#REF!*BQ397/BQ$41,0)</f>
        <v>0</v>
      </c>
      <c r="BR405" s="67">
        <f>IFERROR(#REF!*BR397/BR$41,0)</f>
        <v>0</v>
      </c>
      <c r="BS405" s="67">
        <f>IFERROR(#REF!*BS397/BS$41,0)</f>
        <v>0</v>
      </c>
      <c r="BT405" s="67">
        <f>IFERROR(#REF!*BT397/BT$41,0)</f>
        <v>0</v>
      </c>
      <c r="BU405" s="67">
        <f>IFERROR(#REF!*BU397/BU$41,0)</f>
        <v>0</v>
      </c>
      <c r="BV405" s="67">
        <f>IFERROR(#REF!*BV397/BV$41,0)</f>
        <v>0</v>
      </c>
      <c r="BW405" s="67">
        <f>IFERROR(#REF!*BW397/BW$41,0)</f>
        <v>0</v>
      </c>
      <c r="BX405" s="67">
        <f>IFERROR(#REF!*BX397/BX$41,0)</f>
        <v>0</v>
      </c>
      <c r="BY405" s="60"/>
      <c r="BZ405" s="87">
        <f t="shared" si="1045"/>
        <v>0</v>
      </c>
      <c r="CA405" s="62" t="e">
        <f>BZ405/BZ397</f>
        <v>#REF!</v>
      </c>
      <c r="CB405" s="60"/>
      <c r="CC405" s="67">
        <f>IFERROR(#REF!*CC397/CC$41,0)</f>
        <v>0</v>
      </c>
      <c r="CD405" s="67">
        <f>IFERROR(#REF!*CD397/CD$41,0)</f>
        <v>0</v>
      </c>
      <c r="CE405" s="67">
        <f>IFERROR(#REF!*CE397/CE$41,0)</f>
        <v>0</v>
      </c>
      <c r="CF405" s="67">
        <f>IFERROR(#REF!*CF397/CF$41,0)</f>
        <v>0</v>
      </c>
      <c r="CG405" s="67">
        <f>IFERROR(#REF!*CG397/CG$41,0)</f>
        <v>0</v>
      </c>
      <c r="CH405" s="67">
        <f>IFERROR(#REF!*CH397/CH$41,0)</f>
        <v>0</v>
      </c>
      <c r="CI405" s="67">
        <f>IFERROR(#REF!*CI397/CI$41,0)</f>
        <v>0</v>
      </c>
      <c r="CJ405" s="67">
        <f>IFERROR(#REF!*CJ397/CJ$41,0)</f>
        <v>0</v>
      </c>
      <c r="CK405" s="67">
        <f>IFERROR(#REF!*CK397/CK$41,0)</f>
        <v>0</v>
      </c>
      <c r="CL405" s="67">
        <f>IFERROR(#REF!*CL397/CL$41,0)</f>
        <v>0</v>
      </c>
      <c r="CM405" s="67">
        <f>IFERROR(#REF!*CM397/CM$41,0)</f>
        <v>0</v>
      </c>
      <c r="CN405" s="67">
        <f>IFERROR(#REF!*CN397/CN$41,0)</f>
        <v>0</v>
      </c>
      <c r="CO405" s="60"/>
      <c r="CP405" s="87">
        <f t="shared" si="1046"/>
        <v>0</v>
      </c>
      <c r="CQ405" s="62" t="e">
        <f>CP405/CP397</f>
        <v>#REF!</v>
      </c>
    </row>
    <row r="406" spans="1:95" ht="10.5" customHeight="1" outlineLevel="1" x14ac:dyDescent="0.25">
      <c r="A406" s="70" t="str">
        <f t="shared" si="1041"/>
        <v>DespesaFrete sobre Compras</v>
      </c>
      <c r="B406" s="70" t="s">
        <v>53</v>
      </c>
      <c r="C406" s="70" t="s">
        <v>80</v>
      </c>
      <c r="D406" s="60" t="s">
        <v>61</v>
      </c>
      <c r="E406" s="60" t="e">
        <f>D395</f>
        <v>#REF!</v>
      </c>
      <c r="F406" s="60"/>
      <c r="G406" s="62">
        <v>-2.2838546188906531E-2</v>
      </c>
      <c r="H406" s="60"/>
      <c r="I406" s="67" t="e">
        <f t="shared" ref="I406:T406" si="1078">((I396*$G406*--(AND($BF406=0,$BG406=0))+$BF406+I396*$BG406)*--(I$3&gt;=$BH406))*(1+$BJ406*--(I$3&gt;=$BK406))*--(IFERROR(MOD(MONTH(I$3),$BI406),0)=0)</f>
        <v>#REF!</v>
      </c>
      <c r="J406" s="67" t="e">
        <f t="shared" si="1078"/>
        <v>#REF!</v>
      </c>
      <c r="K406" s="67" t="e">
        <f t="shared" si="1078"/>
        <v>#REF!</v>
      </c>
      <c r="L406" s="67" t="e">
        <f t="shared" si="1078"/>
        <v>#REF!</v>
      </c>
      <c r="M406" s="67" t="e">
        <f t="shared" si="1078"/>
        <v>#REF!</v>
      </c>
      <c r="N406" s="67" t="e">
        <f t="shared" si="1078"/>
        <v>#REF!</v>
      </c>
      <c r="O406" s="67" t="e">
        <f t="shared" si="1078"/>
        <v>#REF!</v>
      </c>
      <c r="P406" s="67" t="e">
        <f t="shared" si="1078"/>
        <v>#REF!</v>
      </c>
      <c r="Q406" s="67" t="e">
        <f t="shared" si="1078"/>
        <v>#REF!</v>
      </c>
      <c r="R406" s="67" t="e">
        <f t="shared" si="1078"/>
        <v>#REF!</v>
      </c>
      <c r="S406" s="67" t="e">
        <f t="shared" si="1078"/>
        <v>#REF!</v>
      </c>
      <c r="T406" s="67" t="e">
        <f t="shared" si="1078"/>
        <v>#REF!</v>
      </c>
      <c r="U406" s="60"/>
      <c r="V406" s="87" t="e">
        <f t="shared" si="1042"/>
        <v>#REF!</v>
      </c>
      <c r="W406" s="62" t="e">
        <f>V406/V397</f>
        <v>#REF!</v>
      </c>
      <c r="X406" s="60"/>
      <c r="Y406" s="67">
        <f t="array" ref="Y406">IFERROR(INDEX(#REF!,MATCH($A395&amp;$D406,#REF!,0),MATCH(Y$3,#REF!,0)),0)</f>
        <v>0</v>
      </c>
      <c r="Z406" s="67">
        <f t="array" ref="Z406">IFERROR(INDEX(#REF!,MATCH($A395&amp;$D406,#REF!,0),MATCH(Z$3,#REF!,0)),0)</f>
        <v>0</v>
      </c>
      <c r="AA406" s="67">
        <f t="array" ref="AA406">IFERROR(INDEX(#REF!,MATCH($A395&amp;$D406,#REF!,0),MATCH(AA$3,#REF!,0)),0)</f>
        <v>0</v>
      </c>
      <c r="AB406" s="67">
        <f t="array" ref="AB406">IFERROR(INDEX(#REF!,MATCH($A395&amp;$D406,#REF!,0),MATCH(AB$3,#REF!,0)),0)</f>
        <v>0</v>
      </c>
      <c r="AC406" s="67">
        <f t="array" ref="AC406">IFERROR(INDEX(#REF!,MATCH($A395&amp;$D406,#REF!,0),MATCH(AC$3,#REF!,0)),0)</f>
        <v>0</v>
      </c>
      <c r="AD406" s="67">
        <f t="array" ref="AD406">IFERROR(INDEX(#REF!,MATCH($A395&amp;$D406,#REF!,0),MATCH(AD$3,#REF!,0)),0)</f>
        <v>0</v>
      </c>
      <c r="AE406" s="67">
        <f t="array" ref="AE406">IFERROR(INDEX(#REF!,MATCH($A395&amp;$D406,#REF!,0),MATCH(AE$3,#REF!,0)),0)</f>
        <v>0</v>
      </c>
      <c r="AF406" s="67">
        <f t="array" ref="AF406">IFERROR(INDEX(#REF!,MATCH($A395&amp;$D406,#REF!,0),MATCH(AF$3,#REF!,0)),0)</f>
        <v>0</v>
      </c>
      <c r="AG406" s="67">
        <f t="array" ref="AG406">IFERROR(INDEX(#REF!,MATCH($A395&amp;$D406,#REF!,0),MATCH(AG$3,#REF!,0)),0)</f>
        <v>0</v>
      </c>
      <c r="AH406" s="67">
        <f t="array" ref="AH406">IFERROR(INDEX(#REF!,MATCH($A395&amp;$D406,#REF!,0),MATCH(AH$3,#REF!,0)),0)</f>
        <v>0</v>
      </c>
      <c r="AI406" s="67">
        <f t="array" ref="AI406">IFERROR(INDEX(#REF!,MATCH($A395&amp;$D406,#REF!,0),MATCH(AI$3,#REF!,0)),0)</f>
        <v>0</v>
      </c>
      <c r="AJ406" s="67">
        <f t="array" ref="AJ406">IFERROR(INDEX(#REF!,MATCH($A395&amp;$D406,#REF!,0),MATCH(AJ$3,#REF!,0)),0)</f>
        <v>0</v>
      </c>
      <c r="AK406" s="60"/>
      <c r="AL406" s="87">
        <f t="shared" si="1043"/>
        <v>0</v>
      </c>
      <c r="AM406" s="62" t="e">
        <f>AL406/AL397</f>
        <v>#DIV/0!</v>
      </c>
      <c r="AN406" s="60" t="e">
        <f>D395&amp;D406</f>
        <v>#REF!</v>
      </c>
      <c r="AO406" s="67">
        <f t="array" ref="AO406">IFERROR(INDEX(#REF!,MATCH($A395&amp;$D406,#REF!,0),MATCH(AO$3,#REF!,0)),0)</f>
        <v>0</v>
      </c>
      <c r="AP406" s="67">
        <f t="array" ref="AP406">IFERROR(INDEX(#REF!,MATCH($A395&amp;$D406,#REF!,0),MATCH(AP$3,#REF!,0)),0)</f>
        <v>0</v>
      </c>
      <c r="AQ406" s="67">
        <f t="array" ref="AQ406">IFERROR(INDEX(#REF!,MATCH($A395&amp;$D406,#REF!,0),MATCH(AQ$3,#REF!,0)),0)</f>
        <v>0</v>
      </c>
      <c r="AR406" s="67">
        <f t="array" ref="AR406">IFERROR(INDEX(#REF!,MATCH($A395&amp;$D406,#REF!,0),MATCH(AR$3,#REF!,0)),0)</f>
        <v>0</v>
      </c>
      <c r="AS406" s="67">
        <f t="array" ref="AS406">IFERROR(INDEX(#REF!,MATCH($A395&amp;$D406,#REF!,0),MATCH(AS$3,#REF!,0)),0)</f>
        <v>0</v>
      </c>
      <c r="AT406" s="67">
        <f t="array" ref="AT406">IFERROR(INDEX(#REF!,MATCH($A395&amp;$D406,#REF!,0),MATCH(AT$3,#REF!,0)),0)</f>
        <v>0</v>
      </c>
      <c r="AU406" s="67">
        <f t="array" ref="AU406">IFERROR(INDEX(#REF!,MATCH($A395&amp;$D406,#REF!,0),MATCH(AU$3,#REF!,0)),0)</f>
        <v>0</v>
      </c>
      <c r="AV406" s="67">
        <f t="array" ref="AV406">IFERROR(INDEX(#REF!,MATCH($A395&amp;$D406,#REF!,0),MATCH(AV$3,#REF!,0)),0)</f>
        <v>0</v>
      </c>
      <c r="AW406" s="67">
        <f t="array" ref="AW406">IFERROR(INDEX(#REF!,MATCH($A395&amp;$D406,#REF!,0),MATCH(AW$3,#REF!,0)),0)</f>
        <v>0</v>
      </c>
      <c r="AX406" s="67">
        <f t="array" ref="AX406">IFERROR(INDEX(#REF!,MATCH($A395&amp;$D406,#REF!,0),MATCH(AX$3,#REF!,0)),0)</f>
        <v>0</v>
      </c>
      <c r="AY406" s="67">
        <f t="array" ref="AY406">IFERROR(INDEX(#REF!,MATCH($A395&amp;$D406,#REF!,0),MATCH(AY$3,#REF!,0)),0)</f>
        <v>0</v>
      </c>
      <c r="AZ406" s="67">
        <f t="array" ref="AZ406">IFERROR(INDEX(#REF!,MATCH($A395&amp;$D406,#REF!,0),MATCH(AZ$3,#REF!,0)),0)</f>
        <v>0</v>
      </c>
      <c r="BA406" s="60"/>
      <c r="BB406" s="87">
        <f t="shared" si="1044"/>
        <v>0</v>
      </c>
      <c r="BC406" s="62" t="e">
        <f>BB406/BB397</f>
        <v>#DIV/0!</v>
      </c>
      <c r="BD406" s="60"/>
      <c r="BE406" s="67" t="str">
        <f t="shared" si="1074"/>
        <v>Tabela Jamef</v>
      </c>
      <c r="BF406" s="119">
        <f t="shared" si="1074"/>
        <v>-691.19999999999993</v>
      </c>
      <c r="BG406" s="120">
        <f t="shared" si="1074"/>
        <v>0</v>
      </c>
      <c r="BH406" s="121" t="e">
        <f>BH397</f>
        <v>#REF!</v>
      </c>
      <c r="BI406" s="120">
        <f t="shared" si="1075"/>
        <v>0</v>
      </c>
      <c r="BJ406" s="120">
        <f t="shared" si="1075"/>
        <v>0</v>
      </c>
      <c r="BK406" s="121">
        <f t="shared" si="1075"/>
        <v>0</v>
      </c>
      <c r="BL406" s="60"/>
      <c r="BM406" s="67">
        <f t="array" ref="BM406">IFERROR(INDEX(#REF!,MATCH($A395&amp;$D406,#REF!,0),MATCH(BM$3,#REF!,0)),0)</f>
        <v>0</v>
      </c>
      <c r="BN406" s="67">
        <f t="array" ref="BN406">IFERROR(INDEX(#REF!,MATCH($A395&amp;$D406,#REF!,0),MATCH(BN$3,#REF!,0)),0)</f>
        <v>0</v>
      </c>
      <c r="BO406" s="67">
        <f t="array" ref="BO406">IFERROR(INDEX(#REF!,MATCH($A395&amp;$D406,#REF!,0),MATCH(BO$3,#REF!,0)),0)</f>
        <v>0</v>
      </c>
      <c r="BP406" s="67">
        <f t="array" ref="BP406">IFERROR(INDEX(#REF!,MATCH($A395&amp;$D406,#REF!,0),MATCH(BP$3,#REF!,0)),0)</f>
        <v>0</v>
      </c>
      <c r="BQ406" s="67" t="e">
        <f t="shared" ref="BQ406:BX406" si="1079">((BQ396*$G406*--(AND($BF406=0,$BG406=0))+$BF406+BQ396*$BG406)*--(BQ$3&gt;=$BH406))*(1+$BJ406*--(BQ$3&gt;=$BK406))*--(IFERROR(MOD(MONTH(BQ$3),$BI406),0)=0)</f>
        <v>#REF!</v>
      </c>
      <c r="BR406" s="67" t="e">
        <f t="shared" si="1079"/>
        <v>#REF!</v>
      </c>
      <c r="BS406" s="67" t="e">
        <f t="shared" si="1079"/>
        <v>#REF!</v>
      </c>
      <c r="BT406" s="67" t="e">
        <f t="shared" si="1079"/>
        <v>#REF!</v>
      </c>
      <c r="BU406" s="67" t="e">
        <f t="shared" si="1079"/>
        <v>#REF!</v>
      </c>
      <c r="BV406" s="67" t="e">
        <f t="shared" si="1079"/>
        <v>#REF!</v>
      </c>
      <c r="BW406" s="67" t="e">
        <f t="shared" si="1079"/>
        <v>#REF!</v>
      </c>
      <c r="BX406" s="67" t="e">
        <f t="shared" si="1079"/>
        <v>#REF!</v>
      </c>
      <c r="BY406" s="60"/>
      <c r="BZ406" s="87" t="e">
        <f t="shared" si="1045"/>
        <v>#REF!</v>
      </c>
      <c r="CA406" s="62" t="e">
        <f>BZ406/BZ397</f>
        <v>#REF!</v>
      </c>
      <c r="CB406" s="60"/>
      <c r="CC406" s="67" t="e">
        <f t="shared" ref="CC406:CN406" si="1080">((CC396*$G406*--(AND($BF406=0,$BG406=0))+$BF406+CC396*$BG406)*--(CC$3&gt;=$BH406))*(1+$BJ406*--(CC$3&gt;=$BK406))*--(IFERROR(MOD(MONTH(CC$3),$BI406),0)=0)</f>
        <v>#REF!</v>
      </c>
      <c r="CD406" s="67" t="e">
        <f t="shared" si="1080"/>
        <v>#REF!</v>
      </c>
      <c r="CE406" s="67" t="e">
        <f t="shared" si="1080"/>
        <v>#REF!</v>
      </c>
      <c r="CF406" s="67" t="e">
        <f t="shared" si="1080"/>
        <v>#REF!</v>
      </c>
      <c r="CG406" s="67" t="e">
        <f t="shared" si="1080"/>
        <v>#REF!</v>
      </c>
      <c r="CH406" s="67" t="e">
        <f t="shared" si="1080"/>
        <v>#REF!</v>
      </c>
      <c r="CI406" s="67" t="e">
        <f t="shared" si="1080"/>
        <v>#REF!</v>
      </c>
      <c r="CJ406" s="67" t="e">
        <f t="shared" si="1080"/>
        <v>#REF!</v>
      </c>
      <c r="CK406" s="67" t="e">
        <f t="shared" si="1080"/>
        <v>#REF!</v>
      </c>
      <c r="CL406" s="67" t="e">
        <f t="shared" si="1080"/>
        <v>#REF!</v>
      </c>
      <c r="CM406" s="67" t="e">
        <f t="shared" si="1080"/>
        <v>#REF!</v>
      </c>
      <c r="CN406" s="67" t="e">
        <f t="shared" si="1080"/>
        <v>#REF!</v>
      </c>
      <c r="CO406" s="60"/>
      <c r="CP406" s="87" t="e">
        <f t="shared" si="1046"/>
        <v>#REF!</v>
      </c>
      <c r="CQ406" s="62" t="e">
        <f>CP406/CP397</f>
        <v>#REF!</v>
      </c>
    </row>
    <row r="407" spans="1:95" ht="10.5" customHeight="1" outlineLevel="1" x14ac:dyDescent="0.25">
      <c r="A407" s="70" t="str">
        <f t="shared" si="1041"/>
        <v>DespesaEmbalagem</v>
      </c>
      <c r="B407" s="70" t="s">
        <v>53</v>
      </c>
      <c r="C407" s="70" t="s">
        <v>80</v>
      </c>
      <c r="D407" s="60" t="s">
        <v>62</v>
      </c>
      <c r="E407" s="60" t="e">
        <f>D395</f>
        <v>#REF!</v>
      </c>
      <c r="F407" s="60"/>
      <c r="G407" s="62">
        <v>-2.2838546188906531E-2</v>
      </c>
      <c r="H407" s="60"/>
      <c r="I407" s="67" t="e">
        <f t="shared" ref="I407:T407" si="1081">((I397*$G407*--(AND($BF407=0,$BG407=0))+$BF407+I397*$BG407)*--(I$3&gt;=$BH407))*(1+$BJ407*--(I$3&gt;=$BK407))*--(IFERROR(MOD(MONTH(I$3),$BI407),0)=0)</f>
        <v>#REF!</v>
      </c>
      <c r="J407" s="67" t="e">
        <f t="shared" si="1081"/>
        <v>#REF!</v>
      </c>
      <c r="K407" s="67" t="e">
        <f t="shared" si="1081"/>
        <v>#REF!</v>
      </c>
      <c r="L407" s="67" t="e">
        <f t="shared" si="1081"/>
        <v>#REF!</v>
      </c>
      <c r="M407" s="67" t="e">
        <f t="shared" si="1081"/>
        <v>#REF!</v>
      </c>
      <c r="N407" s="67" t="e">
        <f t="shared" si="1081"/>
        <v>#REF!</v>
      </c>
      <c r="O407" s="67" t="e">
        <f t="shared" si="1081"/>
        <v>#REF!</v>
      </c>
      <c r="P407" s="67" t="e">
        <f t="shared" si="1081"/>
        <v>#REF!</v>
      </c>
      <c r="Q407" s="67" t="e">
        <f t="shared" si="1081"/>
        <v>#REF!</v>
      </c>
      <c r="R407" s="67" t="e">
        <f t="shared" si="1081"/>
        <v>#REF!</v>
      </c>
      <c r="S407" s="67" t="e">
        <f t="shared" si="1081"/>
        <v>#REF!</v>
      </c>
      <c r="T407" s="67" t="e">
        <f t="shared" si="1081"/>
        <v>#REF!</v>
      </c>
      <c r="U407" s="60"/>
      <c r="V407" s="87" t="e">
        <f t="shared" si="1042"/>
        <v>#REF!</v>
      </c>
      <c r="W407" s="62" t="e">
        <f>V407/V397</f>
        <v>#REF!</v>
      </c>
      <c r="X407" s="60"/>
      <c r="Y407" s="138">
        <f t="array" ref="Y407">IFERROR(INDEX(#REF!,MATCH($A395&amp;$D407,#REF!,0),MATCH(Y$3,#REF!,0)),0)</f>
        <v>0</v>
      </c>
      <c r="Z407" s="139">
        <f t="array" ref="Z407">IFERROR(INDEX(#REF!,MATCH($A395&amp;$D407,#REF!,0),MATCH(Z$3,#REF!,0)),0)</f>
        <v>0</v>
      </c>
      <c r="AA407" s="67">
        <f t="array" ref="AA407">IFERROR(INDEX(#REF!,MATCH($A395&amp;$D407,#REF!,0),MATCH(AA$3,#REF!,0)),0)</f>
        <v>0</v>
      </c>
      <c r="AB407" s="67">
        <f t="array" ref="AB407">IFERROR(INDEX(#REF!,MATCH($A395&amp;$D407,#REF!,0),MATCH(AB$3,#REF!,0)),0)</f>
        <v>0</v>
      </c>
      <c r="AC407" s="67">
        <f t="array" ref="AC407">IFERROR(INDEX(#REF!,MATCH($A395&amp;$D407,#REF!,0),MATCH(AC$3,#REF!,0)),0)</f>
        <v>0</v>
      </c>
      <c r="AD407" s="67">
        <f t="array" ref="AD407">IFERROR(INDEX(#REF!,MATCH($A395&amp;$D407,#REF!,0),MATCH(AD$3,#REF!,0)),0)</f>
        <v>0</v>
      </c>
      <c r="AE407" s="67">
        <f t="array" ref="AE407">IFERROR(INDEX(#REF!,MATCH($A395&amp;$D407,#REF!,0),MATCH(AE$3,#REF!,0)),0)</f>
        <v>0</v>
      </c>
      <c r="AF407" s="67">
        <f t="array" ref="AF407">IFERROR(INDEX(#REF!,MATCH($A395&amp;$D407,#REF!,0),MATCH(AF$3,#REF!,0)),0)</f>
        <v>0</v>
      </c>
      <c r="AG407" s="67">
        <f t="array" ref="AG407">IFERROR(INDEX(#REF!,MATCH($A395&amp;$D407,#REF!,0),MATCH(AG$3,#REF!,0)),0)</f>
        <v>0</v>
      </c>
      <c r="AH407" s="67">
        <f t="array" ref="AH407">IFERROR(INDEX(#REF!,MATCH($A395&amp;$D407,#REF!,0),MATCH(AH$3,#REF!,0)),0)</f>
        <v>0</v>
      </c>
      <c r="AI407" s="67">
        <f t="array" ref="AI407">IFERROR(INDEX(#REF!,MATCH($A395&amp;$D407,#REF!,0),MATCH(AI$3,#REF!,0)),0)</f>
        <v>0</v>
      </c>
      <c r="AJ407" s="67">
        <f t="array" ref="AJ407">IFERROR(INDEX(#REF!,MATCH($A395&amp;$D407,#REF!,0),MATCH(AJ$3,#REF!,0)),0)</f>
        <v>0</v>
      </c>
      <c r="AK407" s="60"/>
      <c r="AL407" s="87">
        <f t="shared" si="1043"/>
        <v>0</v>
      </c>
      <c r="AM407" s="62" t="e">
        <f>AL407/AL397</f>
        <v>#DIV/0!</v>
      </c>
      <c r="AN407" s="60" t="e">
        <f>D395&amp;D407</f>
        <v>#REF!</v>
      </c>
      <c r="AO407" s="67">
        <f t="array" ref="AO407">IFERROR(INDEX(#REF!,MATCH($A395&amp;$D407,#REF!,0),MATCH(AO$3,#REF!,0)),0)</f>
        <v>0</v>
      </c>
      <c r="AP407" s="67">
        <f t="array" ref="AP407">IFERROR(INDEX(#REF!,MATCH($A395&amp;$D407,#REF!,0),MATCH(AP$3,#REF!,0)),0)</f>
        <v>0</v>
      </c>
      <c r="AQ407" s="67">
        <f t="array" ref="AQ407">IFERROR(INDEX(#REF!,MATCH($A395&amp;$D407,#REF!,0),MATCH(AQ$3,#REF!,0)),0)</f>
        <v>0</v>
      </c>
      <c r="AR407" s="67">
        <f t="array" ref="AR407">IFERROR(INDEX(#REF!,MATCH($A395&amp;$D407,#REF!,0),MATCH(AR$3,#REF!,0)),0)</f>
        <v>0</v>
      </c>
      <c r="AS407" s="67">
        <f t="array" ref="AS407">IFERROR(INDEX(#REF!,MATCH($A395&amp;$D407,#REF!,0),MATCH(AS$3,#REF!,0)),0)</f>
        <v>0</v>
      </c>
      <c r="AT407" s="67">
        <f t="array" ref="AT407">IFERROR(INDEX(#REF!,MATCH($A395&amp;$D407,#REF!,0),MATCH(AT$3,#REF!,0)),0)</f>
        <v>0</v>
      </c>
      <c r="AU407" s="67">
        <f t="array" ref="AU407">IFERROR(INDEX(#REF!,MATCH($A395&amp;$D407,#REF!,0),MATCH(AU$3,#REF!,0)),0)</f>
        <v>0</v>
      </c>
      <c r="AV407" s="67">
        <f t="array" ref="AV407">IFERROR(INDEX(#REF!,MATCH($A395&amp;$D407,#REF!,0),MATCH(AV$3,#REF!,0)),0)</f>
        <v>0</v>
      </c>
      <c r="AW407" s="67">
        <f t="array" ref="AW407">IFERROR(INDEX(#REF!,MATCH($A395&amp;$D407,#REF!,0),MATCH(AW$3,#REF!,0)),0)</f>
        <v>0</v>
      </c>
      <c r="AX407" s="67">
        <f t="array" ref="AX407">IFERROR(INDEX(#REF!,MATCH($A395&amp;$D407,#REF!,0),MATCH(AX$3,#REF!,0)),0)</f>
        <v>0</v>
      </c>
      <c r="AY407" s="67">
        <f t="array" ref="AY407">IFERROR(INDEX(#REF!,MATCH($A395&amp;$D407,#REF!,0),MATCH(AY$3,#REF!,0)),0)</f>
        <v>0</v>
      </c>
      <c r="AZ407" s="67">
        <f t="array" ref="AZ407">IFERROR(INDEX(#REF!,MATCH($A395&amp;$D407,#REF!,0),MATCH(AZ$3,#REF!,0)),0)</f>
        <v>0</v>
      </c>
      <c r="BA407" s="60"/>
      <c r="BB407" s="87">
        <f t="shared" si="1044"/>
        <v>0</v>
      </c>
      <c r="BC407" s="62" t="e">
        <f>BB407/BB397</f>
        <v>#DIV/0!</v>
      </c>
      <c r="BD407" s="60"/>
      <c r="BE407" s="67" t="str">
        <f t="shared" si="1074"/>
        <v>Novas embalagens</v>
      </c>
      <c r="BF407" s="119">
        <f t="shared" si="1074"/>
        <v>-6.78</v>
      </c>
      <c r="BG407" s="120">
        <f t="shared" si="1074"/>
        <v>0</v>
      </c>
      <c r="BH407" s="121" t="e">
        <f>BH397</f>
        <v>#REF!</v>
      </c>
      <c r="BI407" s="120">
        <f t="shared" si="1075"/>
        <v>0</v>
      </c>
      <c r="BJ407" s="120">
        <f t="shared" si="1075"/>
        <v>-0.3</v>
      </c>
      <c r="BK407" s="121">
        <f t="shared" si="1075"/>
        <v>45901</v>
      </c>
      <c r="BL407" s="60"/>
      <c r="BM407" s="67">
        <f t="array" ref="BM407">IFERROR(INDEX(#REF!,MATCH($A395&amp;$D407,#REF!,0),MATCH(BM$3,#REF!,0)),0)</f>
        <v>0</v>
      </c>
      <c r="BN407" s="67">
        <f t="array" ref="BN407">IFERROR(INDEX(#REF!,MATCH($A395&amp;$D407,#REF!,0),MATCH(BN$3,#REF!,0)),0)</f>
        <v>0</v>
      </c>
      <c r="BO407" s="67">
        <f t="array" ref="BO407">IFERROR(INDEX(#REF!,MATCH($A395&amp;$D407,#REF!,0),MATCH(BO$3,#REF!,0)),0)</f>
        <v>0</v>
      </c>
      <c r="BP407" s="67">
        <f t="array" ref="BP407">IFERROR(INDEX(#REF!,MATCH($A395&amp;$D407,#REF!,0),MATCH(BP$3,#REF!,0)),0)</f>
        <v>0</v>
      </c>
      <c r="BQ407" s="67" t="e">
        <f t="shared" ref="BQ407:BX407" si="1082">((BQ397*$G407*--(AND($BF407=0,$BG407=0))+$BF407+BQ397*$BG407)*--(BQ$3&gt;=$BH407))*(1+$BJ407*--(BQ$3&gt;=$BK407))*--(IFERROR(MOD(MONTH(BQ$3),$BI407),0)=0)*(BQ397/BQ$156)</f>
        <v>#REF!</v>
      </c>
      <c r="BR407" s="67" t="e">
        <f t="shared" si="1082"/>
        <v>#REF!</v>
      </c>
      <c r="BS407" s="67" t="e">
        <f t="shared" si="1082"/>
        <v>#REF!</v>
      </c>
      <c r="BT407" s="67" t="e">
        <f t="shared" si="1082"/>
        <v>#REF!</v>
      </c>
      <c r="BU407" s="67" t="e">
        <f t="shared" si="1082"/>
        <v>#REF!</v>
      </c>
      <c r="BV407" s="67" t="e">
        <f t="shared" si="1082"/>
        <v>#REF!</v>
      </c>
      <c r="BW407" s="67" t="e">
        <f t="shared" si="1082"/>
        <v>#REF!</v>
      </c>
      <c r="BX407" s="67" t="e">
        <f t="shared" si="1082"/>
        <v>#REF!</v>
      </c>
      <c r="BY407" s="60"/>
      <c r="BZ407" s="87" t="e">
        <f t="shared" si="1045"/>
        <v>#REF!</v>
      </c>
      <c r="CA407" s="62" t="e">
        <f>BZ407/BZ397</f>
        <v>#REF!</v>
      </c>
      <c r="CB407" s="60"/>
      <c r="CC407" s="67" t="e">
        <f t="shared" ref="CC407:CN407" si="1083">((CC397*$G407*--(AND($BF407=0,$BG407=0))+$BF407+CC397*$BG407)*--(CC$3&gt;=$BH407))*(1+$BJ407*--(CC$3&gt;=$BK407))*--(IFERROR(MOD(MONTH(CC$3),$BI407),0)=0)*(CC397/CC$156)</f>
        <v>#REF!</v>
      </c>
      <c r="CD407" s="67" t="e">
        <f t="shared" si="1083"/>
        <v>#REF!</v>
      </c>
      <c r="CE407" s="67" t="e">
        <f t="shared" si="1083"/>
        <v>#REF!</v>
      </c>
      <c r="CF407" s="67" t="e">
        <f t="shared" si="1083"/>
        <v>#REF!</v>
      </c>
      <c r="CG407" s="67" t="e">
        <f t="shared" si="1083"/>
        <v>#REF!</v>
      </c>
      <c r="CH407" s="67" t="e">
        <f t="shared" si="1083"/>
        <v>#REF!</v>
      </c>
      <c r="CI407" s="67" t="e">
        <f t="shared" si="1083"/>
        <v>#REF!</v>
      </c>
      <c r="CJ407" s="67" t="e">
        <f t="shared" si="1083"/>
        <v>#REF!</v>
      </c>
      <c r="CK407" s="67" t="e">
        <f t="shared" si="1083"/>
        <v>#REF!</v>
      </c>
      <c r="CL407" s="67" t="e">
        <f t="shared" si="1083"/>
        <v>#REF!</v>
      </c>
      <c r="CM407" s="67" t="e">
        <f t="shared" si="1083"/>
        <v>#REF!</v>
      </c>
      <c r="CN407" s="67" t="e">
        <f t="shared" si="1083"/>
        <v>#REF!</v>
      </c>
      <c r="CO407" s="60"/>
      <c r="CP407" s="87" t="e">
        <f t="shared" si="1046"/>
        <v>#REF!</v>
      </c>
      <c r="CQ407" s="62" t="e">
        <f>CP407/CP397</f>
        <v>#REF!</v>
      </c>
    </row>
    <row r="408" spans="1:95" ht="10.5" customHeight="1" x14ac:dyDescent="0.25">
      <c r="A408" s="70" t="str">
        <f t="shared" si="1041"/>
        <v>DespesaMargem bruta</v>
      </c>
      <c r="B408" s="70" t="s">
        <v>53</v>
      </c>
      <c r="C408" s="70"/>
      <c r="D408" s="3" t="s">
        <v>63</v>
      </c>
      <c r="E408" s="3" t="e">
        <f>D395</f>
        <v>#REF!</v>
      </c>
      <c r="F408" s="60"/>
      <c r="G408" s="6">
        <v>0.78357271006486728</v>
      </c>
      <c r="H408" s="60"/>
      <c r="I408" s="4" t="e">
        <f t="shared" ref="I408:T408" si="1084">I402+I403</f>
        <v>#REF!</v>
      </c>
      <c r="J408" s="4" t="e">
        <f t="shared" si="1084"/>
        <v>#REF!</v>
      </c>
      <c r="K408" s="4" t="e">
        <f t="shared" si="1084"/>
        <v>#REF!</v>
      </c>
      <c r="L408" s="4" t="e">
        <f t="shared" si="1084"/>
        <v>#REF!</v>
      </c>
      <c r="M408" s="4" t="e">
        <f t="shared" si="1084"/>
        <v>#REF!</v>
      </c>
      <c r="N408" s="4" t="e">
        <f t="shared" si="1084"/>
        <v>#REF!</v>
      </c>
      <c r="O408" s="4" t="e">
        <f t="shared" si="1084"/>
        <v>#REF!</v>
      </c>
      <c r="P408" s="4" t="e">
        <f t="shared" si="1084"/>
        <v>#REF!</v>
      </c>
      <c r="Q408" s="4" t="e">
        <f t="shared" si="1084"/>
        <v>#REF!</v>
      </c>
      <c r="R408" s="4" t="e">
        <f t="shared" si="1084"/>
        <v>#REF!</v>
      </c>
      <c r="S408" s="4" t="e">
        <f t="shared" si="1084"/>
        <v>#REF!</v>
      </c>
      <c r="T408" s="4" t="e">
        <f t="shared" si="1084"/>
        <v>#REF!</v>
      </c>
      <c r="U408" s="60"/>
      <c r="V408" s="4" t="e">
        <f t="shared" si="1042"/>
        <v>#REF!</v>
      </c>
      <c r="W408" s="6" t="e">
        <f>V408/V397</f>
        <v>#REF!</v>
      </c>
      <c r="X408" s="60"/>
      <c r="Y408" s="4" t="e">
        <f t="shared" ref="Y408:AJ408" si="1085">Y402+Y403</f>
        <v>#REF!</v>
      </c>
      <c r="Z408" s="4" t="e">
        <f t="shared" si="1085"/>
        <v>#REF!</v>
      </c>
      <c r="AA408" s="4" t="e">
        <f t="shared" si="1085"/>
        <v>#REF!</v>
      </c>
      <c r="AB408" s="4" t="e">
        <f t="shared" si="1085"/>
        <v>#REF!</v>
      </c>
      <c r="AC408" s="4" t="e">
        <f t="shared" si="1085"/>
        <v>#REF!</v>
      </c>
      <c r="AD408" s="4" t="e">
        <f t="shared" si="1085"/>
        <v>#REF!</v>
      </c>
      <c r="AE408" s="4" t="e">
        <f t="shared" si="1085"/>
        <v>#REF!</v>
      </c>
      <c r="AF408" s="4" t="e">
        <f t="shared" si="1085"/>
        <v>#REF!</v>
      </c>
      <c r="AG408" s="4" t="e">
        <f t="shared" si="1085"/>
        <v>#REF!</v>
      </c>
      <c r="AH408" s="4" t="e">
        <f t="shared" si="1085"/>
        <v>#REF!</v>
      </c>
      <c r="AI408" s="4" t="e">
        <f t="shared" si="1085"/>
        <v>#REF!</v>
      </c>
      <c r="AJ408" s="4" t="e">
        <f t="shared" si="1085"/>
        <v>#REF!</v>
      </c>
      <c r="AK408" s="60"/>
      <c r="AL408" s="4" t="e">
        <f t="shared" si="1043"/>
        <v>#REF!</v>
      </c>
      <c r="AM408" s="6" t="e">
        <f>AL408/AL397</f>
        <v>#REF!</v>
      </c>
      <c r="AN408" s="60" t="e">
        <f>D395&amp;D408</f>
        <v>#REF!</v>
      </c>
      <c r="AO408" s="4" t="e">
        <f t="shared" ref="AO408:AZ408" si="1086">AO402+AO403</f>
        <v>#REF!</v>
      </c>
      <c r="AP408" s="4" t="e">
        <f t="shared" si="1086"/>
        <v>#REF!</v>
      </c>
      <c r="AQ408" s="4" t="e">
        <f t="shared" si="1086"/>
        <v>#REF!</v>
      </c>
      <c r="AR408" s="4" t="e">
        <f t="shared" si="1086"/>
        <v>#REF!</v>
      </c>
      <c r="AS408" s="4" t="e">
        <f t="shared" si="1086"/>
        <v>#REF!</v>
      </c>
      <c r="AT408" s="4" t="e">
        <f t="shared" si="1086"/>
        <v>#REF!</v>
      </c>
      <c r="AU408" s="4" t="e">
        <f t="shared" si="1086"/>
        <v>#REF!</v>
      </c>
      <c r="AV408" s="4" t="e">
        <f t="shared" si="1086"/>
        <v>#REF!</v>
      </c>
      <c r="AW408" s="4" t="e">
        <f t="shared" si="1086"/>
        <v>#REF!</v>
      </c>
      <c r="AX408" s="4" t="e">
        <f t="shared" si="1086"/>
        <v>#REF!</v>
      </c>
      <c r="AY408" s="4" t="e">
        <f t="shared" si="1086"/>
        <v>#REF!</v>
      </c>
      <c r="AZ408" s="4" t="e">
        <f t="shared" si="1086"/>
        <v>#REF!</v>
      </c>
      <c r="BA408" s="60"/>
      <c r="BB408" s="4" t="e">
        <f t="shared" si="1044"/>
        <v>#REF!</v>
      </c>
      <c r="BC408" s="6" t="e">
        <f>BB408/BB397</f>
        <v>#REF!</v>
      </c>
      <c r="BD408" s="60"/>
      <c r="BE408" s="4"/>
      <c r="BF408" s="102"/>
      <c r="BG408" s="102"/>
      <c r="BH408" s="103"/>
      <c r="BI408" s="104"/>
      <c r="BJ408" s="63"/>
      <c r="BK408" s="103"/>
      <c r="BL408" s="60"/>
      <c r="BM408" s="4" t="e">
        <f t="shared" ref="BM408:BX408" si="1087">BM402+BM403</f>
        <v>#REF!</v>
      </c>
      <c r="BN408" s="4" t="e">
        <f t="shared" si="1087"/>
        <v>#REF!</v>
      </c>
      <c r="BO408" s="4" t="e">
        <f t="shared" si="1087"/>
        <v>#REF!</v>
      </c>
      <c r="BP408" s="4" t="e">
        <f t="shared" si="1087"/>
        <v>#REF!</v>
      </c>
      <c r="BQ408" s="4" t="e">
        <f t="shared" si="1087"/>
        <v>#REF!</v>
      </c>
      <c r="BR408" s="4" t="e">
        <f t="shared" si="1087"/>
        <v>#REF!</v>
      </c>
      <c r="BS408" s="4" t="e">
        <f t="shared" si="1087"/>
        <v>#REF!</v>
      </c>
      <c r="BT408" s="4" t="e">
        <f t="shared" si="1087"/>
        <v>#REF!</v>
      </c>
      <c r="BU408" s="4" t="e">
        <f t="shared" si="1087"/>
        <v>#REF!</v>
      </c>
      <c r="BV408" s="4" t="e">
        <f t="shared" si="1087"/>
        <v>#REF!</v>
      </c>
      <c r="BW408" s="4" t="e">
        <f t="shared" si="1087"/>
        <v>#REF!</v>
      </c>
      <c r="BX408" s="4" t="e">
        <f t="shared" si="1087"/>
        <v>#REF!</v>
      </c>
      <c r="BY408" s="60"/>
      <c r="BZ408" s="4" t="e">
        <f t="shared" si="1045"/>
        <v>#REF!</v>
      </c>
      <c r="CA408" s="6" t="e">
        <f>BZ408/BZ397</f>
        <v>#REF!</v>
      </c>
      <c r="CB408" s="60"/>
      <c r="CC408" s="4" t="e">
        <f t="shared" ref="CC408:CN408" si="1088">CC402+CC403</f>
        <v>#REF!</v>
      </c>
      <c r="CD408" s="4" t="e">
        <f t="shared" si="1088"/>
        <v>#REF!</v>
      </c>
      <c r="CE408" s="4" t="e">
        <f t="shared" si="1088"/>
        <v>#REF!</v>
      </c>
      <c r="CF408" s="4" t="e">
        <f t="shared" si="1088"/>
        <v>#REF!</v>
      </c>
      <c r="CG408" s="4" t="e">
        <f t="shared" si="1088"/>
        <v>#REF!</v>
      </c>
      <c r="CH408" s="4" t="e">
        <f t="shared" si="1088"/>
        <v>#REF!</v>
      </c>
      <c r="CI408" s="4" t="e">
        <f t="shared" si="1088"/>
        <v>#REF!</v>
      </c>
      <c r="CJ408" s="4" t="e">
        <f t="shared" si="1088"/>
        <v>#REF!</v>
      </c>
      <c r="CK408" s="4" t="e">
        <f t="shared" si="1088"/>
        <v>#REF!</v>
      </c>
      <c r="CL408" s="4" t="e">
        <f t="shared" si="1088"/>
        <v>#REF!</v>
      </c>
      <c r="CM408" s="4" t="e">
        <f t="shared" si="1088"/>
        <v>#REF!</v>
      </c>
      <c r="CN408" s="4" t="e">
        <f t="shared" si="1088"/>
        <v>#REF!</v>
      </c>
      <c r="CO408" s="60"/>
      <c r="CP408" s="4" t="e">
        <f t="shared" si="1046"/>
        <v>#REF!</v>
      </c>
      <c r="CQ408" s="6" t="e">
        <f>CP408/CP397</f>
        <v>#REF!</v>
      </c>
    </row>
    <row r="409" spans="1:95" ht="10.5" customHeight="1" x14ac:dyDescent="0.25">
      <c r="A409" s="70" t="str">
        <f t="shared" si="1041"/>
        <v>DespesaDespesas variáveis</v>
      </c>
      <c r="B409" s="70" t="s">
        <v>53</v>
      </c>
      <c r="C409" s="70"/>
      <c r="D409" s="81" t="s">
        <v>64</v>
      </c>
      <c r="E409" s="81" t="e">
        <f>D395</f>
        <v>#REF!</v>
      </c>
      <c r="F409" s="60"/>
      <c r="G409" s="88">
        <v>-0.23687071568047149</v>
      </c>
      <c r="H409" s="60"/>
      <c r="I409" s="83">
        <v>0</v>
      </c>
      <c r="J409" s="83">
        <v>0</v>
      </c>
      <c r="K409" s="83">
        <v>0</v>
      </c>
      <c r="L409" s="83">
        <v>0</v>
      </c>
      <c r="M409" s="83">
        <v>0</v>
      </c>
      <c r="N409" s="83">
        <v>0</v>
      </c>
      <c r="O409" s="83">
        <v>0</v>
      </c>
      <c r="P409" s="83">
        <v>0</v>
      </c>
      <c r="Q409" s="83">
        <v>0</v>
      </c>
      <c r="R409" s="83">
        <v>0</v>
      </c>
      <c r="S409" s="83">
        <v>0</v>
      </c>
      <c r="T409" s="83">
        <v>0</v>
      </c>
      <c r="U409" s="60"/>
      <c r="V409" s="83">
        <f t="shared" si="1042"/>
        <v>0</v>
      </c>
      <c r="W409" s="88" t="e">
        <f>V409/V397</f>
        <v>#REF!</v>
      </c>
      <c r="X409" s="60"/>
      <c r="Y409" s="83">
        <f t="shared" ref="Y409:AJ409" si="1089">Y410+Y422+Y426</f>
        <v>0</v>
      </c>
      <c r="Z409" s="83">
        <f t="shared" si="1089"/>
        <v>0</v>
      </c>
      <c r="AA409" s="83">
        <f t="shared" si="1089"/>
        <v>0</v>
      </c>
      <c r="AB409" s="83">
        <f t="shared" si="1089"/>
        <v>0</v>
      </c>
      <c r="AC409" s="83">
        <f t="shared" si="1089"/>
        <v>0</v>
      </c>
      <c r="AD409" s="83">
        <f t="shared" si="1089"/>
        <v>0</v>
      </c>
      <c r="AE409" s="83">
        <f t="shared" si="1089"/>
        <v>0</v>
      </c>
      <c r="AF409" s="83">
        <f t="shared" si="1089"/>
        <v>0</v>
      </c>
      <c r="AG409" s="83">
        <f t="shared" si="1089"/>
        <v>0</v>
      </c>
      <c r="AH409" s="83">
        <f t="shared" si="1089"/>
        <v>0</v>
      </c>
      <c r="AI409" s="83">
        <f t="shared" si="1089"/>
        <v>0</v>
      </c>
      <c r="AJ409" s="83">
        <f t="shared" si="1089"/>
        <v>0</v>
      </c>
      <c r="AK409" s="60"/>
      <c r="AL409" s="83">
        <f t="shared" si="1043"/>
        <v>0</v>
      </c>
      <c r="AM409" s="88" t="e">
        <f>AL409/AL397</f>
        <v>#DIV/0!</v>
      </c>
      <c r="AN409" s="60" t="e">
        <f>D395&amp;D409</f>
        <v>#REF!</v>
      </c>
      <c r="AO409" s="83">
        <f t="shared" ref="AO409:AZ409" si="1090">AO410+AO422+AO426</f>
        <v>0</v>
      </c>
      <c r="AP409" s="83">
        <f t="shared" si="1090"/>
        <v>0</v>
      </c>
      <c r="AQ409" s="83">
        <f t="shared" si="1090"/>
        <v>0</v>
      </c>
      <c r="AR409" s="83">
        <f t="shared" si="1090"/>
        <v>0</v>
      </c>
      <c r="AS409" s="83">
        <f t="shared" si="1090"/>
        <v>0</v>
      </c>
      <c r="AT409" s="83">
        <f t="shared" si="1090"/>
        <v>0</v>
      </c>
      <c r="AU409" s="83">
        <f t="shared" si="1090"/>
        <v>0</v>
      </c>
      <c r="AV409" s="83">
        <f t="shared" si="1090"/>
        <v>0</v>
      </c>
      <c r="AW409" s="83">
        <f t="shared" si="1090"/>
        <v>0</v>
      </c>
      <c r="AX409" s="83">
        <f t="shared" si="1090"/>
        <v>0</v>
      </c>
      <c r="AY409" s="83">
        <f t="shared" si="1090"/>
        <v>0</v>
      </c>
      <c r="AZ409" s="83">
        <f t="shared" si="1090"/>
        <v>0</v>
      </c>
      <c r="BA409" s="60"/>
      <c r="BB409" s="83">
        <f t="shared" si="1044"/>
        <v>0</v>
      </c>
      <c r="BC409" s="88" t="e">
        <f>BB409/BB397</f>
        <v>#DIV/0!</v>
      </c>
      <c r="BD409" s="60"/>
      <c r="BE409" s="83"/>
      <c r="BF409" s="116"/>
      <c r="BG409" s="116"/>
      <c r="BH409" s="117"/>
      <c r="BI409" s="118"/>
      <c r="BJ409" s="82"/>
      <c r="BK409" s="117"/>
      <c r="BL409" s="60"/>
      <c r="BM409" s="83">
        <f t="shared" ref="BM409:BX409" si="1091">BM410+BM422+BM426</f>
        <v>0</v>
      </c>
      <c r="BN409" s="83">
        <f t="shared" si="1091"/>
        <v>0</v>
      </c>
      <c r="BO409" s="83">
        <f t="shared" si="1091"/>
        <v>0</v>
      </c>
      <c r="BP409" s="83">
        <f t="shared" si="1091"/>
        <v>0</v>
      </c>
      <c r="BQ409" s="83" t="e">
        <f t="shared" si="1091"/>
        <v>#REF!</v>
      </c>
      <c r="BR409" s="83" t="e">
        <f t="shared" si="1091"/>
        <v>#REF!</v>
      </c>
      <c r="BS409" s="83" t="e">
        <f t="shared" si="1091"/>
        <v>#REF!</v>
      </c>
      <c r="BT409" s="83" t="e">
        <f t="shared" si="1091"/>
        <v>#REF!</v>
      </c>
      <c r="BU409" s="83" t="e">
        <f t="shared" si="1091"/>
        <v>#REF!</v>
      </c>
      <c r="BV409" s="83" t="e">
        <f t="shared" si="1091"/>
        <v>#REF!</v>
      </c>
      <c r="BW409" s="83" t="e">
        <f t="shared" si="1091"/>
        <v>#REF!</v>
      </c>
      <c r="BX409" s="83" t="e">
        <f t="shared" si="1091"/>
        <v>#REF!</v>
      </c>
      <c r="BY409" s="60"/>
      <c r="BZ409" s="83" t="e">
        <f t="shared" si="1045"/>
        <v>#REF!</v>
      </c>
      <c r="CA409" s="88" t="e">
        <f>BZ409/BZ397</f>
        <v>#REF!</v>
      </c>
      <c r="CB409" s="60"/>
      <c r="CC409" s="83" t="e">
        <f t="shared" ref="CC409:CN409" si="1092">CC410+CC422+CC426</f>
        <v>#REF!</v>
      </c>
      <c r="CD409" s="83" t="e">
        <f t="shared" si="1092"/>
        <v>#REF!</v>
      </c>
      <c r="CE409" s="83" t="e">
        <f t="shared" si="1092"/>
        <v>#REF!</v>
      </c>
      <c r="CF409" s="83" t="e">
        <f t="shared" si="1092"/>
        <v>#REF!</v>
      </c>
      <c r="CG409" s="83" t="e">
        <f t="shared" si="1092"/>
        <v>#REF!</v>
      </c>
      <c r="CH409" s="83" t="e">
        <f t="shared" si="1092"/>
        <v>#REF!</v>
      </c>
      <c r="CI409" s="83" t="e">
        <f t="shared" si="1092"/>
        <v>#REF!</v>
      </c>
      <c r="CJ409" s="83" t="e">
        <f t="shared" si="1092"/>
        <v>#REF!</v>
      </c>
      <c r="CK409" s="83" t="e">
        <f t="shared" si="1092"/>
        <v>#REF!</v>
      </c>
      <c r="CL409" s="83" t="e">
        <f t="shared" si="1092"/>
        <v>#REF!</v>
      </c>
      <c r="CM409" s="83" t="e">
        <f t="shared" si="1092"/>
        <v>#REF!</v>
      </c>
      <c r="CN409" s="83" t="e">
        <f t="shared" si="1092"/>
        <v>#REF!</v>
      </c>
      <c r="CO409" s="60"/>
      <c r="CP409" s="83" t="e">
        <f t="shared" si="1046"/>
        <v>#REF!</v>
      </c>
      <c r="CQ409" s="88" t="e">
        <f>CP409/CP397</f>
        <v>#REF!</v>
      </c>
    </row>
    <row r="410" spans="1:95" ht="10.5" customHeight="1" x14ac:dyDescent="0.25">
      <c r="A410" s="70" t="str">
        <f t="shared" si="1041"/>
        <v>DespesaDespesas de venda</v>
      </c>
      <c r="B410" s="70" t="s">
        <v>53</v>
      </c>
      <c r="C410" s="70"/>
      <c r="D410" s="2" t="s">
        <v>65</v>
      </c>
      <c r="E410" s="2" t="e">
        <f>D395</f>
        <v>#REF!</v>
      </c>
      <c r="F410" s="60"/>
      <c r="G410" s="66">
        <v>-0.23142300412052111</v>
      </c>
      <c r="H410" s="60"/>
      <c r="I410" s="65">
        <v>0</v>
      </c>
      <c r="J410" s="65">
        <v>0</v>
      </c>
      <c r="K410" s="65">
        <v>0</v>
      </c>
      <c r="L410" s="65">
        <v>0</v>
      </c>
      <c r="M410" s="65">
        <v>0</v>
      </c>
      <c r="N410" s="65">
        <v>0</v>
      </c>
      <c r="O410" s="65">
        <v>0</v>
      </c>
      <c r="P410" s="65">
        <v>0</v>
      </c>
      <c r="Q410" s="65">
        <v>0</v>
      </c>
      <c r="R410" s="65">
        <v>0</v>
      </c>
      <c r="S410" s="65">
        <v>0</v>
      </c>
      <c r="T410" s="65">
        <v>0</v>
      </c>
      <c r="U410" s="60"/>
      <c r="V410" s="65">
        <f t="shared" si="1042"/>
        <v>0</v>
      </c>
      <c r="W410" s="66" t="e">
        <f>V410/V397</f>
        <v>#REF!</v>
      </c>
      <c r="X410" s="60"/>
      <c r="Y410" s="65">
        <f t="shared" ref="Y410:AJ410" si="1093">SUM(Y411:Y414)+Y419</f>
        <v>0</v>
      </c>
      <c r="Z410" s="65">
        <f t="shared" si="1093"/>
        <v>0</v>
      </c>
      <c r="AA410" s="65">
        <f t="shared" si="1093"/>
        <v>0</v>
      </c>
      <c r="AB410" s="65">
        <f t="shared" si="1093"/>
        <v>0</v>
      </c>
      <c r="AC410" s="65">
        <f t="shared" si="1093"/>
        <v>0</v>
      </c>
      <c r="AD410" s="65">
        <f t="shared" si="1093"/>
        <v>0</v>
      </c>
      <c r="AE410" s="65">
        <f t="shared" si="1093"/>
        <v>0</v>
      </c>
      <c r="AF410" s="65">
        <f t="shared" si="1093"/>
        <v>0</v>
      </c>
      <c r="AG410" s="65">
        <f t="shared" si="1093"/>
        <v>0</v>
      </c>
      <c r="AH410" s="65">
        <f t="shared" si="1093"/>
        <v>0</v>
      </c>
      <c r="AI410" s="65">
        <f t="shared" si="1093"/>
        <v>0</v>
      </c>
      <c r="AJ410" s="65">
        <f t="shared" si="1093"/>
        <v>0</v>
      </c>
      <c r="AK410" s="60"/>
      <c r="AL410" s="65">
        <f t="shared" si="1043"/>
        <v>0</v>
      </c>
      <c r="AM410" s="66" t="e">
        <f>AL410/AL397</f>
        <v>#DIV/0!</v>
      </c>
      <c r="AN410" s="60" t="e">
        <f>D395&amp;D410</f>
        <v>#REF!</v>
      </c>
      <c r="AO410" s="65">
        <f t="shared" ref="AO410:AZ410" si="1094">SUM(AO411:AO414)+AO419</f>
        <v>0</v>
      </c>
      <c r="AP410" s="65">
        <f t="shared" si="1094"/>
        <v>0</v>
      </c>
      <c r="AQ410" s="65">
        <f t="shared" si="1094"/>
        <v>0</v>
      </c>
      <c r="AR410" s="65">
        <f t="shared" si="1094"/>
        <v>0</v>
      </c>
      <c r="AS410" s="65">
        <f t="shared" si="1094"/>
        <v>0</v>
      </c>
      <c r="AT410" s="65">
        <f t="shared" si="1094"/>
        <v>0</v>
      </c>
      <c r="AU410" s="65">
        <f t="shared" si="1094"/>
        <v>0</v>
      </c>
      <c r="AV410" s="65">
        <f t="shared" si="1094"/>
        <v>0</v>
      </c>
      <c r="AW410" s="65">
        <f t="shared" si="1094"/>
        <v>0</v>
      </c>
      <c r="AX410" s="65">
        <f t="shared" si="1094"/>
        <v>0</v>
      </c>
      <c r="AY410" s="65">
        <f t="shared" si="1094"/>
        <v>0</v>
      </c>
      <c r="AZ410" s="65">
        <f t="shared" si="1094"/>
        <v>0</v>
      </c>
      <c r="BA410" s="60"/>
      <c r="BB410" s="65">
        <f t="shared" si="1044"/>
        <v>0</v>
      </c>
      <c r="BC410" s="66" t="e">
        <f>BB410/BB397</f>
        <v>#DIV/0!</v>
      </c>
      <c r="BD410" s="60"/>
      <c r="BE410" s="65"/>
      <c r="BF410" s="105"/>
      <c r="BG410" s="105"/>
      <c r="BH410" s="107"/>
      <c r="BI410" s="108"/>
      <c r="BJ410" s="77"/>
      <c r="BK410" s="107"/>
      <c r="BL410" s="60"/>
      <c r="BM410" s="65">
        <f t="shared" ref="BM410:BX410" si="1095">SUM(BM411:BM414)+BM419</f>
        <v>0</v>
      </c>
      <c r="BN410" s="65">
        <f t="shared" si="1095"/>
        <v>0</v>
      </c>
      <c r="BO410" s="65">
        <f t="shared" si="1095"/>
        <v>0</v>
      </c>
      <c r="BP410" s="65">
        <f t="shared" si="1095"/>
        <v>0</v>
      </c>
      <c r="BQ410" s="65" t="e">
        <f t="shared" si="1095"/>
        <v>#REF!</v>
      </c>
      <c r="BR410" s="65" t="e">
        <f t="shared" si="1095"/>
        <v>#REF!</v>
      </c>
      <c r="BS410" s="65" t="e">
        <f t="shared" si="1095"/>
        <v>#REF!</v>
      </c>
      <c r="BT410" s="65" t="e">
        <f t="shared" si="1095"/>
        <v>#REF!</v>
      </c>
      <c r="BU410" s="65" t="e">
        <f t="shared" si="1095"/>
        <v>#REF!</v>
      </c>
      <c r="BV410" s="65" t="e">
        <f t="shared" si="1095"/>
        <v>#REF!</v>
      </c>
      <c r="BW410" s="65" t="e">
        <f t="shared" si="1095"/>
        <v>#REF!</v>
      </c>
      <c r="BX410" s="65" t="e">
        <f t="shared" si="1095"/>
        <v>#REF!</v>
      </c>
      <c r="BY410" s="60"/>
      <c r="BZ410" s="65" t="e">
        <f t="shared" si="1045"/>
        <v>#REF!</v>
      </c>
      <c r="CA410" s="66" t="e">
        <f>BZ410/BZ397</f>
        <v>#REF!</v>
      </c>
      <c r="CB410" s="60"/>
      <c r="CC410" s="65" t="e">
        <f t="shared" ref="CC410:CN410" si="1096">SUM(CC411:CC414)+CC419</f>
        <v>#REF!</v>
      </c>
      <c r="CD410" s="65" t="e">
        <f t="shared" si="1096"/>
        <v>#REF!</v>
      </c>
      <c r="CE410" s="65" t="e">
        <f t="shared" si="1096"/>
        <v>#REF!</v>
      </c>
      <c r="CF410" s="65" t="e">
        <f t="shared" si="1096"/>
        <v>#REF!</v>
      </c>
      <c r="CG410" s="65" t="e">
        <f t="shared" si="1096"/>
        <v>#REF!</v>
      </c>
      <c r="CH410" s="65" t="e">
        <f t="shared" si="1096"/>
        <v>#REF!</v>
      </c>
      <c r="CI410" s="65" t="e">
        <f t="shared" si="1096"/>
        <v>#REF!</v>
      </c>
      <c r="CJ410" s="65" t="e">
        <f t="shared" si="1096"/>
        <v>#REF!</v>
      </c>
      <c r="CK410" s="65" t="e">
        <f t="shared" si="1096"/>
        <v>#REF!</v>
      </c>
      <c r="CL410" s="65" t="e">
        <f t="shared" si="1096"/>
        <v>#REF!</v>
      </c>
      <c r="CM410" s="65" t="e">
        <f t="shared" si="1096"/>
        <v>#REF!</v>
      </c>
      <c r="CN410" s="65" t="e">
        <f t="shared" si="1096"/>
        <v>#REF!</v>
      </c>
      <c r="CO410" s="60"/>
      <c r="CP410" s="65" t="e">
        <f t="shared" si="1046"/>
        <v>#REF!</v>
      </c>
      <c r="CQ410" s="66" t="e">
        <f>CP410/CP397</f>
        <v>#REF!</v>
      </c>
    </row>
    <row r="411" spans="1:95" ht="10.5" customHeight="1" outlineLevel="1" x14ac:dyDescent="0.25">
      <c r="A411" s="70" t="str">
        <f t="shared" si="1041"/>
        <v>DespesaArmazenagem</v>
      </c>
      <c r="B411" s="70" t="s">
        <v>53</v>
      </c>
      <c r="C411" s="70" t="s">
        <v>256</v>
      </c>
      <c r="D411" s="60" t="s">
        <v>66</v>
      </c>
      <c r="E411" s="60" t="e">
        <f>D395</f>
        <v>#REF!</v>
      </c>
      <c r="F411" s="60"/>
      <c r="G411" s="62">
        <v>0</v>
      </c>
      <c r="H411" s="60"/>
      <c r="I411" s="67">
        <v>0</v>
      </c>
      <c r="J411" s="67">
        <v>0</v>
      </c>
      <c r="K411" s="67">
        <v>0</v>
      </c>
      <c r="L411" s="67">
        <v>0</v>
      </c>
      <c r="M411" s="67">
        <v>0</v>
      </c>
      <c r="N411" s="67">
        <v>0</v>
      </c>
      <c r="O411" s="67">
        <v>0</v>
      </c>
      <c r="P411" s="67">
        <v>0</v>
      </c>
      <c r="Q411" s="67">
        <v>0</v>
      </c>
      <c r="R411" s="67">
        <v>0</v>
      </c>
      <c r="S411" s="67">
        <v>0</v>
      </c>
      <c r="T411" s="67">
        <v>0</v>
      </c>
      <c r="U411" s="60"/>
      <c r="V411" s="87">
        <f t="shared" si="1042"/>
        <v>0</v>
      </c>
      <c r="W411" s="62" t="e">
        <f>V411/V398</f>
        <v>#REF!</v>
      </c>
      <c r="X411" s="60"/>
      <c r="Y411" s="67">
        <f t="array" ref="Y411">IFERROR(INDEX(#REF!,MATCH($A395&amp;$D411,#REF!,0),MATCH(Y$3,#REF!,0)),0)</f>
        <v>0</v>
      </c>
      <c r="Z411" s="67">
        <f t="array" ref="Z411">IFERROR(INDEX(#REF!,MATCH($A395&amp;$D411,#REF!,0),MATCH(Z$3,#REF!,0)),0)</f>
        <v>0</v>
      </c>
      <c r="AA411" s="67">
        <f t="array" ref="AA411">IFERROR(INDEX(#REF!,MATCH($A395&amp;$D411,#REF!,0),MATCH(AA$3,#REF!,0)),0)</f>
        <v>0</v>
      </c>
      <c r="AB411" s="67">
        <f t="array" ref="AB411">IFERROR(INDEX(#REF!,MATCH($A395&amp;$D411,#REF!,0),MATCH(AB$3,#REF!,0)),0)</f>
        <v>0</v>
      </c>
      <c r="AC411" s="67">
        <f t="array" ref="AC411">IFERROR(INDEX(#REF!,MATCH($A395&amp;$D411,#REF!,0),MATCH(AC$3,#REF!,0)),0)</f>
        <v>0</v>
      </c>
      <c r="AD411" s="67">
        <f t="array" ref="AD411">IFERROR(INDEX(#REF!,MATCH($A395&amp;$D411,#REF!,0),MATCH(AD$3,#REF!,0)),0)</f>
        <v>0</v>
      </c>
      <c r="AE411" s="67">
        <f t="array" ref="AE411">IFERROR(INDEX(#REF!,MATCH($A395&amp;$D411,#REF!,0),MATCH(AE$3,#REF!,0)),0)</f>
        <v>0</v>
      </c>
      <c r="AF411" s="67">
        <f t="array" ref="AF411">IFERROR(INDEX(#REF!,MATCH($A395&amp;$D411,#REF!,0),MATCH(AF$3,#REF!,0)),0)</f>
        <v>0</v>
      </c>
      <c r="AG411" s="67">
        <f t="array" ref="AG411">IFERROR(INDEX(#REF!,MATCH($A395&amp;$D411,#REF!,0),MATCH(AG$3,#REF!,0)),0)</f>
        <v>0</v>
      </c>
      <c r="AH411" s="67">
        <f t="array" ref="AH411">IFERROR(INDEX(#REF!,MATCH($A395&amp;$D411,#REF!,0),MATCH(AH$3,#REF!,0)),0)</f>
        <v>0</v>
      </c>
      <c r="AI411" s="67">
        <f t="array" ref="AI411">IFERROR(INDEX(#REF!,MATCH($A395&amp;$D411,#REF!,0),MATCH(AI$3,#REF!,0)),0)</f>
        <v>0</v>
      </c>
      <c r="AJ411" s="67">
        <f t="array" ref="AJ411">IFERROR(INDEX(#REF!,MATCH($A395&amp;$D411,#REF!,0),MATCH(AJ$3,#REF!,0)),0)</f>
        <v>0</v>
      </c>
      <c r="AK411" s="60"/>
      <c r="AL411" s="87">
        <f t="shared" si="1043"/>
        <v>0</v>
      </c>
      <c r="AM411" s="62" t="e">
        <f>AL411/AL398</f>
        <v>#DIV/0!</v>
      </c>
      <c r="AN411" s="60" t="e">
        <f>D395&amp;D411</f>
        <v>#REF!</v>
      </c>
      <c r="AO411" s="67">
        <f t="array" ref="AO411">IFERROR(INDEX(#REF!,MATCH($A395&amp;$D411,#REF!,0),MATCH(AO$3,#REF!,0)),0)</f>
        <v>0</v>
      </c>
      <c r="AP411" s="67">
        <f t="array" ref="AP411">IFERROR(INDEX(#REF!,MATCH($A395&amp;$D411,#REF!,0),MATCH(AP$3,#REF!,0)),0)</f>
        <v>0</v>
      </c>
      <c r="AQ411" s="67">
        <f t="array" ref="AQ411">IFERROR(INDEX(#REF!,MATCH($A395&amp;$D411,#REF!,0),MATCH(AQ$3,#REF!,0)),0)</f>
        <v>0</v>
      </c>
      <c r="AR411" s="67">
        <f t="array" ref="AR411">IFERROR(INDEX(#REF!,MATCH($A395&amp;$D411,#REF!,0),MATCH(AR$3,#REF!,0)),0)</f>
        <v>0</v>
      </c>
      <c r="AS411" s="67">
        <f t="array" ref="AS411">IFERROR(INDEX(#REF!,MATCH($A395&amp;$D411,#REF!,0),MATCH(AS$3,#REF!,0)),0)</f>
        <v>0</v>
      </c>
      <c r="AT411" s="67">
        <f t="array" ref="AT411">IFERROR(INDEX(#REF!,MATCH($A395&amp;$D411,#REF!,0),MATCH(AT$3,#REF!,0)),0)</f>
        <v>0</v>
      </c>
      <c r="AU411" s="67">
        <f t="array" ref="AU411">IFERROR(INDEX(#REF!,MATCH($A395&amp;$D411,#REF!,0),MATCH(AU$3,#REF!,0)),0)</f>
        <v>0</v>
      </c>
      <c r="AV411" s="67">
        <f t="array" ref="AV411">IFERROR(INDEX(#REF!,MATCH($A395&amp;$D411,#REF!,0),MATCH(AV$3,#REF!,0)),0)</f>
        <v>0</v>
      </c>
      <c r="AW411" s="67">
        <f t="array" ref="AW411">IFERROR(INDEX(#REF!,MATCH($A395&amp;$D411,#REF!,0),MATCH(AW$3,#REF!,0)),0)</f>
        <v>0</v>
      </c>
      <c r="AX411" s="67">
        <f t="array" ref="AX411">IFERROR(INDEX(#REF!,MATCH($A395&amp;$D411,#REF!,0),MATCH(AX$3,#REF!,0)),0)</f>
        <v>0</v>
      </c>
      <c r="AY411" s="67">
        <f t="array" ref="AY411">IFERROR(INDEX(#REF!,MATCH($A395&amp;$D411,#REF!,0),MATCH(AY$3,#REF!,0)),0)</f>
        <v>0</v>
      </c>
      <c r="AZ411" s="67">
        <f t="array" ref="AZ411">IFERROR(INDEX(#REF!,MATCH($A395&amp;$D411,#REF!,0),MATCH(AZ$3,#REF!,0)),0)</f>
        <v>0</v>
      </c>
      <c r="BA411" s="60"/>
      <c r="BB411" s="87">
        <f t="shared" si="1044"/>
        <v>0</v>
      </c>
      <c r="BC411" s="62" t="e">
        <f>BB411/BB398</f>
        <v>#DIV/0!</v>
      </c>
      <c r="BD411" s="60"/>
      <c r="BE411" s="67" t="s">
        <v>325</v>
      </c>
      <c r="BF411" s="141">
        <v>-2800</v>
      </c>
      <c r="BG411" s="120">
        <f t="array" ref="BG411">INDEX($BE$4:$BK$115,MATCH($D411,$D$4:$D$115,0),MATCH(BG$475,$BE$4:$BK$4,0))</f>
        <v>0</v>
      </c>
      <c r="BH411" s="121" t="e">
        <f>BH397</f>
        <v>#REF!</v>
      </c>
      <c r="BI411" s="121">
        <f>INDEX($BE$4:$BK$115,MATCH($D411,$D$4:$D$115,0),MATCH(BI$475,$BE$4:$BK$4,0))</f>
        <v>0</v>
      </c>
      <c r="BJ411" s="120">
        <v>-1</v>
      </c>
      <c r="BK411" s="121">
        <v>46174</v>
      </c>
      <c r="BL411" s="60"/>
      <c r="BM411" s="67">
        <f t="array" ref="BM411">IFERROR(INDEX(#REF!,MATCH($A395&amp;$D411,#REF!,0),MATCH(BM$3,#REF!,0)),0)</f>
        <v>0</v>
      </c>
      <c r="BN411" s="67">
        <f t="array" ref="BN411">IFERROR(INDEX(#REF!,MATCH($A395&amp;$D411,#REF!,0),MATCH(BN$3,#REF!,0)),0)</f>
        <v>0</v>
      </c>
      <c r="BO411" s="67">
        <f t="array" ref="BO411">IFERROR(INDEX(#REF!,MATCH($A395&amp;$D411,#REF!,0),MATCH(BO$3,#REF!,0)),0)</f>
        <v>0</v>
      </c>
      <c r="BP411" s="67">
        <f t="array" ref="BP411">IFERROR(INDEX(#REF!,MATCH($A395&amp;$D411,#REF!,0),MATCH(BP$3,#REF!,0)),0)</f>
        <v>0</v>
      </c>
      <c r="BQ411" s="67" t="e">
        <f t="shared" ref="BQ411:BX412" si="1097">((BQ398*$G411*--(AND($BF411=0,$BG411=0))+$BF411+BQ398*$BG411)*--(BQ$3&gt;=$BH411))*(1+$BJ411*--(BQ$3&gt;=$BK411))*--(IFERROR(MOD(MONTH(BQ$3),$BI411),0)=0)</f>
        <v>#REF!</v>
      </c>
      <c r="BR411" s="67" t="e">
        <f t="shared" si="1097"/>
        <v>#REF!</v>
      </c>
      <c r="BS411" s="67" t="e">
        <f t="shared" si="1097"/>
        <v>#REF!</v>
      </c>
      <c r="BT411" s="67" t="e">
        <f t="shared" si="1097"/>
        <v>#REF!</v>
      </c>
      <c r="BU411" s="67" t="e">
        <f t="shared" si="1097"/>
        <v>#REF!</v>
      </c>
      <c r="BV411" s="67" t="e">
        <f t="shared" si="1097"/>
        <v>#REF!</v>
      </c>
      <c r="BW411" s="67" t="e">
        <f t="shared" si="1097"/>
        <v>#REF!</v>
      </c>
      <c r="BX411" s="67" t="e">
        <f t="shared" si="1097"/>
        <v>#REF!</v>
      </c>
      <c r="BY411" s="60"/>
      <c r="BZ411" s="87" t="e">
        <f t="shared" si="1045"/>
        <v>#REF!</v>
      </c>
      <c r="CA411" s="62" t="e">
        <f>BZ411/BZ398</f>
        <v>#REF!</v>
      </c>
      <c r="CB411" s="60"/>
      <c r="CC411" s="67" t="e">
        <f t="shared" ref="CC411:CN411" si="1098">((CC398*$G411*--(AND($BF411=0,$BG411=0))+$BF411+CC398*$BG411)*--(CC$3&gt;=$BH411))*(1+$BJ411*--(CC$3&gt;=$BK411))*--(IFERROR(MOD(MONTH(CC$3),$BI411),0)=0)</f>
        <v>#REF!</v>
      </c>
      <c r="CD411" s="67" t="e">
        <f t="shared" si="1098"/>
        <v>#REF!</v>
      </c>
      <c r="CE411" s="67" t="e">
        <f t="shared" si="1098"/>
        <v>#REF!</v>
      </c>
      <c r="CF411" s="67" t="e">
        <f t="shared" si="1098"/>
        <v>#REF!</v>
      </c>
      <c r="CG411" s="67" t="e">
        <f t="shared" si="1098"/>
        <v>#REF!</v>
      </c>
      <c r="CH411" s="67" t="e">
        <f t="shared" si="1098"/>
        <v>#REF!</v>
      </c>
      <c r="CI411" s="67" t="e">
        <f t="shared" si="1098"/>
        <v>#REF!</v>
      </c>
      <c r="CJ411" s="67" t="e">
        <f t="shared" si="1098"/>
        <v>#REF!</v>
      </c>
      <c r="CK411" s="67" t="e">
        <f t="shared" si="1098"/>
        <v>#REF!</v>
      </c>
      <c r="CL411" s="67" t="e">
        <f t="shared" si="1098"/>
        <v>#REF!</v>
      </c>
      <c r="CM411" s="67" t="e">
        <f t="shared" si="1098"/>
        <v>#REF!</v>
      </c>
      <c r="CN411" s="67" t="e">
        <f t="shared" si="1098"/>
        <v>#REF!</v>
      </c>
      <c r="CO411" s="60"/>
      <c r="CP411" s="87" t="e">
        <f t="shared" si="1046"/>
        <v>#REF!</v>
      </c>
      <c r="CQ411" s="62" t="e">
        <f>CP411/CP398</f>
        <v>#REF!</v>
      </c>
    </row>
    <row r="412" spans="1:95" ht="10.5" customHeight="1" outlineLevel="1" x14ac:dyDescent="0.25">
      <c r="A412" s="70" t="str">
        <f t="shared" si="1041"/>
        <v>DespesaFrete sobre Vendas</v>
      </c>
      <c r="B412" s="70" t="s">
        <v>53</v>
      </c>
      <c r="C412" s="70" t="s">
        <v>256</v>
      </c>
      <c r="D412" s="60" t="s">
        <v>67</v>
      </c>
      <c r="E412" s="60" t="e">
        <f>D395</f>
        <v>#REF!</v>
      </c>
      <c r="F412" s="60"/>
      <c r="G412" s="62">
        <v>0</v>
      </c>
      <c r="H412" s="60"/>
      <c r="I412" s="67">
        <v>0</v>
      </c>
      <c r="J412" s="67">
        <v>0</v>
      </c>
      <c r="K412" s="67">
        <v>0</v>
      </c>
      <c r="L412" s="67">
        <v>0</v>
      </c>
      <c r="M412" s="67">
        <v>0</v>
      </c>
      <c r="N412" s="67">
        <v>0</v>
      </c>
      <c r="O412" s="67">
        <v>0</v>
      </c>
      <c r="P412" s="67">
        <v>0</v>
      </c>
      <c r="Q412" s="67">
        <v>0</v>
      </c>
      <c r="R412" s="67">
        <v>0</v>
      </c>
      <c r="S412" s="67">
        <v>0</v>
      </c>
      <c r="T412" s="67">
        <v>0</v>
      </c>
      <c r="U412" s="60"/>
      <c r="V412" s="87">
        <f t="shared" si="1042"/>
        <v>0</v>
      </c>
      <c r="W412" s="62" t="e">
        <f>V412/V399</f>
        <v>#REF!</v>
      </c>
      <c r="X412" s="60"/>
      <c r="Y412" s="67">
        <f t="array" ref="Y412">IFERROR(INDEX(#REF!,MATCH($A395&amp;$D412,#REF!,0),MATCH(Y$3,#REF!,0)),0)</f>
        <v>0</v>
      </c>
      <c r="Z412" s="67">
        <f t="array" ref="Z412">IFERROR(INDEX(#REF!,MATCH($A395&amp;$D412,#REF!,0),MATCH(Z$3,#REF!,0)),0)</f>
        <v>0</v>
      </c>
      <c r="AA412" s="67">
        <f t="array" ref="AA412">IFERROR(INDEX(#REF!,MATCH($A395&amp;$D412,#REF!,0),MATCH(AA$3,#REF!,0)),0)</f>
        <v>0</v>
      </c>
      <c r="AB412" s="67">
        <f t="array" ref="AB412">IFERROR(INDEX(#REF!,MATCH($A395&amp;$D412,#REF!,0),MATCH(AB$3,#REF!,0)),0)</f>
        <v>0</v>
      </c>
      <c r="AC412" s="67">
        <f t="array" ref="AC412">IFERROR(INDEX(#REF!,MATCH($A395&amp;$D412,#REF!,0),MATCH(AC$3,#REF!,0)),0)</f>
        <v>0</v>
      </c>
      <c r="AD412" s="67">
        <f t="array" ref="AD412">IFERROR(INDEX(#REF!,MATCH($A395&amp;$D412,#REF!,0),MATCH(AD$3,#REF!,0)),0)</f>
        <v>0</v>
      </c>
      <c r="AE412" s="67">
        <f t="array" ref="AE412">IFERROR(INDEX(#REF!,MATCH($A395&amp;$D412,#REF!,0),MATCH(AE$3,#REF!,0)),0)</f>
        <v>0</v>
      </c>
      <c r="AF412" s="67">
        <f t="array" ref="AF412">IFERROR(INDEX(#REF!,MATCH($A395&amp;$D412,#REF!,0),MATCH(AF$3,#REF!,0)),0)</f>
        <v>0</v>
      </c>
      <c r="AG412" s="67">
        <f t="array" ref="AG412">IFERROR(INDEX(#REF!,MATCH($A395&amp;$D412,#REF!,0),MATCH(AG$3,#REF!,0)),0)</f>
        <v>0</v>
      </c>
      <c r="AH412" s="67">
        <f t="array" ref="AH412">IFERROR(INDEX(#REF!,MATCH($A395&amp;$D412,#REF!,0),MATCH(AH$3,#REF!,0)),0)</f>
        <v>0</v>
      </c>
      <c r="AI412" s="67">
        <f t="array" ref="AI412">IFERROR(INDEX(#REF!,MATCH($A395&amp;$D412,#REF!,0),MATCH(AI$3,#REF!,0)),0)</f>
        <v>0</v>
      </c>
      <c r="AJ412" s="67">
        <f t="array" ref="AJ412">IFERROR(INDEX(#REF!,MATCH($A395&amp;$D412,#REF!,0),MATCH(AJ$3,#REF!,0)),0)</f>
        <v>0</v>
      </c>
      <c r="AK412" s="60"/>
      <c r="AL412" s="87">
        <f t="shared" si="1043"/>
        <v>0</v>
      </c>
      <c r="AM412" s="62" t="e">
        <f>AL412/AL399</f>
        <v>#DIV/0!</v>
      </c>
      <c r="AN412" s="60" t="e">
        <f>D395&amp;D412</f>
        <v>#REF!</v>
      </c>
      <c r="AO412" s="67">
        <f t="array" ref="AO412">IFERROR(INDEX(#REF!,MATCH($A395&amp;$D412,#REF!,0),MATCH(AO$3,#REF!,0)),0)</f>
        <v>0</v>
      </c>
      <c r="AP412" s="67">
        <f t="array" ref="AP412">IFERROR(INDEX(#REF!,MATCH($A395&amp;$D412,#REF!,0),MATCH(AP$3,#REF!,0)),0)</f>
        <v>0</v>
      </c>
      <c r="AQ412" s="67">
        <f t="array" ref="AQ412">IFERROR(INDEX(#REF!,MATCH($A395&amp;$D412,#REF!,0),MATCH(AQ$3,#REF!,0)),0)</f>
        <v>0</v>
      </c>
      <c r="AR412" s="67">
        <f t="array" ref="AR412">IFERROR(INDEX(#REF!,MATCH($A395&amp;$D412,#REF!,0),MATCH(AR$3,#REF!,0)),0)</f>
        <v>0</v>
      </c>
      <c r="AS412" s="67">
        <f t="array" ref="AS412">IFERROR(INDEX(#REF!,MATCH($A395&amp;$D412,#REF!,0),MATCH(AS$3,#REF!,0)),0)</f>
        <v>0</v>
      </c>
      <c r="AT412" s="67">
        <f t="array" ref="AT412">IFERROR(INDEX(#REF!,MATCH($A395&amp;$D412,#REF!,0),MATCH(AT$3,#REF!,0)),0)</f>
        <v>0</v>
      </c>
      <c r="AU412" s="67">
        <f t="array" ref="AU412">IFERROR(INDEX(#REF!,MATCH($A395&amp;$D412,#REF!,0),MATCH(AU$3,#REF!,0)),0)</f>
        <v>0</v>
      </c>
      <c r="AV412" s="67">
        <f t="array" ref="AV412">IFERROR(INDEX(#REF!,MATCH($A395&amp;$D412,#REF!,0),MATCH(AV$3,#REF!,0)),0)</f>
        <v>0</v>
      </c>
      <c r="AW412" s="67">
        <f t="array" ref="AW412">IFERROR(INDEX(#REF!,MATCH($A395&amp;$D412,#REF!,0),MATCH(AW$3,#REF!,0)),0)</f>
        <v>0</v>
      </c>
      <c r="AX412" s="67">
        <f t="array" ref="AX412">IFERROR(INDEX(#REF!,MATCH($A395&amp;$D412,#REF!,0),MATCH(AX$3,#REF!,0)),0)</f>
        <v>0</v>
      </c>
      <c r="AY412" s="67">
        <f t="array" ref="AY412">IFERROR(INDEX(#REF!,MATCH($A395&amp;$D412,#REF!,0),MATCH(AY$3,#REF!,0)),0)</f>
        <v>0</v>
      </c>
      <c r="AZ412" s="67">
        <f t="array" ref="AZ412">IFERROR(INDEX(#REF!,MATCH($A395&amp;$D412,#REF!,0),MATCH(AZ$3,#REF!,0)),0)</f>
        <v>0</v>
      </c>
      <c r="BA412" s="60"/>
      <c r="BB412" s="87">
        <f t="shared" si="1044"/>
        <v>0</v>
      </c>
      <c r="BC412" s="62" t="e">
        <f>BB412/BB399</f>
        <v>#DIV/0!</v>
      </c>
      <c r="BD412" s="60"/>
      <c r="BE412" s="67">
        <f t="array" ref="BE412">INDEX($BE$4:$BK$115,MATCH($D412,$D$4:$D$115,0),MATCH(BE$475,$BE$4:$BK$4,0))</f>
        <v>0</v>
      </c>
      <c r="BF412" s="119"/>
      <c r="BG412" s="120">
        <f>-10%*15%</f>
        <v>-1.4999999999999999E-2</v>
      </c>
      <c r="BH412" s="121" t="e">
        <f>BH397</f>
        <v>#REF!</v>
      </c>
      <c r="BI412" s="121">
        <f>INDEX($BE$4:$BK$115,MATCH($D412,$D$4:$D$115,0),MATCH(BI$475,$BE$4:$BK$4,0))</f>
        <v>0</v>
      </c>
      <c r="BJ412" s="120">
        <f>INDEX($BE$4:$BK$115,MATCH($D412,$D$4:$D$115,0),MATCH(BJ$475,$BE$4:$BK$4,0))</f>
        <v>0</v>
      </c>
      <c r="BK412" s="121">
        <f>INDEX($BE$4:$BK$115,MATCH($D412,$D$4:$D$115,0),MATCH(BK$475,$BE$4:$BK$4,0))</f>
        <v>0</v>
      </c>
      <c r="BL412" s="60"/>
      <c r="BM412" s="67">
        <f t="array" ref="BM412">IFERROR(INDEX(#REF!,MATCH($A395&amp;$D412,#REF!,0),MATCH(BM$3,#REF!,0)),0)</f>
        <v>0</v>
      </c>
      <c r="BN412" s="67">
        <f t="array" ref="BN412">IFERROR(INDEX(#REF!,MATCH($A395&amp;$D412,#REF!,0),MATCH(BN$3,#REF!,0)),0)</f>
        <v>0</v>
      </c>
      <c r="BO412" s="67">
        <f t="array" ref="BO412">IFERROR(INDEX(#REF!,MATCH($A395&amp;$D412,#REF!,0),MATCH(BO$3,#REF!,0)),0)</f>
        <v>0</v>
      </c>
      <c r="BP412" s="67">
        <f t="array" ref="BP412">IFERROR(INDEX(#REF!,MATCH($A395&amp;$D412,#REF!,0),MATCH(BP$3,#REF!,0)),0)</f>
        <v>0</v>
      </c>
      <c r="BQ412" s="67" t="e">
        <f t="shared" si="1097"/>
        <v>#REF!</v>
      </c>
      <c r="BR412" s="67" t="e">
        <f t="shared" si="1097"/>
        <v>#REF!</v>
      </c>
      <c r="BS412" s="67" t="e">
        <f t="shared" si="1097"/>
        <v>#REF!</v>
      </c>
      <c r="BT412" s="67" t="e">
        <f t="shared" si="1097"/>
        <v>#REF!</v>
      </c>
      <c r="BU412" s="67" t="e">
        <f t="shared" si="1097"/>
        <v>#REF!</v>
      </c>
      <c r="BV412" s="67" t="e">
        <f t="shared" si="1097"/>
        <v>#REF!</v>
      </c>
      <c r="BW412" s="67" t="e">
        <f t="shared" si="1097"/>
        <v>#REF!</v>
      </c>
      <c r="BX412" s="67" t="e">
        <f t="shared" si="1097"/>
        <v>#REF!</v>
      </c>
      <c r="BY412" s="60"/>
      <c r="BZ412" s="87" t="e">
        <f t="shared" si="1045"/>
        <v>#REF!</v>
      </c>
      <c r="CA412" s="62" t="e">
        <f>BZ412/BZ399</f>
        <v>#REF!</v>
      </c>
      <c r="CB412" s="60"/>
      <c r="CC412" s="67" t="e">
        <f t="shared" ref="CC412:CN412" si="1099">((CC399*$G412*--(AND($BF412=0,$BG412=0))+$BF412+CC399*$BG412)*--(CC$3&gt;=$BH412))*(1+$BJ412*--(CC$3&gt;=$BK412))*--(IFERROR(MOD(MONTH(CC$3),$BI412),0)=0)</f>
        <v>#REF!</v>
      </c>
      <c r="CD412" s="67" t="e">
        <f t="shared" si="1099"/>
        <v>#REF!</v>
      </c>
      <c r="CE412" s="67" t="e">
        <f t="shared" si="1099"/>
        <v>#REF!</v>
      </c>
      <c r="CF412" s="67" t="e">
        <f t="shared" si="1099"/>
        <v>#REF!</v>
      </c>
      <c r="CG412" s="67" t="e">
        <f t="shared" si="1099"/>
        <v>#REF!</v>
      </c>
      <c r="CH412" s="67" t="e">
        <f t="shared" si="1099"/>
        <v>#REF!</v>
      </c>
      <c r="CI412" s="67" t="e">
        <f t="shared" si="1099"/>
        <v>#REF!</v>
      </c>
      <c r="CJ412" s="67" t="e">
        <f t="shared" si="1099"/>
        <v>#REF!</v>
      </c>
      <c r="CK412" s="67" t="e">
        <f t="shared" si="1099"/>
        <v>#REF!</v>
      </c>
      <c r="CL412" s="67" t="e">
        <f t="shared" si="1099"/>
        <v>#REF!</v>
      </c>
      <c r="CM412" s="67" t="e">
        <f t="shared" si="1099"/>
        <v>#REF!</v>
      </c>
      <c r="CN412" s="67" t="e">
        <f t="shared" si="1099"/>
        <v>#REF!</v>
      </c>
      <c r="CO412" s="60"/>
      <c r="CP412" s="87" t="e">
        <f t="shared" si="1046"/>
        <v>#REF!</v>
      </c>
      <c r="CQ412" s="62" t="e">
        <f>CP412/CP399</f>
        <v>#REF!</v>
      </c>
    </row>
    <row r="413" spans="1:95" ht="10.5" customHeight="1" outlineLevel="1" x14ac:dyDescent="0.25">
      <c r="A413" s="70" t="str">
        <f t="shared" si="1041"/>
        <v>DespesaCusto de Ocupação</v>
      </c>
      <c r="B413" s="70" t="s">
        <v>53</v>
      </c>
      <c r="C413" s="70" t="s">
        <v>257</v>
      </c>
      <c r="D413" s="60" t="s">
        <v>68</v>
      </c>
      <c r="E413" s="60" t="e">
        <f>D395</f>
        <v>#REF!</v>
      </c>
      <c r="F413" s="60"/>
      <c r="G413" s="62">
        <v>-0.21759288893801321</v>
      </c>
      <c r="H413" s="60"/>
      <c r="I413" s="67">
        <v>0</v>
      </c>
      <c r="J413" s="67">
        <v>0</v>
      </c>
      <c r="K413" s="67">
        <v>0</v>
      </c>
      <c r="L413" s="67">
        <v>0</v>
      </c>
      <c r="M413" s="67">
        <v>0</v>
      </c>
      <c r="N413" s="67">
        <v>0</v>
      </c>
      <c r="O413" s="67">
        <v>0</v>
      </c>
      <c r="P413" s="67">
        <v>0</v>
      </c>
      <c r="Q413" s="67">
        <v>0</v>
      </c>
      <c r="R413" s="67">
        <v>0</v>
      </c>
      <c r="S413" s="67">
        <v>0</v>
      </c>
      <c r="T413" s="67">
        <v>0</v>
      </c>
      <c r="U413" s="60"/>
      <c r="V413" s="87">
        <f t="shared" si="1042"/>
        <v>0</v>
      </c>
      <c r="W413" s="62" t="e">
        <f>V413/V397</f>
        <v>#REF!</v>
      </c>
      <c r="X413" s="60"/>
      <c r="Y413" s="67">
        <f t="array" ref="Y413">IFERROR(INDEX(#REF!,MATCH($A395&amp;$D413,#REF!,0),MATCH(Y$3,#REF!,0)),0)</f>
        <v>0</v>
      </c>
      <c r="Z413" s="67">
        <f t="array" ref="Z413">IFERROR(INDEX(#REF!,MATCH($A395&amp;$D413,#REF!,0),MATCH(Z$3,#REF!,0)),0)</f>
        <v>0</v>
      </c>
      <c r="AA413" s="67">
        <f t="array" ref="AA413">IFERROR(INDEX(#REF!,MATCH($A395&amp;$D413,#REF!,0),MATCH(AA$3,#REF!,0)),0)</f>
        <v>0</v>
      </c>
      <c r="AB413" s="67">
        <f t="array" ref="AB413">IFERROR(INDEX(#REF!,MATCH($A395&amp;$D413,#REF!,0),MATCH(AB$3,#REF!,0)),0)</f>
        <v>0</v>
      </c>
      <c r="AC413" s="67">
        <f t="array" ref="AC413">IFERROR(INDEX(#REF!,MATCH($A395&amp;$D413,#REF!,0),MATCH(AC$3,#REF!,0)),0)</f>
        <v>0</v>
      </c>
      <c r="AD413" s="67">
        <f t="array" ref="AD413">IFERROR(INDEX(#REF!,MATCH($A395&amp;$D413,#REF!,0),MATCH(AD$3,#REF!,0)),0)</f>
        <v>0</v>
      </c>
      <c r="AE413" s="67">
        <f t="array" ref="AE413">IFERROR(INDEX(#REF!,MATCH($A395&amp;$D413,#REF!,0),MATCH(AE$3,#REF!,0)),0)</f>
        <v>0</v>
      </c>
      <c r="AF413" s="67">
        <f t="array" ref="AF413">IFERROR(INDEX(#REF!,MATCH($A395&amp;$D413,#REF!,0),MATCH(AF$3,#REF!,0)),0)</f>
        <v>0</v>
      </c>
      <c r="AG413" s="67">
        <f t="array" ref="AG413">IFERROR(INDEX(#REF!,MATCH($A395&amp;$D413,#REF!,0),MATCH(AG$3,#REF!,0)),0)</f>
        <v>0</v>
      </c>
      <c r="AH413" s="67">
        <f t="array" ref="AH413">IFERROR(INDEX(#REF!,MATCH($A395&amp;$D413,#REF!,0),MATCH(AH$3,#REF!,0)),0)</f>
        <v>0</v>
      </c>
      <c r="AI413" s="67">
        <f t="array" ref="AI413">IFERROR(INDEX(#REF!,MATCH($A395&amp;$D413,#REF!,0),MATCH(AI$3,#REF!,0)),0)</f>
        <v>0</v>
      </c>
      <c r="AJ413" s="67">
        <f t="array" ref="AJ413">IFERROR(INDEX(#REF!,MATCH($A395&amp;$D413,#REF!,0),MATCH(AJ$3,#REF!,0)),0)</f>
        <v>0</v>
      </c>
      <c r="AK413" s="60"/>
      <c r="AL413" s="87">
        <f t="shared" si="1043"/>
        <v>0</v>
      </c>
      <c r="AM413" s="62" t="e">
        <f>AL413/AL397</f>
        <v>#DIV/0!</v>
      </c>
      <c r="AN413" s="60" t="e">
        <f>D395&amp;D413</f>
        <v>#REF!</v>
      </c>
      <c r="AO413" s="67">
        <f t="array" ref="AO413">IFERROR(INDEX(#REF!,MATCH($A395&amp;$D413,#REF!,0),MATCH(AO$3,#REF!,0)),0)</f>
        <v>0</v>
      </c>
      <c r="AP413" s="67">
        <f t="array" ref="AP413">IFERROR(INDEX(#REF!,MATCH($A395&amp;$D413,#REF!,0),MATCH(AP$3,#REF!,0)),0)</f>
        <v>0</v>
      </c>
      <c r="AQ413" s="67">
        <f t="array" ref="AQ413">IFERROR(INDEX(#REF!,MATCH($A395&amp;$D413,#REF!,0),MATCH(AQ$3,#REF!,0)),0)</f>
        <v>0</v>
      </c>
      <c r="AR413" s="67">
        <f t="array" ref="AR413">IFERROR(INDEX(#REF!,MATCH($A395&amp;$D413,#REF!,0),MATCH(AR$3,#REF!,0)),0)</f>
        <v>0</v>
      </c>
      <c r="AS413" s="67">
        <f t="array" ref="AS413">IFERROR(INDEX(#REF!,MATCH($A395&amp;$D413,#REF!,0),MATCH(AS$3,#REF!,0)),0)</f>
        <v>0</v>
      </c>
      <c r="AT413" s="67">
        <f t="array" ref="AT413">IFERROR(INDEX(#REF!,MATCH($A395&amp;$D413,#REF!,0),MATCH(AT$3,#REF!,0)),0)</f>
        <v>0</v>
      </c>
      <c r="AU413" s="67">
        <f t="array" ref="AU413">IFERROR(INDEX(#REF!,MATCH($A395&amp;$D413,#REF!,0),MATCH(AU$3,#REF!,0)),0)</f>
        <v>0</v>
      </c>
      <c r="AV413" s="67">
        <f t="array" ref="AV413">IFERROR(INDEX(#REF!,MATCH($A395&amp;$D413,#REF!,0),MATCH(AV$3,#REF!,0)),0)</f>
        <v>0</v>
      </c>
      <c r="AW413" s="67">
        <f t="array" ref="AW413">IFERROR(INDEX(#REF!,MATCH($A395&amp;$D413,#REF!,0),MATCH(AW$3,#REF!,0)),0)</f>
        <v>0</v>
      </c>
      <c r="AX413" s="67">
        <f t="array" ref="AX413">IFERROR(INDEX(#REF!,MATCH($A395&amp;$D413,#REF!,0),MATCH(AX$3,#REF!,0)),0)</f>
        <v>0</v>
      </c>
      <c r="AY413" s="67">
        <f t="array" ref="AY413">IFERROR(INDEX(#REF!,MATCH($A395&amp;$D413,#REF!,0),MATCH(AY$3,#REF!,0)),0)</f>
        <v>0</v>
      </c>
      <c r="AZ413" s="67">
        <f t="array" ref="AZ413">IFERROR(INDEX(#REF!,MATCH($A395&amp;$D413,#REF!,0),MATCH(AZ$3,#REF!,0)),0)</f>
        <v>0</v>
      </c>
      <c r="BA413" s="60"/>
      <c r="BB413" s="87">
        <f t="shared" si="1044"/>
        <v>0</v>
      </c>
      <c r="BC413" s="62" t="e">
        <f>BB413/BB397</f>
        <v>#DIV/0!</v>
      </c>
      <c r="BD413" s="60"/>
      <c r="BE413" s="94" t="e">
        <f t="array" ref="BE413">INDEX(#REF!,MATCH($D395,#REF!,0),MATCH("Carência",#REF!,0))</f>
        <v>#REF!</v>
      </c>
      <c r="BF413" s="141" t="e">
        <f t="array" ref="BF413">INDEX(#REF!,MATCH($D395,#REF!,0),MATCH($D413,#REF!,0))</f>
        <v>#REF!</v>
      </c>
      <c r="BG413" s="142" t="e">
        <f t="array" ref="BG413">INDEX(#REF!,MATCH($D395,#REF!,0),MATCH("CTO",#REF!,0))</f>
        <v>#REF!</v>
      </c>
      <c r="BH413" s="143" t="e">
        <f>EDATE(BH397,BE413)</f>
        <v>#REF!</v>
      </c>
      <c r="BI413" s="144"/>
      <c r="BJ413" s="142" t="e">
        <f t="array" ref="BJ413">INDEX(#REF!,MATCH($D395,#REF!,0),MATCH("Degrau",#REF!,0))</f>
        <v>#REF!</v>
      </c>
      <c r="BK413" s="143" t="e">
        <f t="array" ref="BK413">INDEX(#REF!,MATCH($D395,#REF!,0),MATCH("Data degrau",#REF!,0))</f>
        <v>#REF!</v>
      </c>
      <c r="BL413" s="60"/>
      <c r="BM413" s="67">
        <f t="array" ref="BM413">IFERROR(INDEX(#REF!,MATCH($A395&amp;$D413,#REF!,0),MATCH(BM$3,#REF!,0)),0)</f>
        <v>0</v>
      </c>
      <c r="BN413" s="67">
        <f t="array" ref="BN413">IFERROR(INDEX(#REF!,MATCH($A395&amp;$D413,#REF!,0),MATCH(BN$3,#REF!,0)),0)</f>
        <v>0</v>
      </c>
      <c r="BO413" s="67">
        <f t="array" ref="BO413">IFERROR(INDEX(#REF!,MATCH($A395&amp;$D413,#REF!,0),MATCH(BO$3,#REF!,0)),0)</f>
        <v>0</v>
      </c>
      <c r="BP413" s="67">
        <f t="array" ref="BP413">IFERROR(INDEX(#REF!,MATCH($A395&amp;$D413,#REF!,0),MATCH(BP$3,#REF!,0)),0)</f>
        <v>0</v>
      </c>
      <c r="BQ413" s="67" t="e">
        <f t="array" ref="BQ413">((BQ397*$G413*--(AND($BF413=0,$BG413=0))+$BF413+BQ397*$BG413)*--(BQ$3&gt;=$BH413))*(1+$BJ413*--(BQ$3&gt;=$BK413))*--(IFERROR(MOD(MONTH(BQ$3),$BI413),0)=0)*(1+IFERROR(INDEX(#REF!,MATCH($D395,#REF!,0),MATCH("AI"&amp;MONTH(BQ$3),#REF!,0)),0))</f>
        <v>#REF!</v>
      </c>
      <c r="BR413" s="67" t="e">
        <f t="array" ref="BR413">((BR397*$G413*--(AND($BF413=0,$BG413=0))+$BF413+BR397*$BG413)*--(BR$3&gt;=$BH413))*(1+$BJ413*--(BR$3&gt;=$BK413))*--(IFERROR(MOD(MONTH(BR$3),$BI413),0)=0)*(1+IFERROR(INDEX(#REF!,MATCH($D395,#REF!,0),MATCH("AI"&amp;MONTH(BR$3),#REF!,0)),0))</f>
        <v>#REF!</v>
      </c>
      <c r="BS413" s="67" t="e">
        <f t="array" ref="BS413">((BS397*$G413*--(AND($BF413=0,$BG413=0))+$BF413+BS397*$BG413)*--(BS$3&gt;=$BH413))*(1+$BJ413*--(BS$3&gt;=$BK413))*--(IFERROR(MOD(MONTH(BS$3),$BI413),0)=0)*(1+IFERROR(INDEX(#REF!,MATCH($D395,#REF!,0),MATCH("AI"&amp;MONTH(BS$3),#REF!,0)),0))</f>
        <v>#REF!</v>
      </c>
      <c r="BT413" s="67" t="e">
        <f t="array" ref="BT413">((BT397*$G413*--(AND($BF413=0,$BG413=0))+$BF413+BT397*$BG413)*--(BT$3&gt;=$BH413))*(1+$BJ413*--(BT$3&gt;=$BK413))*--(IFERROR(MOD(MONTH(BT$3),$BI413),0)=0)*(1+IFERROR(INDEX(#REF!,MATCH($D395,#REF!,0),MATCH("AI"&amp;MONTH(BT$3),#REF!,0)),0))</f>
        <v>#REF!</v>
      </c>
      <c r="BU413" s="67" t="e">
        <f t="array" ref="BU413">((BU397*$G413*--(AND($BF413=0,$BG413=0))+$BF413+BU397*$BG413)*--(BU$3&gt;=$BH413))*(1+$BJ413*--(BU$3&gt;=$BK413))*--(IFERROR(MOD(MONTH(BU$3),$BI413),0)=0)*(1+IFERROR(INDEX(#REF!,MATCH($D395,#REF!,0),MATCH("AI"&amp;MONTH(BU$3),#REF!,0)),0))</f>
        <v>#REF!</v>
      </c>
      <c r="BV413" s="67" t="e">
        <f t="array" ref="BV413">((BV397*$G413*--(AND($BF413=0,$BG413=0))+$BF413+BV397*$BG413)*--(BV$3&gt;=$BH413))*(1+$BJ413*--(BV$3&gt;=$BK413))*--(IFERROR(MOD(MONTH(BV$3),$BI413),0)=0)*(1+IFERROR(INDEX(#REF!,MATCH($D395,#REF!,0),MATCH("AI"&amp;MONTH(BV$3),#REF!,0)),0))</f>
        <v>#REF!</v>
      </c>
      <c r="BW413" s="67" t="e">
        <f t="array" ref="BW413">((BW397*$G413*--(AND($BF413=0,$BG413=0))+$BF413+BW397*$BG413)*--(BW$3&gt;=$BH413))*(1+$BJ413*--(BW$3&gt;=$BK413))*--(IFERROR(MOD(MONTH(BW$3),$BI413),0)=0)*(1+IFERROR(INDEX(#REF!,MATCH($D395,#REF!,0),MATCH("AI"&amp;MONTH(BW$3),#REF!,0)),0))</f>
        <v>#REF!</v>
      </c>
      <c r="BX413" s="67" t="e">
        <f t="array" ref="BX413">((BX397*$G413*--(AND($BF413=0,$BG413=0))+$BF413+BX397*$BG413)*--(BX$3&gt;=$BH413))*(1+$BJ413*--(BX$3&gt;=$BK413))*--(IFERROR(MOD(MONTH(BX$3),$BI413),0)=0)*(1+IFERROR(INDEX(#REF!,MATCH($D395,#REF!,0),MATCH("AI"&amp;MONTH(BX$3),#REF!,0)),0))</f>
        <v>#REF!</v>
      </c>
      <c r="BY413" s="60"/>
      <c r="BZ413" s="87" t="e">
        <f t="shared" si="1045"/>
        <v>#REF!</v>
      </c>
      <c r="CA413" s="62" t="e">
        <f>BZ413/BZ397</f>
        <v>#REF!</v>
      </c>
      <c r="CB413" s="60"/>
      <c r="CC413" s="67" t="e">
        <f t="array" ref="CC413">((CC397*$G413*--(AND($BF413=0,$BG413=0))+$BF413+CC397*$BG413)*--(CC$3&gt;=$BH413))*(1+$BJ413*--(CC$3&gt;=$BK413))*--(IFERROR(MOD(MONTH(CC$3),$BI413),0)=0)*(1+IFERROR(INDEX(#REF!,MATCH($D395,#REF!,0),MATCH("AI"&amp;MONTH(CC$3),#REF!,0)),0))</f>
        <v>#REF!</v>
      </c>
      <c r="CD413" s="67" t="e">
        <f t="array" ref="CD413">((CD397*$G413*--(AND($BF413=0,$BG413=0))+$BF413+CD397*$BG413)*--(CD$3&gt;=$BH413))*(1+$BJ413*--(CD$3&gt;=$BK413))*--(IFERROR(MOD(MONTH(CD$3),$BI413),0)=0)*(1+IFERROR(INDEX(#REF!,MATCH($D395,#REF!,0),MATCH("AI"&amp;MONTH(CD$3),#REF!,0)),0))</f>
        <v>#REF!</v>
      </c>
      <c r="CE413" s="67" t="e">
        <f t="array" ref="CE413">((CE397*$G413*--(AND($BF413=0,$BG413=0))+$BF413+CE397*$BG413)*--(CE$3&gt;=$BH413))*(1+$BJ413*--(CE$3&gt;=$BK413))*--(IFERROR(MOD(MONTH(CE$3),$BI413),0)=0)*(1+IFERROR(INDEX(#REF!,MATCH($D395,#REF!,0),MATCH("AI"&amp;MONTH(CE$3),#REF!,0)),0))</f>
        <v>#REF!</v>
      </c>
      <c r="CF413" s="67" t="e">
        <f t="array" ref="CF413">((CF397*$G413*--(AND($BF413=0,$BG413=0))+$BF413+CF397*$BG413)*--(CF$3&gt;=$BH413))*(1+$BJ413*--(CF$3&gt;=$BK413))*--(IFERROR(MOD(MONTH(CF$3),$BI413),0)=0)*(1+IFERROR(INDEX(#REF!,MATCH($D395,#REF!,0),MATCH("AI"&amp;MONTH(CF$3),#REF!,0)),0))</f>
        <v>#REF!</v>
      </c>
      <c r="CG413" s="67" t="e">
        <f t="array" ref="CG413">((CG397*$G413*--(AND($BF413=0,$BG413=0))+$BF413+CG397*$BG413)*--(CG$3&gt;=$BH413))*(1+$BJ413*--(CG$3&gt;=$BK413))*--(IFERROR(MOD(MONTH(CG$3),$BI413),0)=0)*(1+IFERROR(INDEX(#REF!,MATCH($D395,#REF!,0),MATCH("AI"&amp;MONTH(CG$3),#REF!,0)),0))</f>
        <v>#REF!</v>
      </c>
      <c r="CH413" s="67" t="e">
        <f t="array" ref="CH413">((CH397*$G413*--(AND($BF413=0,$BG413=0))+$BF413+CH397*$BG413)*--(CH$3&gt;=$BH413))*(1+$BJ413*--(CH$3&gt;=$BK413))*--(IFERROR(MOD(MONTH(CH$3),$BI413),0)=0)*(1+IFERROR(INDEX(#REF!,MATCH($D395,#REF!,0),MATCH("AI"&amp;MONTH(CH$3),#REF!,0)),0))</f>
        <v>#REF!</v>
      </c>
      <c r="CI413" s="67" t="e">
        <f t="array" ref="CI413">((CI397*$G413*--(AND($BF413=0,$BG413=0))+$BF413+CI397*$BG413)*--(CI$3&gt;=$BH413))*(1+$BJ413*--(CI$3&gt;=$BK413))*--(IFERROR(MOD(MONTH(CI$3),$BI413),0)=0)*(1+IFERROR(INDEX(#REF!,MATCH($D395,#REF!,0),MATCH("AI"&amp;MONTH(CI$3),#REF!,0)),0))</f>
        <v>#REF!</v>
      </c>
      <c r="CJ413" s="67" t="e">
        <f t="array" ref="CJ413">((CJ397*$G413*--(AND($BF413=0,$BG413=0))+$BF413+CJ397*$BG413)*--(CJ$3&gt;=$BH413))*(1+$BJ413*--(CJ$3&gt;=$BK413))*--(IFERROR(MOD(MONTH(CJ$3),$BI413),0)=0)*(1+IFERROR(INDEX(#REF!,MATCH($D395,#REF!,0),MATCH("AI"&amp;MONTH(CJ$3),#REF!,0)),0))</f>
        <v>#REF!</v>
      </c>
      <c r="CK413" s="67" t="e">
        <f t="array" ref="CK413">((CK397*$G413*--(AND($BF413=0,$BG413=0))+$BF413+CK397*$BG413)*--(CK$3&gt;=$BH413))*(1+$BJ413*--(CK$3&gt;=$BK413))*--(IFERROR(MOD(MONTH(CK$3),$BI413),0)=0)*(1+IFERROR(INDEX(#REF!,MATCH($D395,#REF!,0),MATCH("AI"&amp;MONTH(CK$3),#REF!,0)),0))</f>
        <v>#REF!</v>
      </c>
      <c r="CL413" s="67" t="e">
        <f t="array" ref="CL413">((CL397*$G413*--(AND($BF413=0,$BG413=0))+$BF413+CL397*$BG413)*--(CL$3&gt;=$BH413))*(1+$BJ413*--(CL$3&gt;=$BK413))*--(IFERROR(MOD(MONTH(CL$3),$BI413),0)=0)*(1+IFERROR(INDEX(#REF!,MATCH($D395,#REF!,0),MATCH("AI"&amp;MONTH(CL$3),#REF!,0)),0))</f>
        <v>#REF!</v>
      </c>
      <c r="CM413" s="67" t="e">
        <f t="array" ref="CM413">((CM397*$G413*--(AND($BF413=0,$BG413=0))+$BF413+CM397*$BG413)*--(CM$3&gt;=$BH413))*(1+$BJ413*--(CM$3&gt;=$BK413))*--(IFERROR(MOD(MONTH(CM$3),$BI413),0)=0)*(1+IFERROR(INDEX(#REF!,MATCH($D395,#REF!,0),MATCH("AI"&amp;MONTH(CM$3),#REF!,0)),0))</f>
        <v>#REF!</v>
      </c>
      <c r="CN413" s="67" t="e">
        <f t="array" ref="CN413">((CN397*$G413*--(AND($BF413=0,$BG413=0))+$BF413+CN397*$BG413)*--(CN$3&gt;=$BH413))*(1+$BJ413*--(CN$3&gt;=$BK413))*--(IFERROR(MOD(MONTH(CN$3),$BI413),0)=0)*(1+IFERROR(INDEX(#REF!,MATCH($D395,#REF!,0),MATCH("AI"&amp;MONTH(CN$3),#REF!,0)),0))</f>
        <v>#REF!</v>
      </c>
      <c r="CO413" s="60"/>
      <c r="CP413" s="87" t="e">
        <f t="shared" si="1046"/>
        <v>#REF!</v>
      </c>
      <c r="CQ413" s="62" t="e">
        <f>CP413/CP397</f>
        <v>#REF!</v>
      </c>
    </row>
    <row r="414" spans="1:95" ht="10.5" customHeight="1" outlineLevel="1" x14ac:dyDescent="0.25">
      <c r="A414" s="70" t="str">
        <f t="shared" si="1041"/>
        <v>DespesaOutras despesas lojas</v>
      </c>
      <c r="B414" s="70" t="s">
        <v>53</v>
      </c>
      <c r="C414" s="70"/>
      <c r="D414" s="60" t="s">
        <v>69</v>
      </c>
      <c r="E414" s="60" t="e">
        <f>D395</f>
        <v>#REF!</v>
      </c>
      <c r="F414" s="60"/>
      <c r="G414" s="62">
        <v>-7.4249683158962554E-4</v>
      </c>
      <c r="H414" s="60"/>
      <c r="I414" s="67">
        <v>0</v>
      </c>
      <c r="J414" s="67">
        <v>0</v>
      </c>
      <c r="K414" s="67">
        <v>0</v>
      </c>
      <c r="L414" s="67">
        <v>0</v>
      </c>
      <c r="M414" s="67">
        <v>0</v>
      </c>
      <c r="N414" s="67">
        <v>0</v>
      </c>
      <c r="O414" s="67">
        <v>0</v>
      </c>
      <c r="P414" s="67">
        <v>0</v>
      </c>
      <c r="Q414" s="67">
        <v>0</v>
      </c>
      <c r="R414" s="67">
        <v>0</v>
      </c>
      <c r="S414" s="67">
        <v>0</v>
      </c>
      <c r="T414" s="67">
        <v>0</v>
      </c>
      <c r="U414" s="60"/>
      <c r="V414" s="87">
        <f t="shared" si="1042"/>
        <v>0</v>
      </c>
      <c r="W414" s="62" t="e">
        <f>V414/V397</f>
        <v>#REF!</v>
      </c>
      <c r="X414" s="60"/>
      <c r="Y414" s="67">
        <f t="shared" ref="Y414:AJ414" si="1100">SUM(Y415:Y418)</f>
        <v>0</v>
      </c>
      <c r="Z414" s="67">
        <f t="shared" si="1100"/>
        <v>0</v>
      </c>
      <c r="AA414" s="67">
        <f t="shared" si="1100"/>
        <v>0</v>
      </c>
      <c r="AB414" s="67">
        <f t="shared" si="1100"/>
        <v>0</v>
      </c>
      <c r="AC414" s="67">
        <f t="shared" si="1100"/>
        <v>0</v>
      </c>
      <c r="AD414" s="67">
        <f t="shared" si="1100"/>
        <v>0</v>
      </c>
      <c r="AE414" s="67">
        <f t="shared" si="1100"/>
        <v>0</v>
      </c>
      <c r="AF414" s="67">
        <f t="shared" si="1100"/>
        <v>0</v>
      </c>
      <c r="AG414" s="67">
        <f t="shared" si="1100"/>
        <v>0</v>
      </c>
      <c r="AH414" s="67">
        <f t="shared" si="1100"/>
        <v>0</v>
      </c>
      <c r="AI414" s="67">
        <f t="shared" si="1100"/>
        <v>0</v>
      </c>
      <c r="AJ414" s="67">
        <f t="shared" si="1100"/>
        <v>0</v>
      </c>
      <c r="AK414" s="60"/>
      <c r="AL414" s="87">
        <f t="shared" si="1043"/>
        <v>0</v>
      </c>
      <c r="AM414" s="62" t="e">
        <f>AL414/AL397</f>
        <v>#DIV/0!</v>
      </c>
      <c r="AN414" s="60" t="e">
        <f>D395&amp;D414</f>
        <v>#REF!</v>
      </c>
      <c r="AO414" s="67">
        <f t="shared" ref="AO414:AZ414" si="1101">SUM(AO415:AO418)</f>
        <v>0</v>
      </c>
      <c r="AP414" s="67">
        <f t="shared" si="1101"/>
        <v>0</v>
      </c>
      <c r="AQ414" s="67">
        <f t="shared" si="1101"/>
        <v>0</v>
      </c>
      <c r="AR414" s="67">
        <f t="shared" si="1101"/>
        <v>0</v>
      </c>
      <c r="AS414" s="67">
        <f t="shared" si="1101"/>
        <v>0</v>
      </c>
      <c r="AT414" s="67">
        <f t="shared" si="1101"/>
        <v>0</v>
      </c>
      <c r="AU414" s="67">
        <f t="shared" si="1101"/>
        <v>0</v>
      </c>
      <c r="AV414" s="67">
        <f t="shared" si="1101"/>
        <v>0</v>
      </c>
      <c r="AW414" s="67">
        <f t="shared" si="1101"/>
        <v>0</v>
      </c>
      <c r="AX414" s="67">
        <f t="shared" si="1101"/>
        <v>0</v>
      </c>
      <c r="AY414" s="67">
        <f t="shared" si="1101"/>
        <v>0</v>
      </c>
      <c r="AZ414" s="67">
        <f t="shared" si="1101"/>
        <v>0</v>
      </c>
      <c r="BA414" s="60"/>
      <c r="BB414" s="87">
        <f t="shared" si="1044"/>
        <v>0</v>
      </c>
      <c r="BC414" s="62" t="e">
        <f>BB414/BB397</f>
        <v>#DIV/0!</v>
      </c>
      <c r="BD414" s="60"/>
      <c r="BE414" s="67">
        <f t="shared" ref="BE414:BG418" si="1102">INDEX($BE$4:$BK$115,MATCH($D414,$D$4:$D$115,0),MATCH(BE$475,$BE$4:$BK$4,0))</f>
        <v>0</v>
      </c>
      <c r="BF414" s="119">
        <f t="shared" si="1102"/>
        <v>0</v>
      </c>
      <c r="BG414" s="120">
        <f t="shared" si="1102"/>
        <v>0</v>
      </c>
      <c r="BH414" s="121" t="e">
        <f>BH397</f>
        <v>#REF!</v>
      </c>
      <c r="BI414" s="121">
        <f t="shared" ref="BI414:BK421" si="1103">INDEX($BE$4:$BK$115,MATCH($D414,$D$4:$D$115,0),MATCH(BI$475,$BE$4:$BK$4,0))</f>
        <v>0</v>
      </c>
      <c r="BJ414" s="120">
        <f t="shared" si="1103"/>
        <v>0</v>
      </c>
      <c r="BK414" s="121">
        <f t="shared" si="1103"/>
        <v>0</v>
      </c>
      <c r="BL414" s="60"/>
      <c r="BM414" s="67">
        <f t="shared" ref="BM414:BX414" si="1104">SUM(BM415:BM418)</f>
        <v>0</v>
      </c>
      <c r="BN414" s="67">
        <f t="shared" si="1104"/>
        <v>0</v>
      </c>
      <c r="BO414" s="67">
        <f t="shared" si="1104"/>
        <v>0</v>
      </c>
      <c r="BP414" s="67">
        <f t="shared" si="1104"/>
        <v>0</v>
      </c>
      <c r="BQ414" s="67" t="e">
        <f t="shared" si="1104"/>
        <v>#REF!</v>
      </c>
      <c r="BR414" s="67" t="e">
        <f t="shared" si="1104"/>
        <v>#REF!</v>
      </c>
      <c r="BS414" s="67" t="e">
        <f t="shared" si="1104"/>
        <v>#REF!</v>
      </c>
      <c r="BT414" s="67" t="e">
        <f t="shared" si="1104"/>
        <v>#REF!</v>
      </c>
      <c r="BU414" s="67" t="e">
        <f t="shared" si="1104"/>
        <v>#REF!</v>
      </c>
      <c r="BV414" s="67" t="e">
        <f t="shared" si="1104"/>
        <v>#REF!</v>
      </c>
      <c r="BW414" s="67" t="e">
        <f t="shared" si="1104"/>
        <v>#REF!</v>
      </c>
      <c r="BX414" s="67" t="e">
        <f t="shared" si="1104"/>
        <v>#REF!</v>
      </c>
      <c r="BY414" s="60"/>
      <c r="BZ414" s="87" t="e">
        <f t="shared" si="1045"/>
        <v>#REF!</v>
      </c>
      <c r="CA414" s="62" t="e">
        <f>BZ414/BZ397</f>
        <v>#REF!</v>
      </c>
      <c r="CB414" s="60"/>
      <c r="CC414" s="67" t="e">
        <f t="shared" ref="CC414:CN414" si="1105">SUM(CC415:CC418)</f>
        <v>#REF!</v>
      </c>
      <c r="CD414" s="67" t="e">
        <f t="shared" si="1105"/>
        <v>#REF!</v>
      </c>
      <c r="CE414" s="67" t="e">
        <f t="shared" si="1105"/>
        <v>#REF!</v>
      </c>
      <c r="CF414" s="67" t="e">
        <f t="shared" si="1105"/>
        <v>#REF!</v>
      </c>
      <c r="CG414" s="67" t="e">
        <f t="shared" si="1105"/>
        <v>#REF!</v>
      </c>
      <c r="CH414" s="67" t="e">
        <f t="shared" si="1105"/>
        <v>#REF!</v>
      </c>
      <c r="CI414" s="67" t="e">
        <f t="shared" si="1105"/>
        <v>#REF!</v>
      </c>
      <c r="CJ414" s="67" t="e">
        <f t="shared" si="1105"/>
        <v>#REF!</v>
      </c>
      <c r="CK414" s="67" t="e">
        <f t="shared" si="1105"/>
        <v>#REF!</v>
      </c>
      <c r="CL414" s="67" t="e">
        <f t="shared" si="1105"/>
        <v>#REF!</v>
      </c>
      <c r="CM414" s="67" t="e">
        <f t="shared" si="1105"/>
        <v>#REF!</v>
      </c>
      <c r="CN414" s="67" t="e">
        <f t="shared" si="1105"/>
        <v>#REF!</v>
      </c>
      <c r="CO414" s="60"/>
      <c r="CP414" s="87" t="e">
        <f t="shared" si="1046"/>
        <v>#REF!</v>
      </c>
      <c r="CQ414" s="62" t="e">
        <f>CP414/CP397</f>
        <v>#REF!</v>
      </c>
    </row>
    <row r="415" spans="1:95" ht="10.5" customHeight="1" outlineLevel="2" x14ac:dyDescent="0.25">
      <c r="A415" s="70" t="str">
        <f t="shared" si="1041"/>
        <v>DespesaEscritório/informática/caixinha</v>
      </c>
      <c r="B415" s="114" t="s">
        <v>53</v>
      </c>
      <c r="C415" s="78" t="s">
        <v>258</v>
      </c>
      <c r="D415" s="79" t="s">
        <v>259</v>
      </c>
      <c r="E415" s="79" t="e">
        <f>D395</f>
        <v>#REF!</v>
      </c>
      <c r="F415" s="79"/>
      <c r="G415" s="85">
        <v>0</v>
      </c>
      <c r="H415" s="79"/>
      <c r="I415" s="94">
        <v>0</v>
      </c>
      <c r="J415" s="94">
        <v>0</v>
      </c>
      <c r="K415" s="94">
        <v>0</v>
      </c>
      <c r="L415" s="94">
        <v>0</v>
      </c>
      <c r="M415" s="94">
        <v>0</v>
      </c>
      <c r="N415" s="94">
        <v>0</v>
      </c>
      <c r="O415" s="94">
        <v>0</v>
      </c>
      <c r="P415" s="94">
        <v>0</v>
      </c>
      <c r="Q415" s="94">
        <v>0</v>
      </c>
      <c r="R415" s="94">
        <v>0</v>
      </c>
      <c r="S415" s="94">
        <v>0</v>
      </c>
      <c r="T415" s="94">
        <v>0</v>
      </c>
      <c r="U415" s="79"/>
      <c r="V415" s="80"/>
      <c r="W415" s="85" t="e">
        <f>V415/V397</f>
        <v>#REF!</v>
      </c>
      <c r="X415" s="60"/>
      <c r="Y415" s="94">
        <f t="array" ref="Y415">IFERROR(INDEX(#REF!,MATCH($A395&amp;$D415,#REF!,0),MATCH(Y$3,#REF!,0)),0)</f>
        <v>0</v>
      </c>
      <c r="Z415" s="94">
        <f t="array" ref="Z415">IFERROR(INDEX(#REF!,MATCH($A395&amp;$D415,#REF!,0),MATCH(Z$3,#REF!,0)),0)</f>
        <v>0</v>
      </c>
      <c r="AA415" s="94">
        <f t="array" ref="AA415">IFERROR(INDEX(#REF!,MATCH($A395&amp;$D415,#REF!,0),MATCH(AA$3,#REF!,0)),0)</f>
        <v>0</v>
      </c>
      <c r="AB415" s="94">
        <f t="array" ref="AB415">IFERROR(INDEX(#REF!,MATCH($A395&amp;$D415,#REF!,0),MATCH(AB$3,#REF!,0)),0)</f>
        <v>0</v>
      </c>
      <c r="AC415" s="94">
        <f t="array" ref="AC415">IFERROR(INDEX(#REF!,MATCH($A395&amp;$D415,#REF!,0),MATCH(AC$3,#REF!,0)),0)</f>
        <v>0</v>
      </c>
      <c r="AD415" s="94">
        <f t="array" ref="AD415">IFERROR(INDEX(#REF!,MATCH($A395&amp;$D415,#REF!,0),MATCH(AD$3,#REF!,0)),0)</f>
        <v>0</v>
      </c>
      <c r="AE415" s="94">
        <f t="array" ref="AE415">IFERROR(INDEX(#REF!,MATCH($A395&amp;$D415,#REF!,0),MATCH(AE$3,#REF!,0)),0)</f>
        <v>0</v>
      </c>
      <c r="AF415" s="94">
        <f t="array" ref="AF415">IFERROR(INDEX(#REF!,MATCH($A395&amp;$D415,#REF!,0),MATCH(AF$3,#REF!,0)),0)</f>
        <v>0</v>
      </c>
      <c r="AG415" s="94">
        <f t="array" ref="AG415">IFERROR(INDEX(#REF!,MATCH($A395&amp;$D415,#REF!,0),MATCH(AG$3,#REF!,0)),0)</f>
        <v>0</v>
      </c>
      <c r="AH415" s="94">
        <f t="array" ref="AH415">IFERROR(INDEX(#REF!,MATCH($A395&amp;$D415,#REF!,0),MATCH(AH$3,#REF!,0)),0)</f>
        <v>0</v>
      </c>
      <c r="AI415" s="94">
        <f t="array" ref="AI415">IFERROR(INDEX(#REF!,MATCH($A395&amp;$D415,#REF!,0),MATCH(AI$3,#REF!,0)),0)</f>
        <v>0</v>
      </c>
      <c r="AJ415" s="94">
        <f t="array" ref="AJ415">IFERROR(INDEX(#REF!,MATCH($A395&amp;$D415,#REF!,0),MATCH(AJ$3,#REF!,0)),0)</f>
        <v>0</v>
      </c>
      <c r="AK415" s="79"/>
      <c r="AL415" s="80"/>
      <c r="AM415" s="85" t="e">
        <f>AL415/AL397</f>
        <v>#DIV/0!</v>
      </c>
      <c r="AN415" s="60" t="e">
        <f>D395&amp;D415</f>
        <v>#REF!</v>
      </c>
      <c r="AO415" s="94">
        <f t="array" ref="AO415">IFERROR(INDEX(#REF!,MATCH($A395&amp;$D415,#REF!,0),MATCH(AO$3,#REF!,0)),0)</f>
        <v>0</v>
      </c>
      <c r="AP415" s="94">
        <f t="array" ref="AP415">IFERROR(INDEX(#REF!,MATCH($A395&amp;$D415,#REF!,0),MATCH(AP$3,#REF!,0)),0)</f>
        <v>0</v>
      </c>
      <c r="AQ415" s="94">
        <f t="array" ref="AQ415">IFERROR(INDEX(#REF!,MATCH($A395&amp;$D415,#REF!,0),MATCH(AQ$3,#REF!,0)),0)</f>
        <v>0</v>
      </c>
      <c r="AR415" s="94">
        <f t="array" ref="AR415">IFERROR(INDEX(#REF!,MATCH($A395&amp;$D415,#REF!,0),MATCH(AR$3,#REF!,0)),0)</f>
        <v>0</v>
      </c>
      <c r="AS415" s="94">
        <f t="array" ref="AS415">IFERROR(INDEX(#REF!,MATCH($A395&amp;$D415,#REF!,0),MATCH(AS$3,#REF!,0)),0)</f>
        <v>0</v>
      </c>
      <c r="AT415" s="94">
        <f t="array" ref="AT415">IFERROR(INDEX(#REF!,MATCH($A395&amp;$D415,#REF!,0),MATCH(AT$3,#REF!,0)),0)</f>
        <v>0</v>
      </c>
      <c r="AU415" s="94">
        <f t="array" ref="AU415">IFERROR(INDEX(#REF!,MATCH($A395&amp;$D415,#REF!,0),MATCH(AU$3,#REF!,0)),0)</f>
        <v>0</v>
      </c>
      <c r="AV415" s="94">
        <f t="array" ref="AV415">IFERROR(INDEX(#REF!,MATCH($A395&amp;$D415,#REF!,0),MATCH(AV$3,#REF!,0)),0)</f>
        <v>0</v>
      </c>
      <c r="AW415" s="94">
        <f t="array" ref="AW415">IFERROR(INDEX(#REF!,MATCH($A395&amp;$D415,#REF!,0),MATCH(AW$3,#REF!,0)),0)</f>
        <v>0</v>
      </c>
      <c r="AX415" s="94">
        <f t="array" ref="AX415">IFERROR(INDEX(#REF!,MATCH($A395&amp;$D415,#REF!,0),MATCH(AX$3,#REF!,0)),0)</f>
        <v>0</v>
      </c>
      <c r="AY415" s="94">
        <f t="array" ref="AY415">IFERROR(INDEX(#REF!,MATCH($A395&amp;$D415,#REF!,0),MATCH(AY$3,#REF!,0)),0)</f>
        <v>0</v>
      </c>
      <c r="AZ415" s="94">
        <f t="array" ref="AZ415">IFERROR(INDEX(#REF!,MATCH($A395&amp;$D415,#REF!,0),MATCH(AZ$3,#REF!,0)),0)</f>
        <v>0</v>
      </c>
      <c r="BA415" s="79"/>
      <c r="BB415" s="80"/>
      <c r="BC415" s="85" t="e">
        <f>BB415/BB397</f>
        <v>#DIV/0!</v>
      </c>
      <c r="BD415" s="60"/>
      <c r="BE415" s="94">
        <f t="shared" si="1102"/>
        <v>0</v>
      </c>
      <c r="BF415" s="115">
        <f t="shared" si="1102"/>
        <v>0</v>
      </c>
      <c r="BG415" s="112">
        <f t="shared" si="1102"/>
        <v>0</v>
      </c>
      <c r="BH415" s="111" t="e">
        <f>BH397</f>
        <v>#REF!</v>
      </c>
      <c r="BI415" s="111">
        <f t="shared" si="1103"/>
        <v>0</v>
      </c>
      <c r="BJ415" s="112">
        <f t="shared" si="1103"/>
        <v>0</v>
      </c>
      <c r="BK415" s="111">
        <f t="shared" si="1103"/>
        <v>0</v>
      </c>
      <c r="BL415" s="60"/>
      <c r="BM415" s="94">
        <f t="array" ref="BM415">IFERROR(INDEX(#REF!,MATCH($A395&amp;$D415,#REF!,0),MATCH(BM$3,#REF!,0)),0)</f>
        <v>0</v>
      </c>
      <c r="BN415" s="94">
        <f t="array" ref="BN415">IFERROR(INDEX(#REF!,MATCH($A395&amp;$D415,#REF!,0),MATCH(BN$3,#REF!,0)),0)</f>
        <v>0</v>
      </c>
      <c r="BO415" s="94">
        <f t="array" ref="BO415">IFERROR(INDEX(#REF!,MATCH($A395&amp;$D415,#REF!,0),MATCH(BO$3,#REF!,0)),0)</f>
        <v>0</v>
      </c>
      <c r="BP415" s="94">
        <f t="array" ref="BP415">IFERROR(INDEX(#REF!,MATCH($A395&amp;$D415,#REF!,0),MATCH(BP$3,#REF!,0)),0)</f>
        <v>0</v>
      </c>
      <c r="BQ415" s="94" t="e">
        <f t="shared" ref="BQ415:BX415" si="1106">(BQ397*$G415*--(AND($BF415=0,$BG415=0))+$BF415+BQ397*$BG415)*--(BQ$3&gt;=$BH415)*((1+$BJ415)*--(BQ$3&gt;=$BH415))</f>
        <v>#REF!</v>
      </c>
      <c r="BR415" s="94" t="e">
        <f t="shared" si="1106"/>
        <v>#REF!</v>
      </c>
      <c r="BS415" s="94" t="e">
        <f t="shared" si="1106"/>
        <v>#REF!</v>
      </c>
      <c r="BT415" s="94" t="e">
        <f t="shared" si="1106"/>
        <v>#REF!</v>
      </c>
      <c r="BU415" s="94" t="e">
        <f t="shared" si="1106"/>
        <v>#REF!</v>
      </c>
      <c r="BV415" s="94" t="e">
        <f t="shared" si="1106"/>
        <v>#REF!</v>
      </c>
      <c r="BW415" s="94" t="e">
        <f t="shared" si="1106"/>
        <v>#REF!</v>
      </c>
      <c r="BX415" s="94" t="e">
        <f t="shared" si="1106"/>
        <v>#REF!</v>
      </c>
      <c r="BY415" s="79"/>
      <c r="BZ415" s="80"/>
      <c r="CA415" s="85" t="e">
        <f>BZ415/BZ397</f>
        <v>#REF!</v>
      </c>
      <c r="CB415" s="60"/>
      <c r="CC415" s="94" t="e">
        <f t="shared" ref="CC415:CN415" si="1107">(CC397*$G415*--(AND($BF415=0,$BG415=0))+$BF415+CC397*$BG415)*--(CC$3&gt;=$BH415)*((1+$BJ415)*--(CC$3&gt;=$BH415))</f>
        <v>#REF!</v>
      </c>
      <c r="CD415" s="94" t="e">
        <f t="shared" si="1107"/>
        <v>#REF!</v>
      </c>
      <c r="CE415" s="94" t="e">
        <f t="shared" si="1107"/>
        <v>#REF!</v>
      </c>
      <c r="CF415" s="94" t="e">
        <f t="shared" si="1107"/>
        <v>#REF!</v>
      </c>
      <c r="CG415" s="94" t="e">
        <f t="shared" si="1107"/>
        <v>#REF!</v>
      </c>
      <c r="CH415" s="94" t="e">
        <f t="shared" si="1107"/>
        <v>#REF!</v>
      </c>
      <c r="CI415" s="94" t="e">
        <f t="shared" si="1107"/>
        <v>#REF!</v>
      </c>
      <c r="CJ415" s="94" t="e">
        <f t="shared" si="1107"/>
        <v>#REF!</v>
      </c>
      <c r="CK415" s="94" t="e">
        <f t="shared" si="1107"/>
        <v>#REF!</v>
      </c>
      <c r="CL415" s="94" t="e">
        <f t="shared" si="1107"/>
        <v>#REF!</v>
      </c>
      <c r="CM415" s="94" t="e">
        <f t="shared" si="1107"/>
        <v>#REF!</v>
      </c>
      <c r="CN415" s="94" t="e">
        <f t="shared" si="1107"/>
        <v>#REF!</v>
      </c>
      <c r="CO415" s="79"/>
      <c r="CP415" s="80"/>
      <c r="CQ415" s="85" t="e">
        <f>CP415/CP397</f>
        <v>#REF!</v>
      </c>
    </row>
    <row r="416" spans="1:95" ht="10.5" customHeight="1" outlineLevel="2" x14ac:dyDescent="0.25">
      <c r="A416" s="70" t="str">
        <f t="shared" si="1041"/>
        <v>DespesaGráfica</v>
      </c>
      <c r="B416" s="114" t="s">
        <v>53</v>
      </c>
      <c r="C416" s="78" t="s">
        <v>260</v>
      </c>
      <c r="D416" s="79" t="s">
        <v>260</v>
      </c>
      <c r="E416" s="79" t="e">
        <f>D395</f>
        <v>#REF!</v>
      </c>
      <c r="F416" s="79"/>
      <c r="G416" s="85">
        <v>0</v>
      </c>
      <c r="H416" s="79"/>
      <c r="I416" s="94">
        <v>0</v>
      </c>
      <c r="J416" s="94">
        <v>0</v>
      </c>
      <c r="K416" s="94">
        <v>0</v>
      </c>
      <c r="L416" s="94">
        <v>0</v>
      </c>
      <c r="M416" s="94">
        <v>0</v>
      </c>
      <c r="N416" s="94">
        <v>0</v>
      </c>
      <c r="O416" s="94">
        <v>0</v>
      </c>
      <c r="P416" s="94">
        <v>0</v>
      </c>
      <c r="Q416" s="94">
        <v>0</v>
      </c>
      <c r="R416" s="94">
        <v>0</v>
      </c>
      <c r="S416" s="94">
        <v>0</v>
      </c>
      <c r="T416" s="94">
        <v>0</v>
      </c>
      <c r="U416" s="79"/>
      <c r="V416" s="80"/>
      <c r="W416" s="85" t="e">
        <f>V416/V397</f>
        <v>#REF!</v>
      </c>
      <c r="X416" s="60"/>
      <c r="Y416" s="94">
        <f t="array" ref="Y416">IFERROR(INDEX(#REF!,MATCH($A395&amp;$D416,#REF!,0),MATCH(Y$3,#REF!,0)),0)</f>
        <v>0</v>
      </c>
      <c r="Z416" s="94">
        <f t="array" ref="Z416">IFERROR(INDEX(#REF!,MATCH($A395&amp;$D416,#REF!,0),MATCH(Z$3,#REF!,0)),0)</f>
        <v>0</v>
      </c>
      <c r="AA416" s="94">
        <f t="array" ref="AA416">IFERROR(INDEX(#REF!,MATCH($A395&amp;$D416,#REF!,0),MATCH(AA$3,#REF!,0)),0)</f>
        <v>0</v>
      </c>
      <c r="AB416" s="94">
        <f t="array" ref="AB416">IFERROR(INDEX(#REF!,MATCH($A395&amp;$D416,#REF!,0),MATCH(AB$3,#REF!,0)),0)</f>
        <v>0</v>
      </c>
      <c r="AC416" s="94">
        <f t="array" ref="AC416">IFERROR(INDEX(#REF!,MATCH($A395&amp;$D416,#REF!,0),MATCH(AC$3,#REF!,0)),0)</f>
        <v>0</v>
      </c>
      <c r="AD416" s="94">
        <f t="array" ref="AD416">IFERROR(INDEX(#REF!,MATCH($A395&amp;$D416,#REF!,0),MATCH(AD$3,#REF!,0)),0)</f>
        <v>0</v>
      </c>
      <c r="AE416" s="94">
        <f t="array" ref="AE416">IFERROR(INDEX(#REF!,MATCH($A395&amp;$D416,#REF!,0),MATCH(AE$3,#REF!,0)),0)</f>
        <v>0</v>
      </c>
      <c r="AF416" s="94">
        <f t="array" ref="AF416">IFERROR(INDEX(#REF!,MATCH($A395&amp;$D416,#REF!,0),MATCH(AF$3,#REF!,0)),0)</f>
        <v>0</v>
      </c>
      <c r="AG416" s="94">
        <f t="array" ref="AG416">IFERROR(INDEX(#REF!,MATCH($A395&amp;$D416,#REF!,0),MATCH(AG$3,#REF!,0)),0)</f>
        <v>0</v>
      </c>
      <c r="AH416" s="94">
        <f t="array" ref="AH416">IFERROR(INDEX(#REF!,MATCH($A395&amp;$D416,#REF!,0),MATCH(AH$3,#REF!,0)),0)</f>
        <v>0</v>
      </c>
      <c r="AI416" s="94">
        <f t="array" ref="AI416">IFERROR(INDEX(#REF!,MATCH($A395&amp;$D416,#REF!,0),MATCH(AI$3,#REF!,0)),0)</f>
        <v>0</v>
      </c>
      <c r="AJ416" s="94">
        <f t="array" ref="AJ416">IFERROR(INDEX(#REF!,MATCH($A395&amp;$D416,#REF!,0),MATCH(AJ$3,#REF!,0)),0)</f>
        <v>0</v>
      </c>
      <c r="AK416" s="79"/>
      <c r="AL416" s="80"/>
      <c r="AM416" s="85" t="e">
        <f>AL416/AL397</f>
        <v>#DIV/0!</v>
      </c>
      <c r="AN416" s="60" t="e">
        <f>D395&amp;D416</f>
        <v>#REF!</v>
      </c>
      <c r="AO416" s="94">
        <f t="array" ref="AO416">IFERROR(INDEX(#REF!,MATCH($A395&amp;$D416,#REF!,0),MATCH(AO$3,#REF!,0)),0)</f>
        <v>0</v>
      </c>
      <c r="AP416" s="94">
        <f t="array" ref="AP416">IFERROR(INDEX(#REF!,MATCH($A395&amp;$D416,#REF!,0),MATCH(AP$3,#REF!,0)),0)</f>
        <v>0</v>
      </c>
      <c r="AQ416" s="94">
        <f t="array" ref="AQ416">IFERROR(INDEX(#REF!,MATCH($A395&amp;$D416,#REF!,0),MATCH(AQ$3,#REF!,0)),0)</f>
        <v>0</v>
      </c>
      <c r="AR416" s="94">
        <f t="array" ref="AR416">IFERROR(INDEX(#REF!,MATCH($A395&amp;$D416,#REF!,0),MATCH(AR$3,#REF!,0)),0)</f>
        <v>0</v>
      </c>
      <c r="AS416" s="94">
        <f t="array" ref="AS416">IFERROR(INDEX(#REF!,MATCH($A395&amp;$D416,#REF!,0),MATCH(AS$3,#REF!,0)),0)</f>
        <v>0</v>
      </c>
      <c r="AT416" s="94">
        <f t="array" ref="AT416">IFERROR(INDEX(#REF!,MATCH($A395&amp;$D416,#REF!,0),MATCH(AT$3,#REF!,0)),0)</f>
        <v>0</v>
      </c>
      <c r="AU416" s="94">
        <f t="array" ref="AU416">IFERROR(INDEX(#REF!,MATCH($A395&amp;$D416,#REF!,0),MATCH(AU$3,#REF!,0)),0)</f>
        <v>0</v>
      </c>
      <c r="AV416" s="94">
        <f t="array" ref="AV416">IFERROR(INDEX(#REF!,MATCH($A395&amp;$D416,#REF!,0),MATCH(AV$3,#REF!,0)),0)</f>
        <v>0</v>
      </c>
      <c r="AW416" s="94">
        <f t="array" ref="AW416">IFERROR(INDEX(#REF!,MATCH($A395&amp;$D416,#REF!,0),MATCH(AW$3,#REF!,0)),0)</f>
        <v>0</v>
      </c>
      <c r="AX416" s="94">
        <f t="array" ref="AX416">IFERROR(INDEX(#REF!,MATCH($A395&amp;$D416,#REF!,0),MATCH(AX$3,#REF!,0)),0)</f>
        <v>0</v>
      </c>
      <c r="AY416" s="94">
        <f t="array" ref="AY416">IFERROR(INDEX(#REF!,MATCH($A395&amp;$D416,#REF!,0),MATCH(AY$3,#REF!,0)),0)</f>
        <v>0</v>
      </c>
      <c r="AZ416" s="94">
        <f t="array" ref="AZ416">IFERROR(INDEX(#REF!,MATCH($A395&amp;$D416,#REF!,0),MATCH(AZ$3,#REF!,0)),0)</f>
        <v>0</v>
      </c>
      <c r="BA416" s="79"/>
      <c r="BB416" s="80"/>
      <c r="BC416" s="85" t="e">
        <f>BB416/BB397</f>
        <v>#DIV/0!</v>
      </c>
      <c r="BD416" s="60"/>
      <c r="BE416" s="94">
        <f t="shared" si="1102"/>
        <v>0</v>
      </c>
      <c r="BF416" s="115">
        <f t="shared" si="1102"/>
        <v>-300</v>
      </c>
      <c r="BG416" s="112">
        <f t="shared" si="1102"/>
        <v>0</v>
      </c>
      <c r="BH416" s="111" t="e">
        <f>BH397</f>
        <v>#REF!</v>
      </c>
      <c r="BI416" s="111">
        <f t="shared" si="1103"/>
        <v>0</v>
      </c>
      <c r="BJ416" s="112">
        <f t="shared" si="1103"/>
        <v>0</v>
      </c>
      <c r="BK416" s="111">
        <f t="shared" si="1103"/>
        <v>0</v>
      </c>
      <c r="BL416" s="60"/>
      <c r="BM416" s="94">
        <f t="array" ref="BM416">IFERROR(INDEX(#REF!,MATCH($A395&amp;$D416,#REF!,0),MATCH(BM$3,#REF!,0)),0)</f>
        <v>0</v>
      </c>
      <c r="BN416" s="94">
        <f t="array" ref="BN416">IFERROR(INDEX(#REF!,MATCH($A395&amp;$D416,#REF!,0),MATCH(BN$3,#REF!,0)),0)</f>
        <v>0</v>
      </c>
      <c r="BO416" s="94">
        <f t="array" ref="BO416">IFERROR(INDEX(#REF!,MATCH($A395&amp;$D416,#REF!,0),MATCH(BO$3,#REF!,0)),0)</f>
        <v>0</v>
      </c>
      <c r="BP416" s="94">
        <f t="array" ref="BP416">IFERROR(INDEX(#REF!,MATCH($A395&amp;$D416,#REF!,0),MATCH(BP$3,#REF!,0)),0)</f>
        <v>0</v>
      </c>
      <c r="BQ416" s="94" t="e">
        <f t="shared" ref="BQ416:BX416" si="1108">(BQ397*$G416*--(AND($BF416=0,$BG416=0))+$BF416+BQ397*$BG416)*--(BQ$3&gt;=$BH416)*((1+$BJ416)*--(BQ$3&gt;=$BH416))</f>
        <v>#REF!</v>
      </c>
      <c r="BR416" s="94" t="e">
        <f t="shared" si="1108"/>
        <v>#REF!</v>
      </c>
      <c r="BS416" s="94" t="e">
        <f t="shared" si="1108"/>
        <v>#REF!</v>
      </c>
      <c r="BT416" s="94" t="e">
        <f t="shared" si="1108"/>
        <v>#REF!</v>
      </c>
      <c r="BU416" s="94" t="e">
        <f t="shared" si="1108"/>
        <v>#REF!</v>
      </c>
      <c r="BV416" s="94" t="e">
        <f t="shared" si="1108"/>
        <v>#REF!</v>
      </c>
      <c r="BW416" s="94" t="e">
        <f t="shared" si="1108"/>
        <v>#REF!</v>
      </c>
      <c r="BX416" s="94" t="e">
        <f t="shared" si="1108"/>
        <v>#REF!</v>
      </c>
      <c r="BY416" s="79"/>
      <c r="BZ416" s="80"/>
      <c r="CA416" s="85" t="e">
        <f>BZ416/BZ397</f>
        <v>#REF!</v>
      </c>
      <c r="CB416" s="60"/>
      <c r="CC416" s="94" t="e">
        <f t="shared" ref="CC416:CN416" si="1109">(CC397*$G416*--(AND($BF416=0,$BG416=0))+$BF416+CC397*$BG416)*--(CC$3&gt;=$BH416)*((1+$BJ416)*--(CC$3&gt;=$BH416))</f>
        <v>#REF!</v>
      </c>
      <c r="CD416" s="94" t="e">
        <f t="shared" si="1109"/>
        <v>#REF!</v>
      </c>
      <c r="CE416" s="94" t="e">
        <f t="shared" si="1109"/>
        <v>#REF!</v>
      </c>
      <c r="CF416" s="94" t="e">
        <f t="shared" si="1109"/>
        <v>#REF!</v>
      </c>
      <c r="CG416" s="94" t="e">
        <f t="shared" si="1109"/>
        <v>#REF!</v>
      </c>
      <c r="CH416" s="94" t="e">
        <f t="shared" si="1109"/>
        <v>#REF!</v>
      </c>
      <c r="CI416" s="94" t="e">
        <f t="shared" si="1109"/>
        <v>#REF!</v>
      </c>
      <c r="CJ416" s="94" t="e">
        <f t="shared" si="1109"/>
        <v>#REF!</v>
      </c>
      <c r="CK416" s="94" t="e">
        <f t="shared" si="1109"/>
        <v>#REF!</v>
      </c>
      <c r="CL416" s="94" t="e">
        <f t="shared" si="1109"/>
        <v>#REF!</v>
      </c>
      <c r="CM416" s="94" t="e">
        <f t="shared" si="1109"/>
        <v>#REF!</v>
      </c>
      <c r="CN416" s="94" t="e">
        <f t="shared" si="1109"/>
        <v>#REF!</v>
      </c>
      <c r="CO416" s="79"/>
      <c r="CP416" s="80"/>
      <c r="CQ416" s="85" t="e">
        <f>CP416/CP397</f>
        <v>#REF!</v>
      </c>
    </row>
    <row r="417" spans="1:95" ht="10.5" customHeight="1" outlineLevel="2" x14ac:dyDescent="0.25">
      <c r="A417" s="70" t="str">
        <f t="shared" si="1041"/>
        <v>DespesaTáxi/motoboy</v>
      </c>
      <c r="B417" s="114" t="s">
        <v>53</v>
      </c>
      <c r="C417" s="78" t="s">
        <v>261</v>
      </c>
      <c r="D417" s="79" t="s">
        <v>262</v>
      </c>
      <c r="E417" s="79" t="e">
        <f>D395</f>
        <v>#REF!</v>
      </c>
      <c r="F417" s="79"/>
      <c r="G417" s="85">
        <v>0</v>
      </c>
      <c r="H417" s="79"/>
      <c r="I417" s="94">
        <v>0</v>
      </c>
      <c r="J417" s="94">
        <v>0</v>
      </c>
      <c r="K417" s="94">
        <v>0</v>
      </c>
      <c r="L417" s="94">
        <v>0</v>
      </c>
      <c r="M417" s="94">
        <v>0</v>
      </c>
      <c r="N417" s="94">
        <v>0</v>
      </c>
      <c r="O417" s="94">
        <v>0</v>
      </c>
      <c r="P417" s="94">
        <v>0</v>
      </c>
      <c r="Q417" s="94">
        <v>0</v>
      </c>
      <c r="R417" s="94">
        <v>0</v>
      </c>
      <c r="S417" s="94">
        <v>0</v>
      </c>
      <c r="T417" s="94">
        <v>0</v>
      </c>
      <c r="U417" s="79"/>
      <c r="V417" s="80"/>
      <c r="W417" s="85" t="e">
        <f>V417/V397</f>
        <v>#REF!</v>
      </c>
      <c r="X417" s="60"/>
      <c r="Y417" s="94">
        <f t="array" ref="Y417">IFERROR(INDEX(#REF!,MATCH($A395&amp;$D417,#REF!,0),MATCH(Y$3,#REF!,0)),0)</f>
        <v>0</v>
      </c>
      <c r="Z417" s="94">
        <f t="array" ref="Z417">IFERROR(INDEX(#REF!,MATCH($A395&amp;$D417,#REF!,0),MATCH(Z$3,#REF!,0)),0)</f>
        <v>0</v>
      </c>
      <c r="AA417" s="94">
        <f t="array" ref="AA417">IFERROR(INDEX(#REF!,MATCH($A395&amp;$D417,#REF!,0),MATCH(AA$3,#REF!,0)),0)</f>
        <v>0</v>
      </c>
      <c r="AB417" s="94">
        <f t="array" ref="AB417">IFERROR(INDEX(#REF!,MATCH($A395&amp;$D417,#REF!,0),MATCH(AB$3,#REF!,0)),0)</f>
        <v>0</v>
      </c>
      <c r="AC417" s="94">
        <f t="array" ref="AC417">IFERROR(INDEX(#REF!,MATCH($A395&amp;$D417,#REF!,0),MATCH(AC$3,#REF!,0)),0)</f>
        <v>0</v>
      </c>
      <c r="AD417" s="94">
        <f t="array" ref="AD417">IFERROR(INDEX(#REF!,MATCH($A395&amp;$D417,#REF!,0),MATCH(AD$3,#REF!,0)),0)</f>
        <v>0</v>
      </c>
      <c r="AE417" s="94">
        <f t="array" ref="AE417">IFERROR(INDEX(#REF!,MATCH($A395&amp;$D417,#REF!,0),MATCH(AE$3,#REF!,0)),0)</f>
        <v>0</v>
      </c>
      <c r="AF417" s="94">
        <f t="array" ref="AF417">IFERROR(INDEX(#REF!,MATCH($A395&amp;$D417,#REF!,0),MATCH(AF$3,#REF!,0)),0)</f>
        <v>0</v>
      </c>
      <c r="AG417" s="94">
        <f t="array" ref="AG417">IFERROR(INDEX(#REF!,MATCH($A395&amp;$D417,#REF!,0),MATCH(AG$3,#REF!,0)),0)</f>
        <v>0</v>
      </c>
      <c r="AH417" s="94">
        <f t="array" ref="AH417">IFERROR(INDEX(#REF!,MATCH($A395&amp;$D417,#REF!,0),MATCH(AH$3,#REF!,0)),0)</f>
        <v>0</v>
      </c>
      <c r="AI417" s="94">
        <f t="array" ref="AI417">IFERROR(INDEX(#REF!,MATCH($A395&amp;$D417,#REF!,0),MATCH(AI$3,#REF!,0)),0)</f>
        <v>0</v>
      </c>
      <c r="AJ417" s="94">
        <f t="array" ref="AJ417">IFERROR(INDEX(#REF!,MATCH($A395&amp;$D417,#REF!,0),MATCH(AJ$3,#REF!,0)),0)</f>
        <v>0</v>
      </c>
      <c r="AK417" s="79"/>
      <c r="AL417" s="80"/>
      <c r="AM417" s="85" t="e">
        <f>AL417/AL397</f>
        <v>#DIV/0!</v>
      </c>
      <c r="AN417" s="60" t="e">
        <f>D395&amp;D417</f>
        <v>#REF!</v>
      </c>
      <c r="AO417" s="94">
        <f t="array" ref="AO417">IFERROR(INDEX(#REF!,MATCH($A395&amp;$D417,#REF!,0),MATCH(AO$3,#REF!,0)),0)</f>
        <v>0</v>
      </c>
      <c r="AP417" s="94">
        <f t="array" ref="AP417">IFERROR(INDEX(#REF!,MATCH($A395&amp;$D417,#REF!,0),MATCH(AP$3,#REF!,0)),0)</f>
        <v>0</v>
      </c>
      <c r="AQ417" s="94">
        <f t="array" ref="AQ417">IFERROR(INDEX(#REF!,MATCH($A395&amp;$D417,#REF!,0),MATCH(AQ$3,#REF!,0)),0)</f>
        <v>0</v>
      </c>
      <c r="AR417" s="94">
        <f t="array" ref="AR417">IFERROR(INDEX(#REF!,MATCH($A395&amp;$D417,#REF!,0),MATCH(AR$3,#REF!,0)),0)</f>
        <v>0</v>
      </c>
      <c r="AS417" s="94">
        <f t="array" ref="AS417">IFERROR(INDEX(#REF!,MATCH($A395&amp;$D417,#REF!,0),MATCH(AS$3,#REF!,0)),0)</f>
        <v>0</v>
      </c>
      <c r="AT417" s="94">
        <f t="array" ref="AT417">IFERROR(INDEX(#REF!,MATCH($A395&amp;$D417,#REF!,0),MATCH(AT$3,#REF!,0)),0)</f>
        <v>0</v>
      </c>
      <c r="AU417" s="94">
        <f t="array" ref="AU417">IFERROR(INDEX(#REF!,MATCH($A395&amp;$D417,#REF!,0),MATCH(AU$3,#REF!,0)),0)</f>
        <v>0</v>
      </c>
      <c r="AV417" s="94">
        <f t="array" ref="AV417">IFERROR(INDEX(#REF!,MATCH($A395&amp;$D417,#REF!,0),MATCH(AV$3,#REF!,0)),0)</f>
        <v>0</v>
      </c>
      <c r="AW417" s="94">
        <f t="array" ref="AW417">IFERROR(INDEX(#REF!,MATCH($A395&amp;$D417,#REF!,0),MATCH(AW$3,#REF!,0)),0)</f>
        <v>0</v>
      </c>
      <c r="AX417" s="94">
        <f t="array" ref="AX417">IFERROR(INDEX(#REF!,MATCH($A395&amp;$D417,#REF!,0),MATCH(AX$3,#REF!,0)),0)</f>
        <v>0</v>
      </c>
      <c r="AY417" s="94">
        <f t="array" ref="AY417">IFERROR(INDEX(#REF!,MATCH($A395&amp;$D417,#REF!,0),MATCH(AY$3,#REF!,0)),0)</f>
        <v>0</v>
      </c>
      <c r="AZ417" s="94">
        <f t="array" ref="AZ417">IFERROR(INDEX(#REF!,MATCH($A395&amp;$D417,#REF!,0),MATCH(AZ$3,#REF!,0)),0)</f>
        <v>0</v>
      </c>
      <c r="BA417" s="79"/>
      <c r="BB417" s="80"/>
      <c r="BC417" s="85" t="e">
        <f>BB417/BB397</f>
        <v>#DIV/0!</v>
      </c>
      <c r="BD417" s="60"/>
      <c r="BE417" s="94">
        <f t="shared" si="1102"/>
        <v>0</v>
      </c>
      <c r="BF417" s="115">
        <f t="shared" si="1102"/>
        <v>0</v>
      </c>
      <c r="BG417" s="112">
        <f t="shared" si="1102"/>
        <v>0</v>
      </c>
      <c r="BH417" s="111" t="e">
        <f>BH397</f>
        <v>#REF!</v>
      </c>
      <c r="BI417" s="111">
        <f t="shared" si="1103"/>
        <v>0</v>
      </c>
      <c r="BJ417" s="112">
        <f t="shared" si="1103"/>
        <v>0</v>
      </c>
      <c r="BK417" s="111">
        <f t="shared" si="1103"/>
        <v>0</v>
      </c>
      <c r="BL417" s="60"/>
      <c r="BM417" s="94">
        <f t="array" ref="BM417">IFERROR(INDEX(#REF!,MATCH($A395&amp;$D417,#REF!,0),MATCH(BM$3,#REF!,0)),0)</f>
        <v>0</v>
      </c>
      <c r="BN417" s="94">
        <f t="array" ref="BN417">IFERROR(INDEX(#REF!,MATCH($A395&amp;$D417,#REF!,0),MATCH(BN$3,#REF!,0)),0)</f>
        <v>0</v>
      </c>
      <c r="BO417" s="94">
        <f t="array" ref="BO417">IFERROR(INDEX(#REF!,MATCH($A395&amp;$D417,#REF!,0),MATCH(BO$3,#REF!,0)),0)</f>
        <v>0</v>
      </c>
      <c r="BP417" s="94">
        <f t="array" ref="BP417">IFERROR(INDEX(#REF!,MATCH($A395&amp;$D417,#REF!,0),MATCH(BP$3,#REF!,0)),0)</f>
        <v>0</v>
      </c>
      <c r="BQ417" s="94" t="e">
        <f t="shared" ref="BQ417:BX417" si="1110">(BQ397*$G417*--(AND($BF417=0,$BG417=0))+$BF417+BQ397*$BG417)*--(BQ$3&gt;=$BH417)*((1+$BJ417)*--(BQ$3&gt;=$BH417))</f>
        <v>#REF!</v>
      </c>
      <c r="BR417" s="94" t="e">
        <f t="shared" si="1110"/>
        <v>#REF!</v>
      </c>
      <c r="BS417" s="94" t="e">
        <f t="shared" si="1110"/>
        <v>#REF!</v>
      </c>
      <c r="BT417" s="94" t="e">
        <f t="shared" si="1110"/>
        <v>#REF!</v>
      </c>
      <c r="BU417" s="94" t="e">
        <f t="shared" si="1110"/>
        <v>#REF!</v>
      </c>
      <c r="BV417" s="94" t="e">
        <f t="shared" si="1110"/>
        <v>#REF!</v>
      </c>
      <c r="BW417" s="94" t="e">
        <f t="shared" si="1110"/>
        <v>#REF!</v>
      </c>
      <c r="BX417" s="94" t="e">
        <f t="shared" si="1110"/>
        <v>#REF!</v>
      </c>
      <c r="BY417" s="79"/>
      <c r="BZ417" s="80"/>
      <c r="CA417" s="85" t="e">
        <f>BZ417/BZ397</f>
        <v>#REF!</v>
      </c>
      <c r="CB417" s="60"/>
      <c r="CC417" s="94" t="e">
        <f t="shared" ref="CC417:CN417" si="1111">(CC397*$G417*--(AND($BF417=0,$BG417=0))+$BF417+CC397*$BG417)*--(CC$3&gt;=$BH417)*((1+$BJ417)*--(CC$3&gt;=$BH417))</f>
        <v>#REF!</v>
      </c>
      <c r="CD417" s="94" t="e">
        <f t="shared" si="1111"/>
        <v>#REF!</v>
      </c>
      <c r="CE417" s="94" t="e">
        <f t="shared" si="1111"/>
        <v>#REF!</v>
      </c>
      <c r="CF417" s="94" t="e">
        <f t="shared" si="1111"/>
        <v>#REF!</v>
      </c>
      <c r="CG417" s="94" t="e">
        <f t="shared" si="1111"/>
        <v>#REF!</v>
      </c>
      <c r="CH417" s="94" t="e">
        <f t="shared" si="1111"/>
        <v>#REF!</v>
      </c>
      <c r="CI417" s="94" t="e">
        <f t="shared" si="1111"/>
        <v>#REF!</v>
      </c>
      <c r="CJ417" s="94" t="e">
        <f t="shared" si="1111"/>
        <v>#REF!</v>
      </c>
      <c r="CK417" s="94" t="e">
        <f t="shared" si="1111"/>
        <v>#REF!</v>
      </c>
      <c r="CL417" s="94" t="e">
        <f t="shared" si="1111"/>
        <v>#REF!</v>
      </c>
      <c r="CM417" s="94" t="e">
        <f t="shared" si="1111"/>
        <v>#REF!</v>
      </c>
      <c r="CN417" s="94" t="e">
        <f t="shared" si="1111"/>
        <v>#REF!</v>
      </c>
      <c r="CO417" s="79"/>
      <c r="CP417" s="80"/>
      <c r="CQ417" s="85" t="e">
        <f>CP417/CP397</f>
        <v>#REF!</v>
      </c>
    </row>
    <row r="418" spans="1:95" ht="10.5" customHeight="1" outlineLevel="2" x14ac:dyDescent="0.25">
      <c r="A418" s="70" t="str">
        <f t="shared" si="1041"/>
        <v>DespesaDespesas Gerais Loja</v>
      </c>
      <c r="B418" s="114" t="s">
        <v>53</v>
      </c>
      <c r="C418" s="78" t="s">
        <v>263</v>
      </c>
      <c r="D418" s="79" t="s">
        <v>264</v>
      </c>
      <c r="E418" s="79" t="e">
        <f>D395</f>
        <v>#REF!</v>
      </c>
      <c r="F418" s="79"/>
      <c r="G418" s="85">
        <v>0</v>
      </c>
      <c r="H418" s="79"/>
      <c r="I418" s="94">
        <v>0</v>
      </c>
      <c r="J418" s="94">
        <v>0</v>
      </c>
      <c r="K418" s="94">
        <v>0</v>
      </c>
      <c r="L418" s="94">
        <v>0</v>
      </c>
      <c r="M418" s="94">
        <v>0</v>
      </c>
      <c r="N418" s="94">
        <v>0</v>
      </c>
      <c r="O418" s="94">
        <v>0</v>
      </c>
      <c r="P418" s="94">
        <v>0</v>
      </c>
      <c r="Q418" s="94">
        <v>0</v>
      </c>
      <c r="R418" s="94">
        <v>0</v>
      </c>
      <c r="S418" s="94">
        <v>0</v>
      </c>
      <c r="T418" s="94">
        <v>0</v>
      </c>
      <c r="U418" s="79"/>
      <c r="V418" s="80"/>
      <c r="W418" s="85" t="e">
        <f>V418/V397</f>
        <v>#REF!</v>
      </c>
      <c r="X418" s="60"/>
      <c r="Y418" s="94">
        <f t="array" ref="Y418">IFERROR(INDEX(#REF!,MATCH($A395&amp;$D418,#REF!,0),MATCH(Y$3,#REF!,0)),0)</f>
        <v>0</v>
      </c>
      <c r="Z418" s="94">
        <f t="array" ref="Z418">IFERROR(INDEX(#REF!,MATCH($A395&amp;$D418,#REF!,0),MATCH(Z$3,#REF!,0)),0)</f>
        <v>0</v>
      </c>
      <c r="AA418" s="94">
        <f t="array" ref="AA418">IFERROR(INDEX(#REF!,MATCH($A395&amp;$D418,#REF!,0),MATCH(AA$3,#REF!,0)),0)</f>
        <v>0</v>
      </c>
      <c r="AB418" s="94">
        <f t="array" ref="AB418">IFERROR(INDEX(#REF!,MATCH($A395&amp;$D418,#REF!,0),MATCH(AB$3,#REF!,0)),0)</f>
        <v>0</v>
      </c>
      <c r="AC418" s="94">
        <f t="array" ref="AC418">IFERROR(INDEX(#REF!,MATCH($A395&amp;$D418,#REF!,0),MATCH(AC$3,#REF!,0)),0)</f>
        <v>0</v>
      </c>
      <c r="AD418" s="94">
        <f t="array" ref="AD418">IFERROR(INDEX(#REF!,MATCH($A395&amp;$D418,#REF!,0),MATCH(AD$3,#REF!,0)),0)</f>
        <v>0</v>
      </c>
      <c r="AE418" s="94">
        <f t="array" ref="AE418">IFERROR(INDEX(#REF!,MATCH($A395&amp;$D418,#REF!,0),MATCH(AE$3,#REF!,0)),0)</f>
        <v>0</v>
      </c>
      <c r="AF418" s="94">
        <f t="array" ref="AF418">IFERROR(INDEX(#REF!,MATCH($A395&amp;$D418,#REF!,0),MATCH(AF$3,#REF!,0)),0)</f>
        <v>0</v>
      </c>
      <c r="AG418" s="94">
        <f t="array" ref="AG418">IFERROR(INDEX(#REF!,MATCH($A395&amp;$D418,#REF!,0),MATCH(AG$3,#REF!,0)),0)</f>
        <v>0</v>
      </c>
      <c r="AH418" s="94">
        <f t="array" ref="AH418">IFERROR(INDEX(#REF!,MATCH($A395&amp;$D418,#REF!,0),MATCH(AH$3,#REF!,0)),0)</f>
        <v>0</v>
      </c>
      <c r="AI418" s="94">
        <f t="array" ref="AI418">IFERROR(INDEX(#REF!,MATCH($A395&amp;$D418,#REF!,0),MATCH(AI$3,#REF!,0)),0)</f>
        <v>0</v>
      </c>
      <c r="AJ418" s="94">
        <f t="array" ref="AJ418">IFERROR(INDEX(#REF!,MATCH($A395&amp;$D418,#REF!,0),MATCH(AJ$3,#REF!,0)),0)</f>
        <v>0</v>
      </c>
      <c r="AK418" s="79"/>
      <c r="AL418" s="80"/>
      <c r="AM418" s="85" t="e">
        <f>AL418/AL397</f>
        <v>#DIV/0!</v>
      </c>
      <c r="AN418" s="60" t="e">
        <f>D395&amp;D418</f>
        <v>#REF!</v>
      </c>
      <c r="AO418" s="94">
        <f t="array" ref="AO418">IFERROR(INDEX(#REF!,MATCH($A395&amp;$D418,#REF!,0),MATCH(AO$3,#REF!,0)),0)</f>
        <v>0</v>
      </c>
      <c r="AP418" s="94">
        <f t="array" ref="AP418">IFERROR(INDEX(#REF!,MATCH($A395&amp;$D418,#REF!,0),MATCH(AP$3,#REF!,0)),0)</f>
        <v>0</v>
      </c>
      <c r="AQ418" s="94">
        <f t="array" ref="AQ418">IFERROR(INDEX(#REF!,MATCH($A395&amp;$D418,#REF!,0),MATCH(AQ$3,#REF!,0)),0)</f>
        <v>0</v>
      </c>
      <c r="AR418" s="94">
        <f t="array" ref="AR418">IFERROR(INDEX(#REF!,MATCH($A395&amp;$D418,#REF!,0),MATCH(AR$3,#REF!,0)),0)</f>
        <v>0</v>
      </c>
      <c r="AS418" s="94">
        <f t="array" ref="AS418">IFERROR(INDEX(#REF!,MATCH($A395&amp;$D418,#REF!,0),MATCH(AS$3,#REF!,0)),0)</f>
        <v>0</v>
      </c>
      <c r="AT418" s="94">
        <f t="array" ref="AT418">IFERROR(INDEX(#REF!,MATCH($A395&amp;$D418,#REF!,0),MATCH(AT$3,#REF!,0)),0)</f>
        <v>0</v>
      </c>
      <c r="AU418" s="94">
        <f t="array" ref="AU418">IFERROR(INDEX(#REF!,MATCH($A395&amp;$D418,#REF!,0),MATCH(AU$3,#REF!,0)),0)</f>
        <v>0</v>
      </c>
      <c r="AV418" s="94">
        <f t="array" ref="AV418">IFERROR(INDEX(#REF!,MATCH($A395&amp;$D418,#REF!,0),MATCH(AV$3,#REF!,0)),0)</f>
        <v>0</v>
      </c>
      <c r="AW418" s="94">
        <f t="array" ref="AW418">IFERROR(INDEX(#REF!,MATCH($A395&amp;$D418,#REF!,0),MATCH(AW$3,#REF!,0)),0)</f>
        <v>0</v>
      </c>
      <c r="AX418" s="94">
        <f t="array" ref="AX418">IFERROR(INDEX(#REF!,MATCH($A395&amp;$D418,#REF!,0),MATCH(AX$3,#REF!,0)),0)</f>
        <v>0</v>
      </c>
      <c r="AY418" s="94">
        <f t="array" ref="AY418">IFERROR(INDEX(#REF!,MATCH($A395&amp;$D418,#REF!,0),MATCH(AY$3,#REF!,0)),0)</f>
        <v>0</v>
      </c>
      <c r="AZ418" s="94">
        <f t="array" ref="AZ418">IFERROR(INDEX(#REF!,MATCH($A395&amp;$D418,#REF!,0),MATCH(AZ$3,#REF!,0)),0)</f>
        <v>0</v>
      </c>
      <c r="BA418" s="79"/>
      <c r="BB418" s="80"/>
      <c r="BC418" s="85" t="e">
        <f>BB418/BB397</f>
        <v>#DIV/0!</v>
      </c>
      <c r="BD418" s="60"/>
      <c r="BE418" s="94">
        <f t="shared" si="1102"/>
        <v>0</v>
      </c>
      <c r="BF418" s="115">
        <f t="shared" si="1102"/>
        <v>-500</v>
      </c>
      <c r="BG418" s="112">
        <f t="shared" si="1102"/>
        <v>0</v>
      </c>
      <c r="BH418" s="111" t="e">
        <f>BH397</f>
        <v>#REF!</v>
      </c>
      <c r="BI418" s="111">
        <f t="shared" si="1103"/>
        <v>0</v>
      </c>
      <c r="BJ418" s="112">
        <f t="shared" si="1103"/>
        <v>0</v>
      </c>
      <c r="BK418" s="111">
        <f t="shared" si="1103"/>
        <v>0</v>
      </c>
      <c r="BL418" s="60"/>
      <c r="BM418" s="94">
        <f t="array" ref="BM418">IFERROR(INDEX(#REF!,MATCH($A395&amp;$D418,#REF!,0),MATCH(BM$3,#REF!,0)),0)</f>
        <v>0</v>
      </c>
      <c r="BN418" s="94">
        <f t="array" ref="BN418">IFERROR(INDEX(#REF!,MATCH($A395&amp;$D418,#REF!,0),MATCH(BN$3,#REF!,0)),0)</f>
        <v>0</v>
      </c>
      <c r="BO418" s="94">
        <f t="array" ref="BO418">IFERROR(INDEX(#REF!,MATCH($A395&amp;$D418,#REF!,0),MATCH(BO$3,#REF!,0)),0)</f>
        <v>0</v>
      </c>
      <c r="BP418" s="94">
        <f t="array" ref="BP418">IFERROR(INDEX(#REF!,MATCH($A395&amp;$D418,#REF!,0),MATCH(BP$3,#REF!,0)),0)</f>
        <v>0</v>
      </c>
      <c r="BQ418" s="94" t="e">
        <f t="shared" ref="BQ418:BX418" si="1112">(BQ397*$G418*--(AND($BF418=0,$BG418=0))+$BF418+BQ397*$BG418)*--(BQ$3&gt;=$BH418)*((1+$BJ418)*--(BQ$3&gt;=$BH418))</f>
        <v>#REF!</v>
      </c>
      <c r="BR418" s="94" t="e">
        <f t="shared" si="1112"/>
        <v>#REF!</v>
      </c>
      <c r="BS418" s="94" t="e">
        <f t="shared" si="1112"/>
        <v>#REF!</v>
      </c>
      <c r="BT418" s="94" t="e">
        <f t="shared" si="1112"/>
        <v>#REF!</v>
      </c>
      <c r="BU418" s="94" t="e">
        <f t="shared" si="1112"/>
        <v>#REF!</v>
      </c>
      <c r="BV418" s="94" t="e">
        <f t="shared" si="1112"/>
        <v>#REF!</v>
      </c>
      <c r="BW418" s="94" t="e">
        <f t="shared" si="1112"/>
        <v>#REF!</v>
      </c>
      <c r="BX418" s="94" t="e">
        <f t="shared" si="1112"/>
        <v>#REF!</v>
      </c>
      <c r="BY418" s="79"/>
      <c r="BZ418" s="80"/>
      <c r="CA418" s="85" t="e">
        <f>BZ418/BZ397</f>
        <v>#REF!</v>
      </c>
      <c r="CB418" s="60"/>
      <c r="CC418" s="94" t="e">
        <f t="shared" ref="CC418:CN418" si="1113">(CC397*$G418*--(AND($BF418=0,$BG418=0))+$BF418+CC397*$BG418)*--(CC$3&gt;=$BH418)*((1+$BJ418)*--(CC$3&gt;=$BH418))</f>
        <v>#REF!</v>
      </c>
      <c r="CD418" s="94" t="e">
        <f t="shared" si="1113"/>
        <v>#REF!</v>
      </c>
      <c r="CE418" s="94" t="e">
        <f t="shared" si="1113"/>
        <v>#REF!</v>
      </c>
      <c r="CF418" s="94" t="e">
        <f t="shared" si="1113"/>
        <v>#REF!</v>
      </c>
      <c r="CG418" s="94" t="e">
        <f t="shared" si="1113"/>
        <v>#REF!</v>
      </c>
      <c r="CH418" s="94" t="e">
        <f t="shared" si="1113"/>
        <v>#REF!</v>
      </c>
      <c r="CI418" s="94" t="e">
        <f t="shared" si="1113"/>
        <v>#REF!</v>
      </c>
      <c r="CJ418" s="94" t="e">
        <f t="shared" si="1113"/>
        <v>#REF!</v>
      </c>
      <c r="CK418" s="94" t="e">
        <f t="shared" si="1113"/>
        <v>#REF!</v>
      </c>
      <c r="CL418" s="94" t="e">
        <f t="shared" si="1113"/>
        <v>#REF!</v>
      </c>
      <c r="CM418" s="94" t="e">
        <f t="shared" si="1113"/>
        <v>#REF!</v>
      </c>
      <c r="CN418" s="94" t="e">
        <f t="shared" si="1113"/>
        <v>#REF!</v>
      </c>
      <c r="CO418" s="79"/>
      <c r="CP418" s="80"/>
      <c r="CQ418" s="85" t="e">
        <f>CP418/CP397</f>
        <v>#REF!</v>
      </c>
    </row>
    <row r="419" spans="1:95" ht="10.5" customHeight="1" outlineLevel="1" x14ac:dyDescent="0.25">
      <c r="A419" s="70" t="str">
        <f t="shared" si="1041"/>
        <v>DespesaTaxas comerciais</v>
      </c>
      <c r="B419" s="70" t="s">
        <v>53</v>
      </c>
      <c r="C419" s="70"/>
      <c r="D419" s="60" t="s">
        <v>70</v>
      </c>
      <c r="E419" s="60" t="e">
        <f>D395</f>
        <v>#REF!</v>
      </c>
      <c r="F419" s="60"/>
      <c r="G419" s="62"/>
      <c r="H419" s="60"/>
      <c r="I419" s="67">
        <v>0</v>
      </c>
      <c r="J419" s="67">
        <v>0</v>
      </c>
      <c r="K419" s="67">
        <v>0</v>
      </c>
      <c r="L419" s="67">
        <v>0</v>
      </c>
      <c r="M419" s="67">
        <v>0</v>
      </c>
      <c r="N419" s="67">
        <v>0</v>
      </c>
      <c r="O419" s="67">
        <v>0</v>
      </c>
      <c r="P419" s="67">
        <v>0</v>
      </c>
      <c r="Q419" s="67">
        <v>0</v>
      </c>
      <c r="R419" s="67">
        <v>0</v>
      </c>
      <c r="S419" s="67">
        <v>0</v>
      </c>
      <c r="T419" s="67">
        <v>0</v>
      </c>
      <c r="U419" s="60"/>
      <c r="V419" s="87">
        <f t="shared" ref="V419:V450" si="1114">SUM(I419:T419)</f>
        <v>0</v>
      </c>
      <c r="W419" s="62" t="e">
        <f>V419/V397</f>
        <v>#REF!</v>
      </c>
      <c r="X419" s="60"/>
      <c r="Y419" s="67">
        <f t="shared" ref="Y419:AJ419" si="1115">SUM(Y420:Y421)</f>
        <v>0</v>
      </c>
      <c r="Z419" s="67">
        <f t="shared" si="1115"/>
        <v>0</v>
      </c>
      <c r="AA419" s="67">
        <f t="shared" si="1115"/>
        <v>0</v>
      </c>
      <c r="AB419" s="67">
        <f t="shared" si="1115"/>
        <v>0</v>
      </c>
      <c r="AC419" s="67">
        <f t="shared" si="1115"/>
        <v>0</v>
      </c>
      <c r="AD419" s="67">
        <f t="shared" si="1115"/>
        <v>0</v>
      </c>
      <c r="AE419" s="67">
        <f t="shared" si="1115"/>
        <v>0</v>
      </c>
      <c r="AF419" s="67">
        <f t="shared" si="1115"/>
        <v>0</v>
      </c>
      <c r="AG419" s="67">
        <f t="shared" si="1115"/>
        <v>0</v>
      </c>
      <c r="AH419" s="67">
        <f t="shared" si="1115"/>
        <v>0</v>
      </c>
      <c r="AI419" s="67">
        <f t="shared" si="1115"/>
        <v>0</v>
      </c>
      <c r="AJ419" s="67">
        <f t="shared" si="1115"/>
        <v>0</v>
      </c>
      <c r="AK419" s="60"/>
      <c r="AL419" s="87">
        <f t="shared" ref="AL419:AL450" si="1116">SUM(Y419:AJ419)</f>
        <v>0</v>
      </c>
      <c r="AM419" s="62" t="e">
        <f>AL419/AL397</f>
        <v>#DIV/0!</v>
      </c>
      <c r="AN419" s="60" t="e">
        <f>D395&amp;D419</f>
        <v>#REF!</v>
      </c>
      <c r="AO419" s="67">
        <f t="shared" ref="AO419:AZ419" si="1117">SUM(AO420:AO421)</f>
        <v>0</v>
      </c>
      <c r="AP419" s="67">
        <f t="shared" si="1117"/>
        <v>0</v>
      </c>
      <c r="AQ419" s="67">
        <f t="shared" si="1117"/>
        <v>0</v>
      </c>
      <c r="AR419" s="67">
        <f t="shared" si="1117"/>
        <v>0</v>
      </c>
      <c r="AS419" s="67">
        <f t="shared" si="1117"/>
        <v>0</v>
      </c>
      <c r="AT419" s="67">
        <f t="shared" si="1117"/>
        <v>0</v>
      </c>
      <c r="AU419" s="67">
        <f t="shared" si="1117"/>
        <v>0</v>
      </c>
      <c r="AV419" s="67">
        <f t="shared" si="1117"/>
        <v>0</v>
      </c>
      <c r="AW419" s="67">
        <f t="shared" si="1117"/>
        <v>0</v>
      </c>
      <c r="AX419" s="67">
        <f t="shared" si="1117"/>
        <v>0</v>
      </c>
      <c r="AY419" s="67">
        <f t="shared" si="1117"/>
        <v>0</v>
      </c>
      <c r="AZ419" s="67">
        <f t="shared" si="1117"/>
        <v>0</v>
      </c>
      <c r="BA419" s="60"/>
      <c r="BB419" s="87">
        <f t="shared" ref="BB419:BB450" si="1118">SUM(AO419:AZ419)</f>
        <v>0</v>
      </c>
      <c r="BC419" s="62" t="e">
        <f>BB419/BB397</f>
        <v>#DIV/0!</v>
      </c>
      <c r="BD419" s="60"/>
      <c r="BE419" s="64"/>
      <c r="BF419" s="119"/>
      <c r="BG419" s="120"/>
      <c r="BH419" s="121" t="e">
        <f>BH397</f>
        <v>#REF!</v>
      </c>
      <c r="BI419" s="121">
        <f t="shared" si="1103"/>
        <v>0</v>
      </c>
      <c r="BJ419" s="120">
        <f t="shared" si="1103"/>
        <v>0</v>
      </c>
      <c r="BK419" s="121">
        <f t="shared" si="1103"/>
        <v>0</v>
      </c>
      <c r="BL419" s="60"/>
      <c r="BM419" s="67">
        <f t="shared" ref="BM419:BX419" si="1119">SUM(BM420:BM421)</f>
        <v>0</v>
      </c>
      <c r="BN419" s="67">
        <f t="shared" si="1119"/>
        <v>0</v>
      </c>
      <c r="BO419" s="67">
        <f t="shared" si="1119"/>
        <v>0</v>
      </c>
      <c r="BP419" s="67">
        <f t="shared" si="1119"/>
        <v>0</v>
      </c>
      <c r="BQ419" s="67" t="e">
        <f t="shared" si="1119"/>
        <v>#REF!</v>
      </c>
      <c r="BR419" s="67" t="e">
        <f t="shared" si="1119"/>
        <v>#REF!</v>
      </c>
      <c r="BS419" s="67" t="e">
        <f t="shared" si="1119"/>
        <v>#REF!</v>
      </c>
      <c r="BT419" s="67" t="e">
        <f t="shared" si="1119"/>
        <v>#REF!</v>
      </c>
      <c r="BU419" s="67" t="e">
        <f t="shared" si="1119"/>
        <v>#REF!</v>
      </c>
      <c r="BV419" s="67" t="e">
        <f t="shared" si="1119"/>
        <v>#REF!</v>
      </c>
      <c r="BW419" s="67" t="e">
        <f t="shared" si="1119"/>
        <v>#REF!</v>
      </c>
      <c r="BX419" s="67" t="e">
        <f t="shared" si="1119"/>
        <v>#REF!</v>
      </c>
      <c r="BY419" s="60"/>
      <c r="BZ419" s="87" t="e">
        <f t="shared" ref="BZ419:BZ450" si="1120">SUM(BM419:BX419)</f>
        <v>#REF!</v>
      </c>
      <c r="CA419" s="62" t="e">
        <f>BZ419/BZ397</f>
        <v>#REF!</v>
      </c>
      <c r="CB419" s="60"/>
      <c r="CC419" s="67" t="e">
        <f t="shared" ref="CC419:CN419" si="1121">SUM(CC420:CC421)</f>
        <v>#REF!</v>
      </c>
      <c r="CD419" s="67" t="e">
        <f t="shared" si="1121"/>
        <v>#REF!</v>
      </c>
      <c r="CE419" s="67" t="e">
        <f t="shared" si="1121"/>
        <v>#REF!</v>
      </c>
      <c r="CF419" s="67" t="e">
        <f t="shared" si="1121"/>
        <v>#REF!</v>
      </c>
      <c r="CG419" s="67" t="e">
        <f t="shared" si="1121"/>
        <v>#REF!</v>
      </c>
      <c r="CH419" s="67" t="e">
        <f t="shared" si="1121"/>
        <v>#REF!</v>
      </c>
      <c r="CI419" s="67" t="e">
        <f t="shared" si="1121"/>
        <v>#REF!</v>
      </c>
      <c r="CJ419" s="67" t="e">
        <f t="shared" si="1121"/>
        <v>#REF!</v>
      </c>
      <c r="CK419" s="67" t="e">
        <f t="shared" si="1121"/>
        <v>#REF!</v>
      </c>
      <c r="CL419" s="67" t="e">
        <f t="shared" si="1121"/>
        <v>#REF!</v>
      </c>
      <c r="CM419" s="67" t="e">
        <f t="shared" si="1121"/>
        <v>#REF!</v>
      </c>
      <c r="CN419" s="67" t="e">
        <f t="shared" si="1121"/>
        <v>#REF!</v>
      </c>
      <c r="CO419" s="60"/>
      <c r="CP419" s="87" t="e">
        <f t="shared" ref="CP419:CP450" si="1122">SUM(CC419:CN419)</f>
        <v>#REF!</v>
      </c>
      <c r="CQ419" s="62" t="e">
        <f>CP419/CP397</f>
        <v>#REF!</v>
      </c>
    </row>
    <row r="420" spans="1:95" ht="10.5" customHeight="1" outlineLevel="2" x14ac:dyDescent="0.25">
      <c r="A420" s="70" t="str">
        <f t="shared" si="1041"/>
        <v>DespesaTaxa adquirência</v>
      </c>
      <c r="B420" s="114" t="s">
        <v>53</v>
      </c>
      <c r="C420" s="78" t="s">
        <v>265</v>
      </c>
      <c r="D420" s="79" t="s">
        <v>71</v>
      </c>
      <c r="E420" s="79" t="e">
        <f>D395</f>
        <v>#REF!</v>
      </c>
      <c r="F420" s="79"/>
      <c r="G420" s="85">
        <v>-1.3087618350918319E-2</v>
      </c>
      <c r="H420" s="79"/>
      <c r="I420" s="94">
        <v>0</v>
      </c>
      <c r="J420" s="94">
        <v>0</v>
      </c>
      <c r="K420" s="94">
        <v>0</v>
      </c>
      <c r="L420" s="94">
        <v>0</v>
      </c>
      <c r="M420" s="94">
        <v>0</v>
      </c>
      <c r="N420" s="94">
        <v>0</v>
      </c>
      <c r="O420" s="94">
        <v>0</v>
      </c>
      <c r="P420" s="94">
        <v>0</v>
      </c>
      <c r="Q420" s="94">
        <v>0</v>
      </c>
      <c r="R420" s="94">
        <v>0</v>
      </c>
      <c r="S420" s="94">
        <v>0</v>
      </c>
      <c r="T420" s="94">
        <v>0</v>
      </c>
      <c r="U420" s="79"/>
      <c r="V420" s="80">
        <f t="shared" si="1114"/>
        <v>0</v>
      </c>
      <c r="W420" s="85" t="e">
        <f>V420/V397</f>
        <v>#REF!</v>
      </c>
      <c r="X420" s="60"/>
      <c r="Y420" s="94">
        <f t="array" ref="Y420">IFERROR(INDEX(#REF!,MATCH($A395&amp;$D420,#REF!,0),MATCH(Y$3,#REF!,0)),0)</f>
        <v>0</v>
      </c>
      <c r="Z420" s="94">
        <f t="array" ref="Z420">IFERROR(INDEX(#REF!,MATCH($A395&amp;$D420,#REF!,0),MATCH(Z$3,#REF!,0)),0)</f>
        <v>0</v>
      </c>
      <c r="AA420" s="94">
        <f t="array" ref="AA420">IFERROR(INDEX(#REF!,MATCH($A395&amp;$D420,#REF!,0),MATCH(AA$3,#REF!,0)),0)</f>
        <v>0</v>
      </c>
      <c r="AB420" s="94">
        <f t="array" ref="AB420">IFERROR(INDEX(#REF!,MATCH($A395&amp;$D420,#REF!,0),MATCH(AB$3,#REF!,0)),0)</f>
        <v>0</v>
      </c>
      <c r="AC420" s="94">
        <f t="array" ref="AC420">IFERROR(INDEX(#REF!,MATCH($A395&amp;$D420,#REF!,0),MATCH(AC$3,#REF!,0)),0)</f>
        <v>0</v>
      </c>
      <c r="AD420" s="94">
        <f t="array" ref="AD420">IFERROR(INDEX(#REF!,MATCH($A395&amp;$D420,#REF!,0),MATCH(AD$3,#REF!,0)),0)</f>
        <v>0</v>
      </c>
      <c r="AE420" s="94">
        <f t="array" ref="AE420">IFERROR(INDEX(#REF!,MATCH($A395&amp;$D420,#REF!,0),MATCH(AE$3,#REF!,0)),0)</f>
        <v>0</v>
      </c>
      <c r="AF420" s="94">
        <f t="array" ref="AF420">IFERROR(INDEX(#REF!,MATCH($A395&amp;$D420,#REF!,0),MATCH(AF$3,#REF!,0)),0)</f>
        <v>0</v>
      </c>
      <c r="AG420" s="94">
        <f t="array" ref="AG420">IFERROR(INDEX(#REF!,MATCH($A395&amp;$D420,#REF!,0),MATCH(AG$3,#REF!,0)),0)</f>
        <v>0</v>
      </c>
      <c r="AH420" s="94">
        <f t="array" ref="AH420">IFERROR(INDEX(#REF!,MATCH($A395&amp;$D420,#REF!,0),MATCH(AH$3,#REF!,0)),0)</f>
        <v>0</v>
      </c>
      <c r="AI420" s="94">
        <f t="array" ref="AI420">IFERROR(INDEX(#REF!,MATCH($A395&amp;$D420,#REF!,0),MATCH(AI$3,#REF!,0)),0)</f>
        <v>0</v>
      </c>
      <c r="AJ420" s="94">
        <f t="array" ref="AJ420">IFERROR(INDEX(#REF!,MATCH($A395&amp;$D420,#REF!,0),MATCH(AJ$3,#REF!,0)),0)</f>
        <v>0</v>
      </c>
      <c r="AK420" s="79"/>
      <c r="AL420" s="80">
        <f t="shared" si="1116"/>
        <v>0</v>
      </c>
      <c r="AM420" s="85" t="e">
        <f>AL420/AL397</f>
        <v>#DIV/0!</v>
      </c>
      <c r="AN420" s="60" t="e">
        <f>D395&amp;D420</f>
        <v>#REF!</v>
      </c>
      <c r="AO420" s="94">
        <f t="array" ref="AO420">IFERROR(INDEX(#REF!,MATCH($A395&amp;$D420,#REF!,0),MATCH(AO$3,#REF!,0)),0)</f>
        <v>0</v>
      </c>
      <c r="AP420" s="94">
        <f t="array" ref="AP420">IFERROR(INDEX(#REF!,MATCH($A395&amp;$D420,#REF!,0),MATCH(AP$3,#REF!,0)),0)</f>
        <v>0</v>
      </c>
      <c r="AQ420" s="94">
        <f t="array" ref="AQ420">IFERROR(INDEX(#REF!,MATCH($A395&amp;$D420,#REF!,0),MATCH(AQ$3,#REF!,0)),0)</f>
        <v>0</v>
      </c>
      <c r="AR420" s="94">
        <f t="array" ref="AR420">IFERROR(INDEX(#REF!,MATCH($A395&amp;$D420,#REF!,0),MATCH(AR$3,#REF!,0)),0)</f>
        <v>0</v>
      </c>
      <c r="AS420" s="94">
        <f t="array" ref="AS420">IFERROR(INDEX(#REF!,MATCH($A395&amp;$D420,#REF!,0),MATCH(AS$3,#REF!,0)),0)</f>
        <v>0</v>
      </c>
      <c r="AT420" s="94">
        <f t="array" ref="AT420">IFERROR(INDEX(#REF!,MATCH($A395&amp;$D420,#REF!,0),MATCH(AT$3,#REF!,0)),0)</f>
        <v>0</v>
      </c>
      <c r="AU420" s="94">
        <f t="array" ref="AU420">IFERROR(INDEX(#REF!,MATCH($A395&amp;$D420,#REF!,0),MATCH(AU$3,#REF!,0)),0)</f>
        <v>0</v>
      </c>
      <c r="AV420" s="94">
        <f t="array" ref="AV420">IFERROR(INDEX(#REF!,MATCH($A395&amp;$D420,#REF!,0),MATCH(AV$3,#REF!,0)),0)</f>
        <v>0</v>
      </c>
      <c r="AW420" s="94">
        <f t="array" ref="AW420">IFERROR(INDEX(#REF!,MATCH($A395&amp;$D420,#REF!,0),MATCH(AW$3,#REF!,0)),0)</f>
        <v>0</v>
      </c>
      <c r="AX420" s="94">
        <f t="array" ref="AX420">IFERROR(INDEX(#REF!,MATCH($A395&amp;$D420,#REF!,0),MATCH(AX$3,#REF!,0)),0)</f>
        <v>0</v>
      </c>
      <c r="AY420" s="94">
        <f t="array" ref="AY420">IFERROR(INDEX(#REF!,MATCH($A395&amp;$D420,#REF!,0),MATCH(AY$3,#REF!,0)),0)</f>
        <v>0</v>
      </c>
      <c r="AZ420" s="94">
        <f t="array" ref="AZ420">IFERROR(INDEX(#REF!,MATCH($A395&amp;$D420,#REF!,0),MATCH(AZ$3,#REF!,0)),0)</f>
        <v>0</v>
      </c>
      <c r="BA420" s="79"/>
      <c r="BB420" s="80">
        <f t="shared" si="1118"/>
        <v>0</v>
      </c>
      <c r="BC420" s="85" t="e">
        <f>BB420/BB397</f>
        <v>#DIV/0!</v>
      </c>
      <c r="BD420" s="60"/>
      <c r="BE420" s="94">
        <f t="shared" ref="BE420:BG421" si="1123">INDEX($BE$4:$BK$115,MATCH($D420,$D$4:$D$115,0),MATCH(BE$475,$BE$4:$BK$4,0))</f>
        <v>0</v>
      </c>
      <c r="BF420" s="115">
        <f t="shared" si="1123"/>
        <v>0</v>
      </c>
      <c r="BG420" s="112">
        <f t="shared" si="1123"/>
        <v>-0.03</v>
      </c>
      <c r="BH420" s="111" t="e">
        <f>BH397</f>
        <v>#REF!</v>
      </c>
      <c r="BI420" s="111">
        <f t="shared" si="1103"/>
        <v>0</v>
      </c>
      <c r="BJ420" s="112">
        <f t="shared" si="1103"/>
        <v>0</v>
      </c>
      <c r="BK420" s="111">
        <f t="shared" si="1103"/>
        <v>0</v>
      </c>
      <c r="BL420" s="60"/>
      <c r="BM420" s="94">
        <f t="array" ref="BM420">IFERROR(INDEX(#REF!,MATCH($A395&amp;$D420,#REF!,0),MATCH(BM$3,#REF!,0)),0)</f>
        <v>0</v>
      </c>
      <c r="BN420" s="94">
        <f t="array" ref="BN420">IFERROR(INDEX(#REF!,MATCH($A395&amp;$D420,#REF!,0),MATCH(BN$3,#REF!,0)),0)</f>
        <v>0</v>
      </c>
      <c r="BO420" s="94">
        <f t="array" ref="BO420">IFERROR(INDEX(#REF!,MATCH($A395&amp;$D420,#REF!,0),MATCH(BO$3,#REF!,0)),0)</f>
        <v>0</v>
      </c>
      <c r="BP420" s="94">
        <f t="array" ref="BP420">IFERROR(INDEX(#REF!,MATCH($A395&amp;$D420,#REF!,0),MATCH(BP$3,#REF!,0)),0)</f>
        <v>0</v>
      </c>
      <c r="BQ420" s="94" t="e">
        <f t="shared" ref="BQ420:BX420" si="1124">((BQ397*$G420*--(AND($BF420=0,$BG420=0))+$BF420+BQ397*$BG420)*--(BQ$3&gt;=$BH420))*(1+$BJ420*--(BQ$3&gt;=$BK420))*--(IFERROR(MOD(MONTH(BQ$3),$BI420),0)=0)</f>
        <v>#REF!</v>
      </c>
      <c r="BR420" s="94" t="e">
        <f t="shared" si="1124"/>
        <v>#REF!</v>
      </c>
      <c r="BS420" s="94" t="e">
        <f t="shared" si="1124"/>
        <v>#REF!</v>
      </c>
      <c r="BT420" s="94" t="e">
        <f t="shared" si="1124"/>
        <v>#REF!</v>
      </c>
      <c r="BU420" s="94" t="e">
        <f t="shared" si="1124"/>
        <v>#REF!</v>
      </c>
      <c r="BV420" s="94" t="e">
        <f t="shared" si="1124"/>
        <v>#REF!</v>
      </c>
      <c r="BW420" s="94" t="e">
        <f t="shared" si="1124"/>
        <v>#REF!</v>
      </c>
      <c r="BX420" s="94" t="e">
        <f t="shared" si="1124"/>
        <v>#REF!</v>
      </c>
      <c r="BY420" s="79"/>
      <c r="BZ420" s="80" t="e">
        <f t="shared" si="1120"/>
        <v>#REF!</v>
      </c>
      <c r="CA420" s="85" t="e">
        <f>BZ420/BZ397</f>
        <v>#REF!</v>
      </c>
      <c r="CB420" s="60"/>
      <c r="CC420" s="94" t="e">
        <f t="shared" ref="CC420:CN420" si="1125">((CC397*$G420*--(AND($BF420=0,$BG420=0))+$BF420+CC397*$BG420)*--(CC$3&gt;=$BH420))*(1+$BJ420*--(CC$3&gt;=$BK420))*--(IFERROR(MOD(MONTH(CC$3),$BI420),0)=0)</f>
        <v>#REF!</v>
      </c>
      <c r="CD420" s="94" t="e">
        <f t="shared" si="1125"/>
        <v>#REF!</v>
      </c>
      <c r="CE420" s="94" t="e">
        <f t="shared" si="1125"/>
        <v>#REF!</v>
      </c>
      <c r="CF420" s="94" t="e">
        <f t="shared" si="1125"/>
        <v>#REF!</v>
      </c>
      <c r="CG420" s="94" t="e">
        <f t="shared" si="1125"/>
        <v>#REF!</v>
      </c>
      <c r="CH420" s="94" t="e">
        <f t="shared" si="1125"/>
        <v>#REF!</v>
      </c>
      <c r="CI420" s="94" t="e">
        <f t="shared" si="1125"/>
        <v>#REF!</v>
      </c>
      <c r="CJ420" s="94" t="e">
        <f t="shared" si="1125"/>
        <v>#REF!</v>
      </c>
      <c r="CK420" s="94" t="e">
        <f t="shared" si="1125"/>
        <v>#REF!</v>
      </c>
      <c r="CL420" s="94" t="e">
        <f t="shared" si="1125"/>
        <v>#REF!</v>
      </c>
      <c r="CM420" s="94" t="e">
        <f t="shared" si="1125"/>
        <v>#REF!</v>
      </c>
      <c r="CN420" s="94" t="e">
        <f t="shared" si="1125"/>
        <v>#REF!</v>
      </c>
      <c r="CO420" s="79"/>
      <c r="CP420" s="80" t="e">
        <f t="shared" si="1122"/>
        <v>#REF!</v>
      </c>
      <c r="CQ420" s="85" t="e">
        <f>CP420/CP397</f>
        <v>#REF!</v>
      </c>
    </row>
    <row r="421" spans="1:95" ht="10.5" customHeight="1" outlineLevel="2" x14ac:dyDescent="0.25">
      <c r="A421" s="70" t="str">
        <f t="shared" si="1041"/>
        <v>DespesaFee plataformas</v>
      </c>
      <c r="B421" s="114" t="s">
        <v>53</v>
      </c>
      <c r="C421" s="78" t="s">
        <v>72</v>
      </c>
      <c r="D421" s="79" t="s">
        <v>72</v>
      </c>
      <c r="E421" s="79" t="e">
        <f>D395</f>
        <v>#REF!</v>
      </c>
      <c r="F421" s="79"/>
      <c r="G421" s="85">
        <v>0</v>
      </c>
      <c r="H421" s="79"/>
      <c r="I421" s="94">
        <v>0</v>
      </c>
      <c r="J421" s="94">
        <v>0</v>
      </c>
      <c r="K421" s="94">
        <v>0</v>
      </c>
      <c r="L421" s="94">
        <v>0</v>
      </c>
      <c r="M421" s="94">
        <v>0</v>
      </c>
      <c r="N421" s="94">
        <v>0</v>
      </c>
      <c r="O421" s="94">
        <v>0</v>
      </c>
      <c r="P421" s="94">
        <v>0</v>
      </c>
      <c r="Q421" s="94">
        <v>0</v>
      </c>
      <c r="R421" s="94">
        <v>0</v>
      </c>
      <c r="S421" s="94">
        <v>0</v>
      </c>
      <c r="T421" s="94">
        <v>0</v>
      </c>
      <c r="U421" s="79"/>
      <c r="V421" s="80">
        <f t="shared" si="1114"/>
        <v>0</v>
      </c>
      <c r="W421" s="85" t="e">
        <f>V421/V397</f>
        <v>#REF!</v>
      </c>
      <c r="X421" s="60"/>
      <c r="Y421" s="94">
        <f t="array" ref="Y421">IFERROR(INDEX(#REF!,MATCH($A395&amp;$D421,#REF!,0),MATCH(Y$3,#REF!,0)),0)</f>
        <v>0</v>
      </c>
      <c r="Z421" s="94">
        <f t="array" ref="Z421">IFERROR(INDEX(#REF!,MATCH($A395&amp;$D421,#REF!,0),MATCH(Z$3,#REF!,0)),0)</f>
        <v>0</v>
      </c>
      <c r="AA421" s="94">
        <f t="array" ref="AA421">IFERROR(INDEX(#REF!,MATCH($A395&amp;$D421,#REF!,0),MATCH(AA$3,#REF!,0)),0)</f>
        <v>0</v>
      </c>
      <c r="AB421" s="94">
        <f t="array" ref="AB421">IFERROR(INDEX(#REF!,MATCH($A395&amp;$D421,#REF!,0),MATCH(AB$3,#REF!,0)),0)</f>
        <v>0</v>
      </c>
      <c r="AC421" s="94">
        <f t="array" ref="AC421">IFERROR(INDEX(#REF!,MATCH($A395&amp;$D421,#REF!,0),MATCH(AC$3,#REF!,0)),0)</f>
        <v>0</v>
      </c>
      <c r="AD421" s="94">
        <f t="array" ref="AD421">IFERROR(INDEX(#REF!,MATCH($A395&amp;$D421,#REF!,0),MATCH(AD$3,#REF!,0)),0)</f>
        <v>0</v>
      </c>
      <c r="AE421" s="94">
        <f t="array" ref="AE421">IFERROR(INDEX(#REF!,MATCH($A395&amp;$D421,#REF!,0),MATCH(AE$3,#REF!,0)),0)</f>
        <v>0</v>
      </c>
      <c r="AF421" s="94">
        <f t="array" ref="AF421">IFERROR(INDEX(#REF!,MATCH($A395&amp;$D421,#REF!,0),MATCH(AF$3,#REF!,0)),0)</f>
        <v>0</v>
      </c>
      <c r="AG421" s="94">
        <f t="array" ref="AG421">IFERROR(INDEX(#REF!,MATCH($A395&amp;$D421,#REF!,0),MATCH(AG$3,#REF!,0)),0)</f>
        <v>0</v>
      </c>
      <c r="AH421" s="94">
        <f t="array" ref="AH421">IFERROR(INDEX(#REF!,MATCH($A395&amp;$D421,#REF!,0),MATCH(AH$3,#REF!,0)),0)</f>
        <v>0</v>
      </c>
      <c r="AI421" s="94">
        <f t="array" ref="AI421">IFERROR(INDEX(#REF!,MATCH($A395&amp;$D421,#REF!,0),MATCH(AI$3,#REF!,0)),0)</f>
        <v>0</v>
      </c>
      <c r="AJ421" s="94">
        <f t="array" ref="AJ421">IFERROR(INDEX(#REF!,MATCH($A395&amp;$D421,#REF!,0),MATCH(AJ$3,#REF!,0)),0)</f>
        <v>0</v>
      </c>
      <c r="AK421" s="79"/>
      <c r="AL421" s="80">
        <f t="shared" si="1116"/>
        <v>0</v>
      </c>
      <c r="AM421" s="85" t="e">
        <f>AL421/AL397</f>
        <v>#DIV/0!</v>
      </c>
      <c r="AN421" s="60" t="e">
        <f>D395&amp;D421</f>
        <v>#REF!</v>
      </c>
      <c r="AO421" s="94">
        <f t="array" ref="AO421">IFERROR(INDEX(#REF!,MATCH($A395&amp;$D421,#REF!,0),MATCH(AO$3,#REF!,0)),0)</f>
        <v>0</v>
      </c>
      <c r="AP421" s="94">
        <f t="array" ref="AP421">IFERROR(INDEX(#REF!,MATCH($A395&amp;$D421,#REF!,0),MATCH(AP$3,#REF!,0)),0)</f>
        <v>0</v>
      </c>
      <c r="AQ421" s="94">
        <f t="array" ref="AQ421">IFERROR(INDEX(#REF!,MATCH($A395&amp;$D421,#REF!,0),MATCH(AQ$3,#REF!,0)),0)</f>
        <v>0</v>
      </c>
      <c r="AR421" s="94">
        <f t="array" ref="AR421">IFERROR(INDEX(#REF!,MATCH($A395&amp;$D421,#REF!,0),MATCH(AR$3,#REF!,0)),0)</f>
        <v>0</v>
      </c>
      <c r="AS421" s="94">
        <f t="array" ref="AS421">IFERROR(INDEX(#REF!,MATCH($A395&amp;$D421,#REF!,0),MATCH(AS$3,#REF!,0)),0)</f>
        <v>0</v>
      </c>
      <c r="AT421" s="94">
        <f t="array" ref="AT421">IFERROR(INDEX(#REF!,MATCH($A395&amp;$D421,#REF!,0),MATCH(AT$3,#REF!,0)),0)</f>
        <v>0</v>
      </c>
      <c r="AU421" s="94">
        <f t="array" ref="AU421">IFERROR(INDEX(#REF!,MATCH($A395&amp;$D421,#REF!,0),MATCH(AU$3,#REF!,0)),0)</f>
        <v>0</v>
      </c>
      <c r="AV421" s="94">
        <f t="array" ref="AV421">IFERROR(INDEX(#REF!,MATCH($A395&amp;$D421,#REF!,0),MATCH(AV$3,#REF!,0)),0)</f>
        <v>0</v>
      </c>
      <c r="AW421" s="94">
        <f t="array" ref="AW421">IFERROR(INDEX(#REF!,MATCH($A395&amp;$D421,#REF!,0),MATCH(AW$3,#REF!,0)),0)</f>
        <v>0</v>
      </c>
      <c r="AX421" s="94">
        <f t="array" ref="AX421">IFERROR(INDEX(#REF!,MATCH($A395&amp;$D421,#REF!,0),MATCH(AX$3,#REF!,0)),0)</f>
        <v>0</v>
      </c>
      <c r="AY421" s="94">
        <f t="array" ref="AY421">IFERROR(INDEX(#REF!,MATCH($A395&amp;$D421,#REF!,0),MATCH(AY$3,#REF!,0)),0)</f>
        <v>0</v>
      </c>
      <c r="AZ421" s="94">
        <f t="array" ref="AZ421">IFERROR(INDEX(#REF!,MATCH($A395&amp;$D421,#REF!,0),MATCH(AZ$3,#REF!,0)),0)</f>
        <v>0</v>
      </c>
      <c r="BA421" s="79"/>
      <c r="BB421" s="80">
        <f t="shared" si="1118"/>
        <v>0</v>
      </c>
      <c r="BC421" s="85" t="e">
        <f>BB421/BB397</f>
        <v>#DIV/0!</v>
      </c>
      <c r="BD421" s="60"/>
      <c r="BE421" s="94">
        <f t="shared" si="1123"/>
        <v>0</v>
      </c>
      <c r="BF421" s="115">
        <f t="shared" si="1123"/>
        <v>0</v>
      </c>
      <c r="BG421" s="112">
        <f t="shared" si="1123"/>
        <v>0</v>
      </c>
      <c r="BH421" s="111" t="e">
        <f>BH397</f>
        <v>#REF!</v>
      </c>
      <c r="BI421" s="111">
        <f t="shared" si="1103"/>
        <v>0</v>
      </c>
      <c r="BJ421" s="112">
        <f t="shared" si="1103"/>
        <v>0</v>
      </c>
      <c r="BK421" s="111">
        <f t="shared" si="1103"/>
        <v>0</v>
      </c>
      <c r="BL421" s="60"/>
      <c r="BM421" s="94">
        <f t="array" ref="BM421">IFERROR(INDEX(#REF!,MATCH($A395&amp;$D421,#REF!,0),MATCH(BM$3,#REF!,0)),0)</f>
        <v>0</v>
      </c>
      <c r="BN421" s="94">
        <f t="array" ref="BN421">IFERROR(INDEX(#REF!,MATCH($A395&amp;$D421,#REF!,0),MATCH(BN$3,#REF!,0)),0)</f>
        <v>0</v>
      </c>
      <c r="BO421" s="94">
        <f t="array" ref="BO421">IFERROR(INDEX(#REF!,MATCH($A395&amp;$D421,#REF!,0),MATCH(BO$3,#REF!,0)),0)</f>
        <v>0</v>
      </c>
      <c r="BP421" s="94">
        <f t="array" ref="BP421">IFERROR(INDEX(#REF!,MATCH($A395&amp;$D421,#REF!,0),MATCH(BP$3,#REF!,0)),0)</f>
        <v>0</v>
      </c>
      <c r="BQ421" s="94" t="e">
        <f t="shared" ref="BQ421:BX421" si="1126">((BQ397*$G421*--(AND($BF421=0,$BG421=0))+$BF421+BQ397*$BG421)*--(BQ$3&gt;=$BH421))*(1+$BJ421*--(BQ$3&gt;=$BK421))*--(IFERROR(MOD(MONTH(BQ$3),$BI421),0)=0)</f>
        <v>#REF!</v>
      </c>
      <c r="BR421" s="94" t="e">
        <f t="shared" si="1126"/>
        <v>#REF!</v>
      </c>
      <c r="BS421" s="94" t="e">
        <f t="shared" si="1126"/>
        <v>#REF!</v>
      </c>
      <c r="BT421" s="94" t="e">
        <f t="shared" si="1126"/>
        <v>#REF!</v>
      </c>
      <c r="BU421" s="94" t="e">
        <f t="shared" si="1126"/>
        <v>#REF!</v>
      </c>
      <c r="BV421" s="94" t="e">
        <f t="shared" si="1126"/>
        <v>#REF!</v>
      </c>
      <c r="BW421" s="94" t="e">
        <f t="shared" si="1126"/>
        <v>#REF!</v>
      </c>
      <c r="BX421" s="94" t="e">
        <f t="shared" si="1126"/>
        <v>#REF!</v>
      </c>
      <c r="BY421" s="79"/>
      <c r="BZ421" s="80" t="e">
        <f t="shared" si="1120"/>
        <v>#REF!</v>
      </c>
      <c r="CA421" s="85" t="e">
        <f>BZ421/BZ397</f>
        <v>#REF!</v>
      </c>
      <c r="CB421" s="60"/>
      <c r="CC421" s="94" t="e">
        <f t="shared" ref="CC421:CN421" si="1127">((CC397*$G421*--(AND($BF421=0,$BG421=0))+$BF421+CC397*$BG421)*--(CC$3&gt;=$BH421))*(1+$BJ421*--(CC$3&gt;=$BK421))*--(IFERROR(MOD(MONTH(CC$3),$BI421),0)=0)</f>
        <v>#REF!</v>
      </c>
      <c r="CD421" s="94" t="e">
        <f t="shared" si="1127"/>
        <v>#REF!</v>
      </c>
      <c r="CE421" s="94" t="e">
        <f t="shared" si="1127"/>
        <v>#REF!</v>
      </c>
      <c r="CF421" s="94" t="e">
        <f t="shared" si="1127"/>
        <v>#REF!</v>
      </c>
      <c r="CG421" s="94" t="e">
        <f t="shared" si="1127"/>
        <v>#REF!</v>
      </c>
      <c r="CH421" s="94" t="e">
        <f t="shared" si="1127"/>
        <v>#REF!</v>
      </c>
      <c r="CI421" s="94" t="e">
        <f t="shared" si="1127"/>
        <v>#REF!</v>
      </c>
      <c r="CJ421" s="94" t="e">
        <f t="shared" si="1127"/>
        <v>#REF!</v>
      </c>
      <c r="CK421" s="94" t="e">
        <f t="shared" si="1127"/>
        <v>#REF!</v>
      </c>
      <c r="CL421" s="94" t="e">
        <f t="shared" si="1127"/>
        <v>#REF!</v>
      </c>
      <c r="CM421" s="94" t="e">
        <f t="shared" si="1127"/>
        <v>#REF!</v>
      </c>
      <c r="CN421" s="94" t="e">
        <f t="shared" si="1127"/>
        <v>#REF!</v>
      </c>
      <c r="CO421" s="79"/>
      <c r="CP421" s="80" t="e">
        <f t="shared" si="1122"/>
        <v>#REF!</v>
      </c>
      <c r="CQ421" s="85" t="e">
        <f>CP421/CP397</f>
        <v>#REF!</v>
      </c>
    </row>
    <row r="422" spans="1:95" ht="10.5" customHeight="1" x14ac:dyDescent="0.25">
      <c r="A422" s="70" t="str">
        <f t="shared" si="1041"/>
        <v>DespesaDespesas de marketing</v>
      </c>
      <c r="B422" s="70" t="s">
        <v>53</v>
      </c>
      <c r="C422" s="70"/>
      <c r="D422" s="2" t="s">
        <v>73</v>
      </c>
      <c r="E422" s="2" t="e">
        <f>D395</f>
        <v>#REF!</v>
      </c>
      <c r="F422" s="60"/>
      <c r="G422" s="66"/>
      <c r="H422" s="60"/>
      <c r="I422" s="65">
        <v>0</v>
      </c>
      <c r="J422" s="65">
        <v>0</v>
      </c>
      <c r="K422" s="65">
        <v>0</v>
      </c>
      <c r="L422" s="65">
        <v>0</v>
      </c>
      <c r="M422" s="65">
        <v>0</v>
      </c>
      <c r="N422" s="65">
        <v>0</v>
      </c>
      <c r="O422" s="65">
        <v>0</v>
      </c>
      <c r="P422" s="65">
        <v>0</v>
      </c>
      <c r="Q422" s="65">
        <v>0</v>
      </c>
      <c r="R422" s="65">
        <v>0</v>
      </c>
      <c r="S422" s="65">
        <v>0</v>
      </c>
      <c r="T422" s="65">
        <v>0</v>
      </c>
      <c r="U422" s="60"/>
      <c r="V422" s="65">
        <f t="shared" si="1114"/>
        <v>0</v>
      </c>
      <c r="W422" s="66" t="e">
        <f>V422/V397</f>
        <v>#REF!</v>
      </c>
      <c r="X422" s="60"/>
      <c r="Y422" s="65">
        <f t="shared" ref="Y422:AJ422" si="1128">Y423</f>
        <v>0</v>
      </c>
      <c r="Z422" s="65">
        <f t="shared" si="1128"/>
        <v>0</v>
      </c>
      <c r="AA422" s="65">
        <f t="shared" si="1128"/>
        <v>0</v>
      </c>
      <c r="AB422" s="65">
        <f t="shared" si="1128"/>
        <v>0</v>
      </c>
      <c r="AC422" s="65">
        <f t="shared" si="1128"/>
        <v>0</v>
      </c>
      <c r="AD422" s="65">
        <f t="shared" si="1128"/>
        <v>0</v>
      </c>
      <c r="AE422" s="65">
        <f t="shared" si="1128"/>
        <v>0</v>
      </c>
      <c r="AF422" s="65">
        <f t="shared" si="1128"/>
        <v>0</v>
      </c>
      <c r="AG422" s="65">
        <f t="shared" si="1128"/>
        <v>0</v>
      </c>
      <c r="AH422" s="65">
        <f t="shared" si="1128"/>
        <v>0</v>
      </c>
      <c r="AI422" s="65">
        <f t="shared" si="1128"/>
        <v>0</v>
      </c>
      <c r="AJ422" s="65">
        <f t="shared" si="1128"/>
        <v>0</v>
      </c>
      <c r="AK422" s="60"/>
      <c r="AL422" s="65">
        <f t="shared" si="1116"/>
        <v>0</v>
      </c>
      <c r="AM422" s="66" t="e">
        <f>AL422/AL397</f>
        <v>#DIV/0!</v>
      </c>
      <c r="AN422" s="60" t="e">
        <f>D395&amp;D422</f>
        <v>#REF!</v>
      </c>
      <c r="AO422" s="65">
        <f t="shared" ref="AO422:AZ422" si="1129">AO423</f>
        <v>0</v>
      </c>
      <c r="AP422" s="65">
        <f t="shared" si="1129"/>
        <v>0</v>
      </c>
      <c r="AQ422" s="65">
        <f t="shared" si="1129"/>
        <v>0</v>
      </c>
      <c r="AR422" s="65">
        <f t="shared" si="1129"/>
        <v>0</v>
      </c>
      <c r="AS422" s="65">
        <f t="shared" si="1129"/>
        <v>0</v>
      </c>
      <c r="AT422" s="65">
        <f t="shared" si="1129"/>
        <v>0</v>
      </c>
      <c r="AU422" s="65">
        <f t="shared" si="1129"/>
        <v>0</v>
      </c>
      <c r="AV422" s="65">
        <f t="shared" si="1129"/>
        <v>0</v>
      </c>
      <c r="AW422" s="65">
        <f t="shared" si="1129"/>
        <v>0</v>
      </c>
      <c r="AX422" s="65">
        <f t="shared" si="1129"/>
        <v>0</v>
      </c>
      <c r="AY422" s="65">
        <f t="shared" si="1129"/>
        <v>0</v>
      </c>
      <c r="AZ422" s="65">
        <f t="shared" si="1129"/>
        <v>0</v>
      </c>
      <c r="BA422" s="60"/>
      <c r="BB422" s="65">
        <f t="shared" si="1118"/>
        <v>0</v>
      </c>
      <c r="BC422" s="66" t="e">
        <f>BB422/BB397</f>
        <v>#DIV/0!</v>
      </c>
      <c r="BD422" s="60"/>
      <c r="BE422" s="65"/>
      <c r="BF422" s="105"/>
      <c r="BG422" s="77">
        <f t="array" ref="BG422">INDEX($BE$4:$BK$115,MATCH($D422,$D$4:$D$115,0),MATCH(BG$475,$BE$4:$BK$4,0))</f>
        <v>-0.05</v>
      </c>
      <c r="BH422" s="107"/>
      <c r="BI422" s="108"/>
      <c r="BJ422" s="77"/>
      <c r="BK422" s="107"/>
      <c r="BL422" s="60"/>
      <c r="BM422" s="65">
        <f t="shared" ref="BM422:BX422" si="1130">BM423</f>
        <v>0</v>
      </c>
      <c r="BN422" s="65">
        <f t="shared" si="1130"/>
        <v>0</v>
      </c>
      <c r="BO422" s="65">
        <f t="shared" si="1130"/>
        <v>0</v>
      </c>
      <c r="BP422" s="65">
        <f t="shared" si="1130"/>
        <v>0</v>
      </c>
      <c r="BQ422" s="65" t="e">
        <f t="shared" si="1130"/>
        <v>#REF!</v>
      </c>
      <c r="BR422" s="65" t="e">
        <f t="shared" si="1130"/>
        <v>#REF!</v>
      </c>
      <c r="BS422" s="65" t="e">
        <f t="shared" si="1130"/>
        <v>#REF!</v>
      </c>
      <c r="BT422" s="65" t="e">
        <f t="shared" si="1130"/>
        <v>#REF!</v>
      </c>
      <c r="BU422" s="65" t="e">
        <f t="shared" si="1130"/>
        <v>#REF!</v>
      </c>
      <c r="BV422" s="65" t="e">
        <f t="shared" si="1130"/>
        <v>#REF!</v>
      </c>
      <c r="BW422" s="65" t="e">
        <f t="shared" si="1130"/>
        <v>#REF!</v>
      </c>
      <c r="BX422" s="65" t="e">
        <f t="shared" si="1130"/>
        <v>#REF!</v>
      </c>
      <c r="BY422" s="60"/>
      <c r="BZ422" s="65" t="e">
        <f t="shared" si="1120"/>
        <v>#REF!</v>
      </c>
      <c r="CA422" s="66" t="e">
        <f>BZ422/BZ397</f>
        <v>#REF!</v>
      </c>
      <c r="CB422" s="60"/>
      <c r="CC422" s="65" t="e">
        <f t="shared" ref="CC422:CN422" si="1131">CC423</f>
        <v>#REF!</v>
      </c>
      <c r="CD422" s="65" t="e">
        <f t="shared" si="1131"/>
        <v>#REF!</v>
      </c>
      <c r="CE422" s="65" t="e">
        <f t="shared" si="1131"/>
        <v>#REF!</v>
      </c>
      <c r="CF422" s="65" t="e">
        <f t="shared" si="1131"/>
        <v>#REF!</v>
      </c>
      <c r="CG422" s="65" t="e">
        <f t="shared" si="1131"/>
        <v>#REF!</v>
      </c>
      <c r="CH422" s="65" t="e">
        <f t="shared" si="1131"/>
        <v>#REF!</v>
      </c>
      <c r="CI422" s="65" t="e">
        <f t="shared" si="1131"/>
        <v>#REF!</v>
      </c>
      <c r="CJ422" s="65" t="e">
        <f t="shared" si="1131"/>
        <v>#REF!</v>
      </c>
      <c r="CK422" s="65" t="e">
        <f t="shared" si="1131"/>
        <v>#REF!</v>
      </c>
      <c r="CL422" s="65" t="e">
        <f t="shared" si="1131"/>
        <v>#REF!</v>
      </c>
      <c r="CM422" s="65" t="e">
        <f t="shared" si="1131"/>
        <v>#REF!</v>
      </c>
      <c r="CN422" s="65" t="e">
        <f t="shared" si="1131"/>
        <v>#REF!</v>
      </c>
      <c r="CO422" s="60"/>
      <c r="CP422" s="65" t="e">
        <f t="shared" si="1122"/>
        <v>#REF!</v>
      </c>
      <c r="CQ422" s="66" t="e">
        <f>CP422/CP397</f>
        <v>#REF!</v>
      </c>
    </row>
    <row r="423" spans="1:95" ht="10.5" customHeight="1" outlineLevel="1" x14ac:dyDescent="0.25">
      <c r="A423" s="70" t="str">
        <f t="shared" si="1041"/>
        <v>DespesaTrade marketing</v>
      </c>
      <c r="B423" s="70" t="s">
        <v>53</v>
      </c>
      <c r="C423" s="70"/>
      <c r="D423" s="60" t="s">
        <v>87</v>
      </c>
      <c r="E423" s="60" t="e">
        <f>D395</f>
        <v>#REF!</v>
      </c>
      <c r="F423" s="60"/>
      <c r="G423" s="62"/>
      <c r="H423" s="60"/>
      <c r="I423" s="67">
        <v>0</v>
      </c>
      <c r="J423" s="67">
        <v>0</v>
      </c>
      <c r="K423" s="67">
        <v>0</v>
      </c>
      <c r="L423" s="67">
        <v>0</v>
      </c>
      <c r="M423" s="67">
        <v>0</v>
      </c>
      <c r="N423" s="67">
        <v>0</v>
      </c>
      <c r="O423" s="67">
        <v>0</v>
      </c>
      <c r="P423" s="67">
        <v>0</v>
      </c>
      <c r="Q423" s="67">
        <v>0</v>
      </c>
      <c r="R423" s="67">
        <v>0</v>
      </c>
      <c r="S423" s="67">
        <v>0</v>
      </c>
      <c r="T423" s="67">
        <v>0</v>
      </c>
      <c r="U423" s="60"/>
      <c r="V423" s="87">
        <f t="shared" si="1114"/>
        <v>0</v>
      </c>
      <c r="W423" s="62" t="e">
        <f>V423/V397</f>
        <v>#REF!</v>
      </c>
      <c r="X423" s="60"/>
      <c r="Y423" s="67">
        <f>IFERROR(AVERAGEIFS(U397:AN397,U397:AN397,"&gt;0",U396:AN396,"&gt;="&amp;EDATE(Y396,-3),U396:AN396,"&lt;="&amp;EDATE(Y396,-1))*$BG422,0)</f>
        <v>0</v>
      </c>
      <c r="Z423" s="67">
        <f>SUM(Z424:Z425)</f>
        <v>0</v>
      </c>
      <c r="AA423" s="67">
        <f>IFERROR(AVERAGEIFS(W397:Z397,W397:Z397,"&gt;0",W396:Z396,"&gt;="&amp;EDATE(AA396,-3),W396:Z396,"&lt;="&amp;EDATE(AA396,-1))*$BG422,0)</f>
        <v>0</v>
      </c>
      <c r="AB423" s="67">
        <f>SUM(AB424:AB425)</f>
        <v>0</v>
      </c>
      <c r="AC423" s="67">
        <f>IFERROR(AVERAGEIFS(Y397:AB397,Y397:AB397,"&gt;0",Y396:AB396,"&gt;="&amp;EDATE(AC396,-3),Y396:AB396,"&lt;="&amp;EDATE(AC396,-1))*$BG422,0)</f>
        <v>0</v>
      </c>
      <c r="AD423" s="67">
        <f>SUM(AD424:AD425)</f>
        <v>0</v>
      </c>
      <c r="AE423" s="67">
        <f>IFERROR(AVERAGEIFS(Y397:AD397,Y397:AD397,"&gt;0",Y396:AD396,"&gt;="&amp;EDATE(AE396,-3),Y396:AD396,"&lt;="&amp;EDATE(AE396,-1))*$BG422,0)</f>
        <v>0</v>
      </c>
      <c r="AF423" s="67">
        <f>SUM(AF424:AF425)</f>
        <v>0</v>
      </c>
      <c r="AG423" s="67">
        <f>IFERROR(AVERAGEIFS(Y397:AF397,Y397:AF397,"&gt;0",Y396:AF396,"&gt;="&amp;EDATE(AG396,-3),Y396:AF396,"&lt;="&amp;EDATE(AG396,-1))*$BG422,0)</f>
        <v>0</v>
      </c>
      <c r="AH423" s="67">
        <f>SUM(AH424:AH425)</f>
        <v>0</v>
      </c>
      <c r="AI423" s="67">
        <f>IFERROR(AVERAGEIFS(Y397:AH397,Y397:AH397,"&gt;0",Y396:AH396,"&gt;="&amp;EDATE(AI396,-3),Y396:AH396,"&lt;="&amp;EDATE(AI396,-1))*$BG422,0)</f>
        <v>0</v>
      </c>
      <c r="AJ423" s="67">
        <f>SUM(AJ424:AJ425)</f>
        <v>0</v>
      </c>
      <c r="AK423" s="60"/>
      <c r="AL423" s="87">
        <f t="shared" si="1116"/>
        <v>0</v>
      </c>
      <c r="AM423" s="62" t="e">
        <f>AL423/AL397</f>
        <v>#DIV/0!</v>
      </c>
      <c r="AN423" s="60" t="e">
        <f>D395&amp;D423</f>
        <v>#REF!</v>
      </c>
      <c r="AO423" s="67">
        <f t="shared" ref="AO423:AZ423" si="1132">SUM(AO424:AO425)</f>
        <v>0</v>
      </c>
      <c r="AP423" s="67">
        <f t="shared" si="1132"/>
        <v>0</v>
      </c>
      <c r="AQ423" s="67">
        <f t="shared" si="1132"/>
        <v>0</v>
      </c>
      <c r="AR423" s="67">
        <f t="shared" si="1132"/>
        <v>0</v>
      </c>
      <c r="AS423" s="67">
        <f t="shared" si="1132"/>
        <v>0</v>
      </c>
      <c r="AT423" s="67">
        <f t="shared" si="1132"/>
        <v>0</v>
      </c>
      <c r="AU423" s="67">
        <f t="shared" si="1132"/>
        <v>0</v>
      </c>
      <c r="AV423" s="67">
        <f t="shared" si="1132"/>
        <v>0</v>
      </c>
      <c r="AW423" s="67">
        <f t="shared" si="1132"/>
        <v>0</v>
      </c>
      <c r="AX423" s="67">
        <f t="shared" si="1132"/>
        <v>0</v>
      </c>
      <c r="AY423" s="67">
        <f t="shared" si="1132"/>
        <v>0</v>
      </c>
      <c r="AZ423" s="67">
        <f t="shared" si="1132"/>
        <v>0</v>
      </c>
      <c r="BA423" s="60"/>
      <c r="BB423" s="87">
        <f t="shared" si="1118"/>
        <v>0</v>
      </c>
      <c r="BC423" s="62" t="e">
        <f>BB423/BB397</f>
        <v>#DIV/0!</v>
      </c>
      <c r="BD423" s="60"/>
      <c r="BE423" s="67"/>
      <c r="BF423" s="119"/>
      <c r="BG423" s="119"/>
      <c r="BH423" s="119"/>
      <c r="BI423" s="69"/>
      <c r="BJ423" s="120"/>
      <c r="BK423" s="121"/>
      <c r="BL423" s="60"/>
      <c r="BM423" s="67">
        <f>SUM(BM424:BM425)</f>
        <v>0</v>
      </c>
      <c r="BN423" s="67">
        <f>SUM(BN424:BN425)</f>
        <v>0</v>
      </c>
      <c r="BO423" s="67">
        <f>SUM(BO424:BO425)</f>
        <v>0</v>
      </c>
      <c r="BP423" s="67">
        <f>SUM(BP424:BP425)</f>
        <v>0</v>
      </c>
      <c r="BQ423" s="67" t="e">
        <f t="shared" ref="BQ423:BW423" si="1133">IFERROR(AVERAGEIFS(AW397:BP397,AW397:BP397,"&gt;0",AW396:BP396,"&gt;="&amp;EDATE(BQ396,-3),AW396:BP396,"&lt;="&amp;EDATE(BQ396,-1))*$BG422,0)*--(BQ397&gt;0)</f>
        <v>#REF!</v>
      </c>
      <c r="BR423" s="67" t="e">
        <f t="shared" si="1133"/>
        <v>#REF!</v>
      </c>
      <c r="BS423" s="67" t="e">
        <f t="shared" si="1133"/>
        <v>#REF!</v>
      </c>
      <c r="BT423" s="67" t="e">
        <f t="shared" si="1133"/>
        <v>#REF!</v>
      </c>
      <c r="BU423" s="67" t="e">
        <f t="shared" si="1133"/>
        <v>#REF!</v>
      </c>
      <c r="BV423" s="67" t="e">
        <f t="shared" si="1133"/>
        <v>#REF!</v>
      </c>
      <c r="BW423" s="67" t="e">
        <f t="shared" si="1133"/>
        <v>#REF!</v>
      </c>
      <c r="BX423" s="67" t="e">
        <f>IFERROR(AVERAGEIFS(BL397:BW397,BL397:BW397,"&gt;0",BL396:BW396,"&gt;="&amp;EDATE(BX396,-3),BL396:BW396,"&lt;="&amp;EDATE(BX396,-1))*$BG422,0)*--(BX397&gt;0)</f>
        <v>#REF!</v>
      </c>
      <c r="BY423" s="60"/>
      <c r="BZ423" s="87" t="e">
        <f t="shared" si="1120"/>
        <v>#REF!</v>
      </c>
      <c r="CA423" s="62" t="e">
        <f>BZ423/BZ397</f>
        <v>#REF!</v>
      </c>
      <c r="CB423" s="60"/>
      <c r="CC423" s="67" t="e">
        <f t="shared" ref="CC423:CN423" si="1134">IFERROR(AVERAGEIFS(BQ397:CB397,BQ397:CB397,"&gt;0",BQ396:CB396,"&gt;="&amp;EDATE(CC396,-3),BQ396:CB396,"&lt;="&amp;EDATE(CC396,-1))*$BG422,0)*--(CC397&gt;0)</f>
        <v>#REF!</v>
      </c>
      <c r="CD423" s="67" t="e">
        <f t="shared" si="1134"/>
        <v>#REF!</v>
      </c>
      <c r="CE423" s="67" t="e">
        <f t="shared" si="1134"/>
        <v>#REF!</v>
      </c>
      <c r="CF423" s="67" t="e">
        <f t="shared" si="1134"/>
        <v>#REF!</v>
      </c>
      <c r="CG423" s="67" t="e">
        <f t="shared" si="1134"/>
        <v>#REF!</v>
      </c>
      <c r="CH423" s="67" t="e">
        <f t="shared" si="1134"/>
        <v>#REF!</v>
      </c>
      <c r="CI423" s="67" t="e">
        <f t="shared" si="1134"/>
        <v>#REF!</v>
      </c>
      <c r="CJ423" s="67" t="e">
        <f t="shared" si="1134"/>
        <v>#REF!</v>
      </c>
      <c r="CK423" s="67" t="e">
        <f t="shared" si="1134"/>
        <v>#REF!</v>
      </c>
      <c r="CL423" s="67" t="e">
        <f t="shared" si="1134"/>
        <v>#REF!</v>
      </c>
      <c r="CM423" s="67" t="e">
        <f t="shared" si="1134"/>
        <v>#REF!</v>
      </c>
      <c r="CN423" s="67" t="e">
        <f t="shared" si="1134"/>
        <v>#REF!</v>
      </c>
      <c r="CO423" s="60"/>
      <c r="CP423" s="87" t="e">
        <f t="shared" si="1122"/>
        <v>#REF!</v>
      </c>
      <c r="CQ423" s="62" t="e">
        <f>CP423/CP397</f>
        <v>#REF!</v>
      </c>
    </row>
    <row r="424" spans="1:95" ht="10.5" customHeight="1" outlineLevel="2" x14ac:dyDescent="0.25">
      <c r="A424" s="70" t="str">
        <f t="shared" si="1041"/>
        <v>DespesaMaterial para PDVs próprios</v>
      </c>
      <c r="B424" s="114" t="s">
        <v>53</v>
      </c>
      <c r="C424" s="78"/>
      <c r="D424" s="79" t="s">
        <v>88</v>
      </c>
      <c r="E424" s="79" t="e">
        <f>D395</f>
        <v>#REF!</v>
      </c>
      <c r="F424" s="79"/>
      <c r="G424" s="85"/>
      <c r="H424" s="79"/>
      <c r="I424" s="94">
        <v>0</v>
      </c>
      <c r="J424" s="94">
        <v>0</v>
      </c>
      <c r="K424" s="94">
        <v>0</v>
      </c>
      <c r="L424" s="94">
        <v>0</v>
      </c>
      <c r="M424" s="94">
        <v>0</v>
      </c>
      <c r="N424" s="94">
        <v>0</v>
      </c>
      <c r="O424" s="94">
        <v>0</v>
      </c>
      <c r="P424" s="94">
        <v>0</v>
      </c>
      <c r="Q424" s="94">
        <v>0</v>
      </c>
      <c r="R424" s="94">
        <v>0</v>
      </c>
      <c r="S424" s="94">
        <v>0</v>
      </c>
      <c r="T424" s="94">
        <v>0</v>
      </c>
      <c r="U424" s="79"/>
      <c r="V424" s="80">
        <f t="shared" si="1114"/>
        <v>0</v>
      </c>
      <c r="W424" s="85" t="e">
        <f>V424/V397</f>
        <v>#REF!</v>
      </c>
      <c r="X424" s="60"/>
      <c r="Y424" s="94">
        <f t="array" ref="Y424">IFERROR(INDEX(#REF!,MATCH($A395&amp;$D424,#REF!,0),MATCH(Y$3,#REF!,0)),0)</f>
        <v>0</v>
      </c>
      <c r="Z424" s="94">
        <f t="array" ref="Z424">IFERROR(INDEX(#REF!,MATCH($A395&amp;$D424,#REF!,0),MATCH(Z$3,#REF!,0)),0)</f>
        <v>0</v>
      </c>
      <c r="AA424" s="94">
        <f t="array" ref="AA424">IFERROR(INDEX(#REF!,MATCH($A395&amp;$D424,#REF!,0),MATCH(AA$3,#REF!,0)),0)</f>
        <v>0</v>
      </c>
      <c r="AB424" s="94">
        <f t="array" ref="AB424">IFERROR(INDEX(#REF!,MATCH($A395&amp;$D424,#REF!,0),MATCH(AB$3,#REF!,0)),0)</f>
        <v>0</v>
      </c>
      <c r="AC424" s="94">
        <f t="array" ref="AC424">IFERROR(INDEX(#REF!,MATCH($A395&amp;$D424,#REF!,0),MATCH(AC$3,#REF!,0)),0)</f>
        <v>0</v>
      </c>
      <c r="AD424" s="94">
        <f t="array" ref="AD424">IFERROR(INDEX(#REF!,MATCH($A395&amp;$D424,#REF!,0),MATCH(AD$3,#REF!,0)),0)</f>
        <v>0</v>
      </c>
      <c r="AE424" s="94">
        <f t="array" ref="AE424">IFERROR(INDEX(#REF!,MATCH($A395&amp;$D424,#REF!,0),MATCH(AE$3,#REF!,0)),0)</f>
        <v>0</v>
      </c>
      <c r="AF424" s="94">
        <f t="array" ref="AF424">IFERROR(INDEX(#REF!,MATCH($A395&amp;$D424,#REF!,0),MATCH(AF$3,#REF!,0)),0)</f>
        <v>0</v>
      </c>
      <c r="AG424" s="94">
        <f t="array" ref="AG424">IFERROR(INDEX(#REF!,MATCH($A395&amp;$D424,#REF!,0),MATCH(AG$3,#REF!,0)),0)</f>
        <v>0</v>
      </c>
      <c r="AH424" s="94">
        <f t="array" ref="AH424">IFERROR(INDEX(#REF!,MATCH($A395&amp;$D424,#REF!,0),MATCH(AH$3,#REF!,0)),0)</f>
        <v>0</v>
      </c>
      <c r="AI424" s="94">
        <f t="array" ref="AI424">IFERROR(INDEX(#REF!,MATCH($A395&amp;$D424,#REF!,0),MATCH(AI$3,#REF!,0)),0)</f>
        <v>0</v>
      </c>
      <c r="AJ424" s="94">
        <f t="array" ref="AJ424">IFERROR(INDEX(#REF!,MATCH($A395&amp;$D424,#REF!,0),MATCH(AJ$3,#REF!,0)),0)</f>
        <v>0</v>
      </c>
      <c r="AK424" s="79"/>
      <c r="AL424" s="80">
        <f t="shared" si="1116"/>
        <v>0</v>
      </c>
      <c r="AM424" s="85" t="e">
        <f>AL424/AL397</f>
        <v>#DIV/0!</v>
      </c>
      <c r="AN424" s="60" t="e">
        <f>D395&amp;D424</f>
        <v>#REF!</v>
      </c>
      <c r="AO424" s="94">
        <f t="array" ref="AO424">IFERROR(INDEX(#REF!,MATCH($A395&amp;$D424,#REF!,0),MATCH(AO$3,#REF!,0)),0)</f>
        <v>0</v>
      </c>
      <c r="AP424" s="94">
        <f t="array" ref="AP424">IFERROR(INDEX(#REF!,MATCH($A395&amp;$D424,#REF!,0),MATCH(AP$3,#REF!,0)),0)</f>
        <v>0</v>
      </c>
      <c r="AQ424" s="94">
        <f t="array" ref="AQ424">IFERROR(INDEX(#REF!,MATCH($A395&amp;$D424,#REF!,0),MATCH(AQ$3,#REF!,0)),0)</f>
        <v>0</v>
      </c>
      <c r="AR424" s="94">
        <f t="array" ref="AR424">IFERROR(INDEX(#REF!,MATCH($A395&amp;$D424,#REF!,0),MATCH(AR$3,#REF!,0)),0)</f>
        <v>0</v>
      </c>
      <c r="AS424" s="94">
        <f t="array" ref="AS424">IFERROR(INDEX(#REF!,MATCH($A395&amp;$D424,#REF!,0),MATCH(AS$3,#REF!,0)),0)</f>
        <v>0</v>
      </c>
      <c r="AT424" s="94">
        <f t="array" ref="AT424">IFERROR(INDEX(#REF!,MATCH($A395&amp;$D424,#REF!,0),MATCH(AT$3,#REF!,0)),0)</f>
        <v>0</v>
      </c>
      <c r="AU424" s="94">
        <f t="array" ref="AU424">IFERROR(INDEX(#REF!,MATCH($A395&amp;$D424,#REF!,0),MATCH(AU$3,#REF!,0)),0)</f>
        <v>0</v>
      </c>
      <c r="AV424" s="94">
        <f t="array" ref="AV424">IFERROR(INDEX(#REF!,MATCH($A395&amp;$D424,#REF!,0),MATCH(AV$3,#REF!,0)),0)</f>
        <v>0</v>
      </c>
      <c r="AW424" s="94">
        <f t="array" ref="AW424">IFERROR(INDEX(#REF!,MATCH($A395&amp;$D424,#REF!,0),MATCH(AW$3,#REF!,0)),0)</f>
        <v>0</v>
      </c>
      <c r="AX424" s="94">
        <f t="array" ref="AX424">IFERROR(INDEX(#REF!,MATCH($A395&amp;$D424,#REF!,0),MATCH(AX$3,#REF!,0)),0)</f>
        <v>0</v>
      </c>
      <c r="AY424" s="94">
        <f t="array" ref="AY424">IFERROR(INDEX(#REF!,MATCH($A395&amp;$D424,#REF!,0),MATCH(AY$3,#REF!,0)),0)</f>
        <v>0</v>
      </c>
      <c r="AZ424" s="94">
        <f t="array" ref="AZ424">IFERROR(INDEX(#REF!,MATCH($A395&amp;$D424,#REF!,0),MATCH(AZ$3,#REF!,0)),0)</f>
        <v>0</v>
      </c>
      <c r="BA424" s="79"/>
      <c r="BB424" s="80">
        <f t="shared" si="1118"/>
        <v>0</v>
      </c>
      <c r="BC424" s="85" t="e">
        <f>BB424/BB397</f>
        <v>#DIV/0!</v>
      </c>
      <c r="BD424" s="60"/>
      <c r="BE424" s="94">
        <f t="shared" ref="BE424:BG426" si="1135">INDEX($BE$4:$BK$115,MATCH($D424,$D$4:$D$115,0),MATCH(BE$475,$BE$4:$BK$4,0))</f>
        <v>0</v>
      </c>
      <c r="BF424" s="115">
        <f t="shared" si="1135"/>
        <v>0</v>
      </c>
      <c r="BG424" s="112">
        <f t="shared" si="1135"/>
        <v>0.5</v>
      </c>
      <c r="BH424" s="111" t="e">
        <f>BH397</f>
        <v>#REF!</v>
      </c>
      <c r="BI424" s="112">
        <f t="shared" ref="BI424:BK426" si="1136">INDEX($BE$4:$BK$115,MATCH($D424,$D$4:$D$115,0),MATCH(BI$475,$BE$4:$BK$4,0))</f>
        <v>0</v>
      </c>
      <c r="BJ424" s="112">
        <f t="shared" si="1136"/>
        <v>0</v>
      </c>
      <c r="BK424" s="111">
        <f t="shared" si="1136"/>
        <v>0</v>
      </c>
      <c r="BL424" s="60"/>
      <c r="BM424" s="94">
        <f t="array" ref="BM424">IFERROR(INDEX(#REF!,MATCH($A395&amp;$D424,#REF!,0),MATCH(BM$3,#REF!,0)),0)</f>
        <v>0</v>
      </c>
      <c r="BN424" s="94">
        <f t="array" ref="BN424">IFERROR(INDEX(#REF!,MATCH($A395&amp;$D424,#REF!,0),MATCH(BN$3,#REF!,0)),0)</f>
        <v>0</v>
      </c>
      <c r="BO424" s="94">
        <f t="array" ref="BO424">IFERROR(INDEX(#REF!,MATCH($A395&amp;$D424,#REF!,0),MATCH(BO$3,#REF!,0)),0)</f>
        <v>0</v>
      </c>
      <c r="BP424" s="94">
        <f t="array" ref="BP424">IFERROR(INDEX(#REF!,MATCH($A395&amp;$D424,#REF!,0),MATCH(BP$3,#REF!,0)),0)</f>
        <v>0</v>
      </c>
      <c r="BQ424" s="94" t="e">
        <f t="shared" ref="BQ424:BX424" si="1137">BQ423*$BG424</f>
        <v>#REF!</v>
      </c>
      <c r="BR424" s="94" t="e">
        <f t="shared" si="1137"/>
        <v>#REF!</v>
      </c>
      <c r="BS424" s="94" t="e">
        <f t="shared" si="1137"/>
        <v>#REF!</v>
      </c>
      <c r="BT424" s="94" t="e">
        <f t="shared" si="1137"/>
        <v>#REF!</v>
      </c>
      <c r="BU424" s="94" t="e">
        <f t="shared" si="1137"/>
        <v>#REF!</v>
      </c>
      <c r="BV424" s="94" t="e">
        <f t="shared" si="1137"/>
        <v>#REF!</v>
      </c>
      <c r="BW424" s="94" t="e">
        <f t="shared" si="1137"/>
        <v>#REF!</v>
      </c>
      <c r="BX424" s="94" t="e">
        <f t="shared" si="1137"/>
        <v>#REF!</v>
      </c>
      <c r="BY424" s="79"/>
      <c r="BZ424" s="80" t="e">
        <f t="shared" si="1120"/>
        <v>#REF!</v>
      </c>
      <c r="CA424" s="85" t="e">
        <f>BZ424/BZ397</f>
        <v>#REF!</v>
      </c>
      <c r="CB424" s="60"/>
      <c r="CC424" s="94" t="e">
        <f t="shared" ref="CC424:CN424" si="1138">CC423*$BG424</f>
        <v>#REF!</v>
      </c>
      <c r="CD424" s="94" t="e">
        <f t="shared" si="1138"/>
        <v>#REF!</v>
      </c>
      <c r="CE424" s="94" t="e">
        <f t="shared" si="1138"/>
        <v>#REF!</v>
      </c>
      <c r="CF424" s="94" t="e">
        <f t="shared" si="1138"/>
        <v>#REF!</v>
      </c>
      <c r="CG424" s="94" t="e">
        <f t="shared" si="1138"/>
        <v>#REF!</v>
      </c>
      <c r="CH424" s="94" t="e">
        <f t="shared" si="1138"/>
        <v>#REF!</v>
      </c>
      <c r="CI424" s="94" t="e">
        <f t="shared" si="1138"/>
        <v>#REF!</v>
      </c>
      <c r="CJ424" s="94" t="e">
        <f t="shared" si="1138"/>
        <v>#REF!</v>
      </c>
      <c r="CK424" s="94" t="e">
        <f t="shared" si="1138"/>
        <v>#REF!</v>
      </c>
      <c r="CL424" s="94" t="e">
        <f t="shared" si="1138"/>
        <v>#REF!</v>
      </c>
      <c r="CM424" s="94" t="e">
        <f t="shared" si="1138"/>
        <v>#REF!</v>
      </c>
      <c r="CN424" s="94" t="e">
        <f t="shared" si="1138"/>
        <v>#REF!</v>
      </c>
      <c r="CO424" s="79"/>
      <c r="CP424" s="80" t="e">
        <f t="shared" si="1122"/>
        <v>#REF!</v>
      </c>
      <c r="CQ424" s="85" t="e">
        <f>CP424/CP397</f>
        <v>#REF!</v>
      </c>
    </row>
    <row r="425" spans="1:95" ht="10.5" customHeight="1" outlineLevel="2" x14ac:dyDescent="0.25">
      <c r="A425" s="70" t="str">
        <f t="shared" si="1041"/>
        <v>DespesaAções de marketing lojas</v>
      </c>
      <c r="B425" s="114" t="s">
        <v>53</v>
      </c>
      <c r="C425" s="78" t="s">
        <v>73</v>
      </c>
      <c r="D425" s="79" t="s">
        <v>91</v>
      </c>
      <c r="E425" s="79" t="e">
        <f>D395</f>
        <v>#REF!</v>
      </c>
      <c r="F425" s="79"/>
      <c r="G425" s="85"/>
      <c r="H425" s="79"/>
      <c r="I425" s="94">
        <v>0</v>
      </c>
      <c r="J425" s="94">
        <v>0</v>
      </c>
      <c r="K425" s="94">
        <v>0</v>
      </c>
      <c r="L425" s="94">
        <v>0</v>
      </c>
      <c r="M425" s="94">
        <v>0</v>
      </c>
      <c r="N425" s="94">
        <v>0</v>
      </c>
      <c r="O425" s="94">
        <v>0</v>
      </c>
      <c r="P425" s="94">
        <v>0</v>
      </c>
      <c r="Q425" s="94">
        <v>0</v>
      </c>
      <c r="R425" s="94">
        <v>0</v>
      </c>
      <c r="S425" s="94">
        <v>0</v>
      </c>
      <c r="T425" s="94">
        <v>0</v>
      </c>
      <c r="U425" s="79"/>
      <c r="V425" s="80">
        <f t="shared" si="1114"/>
        <v>0</v>
      </c>
      <c r="W425" s="85" t="e">
        <f>V425/V397</f>
        <v>#REF!</v>
      </c>
      <c r="X425" s="60"/>
      <c r="Y425" s="94">
        <f t="array" ref="Y425">IFERROR(INDEX(#REF!,MATCH($A395&amp;$D425,#REF!,0),MATCH(Y$3,#REF!,0)),0)</f>
        <v>0</v>
      </c>
      <c r="Z425" s="94">
        <f t="array" ref="Z425">IFERROR(INDEX(#REF!,MATCH($A395&amp;$D425,#REF!,0),MATCH(Z$3,#REF!,0)),0)</f>
        <v>0</v>
      </c>
      <c r="AA425" s="94">
        <f t="array" ref="AA425">IFERROR(INDEX(#REF!,MATCH($A395&amp;$D425,#REF!,0),MATCH(AA$3,#REF!,0)),0)</f>
        <v>0</v>
      </c>
      <c r="AB425" s="94">
        <f t="array" ref="AB425">IFERROR(INDEX(#REF!,MATCH($A395&amp;$D425,#REF!,0),MATCH(AB$3,#REF!,0)),0)</f>
        <v>0</v>
      </c>
      <c r="AC425" s="94">
        <f t="array" ref="AC425">IFERROR(INDEX(#REF!,MATCH($A395&amp;$D425,#REF!,0),MATCH(AC$3,#REF!,0)),0)</f>
        <v>0</v>
      </c>
      <c r="AD425" s="94">
        <f t="array" ref="AD425">IFERROR(INDEX(#REF!,MATCH($A395&amp;$D425,#REF!,0),MATCH(AD$3,#REF!,0)),0)</f>
        <v>0</v>
      </c>
      <c r="AE425" s="94">
        <f t="array" ref="AE425">IFERROR(INDEX(#REF!,MATCH($A395&amp;$D425,#REF!,0),MATCH(AE$3,#REF!,0)),0)</f>
        <v>0</v>
      </c>
      <c r="AF425" s="94">
        <f t="array" ref="AF425">IFERROR(INDEX(#REF!,MATCH($A395&amp;$D425,#REF!,0),MATCH(AF$3,#REF!,0)),0)</f>
        <v>0</v>
      </c>
      <c r="AG425" s="94">
        <f t="array" ref="AG425">IFERROR(INDEX(#REF!,MATCH($A395&amp;$D425,#REF!,0),MATCH(AG$3,#REF!,0)),0)</f>
        <v>0</v>
      </c>
      <c r="AH425" s="94">
        <f t="array" ref="AH425">IFERROR(INDEX(#REF!,MATCH($A395&amp;$D425,#REF!,0),MATCH(AH$3,#REF!,0)),0)</f>
        <v>0</v>
      </c>
      <c r="AI425" s="94">
        <f t="array" ref="AI425">IFERROR(INDEX(#REF!,MATCH($A395&amp;$D425,#REF!,0),MATCH(AI$3,#REF!,0)),0)</f>
        <v>0</v>
      </c>
      <c r="AJ425" s="94">
        <f t="array" ref="AJ425">IFERROR(INDEX(#REF!,MATCH($A395&amp;$D425,#REF!,0),MATCH(AJ$3,#REF!,0)),0)</f>
        <v>0</v>
      </c>
      <c r="AK425" s="79"/>
      <c r="AL425" s="80">
        <f t="shared" si="1116"/>
        <v>0</v>
      </c>
      <c r="AM425" s="85" t="e">
        <f>AL425/AL397</f>
        <v>#DIV/0!</v>
      </c>
      <c r="AN425" s="60" t="e">
        <f>D395&amp;D425</f>
        <v>#REF!</v>
      </c>
      <c r="AO425" s="94">
        <f t="array" ref="AO425">IFERROR(INDEX(#REF!,MATCH($A395&amp;$D425,#REF!,0),MATCH(AO$3,#REF!,0)),0)</f>
        <v>0</v>
      </c>
      <c r="AP425" s="94">
        <f t="array" ref="AP425">IFERROR(INDEX(#REF!,MATCH($A395&amp;$D425,#REF!,0),MATCH(AP$3,#REF!,0)),0)</f>
        <v>0</v>
      </c>
      <c r="AQ425" s="94">
        <f t="array" ref="AQ425">IFERROR(INDEX(#REF!,MATCH($A395&amp;$D425,#REF!,0),MATCH(AQ$3,#REF!,0)),0)</f>
        <v>0</v>
      </c>
      <c r="AR425" s="94">
        <f t="array" ref="AR425">IFERROR(INDEX(#REF!,MATCH($A395&amp;$D425,#REF!,0),MATCH(AR$3,#REF!,0)),0)</f>
        <v>0</v>
      </c>
      <c r="AS425" s="94">
        <f t="array" ref="AS425">IFERROR(INDEX(#REF!,MATCH($A395&amp;$D425,#REF!,0),MATCH(AS$3,#REF!,0)),0)</f>
        <v>0</v>
      </c>
      <c r="AT425" s="94">
        <f t="array" ref="AT425">IFERROR(INDEX(#REF!,MATCH($A395&amp;$D425,#REF!,0),MATCH(AT$3,#REF!,0)),0)</f>
        <v>0</v>
      </c>
      <c r="AU425" s="94">
        <f t="array" ref="AU425">IFERROR(INDEX(#REF!,MATCH($A395&amp;$D425,#REF!,0),MATCH(AU$3,#REF!,0)),0)</f>
        <v>0</v>
      </c>
      <c r="AV425" s="94">
        <f t="array" ref="AV425">IFERROR(INDEX(#REF!,MATCH($A395&amp;$D425,#REF!,0),MATCH(AV$3,#REF!,0)),0)</f>
        <v>0</v>
      </c>
      <c r="AW425" s="94">
        <f t="array" ref="AW425">IFERROR(INDEX(#REF!,MATCH($A395&amp;$D425,#REF!,0),MATCH(AW$3,#REF!,0)),0)</f>
        <v>0</v>
      </c>
      <c r="AX425" s="94">
        <f t="array" ref="AX425">IFERROR(INDEX(#REF!,MATCH($A395&amp;$D425,#REF!,0),MATCH(AX$3,#REF!,0)),0)</f>
        <v>0</v>
      </c>
      <c r="AY425" s="94">
        <f t="array" ref="AY425">IFERROR(INDEX(#REF!,MATCH($A395&amp;$D425,#REF!,0),MATCH(AY$3,#REF!,0)),0)</f>
        <v>0</v>
      </c>
      <c r="AZ425" s="94">
        <f t="array" ref="AZ425">IFERROR(INDEX(#REF!,MATCH($A395&amp;$D425,#REF!,0),MATCH(AZ$3,#REF!,0)),0)</f>
        <v>0</v>
      </c>
      <c r="BA425" s="79"/>
      <c r="BB425" s="80">
        <f t="shared" si="1118"/>
        <v>0</v>
      </c>
      <c r="BC425" s="85" t="e">
        <f>BB425/BB397</f>
        <v>#DIV/0!</v>
      </c>
      <c r="BD425" s="60"/>
      <c r="BE425" s="94">
        <f t="shared" si="1135"/>
        <v>0</v>
      </c>
      <c r="BF425" s="115">
        <f t="shared" si="1135"/>
        <v>0</v>
      </c>
      <c r="BG425" s="112">
        <f t="shared" si="1135"/>
        <v>0.5</v>
      </c>
      <c r="BH425" s="111" t="e">
        <f>BH397</f>
        <v>#REF!</v>
      </c>
      <c r="BI425" s="112">
        <f t="shared" si="1136"/>
        <v>0</v>
      </c>
      <c r="BJ425" s="112">
        <f t="shared" si="1136"/>
        <v>0</v>
      </c>
      <c r="BK425" s="111">
        <f t="shared" si="1136"/>
        <v>0</v>
      </c>
      <c r="BL425" s="60"/>
      <c r="BM425" s="94">
        <f t="array" ref="BM425">IFERROR(INDEX(#REF!,MATCH($A395&amp;$D425,#REF!,0),MATCH(BM$3,#REF!,0)),0)</f>
        <v>0</v>
      </c>
      <c r="BN425" s="94">
        <f t="array" ref="BN425">IFERROR(INDEX(#REF!,MATCH($A395&amp;$D425,#REF!,0),MATCH(BN$3,#REF!,0)),0)</f>
        <v>0</v>
      </c>
      <c r="BO425" s="94">
        <f t="array" ref="BO425">IFERROR(INDEX(#REF!,MATCH($A395&amp;$D425,#REF!,0),MATCH(BO$3,#REF!,0)),0)</f>
        <v>0</v>
      </c>
      <c r="BP425" s="94">
        <f t="array" ref="BP425">IFERROR(INDEX(#REF!,MATCH($A395&amp;$D425,#REF!,0),MATCH(BP$3,#REF!,0)),0)</f>
        <v>0</v>
      </c>
      <c r="BQ425" s="94" t="e">
        <f t="shared" ref="BQ425:BX425" si="1139">BQ423*$BG425</f>
        <v>#REF!</v>
      </c>
      <c r="BR425" s="94" t="e">
        <f t="shared" si="1139"/>
        <v>#REF!</v>
      </c>
      <c r="BS425" s="94" t="e">
        <f t="shared" si="1139"/>
        <v>#REF!</v>
      </c>
      <c r="BT425" s="94" t="e">
        <f t="shared" si="1139"/>
        <v>#REF!</v>
      </c>
      <c r="BU425" s="94" t="e">
        <f t="shared" si="1139"/>
        <v>#REF!</v>
      </c>
      <c r="BV425" s="94" t="e">
        <f t="shared" si="1139"/>
        <v>#REF!</v>
      </c>
      <c r="BW425" s="94" t="e">
        <f t="shared" si="1139"/>
        <v>#REF!</v>
      </c>
      <c r="BX425" s="94" t="e">
        <f t="shared" si="1139"/>
        <v>#REF!</v>
      </c>
      <c r="BY425" s="79"/>
      <c r="BZ425" s="80" t="e">
        <f t="shared" si="1120"/>
        <v>#REF!</v>
      </c>
      <c r="CA425" s="85" t="e">
        <f>BZ425/BZ397</f>
        <v>#REF!</v>
      </c>
      <c r="CB425" s="60"/>
      <c r="CC425" s="94" t="e">
        <f t="shared" ref="CC425:CN425" si="1140">CC423*$BG425</f>
        <v>#REF!</v>
      </c>
      <c r="CD425" s="94" t="e">
        <f t="shared" si="1140"/>
        <v>#REF!</v>
      </c>
      <c r="CE425" s="94" t="e">
        <f t="shared" si="1140"/>
        <v>#REF!</v>
      </c>
      <c r="CF425" s="94" t="e">
        <f t="shared" si="1140"/>
        <v>#REF!</v>
      </c>
      <c r="CG425" s="94" t="e">
        <f t="shared" si="1140"/>
        <v>#REF!</v>
      </c>
      <c r="CH425" s="94" t="e">
        <f t="shared" si="1140"/>
        <v>#REF!</v>
      </c>
      <c r="CI425" s="94" t="e">
        <f t="shared" si="1140"/>
        <v>#REF!</v>
      </c>
      <c r="CJ425" s="94" t="e">
        <f t="shared" si="1140"/>
        <v>#REF!</v>
      </c>
      <c r="CK425" s="94" t="e">
        <f t="shared" si="1140"/>
        <v>#REF!</v>
      </c>
      <c r="CL425" s="94" t="e">
        <f t="shared" si="1140"/>
        <v>#REF!</v>
      </c>
      <c r="CM425" s="94" t="e">
        <f t="shared" si="1140"/>
        <v>#REF!</v>
      </c>
      <c r="CN425" s="94" t="e">
        <f t="shared" si="1140"/>
        <v>#REF!</v>
      </c>
      <c r="CO425" s="79"/>
      <c r="CP425" s="80" t="e">
        <f t="shared" si="1122"/>
        <v>#REF!</v>
      </c>
      <c r="CQ425" s="85" t="e">
        <f>CP425/CP397</f>
        <v>#REF!</v>
      </c>
    </row>
    <row r="426" spans="1:95" ht="10.5" customHeight="1" x14ac:dyDescent="0.25">
      <c r="A426" s="70" t="str">
        <f t="shared" si="1041"/>
        <v>DespesaSistema de PDV</v>
      </c>
      <c r="B426" s="70" t="s">
        <v>53</v>
      </c>
      <c r="C426" s="70" t="s">
        <v>266</v>
      </c>
      <c r="D426" s="2" t="s">
        <v>267</v>
      </c>
      <c r="E426" s="2" t="e">
        <f>D395</f>
        <v>#REF!</v>
      </c>
      <c r="F426" s="60"/>
      <c r="G426" s="66">
        <v>0</v>
      </c>
      <c r="H426" s="60"/>
      <c r="I426" s="65">
        <v>0</v>
      </c>
      <c r="J426" s="65">
        <v>0</v>
      </c>
      <c r="K426" s="65">
        <v>0</v>
      </c>
      <c r="L426" s="65">
        <v>0</v>
      </c>
      <c r="M426" s="65">
        <v>0</v>
      </c>
      <c r="N426" s="65">
        <v>0</v>
      </c>
      <c r="O426" s="65">
        <v>0</v>
      </c>
      <c r="P426" s="65">
        <v>0</v>
      </c>
      <c r="Q426" s="65">
        <v>0</v>
      </c>
      <c r="R426" s="65">
        <v>0</v>
      </c>
      <c r="S426" s="65">
        <v>0</v>
      </c>
      <c r="T426" s="65">
        <v>0</v>
      </c>
      <c r="U426" s="60"/>
      <c r="V426" s="65">
        <f t="shared" si="1114"/>
        <v>0</v>
      </c>
      <c r="W426" s="66" t="e">
        <f>V426/V397</f>
        <v>#REF!</v>
      </c>
      <c r="X426" s="60"/>
      <c r="Y426" s="65">
        <f t="array" ref="Y426">IFERROR(INDEX(#REF!,MATCH($A395&amp;$D426,#REF!,0),MATCH(Y$3,#REF!,0)),0)</f>
        <v>0</v>
      </c>
      <c r="Z426" s="65">
        <f t="array" ref="Z426">IFERROR(INDEX(#REF!,MATCH($A395&amp;$D426,#REF!,0),MATCH(Z$3,#REF!,0)),0)</f>
        <v>0</v>
      </c>
      <c r="AA426" s="65">
        <f t="array" ref="AA426">IFERROR(INDEX(#REF!,MATCH($A395&amp;$D426,#REF!,0),MATCH(AA$3,#REF!,0)),0)</f>
        <v>0</v>
      </c>
      <c r="AB426" s="65">
        <f t="array" ref="AB426">IFERROR(INDEX(#REF!,MATCH($A395&amp;$D426,#REF!,0),MATCH(AB$3,#REF!,0)),0)</f>
        <v>0</v>
      </c>
      <c r="AC426" s="65">
        <f t="array" ref="AC426">IFERROR(INDEX(#REF!,MATCH($A395&amp;$D426,#REF!,0),MATCH(AC$3,#REF!,0)),0)</f>
        <v>0</v>
      </c>
      <c r="AD426" s="65">
        <f t="array" ref="AD426">IFERROR(INDEX(#REF!,MATCH($A395&amp;$D426,#REF!,0),MATCH(AD$3,#REF!,0)),0)</f>
        <v>0</v>
      </c>
      <c r="AE426" s="65">
        <f t="array" ref="AE426">IFERROR(INDEX(#REF!,MATCH($A395&amp;$D426,#REF!,0),MATCH(AE$3,#REF!,0)),0)</f>
        <v>0</v>
      </c>
      <c r="AF426" s="65">
        <f t="array" ref="AF426">IFERROR(INDEX(#REF!,MATCH($A395&amp;$D426,#REF!,0),MATCH(AF$3,#REF!,0)),0)</f>
        <v>0</v>
      </c>
      <c r="AG426" s="65">
        <f t="array" ref="AG426">IFERROR(INDEX(#REF!,MATCH($A395&amp;$D426,#REF!,0),MATCH(AG$3,#REF!,0)),0)</f>
        <v>0</v>
      </c>
      <c r="AH426" s="65">
        <f t="array" ref="AH426">IFERROR(INDEX(#REF!,MATCH($A395&amp;$D426,#REF!,0),MATCH(AH$3,#REF!,0)),0)</f>
        <v>0</v>
      </c>
      <c r="AI426" s="65">
        <f t="array" ref="AI426">IFERROR(INDEX(#REF!,MATCH($A395&amp;$D426,#REF!,0),MATCH(AI$3,#REF!,0)),0)</f>
        <v>0</v>
      </c>
      <c r="AJ426" s="65">
        <f t="array" ref="AJ426">IFERROR(INDEX(#REF!,MATCH($A395&amp;$D426,#REF!,0),MATCH(AJ$3,#REF!,0)),0)</f>
        <v>0</v>
      </c>
      <c r="AK426" s="60"/>
      <c r="AL426" s="65">
        <f t="shared" si="1116"/>
        <v>0</v>
      </c>
      <c r="AM426" s="66" t="e">
        <f>AL426/AL397</f>
        <v>#DIV/0!</v>
      </c>
      <c r="AN426" s="60" t="e">
        <f>D395&amp;D426</f>
        <v>#REF!</v>
      </c>
      <c r="AO426" s="65">
        <f t="array" ref="AO426">IFERROR(INDEX(#REF!,MATCH($A395&amp;$D426,#REF!,0),MATCH(AO$3,#REF!,0)),0)</f>
        <v>0</v>
      </c>
      <c r="AP426" s="65">
        <f t="array" ref="AP426">IFERROR(INDEX(#REF!,MATCH($A395&amp;$D426,#REF!,0),MATCH(AP$3,#REF!,0)),0)</f>
        <v>0</v>
      </c>
      <c r="AQ426" s="65">
        <f t="array" ref="AQ426">IFERROR(INDEX(#REF!,MATCH($A395&amp;$D426,#REF!,0),MATCH(AQ$3,#REF!,0)),0)</f>
        <v>0</v>
      </c>
      <c r="AR426" s="65">
        <f t="array" ref="AR426">IFERROR(INDEX(#REF!,MATCH($A395&amp;$D426,#REF!,0),MATCH(AR$3,#REF!,0)),0)</f>
        <v>0</v>
      </c>
      <c r="AS426" s="65">
        <f t="array" ref="AS426">IFERROR(INDEX(#REF!,MATCH($A395&amp;$D426,#REF!,0),MATCH(AS$3,#REF!,0)),0)</f>
        <v>0</v>
      </c>
      <c r="AT426" s="65">
        <f t="array" ref="AT426">IFERROR(INDEX(#REF!,MATCH($A395&amp;$D426,#REF!,0),MATCH(AT$3,#REF!,0)),0)</f>
        <v>0</v>
      </c>
      <c r="AU426" s="65">
        <f t="array" ref="AU426">IFERROR(INDEX(#REF!,MATCH($A395&amp;$D426,#REF!,0),MATCH(AU$3,#REF!,0)),0)</f>
        <v>0</v>
      </c>
      <c r="AV426" s="65">
        <f t="array" ref="AV426">IFERROR(INDEX(#REF!,MATCH($A395&amp;$D426,#REF!,0),MATCH(AV$3,#REF!,0)),0)</f>
        <v>0</v>
      </c>
      <c r="AW426" s="65">
        <f t="array" ref="AW426">IFERROR(INDEX(#REF!,MATCH($A395&amp;$D426,#REF!,0),MATCH(AW$3,#REF!,0)),0)</f>
        <v>0</v>
      </c>
      <c r="AX426" s="65">
        <f t="array" ref="AX426">IFERROR(INDEX(#REF!,MATCH($A395&amp;$D426,#REF!,0),MATCH(AX$3,#REF!,0)),0)</f>
        <v>0</v>
      </c>
      <c r="AY426" s="65">
        <f t="array" ref="AY426">IFERROR(INDEX(#REF!,MATCH($A395&amp;$D426,#REF!,0),MATCH(AY$3,#REF!,0)),0)</f>
        <v>0</v>
      </c>
      <c r="AZ426" s="65">
        <f t="array" ref="AZ426">IFERROR(INDEX(#REF!,MATCH($A395&amp;$D426,#REF!,0),MATCH(AZ$3,#REF!,0)),0)</f>
        <v>0</v>
      </c>
      <c r="BA426" s="60"/>
      <c r="BB426" s="65">
        <f t="shared" si="1118"/>
        <v>0</v>
      </c>
      <c r="BC426" s="66" t="e">
        <f>BB426/BB397</f>
        <v>#DIV/0!</v>
      </c>
      <c r="BD426" s="60"/>
      <c r="BE426" s="65" t="str">
        <f t="shared" si="1135"/>
        <v>iGlu &gt; Shopify POS by FullComm</v>
      </c>
      <c r="BF426" s="105" t="e">
        <f t="shared" si="1135"/>
        <v>#REF!</v>
      </c>
      <c r="BG426" s="105">
        <f t="shared" si="1135"/>
        <v>0</v>
      </c>
      <c r="BH426" s="107" t="e">
        <f>BH397</f>
        <v>#REF!</v>
      </c>
      <c r="BI426" s="107">
        <f t="shared" si="1136"/>
        <v>0</v>
      </c>
      <c r="BJ426" s="77">
        <f t="shared" si="1136"/>
        <v>-1</v>
      </c>
      <c r="BK426" s="107" t="e">
        <f t="shared" si="1136"/>
        <v>#REF!</v>
      </c>
      <c r="BL426" s="60"/>
      <c r="BM426" s="65">
        <f t="array" ref="BM426">IFERROR(INDEX(#REF!,MATCH($A395&amp;$D426,#REF!,0),MATCH(BM$3,#REF!,0)),0)</f>
        <v>0</v>
      </c>
      <c r="BN426" s="65">
        <f t="array" ref="BN426">IFERROR(INDEX(#REF!,MATCH($A395&amp;$D426,#REF!,0),MATCH(BN$3,#REF!,0)),0)</f>
        <v>0</v>
      </c>
      <c r="BO426" s="65">
        <f t="array" ref="BO426">IFERROR(INDEX(#REF!,MATCH($A395&amp;$D426,#REF!,0),MATCH(BO$3,#REF!,0)),0)</f>
        <v>0</v>
      </c>
      <c r="BP426" s="65">
        <f t="array" ref="BP426">IFERROR(INDEX(#REF!,MATCH($A395&amp;$D426,#REF!,0),MATCH(BP$3,#REF!,0)),0)</f>
        <v>0</v>
      </c>
      <c r="BQ426" s="65" t="e">
        <f t="shared" ref="BQ426:BX426" si="1141">((BQ397*$G426*--(AND($BF426=0,$BG426=0))+$BF426+BQ397*$BG426)*--(BQ$3&gt;=$BH426))*(1+$BJ426*--(BQ$3&gt;=$BK426))*--(IFERROR(MOD(MONTH(BQ$3),$BI426),0)=0)</f>
        <v>#REF!</v>
      </c>
      <c r="BR426" s="65" t="e">
        <f t="shared" si="1141"/>
        <v>#REF!</v>
      </c>
      <c r="BS426" s="65" t="e">
        <f t="shared" si="1141"/>
        <v>#REF!</v>
      </c>
      <c r="BT426" s="65" t="e">
        <f t="shared" si="1141"/>
        <v>#REF!</v>
      </c>
      <c r="BU426" s="65" t="e">
        <f t="shared" si="1141"/>
        <v>#REF!</v>
      </c>
      <c r="BV426" s="65" t="e">
        <f t="shared" si="1141"/>
        <v>#REF!</v>
      </c>
      <c r="BW426" s="65" t="e">
        <f t="shared" si="1141"/>
        <v>#REF!</v>
      </c>
      <c r="BX426" s="65" t="e">
        <f t="shared" si="1141"/>
        <v>#REF!</v>
      </c>
      <c r="BY426" s="60"/>
      <c r="BZ426" s="65" t="e">
        <f t="shared" si="1120"/>
        <v>#REF!</v>
      </c>
      <c r="CA426" s="66" t="e">
        <f>BZ426/BZ397</f>
        <v>#REF!</v>
      </c>
      <c r="CB426" s="60"/>
      <c r="CC426" s="65" t="e">
        <f t="shared" ref="CC426:CN426" si="1142">((CC397*$G426*--(AND($BF426=0,$BG426=0))+$BF426+CC397*$BG426)*--(CC$3&gt;=$BH426))*(1+$BJ426*--(CC$3&gt;=$BK426))*--(IFERROR(MOD(MONTH(CC$3),$BI426),0)=0)</f>
        <v>#REF!</v>
      </c>
      <c r="CD426" s="65" t="e">
        <f t="shared" si="1142"/>
        <v>#REF!</v>
      </c>
      <c r="CE426" s="65" t="e">
        <f t="shared" si="1142"/>
        <v>#REF!</v>
      </c>
      <c r="CF426" s="65" t="e">
        <f t="shared" si="1142"/>
        <v>#REF!</v>
      </c>
      <c r="CG426" s="65" t="e">
        <f t="shared" si="1142"/>
        <v>#REF!</v>
      </c>
      <c r="CH426" s="65" t="e">
        <f t="shared" si="1142"/>
        <v>#REF!</v>
      </c>
      <c r="CI426" s="65" t="e">
        <f t="shared" si="1142"/>
        <v>#REF!</v>
      </c>
      <c r="CJ426" s="65" t="e">
        <f t="shared" si="1142"/>
        <v>#REF!</v>
      </c>
      <c r="CK426" s="65" t="e">
        <f t="shared" si="1142"/>
        <v>#REF!</v>
      </c>
      <c r="CL426" s="65" t="e">
        <f t="shared" si="1142"/>
        <v>#REF!</v>
      </c>
      <c r="CM426" s="65" t="e">
        <f t="shared" si="1142"/>
        <v>#REF!</v>
      </c>
      <c r="CN426" s="65" t="e">
        <f t="shared" si="1142"/>
        <v>#REF!</v>
      </c>
      <c r="CO426" s="60"/>
      <c r="CP426" s="65" t="e">
        <f t="shared" si="1122"/>
        <v>#REF!</v>
      </c>
      <c r="CQ426" s="66" t="e">
        <f>CP426/CP397</f>
        <v>#REF!</v>
      </c>
    </row>
    <row r="427" spans="1:95" ht="10.5" customHeight="1" x14ac:dyDescent="0.25">
      <c r="A427" s="70" t="str">
        <f t="shared" si="1041"/>
        <v>DespesaMargem de contribuição</v>
      </c>
      <c r="B427" s="70" t="s">
        <v>53</v>
      </c>
      <c r="C427" s="70"/>
      <c r="D427" s="3" t="s">
        <v>104</v>
      </c>
      <c r="E427" s="3" t="e">
        <f>D395</f>
        <v>#REF!</v>
      </c>
      <c r="F427" s="60"/>
      <c r="G427" s="6">
        <v>0.54670199438439582</v>
      </c>
      <c r="H427" s="60"/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60"/>
      <c r="V427" s="4">
        <f t="shared" si="1114"/>
        <v>0</v>
      </c>
      <c r="W427" s="6" t="e">
        <f>V427/V397</f>
        <v>#REF!</v>
      </c>
      <c r="X427" s="60"/>
      <c r="Y427" s="4" t="e">
        <f t="shared" ref="Y427:AJ427" si="1143">Y408+Y409</f>
        <v>#REF!</v>
      </c>
      <c r="Z427" s="4" t="e">
        <f t="shared" si="1143"/>
        <v>#REF!</v>
      </c>
      <c r="AA427" s="4" t="e">
        <f t="shared" si="1143"/>
        <v>#REF!</v>
      </c>
      <c r="AB427" s="4" t="e">
        <f t="shared" si="1143"/>
        <v>#REF!</v>
      </c>
      <c r="AC427" s="4" t="e">
        <f t="shared" si="1143"/>
        <v>#REF!</v>
      </c>
      <c r="AD427" s="4" t="e">
        <f t="shared" si="1143"/>
        <v>#REF!</v>
      </c>
      <c r="AE427" s="4" t="e">
        <f t="shared" si="1143"/>
        <v>#REF!</v>
      </c>
      <c r="AF427" s="4" t="e">
        <f t="shared" si="1143"/>
        <v>#REF!</v>
      </c>
      <c r="AG427" s="4" t="e">
        <f t="shared" si="1143"/>
        <v>#REF!</v>
      </c>
      <c r="AH427" s="4" t="e">
        <f t="shared" si="1143"/>
        <v>#REF!</v>
      </c>
      <c r="AI427" s="4" t="e">
        <f t="shared" si="1143"/>
        <v>#REF!</v>
      </c>
      <c r="AJ427" s="4" t="e">
        <f t="shared" si="1143"/>
        <v>#REF!</v>
      </c>
      <c r="AK427" s="60"/>
      <c r="AL427" s="4" t="e">
        <f t="shared" si="1116"/>
        <v>#REF!</v>
      </c>
      <c r="AM427" s="6" t="e">
        <f>AL427/AL397</f>
        <v>#REF!</v>
      </c>
      <c r="AN427" s="60" t="e">
        <f>D395&amp;D427</f>
        <v>#REF!</v>
      </c>
      <c r="AO427" s="4" t="e">
        <f t="shared" ref="AO427:AZ427" si="1144">AO408+AO409</f>
        <v>#REF!</v>
      </c>
      <c r="AP427" s="4" t="e">
        <f t="shared" si="1144"/>
        <v>#REF!</v>
      </c>
      <c r="AQ427" s="4" t="e">
        <f t="shared" si="1144"/>
        <v>#REF!</v>
      </c>
      <c r="AR427" s="4" t="e">
        <f t="shared" si="1144"/>
        <v>#REF!</v>
      </c>
      <c r="AS427" s="4" t="e">
        <f t="shared" si="1144"/>
        <v>#REF!</v>
      </c>
      <c r="AT427" s="4" t="e">
        <f t="shared" si="1144"/>
        <v>#REF!</v>
      </c>
      <c r="AU427" s="4" t="e">
        <f t="shared" si="1144"/>
        <v>#REF!</v>
      </c>
      <c r="AV427" s="4" t="e">
        <f t="shared" si="1144"/>
        <v>#REF!</v>
      </c>
      <c r="AW427" s="4" t="e">
        <f t="shared" si="1144"/>
        <v>#REF!</v>
      </c>
      <c r="AX427" s="4" t="e">
        <f t="shared" si="1144"/>
        <v>#REF!</v>
      </c>
      <c r="AY427" s="4" t="e">
        <f t="shared" si="1144"/>
        <v>#REF!</v>
      </c>
      <c r="AZ427" s="4" t="e">
        <f t="shared" si="1144"/>
        <v>#REF!</v>
      </c>
      <c r="BA427" s="60"/>
      <c r="BB427" s="4" t="e">
        <f t="shared" si="1118"/>
        <v>#REF!</v>
      </c>
      <c r="BC427" s="6" t="e">
        <f>BB427/BB397</f>
        <v>#REF!</v>
      </c>
      <c r="BD427" s="60"/>
      <c r="BE427" s="4"/>
      <c r="BF427" s="102"/>
      <c r="BG427" s="102"/>
      <c r="BH427" s="103"/>
      <c r="BI427" s="104"/>
      <c r="BJ427" s="63"/>
      <c r="BK427" s="103"/>
      <c r="BL427" s="60"/>
      <c r="BM427" s="4" t="e">
        <f t="shared" ref="BM427:BX427" si="1145">BM408+BM409</f>
        <v>#REF!</v>
      </c>
      <c r="BN427" s="4" t="e">
        <f t="shared" si="1145"/>
        <v>#REF!</v>
      </c>
      <c r="BO427" s="4" t="e">
        <f t="shared" si="1145"/>
        <v>#REF!</v>
      </c>
      <c r="BP427" s="4" t="e">
        <f t="shared" si="1145"/>
        <v>#REF!</v>
      </c>
      <c r="BQ427" s="4" t="e">
        <f t="shared" si="1145"/>
        <v>#REF!</v>
      </c>
      <c r="BR427" s="4" t="e">
        <f t="shared" si="1145"/>
        <v>#REF!</v>
      </c>
      <c r="BS427" s="4" t="e">
        <f t="shared" si="1145"/>
        <v>#REF!</v>
      </c>
      <c r="BT427" s="4" t="e">
        <f t="shared" si="1145"/>
        <v>#REF!</v>
      </c>
      <c r="BU427" s="4" t="e">
        <f t="shared" si="1145"/>
        <v>#REF!</v>
      </c>
      <c r="BV427" s="4" t="e">
        <f t="shared" si="1145"/>
        <v>#REF!</v>
      </c>
      <c r="BW427" s="4" t="e">
        <f t="shared" si="1145"/>
        <v>#REF!</v>
      </c>
      <c r="BX427" s="4" t="e">
        <f t="shared" si="1145"/>
        <v>#REF!</v>
      </c>
      <c r="BY427" s="60"/>
      <c r="BZ427" s="4" t="e">
        <f t="shared" si="1120"/>
        <v>#REF!</v>
      </c>
      <c r="CA427" s="6" t="e">
        <f>BZ427/BZ397</f>
        <v>#REF!</v>
      </c>
      <c r="CB427" s="60"/>
      <c r="CC427" s="4" t="e">
        <f t="shared" ref="CC427:CN427" si="1146">CC408+CC409</f>
        <v>#REF!</v>
      </c>
      <c r="CD427" s="4" t="e">
        <f t="shared" si="1146"/>
        <v>#REF!</v>
      </c>
      <c r="CE427" s="4" t="e">
        <f t="shared" si="1146"/>
        <v>#REF!</v>
      </c>
      <c r="CF427" s="4" t="e">
        <f t="shared" si="1146"/>
        <v>#REF!</v>
      </c>
      <c r="CG427" s="4" t="e">
        <f t="shared" si="1146"/>
        <v>#REF!</v>
      </c>
      <c r="CH427" s="4" t="e">
        <f t="shared" si="1146"/>
        <v>#REF!</v>
      </c>
      <c r="CI427" s="4" t="e">
        <f t="shared" si="1146"/>
        <v>#REF!</v>
      </c>
      <c r="CJ427" s="4" t="e">
        <f t="shared" si="1146"/>
        <v>#REF!</v>
      </c>
      <c r="CK427" s="4" t="e">
        <f t="shared" si="1146"/>
        <v>#REF!</v>
      </c>
      <c r="CL427" s="4" t="e">
        <f t="shared" si="1146"/>
        <v>#REF!</v>
      </c>
      <c r="CM427" s="4" t="e">
        <f t="shared" si="1146"/>
        <v>#REF!</v>
      </c>
      <c r="CN427" s="4" t="e">
        <f t="shared" si="1146"/>
        <v>#REF!</v>
      </c>
      <c r="CO427" s="60"/>
      <c r="CP427" s="4" t="e">
        <f t="shared" si="1122"/>
        <v>#REF!</v>
      </c>
      <c r="CQ427" s="6" t="e">
        <f>CP427/CP397</f>
        <v>#REF!</v>
      </c>
    </row>
    <row r="428" spans="1:95" ht="10.5" customHeight="1" x14ac:dyDescent="0.25">
      <c r="A428" s="70" t="str">
        <f t="shared" si="1041"/>
        <v>DespesaSG&amp;A</v>
      </c>
      <c r="B428" s="75" t="s">
        <v>53</v>
      </c>
      <c r="C428" s="75"/>
      <c r="D428" s="81" t="s">
        <v>105</v>
      </c>
      <c r="E428" s="81" t="e">
        <f>D395</f>
        <v>#REF!</v>
      </c>
      <c r="F428" s="60"/>
      <c r="G428" s="88">
        <v>-0.32003856520338908</v>
      </c>
      <c r="H428" s="60"/>
      <c r="I428" s="83">
        <v>0</v>
      </c>
      <c r="J428" s="83">
        <v>0</v>
      </c>
      <c r="K428" s="83">
        <v>0</v>
      </c>
      <c r="L428" s="83">
        <v>0</v>
      </c>
      <c r="M428" s="83">
        <v>0</v>
      </c>
      <c r="N428" s="83">
        <v>0</v>
      </c>
      <c r="O428" s="83">
        <v>0</v>
      </c>
      <c r="P428" s="83">
        <v>0</v>
      </c>
      <c r="Q428" s="83">
        <v>0</v>
      </c>
      <c r="R428" s="83">
        <v>0</v>
      </c>
      <c r="S428" s="83">
        <v>0</v>
      </c>
      <c r="T428" s="83">
        <v>0</v>
      </c>
      <c r="U428" s="60"/>
      <c r="V428" s="83">
        <f t="shared" si="1114"/>
        <v>0</v>
      </c>
      <c r="W428" s="88" t="e">
        <f>V428/V397</f>
        <v>#REF!</v>
      </c>
      <c r="X428" s="60"/>
      <c r="Y428" s="83">
        <f t="shared" ref="Y428:AJ428" si="1147">Y429+SUM(Y438:Y439)+SUM(Y442)+SUM(Y446:Y447)+SUM(Y451:Y453)</f>
        <v>0</v>
      </c>
      <c r="Z428" s="83">
        <f t="shared" si="1147"/>
        <v>0</v>
      </c>
      <c r="AA428" s="83">
        <f t="shared" si="1147"/>
        <v>0</v>
      </c>
      <c r="AB428" s="83">
        <f t="shared" si="1147"/>
        <v>0</v>
      </c>
      <c r="AC428" s="83">
        <f t="shared" si="1147"/>
        <v>0</v>
      </c>
      <c r="AD428" s="83">
        <f t="shared" si="1147"/>
        <v>0</v>
      </c>
      <c r="AE428" s="83">
        <f t="shared" si="1147"/>
        <v>0</v>
      </c>
      <c r="AF428" s="83">
        <f t="shared" si="1147"/>
        <v>0</v>
      </c>
      <c r="AG428" s="83">
        <f t="shared" si="1147"/>
        <v>0</v>
      </c>
      <c r="AH428" s="83">
        <f t="shared" si="1147"/>
        <v>0</v>
      </c>
      <c r="AI428" s="83">
        <f t="shared" si="1147"/>
        <v>0</v>
      </c>
      <c r="AJ428" s="83">
        <f t="shared" si="1147"/>
        <v>0</v>
      </c>
      <c r="AK428" s="60"/>
      <c r="AL428" s="83">
        <f t="shared" si="1116"/>
        <v>0</v>
      </c>
      <c r="AM428" s="88" t="e">
        <f>AL428/AL397</f>
        <v>#DIV/0!</v>
      </c>
      <c r="AN428" s="60" t="e">
        <f>D395&amp;D428</f>
        <v>#REF!</v>
      </c>
      <c r="AO428" s="83">
        <f t="shared" ref="AO428:AZ428" si="1148">AO429+SUM(AO438:AO439)+SUM(AO442)+SUM(AO446:AO447)+SUM(AO451:AO453)</f>
        <v>0</v>
      </c>
      <c r="AP428" s="83">
        <f t="shared" si="1148"/>
        <v>0</v>
      </c>
      <c r="AQ428" s="83">
        <f t="shared" si="1148"/>
        <v>0</v>
      </c>
      <c r="AR428" s="83">
        <f t="shared" si="1148"/>
        <v>0</v>
      </c>
      <c r="AS428" s="83">
        <f t="shared" si="1148"/>
        <v>0</v>
      </c>
      <c r="AT428" s="83">
        <f t="shared" si="1148"/>
        <v>0</v>
      </c>
      <c r="AU428" s="83">
        <f t="shared" si="1148"/>
        <v>0</v>
      </c>
      <c r="AV428" s="83">
        <f t="shared" si="1148"/>
        <v>0</v>
      </c>
      <c r="AW428" s="83">
        <f t="shared" si="1148"/>
        <v>0</v>
      </c>
      <c r="AX428" s="83">
        <f t="shared" si="1148"/>
        <v>0</v>
      </c>
      <c r="AY428" s="83">
        <f t="shared" si="1148"/>
        <v>0</v>
      </c>
      <c r="AZ428" s="83">
        <f t="shared" si="1148"/>
        <v>0</v>
      </c>
      <c r="BA428" s="60"/>
      <c r="BB428" s="83">
        <f t="shared" si="1118"/>
        <v>0</v>
      </c>
      <c r="BC428" s="88" t="e">
        <f>BB428/BB397</f>
        <v>#DIV/0!</v>
      </c>
      <c r="BD428" s="60"/>
      <c r="BE428" s="83"/>
      <c r="BF428" s="116"/>
      <c r="BG428" s="116"/>
      <c r="BH428" s="117"/>
      <c r="BI428" s="118"/>
      <c r="BJ428" s="82"/>
      <c r="BK428" s="117"/>
      <c r="BL428" s="60"/>
      <c r="BM428" s="83">
        <f>BM429+SUM(BM438:BM439)+SUM(BM442)+SUM(BM446:BM447)+SUM(BM451:BM453)</f>
        <v>0</v>
      </c>
      <c r="BN428" s="83">
        <f>BN429+SUM(BN438:BN439)+SUM(BN442)+SUM(BN446:BN447)+SUM(BN451:BN453)</f>
        <v>0</v>
      </c>
      <c r="BO428" s="83">
        <f>BO429+SUM(BO438:BO439)+SUM(BO442)+SUM(BO446:BO447)+SUM(BO451:BO453)</f>
        <v>0</v>
      </c>
      <c r="BP428" s="83">
        <f>BP429+SUM(BP438:BP439)+SUM(BP442)+SUM(BP446:BP447)+SUM(BP451:BP453)</f>
        <v>0</v>
      </c>
      <c r="BQ428" s="83" t="e">
        <f t="shared" ref="BQ428:BX428" si="1149">BQ429+SUM(BQ438:BQ439)+SUM(BQ442)+SUM(BQ446:BQ453)</f>
        <v>#REF!</v>
      </c>
      <c r="BR428" s="83" t="e">
        <f t="shared" si="1149"/>
        <v>#REF!</v>
      </c>
      <c r="BS428" s="83" t="e">
        <f t="shared" si="1149"/>
        <v>#REF!</v>
      </c>
      <c r="BT428" s="83" t="e">
        <f t="shared" si="1149"/>
        <v>#REF!</v>
      </c>
      <c r="BU428" s="83" t="e">
        <f t="shared" si="1149"/>
        <v>#REF!</v>
      </c>
      <c r="BV428" s="83" t="e">
        <f t="shared" si="1149"/>
        <v>#REF!</v>
      </c>
      <c r="BW428" s="83" t="e">
        <f t="shared" si="1149"/>
        <v>#REF!</v>
      </c>
      <c r="BX428" s="83" t="e">
        <f t="shared" si="1149"/>
        <v>#REF!</v>
      </c>
      <c r="BY428" s="60"/>
      <c r="BZ428" s="83" t="e">
        <f t="shared" si="1120"/>
        <v>#REF!</v>
      </c>
      <c r="CA428" s="88" t="e">
        <f>BZ428/BZ397</f>
        <v>#REF!</v>
      </c>
      <c r="CB428" s="60"/>
      <c r="CC428" s="83" t="e">
        <f t="shared" ref="CC428:CN428" si="1150">CC429+SUM(CC438:CC439)+SUM(CC442)+SUM(CC446:CC453)</f>
        <v>#REF!</v>
      </c>
      <c r="CD428" s="83" t="e">
        <f t="shared" si="1150"/>
        <v>#REF!</v>
      </c>
      <c r="CE428" s="83" t="e">
        <f t="shared" si="1150"/>
        <v>#REF!</v>
      </c>
      <c r="CF428" s="83" t="e">
        <f t="shared" si="1150"/>
        <v>#REF!</v>
      </c>
      <c r="CG428" s="83" t="e">
        <f t="shared" si="1150"/>
        <v>#REF!</v>
      </c>
      <c r="CH428" s="83" t="e">
        <f t="shared" si="1150"/>
        <v>#REF!</v>
      </c>
      <c r="CI428" s="83" t="e">
        <f t="shared" si="1150"/>
        <v>#REF!</v>
      </c>
      <c r="CJ428" s="83" t="e">
        <f t="shared" si="1150"/>
        <v>#REF!</v>
      </c>
      <c r="CK428" s="83" t="e">
        <f t="shared" si="1150"/>
        <v>#REF!</v>
      </c>
      <c r="CL428" s="83" t="e">
        <f t="shared" si="1150"/>
        <v>#REF!</v>
      </c>
      <c r="CM428" s="83" t="e">
        <f t="shared" si="1150"/>
        <v>#REF!</v>
      </c>
      <c r="CN428" s="83" t="e">
        <f t="shared" si="1150"/>
        <v>#REF!</v>
      </c>
      <c r="CO428" s="60"/>
      <c r="CP428" s="83" t="e">
        <f t="shared" si="1122"/>
        <v>#REF!</v>
      </c>
      <c r="CQ428" s="88" t="e">
        <f>CP428/CP397</f>
        <v>#REF!</v>
      </c>
    </row>
    <row r="429" spans="1:95" ht="10.5" customHeight="1" x14ac:dyDescent="0.25">
      <c r="A429" s="70" t="str">
        <f t="shared" ref="A429:A460" si="1151">B429&amp;D429</f>
        <v>DespesaTime CLT</v>
      </c>
      <c r="B429" s="70" t="s">
        <v>53</v>
      </c>
      <c r="C429" s="70"/>
      <c r="D429" s="60" t="s">
        <v>107</v>
      </c>
      <c r="E429" s="60" t="e">
        <f>D395</f>
        <v>#REF!</v>
      </c>
      <c r="F429" s="60"/>
      <c r="G429" s="62">
        <v>-0.23773058444214651</v>
      </c>
      <c r="H429" s="60"/>
      <c r="I429" s="67">
        <v>0</v>
      </c>
      <c r="J429" s="67">
        <v>0</v>
      </c>
      <c r="K429" s="67">
        <v>0</v>
      </c>
      <c r="L429" s="67">
        <v>0</v>
      </c>
      <c r="M429" s="67">
        <v>0</v>
      </c>
      <c r="N429" s="67">
        <v>0</v>
      </c>
      <c r="O429" s="67">
        <v>0</v>
      </c>
      <c r="P429" s="67">
        <v>0</v>
      </c>
      <c r="Q429" s="67">
        <v>0</v>
      </c>
      <c r="R429" s="67">
        <v>0</v>
      </c>
      <c r="S429" s="67">
        <v>0</v>
      </c>
      <c r="T429" s="67">
        <v>0</v>
      </c>
      <c r="U429" s="60"/>
      <c r="V429" s="87">
        <f t="shared" si="1114"/>
        <v>0</v>
      </c>
      <c r="W429" s="62" t="e">
        <f>V429/V397</f>
        <v>#REF!</v>
      </c>
      <c r="X429" s="60"/>
      <c r="Y429" s="67">
        <f t="shared" ref="Y429:AJ429" si="1152">SUM(Y430:Y437)</f>
        <v>0</v>
      </c>
      <c r="Z429" s="67">
        <f t="shared" si="1152"/>
        <v>0</v>
      </c>
      <c r="AA429" s="67">
        <f t="shared" si="1152"/>
        <v>0</v>
      </c>
      <c r="AB429" s="67">
        <f t="shared" si="1152"/>
        <v>0</v>
      </c>
      <c r="AC429" s="67">
        <f t="shared" si="1152"/>
        <v>0</v>
      </c>
      <c r="AD429" s="67">
        <f t="shared" si="1152"/>
        <v>0</v>
      </c>
      <c r="AE429" s="67">
        <f t="shared" si="1152"/>
        <v>0</v>
      </c>
      <c r="AF429" s="67">
        <f t="shared" si="1152"/>
        <v>0</v>
      </c>
      <c r="AG429" s="67">
        <f t="shared" si="1152"/>
        <v>0</v>
      </c>
      <c r="AH429" s="67">
        <f t="shared" si="1152"/>
        <v>0</v>
      </c>
      <c r="AI429" s="67">
        <f t="shared" si="1152"/>
        <v>0</v>
      </c>
      <c r="AJ429" s="67">
        <f t="shared" si="1152"/>
        <v>0</v>
      </c>
      <c r="AK429" s="60"/>
      <c r="AL429" s="87">
        <f t="shared" si="1116"/>
        <v>0</v>
      </c>
      <c r="AM429" s="62" t="e">
        <f>AL429/AL397</f>
        <v>#DIV/0!</v>
      </c>
      <c r="AN429" s="60" t="e">
        <f>D395&amp;D429</f>
        <v>#REF!</v>
      </c>
      <c r="AO429" s="67">
        <f t="shared" ref="AO429:AZ429" si="1153">SUM(AO430:AO437)</f>
        <v>0</v>
      </c>
      <c r="AP429" s="67">
        <f t="shared" si="1153"/>
        <v>0</v>
      </c>
      <c r="AQ429" s="67">
        <f t="shared" si="1153"/>
        <v>0</v>
      </c>
      <c r="AR429" s="67">
        <f t="shared" si="1153"/>
        <v>0</v>
      </c>
      <c r="AS429" s="67">
        <f t="shared" si="1153"/>
        <v>0</v>
      </c>
      <c r="AT429" s="67">
        <f t="shared" si="1153"/>
        <v>0</v>
      </c>
      <c r="AU429" s="67">
        <f t="shared" si="1153"/>
        <v>0</v>
      </c>
      <c r="AV429" s="67">
        <f t="shared" si="1153"/>
        <v>0</v>
      </c>
      <c r="AW429" s="67">
        <f t="shared" si="1153"/>
        <v>0</v>
      </c>
      <c r="AX429" s="67">
        <f t="shared" si="1153"/>
        <v>0</v>
      </c>
      <c r="AY429" s="67">
        <f t="shared" si="1153"/>
        <v>0</v>
      </c>
      <c r="AZ429" s="67">
        <f t="shared" si="1153"/>
        <v>0</v>
      </c>
      <c r="BA429" s="60"/>
      <c r="BB429" s="87">
        <f t="shared" si="1118"/>
        <v>0</v>
      </c>
      <c r="BC429" s="62" t="e">
        <f>BB429/BB397</f>
        <v>#DIV/0!</v>
      </c>
      <c r="BD429" s="60"/>
      <c r="BE429" s="67">
        <f>INDEX($BE$4:$BK$115,MATCH($D429,$D$4:$D$115,0),MATCH(BE$475,$BE$4:$BK$4,0))</f>
        <v>0</v>
      </c>
      <c r="BF429" s="119">
        <f>INDEX($BE$4:$BK$115,MATCH($D429,$D$4:$D$115,0),MATCH(BF$475,$BE$4:$BK$4,0))</f>
        <v>0</v>
      </c>
      <c r="BG429" s="120">
        <f>INDEX($BE$4:$BK$115,MATCH($D429,$D$4:$D$115,0),MATCH(BG$475,$BE$4:$BK$4,0))</f>
        <v>0</v>
      </c>
      <c r="BH429" s="121" t="e">
        <f>BH397</f>
        <v>#REF!</v>
      </c>
      <c r="BI429" s="69">
        <f t="shared" ref="BI429:BI446" si="1154">INDEX($BE$4:$BK$115,MATCH($D429,$D$4:$D$115,0),MATCH(BI$475,$BE$4:$BK$4,0))</f>
        <v>0</v>
      </c>
      <c r="BJ429" s="120"/>
      <c r="BK429" s="121"/>
      <c r="BL429" s="60"/>
      <c r="BM429" s="67">
        <f t="shared" ref="BM429:BX429" si="1155">SUM(BM430:BM437)</f>
        <v>0</v>
      </c>
      <c r="BN429" s="67">
        <f t="shared" si="1155"/>
        <v>0</v>
      </c>
      <c r="BO429" s="67">
        <f t="shared" si="1155"/>
        <v>0</v>
      </c>
      <c r="BP429" s="67">
        <f t="shared" si="1155"/>
        <v>0</v>
      </c>
      <c r="BQ429" s="67" t="e">
        <f t="shared" si="1155"/>
        <v>#REF!</v>
      </c>
      <c r="BR429" s="67" t="e">
        <f t="shared" si="1155"/>
        <v>#REF!</v>
      </c>
      <c r="BS429" s="67" t="e">
        <f t="shared" si="1155"/>
        <v>#REF!</v>
      </c>
      <c r="BT429" s="67" t="e">
        <f t="shared" si="1155"/>
        <v>#REF!</v>
      </c>
      <c r="BU429" s="67" t="e">
        <f t="shared" si="1155"/>
        <v>#REF!</v>
      </c>
      <c r="BV429" s="67" t="e">
        <f t="shared" si="1155"/>
        <v>#REF!</v>
      </c>
      <c r="BW429" s="67" t="e">
        <f t="shared" si="1155"/>
        <v>#REF!</v>
      </c>
      <c r="BX429" s="67" t="e">
        <f t="shared" si="1155"/>
        <v>#REF!</v>
      </c>
      <c r="BY429" s="60"/>
      <c r="BZ429" s="87" t="e">
        <f t="shared" si="1120"/>
        <v>#REF!</v>
      </c>
      <c r="CA429" s="62" t="e">
        <f>BZ429/BZ397</f>
        <v>#REF!</v>
      </c>
      <c r="CB429" s="60"/>
      <c r="CC429" s="67" t="e">
        <f t="shared" ref="CC429:CN429" si="1156">SUM(CC430:CC437)</f>
        <v>#REF!</v>
      </c>
      <c r="CD429" s="67" t="e">
        <f t="shared" si="1156"/>
        <v>#REF!</v>
      </c>
      <c r="CE429" s="67" t="e">
        <f t="shared" si="1156"/>
        <v>#REF!</v>
      </c>
      <c r="CF429" s="67" t="e">
        <f t="shared" si="1156"/>
        <v>#REF!</v>
      </c>
      <c r="CG429" s="67" t="e">
        <f t="shared" si="1156"/>
        <v>#REF!</v>
      </c>
      <c r="CH429" s="67" t="e">
        <f t="shared" si="1156"/>
        <v>#REF!</v>
      </c>
      <c r="CI429" s="67" t="e">
        <f t="shared" si="1156"/>
        <v>#REF!</v>
      </c>
      <c r="CJ429" s="67" t="e">
        <f t="shared" si="1156"/>
        <v>#REF!</v>
      </c>
      <c r="CK429" s="67" t="e">
        <f t="shared" si="1156"/>
        <v>#REF!</v>
      </c>
      <c r="CL429" s="67" t="e">
        <f t="shared" si="1156"/>
        <v>#REF!</v>
      </c>
      <c r="CM429" s="67" t="e">
        <f t="shared" si="1156"/>
        <v>#REF!</v>
      </c>
      <c r="CN429" s="67" t="e">
        <f t="shared" si="1156"/>
        <v>#REF!</v>
      </c>
      <c r="CO429" s="60"/>
      <c r="CP429" s="87" t="e">
        <f t="shared" si="1122"/>
        <v>#REF!</v>
      </c>
      <c r="CQ429" s="62" t="e">
        <f>CP429/CP397</f>
        <v>#REF!</v>
      </c>
    </row>
    <row r="430" spans="1:95" ht="10.5" customHeight="1" outlineLevel="1" x14ac:dyDescent="0.25">
      <c r="A430" s="70" t="str">
        <f t="shared" si="1151"/>
        <v>DespesaSalários</v>
      </c>
      <c r="B430" s="114" t="s">
        <v>53</v>
      </c>
      <c r="C430" s="78" t="s">
        <v>108</v>
      </c>
      <c r="D430" s="89" t="s">
        <v>108</v>
      </c>
      <c r="E430" s="89" t="e">
        <f>D395</f>
        <v>#REF!</v>
      </c>
      <c r="F430" s="89"/>
      <c r="G430" s="90">
        <v>-0.1181029571868451</v>
      </c>
      <c r="H430" s="89"/>
      <c r="I430" s="122">
        <v>0</v>
      </c>
      <c r="J430" s="122">
        <v>0</v>
      </c>
      <c r="K430" s="122">
        <v>0</v>
      </c>
      <c r="L430" s="122">
        <v>0</v>
      </c>
      <c r="M430" s="122">
        <v>0</v>
      </c>
      <c r="N430" s="122">
        <v>0</v>
      </c>
      <c r="O430" s="122">
        <v>0</v>
      </c>
      <c r="P430" s="122">
        <v>0</v>
      </c>
      <c r="Q430" s="122">
        <v>0</v>
      </c>
      <c r="R430" s="122">
        <v>0</v>
      </c>
      <c r="S430" s="122">
        <v>0</v>
      </c>
      <c r="T430" s="122">
        <v>0</v>
      </c>
      <c r="U430" s="89"/>
      <c r="V430" s="124">
        <f t="shared" si="1114"/>
        <v>0</v>
      </c>
      <c r="W430" s="90" t="e">
        <f>V430/V397</f>
        <v>#REF!</v>
      </c>
      <c r="X430" s="60"/>
      <c r="Y430" s="122">
        <f t="array" ref="Y430">IFERROR(INDEX(#REF!,MATCH($A395&amp;$D430,#REF!,0),MATCH(Y$3,#REF!,0)),0)</f>
        <v>0</v>
      </c>
      <c r="Z430" s="122">
        <f t="array" ref="Z430">IFERROR(INDEX(#REF!,MATCH($A395&amp;$D430,#REF!,0),MATCH(Z$3,#REF!,0)),0)</f>
        <v>0</v>
      </c>
      <c r="AA430" s="122">
        <f t="array" ref="AA430">IFERROR(INDEX(#REF!,MATCH($A395&amp;$D430,#REF!,0),MATCH(AA$3,#REF!,0)),0)</f>
        <v>0</v>
      </c>
      <c r="AB430" s="122">
        <f t="array" ref="AB430">IFERROR(INDEX(#REF!,MATCH($A395&amp;$D430,#REF!,0),MATCH(AB$3,#REF!,0)),0)</f>
        <v>0</v>
      </c>
      <c r="AC430" s="122">
        <f t="array" ref="AC430">IFERROR(INDEX(#REF!,MATCH($A395&amp;$D430,#REF!,0),MATCH(AC$3,#REF!,0)),0)</f>
        <v>0</v>
      </c>
      <c r="AD430" s="122">
        <f t="array" ref="AD430">IFERROR(INDEX(#REF!,MATCH($A395&amp;$D430,#REF!,0),MATCH(AD$3,#REF!,0)),0)</f>
        <v>0</v>
      </c>
      <c r="AE430" s="122">
        <f t="array" ref="AE430">IFERROR(INDEX(#REF!,MATCH($A395&amp;$D430,#REF!,0),MATCH(AE$3,#REF!,0)),0)</f>
        <v>0</v>
      </c>
      <c r="AF430" s="122">
        <f t="array" ref="AF430">IFERROR(INDEX(#REF!,MATCH($A395&amp;$D430,#REF!,0),MATCH(AF$3,#REF!,0)),0)</f>
        <v>0</v>
      </c>
      <c r="AG430" s="122">
        <f t="array" ref="AG430">IFERROR(INDEX(#REF!,MATCH($A395&amp;$D430,#REF!,0),MATCH(AG$3,#REF!,0)),0)</f>
        <v>0</v>
      </c>
      <c r="AH430" s="122">
        <f t="array" ref="AH430">IFERROR(INDEX(#REF!,MATCH($A395&amp;$D430,#REF!,0),MATCH(AH$3,#REF!,0)),0)</f>
        <v>0</v>
      </c>
      <c r="AI430" s="122">
        <f t="array" ref="AI430">IFERROR(INDEX(#REF!,MATCH($A395&amp;$D430,#REF!,0),MATCH(AI$3,#REF!,0)),0)</f>
        <v>0</v>
      </c>
      <c r="AJ430" s="122">
        <f t="array" ref="AJ430">IFERROR(INDEX(#REF!,MATCH($A395&amp;$D430,#REF!,0),MATCH(AJ$3,#REF!,0)),0)</f>
        <v>0</v>
      </c>
      <c r="AK430" s="89"/>
      <c r="AL430" s="124">
        <f t="shared" si="1116"/>
        <v>0</v>
      </c>
      <c r="AM430" s="90" t="e">
        <f>AL430/AL397</f>
        <v>#DIV/0!</v>
      </c>
      <c r="AN430" s="60" t="e">
        <f>D395&amp;D430</f>
        <v>#REF!</v>
      </c>
      <c r="AO430" s="122">
        <f t="array" ref="AO430">IFERROR(INDEX(#REF!,MATCH($A395&amp;$D430,#REF!,0),MATCH(AO$3,#REF!,0)),0)</f>
        <v>0</v>
      </c>
      <c r="AP430" s="122">
        <f t="array" ref="AP430">IFERROR(INDEX(#REF!,MATCH($A395&amp;$D430,#REF!,0),MATCH(AP$3,#REF!,0)),0)</f>
        <v>0</v>
      </c>
      <c r="AQ430" s="122">
        <f t="array" ref="AQ430">IFERROR(INDEX(#REF!,MATCH($A395&amp;$D430,#REF!,0),MATCH(AQ$3,#REF!,0)),0)</f>
        <v>0</v>
      </c>
      <c r="AR430" s="122">
        <f t="array" ref="AR430">IFERROR(INDEX(#REF!,MATCH($A395&amp;$D430,#REF!,0),MATCH(AR$3,#REF!,0)),0)</f>
        <v>0</v>
      </c>
      <c r="AS430" s="122">
        <f t="array" ref="AS430">IFERROR(INDEX(#REF!,MATCH($A395&amp;$D430,#REF!,0),MATCH(AS$3,#REF!,0)),0)</f>
        <v>0</v>
      </c>
      <c r="AT430" s="122">
        <f t="array" ref="AT430">IFERROR(INDEX(#REF!,MATCH($A395&amp;$D430,#REF!,0),MATCH(AT$3,#REF!,0)),0)</f>
        <v>0</v>
      </c>
      <c r="AU430" s="122">
        <f t="array" ref="AU430">IFERROR(INDEX(#REF!,MATCH($A395&amp;$D430,#REF!,0),MATCH(AU$3,#REF!,0)),0)</f>
        <v>0</v>
      </c>
      <c r="AV430" s="122">
        <f t="array" ref="AV430">IFERROR(INDEX(#REF!,MATCH($A395&amp;$D430,#REF!,0),MATCH(AV$3,#REF!,0)),0)</f>
        <v>0</v>
      </c>
      <c r="AW430" s="122">
        <f t="array" ref="AW430">IFERROR(INDEX(#REF!,MATCH($A395&amp;$D430,#REF!,0),MATCH(AW$3,#REF!,0)),0)</f>
        <v>0</v>
      </c>
      <c r="AX430" s="122">
        <f t="array" ref="AX430">IFERROR(INDEX(#REF!,MATCH($A395&amp;$D430,#REF!,0),MATCH(AX$3,#REF!,0)),0)</f>
        <v>0</v>
      </c>
      <c r="AY430" s="122">
        <f t="array" ref="AY430">IFERROR(INDEX(#REF!,MATCH($A395&amp;$D430,#REF!,0),MATCH(AY$3,#REF!,0)),0)</f>
        <v>0</v>
      </c>
      <c r="AZ430" s="122">
        <f t="array" ref="AZ430">IFERROR(INDEX(#REF!,MATCH($A395&amp;$D430,#REF!,0),MATCH(AZ$3,#REF!,0)),0)</f>
        <v>0</v>
      </c>
      <c r="BA430" s="89"/>
      <c r="BB430" s="124">
        <f t="shared" si="1118"/>
        <v>0</v>
      </c>
      <c r="BC430" s="90" t="e">
        <f>BB430/BB397</f>
        <v>#DIV/0!</v>
      </c>
      <c r="BD430" s="60"/>
      <c r="BE430" s="122"/>
      <c r="BF430" s="125">
        <f>-1900*3-3000</f>
        <v>-8700</v>
      </c>
      <c r="BG430" s="126">
        <f t="array" ref="BG430">INDEX($BE$4:$BK$115,MATCH($D430,$D$4:$D$115,0),MATCH(BG$475,$BE$4:$BK$4,0))</f>
        <v>0</v>
      </c>
      <c r="BH430" s="127" t="e">
        <f>BH397</f>
        <v>#REF!</v>
      </c>
      <c r="BI430" s="128">
        <f t="shared" si="1154"/>
        <v>0</v>
      </c>
      <c r="BJ430" s="126">
        <f t="shared" ref="BJ430:BJ437" si="1157">INDEX($BE$4:$BK$115,MATCH($D430,$D$4:$D$115,0),MATCH(BJ$475,$BE$4:$BK$4,0))</f>
        <v>0</v>
      </c>
      <c r="BK430" s="127" t="e">
        <f>#REF!</f>
        <v>#REF!</v>
      </c>
      <c r="BL430" s="60"/>
      <c r="BM430" s="122">
        <f t="array" ref="BM430">IFERROR(INDEX(#REF!,MATCH($A395&amp;$D430,#REF!,0),MATCH(BM$3,#REF!,0)),0)</f>
        <v>0</v>
      </c>
      <c r="BN430" s="122">
        <f t="array" ref="BN430">IFERROR(INDEX(#REF!,MATCH($A395&amp;$D430,#REF!,0),MATCH(BN$3,#REF!,0)),0)</f>
        <v>0</v>
      </c>
      <c r="BO430" s="122">
        <f t="array" ref="BO430">IFERROR(INDEX(#REF!,MATCH($A395&amp;$D430,#REF!,0),MATCH(BO$3,#REF!,0)),0)</f>
        <v>0</v>
      </c>
      <c r="BP430" s="122">
        <f t="array" ref="BP430">IFERROR(INDEX(#REF!,MATCH($A395&amp;$D430,#REF!,0),MATCH(BP$3,#REF!,0)),0)</f>
        <v>0</v>
      </c>
      <c r="BQ430" s="122" t="e">
        <f t="shared" ref="BQ430:BX430" si="1158">((BQ397*$G430*--(AND($BF430=0,$BG430=0))+$BF430+BQ397*$BG430)*--(BQ$3&gt;=$BH430))*(1+$BJ430*--(BQ$3&gt;=$BK430))*--(IFERROR(MOD(MONTH(BQ$3),$BI430),0)=0)</f>
        <v>#REF!</v>
      </c>
      <c r="BR430" s="122" t="e">
        <f t="shared" si="1158"/>
        <v>#REF!</v>
      </c>
      <c r="BS430" s="122" t="e">
        <f t="shared" si="1158"/>
        <v>#REF!</v>
      </c>
      <c r="BT430" s="122" t="e">
        <f t="shared" si="1158"/>
        <v>#REF!</v>
      </c>
      <c r="BU430" s="122" t="e">
        <f t="shared" si="1158"/>
        <v>#REF!</v>
      </c>
      <c r="BV430" s="122" t="e">
        <f t="shared" si="1158"/>
        <v>#REF!</v>
      </c>
      <c r="BW430" s="122" t="e">
        <f t="shared" si="1158"/>
        <v>#REF!</v>
      </c>
      <c r="BX430" s="122" t="e">
        <f t="shared" si="1158"/>
        <v>#REF!</v>
      </c>
      <c r="BY430" s="89"/>
      <c r="BZ430" s="124" t="e">
        <f t="shared" si="1120"/>
        <v>#REF!</v>
      </c>
      <c r="CA430" s="90" t="e">
        <f>BZ430/BZ397</f>
        <v>#REF!</v>
      </c>
      <c r="CB430" s="60"/>
      <c r="CC430" s="122" t="e">
        <f t="shared" ref="CC430:CN430" si="1159">((CC397*$G430*--(AND($BF430=0,$BG430=0))+$BF430+CC397*$BG430)*--(CC$3&gt;=$BH430))*(1+$BJ430*--(CC$3&gt;=$BK430))*--(IFERROR(MOD(MONTH(CC$3),$BI430),0)=0)</f>
        <v>#REF!</v>
      </c>
      <c r="CD430" s="122" t="e">
        <f t="shared" si="1159"/>
        <v>#REF!</v>
      </c>
      <c r="CE430" s="122" t="e">
        <f t="shared" si="1159"/>
        <v>#REF!</v>
      </c>
      <c r="CF430" s="122" t="e">
        <f t="shared" si="1159"/>
        <v>#REF!</v>
      </c>
      <c r="CG430" s="122" t="e">
        <f t="shared" si="1159"/>
        <v>#REF!</v>
      </c>
      <c r="CH430" s="122" t="e">
        <f t="shared" si="1159"/>
        <v>#REF!</v>
      </c>
      <c r="CI430" s="122" t="e">
        <f t="shared" si="1159"/>
        <v>#REF!</v>
      </c>
      <c r="CJ430" s="122" t="e">
        <f t="shared" si="1159"/>
        <v>#REF!</v>
      </c>
      <c r="CK430" s="122" t="e">
        <f t="shared" si="1159"/>
        <v>#REF!</v>
      </c>
      <c r="CL430" s="122" t="e">
        <f t="shared" si="1159"/>
        <v>#REF!</v>
      </c>
      <c r="CM430" s="122" t="e">
        <f t="shared" si="1159"/>
        <v>#REF!</v>
      </c>
      <c r="CN430" s="122" t="e">
        <f t="shared" si="1159"/>
        <v>#REF!</v>
      </c>
      <c r="CO430" s="89"/>
      <c r="CP430" s="124" t="e">
        <f t="shared" si="1122"/>
        <v>#REF!</v>
      </c>
      <c r="CQ430" s="90" t="e">
        <f>CP430/CP397</f>
        <v>#REF!</v>
      </c>
    </row>
    <row r="431" spans="1:95" ht="10.5" customHeight="1" outlineLevel="1" x14ac:dyDescent="0.25">
      <c r="A431" s="70" t="str">
        <f t="shared" si="1151"/>
        <v>DespesaFérias</v>
      </c>
      <c r="B431" s="114" t="s">
        <v>53</v>
      </c>
      <c r="C431" s="78" t="s">
        <v>109</v>
      </c>
      <c r="D431" s="89" t="s">
        <v>109</v>
      </c>
      <c r="E431" s="89" t="e">
        <f>D395</f>
        <v>#REF!</v>
      </c>
      <c r="F431" s="89"/>
      <c r="G431" s="90">
        <v>-9.8399946402394477E-3</v>
      </c>
      <c r="H431" s="89"/>
      <c r="I431" s="122">
        <v>0</v>
      </c>
      <c r="J431" s="122">
        <v>0</v>
      </c>
      <c r="K431" s="122">
        <v>0</v>
      </c>
      <c r="L431" s="122">
        <v>0</v>
      </c>
      <c r="M431" s="122">
        <v>0</v>
      </c>
      <c r="N431" s="122">
        <v>0</v>
      </c>
      <c r="O431" s="122">
        <v>0</v>
      </c>
      <c r="P431" s="122">
        <v>0</v>
      </c>
      <c r="Q431" s="122">
        <v>0</v>
      </c>
      <c r="R431" s="122">
        <v>0</v>
      </c>
      <c r="S431" s="122">
        <v>0</v>
      </c>
      <c r="T431" s="122">
        <v>0</v>
      </c>
      <c r="U431" s="89"/>
      <c r="V431" s="124">
        <f t="shared" si="1114"/>
        <v>0</v>
      </c>
      <c r="W431" s="90" t="e">
        <f>V431/V397</f>
        <v>#REF!</v>
      </c>
      <c r="X431" s="60"/>
      <c r="Y431" s="122">
        <f t="array" ref="Y431">IFERROR(INDEX(#REF!,MATCH($A395&amp;$D431,#REF!,0),MATCH(Y$3,#REF!,0)),0)</f>
        <v>0</v>
      </c>
      <c r="Z431" s="122">
        <f t="array" ref="Z431">IFERROR(INDEX(#REF!,MATCH($A395&amp;$D431,#REF!,0),MATCH(Z$3,#REF!,0)),0)</f>
        <v>0</v>
      </c>
      <c r="AA431" s="122">
        <f t="array" ref="AA431">IFERROR(INDEX(#REF!,MATCH($A395&amp;$D431,#REF!,0),MATCH(AA$3,#REF!,0)),0)</f>
        <v>0</v>
      </c>
      <c r="AB431" s="122">
        <f t="array" ref="AB431">IFERROR(INDEX(#REF!,MATCH($A395&amp;$D431,#REF!,0),MATCH(AB$3,#REF!,0)),0)</f>
        <v>0</v>
      </c>
      <c r="AC431" s="122">
        <f t="array" ref="AC431">IFERROR(INDEX(#REF!,MATCH($A395&amp;$D431,#REF!,0),MATCH(AC$3,#REF!,0)),0)</f>
        <v>0</v>
      </c>
      <c r="AD431" s="122">
        <f t="array" ref="AD431">IFERROR(INDEX(#REF!,MATCH($A395&amp;$D431,#REF!,0),MATCH(AD$3,#REF!,0)),0)</f>
        <v>0</v>
      </c>
      <c r="AE431" s="122">
        <f t="array" ref="AE431">IFERROR(INDEX(#REF!,MATCH($A395&amp;$D431,#REF!,0),MATCH(AE$3,#REF!,0)),0)</f>
        <v>0</v>
      </c>
      <c r="AF431" s="122">
        <f t="array" ref="AF431">IFERROR(INDEX(#REF!,MATCH($A395&amp;$D431,#REF!,0),MATCH(AF$3,#REF!,0)),0)</f>
        <v>0</v>
      </c>
      <c r="AG431" s="122">
        <f t="array" ref="AG431">IFERROR(INDEX(#REF!,MATCH($A395&amp;$D431,#REF!,0),MATCH(AG$3,#REF!,0)),0)</f>
        <v>0</v>
      </c>
      <c r="AH431" s="122">
        <f t="array" ref="AH431">IFERROR(INDEX(#REF!,MATCH($A395&amp;$D431,#REF!,0),MATCH(AH$3,#REF!,0)),0)</f>
        <v>0</v>
      </c>
      <c r="AI431" s="122">
        <f t="array" ref="AI431">IFERROR(INDEX(#REF!,MATCH($A395&amp;$D431,#REF!,0),MATCH(AI$3,#REF!,0)),0)</f>
        <v>0</v>
      </c>
      <c r="AJ431" s="122">
        <f t="array" ref="AJ431">IFERROR(INDEX(#REF!,MATCH($A395&amp;$D431,#REF!,0),MATCH(AJ$3,#REF!,0)),0)</f>
        <v>0</v>
      </c>
      <c r="AK431" s="89"/>
      <c r="AL431" s="124">
        <f t="shared" si="1116"/>
        <v>0</v>
      </c>
      <c r="AM431" s="90" t="e">
        <f>AL431/AL397</f>
        <v>#DIV/0!</v>
      </c>
      <c r="AN431" s="60" t="e">
        <f>D395&amp;D431</f>
        <v>#REF!</v>
      </c>
      <c r="AO431" s="122">
        <f t="array" ref="AO431">IFERROR(INDEX(#REF!,MATCH($A395&amp;$D431,#REF!,0),MATCH(AO$3,#REF!,0)),0)</f>
        <v>0</v>
      </c>
      <c r="AP431" s="122">
        <f t="array" ref="AP431">IFERROR(INDEX(#REF!,MATCH($A395&amp;$D431,#REF!,0),MATCH(AP$3,#REF!,0)),0)</f>
        <v>0</v>
      </c>
      <c r="AQ431" s="122">
        <f t="array" ref="AQ431">IFERROR(INDEX(#REF!,MATCH($A395&amp;$D431,#REF!,0),MATCH(AQ$3,#REF!,0)),0)</f>
        <v>0</v>
      </c>
      <c r="AR431" s="122">
        <f t="array" ref="AR431">IFERROR(INDEX(#REF!,MATCH($A395&amp;$D431,#REF!,0),MATCH(AR$3,#REF!,0)),0)</f>
        <v>0</v>
      </c>
      <c r="AS431" s="122">
        <f t="array" ref="AS431">IFERROR(INDEX(#REF!,MATCH($A395&amp;$D431,#REF!,0),MATCH(AS$3,#REF!,0)),0)</f>
        <v>0</v>
      </c>
      <c r="AT431" s="122">
        <f t="array" ref="AT431">IFERROR(INDEX(#REF!,MATCH($A395&amp;$D431,#REF!,0),MATCH(AT$3,#REF!,0)),0)</f>
        <v>0</v>
      </c>
      <c r="AU431" s="122">
        <f t="array" ref="AU431">IFERROR(INDEX(#REF!,MATCH($A395&amp;$D431,#REF!,0),MATCH(AU$3,#REF!,0)),0)</f>
        <v>0</v>
      </c>
      <c r="AV431" s="122">
        <f t="array" ref="AV431">IFERROR(INDEX(#REF!,MATCH($A395&amp;$D431,#REF!,0),MATCH(AV$3,#REF!,0)),0)</f>
        <v>0</v>
      </c>
      <c r="AW431" s="122">
        <f t="array" ref="AW431">IFERROR(INDEX(#REF!,MATCH($A395&amp;$D431,#REF!,0),MATCH(AW$3,#REF!,0)),0)</f>
        <v>0</v>
      </c>
      <c r="AX431" s="122">
        <f t="array" ref="AX431">IFERROR(INDEX(#REF!,MATCH($A395&amp;$D431,#REF!,0),MATCH(AX$3,#REF!,0)),0)</f>
        <v>0</v>
      </c>
      <c r="AY431" s="122">
        <f t="array" ref="AY431">IFERROR(INDEX(#REF!,MATCH($A395&amp;$D431,#REF!,0),MATCH(AY$3,#REF!,0)),0)</f>
        <v>0</v>
      </c>
      <c r="AZ431" s="122">
        <f t="array" ref="AZ431">IFERROR(INDEX(#REF!,MATCH($A395&amp;$D431,#REF!,0),MATCH(AZ$3,#REF!,0)),0)</f>
        <v>0</v>
      </c>
      <c r="BA431" s="89"/>
      <c r="BB431" s="124">
        <f t="shared" si="1118"/>
        <v>0</v>
      </c>
      <c r="BC431" s="90" t="e">
        <f>BB431/BB397</f>
        <v>#DIV/0!</v>
      </c>
      <c r="BD431" s="60"/>
      <c r="BE431" s="122">
        <f t="shared" ref="BE431:BG446" si="1160">INDEX($BE$4:$BK$115,MATCH($D431,$D$4:$D$115,0),MATCH(BE$475,$BE$4:$BK$4,0))</f>
        <v>0</v>
      </c>
      <c r="BF431" s="125">
        <f t="shared" si="1160"/>
        <v>0</v>
      </c>
      <c r="BG431" s="126">
        <f t="shared" si="1160"/>
        <v>2.7777777777777776E-2</v>
      </c>
      <c r="BH431" s="127" t="e">
        <f>BH397</f>
        <v>#REF!</v>
      </c>
      <c r="BI431" s="128">
        <f t="shared" si="1154"/>
        <v>0</v>
      </c>
      <c r="BJ431" s="126">
        <f t="shared" si="1157"/>
        <v>0</v>
      </c>
      <c r="BK431" s="127">
        <f t="shared" ref="BK431:BK437" si="1161">INDEX($BE$4:$BK$115,MATCH($D431,$D$4:$D$115,0),MATCH(BK$475,$BE$4:$BK$4,0))</f>
        <v>0</v>
      </c>
      <c r="BL431" s="60"/>
      <c r="BM431" s="122">
        <f t="array" ref="BM431">IFERROR(INDEX(#REF!,MATCH($A395&amp;$D431,#REF!,0),MATCH(BM$3,#REF!,0)),0)</f>
        <v>0</v>
      </c>
      <c r="BN431" s="122">
        <f t="array" ref="BN431">IFERROR(INDEX(#REF!,MATCH($A395&amp;$D431,#REF!,0),MATCH(BN$3,#REF!,0)),0)</f>
        <v>0</v>
      </c>
      <c r="BO431" s="122">
        <f t="array" ref="BO431">IFERROR(INDEX(#REF!,MATCH($A395&amp;$D431,#REF!,0),MATCH(BO$3,#REF!,0)),0)</f>
        <v>0</v>
      </c>
      <c r="BP431" s="122">
        <f t="array" ref="BP431">IFERROR(INDEX(#REF!,MATCH($A395&amp;$D431,#REF!,0),MATCH(BP$3,#REF!,0)),0)</f>
        <v>0</v>
      </c>
      <c r="BQ431" s="122" t="e">
        <f t="shared" ref="BQ431:BX431" si="1162">BQ430*$BG431</f>
        <v>#REF!</v>
      </c>
      <c r="BR431" s="122" t="e">
        <f t="shared" si="1162"/>
        <v>#REF!</v>
      </c>
      <c r="BS431" s="122" t="e">
        <f t="shared" si="1162"/>
        <v>#REF!</v>
      </c>
      <c r="BT431" s="122" t="e">
        <f t="shared" si="1162"/>
        <v>#REF!</v>
      </c>
      <c r="BU431" s="122" t="e">
        <f t="shared" si="1162"/>
        <v>#REF!</v>
      </c>
      <c r="BV431" s="122" t="e">
        <f t="shared" si="1162"/>
        <v>#REF!</v>
      </c>
      <c r="BW431" s="122" t="e">
        <f t="shared" si="1162"/>
        <v>#REF!</v>
      </c>
      <c r="BX431" s="122" t="e">
        <f t="shared" si="1162"/>
        <v>#REF!</v>
      </c>
      <c r="BY431" s="89"/>
      <c r="BZ431" s="124" t="e">
        <f t="shared" si="1120"/>
        <v>#REF!</v>
      </c>
      <c r="CA431" s="90" t="e">
        <f>BZ431/BZ397</f>
        <v>#REF!</v>
      </c>
      <c r="CB431" s="60"/>
      <c r="CC431" s="122" t="e">
        <f t="shared" ref="CC431:CN431" si="1163">CC430*$BG431</f>
        <v>#REF!</v>
      </c>
      <c r="CD431" s="122" t="e">
        <f t="shared" si="1163"/>
        <v>#REF!</v>
      </c>
      <c r="CE431" s="122" t="e">
        <f t="shared" si="1163"/>
        <v>#REF!</v>
      </c>
      <c r="CF431" s="122" t="e">
        <f t="shared" si="1163"/>
        <v>#REF!</v>
      </c>
      <c r="CG431" s="122" t="e">
        <f t="shared" si="1163"/>
        <v>#REF!</v>
      </c>
      <c r="CH431" s="122" t="e">
        <f t="shared" si="1163"/>
        <v>#REF!</v>
      </c>
      <c r="CI431" s="122" t="e">
        <f t="shared" si="1163"/>
        <v>#REF!</v>
      </c>
      <c r="CJ431" s="122" t="e">
        <f t="shared" si="1163"/>
        <v>#REF!</v>
      </c>
      <c r="CK431" s="122" t="e">
        <f t="shared" si="1163"/>
        <v>#REF!</v>
      </c>
      <c r="CL431" s="122" t="e">
        <f t="shared" si="1163"/>
        <v>#REF!</v>
      </c>
      <c r="CM431" s="122" t="e">
        <f t="shared" si="1163"/>
        <v>#REF!</v>
      </c>
      <c r="CN431" s="122" t="e">
        <f t="shared" si="1163"/>
        <v>#REF!</v>
      </c>
      <c r="CO431" s="89"/>
      <c r="CP431" s="124" t="e">
        <f t="shared" si="1122"/>
        <v>#REF!</v>
      </c>
      <c r="CQ431" s="90" t="e">
        <f>CP431/CP397</f>
        <v>#REF!</v>
      </c>
    </row>
    <row r="432" spans="1:95" ht="10.5" customHeight="1" outlineLevel="1" x14ac:dyDescent="0.25">
      <c r="A432" s="70" t="str">
        <f t="shared" si="1151"/>
        <v>Despesa13º salário</v>
      </c>
      <c r="B432" s="114" t="s">
        <v>53</v>
      </c>
      <c r="C432" s="78" t="s">
        <v>110</v>
      </c>
      <c r="D432" s="89" t="s">
        <v>110</v>
      </c>
      <c r="E432" s="89" t="e">
        <f>D395</f>
        <v>#REF!</v>
      </c>
      <c r="F432" s="89"/>
      <c r="G432" s="90">
        <v>0</v>
      </c>
      <c r="H432" s="89"/>
      <c r="I432" s="122">
        <v>0</v>
      </c>
      <c r="J432" s="122">
        <v>0</v>
      </c>
      <c r="K432" s="122">
        <v>0</v>
      </c>
      <c r="L432" s="122">
        <v>0</v>
      </c>
      <c r="M432" s="122">
        <v>0</v>
      </c>
      <c r="N432" s="122">
        <v>0</v>
      </c>
      <c r="O432" s="122">
        <v>0</v>
      </c>
      <c r="P432" s="122">
        <v>0</v>
      </c>
      <c r="Q432" s="122">
        <v>0</v>
      </c>
      <c r="R432" s="122">
        <v>0</v>
      </c>
      <c r="S432" s="122">
        <v>0</v>
      </c>
      <c r="T432" s="122">
        <v>0</v>
      </c>
      <c r="U432" s="89"/>
      <c r="V432" s="124">
        <f t="shared" si="1114"/>
        <v>0</v>
      </c>
      <c r="W432" s="90" t="e">
        <f>V432/V397</f>
        <v>#REF!</v>
      </c>
      <c r="X432" s="60"/>
      <c r="Y432" s="122">
        <f t="array" ref="Y432">IFERROR(INDEX(#REF!,MATCH($A395&amp;$D432,#REF!,0),MATCH(Y$3,#REF!,0)),0)</f>
        <v>0</v>
      </c>
      <c r="Z432" s="122">
        <f t="array" ref="Z432">IFERROR(INDEX(#REF!,MATCH($A395&amp;$D432,#REF!,0),MATCH(Z$3,#REF!,0)),0)</f>
        <v>0</v>
      </c>
      <c r="AA432" s="122">
        <f t="array" ref="AA432">IFERROR(INDEX(#REF!,MATCH($A395&amp;$D432,#REF!,0),MATCH(AA$3,#REF!,0)),0)</f>
        <v>0</v>
      </c>
      <c r="AB432" s="122">
        <f t="array" ref="AB432">IFERROR(INDEX(#REF!,MATCH($A395&amp;$D432,#REF!,0),MATCH(AB$3,#REF!,0)),0)</f>
        <v>0</v>
      </c>
      <c r="AC432" s="122">
        <f t="array" ref="AC432">IFERROR(INDEX(#REF!,MATCH($A395&amp;$D432,#REF!,0),MATCH(AC$3,#REF!,0)),0)</f>
        <v>0</v>
      </c>
      <c r="AD432" s="122">
        <f t="array" ref="AD432">IFERROR(INDEX(#REF!,MATCH($A395&amp;$D432,#REF!,0),MATCH(AD$3,#REF!,0)),0)</f>
        <v>0</v>
      </c>
      <c r="AE432" s="122">
        <f t="array" ref="AE432">IFERROR(INDEX(#REF!,MATCH($A395&amp;$D432,#REF!,0),MATCH(AE$3,#REF!,0)),0)</f>
        <v>0</v>
      </c>
      <c r="AF432" s="122">
        <f t="array" ref="AF432">IFERROR(INDEX(#REF!,MATCH($A395&amp;$D432,#REF!,0),MATCH(AF$3,#REF!,0)),0)</f>
        <v>0</v>
      </c>
      <c r="AG432" s="122">
        <f t="array" ref="AG432">IFERROR(INDEX(#REF!,MATCH($A395&amp;$D432,#REF!,0),MATCH(AG$3,#REF!,0)),0)</f>
        <v>0</v>
      </c>
      <c r="AH432" s="122">
        <f t="array" ref="AH432">IFERROR(INDEX(#REF!,MATCH($A395&amp;$D432,#REF!,0),MATCH(AH$3,#REF!,0)),0)</f>
        <v>0</v>
      </c>
      <c r="AI432" s="122">
        <f t="array" ref="AI432">IFERROR(INDEX(#REF!,MATCH($A395&amp;$D432,#REF!,0),MATCH(AI$3,#REF!,0)),0)</f>
        <v>0</v>
      </c>
      <c r="AJ432" s="122">
        <f t="array" ref="AJ432">IFERROR(INDEX(#REF!,MATCH($A395&amp;$D432,#REF!,0),MATCH(AJ$3,#REF!,0)),0)</f>
        <v>0</v>
      </c>
      <c r="AK432" s="89"/>
      <c r="AL432" s="124">
        <f t="shared" si="1116"/>
        <v>0</v>
      </c>
      <c r="AM432" s="90" t="e">
        <f>AL432/AL397</f>
        <v>#DIV/0!</v>
      </c>
      <c r="AN432" s="60" t="e">
        <f>D395&amp;D432</f>
        <v>#REF!</v>
      </c>
      <c r="AO432" s="122">
        <f t="array" ref="AO432">IFERROR(INDEX(#REF!,MATCH($A395&amp;$D432,#REF!,0),MATCH(AO$3,#REF!,0)),0)</f>
        <v>0</v>
      </c>
      <c r="AP432" s="122">
        <f t="array" ref="AP432">IFERROR(INDEX(#REF!,MATCH($A395&amp;$D432,#REF!,0),MATCH(AP$3,#REF!,0)),0)</f>
        <v>0</v>
      </c>
      <c r="AQ432" s="122">
        <f t="array" ref="AQ432">IFERROR(INDEX(#REF!,MATCH($A395&amp;$D432,#REF!,0),MATCH(AQ$3,#REF!,0)),0)</f>
        <v>0</v>
      </c>
      <c r="AR432" s="122">
        <f t="array" ref="AR432">IFERROR(INDEX(#REF!,MATCH($A395&amp;$D432,#REF!,0),MATCH(AR$3,#REF!,0)),0)</f>
        <v>0</v>
      </c>
      <c r="AS432" s="122">
        <f t="array" ref="AS432">IFERROR(INDEX(#REF!,MATCH($A395&amp;$D432,#REF!,0),MATCH(AS$3,#REF!,0)),0)</f>
        <v>0</v>
      </c>
      <c r="AT432" s="122">
        <f t="array" ref="AT432">IFERROR(INDEX(#REF!,MATCH($A395&amp;$D432,#REF!,0),MATCH(AT$3,#REF!,0)),0)</f>
        <v>0</v>
      </c>
      <c r="AU432" s="122">
        <f t="array" ref="AU432">IFERROR(INDEX(#REF!,MATCH($A395&amp;$D432,#REF!,0),MATCH(AU$3,#REF!,0)),0)</f>
        <v>0</v>
      </c>
      <c r="AV432" s="122">
        <f t="array" ref="AV432">IFERROR(INDEX(#REF!,MATCH($A395&amp;$D432,#REF!,0),MATCH(AV$3,#REF!,0)),0)</f>
        <v>0</v>
      </c>
      <c r="AW432" s="122">
        <f t="array" ref="AW432">IFERROR(INDEX(#REF!,MATCH($A395&amp;$D432,#REF!,0),MATCH(AW$3,#REF!,0)),0)</f>
        <v>0</v>
      </c>
      <c r="AX432" s="122">
        <f t="array" ref="AX432">IFERROR(INDEX(#REF!,MATCH($A395&amp;$D432,#REF!,0),MATCH(AX$3,#REF!,0)),0)</f>
        <v>0</v>
      </c>
      <c r="AY432" s="122">
        <f t="array" ref="AY432">IFERROR(INDEX(#REF!,MATCH($A395&amp;$D432,#REF!,0),MATCH(AY$3,#REF!,0)),0)</f>
        <v>0</v>
      </c>
      <c r="AZ432" s="122">
        <f t="array" ref="AZ432">IFERROR(INDEX(#REF!,MATCH($A395&amp;$D432,#REF!,0),MATCH(AZ$3,#REF!,0)),0)</f>
        <v>0</v>
      </c>
      <c r="BA432" s="89"/>
      <c r="BB432" s="124">
        <f t="shared" si="1118"/>
        <v>0</v>
      </c>
      <c r="BC432" s="90" t="e">
        <f>BB432/BB397</f>
        <v>#DIV/0!</v>
      </c>
      <c r="BD432" s="60"/>
      <c r="BE432" s="122">
        <f t="shared" si="1160"/>
        <v>0</v>
      </c>
      <c r="BF432" s="125">
        <f t="shared" si="1160"/>
        <v>0</v>
      </c>
      <c r="BG432" s="131">
        <f t="shared" si="1160"/>
        <v>8.3333333333333329E-2</v>
      </c>
      <c r="BH432" s="127" t="e">
        <f>BH397</f>
        <v>#REF!</v>
      </c>
      <c r="BI432" s="128">
        <f t="shared" si="1154"/>
        <v>0</v>
      </c>
      <c r="BJ432" s="126">
        <f t="shared" si="1157"/>
        <v>0</v>
      </c>
      <c r="BK432" s="127">
        <f t="shared" si="1161"/>
        <v>0</v>
      </c>
      <c r="BL432" s="60"/>
      <c r="BM432" s="122">
        <f t="array" ref="BM432">IFERROR(INDEX(#REF!,MATCH($A395&amp;$D432,#REF!,0),MATCH(BM$3,#REF!,0)),0)</f>
        <v>0</v>
      </c>
      <c r="BN432" s="122">
        <f t="array" ref="BN432">IFERROR(INDEX(#REF!,MATCH($A395&amp;$D432,#REF!,0),MATCH(BN$3,#REF!,0)),0)</f>
        <v>0</v>
      </c>
      <c r="BO432" s="122">
        <f t="array" ref="BO432">IFERROR(INDEX(#REF!,MATCH($A395&amp;$D432,#REF!,0),MATCH(BO$3,#REF!,0)),0)</f>
        <v>0</v>
      </c>
      <c r="BP432" s="122">
        <f t="array" ref="BP432">IFERROR(INDEX(#REF!,MATCH($A395&amp;$D432,#REF!,0),MATCH(BP$3,#REF!,0)),0)</f>
        <v>0</v>
      </c>
      <c r="BQ432" s="122" t="e">
        <f t="shared" ref="BQ432:BX432" si="1164">BQ430*$BG432</f>
        <v>#REF!</v>
      </c>
      <c r="BR432" s="122" t="e">
        <f t="shared" si="1164"/>
        <v>#REF!</v>
      </c>
      <c r="BS432" s="122" t="e">
        <f t="shared" si="1164"/>
        <v>#REF!</v>
      </c>
      <c r="BT432" s="122" t="e">
        <f t="shared" si="1164"/>
        <v>#REF!</v>
      </c>
      <c r="BU432" s="122" t="e">
        <f t="shared" si="1164"/>
        <v>#REF!</v>
      </c>
      <c r="BV432" s="122" t="e">
        <f t="shared" si="1164"/>
        <v>#REF!</v>
      </c>
      <c r="BW432" s="122" t="e">
        <f t="shared" si="1164"/>
        <v>#REF!</v>
      </c>
      <c r="BX432" s="122" t="e">
        <f t="shared" si="1164"/>
        <v>#REF!</v>
      </c>
      <c r="BY432" s="89"/>
      <c r="BZ432" s="124" t="e">
        <f t="shared" si="1120"/>
        <v>#REF!</v>
      </c>
      <c r="CA432" s="90" t="e">
        <f>BZ432/BZ397</f>
        <v>#REF!</v>
      </c>
      <c r="CB432" s="60"/>
      <c r="CC432" s="122" t="e">
        <f t="shared" ref="CC432:CN432" si="1165">CC430*$BG432</f>
        <v>#REF!</v>
      </c>
      <c r="CD432" s="122" t="e">
        <f t="shared" si="1165"/>
        <v>#REF!</v>
      </c>
      <c r="CE432" s="122" t="e">
        <f t="shared" si="1165"/>
        <v>#REF!</v>
      </c>
      <c r="CF432" s="122" t="e">
        <f t="shared" si="1165"/>
        <v>#REF!</v>
      </c>
      <c r="CG432" s="122" t="e">
        <f t="shared" si="1165"/>
        <v>#REF!</v>
      </c>
      <c r="CH432" s="122" t="e">
        <f t="shared" si="1165"/>
        <v>#REF!</v>
      </c>
      <c r="CI432" s="122" t="e">
        <f t="shared" si="1165"/>
        <v>#REF!</v>
      </c>
      <c r="CJ432" s="122" t="e">
        <f t="shared" si="1165"/>
        <v>#REF!</v>
      </c>
      <c r="CK432" s="122" t="e">
        <f t="shared" si="1165"/>
        <v>#REF!</v>
      </c>
      <c r="CL432" s="122" t="e">
        <f t="shared" si="1165"/>
        <v>#REF!</v>
      </c>
      <c r="CM432" s="122" t="e">
        <f t="shared" si="1165"/>
        <v>#REF!</v>
      </c>
      <c r="CN432" s="122" t="e">
        <f t="shared" si="1165"/>
        <v>#REF!</v>
      </c>
      <c r="CO432" s="89"/>
      <c r="CP432" s="124" t="e">
        <f t="shared" si="1122"/>
        <v>#REF!</v>
      </c>
      <c r="CQ432" s="90" t="e">
        <f>CP432/CP397</f>
        <v>#REF!</v>
      </c>
    </row>
    <row r="433" spans="1:95" ht="10.5" customHeight="1" outlineLevel="1" x14ac:dyDescent="0.25">
      <c r="A433" s="70" t="str">
        <f t="shared" si="1151"/>
        <v>DespesaEncargos</v>
      </c>
      <c r="B433" s="114" t="s">
        <v>53</v>
      </c>
      <c r="C433" s="78" t="s">
        <v>270</v>
      </c>
      <c r="D433" s="89" t="s">
        <v>111</v>
      </c>
      <c r="E433" s="89" t="e">
        <f>D395</f>
        <v>#REF!</v>
      </c>
      <c r="F433" s="89"/>
      <c r="G433" s="90">
        <v>-2.2443045611408079E-2</v>
      </c>
      <c r="H433" s="89"/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89"/>
      <c r="V433" s="124">
        <f t="shared" si="1114"/>
        <v>0</v>
      </c>
      <c r="W433" s="90" t="e">
        <f>V433/V397</f>
        <v>#REF!</v>
      </c>
      <c r="X433" s="60"/>
      <c r="Y433" s="122">
        <f t="array" ref="Y433">IFERROR(INDEX(#REF!,MATCH($A395&amp;$D433,#REF!,0),MATCH(Y$3,#REF!,0)),0)</f>
        <v>0</v>
      </c>
      <c r="Z433" s="122">
        <f t="array" ref="Z433">IFERROR(INDEX(#REF!,MATCH($A395&amp;$D433,#REF!,0),MATCH(Z$3,#REF!,0)),0)</f>
        <v>0</v>
      </c>
      <c r="AA433" s="122">
        <f t="array" ref="AA433">IFERROR(INDEX(#REF!,MATCH($A395&amp;$D433,#REF!,0),MATCH(AA$3,#REF!,0)),0)</f>
        <v>0</v>
      </c>
      <c r="AB433" s="122">
        <f t="array" ref="AB433">IFERROR(INDEX(#REF!,MATCH($A395&amp;$D433,#REF!,0),MATCH(AB$3,#REF!,0)),0)</f>
        <v>0</v>
      </c>
      <c r="AC433" s="122">
        <f t="array" ref="AC433">IFERROR(INDEX(#REF!,MATCH($A395&amp;$D433,#REF!,0),MATCH(AC$3,#REF!,0)),0)</f>
        <v>0</v>
      </c>
      <c r="AD433" s="122">
        <f t="array" ref="AD433">IFERROR(INDEX(#REF!,MATCH($A395&amp;$D433,#REF!,0),MATCH(AD$3,#REF!,0)),0)</f>
        <v>0</v>
      </c>
      <c r="AE433" s="122">
        <f t="array" ref="AE433">IFERROR(INDEX(#REF!,MATCH($A395&amp;$D433,#REF!,0),MATCH(AE$3,#REF!,0)),0)</f>
        <v>0</v>
      </c>
      <c r="AF433" s="122">
        <f t="array" ref="AF433">IFERROR(INDEX(#REF!,MATCH($A395&amp;$D433,#REF!,0),MATCH(AF$3,#REF!,0)),0)</f>
        <v>0</v>
      </c>
      <c r="AG433" s="122">
        <f t="array" ref="AG433">IFERROR(INDEX(#REF!,MATCH($A395&amp;$D433,#REF!,0),MATCH(AG$3,#REF!,0)),0)</f>
        <v>0</v>
      </c>
      <c r="AH433" s="122">
        <f t="array" ref="AH433">IFERROR(INDEX(#REF!,MATCH($A395&amp;$D433,#REF!,0),MATCH(AH$3,#REF!,0)),0)</f>
        <v>0</v>
      </c>
      <c r="AI433" s="122">
        <f t="array" ref="AI433">IFERROR(INDEX(#REF!,MATCH($A395&amp;$D433,#REF!,0),MATCH(AI$3,#REF!,0)),0)</f>
        <v>0</v>
      </c>
      <c r="AJ433" s="122">
        <f t="array" ref="AJ433">IFERROR(INDEX(#REF!,MATCH($A395&amp;$D433,#REF!,0),MATCH(AJ$3,#REF!,0)),0)</f>
        <v>0</v>
      </c>
      <c r="AK433" s="89"/>
      <c r="AL433" s="124">
        <f t="shared" si="1116"/>
        <v>0</v>
      </c>
      <c r="AM433" s="90" t="e">
        <f>AL433/AL397</f>
        <v>#DIV/0!</v>
      </c>
      <c r="AN433" s="60" t="e">
        <f>D395&amp;D433</f>
        <v>#REF!</v>
      </c>
      <c r="AO433" s="122">
        <f t="array" ref="AO433">IFERROR(INDEX(#REF!,MATCH($A395&amp;$D433,#REF!,0),MATCH(AO$3,#REF!,0)),0)</f>
        <v>0</v>
      </c>
      <c r="AP433" s="122">
        <f t="array" ref="AP433">IFERROR(INDEX(#REF!,MATCH($A395&amp;$D433,#REF!,0),MATCH(AP$3,#REF!,0)),0)</f>
        <v>0</v>
      </c>
      <c r="AQ433" s="122">
        <f t="array" ref="AQ433">IFERROR(INDEX(#REF!,MATCH($A395&amp;$D433,#REF!,0),MATCH(AQ$3,#REF!,0)),0)</f>
        <v>0</v>
      </c>
      <c r="AR433" s="122">
        <f t="array" ref="AR433">IFERROR(INDEX(#REF!,MATCH($A395&amp;$D433,#REF!,0),MATCH(AR$3,#REF!,0)),0)</f>
        <v>0</v>
      </c>
      <c r="AS433" s="122">
        <f t="array" ref="AS433">IFERROR(INDEX(#REF!,MATCH($A395&amp;$D433,#REF!,0),MATCH(AS$3,#REF!,0)),0)</f>
        <v>0</v>
      </c>
      <c r="AT433" s="122">
        <f t="array" ref="AT433">IFERROR(INDEX(#REF!,MATCH($A395&amp;$D433,#REF!,0),MATCH(AT$3,#REF!,0)),0)</f>
        <v>0</v>
      </c>
      <c r="AU433" s="122">
        <f t="array" ref="AU433">IFERROR(INDEX(#REF!,MATCH($A395&amp;$D433,#REF!,0),MATCH(AU$3,#REF!,0)),0)</f>
        <v>0</v>
      </c>
      <c r="AV433" s="122">
        <f t="array" ref="AV433">IFERROR(INDEX(#REF!,MATCH($A395&amp;$D433,#REF!,0),MATCH(AV$3,#REF!,0)),0)</f>
        <v>0</v>
      </c>
      <c r="AW433" s="122">
        <f t="array" ref="AW433">IFERROR(INDEX(#REF!,MATCH($A395&amp;$D433,#REF!,0),MATCH(AW$3,#REF!,0)),0)</f>
        <v>0</v>
      </c>
      <c r="AX433" s="122">
        <f t="array" ref="AX433">IFERROR(INDEX(#REF!,MATCH($A395&amp;$D433,#REF!,0),MATCH(AX$3,#REF!,0)),0)</f>
        <v>0</v>
      </c>
      <c r="AY433" s="122">
        <f t="array" ref="AY433">IFERROR(INDEX(#REF!,MATCH($A395&amp;$D433,#REF!,0),MATCH(AY$3,#REF!,0)),0)</f>
        <v>0</v>
      </c>
      <c r="AZ433" s="122">
        <f t="array" ref="AZ433">IFERROR(INDEX(#REF!,MATCH($A395&amp;$D433,#REF!,0),MATCH(AZ$3,#REF!,0)),0)</f>
        <v>0</v>
      </c>
      <c r="BA433" s="89"/>
      <c r="BB433" s="124">
        <f t="shared" si="1118"/>
        <v>0</v>
      </c>
      <c r="BC433" s="90" t="e">
        <f>BB433/BB397</f>
        <v>#DIV/0!</v>
      </c>
      <c r="BD433" s="60"/>
      <c r="BE433" s="122" t="str">
        <f t="shared" si="1160"/>
        <v>INSS + FGTS</v>
      </c>
      <c r="BF433" s="125">
        <f t="shared" si="1160"/>
        <v>0</v>
      </c>
      <c r="BG433" s="131">
        <f t="shared" si="1160"/>
        <v>0.35800000000000004</v>
      </c>
      <c r="BH433" s="127" t="e">
        <f>BH397</f>
        <v>#REF!</v>
      </c>
      <c r="BI433" s="128">
        <f t="shared" si="1154"/>
        <v>0</v>
      </c>
      <c r="BJ433" s="126">
        <f t="shared" si="1157"/>
        <v>0</v>
      </c>
      <c r="BK433" s="127">
        <f t="shared" si="1161"/>
        <v>0</v>
      </c>
      <c r="BL433" s="60"/>
      <c r="BM433" s="122">
        <f t="array" ref="BM433">IFERROR(INDEX(#REF!,MATCH($A395&amp;$D433,#REF!,0),MATCH(BM$3,#REF!,0)),0)</f>
        <v>0</v>
      </c>
      <c r="BN433" s="122">
        <f t="array" ref="BN433">IFERROR(INDEX(#REF!,MATCH($A395&amp;$D433,#REF!,0),MATCH(BN$3,#REF!,0)),0)</f>
        <v>0</v>
      </c>
      <c r="BO433" s="122">
        <f t="array" ref="BO433">IFERROR(INDEX(#REF!,MATCH($A395&amp;$D433,#REF!,0),MATCH(BO$3,#REF!,0)),0)</f>
        <v>0</v>
      </c>
      <c r="BP433" s="122">
        <f t="array" ref="BP433">IFERROR(INDEX(#REF!,MATCH($A395&amp;$D433,#REF!,0),MATCH(BP$3,#REF!,0)),0)</f>
        <v>0</v>
      </c>
      <c r="BQ433" s="122" t="e">
        <f t="shared" ref="BQ433:BX433" si="1166">SUM(BQ430:BQ432)*$BG433</f>
        <v>#REF!</v>
      </c>
      <c r="BR433" s="122" t="e">
        <f t="shared" si="1166"/>
        <v>#REF!</v>
      </c>
      <c r="BS433" s="122" t="e">
        <f t="shared" si="1166"/>
        <v>#REF!</v>
      </c>
      <c r="BT433" s="122" t="e">
        <f t="shared" si="1166"/>
        <v>#REF!</v>
      </c>
      <c r="BU433" s="122" t="e">
        <f t="shared" si="1166"/>
        <v>#REF!</v>
      </c>
      <c r="BV433" s="122" t="e">
        <f t="shared" si="1166"/>
        <v>#REF!</v>
      </c>
      <c r="BW433" s="122" t="e">
        <f t="shared" si="1166"/>
        <v>#REF!</v>
      </c>
      <c r="BX433" s="122" t="e">
        <f t="shared" si="1166"/>
        <v>#REF!</v>
      </c>
      <c r="BY433" s="89"/>
      <c r="BZ433" s="124" t="e">
        <f t="shared" si="1120"/>
        <v>#REF!</v>
      </c>
      <c r="CA433" s="90" t="e">
        <f>BZ433/BZ397</f>
        <v>#REF!</v>
      </c>
      <c r="CB433" s="60"/>
      <c r="CC433" s="122" t="e">
        <f t="shared" ref="CC433:CN433" si="1167">SUM(CC430:CC432)*$BG433</f>
        <v>#REF!</v>
      </c>
      <c r="CD433" s="122" t="e">
        <f t="shared" si="1167"/>
        <v>#REF!</v>
      </c>
      <c r="CE433" s="122" t="e">
        <f t="shared" si="1167"/>
        <v>#REF!</v>
      </c>
      <c r="CF433" s="122" t="e">
        <f t="shared" si="1167"/>
        <v>#REF!</v>
      </c>
      <c r="CG433" s="122" t="e">
        <f t="shared" si="1167"/>
        <v>#REF!</v>
      </c>
      <c r="CH433" s="122" t="e">
        <f t="shared" si="1167"/>
        <v>#REF!</v>
      </c>
      <c r="CI433" s="122" t="e">
        <f t="shared" si="1167"/>
        <v>#REF!</v>
      </c>
      <c r="CJ433" s="122" t="e">
        <f t="shared" si="1167"/>
        <v>#REF!</v>
      </c>
      <c r="CK433" s="122" t="e">
        <f t="shared" si="1167"/>
        <v>#REF!</v>
      </c>
      <c r="CL433" s="122" t="e">
        <f t="shared" si="1167"/>
        <v>#REF!</v>
      </c>
      <c r="CM433" s="122" t="e">
        <f t="shared" si="1167"/>
        <v>#REF!</v>
      </c>
      <c r="CN433" s="122" t="e">
        <f t="shared" si="1167"/>
        <v>#REF!</v>
      </c>
      <c r="CO433" s="89"/>
      <c r="CP433" s="124" t="e">
        <f t="shared" si="1122"/>
        <v>#REF!</v>
      </c>
      <c r="CQ433" s="90" t="e">
        <f>CP433/CP397</f>
        <v>#REF!</v>
      </c>
    </row>
    <row r="434" spans="1:95" ht="10.5" customHeight="1" outlineLevel="1" x14ac:dyDescent="0.25">
      <c r="A434" s="70" t="str">
        <f t="shared" si="1151"/>
        <v>DespesaRescisões</v>
      </c>
      <c r="B434" s="114" t="s">
        <v>53</v>
      </c>
      <c r="C434" s="78" t="s">
        <v>112</v>
      </c>
      <c r="D434" s="89" t="s">
        <v>112</v>
      </c>
      <c r="E434" s="89" t="e">
        <f>D395</f>
        <v>#REF!</v>
      </c>
      <c r="F434" s="89"/>
      <c r="G434" s="90">
        <v>-1.4817939530762681E-2</v>
      </c>
      <c r="H434" s="89"/>
      <c r="I434" s="122">
        <v>0</v>
      </c>
      <c r="J434" s="122">
        <v>0</v>
      </c>
      <c r="K434" s="122">
        <v>0</v>
      </c>
      <c r="L434" s="122">
        <v>0</v>
      </c>
      <c r="M434" s="122">
        <v>0</v>
      </c>
      <c r="N434" s="122">
        <v>0</v>
      </c>
      <c r="O434" s="122">
        <v>0</v>
      </c>
      <c r="P434" s="122">
        <v>0</v>
      </c>
      <c r="Q434" s="122">
        <v>0</v>
      </c>
      <c r="R434" s="122">
        <v>0</v>
      </c>
      <c r="S434" s="122">
        <v>0</v>
      </c>
      <c r="T434" s="122">
        <v>0</v>
      </c>
      <c r="U434" s="89"/>
      <c r="V434" s="124">
        <f t="shared" si="1114"/>
        <v>0</v>
      </c>
      <c r="W434" s="90" t="e">
        <f>V434/V397</f>
        <v>#REF!</v>
      </c>
      <c r="X434" s="60"/>
      <c r="Y434" s="122">
        <f t="array" ref="Y434">IFERROR(INDEX(#REF!,MATCH($A395&amp;$D434,#REF!,0),MATCH(Y$3,#REF!,0)),0)</f>
        <v>0</v>
      </c>
      <c r="Z434" s="122">
        <f t="array" ref="Z434">IFERROR(INDEX(#REF!,MATCH($A395&amp;$D434,#REF!,0),MATCH(Z$3,#REF!,0)),0)</f>
        <v>0</v>
      </c>
      <c r="AA434" s="122">
        <f t="array" ref="AA434">IFERROR(INDEX(#REF!,MATCH($A395&amp;$D434,#REF!,0),MATCH(AA$3,#REF!,0)),0)</f>
        <v>0</v>
      </c>
      <c r="AB434" s="122">
        <f t="array" ref="AB434">IFERROR(INDEX(#REF!,MATCH($A395&amp;$D434,#REF!,0),MATCH(AB$3,#REF!,0)),0)</f>
        <v>0</v>
      </c>
      <c r="AC434" s="122">
        <f t="array" ref="AC434">IFERROR(INDEX(#REF!,MATCH($A395&amp;$D434,#REF!,0),MATCH(AC$3,#REF!,0)),0)</f>
        <v>0</v>
      </c>
      <c r="AD434" s="122">
        <f t="array" ref="AD434">IFERROR(INDEX(#REF!,MATCH($A395&amp;$D434,#REF!,0),MATCH(AD$3,#REF!,0)),0)</f>
        <v>0</v>
      </c>
      <c r="AE434" s="122">
        <f t="array" ref="AE434">IFERROR(INDEX(#REF!,MATCH($A395&amp;$D434,#REF!,0),MATCH(AE$3,#REF!,0)),0)</f>
        <v>0</v>
      </c>
      <c r="AF434" s="122">
        <f t="array" ref="AF434">IFERROR(INDEX(#REF!,MATCH($A395&amp;$D434,#REF!,0),MATCH(AF$3,#REF!,0)),0)</f>
        <v>0</v>
      </c>
      <c r="AG434" s="122">
        <f t="array" ref="AG434">IFERROR(INDEX(#REF!,MATCH($A395&amp;$D434,#REF!,0),MATCH(AG$3,#REF!,0)),0)</f>
        <v>0</v>
      </c>
      <c r="AH434" s="122">
        <f t="array" ref="AH434">IFERROR(INDEX(#REF!,MATCH($A395&amp;$D434,#REF!,0),MATCH(AH$3,#REF!,0)),0)</f>
        <v>0</v>
      </c>
      <c r="AI434" s="122">
        <f t="array" ref="AI434">IFERROR(INDEX(#REF!,MATCH($A395&amp;$D434,#REF!,0),MATCH(AI$3,#REF!,0)),0)</f>
        <v>0</v>
      </c>
      <c r="AJ434" s="122">
        <f t="array" ref="AJ434">IFERROR(INDEX(#REF!,MATCH($A395&amp;$D434,#REF!,0),MATCH(AJ$3,#REF!,0)),0)</f>
        <v>0</v>
      </c>
      <c r="AK434" s="89"/>
      <c r="AL434" s="124">
        <f t="shared" si="1116"/>
        <v>0</v>
      </c>
      <c r="AM434" s="90" t="e">
        <f>AL434/AL397</f>
        <v>#DIV/0!</v>
      </c>
      <c r="AN434" s="60" t="e">
        <f>D395&amp;D434</f>
        <v>#REF!</v>
      </c>
      <c r="AO434" s="122">
        <f t="array" ref="AO434">IFERROR(INDEX(#REF!,MATCH($A395&amp;$D434,#REF!,0),MATCH(AO$3,#REF!,0)),0)</f>
        <v>0</v>
      </c>
      <c r="AP434" s="122">
        <f t="array" ref="AP434">IFERROR(INDEX(#REF!,MATCH($A395&amp;$D434,#REF!,0),MATCH(AP$3,#REF!,0)),0)</f>
        <v>0</v>
      </c>
      <c r="AQ434" s="122">
        <f t="array" ref="AQ434">IFERROR(INDEX(#REF!,MATCH($A395&amp;$D434,#REF!,0),MATCH(AQ$3,#REF!,0)),0)</f>
        <v>0</v>
      </c>
      <c r="AR434" s="122">
        <f t="array" ref="AR434">IFERROR(INDEX(#REF!,MATCH($A395&amp;$D434,#REF!,0),MATCH(AR$3,#REF!,0)),0)</f>
        <v>0</v>
      </c>
      <c r="AS434" s="122">
        <f t="array" ref="AS434">IFERROR(INDEX(#REF!,MATCH($A395&amp;$D434,#REF!,0),MATCH(AS$3,#REF!,0)),0)</f>
        <v>0</v>
      </c>
      <c r="AT434" s="122">
        <f t="array" ref="AT434">IFERROR(INDEX(#REF!,MATCH($A395&amp;$D434,#REF!,0),MATCH(AT$3,#REF!,0)),0)</f>
        <v>0</v>
      </c>
      <c r="AU434" s="122">
        <f t="array" ref="AU434">IFERROR(INDEX(#REF!,MATCH($A395&amp;$D434,#REF!,0),MATCH(AU$3,#REF!,0)),0)</f>
        <v>0</v>
      </c>
      <c r="AV434" s="122">
        <f t="array" ref="AV434">IFERROR(INDEX(#REF!,MATCH($A395&amp;$D434,#REF!,0),MATCH(AV$3,#REF!,0)),0)</f>
        <v>0</v>
      </c>
      <c r="AW434" s="122">
        <f t="array" ref="AW434">IFERROR(INDEX(#REF!,MATCH($A395&amp;$D434,#REF!,0),MATCH(AW$3,#REF!,0)),0)</f>
        <v>0</v>
      </c>
      <c r="AX434" s="122">
        <f t="array" ref="AX434">IFERROR(INDEX(#REF!,MATCH($A395&amp;$D434,#REF!,0),MATCH(AX$3,#REF!,0)),0)</f>
        <v>0</v>
      </c>
      <c r="AY434" s="122">
        <f t="array" ref="AY434">IFERROR(INDEX(#REF!,MATCH($A395&amp;$D434,#REF!,0),MATCH(AY$3,#REF!,0)),0)</f>
        <v>0</v>
      </c>
      <c r="AZ434" s="122">
        <f t="array" ref="AZ434">IFERROR(INDEX(#REF!,MATCH($A395&amp;$D434,#REF!,0),MATCH(AZ$3,#REF!,0)),0)</f>
        <v>0</v>
      </c>
      <c r="BA434" s="89"/>
      <c r="BB434" s="124">
        <f t="shared" si="1118"/>
        <v>0</v>
      </c>
      <c r="BC434" s="90" t="e">
        <f>BB434/BB397</f>
        <v>#DIV/0!</v>
      </c>
      <c r="BD434" s="60"/>
      <c r="BE434" s="122" t="str">
        <f t="shared" si="1160"/>
        <v>Previsão</v>
      </c>
      <c r="BF434" s="125">
        <f t="shared" si="1160"/>
        <v>0</v>
      </c>
      <c r="BG434" s="126">
        <f t="shared" si="1160"/>
        <v>0</v>
      </c>
      <c r="BH434" s="127" t="e">
        <f>EDATE(BH397,6)</f>
        <v>#REF!</v>
      </c>
      <c r="BI434" s="128">
        <f t="shared" si="1154"/>
        <v>6</v>
      </c>
      <c r="BJ434" s="126">
        <f t="shared" si="1157"/>
        <v>0</v>
      </c>
      <c r="BK434" s="127">
        <f t="shared" si="1161"/>
        <v>0</v>
      </c>
      <c r="BL434" s="60"/>
      <c r="BM434" s="122">
        <f t="array" ref="BM434">IFERROR(INDEX(#REF!,MATCH($A395&amp;$D434,#REF!,0),MATCH(BM$3,#REF!,0)),0)</f>
        <v>0</v>
      </c>
      <c r="BN434" s="122">
        <f t="array" ref="BN434">IFERROR(INDEX(#REF!,MATCH($A395&amp;$D434,#REF!,0),MATCH(BN$3,#REF!,0)),0)</f>
        <v>0</v>
      </c>
      <c r="BO434" s="122">
        <f t="array" ref="BO434">IFERROR(INDEX(#REF!,MATCH($A395&amp;$D434,#REF!,0),MATCH(BO$3,#REF!,0)),0)</f>
        <v>0</v>
      </c>
      <c r="BP434" s="122">
        <f t="array" ref="BP434">IFERROR(INDEX(#REF!,MATCH($A395&amp;$D434,#REF!,0),MATCH(BP$3,#REF!,0)),0)</f>
        <v>0</v>
      </c>
      <c r="BQ434" s="122" t="e">
        <f t="shared" ref="BQ434:BX434" si="1168">((BQ397*$G434*--(AND($BF434=0,$BG434=0))+$BF434+BQ397*$BG434)*--(BQ$3&gt;=$BH434))*(1+$BJ434*--(BQ$3&gt;=$BK434))*--(IFERROR(MOD(ROUND((BQ$3-$BH434)/30,0),$BI434),0)=0)</f>
        <v>#REF!</v>
      </c>
      <c r="BR434" s="122" t="e">
        <f t="shared" si="1168"/>
        <v>#REF!</v>
      </c>
      <c r="BS434" s="122" t="e">
        <f t="shared" si="1168"/>
        <v>#REF!</v>
      </c>
      <c r="BT434" s="122" t="e">
        <f t="shared" si="1168"/>
        <v>#REF!</v>
      </c>
      <c r="BU434" s="122" t="e">
        <f t="shared" si="1168"/>
        <v>#REF!</v>
      </c>
      <c r="BV434" s="122" t="e">
        <f t="shared" si="1168"/>
        <v>#REF!</v>
      </c>
      <c r="BW434" s="122" t="e">
        <f t="shared" si="1168"/>
        <v>#REF!</v>
      </c>
      <c r="BX434" s="122" t="e">
        <f t="shared" si="1168"/>
        <v>#REF!</v>
      </c>
      <c r="BY434" s="89"/>
      <c r="BZ434" s="124" t="e">
        <f t="shared" si="1120"/>
        <v>#REF!</v>
      </c>
      <c r="CA434" s="90" t="e">
        <f>BZ434/BZ397</f>
        <v>#REF!</v>
      </c>
      <c r="CB434" s="60"/>
      <c r="CC434" s="122" t="e">
        <f t="shared" ref="CC434:CN434" si="1169">((CC397*$G434*--(AND($BF434=0,$BG434=0))+$BF434+CC397*$BG434)*--(CC$3&gt;=$BH434))*(1+$BJ434*--(CC$3&gt;=$BK434))*--(IFERROR(MOD(ROUND((CC$3-$BH434)/30,0),$BI434),0)=0)</f>
        <v>#REF!</v>
      </c>
      <c r="CD434" s="122" t="e">
        <f t="shared" si="1169"/>
        <v>#REF!</v>
      </c>
      <c r="CE434" s="122" t="e">
        <f t="shared" si="1169"/>
        <v>#REF!</v>
      </c>
      <c r="CF434" s="122" t="e">
        <f t="shared" si="1169"/>
        <v>#REF!</v>
      </c>
      <c r="CG434" s="122" t="e">
        <f t="shared" si="1169"/>
        <v>#REF!</v>
      </c>
      <c r="CH434" s="122" t="e">
        <f t="shared" si="1169"/>
        <v>#REF!</v>
      </c>
      <c r="CI434" s="122" t="e">
        <f t="shared" si="1169"/>
        <v>#REF!</v>
      </c>
      <c r="CJ434" s="122" t="e">
        <f t="shared" si="1169"/>
        <v>#REF!</v>
      </c>
      <c r="CK434" s="122" t="e">
        <f t="shared" si="1169"/>
        <v>#REF!</v>
      </c>
      <c r="CL434" s="122" t="e">
        <f t="shared" si="1169"/>
        <v>#REF!</v>
      </c>
      <c r="CM434" s="122" t="e">
        <f t="shared" si="1169"/>
        <v>#REF!</v>
      </c>
      <c r="CN434" s="122" t="e">
        <f t="shared" si="1169"/>
        <v>#REF!</v>
      </c>
      <c r="CO434" s="89"/>
      <c r="CP434" s="124" t="e">
        <f t="shared" si="1122"/>
        <v>#REF!</v>
      </c>
      <c r="CQ434" s="90" t="e">
        <f>CP434/CP397</f>
        <v>#REF!</v>
      </c>
    </row>
    <row r="435" spans="1:95" ht="10.5" customHeight="1" outlineLevel="1" x14ac:dyDescent="0.25">
      <c r="A435" s="70" t="str">
        <f t="shared" si="1151"/>
        <v>DespesaBenefícios</v>
      </c>
      <c r="B435" s="114" t="s">
        <v>53</v>
      </c>
      <c r="C435" s="78" t="s">
        <v>273</v>
      </c>
      <c r="D435" s="89" t="s">
        <v>113</v>
      </c>
      <c r="E435" s="89" t="e">
        <f>D395</f>
        <v>#REF!</v>
      </c>
      <c r="F435" s="89"/>
      <c r="G435" s="90">
        <v>-6.5484069127455968E-2</v>
      </c>
      <c r="H435" s="89"/>
      <c r="I435" s="122">
        <v>0</v>
      </c>
      <c r="J435" s="122">
        <v>0</v>
      </c>
      <c r="K435" s="122">
        <v>0</v>
      </c>
      <c r="L435" s="122">
        <v>0</v>
      </c>
      <c r="M435" s="122">
        <v>0</v>
      </c>
      <c r="N435" s="122">
        <v>0</v>
      </c>
      <c r="O435" s="122">
        <v>0</v>
      </c>
      <c r="P435" s="122">
        <v>0</v>
      </c>
      <c r="Q435" s="122">
        <v>0</v>
      </c>
      <c r="R435" s="122">
        <v>0</v>
      </c>
      <c r="S435" s="122">
        <v>0</v>
      </c>
      <c r="T435" s="122">
        <v>0</v>
      </c>
      <c r="U435" s="89"/>
      <c r="V435" s="124">
        <f t="shared" si="1114"/>
        <v>0</v>
      </c>
      <c r="W435" s="90" t="e">
        <f>V435/V397</f>
        <v>#REF!</v>
      </c>
      <c r="X435" s="60"/>
      <c r="Y435" s="122">
        <f t="array" ref="Y435">IFERROR(INDEX(#REF!,MATCH($A395&amp;$D435,#REF!,0),MATCH(Y$3,#REF!,0)),0)</f>
        <v>0</v>
      </c>
      <c r="Z435" s="122">
        <f t="array" ref="Z435">IFERROR(INDEX(#REF!,MATCH($A395&amp;$D435,#REF!,0),MATCH(Z$3,#REF!,0)),0)</f>
        <v>0</v>
      </c>
      <c r="AA435" s="122">
        <f t="array" ref="AA435">IFERROR(INDEX(#REF!,MATCH($A395&amp;$D435,#REF!,0),MATCH(AA$3,#REF!,0)),0)</f>
        <v>0</v>
      </c>
      <c r="AB435" s="122">
        <f t="array" ref="AB435">IFERROR(INDEX(#REF!,MATCH($A395&amp;$D435,#REF!,0),MATCH(AB$3,#REF!,0)),0)</f>
        <v>0</v>
      </c>
      <c r="AC435" s="122">
        <f t="array" ref="AC435">IFERROR(INDEX(#REF!,MATCH($A395&amp;$D435,#REF!,0),MATCH(AC$3,#REF!,0)),0)</f>
        <v>0</v>
      </c>
      <c r="AD435" s="122">
        <f t="array" ref="AD435">IFERROR(INDEX(#REF!,MATCH($A395&amp;$D435,#REF!,0),MATCH(AD$3,#REF!,0)),0)</f>
        <v>0</v>
      </c>
      <c r="AE435" s="122">
        <f t="array" ref="AE435">IFERROR(INDEX(#REF!,MATCH($A395&amp;$D435,#REF!,0),MATCH(AE$3,#REF!,0)),0)</f>
        <v>0</v>
      </c>
      <c r="AF435" s="122">
        <f t="array" ref="AF435">IFERROR(INDEX(#REF!,MATCH($A395&amp;$D435,#REF!,0),MATCH(AF$3,#REF!,0)),0)</f>
        <v>0</v>
      </c>
      <c r="AG435" s="122">
        <f t="array" ref="AG435">IFERROR(INDEX(#REF!,MATCH($A395&amp;$D435,#REF!,0),MATCH(AG$3,#REF!,0)),0)</f>
        <v>0</v>
      </c>
      <c r="AH435" s="122">
        <f t="array" ref="AH435">IFERROR(INDEX(#REF!,MATCH($A395&amp;$D435,#REF!,0),MATCH(AH$3,#REF!,0)),0)</f>
        <v>0</v>
      </c>
      <c r="AI435" s="122">
        <f t="array" ref="AI435">IFERROR(INDEX(#REF!,MATCH($A395&amp;$D435,#REF!,0),MATCH(AI$3,#REF!,0)),0)</f>
        <v>0</v>
      </c>
      <c r="AJ435" s="122">
        <f t="array" ref="AJ435">IFERROR(INDEX(#REF!,MATCH($A395&amp;$D435,#REF!,0),MATCH(AJ$3,#REF!,0)),0)</f>
        <v>0</v>
      </c>
      <c r="AK435" s="89"/>
      <c r="AL435" s="124">
        <f t="shared" si="1116"/>
        <v>0</v>
      </c>
      <c r="AM435" s="90" t="e">
        <f>AL435/AL397</f>
        <v>#DIV/0!</v>
      </c>
      <c r="AN435" s="60" t="e">
        <f>D395&amp;D435</f>
        <v>#REF!</v>
      </c>
      <c r="AO435" s="122">
        <f t="array" ref="AO435">IFERROR(INDEX(#REF!,MATCH($A395&amp;$D435,#REF!,0),MATCH(AO$3,#REF!,0)),0)</f>
        <v>0</v>
      </c>
      <c r="AP435" s="122">
        <f t="array" ref="AP435">IFERROR(INDEX(#REF!,MATCH($A395&amp;$D435,#REF!,0),MATCH(AP$3,#REF!,0)),0)</f>
        <v>0</v>
      </c>
      <c r="AQ435" s="122">
        <f t="array" ref="AQ435">IFERROR(INDEX(#REF!,MATCH($A395&amp;$D435,#REF!,0),MATCH(AQ$3,#REF!,0)),0)</f>
        <v>0</v>
      </c>
      <c r="AR435" s="122">
        <f t="array" ref="AR435">IFERROR(INDEX(#REF!,MATCH($A395&amp;$D435,#REF!,0),MATCH(AR$3,#REF!,0)),0)</f>
        <v>0</v>
      </c>
      <c r="AS435" s="122">
        <f t="array" ref="AS435">IFERROR(INDEX(#REF!,MATCH($A395&amp;$D435,#REF!,0),MATCH(AS$3,#REF!,0)),0)</f>
        <v>0</v>
      </c>
      <c r="AT435" s="122">
        <f t="array" ref="AT435">IFERROR(INDEX(#REF!,MATCH($A395&amp;$D435,#REF!,0),MATCH(AT$3,#REF!,0)),0)</f>
        <v>0</v>
      </c>
      <c r="AU435" s="122">
        <f t="array" ref="AU435">IFERROR(INDEX(#REF!,MATCH($A395&amp;$D435,#REF!,0),MATCH(AU$3,#REF!,0)),0)</f>
        <v>0</v>
      </c>
      <c r="AV435" s="122">
        <f t="array" ref="AV435">IFERROR(INDEX(#REF!,MATCH($A395&amp;$D435,#REF!,0),MATCH(AV$3,#REF!,0)),0)</f>
        <v>0</v>
      </c>
      <c r="AW435" s="122">
        <f t="array" ref="AW435">IFERROR(INDEX(#REF!,MATCH($A395&amp;$D435,#REF!,0),MATCH(AW$3,#REF!,0)),0)</f>
        <v>0</v>
      </c>
      <c r="AX435" s="122">
        <f t="array" ref="AX435">IFERROR(INDEX(#REF!,MATCH($A395&amp;$D435,#REF!,0),MATCH(AX$3,#REF!,0)),0)</f>
        <v>0</v>
      </c>
      <c r="AY435" s="122">
        <f t="array" ref="AY435">IFERROR(INDEX(#REF!,MATCH($A395&amp;$D435,#REF!,0),MATCH(AY$3,#REF!,0)),0)</f>
        <v>0</v>
      </c>
      <c r="AZ435" s="122">
        <f t="array" ref="AZ435">IFERROR(INDEX(#REF!,MATCH($A395&amp;$D435,#REF!,0),MATCH(AZ$3,#REF!,0)),0)</f>
        <v>0</v>
      </c>
      <c r="BA435" s="89"/>
      <c r="BB435" s="124">
        <f t="shared" si="1118"/>
        <v>0</v>
      </c>
      <c r="BC435" s="90" t="e">
        <f>BB435/BB397</f>
        <v>#DIV/0!</v>
      </c>
      <c r="BD435" s="60"/>
      <c r="BE435" s="122" t="str">
        <f t="shared" si="1160"/>
        <v>Assist médica + VR + VT</v>
      </c>
      <c r="BF435" s="125">
        <f t="shared" si="1160"/>
        <v>-6812.3159999999998</v>
      </c>
      <c r="BG435" s="126">
        <f t="shared" si="1160"/>
        <v>0</v>
      </c>
      <c r="BH435" s="127" t="e">
        <f>BH397</f>
        <v>#REF!</v>
      </c>
      <c r="BI435" s="128">
        <f t="shared" si="1154"/>
        <v>0</v>
      </c>
      <c r="BJ435" s="126">
        <f t="shared" si="1157"/>
        <v>0</v>
      </c>
      <c r="BK435" s="127">
        <f t="shared" si="1161"/>
        <v>0</v>
      </c>
      <c r="BL435" s="60"/>
      <c r="BM435" s="122">
        <f t="array" ref="BM435">IFERROR(INDEX(#REF!,MATCH($A395&amp;$D435,#REF!,0),MATCH(BM$3,#REF!,0)),0)</f>
        <v>0</v>
      </c>
      <c r="BN435" s="122">
        <f t="array" ref="BN435">IFERROR(INDEX(#REF!,MATCH($A395&amp;$D435,#REF!,0),MATCH(BN$3,#REF!,0)),0)</f>
        <v>0</v>
      </c>
      <c r="BO435" s="122">
        <f t="array" ref="BO435">IFERROR(INDEX(#REF!,MATCH($A395&amp;$D435,#REF!,0),MATCH(BO$3,#REF!,0)),0)</f>
        <v>0</v>
      </c>
      <c r="BP435" s="122">
        <f t="array" ref="BP435">IFERROR(INDEX(#REF!,MATCH($A395&amp;$D435,#REF!,0),MATCH(BP$3,#REF!,0)),0)</f>
        <v>0</v>
      </c>
      <c r="BQ435" s="122" t="e">
        <f t="shared" ref="BQ435:BX435" si="1170">((BQ397*$G435*--(AND($BF435=0,$BG435=0))+$BF435+BQ397*$BG435)*--(BQ$3&gt;=$BH435))*(1+$BJ435*--(BQ$3&gt;=$BK435))*--(IFERROR(MOD(MONTH(BQ$3),$BI435),0)=0)</f>
        <v>#REF!</v>
      </c>
      <c r="BR435" s="122" t="e">
        <f t="shared" si="1170"/>
        <v>#REF!</v>
      </c>
      <c r="BS435" s="122" t="e">
        <f t="shared" si="1170"/>
        <v>#REF!</v>
      </c>
      <c r="BT435" s="122" t="e">
        <f t="shared" si="1170"/>
        <v>#REF!</v>
      </c>
      <c r="BU435" s="122" t="e">
        <f t="shared" si="1170"/>
        <v>#REF!</v>
      </c>
      <c r="BV435" s="122" t="e">
        <f t="shared" si="1170"/>
        <v>#REF!</v>
      </c>
      <c r="BW435" s="122" t="e">
        <f t="shared" si="1170"/>
        <v>#REF!</v>
      </c>
      <c r="BX435" s="122" t="e">
        <f t="shared" si="1170"/>
        <v>#REF!</v>
      </c>
      <c r="BY435" s="89"/>
      <c r="BZ435" s="124" t="e">
        <f t="shared" si="1120"/>
        <v>#REF!</v>
      </c>
      <c r="CA435" s="90" t="e">
        <f>BZ435/BZ397</f>
        <v>#REF!</v>
      </c>
      <c r="CB435" s="60"/>
      <c r="CC435" s="122" t="e">
        <f t="shared" ref="CC435:CN435" si="1171">((CC397*$G435*--(AND($BF435=0,$BG435=0))+$BF435+CC397*$BG435)*--(CC$3&gt;=$BH435))*(1+$BJ435*--(CC$3&gt;=$BK435))*--(IFERROR(MOD(MONTH(CC$3),$BI435),0)=0)</f>
        <v>#REF!</v>
      </c>
      <c r="CD435" s="122" t="e">
        <f t="shared" si="1171"/>
        <v>#REF!</v>
      </c>
      <c r="CE435" s="122" t="e">
        <f t="shared" si="1171"/>
        <v>#REF!</v>
      </c>
      <c r="CF435" s="122" t="e">
        <f t="shared" si="1171"/>
        <v>#REF!</v>
      </c>
      <c r="CG435" s="122" t="e">
        <f t="shared" si="1171"/>
        <v>#REF!</v>
      </c>
      <c r="CH435" s="122" t="e">
        <f t="shared" si="1171"/>
        <v>#REF!</v>
      </c>
      <c r="CI435" s="122" t="e">
        <f t="shared" si="1171"/>
        <v>#REF!</v>
      </c>
      <c r="CJ435" s="122" t="e">
        <f t="shared" si="1171"/>
        <v>#REF!</v>
      </c>
      <c r="CK435" s="122" t="e">
        <f t="shared" si="1171"/>
        <v>#REF!</v>
      </c>
      <c r="CL435" s="122" t="e">
        <f t="shared" si="1171"/>
        <v>#REF!</v>
      </c>
      <c r="CM435" s="122" t="e">
        <f t="shared" si="1171"/>
        <v>#REF!</v>
      </c>
      <c r="CN435" s="122" t="e">
        <f t="shared" si="1171"/>
        <v>#REF!</v>
      </c>
      <c r="CO435" s="89"/>
      <c r="CP435" s="124" t="e">
        <f t="shared" si="1122"/>
        <v>#REF!</v>
      </c>
      <c r="CQ435" s="90" t="e">
        <f>CP435/CP397</f>
        <v>#REF!</v>
      </c>
    </row>
    <row r="436" spans="1:95" ht="10.5" customHeight="1" outlineLevel="1" x14ac:dyDescent="0.25">
      <c r="A436" s="70" t="str">
        <f t="shared" si="1151"/>
        <v>DespesaComissões</v>
      </c>
      <c r="B436" s="114" t="s">
        <v>53</v>
      </c>
      <c r="C436" s="78" t="s">
        <v>114</v>
      </c>
      <c r="D436" s="89" t="s">
        <v>275</v>
      </c>
      <c r="E436" s="89" t="e">
        <f>D395</f>
        <v>#REF!</v>
      </c>
      <c r="F436" s="89"/>
      <c r="G436" s="90">
        <v>0</v>
      </c>
      <c r="H436" s="89"/>
      <c r="I436" s="122">
        <v>0</v>
      </c>
      <c r="J436" s="122">
        <v>0</v>
      </c>
      <c r="K436" s="122">
        <v>0</v>
      </c>
      <c r="L436" s="122">
        <v>0</v>
      </c>
      <c r="M436" s="122">
        <v>0</v>
      </c>
      <c r="N436" s="122">
        <v>0</v>
      </c>
      <c r="O436" s="122">
        <v>0</v>
      </c>
      <c r="P436" s="122">
        <v>0</v>
      </c>
      <c r="Q436" s="122">
        <v>0</v>
      </c>
      <c r="R436" s="122">
        <v>0</v>
      </c>
      <c r="S436" s="122">
        <v>0</v>
      </c>
      <c r="T436" s="122">
        <v>0</v>
      </c>
      <c r="U436" s="89"/>
      <c r="V436" s="124">
        <f t="shared" si="1114"/>
        <v>0</v>
      </c>
      <c r="W436" s="90" t="e">
        <f>V436/V397</f>
        <v>#REF!</v>
      </c>
      <c r="X436" s="60"/>
      <c r="Y436" s="122">
        <f t="array" ref="Y436">IFERROR(INDEX(#REF!,MATCH($A395&amp;$D436,#REF!,0),MATCH(Y$3,#REF!,0)),0)</f>
        <v>0</v>
      </c>
      <c r="Z436" s="122">
        <f t="array" ref="Z436">IFERROR(INDEX(#REF!,MATCH($A395&amp;$D436,#REF!,0),MATCH(Z$3,#REF!,0)),0)</f>
        <v>0</v>
      </c>
      <c r="AA436" s="122">
        <f t="array" ref="AA436">IFERROR(INDEX(#REF!,MATCH($A395&amp;$D436,#REF!,0),MATCH(AA$3,#REF!,0)),0)</f>
        <v>0</v>
      </c>
      <c r="AB436" s="122">
        <f t="array" ref="AB436">IFERROR(INDEX(#REF!,MATCH($A395&amp;$D436,#REF!,0),MATCH(AB$3,#REF!,0)),0)</f>
        <v>0</v>
      </c>
      <c r="AC436" s="122">
        <f t="array" ref="AC436">IFERROR(INDEX(#REF!,MATCH($A395&amp;$D436,#REF!,0),MATCH(AC$3,#REF!,0)),0)</f>
        <v>0</v>
      </c>
      <c r="AD436" s="122">
        <f t="array" ref="AD436">IFERROR(INDEX(#REF!,MATCH($A395&amp;$D436,#REF!,0),MATCH(AD$3,#REF!,0)),0)</f>
        <v>0</v>
      </c>
      <c r="AE436" s="122">
        <f t="array" ref="AE436">IFERROR(INDEX(#REF!,MATCH($A395&amp;$D436,#REF!,0),MATCH(AE$3,#REF!,0)),0)</f>
        <v>0</v>
      </c>
      <c r="AF436" s="122">
        <f t="array" ref="AF436">IFERROR(INDEX(#REF!,MATCH($A395&amp;$D436,#REF!,0),MATCH(AF$3,#REF!,0)),0)</f>
        <v>0</v>
      </c>
      <c r="AG436" s="122">
        <f t="array" ref="AG436">IFERROR(INDEX(#REF!,MATCH($A395&amp;$D436,#REF!,0),MATCH(AG$3,#REF!,0)),0)</f>
        <v>0</v>
      </c>
      <c r="AH436" s="122">
        <f t="array" ref="AH436">IFERROR(INDEX(#REF!,MATCH($A395&amp;$D436,#REF!,0),MATCH(AH$3,#REF!,0)),0)</f>
        <v>0</v>
      </c>
      <c r="AI436" s="122">
        <f t="array" ref="AI436">IFERROR(INDEX(#REF!,MATCH($A395&amp;$D436,#REF!,0),MATCH(AI$3,#REF!,0)),0)</f>
        <v>0</v>
      </c>
      <c r="AJ436" s="122">
        <f t="array" ref="AJ436">IFERROR(INDEX(#REF!,MATCH($A395&amp;$D436,#REF!,0),MATCH(AJ$3,#REF!,0)),0)</f>
        <v>0</v>
      </c>
      <c r="AK436" s="89"/>
      <c r="AL436" s="124">
        <f t="shared" si="1116"/>
        <v>0</v>
      </c>
      <c r="AM436" s="90" t="e">
        <f>AL436/AL397</f>
        <v>#DIV/0!</v>
      </c>
      <c r="AN436" s="60" t="e">
        <f>D395&amp;D436</f>
        <v>#REF!</v>
      </c>
      <c r="AO436" s="122">
        <f t="array" ref="AO436">IFERROR(INDEX(#REF!,MATCH($A395&amp;$D436,#REF!,0),MATCH(AO$3,#REF!,0)),0)</f>
        <v>0</v>
      </c>
      <c r="AP436" s="122">
        <f t="array" ref="AP436">IFERROR(INDEX(#REF!,MATCH($A395&amp;$D436,#REF!,0),MATCH(AP$3,#REF!,0)),0)</f>
        <v>0</v>
      </c>
      <c r="AQ436" s="122">
        <f t="array" ref="AQ436">IFERROR(INDEX(#REF!,MATCH($A395&amp;$D436,#REF!,0),MATCH(AQ$3,#REF!,0)),0)</f>
        <v>0</v>
      </c>
      <c r="AR436" s="122">
        <f t="array" ref="AR436">IFERROR(INDEX(#REF!,MATCH($A395&amp;$D436,#REF!,0),MATCH(AR$3,#REF!,0)),0)</f>
        <v>0</v>
      </c>
      <c r="AS436" s="122">
        <f t="array" ref="AS436">IFERROR(INDEX(#REF!,MATCH($A395&amp;$D436,#REF!,0),MATCH(AS$3,#REF!,0)),0)</f>
        <v>0</v>
      </c>
      <c r="AT436" s="122">
        <f t="array" ref="AT436">IFERROR(INDEX(#REF!,MATCH($A395&amp;$D436,#REF!,0),MATCH(AT$3,#REF!,0)),0)</f>
        <v>0</v>
      </c>
      <c r="AU436" s="122">
        <f t="array" ref="AU436">IFERROR(INDEX(#REF!,MATCH($A395&amp;$D436,#REF!,0),MATCH(AU$3,#REF!,0)),0)</f>
        <v>0</v>
      </c>
      <c r="AV436" s="122">
        <f t="array" ref="AV436">IFERROR(INDEX(#REF!,MATCH($A395&amp;$D436,#REF!,0),MATCH(AV$3,#REF!,0)),0)</f>
        <v>0</v>
      </c>
      <c r="AW436" s="122">
        <f t="array" ref="AW436">IFERROR(INDEX(#REF!,MATCH($A395&amp;$D436,#REF!,0),MATCH(AW$3,#REF!,0)),0)</f>
        <v>0</v>
      </c>
      <c r="AX436" s="122">
        <f t="array" ref="AX436">IFERROR(INDEX(#REF!,MATCH($A395&amp;$D436,#REF!,0),MATCH(AX$3,#REF!,0)),0)</f>
        <v>0</v>
      </c>
      <c r="AY436" s="122">
        <f t="array" ref="AY436">IFERROR(INDEX(#REF!,MATCH($A395&amp;$D436,#REF!,0),MATCH(AY$3,#REF!,0)),0)</f>
        <v>0</v>
      </c>
      <c r="AZ436" s="122">
        <f t="array" ref="AZ436">IFERROR(INDEX(#REF!,MATCH($A395&amp;$D436,#REF!,0),MATCH(AZ$3,#REF!,0)),0)</f>
        <v>0</v>
      </c>
      <c r="BA436" s="89"/>
      <c r="BB436" s="124">
        <f t="shared" si="1118"/>
        <v>0</v>
      </c>
      <c r="BC436" s="90" t="e">
        <f>BB436/BB397</f>
        <v>#DIV/0!</v>
      </c>
      <c r="BD436" s="60"/>
      <c r="BE436" s="122">
        <f t="shared" si="1160"/>
        <v>0</v>
      </c>
      <c r="BF436" s="125">
        <f t="shared" si="1160"/>
        <v>0</v>
      </c>
      <c r="BG436" s="131">
        <f t="shared" si="1160"/>
        <v>-0.05</v>
      </c>
      <c r="BH436" s="127" t="e">
        <f>BH397</f>
        <v>#REF!</v>
      </c>
      <c r="BI436" s="128">
        <f t="shared" si="1154"/>
        <v>0</v>
      </c>
      <c r="BJ436" s="126">
        <f t="shared" si="1157"/>
        <v>0</v>
      </c>
      <c r="BK436" s="127">
        <f t="shared" si="1161"/>
        <v>0</v>
      </c>
      <c r="BL436" s="60"/>
      <c r="BM436" s="122">
        <f t="array" ref="BM436">IFERROR(INDEX(#REF!,MATCH($A395&amp;$D436,#REF!,0),MATCH(BM$3,#REF!,0)),0)</f>
        <v>0</v>
      </c>
      <c r="BN436" s="122">
        <f t="array" ref="BN436">IFERROR(INDEX(#REF!,MATCH($A395&amp;$D436,#REF!,0),MATCH(BN$3,#REF!,0)),0)</f>
        <v>0</v>
      </c>
      <c r="BO436" s="122">
        <f t="array" ref="BO436">IFERROR(INDEX(#REF!,MATCH($A395&amp;$D436,#REF!,0),MATCH(BO$3,#REF!,0)),0)</f>
        <v>0</v>
      </c>
      <c r="BP436" s="122">
        <f t="array" ref="BP436">IFERROR(INDEX(#REF!,MATCH($A395&amp;$D436,#REF!,0),MATCH(BP$3,#REF!,0)),0)</f>
        <v>0</v>
      </c>
      <c r="BQ436" s="122" t="e">
        <f t="shared" ref="BQ436:BX436" si="1172">((BQ397*$G436*--(AND($BF436=0,$BG436=0))+$BF436+BQ397*$BG436)*--(BQ$3&gt;=$BH436))*(1+$BJ436*--(BQ$3&gt;=$BK436))*--(IFERROR(MOD(MONTH(BQ$3),$BI436),0)=0)</f>
        <v>#REF!</v>
      </c>
      <c r="BR436" s="122" t="e">
        <f t="shared" si="1172"/>
        <v>#REF!</v>
      </c>
      <c r="BS436" s="122" t="e">
        <f t="shared" si="1172"/>
        <v>#REF!</v>
      </c>
      <c r="BT436" s="122" t="e">
        <f t="shared" si="1172"/>
        <v>#REF!</v>
      </c>
      <c r="BU436" s="122" t="e">
        <f t="shared" si="1172"/>
        <v>#REF!</v>
      </c>
      <c r="BV436" s="122" t="e">
        <f t="shared" si="1172"/>
        <v>#REF!</v>
      </c>
      <c r="BW436" s="122" t="e">
        <f t="shared" si="1172"/>
        <v>#REF!</v>
      </c>
      <c r="BX436" s="122" t="e">
        <f t="shared" si="1172"/>
        <v>#REF!</v>
      </c>
      <c r="BY436" s="89"/>
      <c r="BZ436" s="124" t="e">
        <f t="shared" si="1120"/>
        <v>#REF!</v>
      </c>
      <c r="CA436" s="90" t="e">
        <f>BZ436/BZ397</f>
        <v>#REF!</v>
      </c>
      <c r="CB436" s="60"/>
      <c r="CC436" s="122" t="e">
        <f t="shared" ref="CC436:CN436" si="1173">((CC397*$G436*--(AND($BF436=0,$BG436=0))+$BF436+CC397*$BG436)*--(CC$3&gt;=$BH436))*(1+$BJ436*--(CC$3&gt;=$BK436))*--(IFERROR(MOD(MONTH(CC$3),$BI436),0)=0)</f>
        <v>#REF!</v>
      </c>
      <c r="CD436" s="122" t="e">
        <f t="shared" si="1173"/>
        <v>#REF!</v>
      </c>
      <c r="CE436" s="122" t="e">
        <f t="shared" si="1173"/>
        <v>#REF!</v>
      </c>
      <c r="CF436" s="122" t="e">
        <f t="shared" si="1173"/>
        <v>#REF!</v>
      </c>
      <c r="CG436" s="122" t="e">
        <f t="shared" si="1173"/>
        <v>#REF!</v>
      </c>
      <c r="CH436" s="122" t="e">
        <f t="shared" si="1173"/>
        <v>#REF!</v>
      </c>
      <c r="CI436" s="122" t="e">
        <f t="shared" si="1173"/>
        <v>#REF!</v>
      </c>
      <c r="CJ436" s="122" t="e">
        <f t="shared" si="1173"/>
        <v>#REF!</v>
      </c>
      <c r="CK436" s="122" t="e">
        <f t="shared" si="1173"/>
        <v>#REF!</v>
      </c>
      <c r="CL436" s="122" t="e">
        <f t="shared" si="1173"/>
        <v>#REF!</v>
      </c>
      <c r="CM436" s="122" t="e">
        <f t="shared" si="1173"/>
        <v>#REF!</v>
      </c>
      <c r="CN436" s="122" t="e">
        <f t="shared" si="1173"/>
        <v>#REF!</v>
      </c>
      <c r="CO436" s="89"/>
      <c r="CP436" s="124" t="e">
        <f t="shared" si="1122"/>
        <v>#REF!</v>
      </c>
      <c r="CQ436" s="90" t="e">
        <f>CP436/CP397</f>
        <v>#REF!</v>
      </c>
    </row>
    <row r="437" spans="1:95" ht="10.5" customHeight="1" outlineLevel="1" x14ac:dyDescent="0.25">
      <c r="A437" s="70" t="str">
        <f t="shared" si="1151"/>
        <v>DespesaOutras despesas de pessoal</v>
      </c>
      <c r="B437" s="114" t="s">
        <v>53</v>
      </c>
      <c r="C437" s="78" t="s">
        <v>276</v>
      </c>
      <c r="D437" s="89" t="s">
        <v>116</v>
      </c>
      <c r="E437" s="89" t="e">
        <f>D395</f>
        <v>#REF!</v>
      </c>
      <c r="F437" s="89"/>
      <c r="G437" s="90">
        <v>-7.0425783454351586E-3</v>
      </c>
      <c r="H437" s="89"/>
      <c r="I437" s="122">
        <v>0</v>
      </c>
      <c r="J437" s="122">
        <v>0</v>
      </c>
      <c r="K437" s="122">
        <v>0</v>
      </c>
      <c r="L437" s="122">
        <v>0</v>
      </c>
      <c r="M437" s="122">
        <v>0</v>
      </c>
      <c r="N437" s="122">
        <v>0</v>
      </c>
      <c r="O437" s="122">
        <v>0</v>
      </c>
      <c r="P437" s="122">
        <v>0</v>
      </c>
      <c r="Q437" s="122">
        <v>0</v>
      </c>
      <c r="R437" s="122">
        <v>0</v>
      </c>
      <c r="S437" s="122">
        <v>0</v>
      </c>
      <c r="T437" s="122">
        <v>0</v>
      </c>
      <c r="U437" s="89"/>
      <c r="V437" s="124">
        <f t="shared" si="1114"/>
        <v>0</v>
      </c>
      <c r="W437" s="90" t="e">
        <f>V437/V397</f>
        <v>#REF!</v>
      </c>
      <c r="X437" s="60"/>
      <c r="Y437" s="122">
        <f t="array" ref="Y437">IFERROR(INDEX(#REF!,MATCH($A395&amp;$D437,#REF!,0),MATCH(Y$3,#REF!,0)),0)</f>
        <v>0</v>
      </c>
      <c r="Z437" s="122">
        <f t="array" ref="Z437">IFERROR(INDEX(#REF!,MATCH($A395&amp;$D437,#REF!,0),MATCH(Z$3,#REF!,0)),0)</f>
        <v>0</v>
      </c>
      <c r="AA437" s="122">
        <f t="array" ref="AA437">IFERROR(INDEX(#REF!,MATCH($A395&amp;$D437,#REF!,0),MATCH(AA$3,#REF!,0)),0)</f>
        <v>0</v>
      </c>
      <c r="AB437" s="122">
        <f t="array" ref="AB437">IFERROR(INDEX(#REF!,MATCH($A395&amp;$D437,#REF!,0),MATCH(AB$3,#REF!,0)),0)</f>
        <v>0</v>
      </c>
      <c r="AC437" s="122">
        <f t="array" ref="AC437">IFERROR(INDEX(#REF!,MATCH($A395&amp;$D437,#REF!,0),MATCH(AC$3,#REF!,0)),0)</f>
        <v>0</v>
      </c>
      <c r="AD437" s="122">
        <f t="array" ref="AD437">IFERROR(INDEX(#REF!,MATCH($A395&amp;$D437,#REF!,0),MATCH(AD$3,#REF!,0)),0)</f>
        <v>0</v>
      </c>
      <c r="AE437" s="122">
        <f t="array" ref="AE437">IFERROR(INDEX(#REF!,MATCH($A395&amp;$D437,#REF!,0),MATCH(AE$3,#REF!,0)),0)</f>
        <v>0</v>
      </c>
      <c r="AF437" s="122">
        <f t="array" ref="AF437">IFERROR(INDEX(#REF!,MATCH($A395&amp;$D437,#REF!,0),MATCH(AF$3,#REF!,0)),0)</f>
        <v>0</v>
      </c>
      <c r="AG437" s="122">
        <f t="array" ref="AG437">IFERROR(INDEX(#REF!,MATCH($A395&amp;$D437,#REF!,0),MATCH(AG$3,#REF!,0)),0)</f>
        <v>0</v>
      </c>
      <c r="AH437" s="122">
        <f t="array" ref="AH437">IFERROR(INDEX(#REF!,MATCH($A395&amp;$D437,#REF!,0),MATCH(AH$3,#REF!,0)),0)</f>
        <v>0</v>
      </c>
      <c r="AI437" s="122">
        <f t="array" ref="AI437">IFERROR(INDEX(#REF!,MATCH($A395&amp;$D437,#REF!,0),MATCH(AI$3,#REF!,0)),0)</f>
        <v>0</v>
      </c>
      <c r="AJ437" s="122">
        <f t="array" ref="AJ437">IFERROR(INDEX(#REF!,MATCH($A395&amp;$D437,#REF!,0),MATCH(AJ$3,#REF!,0)),0)</f>
        <v>0</v>
      </c>
      <c r="AK437" s="89"/>
      <c r="AL437" s="124">
        <f t="shared" si="1116"/>
        <v>0</v>
      </c>
      <c r="AM437" s="90" t="e">
        <f>AL437/AL397</f>
        <v>#DIV/0!</v>
      </c>
      <c r="AN437" s="60" t="e">
        <f>D395&amp;D437</f>
        <v>#REF!</v>
      </c>
      <c r="AO437" s="122">
        <f t="array" ref="AO437">IFERROR(INDEX(#REF!,MATCH($A395&amp;$D437,#REF!,0),MATCH(AO$3,#REF!,0)),0)</f>
        <v>0</v>
      </c>
      <c r="AP437" s="122">
        <f t="array" ref="AP437">IFERROR(INDEX(#REF!,MATCH($A395&amp;$D437,#REF!,0),MATCH(AP$3,#REF!,0)),0)</f>
        <v>0</v>
      </c>
      <c r="AQ437" s="122">
        <f t="array" ref="AQ437">IFERROR(INDEX(#REF!,MATCH($A395&amp;$D437,#REF!,0),MATCH(AQ$3,#REF!,0)),0)</f>
        <v>0</v>
      </c>
      <c r="AR437" s="122">
        <f t="array" ref="AR437">IFERROR(INDEX(#REF!,MATCH($A395&amp;$D437,#REF!,0),MATCH(AR$3,#REF!,0)),0)</f>
        <v>0</v>
      </c>
      <c r="AS437" s="122">
        <f t="array" ref="AS437">IFERROR(INDEX(#REF!,MATCH($A395&amp;$D437,#REF!,0),MATCH(AS$3,#REF!,0)),0)</f>
        <v>0</v>
      </c>
      <c r="AT437" s="122">
        <f t="array" ref="AT437">IFERROR(INDEX(#REF!,MATCH($A395&amp;$D437,#REF!,0),MATCH(AT$3,#REF!,0)),0)</f>
        <v>0</v>
      </c>
      <c r="AU437" s="122">
        <f t="array" ref="AU437">IFERROR(INDEX(#REF!,MATCH($A395&amp;$D437,#REF!,0),MATCH(AU$3,#REF!,0)),0)</f>
        <v>0</v>
      </c>
      <c r="AV437" s="122">
        <f t="array" ref="AV437">IFERROR(INDEX(#REF!,MATCH($A395&amp;$D437,#REF!,0),MATCH(AV$3,#REF!,0)),0)</f>
        <v>0</v>
      </c>
      <c r="AW437" s="122">
        <f t="array" ref="AW437">IFERROR(INDEX(#REF!,MATCH($A395&amp;$D437,#REF!,0),MATCH(AW$3,#REF!,0)),0)</f>
        <v>0</v>
      </c>
      <c r="AX437" s="122">
        <f t="array" ref="AX437">IFERROR(INDEX(#REF!,MATCH($A395&amp;$D437,#REF!,0),MATCH(AX$3,#REF!,0)),0)</f>
        <v>0</v>
      </c>
      <c r="AY437" s="122">
        <f t="array" ref="AY437">IFERROR(INDEX(#REF!,MATCH($A395&amp;$D437,#REF!,0),MATCH(AY$3,#REF!,0)),0)</f>
        <v>0</v>
      </c>
      <c r="AZ437" s="122">
        <f t="array" ref="AZ437">IFERROR(INDEX(#REF!,MATCH($A395&amp;$D437,#REF!,0),MATCH(AZ$3,#REF!,0)),0)</f>
        <v>0</v>
      </c>
      <c r="BA437" s="89"/>
      <c r="BB437" s="124">
        <f t="shared" si="1118"/>
        <v>0</v>
      </c>
      <c r="BC437" s="90" t="e">
        <f>BB437/BB397</f>
        <v>#DIV/0!</v>
      </c>
      <c r="BD437" s="60"/>
      <c r="BE437" s="122">
        <f t="shared" si="1160"/>
        <v>0</v>
      </c>
      <c r="BF437" s="125">
        <f t="shared" si="1160"/>
        <v>0</v>
      </c>
      <c r="BG437" s="126">
        <f t="shared" si="1160"/>
        <v>0</v>
      </c>
      <c r="BH437" s="127" t="e">
        <f>BH397</f>
        <v>#REF!</v>
      </c>
      <c r="BI437" s="128">
        <f t="shared" si="1154"/>
        <v>0</v>
      </c>
      <c r="BJ437" s="126">
        <f t="shared" si="1157"/>
        <v>0</v>
      </c>
      <c r="BK437" s="127">
        <f t="shared" si="1161"/>
        <v>0</v>
      </c>
      <c r="BL437" s="60"/>
      <c r="BM437" s="122">
        <f t="array" ref="BM437">IFERROR(INDEX(#REF!,MATCH($A395&amp;$D437,#REF!,0),MATCH(BM$3,#REF!,0)),0)</f>
        <v>0</v>
      </c>
      <c r="BN437" s="122">
        <f t="array" ref="BN437">IFERROR(INDEX(#REF!,MATCH($A395&amp;$D437,#REF!,0),MATCH(BN$3,#REF!,0)),0)</f>
        <v>0</v>
      </c>
      <c r="BO437" s="122">
        <f t="array" ref="BO437">IFERROR(INDEX(#REF!,MATCH($A395&amp;$D437,#REF!,0),MATCH(BO$3,#REF!,0)),0)</f>
        <v>0</v>
      </c>
      <c r="BP437" s="122">
        <f t="array" ref="BP437">IFERROR(INDEX(#REF!,MATCH($A395&amp;$D437,#REF!,0),MATCH(BP$3,#REF!,0)),0)</f>
        <v>0</v>
      </c>
      <c r="BQ437" s="122" t="e">
        <f t="shared" ref="BQ437:BX437" si="1174">((BQ397*$G437*--(AND($BF437=0,$BG437=0))+$BF437+BQ397*$BG437)*--(BQ$3&gt;=$BH437))*(1+$BJ437*--(BQ$3&gt;=$BK437))*--(IFERROR(MOD(MONTH(BQ$3),$BI437),0)=0)</f>
        <v>#REF!</v>
      </c>
      <c r="BR437" s="122" t="e">
        <f t="shared" si="1174"/>
        <v>#REF!</v>
      </c>
      <c r="BS437" s="122" t="e">
        <f t="shared" si="1174"/>
        <v>#REF!</v>
      </c>
      <c r="BT437" s="122" t="e">
        <f t="shared" si="1174"/>
        <v>#REF!</v>
      </c>
      <c r="BU437" s="122" t="e">
        <f t="shared" si="1174"/>
        <v>#REF!</v>
      </c>
      <c r="BV437" s="122" t="e">
        <f t="shared" si="1174"/>
        <v>#REF!</v>
      </c>
      <c r="BW437" s="122" t="e">
        <f t="shared" si="1174"/>
        <v>#REF!</v>
      </c>
      <c r="BX437" s="122" t="e">
        <f t="shared" si="1174"/>
        <v>#REF!</v>
      </c>
      <c r="BY437" s="89"/>
      <c r="BZ437" s="124" t="e">
        <f t="shared" si="1120"/>
        <v>#REF!</v>
      </c>
      <c r="CA437" s="90" t="e">
        <f>BZ437/BZ397</f>
        <v>#REF!</v>
      </c>
      <c r="CB437" s="60"/>
      <c r="CC437" s="122" t="e">
        <f t="shared" ref="CC437:CN437" si="1175">((CC397*$G437*--(AND($BF437=0,$BG437=0))+$BF437+CC397*$BG437)*--(CC$3&gt;=$BH437))*(1+$BJ437*--(CC$3&gt;=$BK437))*--(IFERROR(MOD(MONTH(CC$3),$BI437),0)=0)</f>
        <v>#REF!</v>
      </c>
      <c r="CD437" s="122" t="e">
        <f t="shared" si="1175"/>
        <v>#REF!</v>
      </c>
      <c r="CE437" s="122" t="e">
        <f t="shared" si="1175"/>
        <v>#REF!</v>
      </c>
      <c r="CF437" s="122" t="e">
        <f t="shared" si="1175"/>
        <v>#REF!</v>
      </c>
      <c r="CG437" s="122" t="e">
        <f t="shared" si="1175"/>
        <v>#REF!</v>
      </c>
      <c r="CH437" s="122" t="e">
        <f t="shared" si="1175"/>
        <v>#REF!</v>
      </c>
      <c r="CI437" s="122" t="e">
        <f t="shared" si="1175"/>
        <v>#REF!</v>
      </c>
      <c r="CJ437" s="122" t="e">
        <f t="shared" si="1175"/>
        <v>#REF!</v>
      </c>
      <c r="CK437" s="122" t="e">
        <f t="shared" si="1175"/>
        <v>#REF!</v>
      </c>
      <c r="CL437" s="122" t="e">
        <f t="shared" si="1175"/>
        <v>#REF!</v>
      </c>
      <c r="CM437" s="122" t="e">
        <f t="shared" si="1175"/>
        <v>#REF!</v>
      </c>
      <c r="CN437" s="122" t="e">
        <f t="shared" si="1175"/>
        <v>#REF!</v>
      </c>
      <c r="CO437" s="89"/>
      <c r="CP437" s="124" t="e">
        <f t="shared" si="1122"/>
        <v>#REF!</v>
      </c>
      <c r="CQ437" s="90" t="e">
        <f>CP437/CP397</f>
        <v>#REF!</v>
      </c>
    </row>
    <row r="438" spans="1:95" ht="10.5" customHeight="1" x14ac:dyDescent="0.25">
      <c r="A438" s="70" t="str">
        <f t="shared" si="1151"/>
        <v>DespesaPrestadores de Serviço</v>
      </c>
      <c r="B438" s="114" t="s">
        <v>53</v>
      </c>
      <c r="C438" s="70" t="s">
        <v>277</v>
      </c>
      <c r="D438" s="60" t="s">
        <v>117</v>
      </c>
      <c r="E438" s="60" t="e">
        <f>D395</f>
        <v>#REF!</v>
      </c>
      <c r="F438" s="60"/>
      <c r="G438" s="62">
        <v>0</v>
      </c>
      <c r="H438" s="60"/>
      <c r="I438" s="67">
        <v>0</v>
      </c>
      <c r="J438" s="67">
        <v>0</v>
      </c>
      <c r="K438" s="67">
        <v>0</v>
      </c>
      <c r="L438" s="67">
        <v>0</v>
      </c>
      <c r="M438" s="67">
        <v>0</v>
      </c>
      <c r="N438" s="67">
        <v>0</v>
      </c>
      <c r="O438" s="67">
        <v>0</v>
      </c>
      <c r="P438" s="67">
        <v>0</v>
      </c>
      <c r="Q438" s="67">
        <v>0</v>
      </c>
      <c r="R438" s="67">
        <v>0</v>
      </c>
      <c r="S438" s="67">
        <v>0</v>
      </c>
      <c r="T438" s="67">
        <v>0</v>
      </c>
      <c r="U438" s="60"/>
      <c r="V438" s="87">
        <f t="shared" si="1114"/>
        <v>0</v>
      </c>
      <c r="W438" s="62" t="e">
        <f>V438/V397</f>
        <v>#REF!</v>
      </c>
      <c r="X438" s="60"/>
      <c r="Y438" s="67">
        <f t="array" ref="Y438">IFERROR(INDEX(#REF!,MATCH($A395&amp;$D438,#REF!,0),MATCH(Y$3,#REF!,0)),0)</f>
        <v>0</v>
      </c>
      <c r="Z438" s="67">
        <f t="array" ref="Z438">IFERROR(INDEX(#REF!,MATCH($A395&amp;$D438,#REF!,0),MATCH(Z$3,#REF!,0)),0)</f>
        <v>0</v>
      </c>
      <c r="AA438" s="67">
        <f t="array" ref="AA438">IFERROR(INDEX(#REF!,MATCH($A395&amp;$D438,#REF!,0),MATCH(AA$3,#REF!,0)),0)</f>
        <v>0</v>
      </c>
      <c r="AB438" s="67">
        <f t="array" ref="AB438">IFERROR(INDEX(#REF!,MATCH($A395&amp;$D438,#REF!,0),MATCH(AB$3,#REF!,0)),0)</f>
        <v>0</v>
      </c>
      <c r="AC438" s="67">
        <f t="array" ref="AC438">IFERROR(INDEX(#REF!,MATCH($A395&amp;$D438,#REF!,0),MATCH(AC$3,#REF!,0)),0)</f>
        <v>0</v>
      </c>
      <c r="AD438" s="67">
        <f t="array" ref="AD438">IFERROR(INDEX(#REF!,MATCH($A395&amp;$D438,#REF!,0),MATCH(AD$3,#REF!,0)),0)</f>
        <v>0</v>
      </c>
      <c r="AE438" s="67">
        <f t="array" ref="AE438">IFERROR(INDEX(#REF!,MATCH($A395&amp;$D438,#REF!,0),MATCH(AE$3,#REF!,0)),0)</f>
        <v>0</v>
      </c>
      <c r="AF438" s="67">
        <f t="array" ref="AF438">IFERROR(INDEX(#REF!,MATCH($A395&amp;$D438,#REF!,0),MATCH(AF$3,#REF!,0)),0)</f>
        <v>0</v>
      </c>
      <c r="AG438" s="67">
        <f t="array" ref="AG438">IFERROR(INDEX(#REF!,MATCH($A395&amp;$D438,#REF!,0),MATCH(AG$3,#REF!,0)),0)</f>
        <v>0</v>
      </c>
      <c r="AH438" s="67">
        <f t="array" ref="AH438">IFERROR(INDEX(#REF!,MATCH($A395&amp;$D438,#REF!,0),MATCH(AH$3,#REF!,0)),0)</f>
        <v>0</v>
      </c>
      <c r="AI438" s="67">
        <f t="array" ref="AI438">IFERROR(INDEX(#REF!,MATCH($A395&amp;$D438,#REF!,0),MATCH(AI$3,#REF!,0)),0)</f>
        <v>0</v>
      </c>
      <c r="AJ438" s="67">
        <f t="array" ref="AJ438">IFERROR(INDEX(#REF!,MATCH($A395&amp;$D438,#REF!,0),MATCH(AJ$3,#REF!,0)),0)</f>
        <v>0</v>
      </c>
      <c r="AK438" s="60"/>
      <c r="AL438" s="87">
        <f t="shared" si="1116"/>
        <v>0</v>
      </c>
      <c r="AM438" s="62" t="e">
        <f>AL438/AL397</f>
        <v>#DIV/0!</v>
      </c>
      <c r="AN438" s="60" t="e">
        <f>D395&amp;D438</f>
        <v>#REF!</v>
      </c>
      <c r="AO438" s="67">
        <f t="array" ref="AO438">IFERROR(INDEX(#REF!,MATCH($A395&amp;$D438,#REF!,0),MATCH(AO$3,#REF!,0)),0)</f>
        <v>0</v>
      </c>
      <c r="AP438" s="67">
        <f t="array" ref="AP438">IFERROR(INDEX(#REF!,MATCH($A395&amp;$D438,#REF!,0),MATCH(AP$3,#REF!,0)),0)</f>
        <v>0</v>
      </c>
      <c r="AQ438" s="67">
        <f t="array" ref="AQ438">IFERROR(INDEX(#REF!,MATCH($A395&amp;$D438,#REF!,0),MATCH(AQ$3,#REF!,0)),0)</f>
        <v>0</v>
      </c>
      <c r="AR438" s="67">
        <f t="array" ref="AR438">IFERROR(INDEX(#REF!,MATCH($A395&amp;$D438,#REF!,0),MATCH(AR$3,#REF!,0)),0)</f>
        <v>0</v>
      </c>
      <c r="AS438" s="67">
        <f t="array" ref="AS438">IFERROR(INDEX(#REF!,MATCH($A395&amp;$D438,#REF!,0),MATCH(AS$3,#REF!,0)),0)</f>
        <v>0</v>
      </c>
      <c r="AT438" s="67">
        <f t="array" ref="AT438">IFERROR(INDEX(#REF!,MATCH($A395&amp;$D438,#REF!,0),MATCH(AT$3,#REF!,0)),0)</f>
        <v>0</v>
      </c>
      <c r="AU438" s="67">
        <f t="array" ref="AU438">IFERROR(INDEX(#REF!,MATCH($A395&amp;$D438,#REF!,0),MATCH(AU$3,#REF!,0)),0)</f>
        <v>0</v>
      </c>
      <c r="AV438" s="67">
        <f t="array" ref="AV438">IFERROR(INDEX(#REF!,MATCH($A395&amp;$D438,#REF!,0),MATCH(AV$3,#REF!,0)),0)</f>
        <v>0</v>
      </c>
      <c r="AW438" s="67">
        <f t="array" ref="AW438">IFERROR(INDEX(#REF!,MATCH($A395&amp;$D438,#REF!,0),MATCH(AW$3,#REF!,0)),0)</f>
        <v>0</v>
      </c>
      <c r="AX438" s="67">
        <f t="array" ref="AX438">IFERROR(INDEX(#REF!,MATCH($A395&amp;$D438,#REF!,0),MATCH(AX$3,#REF!,0)),0)</f>
        <v>0</v>
      </c>
      <c r="AY438" s="67">
        <f t="array" ref="AY438">IFERROR(INDEX(#REF!,MATCH($A395&amp;$D438,#REF!,0),MATCH(AY$3,#REF!,0)),0)</f>
        <v>0</v>
      </c>
      <c r="AZ438" s="67">
        <f t="array" ref="AZ438">IFERROR(INDEX(#REF!,MATCH($A395&amp;$D438,#REF!,0),MATCH(AZ$3,#REF!,0)),0)</f>
        <v>0</v>
      </c>
      <c r="BA438" s="60"/>
      <c r="BB438" s="87">
        <f t="shared" si="1118"/>
        <v>0</v>
      </c>
      <c r="BC438" s="62" t="e">
        <f>BB438/BB397</f>
        <v>#DIV/0!</v>
      </c>
      <c r="BD438" s="60"/>
      <c r="BE438" s="67">
        <f t="shared" si="1160"/>
        <v>0</v>
      </c>
      <c r="BF438" s="119">
        <f t="shared" si="1160"/>
        <v>0</v>
      </c>
      <c r="BG438" s="120">
        <f t="shared" si="1160"/>
        <v>0</v>
      </c>
      <c r="BH438" s="121" t="e">
        <f>BH397</f>
        <v>#REF!</v>
      </c>
      <c r="BI438" s="69">
        <f t="shared" si="1154"/>
        <v>0</v>
      </c>
      <c r="BJ438" s="120"/>
      <c r="BK438" s="121"/>
      <c r="BL438" s="60"/>
      <c r="BM438" s="67">
        <f t="array" ref="BM438">IFERROR(INDEX(#REF!,MATCH($A395&amp;$D438,#REF!,0),MATCH(BM$3,#REF!,0)),0)</f>
        <v>0</v>
      </c>
      <c r="BN438" s="67">
        <f t="array" ref="BN438">IFERROR(INDEX(#REF!,MATCH($A395&amp;$D438,#REF!,0),MATCH(BN$3,#REF!,0)),0)</f>
        <v>0</v>
      </c>
      <c r="BO438" s="67">
        <f t="array" ref="BO438">IFERROR(INDEX(#REF!,MATCH($A395&amp;$D438,#REF!,0),MATCH(BO$3,#REF!,0)),0)</f>
        <v>0</v>
      </c>
      <c r="BP438" s="67">
        <f t="array" ref="BP438">IFERROR(INDEX(#REF!,MATCH($A395&amp;$D438,#REF!,0),MATCH(BP$3,#REF!,0)),0)</f>
        <v>0</v>
      </c>
      <c r="BQ438" s="67" t="e">
        <f t="shared" ref="BQ438:BX438" si="1176">((BQ397*$G438*--(AND($BF438=0,$BG438=0))+$BF438+BQ397*$BG438)*--(BQ$3&gt;=$BH438))*(1+$BJ438*--(BQ$3&gt;=$BK438))*--(IFERROR(MOD(MONTH(BQ$3),$BI438),0)=0)</f>
        <v>#REF!</v>
      </c>
      <c r="BR438" s="67" t="e">
        <f t="shared" si="1176"/>
        <v>#REF!</v>
      </c>
      <c r="BS438" s="67" t="e">
        <f t="shared" si="1176"/>
        <v>#REF!</v>
      </c>
      <c r="BT438" s="67" t="e">
        <f t="shared" si="1176"/>
        <v>#REF!</v>
      </c>
      <c r="BU438" s="67" t="e">
        <f t="shared" si="1176"/>
        <v>#REF!</v>
      </c>
      <c r="BV438" s="67" t="e">
        <f t="shared" si="1176"/>
        <v>#REF!</v>
      </c>
      <c r="BW438" s="67" t="e">
        <f t="shared" si="1176"/>
        <v>#REF!</v>
      </c>
      <c r="BX438" s="67" t="e">
        <f t="shared" si="1176"/>
        <v>#REF!</v>
      </c>
      <c r="BY438" s="60"/>
      <c r="BZ438" s="87" t="e">
        <f t="shared" si="1120"/>
        <v>#REF!</v>
      </c>
      <c r="CA438" s="62" t="e">
        <f>BZ438/BZ397</f>
        <v>#REF!</v>
      </c>
      <c r="CB438" s="60"/>
      <c r="CC438" s="67" t="e">
        <f t="shared" ref="CC438:CN438" si="1177">((CC397*$G438*--(AND($BF438=0,$BG438=0))+$BF438+CC397*$BG438)*--(CC$3&gt;=$BH438))*(1+$BJ438*--(CC$3&gt;=$BK438))*--(IFERROR(MOD(MONTH(CC$3),$BI438),0)=0)</f>
        <v>#REF!</v>
      </c>
      <c r="CD438" s="67" t="e">
        <f t="shared" si="1177"/>
        <v>#REF!</v>
      </c>
      <c r="CE438" s="67" t="e">
        <f t="shared" si="1177"/>
        <v>#REF!</v>
      </c>
      <c r="CF438" s="67" t="e">
        <f t="shared" si="1177"/>
        <v>#REF!</v>
      </c>
      <c r="CG438" s="67" t="e">
        <f t="shared" si="1177"/>
        <v>#REF!</v>
      </c>
      <c r="CH438" s="67" t="e">
        <f t="shared" si="1177"/>
        <v>#REF!</v>
      </c>
      <c r="CI438" s="67" t="e">
        <f t="shared" si="1177"/>
        <v>#REF!</v>
      </c>
      <c r="CJ438" s="67" t="e">
        <f t="shared" si="1177"/>
        <v>#REF!</v>
      </c>
      <c r="CK438" s="67" t="e">
        <f t="shared" si="1177"/>
        <v>#REF!</v>
      </c>
      <c r="CL438" s="67" t="e">
        <f t="shared" si="1177"/>
        <v>#REF!</v>
      </c>
      <c r="CM438" s="67" t="e">
        <f t="shared" si="1177"/>
        <v>#REF!</v>
      </c>
      <c r="CN438" s="67" t="e">
        <f t="shared" si="1177"/>
        <v>#REF!</v>
      </c>
      <c r="CO438" s="60"/>
      <c r="CP438" s="87" t="e">
        <f t="shared" si="1122"/>
        <v>#REF!</v>
      </c>
      <c r="CQ438" s="62" t="e">
        <f>CP438/CP397</f>
        <v>#REF!</v>
      </c>
    </row>
    <row r="439" spans="1:95" ht="10.5" customHeight="1" x14ac:dyDescent="0.25">
      <c r="A439" s="70" t="str">
        <f t="shared" si="1151"/>
        <v>DespesaSistemas</v>
      </c>
      <c r="B439" s="114" t="s">
        <v>53</v>
      </c>
      <c r="C439" s="70"/>
      <c r="D439" s="60" t="s">
        <v>118</v>
      </c>
      <c r="E439" s="60" t="e">
        <f>D395</f>
        <v>#REF!</v>
      </c>
      <c r="F439" s="60"/>
      <c r="G439" s="62">
        <v>-1.398027183457151E-2</v>
      </c>
      <c r="H439" s="60"/>
      <c r="I439" s="67">
        <v>0</v>
      </c>
      <c r="J439" s="67">
        <v>0</v>
      </c>
      <c r="K439" s="67">
        <v>0</v>
      </c>
      <c r="L439" s="67">
        <v>0</v>
      </c>
      <c r="M439" s="67">
        <v>0</v>
      </c>
      <c r="N439" s="67">
        <v>0</v>
      </c>
      <c r="O439" s="67">
        <v>0</v>
      </c>
      <c r="P439" s="67">
        <v>0</v>
      </c>
      <c r="Q439" s="67">
        <v>0</v>
      </c>
      <c r="R439" s="67">
        <v>0</v>
      </c>
      <c r="S439" s="67">
        <v>0</v>
      </c>
      <c r="T439" s="67">
        <v>0</v>
      </c>
      <c r="U439" s="60"/>
      <c r="V439" s="87">
        <f t="shared" si="1114"/>
        <v>0</v>
      </c>
      <c r="W439" s="62" t="e">
        <f>V439/V397</f>
        <v>#REF!</v>
      </c>
      <c r="X439" s="60"/>
      <c r="Y439" s="67">
        <f t="shared" ref="Y439:AJ439" si="1178">SUM(Y440:Y441)</f>
        <v>0</v>
      </c>
      <c r="Z439" s="67">
        <f t="shared" si="1178"/>
        <v>0</v>
      </c>
      <c r="AA439" s="67">
        <f t="shared" si="1178"/>
        <v>0</v>
      </c>
      <c r="AB439" s="67">
        <f t="shared" si="1178"/>
        <v>0</v>
      </c>
      <c r="AC439" s="67">
        <f t="shared" si="1178"/>
        <v>0</v>
      </c>
      <c r="AD439" s="67">
        <f t="shared" si="1178"/>
        <v>0</v>
      </c>
      <c r="AE439" s="67">
        <f t="shared" si="1178"/>
        <v>0</v>
      </c>
      <c r="AF439" s="67">
        <f t="shared" si="1178"/>
        <v>0</v>
      </c>
      <c r="AG439" s="67">
        <f t="shared" si="1178"/>
        <v>0</v>
      </c>
      <c r="AH439" s="67">
        <f t="shared" si="1178"/>
        <v>0</v>
      </c>
      <c r="AI439" s="67">
        <f t="shared" si="1178"/>
        <v>0</v>
      </c>
      <c r="AJ439" s="67">
        <f t="shared" si="1178"/>
        <v>0</v>
      </c>
      <c r="AK439" s="60"/>
      <c r="AL439" s="87">
        <f t="shared" si="1116"/>
        <v>0</v>
      </c>
      <c r="AM439" s="62" t="e">
        <f>AL439/AL397</f>
        <v>#DIV/0!</v>
      </c>
      <c r="AN439" s="60" t="e">
        <f>D395&amp;D439</f>
        <v>#REF!</v>
      </c>
      <c r="AO439" s="67">
        <f t="shared" ref="AO439:AZ439" si="1179">SUM(AO440:AO441)</f>
        <v>0</v>
      </c>
      <c r="AP439" s="67">
        <f t="shared" si="1179"/>
        <v>0</v>
      </c>
      <c r="AQ439" s="67">
        <f t="shared" si="1179"/>
        <v>0</v>
      </c>
      <c r="AR439" s="67">
        <f t="shared" si="1179"/>
        <v>0</v>
      </c>
      <c r="AS439" s="67">
        <f t="shared" si="1179"/>
        <v>0</v>
      </c>
      <c r="AT439" s="67">
        <f t="shared" si="1179"/>
        <v>0</v>
      </c>
      <c r="AU439" s="67">
        <f t="shared" si="1179"/>
        <v>0</v>
      </c>
      <c r="AV439" s="67">
        <f t="shared" si="1179"/>
        <v>0</v>
      </c>
      <c r="AW439" s="67">
        <f t="shared" si="1179"/>
        <v>0</v>
      </c>
      <c r="AX439" s="67">
        <f t="shared" si="1179"/>
        <v>0</v>
      </c>
      <c r="AY439" s="67">
        <f t="shared" si="1179"/>
        <v>0</v>
      </c>
      <c r="AZ439" s="67">
        <f t="shared" si="1179"/>
        <v>0</v>
      </c>
      <c r="BA439" s="60"/>
      <c r="BB439" s="87">
        <f t="shared" si="1118"/>
        <v>0</v>
      </c>
      <c r="BC439" s="62" t="e">
        <f>BB439/BB397</f>
        <v>#DIV/0!</v>
      </c>
      <c r="BD439" s="60"/>
      <c r="BE439" s="67">
        <f t="shared" si="1160"/>
        <v>0</v>
      </c>
      <c r="BF439" s="119">
        <f t="shared" si="1160"/>
        <v>0</v>
      </c>
      <c r="BG439" s="120">
        <f t="shared" si="1160"/>
        <v>0</v>
      </c>
      <c r="BH439" s="121" t="e">
        <f>BH397</f>
        <v>#REF!</v>
      </c>
      <c r="BI439" s="119">
        <f t="shared" si="1154"/>
        <v>0</v>
      </c>
      <c r="BJ439" s="120"/>
      <c r="BK439" s="121"/>
      <c r="BL439" s="60"/>
      <c r="BM439" s="67">
        <f t="shared" ref="BM439:BX439" si="1180">SUM(BM440:BM441)</f>
        <v>0</v>
      </c>
      <c r="BN439" s="67">
        <f t="shared" si="1180"/>
        <v>0</v>
      </c>
      <c r="BO439" s="67">
        <f t="shared" si="1180"/>
        <v>0</v>
      </c>
      <c r="BP439" s="67">
        <f t="shared" si="1180"/>
        <v>0</v>
      </c>
      <c r="BQ439" s="67" t="e">
        <f t="shared" si="1180"/>
        <v>#REF!</v>
      </c>
      <c r="BR439" s="67" t="e">
        <f t="shared" si="1180"/>
        <v>#REF!</v>
      </c>
      <c r="BS439" s="67" t="e">
        <f t="shared" si="1180"/>
        <v>#REF!</v>
      </c>
      <c r="BT439" s="67" t="e">
        <f t="shared" si="1180"/>
        <v>#REF!</v>
      </c>
      <c r="BU439" s="67" t="e">
        <f t="shared" si="1180"/>
        <v>#REF!</v>
      </c>
      <c r="BV439" s="67" t="e">
        <f t="shared" si="1180"/>
        <v>#REF!</v>
      </c>
      <c r="BW439" s="67" t="e">
        <f t="shared" si="1180"/>
        <v>#REF!</v>
      </c>
      <c r="BX439" s="67" t="e">
        <f t="shared" si="1180"/>
        <v>#REF!</v>
      </c>
      <c r="BY439" s="60"/>
      <c r="BZ439" s="87" t="e">
        <f t="shared" si="1120"/>
        <v>#REF!</v>
      </c>
      <c r="CA439" s="62" t="e">
        <f>BZ439/BZ397</f>
        <v>#REF!</v>
      </c>
      <c r="CB439" s="60"/>
      <c r="CC439" s="67" t="e">
        <f t="shared" ref="CC439:CN439" si="1181">SUM(CC440:CC441)</f>
        <v>#REF!</v>
      </c>
      <c r="CD439" s="67" t="e">
        <f t="shared" si="1181"/>
        <v>#REF!</v>
      </c>
      <c r="CE439" s="67" t="e">
        <f t="shared" si="1181"/>
        <v>#REF!</v>
      </c>
      <c r="CF439" s="67" t="e">
        <f t="shared" si="1181"/>
        <v>#REF!</v>
      </c>
      <c r="CG439" s="67" t="e">
        <f t="shared" si="1181"/>
        <v>#REF!</v>
      </c>
      <c r="CH439" s="67" t="e">
        <f t="shared" si="1181"/>
        <v>#REF!</v>
      </c>
      <c r="CI439" s="67" t="e">
        <f t="shared" si="1181"/>
        <v>#REF!</v>
      </c>
      <c r="CJ439" s="67" t="e">
        <f t="shared" si="1181"/>
        <v>#REF!</v>
      </c>
      <c r="CK439" s="67" t="e">
        <f t="shared" si="1181"/>
        <v>#REF!</v>
      </c>
      <c r="CL439" s="67" t="e">
        <f t="shared" si="1181"/>
        <v>#REF!</v>
      </c>
      <c r="CM439" s="67" t="e">
        <f t="shared" si="1181"/>
        <v>#REF!</v>
      </c>
      <c r="CN439" s="67" t="e">
        <f t="shared" si="1181"/>
        <v>#REF!</v>
      </c>
      <c r="CO439" s="60"/>
      <c r="CP439" s="87" t="e">
        <f t="shared" si="1122"/>
        <v>#REF!</v>
      </c>
      <c r="CQ439" s="62" t="e">
        <f>CP439/CP397</f>
        <v>#REF!</v>
      </c>
    </row>
    <row r="440" spans="1:95" ht="10.5" customHeight="1" outlineLevel="1" x14ac:dyDescent="0.25">
      <c r="A440" s="70" t="str">
        <f t="shared" si="1151"/>
        <v>DespesaERP</v>
      </c>
      <c r="B440" s="114" t="s">
        <v>53</v>
      </c>
      <c r="C440" s="70" t="s">
        <v>278</v>
      </c>
      <c r="D440" s="79" t="s">
        <v>119</v>
      </c>
      <c r="E440" s="79" t="e">
        <f>D395</f>
        <v>#REF!</v>
      </c>
      <c r="F440" s="79"/>
      <c r="G440" s="85">
        <v>-1.398027183457151E-2</v>
      </c>
      <c r="H440" s="79"/>
      <c r="I440" s="94">
        <v>0</v>
      </c>
      <c r="J440" s="94">
        <v>0</v>
      </c>
      <c r="K440" s="94">
        <v>0</v>
      </c>
      <c r="L440" s="94">
        <v>0</v>
      </c>
      <c r="M440" s="94">
        <v>0</v>
      </c>
      <c r="N440" s="94">
        <v>0</v>
      </c>
      <c r="O440" s="94">
        <v>0</v>
      </c>
      <c r="P440" s="94">
        <v>0</v>
      </c>
      <c r="Q440" s="94">
        <v>0</v>
      </c>
      <c r="R440" s="94">
        <v>0</v>
      </c>
      <c r="S440" s="94">
        <v>0</v>
      </c>
      <c r="T440" s="94">
        <v>0</v>
      </c>
      <c r="U440" s="79"/>
      <c r="V440" s="80">
        <f t="shared" si="1114"/>
        <v>0</v>
      </c>
      <c r="W440" s="85" t="e">
        <f>V440/V397</f>
        <v>#REF!</v>
      </c>
      <c r="X440" s="60"/>
      <c r="Y440" s="94">
        <f t="array" ref="Y440">IFERROR(INDEX(#REF!,MATCH($A395&amp;$D440,#REF!,0),MATCH(Y$3,#REF!,0)),0)</f>
        <v>0</v>
      </c>
      <c r="Z440" s="94">
        <f t="array" ref="Z440">IFERROR(INDEX(#REF!,MATCH($A395&amp;$D440,#REF!,0),MATCH(Z$3,#REF!,0)),0)</f>
        <v>0</v>
      </c>
      <c r="AA440" s="94">
        <f t="array" ref="AA440">IFERROR(INDEX(#REF!,MATCH($A395&amp;$D440,#REF!,0),MATCH(AA$3,#REF!,0)),0)</f>
        <v>0</v>
      </c>
      <c r="AB440" s="94">
        <f t="array" ref="AB440">IFERROR(INDEX(#REF!,MATCH($A395&amp;$D440,#REF!,0),MATCH(AB$3,#REF!,0)),0)</f>
        <v>0</v>
      </c>
      <c r="AC440" s="94">
        <f t="array" ref="AC440">IFERROR(INDEX(#REF!,MATCH($A395&amp;$D440,#REF!,0),MATCH(AC$3,#REF!,0)),0)</f>
        <v>0</v>
      </c>
      <c r="AD440" s="94">
        <f t="array" ref="AD440">IFERROR(INDEX(#REF!,MATCH($A395&amp;$D440,#REF!,0),MATCH(AD$3,#REF!,0)),0)</f>
        <v>0</v>
      </c>
      <c r="AE440" s="94">
        <f t="array" ref="AE440">IFERROR(INDEX(#REF!,MATCH($A395&amp;$D440,#REF!,0),MATCH(AE$3,#REF!,0)),0)</f>
        <v>0</v>
      </c>
      <c r="AF440" s="94">
        <f t="array" ref="AF440">IFERROR(INDEX(#REF!,MATCH($A395&amp;$D440,#REF!,0),MATCH(AF$3,#REF!,0)),0)</f>
        <v>0</v>
      </c>
      <c r="AG440" s="94">
        <f t="array" ref="AG440">IFERROR(INDEX(#REF!,MATCH($A395&amp;$D440,#REF!,0),MATCH(AG$3,#REF!,0)),0)</f>
        <v>0</v>
      </c>
      <c r="AH440" s="94">
        <f t="array" ref="AH440">IFERROR(INDEX(#REF!,MATCH($A395&amp;$D440,#REF!,0),MATCH(AH$3,#REF!,0)),0)</f>
        <v>0</v>
      </c>
      <c r="AI440" s="94">
        <f t="array" ref="AI440">IFERROR(INDEX(#REF!,MATCH($A395&amp;$D440,#REF!,0),MATCH(AI$3,#REF!,0)),0)</f>
        <v>0</v>
      </c>
      <c r="AJ440" s="94">
        <f t="array" ref="AJ440">IFERROR(INDEX(#REF!,MATCH($A395&amp;$D440,#REF!,0),MATCH(AJ$3,#REF!,0)),0)</f>
        <v>0</v>
      </c>
      <c r="AK440" s="79"/>
      <c r="AL440" s="80">
        <f t="shared" si="1116"/>
        <v>0</v>
      </c>
      <c r="AM440" s="85" t="e">
        <f>AL440/AL397</f>
        <v>#DIV/0!</v>
      </c>
      <c r="AN440" s="60" t="e">
        <f>D395&amp;D440</f>
        <v>#REF!</v>
      </c>
      <c r="AO440" s="94">
        <f t="array" ref="AO440">IFERROR(INDEX(#REF!,MATCH($A395&amp;$D440,#REF!,0),MATCH(AO$3,#REF!,0)),0)</f>
        <v>0</v>
      </c>
      <c r="AP440" s="94">
        <f t="array" ref="AP440">IFERROR(INDEX(#REF!,MATCH($A395&amp;$D440,#REF!,0),MATCH(AP$3,#REF!,0)),0)</f>
        <v>0</v>
      </c>
      <c r="AQ440" s="94">
        <f t="array" ref="AQ440">IFERROR(INDEX(#REF!,MATCH($A395&amp;$D440,#REF!,0),MATCH(AQ$3,#REF!,0)),0)</f>
        <v>0</v>
      </c>
      <c r="AR440" s="94">
        <f t="array" ref="AR440">IFERROR(INDEX(#REF!,MATCH($A395&amp;$D440,#REF!,0),MATCH(AR$3,#REF!,0)),0)</f>
        <v>0</v>
      </c>
      <c r="AS440" s="94">
        <f t="array" ref="AS440">IFERROR(INDEX(#REF!,MATCH($A395&amp;$D440,#REF!,0),MATCH(AS$3,#REF!,0)),0)</f>
        <v>0</v>
      </c>
      <c r="AT440" s="94">
        <f t="array" ref="AT440">IFERROR(INDEX(#REF!,MATCH($A395&amp;$D440,#REF!,0),MATCH(AT$3,#REF!,0)),0)</f>
        <v>0</v>
      </c>
      <c r="AU440" s="94">
        <f t="array" ref="AU440">IFERROR(INDEX(#REF!,MATCH($A395&amp;$D440,#REF!,0),MATCH(AU$3,#REF!,0)),0)</f>
        <v>0</v>
      </c>
      <c r="AV440" s="94">
        <f t="array" ref="AV440">IFERROR(INDEX(#REF!,MATCH($A395&amp;$D440,#REF!,0),MATCH(AV$3,#REF!,0)),0)</f>
        <v>0</v>
      </c>
      <c r="AW440" s="94">
        <f t="array" ref="AW440">IFERROR(INDEX(#REF!,MATCH($A395&amp;$D440,#REF!,0),MATCH(AW$3,#REF!,0)),0)</f>
        <v>0</v>
      </c>
      <c r="AX440" s="94">
        <f t="array" ref="AX440">IFERROR(INDEX(#REF!,MATCH($A395&amp;$D440,#REF!,0),MATCH(AX$3,#REF!,0)),0)</f>
        <v>0</v>
      </c>
      <c r="AY440" s="94">
        <f t="array" ref="AY440">IFERROR(INDEX(#REF!,MATCH($A395&amp;$D440,#REF!,0),MATCH(AY$3,#REF!,0)),0)</f>
        <v>0</v>
      </c>
      <c r="AZ440" s="94">
        <f t="array" ref="AZ440">IFERROR(INDEX(#REF!,MATCH($A395&amp;$D440,#REF!,0),MATCH(AZ$3,#REF!,0)),0)</f>
        <v>0</v>
      </c>
      <c r="BA440" s="79"/>
      <c r="BB440" s="80">
        <f t="shared" si="1118"/>
        <v>0</v>
      </c>
      <c r="BC440" s="85" t="e">
        <f>BB440/BB397</f>
        <v>#DIV/0!</v>
      </c>
      <c r="BD440" s="60"/>
      <c r="BE440" s="94" t="str">
        <f t="shared" si="1160"/>
        <v>Omie</v>
      </c>
      <c r="BF440" s="115">
        <f t="shared" si="1160"/>
        <v>-669</v>
      </c>
      <c r="BG440" s="112">
        <f t="shared" si="1160"/>
        <v>0</v>
      </c>
      <c r="BH440" s="111" t="e">
        <f>BH397</f>
        <v>#REF!</v>
      </c>
      <c r="BI440" s="115">
        <f t="shared" si="1154"/>
        <v>0</v>
      </c>
      <c r="BJ440" s="112">
        <f>INDEX($BE$4:$BK$115,MATCH($D440,$D$4:$D$115,0),MATCH(BJ$475,$BE$4:$BK$4,0))</f>
        <v>0</v>
      </c>
      <c r="BK440" s="111">
        <f>INDEX($BE$4:$BK$115,MATCH($D440,$D$4:$D$115,0),MATCH(BK$475,$BE$4:$BK$4,0))</f>
        <v>0</v>
      </c>
      <c r="BL440" s="60"/>
      <c r="BM440" s="94">
        <f t="array" ref="BM440">IFERROR(INDEX(#REF!,MATCH($A395&amp;$D440,#REF!,0),MATCH(BM$3,#REF!,0)),0)</f>
        <v>0</v>
      </c>
      <c r="BN440" s="94">
        <f t="array" ref="BN440">IFERROR(INDEX(#REF!,MATCH($A395&amp;$D440,#REF!,0),MATCH(BN$3,#REF!,0)),0)</f>
        <v>0</v>
      </c>
      <c r="BO440" s="94">
        <f t="array" ref="BO440">IFERROR(INDEX(#REF!,MATCH($A395&amp;$D440,#REF!,0),MATCH(BO$3,#REF!,0)),0)</f>
        <v>0</v>
      </c>
      <c r="BP440" s="94">
        <f t="array" ref="BP440">IFERROR(INDEX(#REF!,MATCH($A395&amp;$D440,#REF!,0),MATCH(BP$3,#REF!,0)),0)</f>
        <v>0</v>
      </c>
      <c r="BQ440" s="94" t="e">
        <f t="shared" ref="BQ440:BX440" si="1182">((BQ397*$G440*--(AND($BF440=0,$BG440=0))+$BF440+BQ397*$BG440)*--(BQ$3&gt;=$BH440))*(1+$BJ440*--(BQ$3&gt;=$BK440))*--(IFERROR(MOD(MONTH(BQ$3),$BI440),0)=0)</f>
        <v>#REF!</v>
      </c>
      <c r="BR440" s="94" t="e">
        <f t="shared" si="1182"/>
        <v>#REF!</v>
      </c>
      <c r="BS440" s="94" t="e">
        <f t="shared" si="1182"/>
        <v>#REF!</v>
      </c>
      <c r="BT440" s="94" t="e">
        <f t="shared" si="1182"/>
        <v>#REF!</v>
      </c>
      <c r="BU440" s="94" t="e">
        <f t="shared" si="1182"/>
        <v>#REF!</v>
      </c>
      <c r="BV440" s="94" t="e">
        <f t="shared" si="1182"/>
        <v>#REF!</v>
      </c>
      <c r="BW440" s="94" t="e">
        <f t="shared" si="1182"/>
        <v>#REF!</v>
      </c>
      <c r="BX440" s="94" t="e">
        <f t="shared" si="1182"/>
        <v>#REF!</v>
      </c>
      <c r="BY440" s="79"/>
      <c r="BZ440" s="80" t="e">
        <f t="shared" si="1120"/>
        <v>#REF!</v>
      </c>
      <c r="CA440" s="85" t="e">
        <f>BZ440/BZ397</f>
        <v>#REF!</v>
      </c>
      <c r="CB440" s="60"/>
      <c r="CC440" s="94" t="e">
        <f t="shared" ref="CC440:CN440" si="1183">((CC397*$G440*--(AND($BF440=0,$BG440=0))+$BF440+CC397*$BG440)*--(CC$3&gt;=$BH440))*(1+$BJ440*--(CC$3&gt;=$BK440))*--(IFERROR(MOD(MONTH(CC$3),$BI440),0)=0)</f>
        <v>#REF!</v>
      </c>
      <c r="CD440" s="94" t="e">
        <f t="shared" si="1183"/>
        <v>#REF!</v>
      </c>
      <c r="CE440" s="94" t="e">
        <f t="shared" si="1183"/>
        <v>#REF!</v>
      </c>
      <c r="CF440" s="94" t="e">
        <f t="shared" si="1183"/>
        <v>#REF!</v>
      </c>
      <c r="CG440" s="94" t="e">
        <f t="shared" si="1183"/>
        <v>#REF!</v>
      </c>
      <c r="CH440" s="94" t="e">
        <f t="shared" si="1183"/>
        <v>#REF!</v>
      </c>
      <c r="CI440" s="94" t="e">
        <f t="shared" si="1183"/>
        <v>#REF!</v>
      </c>
      <c r="CJ440" s="94" t="e">
        <f t="shared" si="1183"/>
        <v>#REF!</v>
      </c>
      <c r="CK440" s="94" t="e">
        <f t="shared" si="1183"/>
        <v>#REF!</v>
      </c>
      <c r="CL440" s="94" t="e">
        <f t="shared" si="1183"/>
        <v>#REF!</v>
      </c>
      <c r="CM440" s="94" t="e">
        <f t="shared" si="1183"/>
        <v>#REF!</v>
      </c>
      <c r="CN440" s="94" t="e">
        <f t="shared" si="1183"/>
        <v>#REF!</v>
      </c>
      <c r="CO440" s="79"/>
      <c r="CP440" s="80" t="e">
        <f t="shared" si="1122"/>
        <v>#REF!</v>
      </c>
      <c r="CQ440" s="85" t="e">
        <f>CP440/CP397</f>
        <v>#REF!</v>
      </c>
    </row>
    <row r="441" spans="1:95" ht="10.5" customHeight="1" outlineLevel="1" x14ac:dyDescent="0.25">
      <c r="A441" s="70" t="str">
        <f t="shared" si="1151"/>
        <v>DespesaConciliação contas a receber</v>
      </c>
      <c r="B441" s="114" t="s">
        <v>53</v>
      </c>
      <c r="C441" s="70"/>
      <c r="D441" s="79" t="s">
        <v>138</v>
      </c>
      <c r="E441" s="79" t="e">
        <f>D395</f>
        <v>#REF!</v>
      </c>
      <c r="F441" s="79"/>
      <c r="G441" s="85">
        <v>0</v>
      </c>
      <c r="H441" s="79"/>
      <c r="I441" s="94">
        <v>0</v>
      </c>
      <c r="J441" s="94">
        <v>0</v>
      </c>
      <c r="K441" s="94">
        <v>0</v>
      </c>
      <c r="L441" s="94">
        <v>0</v>
      </c>
      <c r="M441" s="94">
        <v>0</v>
      </c>
      <c r="N441" s="94">
        <v>0</v>
      </c>
      <c r="O441" s="94">
        <v>0</v>
      </c>
      <c r="P441" s="94">
        <v>0</v>
      </c>
      <c r="Q441" s="94">
        <v>0</v>
      </c>
      <c r="R441" s="94">
        <v>0</v>
      </c>
      <c r="S441" s="94">
        <v>0</v>
      </c>
      <c r="T441" s="94">
        <v>0</v>
      </c>
      <c r="U441" s="79"/>
      <c r="V441" s="80">
        <f t="shared" si="1114"/>
        <v>0</v>
      </c>
      <c r="W441" s="85" t="e">
        <f>V441/V397</f>
        <v>#REF!</v>
      </c>
      <c r="X441" s="60"/>
      <c r="Y441" s="94">
        <f t="array" ref="Y441">IFERROR(INDEX(#REF!,MATCH($A395&amp;$D441,#REF!,0),MATCH(Y$3,#REF!,0)),0)</f>
        <v>0</v>
      </c>
      <c r="Z441" s="94">
        <f t="array" ref="Z441">IFERROR(INDEX(#REF!,MATCH($A395&amp;$D441,#REF!,0),MATCH(Z$3,#REF!,0)),0)</f>
        <v>0</v>
      </c>
      <c r="AA441" s="94">
        <f t="array" ref="AA441">IFERROR(INDEX(#REF!,MATCH($A395&amp;$D441,#REF!,0),MATCH(AA$3,#REF!,0)),0)</f>
        <v>0</v>
      </c>
      <c r="AB441" s="94">
        <f t="array" ref="AB441">IFERROR(INDEX(#REF!,MATCH($A395&amp;$D441,#REF!,0),MATCH(AB$3,#REF!,0)),0)</f>
        <v>0</v>
      </c>
      <c r="AC441" s="94">
        <f t="array" ref="AC441">IFERROR(INDEX(#REF!,MATCH($A395&amp;$D441,#REF!,0),MATCH(AC$3,#REF!,0)),0)</f>
        <v>0</v>
      </c>
      <c r="AD441" s="94">
        <f t="array" ref="AD441">IFERROR(INDEX(#REF!,MATCH($A395&amp;$D441,#REF!,0),MATCH(AD$3,#REF!,0)),0)</f>
        <v>0</v>
      </c>
      <c r="AE441" s="94">
        <f t="array" ref="AE441">IFERROR(INDEX(#REF!,MATCH($A395&amp;$D441,#REF!,0),MATCH(AE$3,#REF!,0)),0)</f>
        <v>0</v>
      </c>
      <c r="AF441" s="94">
        <f t="array" ref="AF441">IFERROR(INDEX(#REF!,MATCH($A395&amp;$D441,#REF!,0),MATCH(AF$3,#REF!,0)),0)</f>
        <v>0</v>
      </c>
      <c r="AG441" s="94">
        <f t="array" ref="AG441">IFERROR(INDEX(#REF!,MATCH($A395&amp;$D441,#REF!,0),MATCH(AG$3,#REF!,0)),0)</f>
        <v>0</v>
      </c>
      <c r="AH441" s="94">
        <f t="array" ref="AH441">IFERROR(INDEX(#REF!,MATCH($A395&amp;$D441,#REF!,0),MATCH(AH$3,#REF!,0)),0)</f>
        <v>0</v>
      </c>
      <c r="AI441" s="94">
        <f t="array" ref="AI441">IFERROR(INDEX(#REF!,MATCH($A395&amp;$D441,#REF!,0),MATCH(AI$3,#REF!,0)),0)</f>
        <v>0</v>
      </c>
      <c r="AJ441" s="94">
        <f t="array" ref="AJ441">IFERROR(INDEX(#REF!,MATCH($A395&amp;$D441,#REF!,0),MATCH(AJ$3,#REF!,0)),0)</f>
        <v>0</v>
      </c>
      <c r="AK441" s="79"/>
      <c r="AL441" s="80">
        <f t="shared" si="1116"/>
        <v>0</v>
      </c>
      <c r="AM441" s="85" t="e">
        <f>AL441/AL397</f>
        <v>#DIV/0!</v>
      </c>
      <c r="AN441" s="60" t="e">
        <f>D395&amp;D441</f>
        <v>#REF!</v>
      </c>
      <c r="AO441" s="94">
        <f t="array" ref="AO441">IFERROR(INDEX(#REF!,MATCH($A395&amp;$D441,#REF!,0),MATCH(AO$3,#REF!,0)),0)</f>
        <v>0</v>
      </c>
      <c r="AP441" s="94">
        <f t="array" ref="AP441">IFERROR(INDEX(#REF!,MATCH($A395&amp;$D441,#REF!,0),MATCH(AP$3,#REF!,0)),0)</f>
        <v>0</v>
      </c>
      <c r="AQ441" s="94">
        <f t="array" ref="AQ441">IFERROR(INDEX(#REF!,MATCH($A395&amp;$D441,#REF!,0),MATCH(AQ$3,#REF!,0)),0)</f>
        <v>0</v>
      </c>
      <c r="AR441" s="94">
        <f t="array" ref="AR441">IFERROR(INDEX(#REF!,MATCH($A395&amp;$D441,#REF!,0),MATCH(AR$3,#REF!,0)),0)</f>
        <v>0</v>
      </c>
      <c r="AS441" s="94">
        <f t="array" ref="AS441">IFERROR(INDEX(#REF!,MATCH($A395&amp;$D441,#REF!,0),MATCH(AS$3,#REF!,0)),0)</f>
        <v>0</v>
      </c>
      <c r="AT441" s="94">
        <f t="array" ref="AT441">IFERROR(INDEX(#REF!,MATCH($A395&amp;$D441,#REF!,0),MATCH(AT$3,#REF!,0)),0)</f>
        <v>0</v>
      </c>
      <c r="AU441" s="94">
        <f t="array" ref="AU441">IFERROR(INDEX(#REF!,MATCH($A395&amp;$D441,#REF!,0),MATCH(AU$3,#REF!,0)),0)</f>
        <v>0</v>
      </c>
      <c r="AV441" s="94">
        <f t="array" ref="AV441">IFERROR(INDEX(#REF!,MATCH($A395&amp;$D441,#REF!,0),MATCH(AV$3,#REF!,0)),0)</f>
        <v>0</v>
      </c>
      <c r="AW441" s="94">
        <f t="array" ref="AW441">IFERROR(INDEX(#REF!,MATCH($A395&amp;$D441,#REF!,0),MATCH(AW$3,#REF!,0)),0)</f>
        <v>0</v>
      </c>
      <c r="AX441" s="94">
        <f t="array" ref="AX441">IFERROR(INDEX(#REF!,MATCH($A395&amp;$D441,#REF!,0),MATCH(AX$3,#REF!,0)),0)</f>
        <v>0</v>
      </c>
      <c r="AY441" s="94">
        <f t="array" ref="AY441">IFERROR(INDEX(#REF!,MATCH($A395&amp;$D441,#REF!,0),MATCH(AY$3,#REF!,0)),0)</f>
        <v>0</v>
      </c>
      <c r="AZ441" s="94">
        <f t="array" ref="AZ441">IFERROR(INDEX(#REF!,MATCH($A395&amp;$D441,#REF!,0),MATCH(AZ$3,#REF!,0)),0)</f>
        <v>0</v>
      </c>
      <c r="BA441" s="79"/>
      <c r="BB441" s="80">
        <f t="shared" si="1118"/>
        <v>0</v>
      </c>
      <c r="BC441" s="85" t="e">
        <f>BB441/BB397</f>
        <v>#DIV/0!</v>
      </c>
      <c r="BD441" s="60"/>
      <c r="BE441" s="94" t="str">
        <f t="shared" si="1160"/>
        <v>Corte de custo</v>
      </c>
      <c r="BF441" s="115">
        <f t="shared" si="1160"/>
        <v>0</v>
      </c>
      <c r="BG441" s="112">
        <f t="shared" si="1160"/>
        <v>0</v>
      </c>
      <c r="BH441" s="111" t="e">
        <f>BH397</f>
        <v>#REF!</v>
      </c>
      <c r="BI441" s="115">
        <f t="shared" si="1154"/>
        <v>0</v>
      </c>
      <c r="BJ441" s="112">
        <f>INDEX($BE$4:$BK$115,MATCH($D441,$D$4:$D$115,0),MATCH(BJ$475,$BE$4:$BK$4,0))</f>
        <v>0</v>
      </c>
      <c r="BK441" s="111">
        <f>INDEX($BE$4:$BK$115,MATCH($D441,$D$4:$D$115,0),MATCH(BK$475,$BE$4:$BK$4,0))</f>
        <v>0</v>
      </c>
      <c r="BL441" s="60"/>
      <c r="BM441" s="94">
        <f t="array" ref="BM441">IFERROR(INDEX(#REF!,MATCH($A395&amp;$D441,#REF!,0),MATCH(BM$3,#REF!,0)),0)</f>
        <v>0</v>
      </c>
      <c r="BN441" s="94">
        <f t="array" ref="BN441">IFERROR(INDEX(#REF!,MATCH($A395&amp;$D441,#REF!,0),MATCH(BN$3,#REF!,0)),0)</f>
        <v>0</v>
      </c>
      <c r="BO441" s="94">
        <f t="array" ref="BO441">IFERROR(INDEX(#REF!,MATCH($A395&amp;$D441,#REF!,0),MATCH(BO$3,#REF!,0)),0)</f>
        <v>0</v>
      </c>
      <c r="BP441" s="94">
        <f t="array" ref="BP441">IFERROR(INDEX(#REF!,MATCH($A395&amp;$D441,#REF!,0),MATCH(BP$3,#REF!,0)),0)</f>
        <v>0</v>
      </c>
      <c r="BQ441" s="94" t="e">
        <f t="shared" ref="BQ441:BX441" si="1184">((BQ397*$G441*--(AND($BF441=0,$BG441=0))+$BF441+BQ397*$BG441)*--(BQ$3&gt;=$BH441))*(1+$BJ441*--(BQ$3&gt;=$BK441))*--(IFERROR(MOD(MONTH(BQ$3),$BI441),0)=0)</f>
        <v>#REF!</v>
      </c>
      <c r="BR441" s="94" t="e">
        <f t="shared" si="1184"/>
        <v>#REF!</v>
      </c>
      <c r="BS441" s="94" t="e">
        <f t="shared" si="1184"/>
        <v>#REF!</v>
      </c>
      <c r="BT441" s="94" t="e">
        <f t="shared" si="1184"/>
        <v>#REF!</v>
      </c>
      <c r="BU441" s="94" t="e">
        <f t="shared" si="1184"/>
        <v>#REF!</v>
      </c>
      <c r="BV441" s="94" t="e">
        <f t="shared" si="1184"/>
        <v>#REF!</v>
      </c>
      <c r="BW441" s="94" t="e">
        <f t="shared" si="1184"/>
        <v>#REF!</v>
      </c>
      <c r="BX441" s="94" t="e">
        <f t="shared" si="1184"/>
        <v>#REF!</v>
      </c>
      <c r="BY441" s="79"/>
      <c r="BZ441" s="80" t="e">
        <f t="shared" si="1120"/>
        <v>#REF!</v>
      </c>
      <c r="CA441" s="85" t="e">
        <f>BZ441/BZ397</f>
        <v>#REF!</v>
      </c>
      <c r="CB441" s="60"/>
      <c r="CC441" s="94" t="e">
        <f t="shared" ref="CC441:CN441" si="1185">((CC397*$G441*--(AND($BF441=0,$BG441=0))+$BF441+CC397*$BG441)*--(CC$3&gt;=$BH441))*(1+$BJ441*--(CC$3&gt;=$BK441))*--(IFERROR(MOD(MONTH(CC$3),$BI441),0)=0)</f>
        <v>#REF!</v>
      </c>
      <c r="CD441" s="94" t="e">
        <f t="shared" si="1185"/>
        <v>#REF!</v>
      </c>
      <c r="CE441" s="94" t="e">
        <f t="shared" si="1185"/>
        <v>#REF!</v>
      </c>
      <c r="CF441" s="94" t="e">
        <f t="shared" si="1185"/>
        <v>#REF!</v>
      </c>
      <c r="CG441" s="94" t="e">
        <f t="shared" si="1185"/>
        <v>#REF!</v>
      </c>
      <c r="CH441" s="94" t="e">
        <f t="shared" si="1185"/>
        <v>#REF!</v>
      </c>
      <c r="CI441" s="94" t="e">
        <f t="shared" si="1185"/>
        <v>#REF!</v>
      </c>
      <c r="CJ441" s="94" t="e">
        <f t="shared" si="1185"/>
        <v>#REF!</v>
      </c>
      <c r="CK441" s="94" t="e">
        <f t="shared" si="1185"/>
        <v>#REF!</v>
      </c>
      <c r="CL441" s="94" t="e">
        <f t="shared" si="1185"/>
        <v>#REF!</v>
      </c>
      <c r="CM441" s="94" t="e">
        <f t="shared" si="1185"/>
        <v>#REF!</v>
      </c>
      <c r="CN441" s="94" t="e">
        <f t="shared" si="1185"/>
        <v>#REF!</v>
      </c>
      <c r="CO441" s="79"/>
      <c r="CP441" s="80" t="e">
        <f t="shared" si="1122"/>
        <v>#REF!</v>
      </c>
      <c r="CQ441" s="85" t="e">
        <f>CP441/CP397</f>
        <v>#REF!</v>
      </c>
    </row>
    <row r="442" spans="1:95" ht="10.5" customHeight="1" x14ac:dyDescent="0.25">
      <c r="A442" s="70" t="str">
        <f t="shared" si="1151"/>
        <v>DespesaServiços contratados</v>
      </c>
      <c r="B442" s="114" t="s">
        <v>53</v>
      </c>
      <c r="C442" s="70"/>
      <c r="D442" s="60" t="s">
        <v>131</v>
      </c>
      <c r="E442" s="60" t="e">
        <f>D395</f>
        <v>#REF!</v>
      </c>
      <c r="F442" s="60"/>
      <c r="G442" s="62">
        <v>-1.15366778420781E-2</v>
      </c>
      <c r="H442" s="60"/>
      <c r="I442" s="67">
        <v>0</v>
      </c>
      <c r="J442" s="67">
        <v>0</v>
      </c>
      <c r="K442" s="67">
        <v>0</v>
      </c>
      <c r="L442" s="67">
        <v>0</v>
      </c>
      <c r="M442" s="67">
        <v>0</v>
      </c>
      <c r="N442" s="67">
        <v>0</v>
      </c>
      <c r="O442" s="67">
        <v>0</v>
      </c>
      <c r="P442" s="67">
        <v>0</v>
      </c>
      <c r="Q442" s="67">
        <v>0</v>
      </c>
      <c r="R442" s="67">
        <v>0</v>
      </c>
      <c r="S442" s="67">
        <v>0</v>
      </c>
      <c r="T442" s="67">
        <v>0</v>
      </c>
      <c r="U442" s="60"/>
      <c r="V442" s="87">
        <f t="shared" si="1114"/>
        <v>0</v>
      </c>
      <c r="W442" s="62" t="e">
        <f>V442/V397</f>
        <v>#REF!</v>
      </c>
      <c r="X442" s="60"/>
      <c r="Y442" s="67">
        <f t="shared" ref="Y442:AJ442" si="1186">SUM(Y443:Y445)</f>
        <v>0</v>
      </c>
      <c r="Z442" s="67">
        <f t="shared" si="1186"/>
        <v>0</v>
      </c>
      <c r="AA442" s="67">
        <f t="shared" si="1186"/>
        <v>0</v>
      </c>
      <c r="AB442" s="67">
        <f t="shared" si="1186"/>
        <v>0</v>
      </c>
      <c r="AC442" s="67">
        <f t="shared" si="1186"/>
        <v>0</v>
      </c>
      <c r="AD442" s="67">
        <f t="shared" si="1186"/>
        <v>0</v>
      </c>
      <c r="AE442" s="67">
        <f t="shared" si="1186"/>
        <v>0</v>
      </c>
      <c r="AF442" s="67">
        <f t="shared" si="1186"/>
        <v>0</v>
      </c>
      <c r="AG442" s="67">
        <f t="shared" si="1186"/>
        <v>0</v>
      </c>
      <c r="AH442" s="67">
        <f t="shared" si="1186"/>
        <v>0</v>
      </c>
      <c r="AI442" s="67">
        <f t="shared" si="1186"/>
        <v>0</v>
      </c>
      <c r="AJ442" s="67">
        <f t="shared" si="1186"/>
        <v>0</v>
      </c>
      <c r="AK442" s="60"/>
      <c r="AL442" s="87">
        <f t="shared" si="1116"/>
        <v>0</v>
      </c>
      <c r="AM442" s="62" t="e">
        <f>AL442/AL397</f>
        <v>#DIV/0!</v>
      </c>
      <c r="AN442" s="60" t="e">
        <f>D395&amp;D442</f>
        <v>#REF!</v>
      </c>
      <c r="AO442" s="67">
        <f t="shared" ref="AO442:AZ442" si="1187">SUM(AO443:AO445)</f>
        <v>0</v>
      </c>
      <c r="AP442" s="67">
        <f t="shared" si="1187"/>
        <v>0</v>
      </c>
      <c r="AQ442" s="67">
        <f t="shared" si="1187"/>
        <v>0</v>
      </c>
      <c r="AR442" s="67">
        <f t="shared" si="1187"/>
        <v>0</v>
      </c>
      <c r="AS442" s="67">
        <f t="shared" si="1187"/>
        <v>0</v>
      </c>
      <c r="AT442" s="67">
        <f t="shared" si="1187"/>
        <v>0</v>
      </c>
      <c r="AU442" s="67">
        <f t="shared" si="1187"/>
        <v>0</v>
      </c>
      <c r="AV442" s="67">
        <f t="shared" si="1187"/>
        <v>0</v>
      </c>
      <c r="AW442" s="67">
        <f t="shared" si="1187"/>
        <v>0</v>
      </c>
      <c r="AX442" s="67">
        <f t="shared" si="1187"/>
        <v>0</v>
      </c>
      <c r="AY442" s="67">
        <f t="shared" si="1187"/>
        <v>0</v>
      </c>
      <c r="AZ442" s="67">
        <f t="shared" si="1187"/>
        <v>0</v>
      </c>
      <c r="BA442" s="60"/>
      <c r="BB442" s="87">
        <f t="shared" si="1118"/>
        <v>0</v>
      </c>
      <c r="BC442" s="62" t="e">
        <f>BB442/BB397</f>
        <v>#DIV/0!</v>
      </c>
      <c r="BD442" s="60"/>
      <c r="BE442" s="67">
        <f t="shared" si="1160"/>
        <v>0</v>
      </c>
      <c r="BF442" s="119">
        <f t="shared" si="1160"/>
        <v>0</v>
      </c>
      <c r="BG442" s="120">
        <f t="shared" si="1160"/>
        <v>0</v>
      </c>
      <c r="BH442" s="121" t="e">
        <f>BH397</f>
        <v>#REF!</v>
      </c>
      <c r="BI442" s="69">
        <f t="shared" si="1154"/>
        <v>0</v>
      </c>
      <c r="BJ442" s="120"/>
      <c r="BK442" s="121"/>
      <c r="BL442" s="60"/>
      <c r="BM442" s="67">
        <f t="shared" ref="BM442:BX442" si="1188">SUM(BM443:BM445)</f>
        <v>0</v>
      </c>
      <c r="BN442" s="67">
        <f t="shared" si="1188"/>
        <v>0</v>
      </c>
      <c r="BO442" s="67">
        <f t="shared" si="1188"/>
        <v>0</v>
      </c>
      <c r="BP442" s="67">
        <f t="shared" si="1188"/>
        <v>0</v>
      </c>
      <c r="BQ442" s="67" t="e">
        <f t="shared" si="1188"/>
        <v>#REF!</v>
      </c>
      <c r="BR442" s="67" t="e">
        <f t="shared" si="1188"/>
        <v>#REF!</v>
      </c>
      <c r="BS442" s="67" t="e">
        <f t="shared" si="1188"/>
        <v>#REF!</v>
      </c>
      <c r="BT442" s="67" t="e">
        <f t="shared" si="1188"/>
        <v>#REF!</v>
      </c>
      <c r="BU442" s="67" t="e">
        <f t="shared" si="1188"/>
        <v>#REF!</v>
      </c>
      <c r="BV442" s="67" t="e">
        <f t="shared" si="1188"/>
        <v>#REF!</v>
      </c>
      <c r="BW442" s="67" t="e">
        <f t="shared" si="1188"/>
        <v>#REF!</v>
      </c>
      <c r="BX442" s="67" t="e">
        <f t="shared" si="1188"/>
        <v>#REF!</v>
      </c>
      <c r="BY442" s="60"/>
      <c r="BZ442" s="87" t="e">
        <f t="shared" si="1120"/>
        <v>#REF!</v>
      </c>
      <c r="CA442" s="62" t="e">
        <f>BZ442/BZ397</f>
        <v>#REF!</v>
      </c>
      <c r="CB442" s="60"/>
      <c r="CC442" s="67" t="e">
        <f t="shared" ref="CC442:CN442" si="1189">SUM(CC443:CC445)</f>
        <v>#REF!</v>
      </c>
      <c r="CD442" s="67" t="e">
        <f t="shared" si="1189"/>
        <v>#REF!</v>
      </c>
      <c r="CE442" s="67" t="e">
        <f t="shared" si="1189"/>
        <v>#REF!</v>
      </c>
      <c r="CF442" s="67" t="e">
        <f t="shared" si="1189"/>
        <v>#REF!</v>
      </c>
      <c r="CG442" s="67" t="e">
        <f t="shared" si="1189"/>
        <v>#REF!</v>
      </c>
      <c r="CH442" s="67" t="e">
        <f t="shared" si="1189"/>
        <v>#REF!</v>
      </c>
      <c r="CI442" s="67" t="e">
        <f t="shared" si="1189"/>
        <v>#REF!</v>
      </c>
      <c r="CJ442" s="67" t="e">
        <f t="shared" si="1189"/>
        <v>#REF!</v>
      </c>
      <c r="CK442" s="67" t="e">
        <f t="shared" si="1189"/>
        <v>#REF!</v>
      </c>
      <c r="CL442" s="67" t="e">
        <f t="shared" si="1189"/>
        <v>#REF!</v>
      </c>
      <c r="CM442" s="67" t="e">
        <f t="shared" si="1189"/>
        <v>#REF!</v>
      </c>
      <c r="CN442" s="67" t="e">
        <f t="shared" si="1189"/>
        <v>#REF!</v>
      </c>
      <c r="CO442" s="60"/>
      <c r="CP442" s="87" t="e">
        <f t="shared" si="1122"/>
        <v>#REF!</v>
      </c>
      <c r="CQ442" s="62" t="e">
        <f>CP442/CP397</f>
        <v>#REF!</v>
      </c>
    </row>
    <row r="443" spans="1:95" ht="10.5" customHeight="1" outlineLevel="1" x14ac:dyDescent="0.25">
      <c r="A443" s="70" t="str">
        <f t="shared" si="1151"/>
        <v>DespesaContabilidade</v>
      </c>
      <c r="B443" s="114" t="s">
        <v>53</v>
      </c>
      <c r="C443" s="78" t="s">
        <v>281</v>
      </c>
      <c r="D443" s="79" t="s">
        <v>132</v>
      </c>
      <c r="E443" s="79" t="e">
        <f>D395</f>
        <v>#REF!</v>
      </c>
      <c r="F443" s="79"/>
      <c r="G443" s="85">
        <v>0</v>
      </c>
      <c r="H443" s="79"/>
      <c r="I443" s="94">
        <v>0</v>
      </c>
      <c r="J443" s="94">
        <v>0</v>
      </c>
      <c r="K443" s="94">
        <v>0</v>
      </c>
      <c r="L443" s="94">
        <v>0</v>
      </c>
      <c r="M443" s="94">
        <v>0</v>
      </c>
      <c r="N443" s="94">
        <v>0</v>
      </c>
      <c r="O443" s="94">
        <v>0</v>
      </c>
      <c r="P443" s="94">
        <v>0</v>
      </c>
      <c r="Q443" s="94">
        <v>0</v>
      </c>
      <c r="R443" s="94">
        <v>0</v>
      </c>
      <c r="S443" s="94">
        <v>0</v>
      </c>
      <c r="T443" s="94">
        <v>0</v>
      </c>
      <c r="U443" s="79"/>
      <c r="V443" s="80">
        <f t="shared" si="1114"/>
        <v>0</v>
      </c>
      <c r="W443" s="85" t="e">
        <f>V443/V397</f>
        <v>#REF!</v>
      </c>
      <c r="X443" s="60"/>
      <c r="Y443" s="94">
        <f t="array" ref="Y443">IFERROR(INDEX(#REF!,MATCH($A395&amp;$D443,#REF!,0),MATCH(Y$3,#REF!,0)),0)</f>
        <v>0</v>
      </c>
      <c r="Z443" s="94">
        <f t="array" ref="Z443">IFERROR(INDEX(#REF!,MATCH($A395&amp;$D443,#REF!,0),MATCH(Z$3,#REF!,0)),0)</f>
        <v>0</v>
      </c>
      <c r="AA443" s="94">
        <f t="array" ref="AA443">IFERROR(INDEX(#REF!,MATCH($A395&amp;$D443,#REF!,0),MATCH(AA$3,#REF!,0)),0)</f>
        <v>0</v>
      </c>
      <c r="AB443" s="94">
        <f t="array" ref="AB443">IFERROR(INDEX(#REF!,MATCH($A395&amp;$D443,#REF!,0),MATCH(AB$3,#REF!,0)),0)</f>
        <v>0</v>
      </c>
      <c r="AC443" s="94">
        <f t="array" ref="AC443">IFERROR(INDEX(#REF!,MATCH($A395&amp;$D443,#REF!,0),MATCH(AC$3,#REF!,0)),0)</f>
        <v>0</v>
      </c>
      <c r="AD443" s="94">
        <f t="array" ref="AD443">IFERROR(INDEX(#REF!,MATCH($A395&amp;$D443,#REF!,0),MATCH(AD$3,#REF!,0)),0)</f>
        <v>0</v>
      </c>
      <c r="AE443" s="94">
        <f t="array" ref="AE443">IFERROR(INDEX(#REF!,MATCH($A395&amp;$D443,#REF!,0),MATCH(AE$3,#REF!,0)),0)</f>
        <v>0</v>
      </c>
      <c r="AF443" s="94">
        <f t="array" ref="AF443">IFERROR(INDEX(#REF!,MATCH($A395&amp;$D443,#REF!,0),MATCH(AF$3,#REF!,0)),0)</f>
        <v>0</v>
      </c>
      <c r="AG443" s="94">
        <f t="array" ref="AG443">IFERROR(INDEX(#REF!,MATCH($A395&amp;$D443,#REF!,0),MATCH(AG$3,#REF!,0)),0)</f>
        <v>0</v>
      </c>
      <c r="AH443" s="94">
        <f t="array" ref="AH443">IFERROR(INDEX(#REF!,MATCH($A395&amp;$D443,#REF!,0),MATCH(AH$3,#REF!,0)),0)</f>
        <v>0</v>
      </c>
      <c r="AI443" s="94">
        <f t="array" ref="AI443">IFERROR(INDEX(#REF!,MATCH($A395&amp;$D443,#REF!,0),MATCH(AI$3,#REF!,0)),0)</f>
        <v>0</v>
      </c>
      <c r="AJ443" s="94">
        <f t="array" ref="AJ443">IFERROR(INDEX(#REF!,MATCH($A395&amp;$D443,#REF!,0),MATCH(AJ$3,#REF!,0)),0)</f>
        <v>0</v>
      </c>
      <c r="AK443" s="79"/>
      <c r="AL443" s="80">
        <f t="shared" si="1116"/>
        <v>0</v>
      </c>
      <c r="AM443" s="85" t="e">
        <f>AL443/AL397</f>
        <v>#DIV/0!</v>
      </c>
      <c r="AN443" s="60" t="e">
        <f>D395&amp;D443</f>
        <v>#REF!</v>
      </c>
      <c r="AO443" s="94">
        <f t="array" ref="AO443">IFERROR(INDEX(#REF!,MATCH($A395&amp;$D443,#REF!,0),MATCH(AO$3,#REF!,0)),0)</f>
        <v>0</v>
      </c>
      <c r="AP443" s="94">
        <f t="array" ref="AP443">IFERROR(INDEX(#REF!,MATCH($A395&amp;$D443,#REF!,0),MATCH(AP$3,#REF!,0)),0)</f>
        <v>0</v>
      </c>
      <c r="AQ443" s="94">
        <f t="array" ref="AQ443">IFERROR(INDEX(#REF!,MATCH($A395&amp;$D443,#REF!,0),MATCH(AQ$3,#REF!,0)),0)</f>
        <v>0</v>
      </c>
      <c r="AR443" s="94">
        <f t="array" ref="AR443">IFERROR(INDEX(#REF!,MATCH($A395&amp;$D443,#REF!,0),MATCH(AR$3,#REF!,0)),0)</f>
        <v>0</v>
      </c>
      <c r="AS443" s="94">
        <f t="array" ref="AS443">IFERROR(INDEX(#REF!,MATCH($A395&amp;$D443,#REF!,0),MATCH(AS$3,#REF!,0)),0)</f>
        <v>0</v>
      </c>
      <c r="AT443" s="94">
        <f t="array" ref="AT443">IFERROR(INDEX(#REF!,MATCH($A395&amp;$D443,#REF!,0),MATCH(AT$3,#REF!,0)),0)</f>
        <v>0</v>
      </c>
      <c r="AU443" s="94">
        <f t="array" ref="AU443">IFERROR(INDEX(#REF!,MATCH($A395&amp;$D443,#REF!,0),MATCH(AU$3,#REF!,0)),0)</f>
        <v>0</v>
      </c>
      <c r="AV443" s="94">
        <f t="array" ref="AV443">IFERROR(INDEX(#REF!,MATCH($A395&amp;$D443,#REF!,0),MATCH(AV$3,#REF!,0)),0)</f>
        <v>0</v>
      </c>
      <c r="AW443" s="94">
        <f t="array" ref="AW443">IFERROR(INDEX(#REF!,MATCH($A395&amp;$D443,#REF!,0),MATCH(AW$3,#REF!,0)),0)</f>
        <v>0</v>
      </c>
      <c r="AX443" s="94">
        <f t="array" ref="AX443">IFERROR(INDEX(#REF!,MATCH($A395&amp;$D443,#REF!,0),MATCH(AX$3,#REF!,0)),0)</f>
        <v>0</v>
      </c>
      <c r="AY443" s="94">
        <f t="array" ref="AY443">IFERROR(INDEX(#REF!,MATCH($A395&amp;$D443,#REF!,0),MATCH(AY$3,#REF!,0)),0)</f>
        <v>0</v>
      </c>
      <c r="AZ443" s="94">
        <f t="array" ref="AZ443">IFERROR(INDEX(#REF!,MATCH($A395&amp;$D443,#REF!,0),MATCH(AZ$3,#REF!,0)),0)</f>
        <v>0</v>
      </c>
      <c r="BA443" s="79"/>
      <c r="BB443" s="80">
        <f t="shared" si="1118"/>
        <v>0</v>
      </c>
      <c r="BC443" s="85" t="e">
        <f>BB443/BB397</f>
        <v>#DIV/0!</v>
      </c>
      <c r="BD443" s="60"/>
      <c r="BE443" s="94" t="str">
        <f t="shared" si="1160"/>
        <v>Venegas Contábil</v>
      </c>
      <c r="BF443" s="115">
        <f t="shared" si="1160"/>
        <v>-600</v>
      </c>
      <c r="BG443" s="112">
        <f t="shared" si="1160"/>
        <v>0</v>
      </c>
      <c r="BH443" s="111" t="e">
        <f>BH397</f>
        <v>#REF!</v>
      </c>
      <c r="BI443" s="113">
        <f t="shared" si="1154"/>
        <v>0</v>
      </c>
      <c r="BJ443" s="112">
        <f t="shared" ref="BJ443:BK445" si="1190">INDEX($BE$4:$BK$115,MATCH($D443,$D$4:$D$115,0),MATCH(BJ$475,$BE$4:$BK$4,0))</f>
        <v>0</v>
      </c>
      <c r="BK443" s="111">
        <f t="shared" si="1190"/>
        <v>0</v>
      </c>
      <c r="BL443" s="60"/>
      <c r="BM443" s="94">
        <f t="array" ref="BM443">IFERROR(INDEX(#REF!,MATCH($A395&amp;$D443,#REF!,0),MATCH(BM$3,#REF!,0)),0)</f>
        <v>0</v>
      </c>
      <c r="BN443" s="94">
        <f t="array" ref="BN443">IFERROR(INDEX(#REF!,MATCH($A395&amp;$D443,#REF!,0),MATCH(BN$3,#REF!,0)),0)</f>
        <v>0</v>
      </c>
      <c r="BO443" s="94">
        <f t="array" ref="BO443">IFERROR(INDEX(#REF!,MATCH($A395&amp;$D443,#REF!,0),MATCH(BO$3,#REF!,0)),0)</f>
        <v>0</v>
      </c>
      <c r="BP443" s="94">
        <f t="array" ref="BP443">IFERROR(INDEX(#REF!,MATCH($A395&amp;$D443,#REF!,0),MATCH(BP$3,#REF!,0)),0)</f>
        <v>0</v>
      </c>
      <c r="BQ443" s="94" t="e">
        <f t="shared" ref="BQ443:BX443" si="1191">((BQ397*$G443*--(AND($BF443=0,$BG443=0))+$BF443+BQ397*$BG443)*--(BQ$3&gt;=$BH443))*(1+$BJ443*--(BQ$3&gt;=$BK443))*--(IFERROR(MOD(MONTH(BQ$3),$BI443),0)=0)</f>
        <v>#REF!</v>
      </c>
      <c r="BR443" s="94" t="e">
        <f t="shared" si="1191"/>
        <v>#REF!</v>
      </c>
      <c r="BS443" s="94" t="e">
        <f t="shared" si="1191"/>
        <v>#REF!</v>
      </c>
      <c r="BT443" s="94" t="e">
        <f t="shared" si="1191"/>
        <v>#REF!</v>
      </c>
      <c r="BU443" s="94" t="e">
        <f t="shared" si="1191"/>
        <v>#REF!</v>
      </c>
      <c r="BV443" s="94" t="e">
        <f t="shared" si="1191"/>
        <v>#REF!</v>
      </c>
      <c r="BW443" s="94" t="e">
        <f t="shared" si="1191"/>
        <v>#REF!</v>
      </c>
      <c r="BX443" s="94" t="e">
        <f t="shared" si="1191"/>
        <v>#REF!</v>
      </c>
      <c r="BY443" s="79"/>
      <c r="BZ443" s="80" t="e">
        <f t="shared" si="1120"/>
        <v>#REF!</v>
      </c>
      <c r="CA443" s="85" t="e">
        <f>BZ443/BZ397</f>
        <v>#REF!</v>
      </c>
      <c r="CB443" s="60"/>
      <c r="CC443" s="94" t="e">
        <f t="shared" ref="CC443:CN443" si="1192">((CC397*$G443*--(AND($BF443=0,$BG443=0))+$BF443+CC397*$BG443)*--(CC$3&gt;=$BH443))*(1+$BJ443*--(CC$3&gt;=$BK443))*--(IFERROR(MOD(MONTH(CC$3),$BI443),0)=0)</f>
        <v>#REF!</v>
      </c>
      <c r="CD443" s="94" t="e">
        <f t="shared" si="1192"/>
        <v>#REF!</v>
      </c>
      <c r="CE443" s="94" t="e">
        <f t="shared" si="1192"/>
        <v>#REF!</v>
      </c>
      <c r="CF443" s="94" t="e">
        <f t="shared" si="1192"/>
        <v>#REF!</v>
      </c>
      <c r="CG443" s="94" t="e">
        <f t="shared" si="1192"/>
        <v>#REF!</v>
      </c>
      <c r="CH443" s="94" t="e">
        <f t="shared" si="1192"/>
        <v>#REF!</v>
      </c>
      <c r="CI443" s="94" t="e">
        <f t="shared" si="1192"/>
        <v>#REF!</v>
      </c>
      <c r="CJ443" s="94" t="e">
        <f t="shared" si="1192"/>
        <v>#REF!</v>
      </c>
      <c r="CK443" s="94" t="e">
        <f t="shared" si="1192"/>
        <v>#REF!</v>
      </c>
      <c r="CL443" s="94" t="e">
        <f t="shared" si="1192"/>
        <v>#REF!</v>
      </c>
      <c r="CM443" s="94" t="e">
        <f t="shared" si="1192"/>
        <v>#REF!</v>
      </c>
      <c r="CN443" s="94" t="e">
        <f t="shared" si="1192"/>
        <v>#REF!</v>
      </c>
      <c r="CO443" s="79"/>
      <c r="CP443" s="80" t="e">
        <f t="shared" si="1122"/>
        <v>#REF!</v>
      </c>
      <c r="CQ443" s="85" t="e">
        <f>CP443/CP397</f>
        <v>#REF!</v>
      </c>
    </row>
    <row r="444" spans="1:95" ht="10.5" customHeight="1" outlineLevel="1" x14ac:dyDescent="0.25">
      <c r="A444" s="70" t="str">
        <f t="shared" si="1151"/>
        <v>DespesaInternet</v>
      </c>
      <c r="B444" s="114" t="s">
        <v>53</v>
      </c>
      <c r="C444" s="78" t="s">
        <v>283</v>
      </c>
      <c r="D444" s="79" t="s">
        <v>137</v>
      </c>
      <c r="E444" s="79" t="e">
        <f>D395</f>
        <v>#REF!</v>
      </c>
      <c r="F444" s="79"/>
      <c r="G444" s="85">
        <v>-2.2336437834284588E-3</v>
      </c>
      <c r="H444" s="79"/>
      <c r="I444" s="94">
        <v>0</v>
      </c>
      <c r="J444" s="94">
        <v>0</v>
      </c>
      <c r="K444" s="94">
        <v>0</v>
      </c>
      <c r="L444" s="94">
        <v>0</v>
      </c>
      <c r="M444" s="94">
        <v>0</v>
      </c>
      <c r="N444" s="94">
        <v>0</v>
      </c>
      <c r="O444" s="94">
        <v>0</v>
      </c>
      <c r="P444" s="94">
        <v>0</v>
      </c>
      <c r="Q444" s="94">
        <v>0</v>
      </c>
      <c r="R444" s="94">
        <v>0</v>
      </c>
      <c r="S444" s="94">
        <v>0</v>
      </c>
      <c r="T444" s="94">
        <v>0</v>
      </c>
      <c r="U444" s="79"/>
      <c r="V444" s="80">
        <f t="shared" si="1114"/>
        <v>0</v>
      </c>
      <c r="W444" s="85">
        <f>V444/V396</f>
        <v>0</v>
      </c>
      <c r="X444" s="60"/>
      <c r="Y444" s="94">
        <f t="array" ref="Y444">IFERROR(INDEX(#REF!,MATCH($A395&amp;$D444,#REF!,0),MATCH(Y$3,#REF!,0)),0)</f>
        <v>0</v>
      </c>
      <c r="Z444" s="94">
        <f t="array" ref="Z444">IFERROR(INDEX(#REF!,MATCH($A395&amp;$D444,#REF!,0),MATCH(Z$3,#REF!,0)),0)</f>
        <v>0</v>
      </c>
      <c r="AA444" s="94">
        <f t="array" ref="AA444">IFERROR(INDEX(#REF!,MATCH($A395&amp;$D444,#REF!,0),MATCH(AA$3,#REF!,0)),0)</f>
        <v>0</v>
      </c>
      <c r="AB444" s="94">
        <f t="array" ref="AB444">IFERROR(INDEX(#REF!,MATCH($A395&amp;$D444,#REF!,0),MATCH(AB$3,#REF!,0)),0)</f>
        <v>0</v>
      </c>
      <c r="AC444" s="94">
        <f t="array" ref="AC444">IFERROR(INDEX(#REF!,MATCH($A395&amp;$D444,#REF!,0),MATCH(AC$3,#REF!,0)),0)</f>
        <v>0</v>
      </c>
      <c r="AD444" s="94">
        <f t="array" ref="AD444">IFERROR(INDEX(#REF!,MATCH($A395&amp;$D444,#REF!,0),MATCH(AD$3,#REF!,0)),0)</f>
        <v>0</v>
      </c>
      <c r="AE444" s="94">
        <f t="array" ref="AE444">IFERROR(INDEX(#REF!,MATCH($A395&amp;$D444,#REF!,0),MATCH(AE$3,#REF!,0)),0)</f>
        <v>0</v>
      </c>
      <c r="AF444" s="94">
        <f t="array" ref="AF444">IFERROR(INDEX(#REF!,MATCH($A395&amp;$D444,#REF!,0),MATCH(AF$3,#REF!,0)),0)</f>
        <v>0</v>
      </c>
      <c r="AG444" s="94">
        <f t="array" ref="AG444">IFERROR(INDEX(#REF!,MATCH($A395&amp;$D444,#REF!,0),MATCH(AG$3,#REF!,0)),0)</f>
        <v>0</v>
      </c>
      <c r="AH444" s="94">
        <f t="array" ref="AH444">IFERROR(INDEX(#REF!,MATCH($A395&amp;$D444,#REF!,0),MATCH(AH$3,#REF!,0)),0)</f>
        <v>0</v>
      </c>
      <c r="AI444" s="94">
        <f t="array" ref="AI444">IFERROR(INDEX(#REF!,MATCH($A395&amp;$D444,#REF!,0),MATCH(AI$3,#REF!,0)),0)</f>
        <v>0</v>
      </c>
      <c r="AJ444" s="94">
        <f t="array" ref="AJ444">IFERROR(INDEX(#REF!,MATCH($A395&amp;$D444,#REF!,0),MATCH(AJ$3,#REF!,0)),0)</f>
        <v>0</v>
      </c>
      <c r="AK444" s="79"/>
      <c r="AL444" s="80">
        <f t="shared" si="1116"/>
        <v>0</v>
      </c>
      <c r="AM444" s="85">
        <f>AL444/AL396</f>
        <v>0</v>
      </c>
      <c r="AN444" s="60" t="e">
        <f>D395&amp;D444</f>
        <v>#REF!</v>
      </c>
      <c r="AO444" s="94">
        <f t="array" ref="AO444">IFERROR(INDEX(#REF!,MATCH($A395&amp;$D444,#REF!,0),MATCH(AO$3,#REF!,0)),0)</f>
        <v>0</v>
      </c>
      <c r="AP444" s="94">
        <f t="array" ref="AP444">IFERROR(INDEX(#REF!,MATCH($A395&amp;$D444,#REF!,0),MATCH(AP$3,#REF!,0)),0)</f>
        <v>0</v>
      </c>
      <c r="AQ444" s="94">
        <f t="array" ref="AQ444">IFERROR(INDEX(#REF!,MATCH($A395&amp;$D444,#REF!,0),MATCH(AQ$3,#REF!,0)),0)</f>
        <v>0</v>
      </c>
      <c r="AR444" s="94">
        <f t="array" ref="AR444">IFERROR(INDEX(#REF!,MATCH($A395&amp;$D444,#REF!,0),MATCH(AR$3,#REF!,0)),0)</f>
        <v>0</v>
      </c>
      <c r="AS444" s="94">
        <f t="array" ref="AS444">IFERROR(INDEX(#REF!,MATCH($A395&amp;$D444,#REF!,0),MATCH(AS$3,#REF!,0)),0)</f>
        <v>0</v>
      </c>
      <c r="AT444" s="94">
        <f t="array" ref="AT444">IFERROR(INDEX(#REF!,MATCH($A395&amp;$D444,#REF!,0),MATCH(AT$3,#REF!,0)),0)</f>
        <v>0</v>
      </c>
      <c r="AU444" s="94">
        <f t="array" ref="AU444">IFERROR(INDEX(#REF!,MATCH($A395&amp;$D444,#REF!,0),MATCH(AU$3,#REF!,0)),0)</f>
        <v>0</v>
      </c>
      <c r="AV444" s="94">
        <f t="array" ref="AV444">IFERROR(INDEX(#REF!,MATCH($A395&amp;$D444,#REF!,0),MATCH(AV$3,#REF!,0)),0)</f>
        <v>0</v>
      </c>
      <c r="AW444" s="94">
        <f t="array" ref="AW444">IFERROR(INDEX(#REF!,MATCH($A395&amp;$D444,#REF!,0),MATCH(AW$3,#REF!,0)),0)</f>
        <v>0</v>
      </c>
      <c r="AX444" s="94">
        <f t="array" ref="AX444">IFERROR(INDEX(#REF!,MATCH($A395&amp;$D444,#REF!,0),MATCH(AX$3,#REF!,0)),0)</f>
        <v>0</v>
      </c>
      <c r="AY444" s="94">
        <f t="array" ref="AY444">IFERROR(INDEX(#REF!,MATCH($A395&amp;$D444,#REF!,0),MATCH(AY$3,#REF!,0)),0)</f>
        <v>0</v>
      </c>
      <c r="AZ444" s="94">
        <f t="array" ref="AZ444">IFERROR(INDEX(#REF!,MATCH($A395&amp;$D444,#REF!,0),MATCH(AZ$3,#REF!,0)),0)</f>
        <v>0</v>
      </c>
      <c r="BA444" s="79"/>
      <c r="BB444" s="80">
        <f t="shared" si="1118"/>
        <v>0</v>
      </c>
      <c r="BC444" s="85">
        <f>BB444/BB396</f>
        <v>0</v>
      </c>
      <c r="BD444" s="60"/>
      <c r="BE444" s="94" t="str">
        <f t="shared" si="1160"/>
        <v>Venegas Contábil</v>
      </c>
      <c r="BF444" s="115">
        <f t="shared" si="1160"/>
        <v>-350</v>
      </c>
      <c r="BG444" s="112">
        <f t="shared" si="1160"/>
        <v>0</v>
      </c>
      <c r="BH444" s="111" t="str">
        <f>BH396</f>
        <v>Início</v>
      </c>
      <c r="BI444" s="113">
        <f t="shared" si="1154"/>
        <v>0</v>
      </c>
      <c r="BJ444" s="112">
        <f t="shared" si="1190"/>
        <v>0.1</v>
      </c>
      <c r="BK444" s="111">
        <f t="shared" si="1190"/>
        <v>45658</v>
      </c>
      <c r="BL444" s="60"/>
      <c r="BM444" s="94">
        <f t="array" ref="BM444">IFERROR(INDEX(#REF!,MATCH($A395&amp;$D444,#REF!,0),MATCH(BM$3,#REF!,0)),0)</f>
        <v>0</v>
      </c>
      <c r="BN444" s="94">
        <f t="array" ref="BN444">IFERROR(INDEX(#REF!,MATCH($A395&amp;$D444,#REF!,0),MATCH(BN$3,#REF!,0)),0)</f>
        <v>0</v>
      </c>
      <c r="BO444" s="94">
        <f t="array" ref="BO444">IFERROR(INDEX(#REF!,MATCH($A395&amp;$D444,#REF!,0),MATCH(BO$3,#REF!,0)),0)</f>
        <v>0</v>
      </c>
      <c r="BP444" s="94">
        <f t="array" ref="BP444">IFERROR(INDEX(#REF!,MATCH($A395&amp;$D444,#REF!,0),MATCH(BP$3,#REF!,0)),0)</f>
        <v>0</v>
      </c>
      <c r="BQ444" s="94">
        <f t="shared" ref="BQ444:BX445" si="1193">((BQ396*$G444*--(AND($BF444=0,$BG444=0))+$BF444+BQ396*$BG444)*--(BQ$3&gt;=$BH444))*(1+$BJ444*--(BQ$3&gt;=$BK444))*--(IFERROR(MOD(MONTH(BQ$3),$BI444),0)=0)</f>
        <v>0</v>
      </c>
      <c r="BR444" s="94">
        <f t="shared" si="1193"/>
        <v>0</v>
      </c>
      <c r="BS444" s="94">
        <f t="shared" si="1193"/>
        <v>0</v>
      </c>
      <c r="BT444" s="94">
        <f t="shared" si="1193"/>
        <v>0</v>
      </c>
      <c r="BU444" s="94">
        <f t="shared" si="1193"/>
        <v>0</v>
      </c>
      <c r="BV444" s="94">
        <f t="shared" si="1193"/>
        <v>0</v>
      </c>
      <c r="BW444" s="94">
        <f t="shared" si="1193"/>
        <v>0</v>
      </c>
      <c r="BX444" s="94">
        <f t="shared" si="1193"/>
        <v>0</v>
      </c>
      <c r="BY444" s="79"/>
      <c r="BZ444" s="80">
        <f t="shared" si="1120"/>
        <v>0</v>
      </c>
      <c r="CA444" s="85">
        <f>BZ444/BZ396</f>
        <v>0</v>
      </c>
      <c r="CB444" s="60"/>
      <c r="CC444" s="94">
        <f t="shared" ref="CC444:CN444" si="1194">((CC396*$G444*--(AND($BF444=0,$BG444=0))+$BF444+CC396*$BG444)*--(CC$3&gt;=$BH444))*(1+$BJ444*--(CC$3&gt;=$BK444))*--(IFERROR(MOD(MONTH(CC$3),$BI444),0)=0)</f>
        <v>0</v>
      </c>
      <c r="CD444" s="94">
        <f t="shared" si="1194"/>
        <v>0</v>
      </c>
      <c r="CE444" s="94">
        <f t="shared" si="1194"/>
        <v>0</v>
      </c>
      <c r="CF444" s="94">
        <f t="shared" si="1194"/>
        <v>0</v>
      </c>
      <c r="CG444" s="94">
        <f t="shared" si="1194"/>
        <v>0</v>
      </c>
      <c r="CH444" s="94">
        <f t="shared" si="1194"/>
        <v>0</v>
      </c>
      <c r="CI444" s="94">
        <f t="shared" si="1194"/>
        <v>0</v>
      </c>
      <c r="CJ444" s="94">
        <f t="shared" si="1194"/>
        <v>0</v>
      </c>
      <c r="CK444" s="94">
        <f t="shared" si="1194"/>
        <v>0</v>
      </c>
      <c r="CL444" s="94">
        <f t="shared" si="1194"/>
        <v>0</v>
      </c>
      <c r="CM444" s="94">
        <f t="shared" si="1194"/>
        <v>0</v>
      </c>
      <c r="CN444" s="94">
        <f t="shared" si="1194"/>
        <v>0</v>
      </c>
      <c r="CO444" s="79"/>
      <c r="CP444" s="80">
        <f t="shared" si="1122"/>
        <v>0</v>
      </c>
      <c r="CQ444" s="85">
        <f>CP444/CP396</f>
        <v>0</v>
      </c>
    </row>
    <row r="445" spans="1:95" ht="10.5" customHeight="1" outlineLevel="1" x14ac:dyDescent="0.25">
      <c r="A445" s="70" t="str">
        <f t="shared" si="1151"/>
        <v>DespesaManutenção equipamentos</v>
      </c>
      <c r="B445" s="114" t="s">
        <v>53</v>
      </c>
      <c r="C445" s="78" t="s">
        <v>283</v>
      </c>
      <c r="D445" s="79" t="s">
        <v>134</v>
      </c>
      <c r="E445" s="79" t="e">
        <f>D395</f>
        <v>#REF!</v>
      </c>
      <c r="F445" s="79"/>
      <c r="G445" s="85">
        <v>-2.2336437834284588E-3</v>
      </c>
      <c r="H445" s="79"/>
      <c r="I445" s="94">
        <v>0</v>
      </c>
      <c r="J445" s="94">
        <v>0</v>
      </c>
      <c r="K445" s="94">
        <v>0</v>
      </c>
      <c r="L445" s="94">
        <v>0</v>
      </c>
      <c r="M445" s="94">
        <v>0</v>
      </c>
      <c r="N445" s="94">
        <v>0</v>
      </c>
      <c r="O445" s="94">
        <v>0</v>
      </c>
      <c r="P445" s="94">
        <v>0</v>
      </c>
      <c r="Q445" s="94">
        <v>0</v>
      </c>
      <c r="R445" s="94">
        <v>0</v>
      </c>
      <c r="S445" s="94">
        <v>0</v>
      </c>
      <c r="T445" s="94">
        <v>0</v>
      </c>
      <c r="U445" s="79"/>
      <c r="V445" s="80">
        <f t="shared" si="1114"/>
        <v>0</v>
      </c>
      <c r="W445" s="85" t="e">
        <f>V445/V397</f>
        <v>#REF!</v>
      </c>
      <c r="X445" s="60"/>
      <c r="Y445" s="94">
        <f t="array" ref="Y445">IFERROR(INDEX(#REF!,MATCH($A395&amp;$D445,#REF!,0),MATCH(Y$3,#REF!,0)),0)</f>
        <v>0</v>
      </c>
      <c r="Z445" s="94">
        <f t="array" ref="Z445">IFERROR(INDEX(#REF!,MATCH($A395&amp;$D445,#REF!,0),MATCH(Z$3,#REF!,0)),0)</f>
        <v>0</v>
      </c>
      <c r="AA445" s="94">
        <f t="array" ref="AA445">IFERROR(INDEX(#REF!,MATCH($A395&amp;$D445,#REF!,0),MATCH(AA$3,#REF!,0)),0)</f>
        <v>0</v>
      </c>
      <c r="AB445" s="94">
        <f t="array" ref="AB445">IFERROR(INDEX(#REF!,MATCH($A395&amp;$D445,#REF!,0),MATCH(AB$3,#REF!,0)),0)</f>
        <v>0</v>
      </c>
      <c r="AC445" s="94">
        <f t="array" ref="AC445">IFERROR(INDEX(#REF!,MATCH($A395&amp;$D445,#REF!,0),MATCH(AC$3,#REF!,0)),0)</f>
        <v>0</v>
      </c>
      <c r="AD445" s="94">
        <f t="array" ref="AD445">IFERROR(INDEX(#REF!,MATCH($A395&amp;$D445,#REF!,0),MATCH(AD$3,#REF!,0)),0)</f>
        <v>0</v>
      </c>
      <c r="AE445" s="94">
        <f t="array" ref="AE445">IFERROR(INDEX(#REF!,MATCH($A395&amp;$D445,#REF!,0),MATCH(AE$3,#REF!,0)),0)</f>
        <v>0</v>
      </c>
      <c r="AF445" s="94">
        <f t="array" ref="AF445">IFERROR(INDEX(#REF!,MATCH($A395&amp;$D445,#REF!,0),MATCH(AF$3,#REF!,0)),0)</f>
        <v>0</v>
      </c>
      <c r="AG445" s="94">
        <f t="array" ref="AG445">IFERROR(INDEX(#REF!,MATCH($A395&amp;$D445,#REF!,0),MATCH(AG$3,#REF!,0)),0)</f>
        <v>0</v>
      </c>
      <c r="AH445" s="94">
        <f t="array" ref="AH445">IFERROR(INDEX(#REF!,MATCH($A395&amp;$D445,#REF!,0),MATCH(AH$3,#REF!,0)),0)</f>
        <v>0</v>
      </c>
      <c r="AI445" s="94">
        <f t="array" ref="AI445">IFERROR(INDEX(#REF!,MATCH($A395&amp;$D445,#REF!,0),MATCH(AI$3,#REF!,0)),0)</f>
        <v>0</v>
      </c>
      <c r="AJ445" s="94">
        <f t="array" ref="AJ445">IFERROR(INDEX(#REF!,MATCH($A395&amp;$D445,#REF!,0),MATCH(AJ$3,#REF!,0)),0)</f>
        <v>0</v>
      </c>
      <c r="AK445" s="79"/>
      <c r="AL445" s="80">
        <f t="shared" si="1116"/>
        <v>0</v>
      </c>
      <c r="AM445" s="85" t="e">
        <f>AL445/AL397</f>
        <v>#DIV/0!</v>
      </c>
      <c r="AN445" s="60" t="e">
        <f>D395&amp;D445</f>
        <v>#REF!</v>
      </c>
      <c r="AO445" s="94">
        <f t="array" ref="AO445">IFERROR(INDEX(#REF!,MATCH($A395&amp;$D445,#REF!,0),MATCH(AO$3,#REF!,0)),0)</f>
        <v>0</v>
      </c>
      <c r="AP445" s="94">
        <f t="array" ref="AP445">IFERROR(INDEX(#REF!,MATCH($A395&amp;$D445,#REF!,0),MATCH(AP$3,#REF!,0)),0)</f>
        <v>0</v>
      </c>
      <c r="AQ445" s="94">
        <f t="array" ref="AQ445">IFERROR(INDEX(#REF!,MATCH($A395&amp;$D445,#REF!,0),MATCH(AQ$3,#REF!,0)),0)</f>
        <v>0</v>
      </c>
      <c r="AR445" s="94">
        <f t="array" ref="AR445">IFERROR(INDEX(#REF!,MATCH($A395&amp;$D445,#REF!,0),MATCH(AR$3,#REF!,0)),0)</f>
        <v>0</v>
      </c>
      <c r="AS445" s="94">
        <f t="array" ref="AS445">IFERROR(INDEX(#REF!,MATCH($A395&amp;$D445,#REF!,0),MATCH(AS$3,#REF!,0)),0)</f>
        <v>0</v>
      </c>
      <c r="AT445" s="94">
        <f t="array" ref="AT445">IFERROR(INDEX(#REF!,MATCH($A395&amp;$D445,#REF!,0),MATCH(AT$3,#REF!,0)),0)</f>
        <v>0</v>
      </c>
      <c r="AU445" s="94">
        <f t="array" ref="AU445">IFERROR(INDEX(#REF!,MATCH($A395&amp;$D445,#REF!,0),MATCH(AU$3,#REF!,0)),0)</f>
        <v>0</v>
      </c>
      <c r="AV445" s="94">
        <f t="array" ref="AV445">IFERROR(INDEX(#REF!,MATCH($A395&amp;$D445,#REF!,0),MATCH(AV$3,#REF!,0)),0)</f>
        <v>0</v>
      </c>
      <c r="AW445" s="94">
        <f t="array" ref="AW445">IFERROR(INDEX(#REF!,MATCH($A395&amp;$D445,#REF!,0),MATCH(AW$3,#REF!,0)),0)</f>
        <v>0</v>
      </c>
      <c r="AX445" s="94">
        <f t="array" ref="AX445">IFERROR(INDEX(#REF!,MATCH($A395&amp;$D445,#REF!,0),MATCH(AX$3,#REF!,0)),0)</f>
        <v>0</v>
      </c>
      <c r="AY445" s="94">
        <f t="array" ref="AY445">IFERROR(INDEX(#REF!,MATCH($A395&amp;$D445,#REF!,0),MATCH(AY$3,#REF!,0)),0)</f>
        <v>0</v>
      </c>
      <c r="AZ445" s="94">
        <f t="array" ref="AZ445">IFERROR(INDEX(#REF!,MATCH($A395&amp;$D445,#REF!,0),MATCH(AZ$3,#REF!,0)),0)</f>
        <v>0</v>
      </c>
      <c r="BA445" s="79"/>
      <c r="BB445" s="80">
        <f t="shared" si="1118"/>
        <v>0</v>
      </c>
      <c r="BC445" s="85" t="e">
        <f>BB445/BB397</f>
        <v>#DIV/0!</v>
      </c>
      <c r="BD445" s="60"/>
      <c r="BE445" s="94">
        <f t="shared" si="1160"/>
        <v>0</v>
      </c>
      <c r="BF445" s="115">
        <f t="shared" si="1160"/>
        <v>0</v>
      </c>
      <c r="BG445" s="112">
        <f t="shared" si="1160"/>
        <v>0</v>
      </c>
      <c r="BH445" s="111" t="e">
        <f>BH397</f>
        <v>#REF!</v>
      </c>
      <c r="BI445" s="113">
        <f t="shared" si="1154"/>
        <v>0</v>
      </c>
      <c r="BJ445" s="112">
        <f t="shared" si="1190"/>
        <v>0</v>
      </c>
      <c r="BK445" s="111">
        <f t="shared" si="1190"/>
        <v>0</v>
      </c>
      <c r="BL445" s="60"/>
      <c r="BM445" s="94">
        <f t="array" ref="BM445">IFERROR(INDEX(#REF!,MATCH($A395&amp;$D445,#REF!,0),MATCH(BM$3,#REF!,0)),0)</f>
        <v>0</v>
      </c>
      <c r="BN445" s="94">
        <f t="array" ref="BN445">IFERROR(INDEX(#REF!,MATCH($A395&amp;$D445,#REF!,0),MATCH(BN$3,#REF!,0)),0)</f>
        <v>0</v>
      </c>
      <c r="BO445" s="94">
        <f t="array" ref="BO445">IFERROR(INDEX(#REF!,MATCH($A395&amp;$D445,#REF!,0),MATCH(BO$3,#REF!,0)),0)</f>
        <v>0</v>
      </c>
      <c r="BP445" s="94">
        <f t="array" ref="BP445">IFERROR(INDEX(#REF!,MATCH($A395&amp;$D445,#REF!,0),MATCH(BP$3,#REF!,0)),0)</f>
        <v>0</v>
      </c>
      <c r="BQ445" s="94" t="e">
        <f t="shared" si="1193"/>
        <v>#REF!</v>
      </c>
      <c r="BR445" s="94" t="e">
        <f t="shared" si="1193"/>
        <v>#REF!</v>
      </c>
      <c r="BS445" s="94" t="e">
        <f t="shared" si="1193"/>
        <v>#REF!</v>
      </c>
      <c r="BT445" s="94" t="e">
        <f t="shared" si="1193"/>
        <v>#REF!</v>
      </c>
      <c r="BU445" s="94" t="e">
        <f t="shared" si="1193"/>
        <v>#REF!</v>
      </c>
      <c r="BV445" s="94" t="e">
        <f t="shared" si="1193"/>
        <v>#REF!</v>
      </c>
      <c r="BW445" s="94" t="e">
        <f t="shared" si="1193"/>
        <v>#REF!</v>
      </c>
      <c r="BX445" s="94" t="e">
        <f t="shared" si="1193"/>
        <v>#REF!</v>
      </c>
      <c r="BY445" s="79"/>
      <c r="BZ445" s="80" t="e">
        <f t="shared" si="1120"/>
        <v>#REF!</v>
      </c>
      <c r="CA445" s="85" t="e">
        <f>BZ445/BZ397</f>
        <v>#REF!</v>
      </c>
      <c r="CB445" s="60"/>
      <c r="CC445" s="94" t="e">
        <f t="shared" ref="CC445:CN445" si="1195">((CC397*$G445*--(AND($BF445=0,$BG445=0))+$BF445+CC397*$BG445)*--(CC$3&gt;=$BH445))*(1+$BJ445*--(CC$3&gt;=$BK445))*--(IFERROR(MOD(MONTH(CC$3),$BI445),0)=0)</f>
        <v>#REF!</v>
      </c>
      <c r="CD445" s="94" t="e">
        <f t="shared" si="1195"/>
        <v>#REF!</v>
      </c>
      <c r="CE445" s="94" t="e">
        <f t="shared" si="1195"/>
        <v>#REF!</v>
      </c>
      <c r="CF445" s="94" t="e">
        <f t="shared" si="1195"/>
        <v>#REF!</v>
      </c>
      <c r="CG445" s="94" t="e">
        <f t="shared" si="1195"/>
        <v>#REF!</v>
      </c>
      <c r="CH445" s="94" t="e">
        <f t="shared" si="1195"/>
        <v>#REF!</v>
      </c>
      <c r="CI445" s="94" t="e">
        <f t="shared" si="1195"/>
        <v>#REF!</v>
      </c>
      <c r="CJ445" s="94" t="e">
        <f t="shared" si="1195"/>
        <v>#REF!</v>
      </c>
      <c r="CK445" s="94" t="e">
        <f t="shared" si="1195"/>
        <v>#REF!</v>
      </c>
      <c r="CL445" s="94" t="e">
        <f t="shared" si="1195"/>
        <v>#REF!</v>
      </c>
      <c r="CM445" s="94" t="e">
        <f t="shared" si="1195"/>
        <v>#REF!</v>
      </c>
      <c r="CN445" s="94" t="e">
        <f t="shared" si="1195"/>
        <v>#REF!</v>
      </c>
      <c r="CO445" s="79"/>
      <c r="CP445" s="80" t="e">
        <f t="shared" si="1122"/>
        <v>#REF!</v>
      </c>
      <c r="CQ445" s="85" t="e">
        <f>CP445/CP397</f>
        <v>#REF!</v>
      </c>
    </row>
    <row r="446" spans="1:95" ht="10.5" customHeight="1" x14ac:dyDescent="0.25">
      <c r="A446" s="70" t="str">
        <f t="shared" si="1151"/>
        <v>DespesaViagens e agendas externas</v>
      </c>
      <c r="B446" s="114" t="s">
        <v>53</v>
      </c>
      <c r="C446" s="70" t="s">
        <v>320</v>
      </c>
      <c r="D446" s="60" t="s">
        <v>130</v>
      </c>
      <c r="E446" s="60" t="e">
        <f>D395</f>
        <v>#REF!</v>
      </c>
      <c r="F446" s="60"/>
      <c r="G446" s="62">
        <v>-9.8452618553320515E-5</v>
      </c>
      <c r="H446" s="60"/>
      <c r="I446" s="67">
        <v>0</v>
      </c>
      <c r="J446" s="67">
        <v>0</v>
      </c>
      <c r="K446" s="67">
        <v>0</v>
      </c>
      <c r="L446" s="67">
        <v>0</v>
      </c>
      <c r="M446" s="67">
        <v>0</v>
      </c>
      <c r="N446" s="67">
        <v>0</v>
      </c>
      <c r="O446" s="67">
        <v>0</v>
      </c>
      <c r="P446" s="67">
        <v>0</v>
      </c>
      <c r="Q446" s="67">
        <v>0</v>
      </c>
      <c r="R446" s="67">
        <v>0</v>
      </c>
      <c r="S446" s="67">
        <v>0</v>
      </c>
      <c r="T446" s="67">
        <v>0</v>
      </c>
      <c r="U446" s="60"/>
      <c r="V446" s="87">
        <f t="shared" si="1114"/>
        <v>0</v>
      </c>
      <c r="W446" s="62" t="e">
        <f>V446/V397</f>
        <v>#REF!</v>
      </c>
      <c r="X446" s="60"/>
      <c r="Y446" s="67">
        <f t="array" ref="Y446">IFERROR(INDEX(#REF!,MATCH($A395&amp;$D446,#REF!,0),MATCH(Y$3,#REF!,0)),0)</f>
        <v>0</v>
      </c>
      <c r="Z446" s="67">
        <f t="array" ref="Z446">IFERROR(INDEX(#REF!,MATCH($A395&amp;$D446,#REF!,0),MATCH(Z$3,#REF!,0)),0)</f>
        <v>0</v>
      </c>
      <c r="AA446" s="67">
        <f t="array" ref="AA446">IFERROR(INDEX(#REF!,MATCH($A395&amp;$D446,#REF!,0),MATCH(AA$3,#REF!,0)),0)</f>
        <v>0</v>
      </c>
      <c r="AB446" s="67">
        <f t="array" ref="AB446">IFERROR(INDEX(#REF!,MATCH($A395&amp;$D446,#REF!,0),MATCH(AB$3,#REF!,0)),0)</f>
        <v>0</v>
      </c>
      <c r="AC446" s="67">
        <f t="array" ref="AC446">IFERROR(INDEX(#REF!,MATCH($A395&amp;$D446,#REF!,0),MATCH(AC$3,#REF!,0)),0)</f>
        <v>0</v>
      </c>
      <c r="AD446" s="67">
        <f t="array" ref="AD446">IFERROR(INDEX(#REF!,MATCH($A395&amp;$D446,#REF!,0),MATCH(AD$3,#REF!,0)),0)</f>
        <v>0</v>
      </c>
      <c r="AE446" s="67">
        <f t="array" ref="AE446">IFERROR(INDEX(#REF!,MATCH($A395&amp;$D446,#REF!,0),MATCH(AE$3,#REF!,0)),0)</f>
        <v>0</v>
      </c>
      <c r="AF446" s="67">
        <f t="array" ref="AF446">IFERROR(INDEX(#REF!,MATCH($A395&amp;$D446,#REF!,0),MATCH(AF$3,#REF!,0)),0)</f>
        <v>0</v>
      </c>
      <c r="AG446" s="67">
        <f t="array" ref="AG446">IFERROR(INDEX(#REF!,MATCH($A395&amp;$D446,#REF!,0),MATCH(AG$3,#REF!,0)),0)</f>
        <v>0</v>
      </c>
      <c r="AH446" s="67">
        <f t="array" ref="AH446">IFERROR(INDEX(#REF!,MATCH($A395&amp;$D446,#REF!,0),MATCH(AH$3,#REF!,0)),0)</f>
        <v>0</v>
      </c>
      <c r="AI446" s="67">
        <f t="array" ref="AI446">IFERROR(INDEX(#REF!,MATCH($A395&amp;$D446,#REF!,0),MATCH(AI$3,#REF!,0)),0)</f>
        <v>0</v>
      </c>
      <c r="AJ446" s="67">
        <f t="array" ref="AJ446">IFERROR(INDEX(#REF!,MATCH($A395&amp;$D446,#REF!,0),MATCH(AJ$3,#REF!,0)),0)</f>
        <v>0</v>
      </c>
      <c r="AK446" s="60"/>
      <c r="AL446" s="87">
        <f t="shared" si="1116"/>
        <v>0</v>
      </c>
      <c r="AM446" s="62" t="e">
        <f>AL446/AL397</f>
        <v>#DIV/0!</v>
      </c>
      <c r="AN446" s="60" t="e">
        <f>D395&amp;D446</f>
        <v>#REF!</v>
      </c>
      <c r="AO446" s="67">
        <f t="array" ref="AO446">IFERROR(INDEX(#REF!,MATCH($A395&amp;$D446,#REF!,0),MATCH(AO$3,#REF!,0)),0)</f>
        <v>0</v>
      </c>
      <c r="AP446" s="67">
        <f t="array" ref="AP446">IFERROR(INDEX(#REF!,MATCH($A395&amp;$D446,#REF!,0),MATCH(AP$3,#REF!,0)),0)</f>
        <v>0</v>
      </c>
      <c r="AQ446" s="67">
        <f t="array" ref="AQ446">IFERROR(INDEX(#REF!,MATCH($A395&amp;$D446,#REF!,0),MATCH(AQ$3,#REF!,0)),0)</f>
        <v>0</v>
      </c>
      <c r="AR446" s="67">
        <f t="array" ref="AR446">IFERROR(INDEX(#REF!,MATCH($A395&amp;$D446,#REF!,0),MATCH(AR$3,#REF!,0)),0)</f>
        <v>0</v>
      </c>
      <c r="AS446" s="67">
        <f t="array" ref="AS446">IFERROR(INDEX(#REF!,MATCH($A395&amp;$D446,#REF!,0),MATCH(AS$3,#REF!,0)),0)</f>
        <v>0</v>
      </c>
      <c r="AT446" s="67">
        <f t="array" ref="AT446">IFERROR(INDEX(#REF!,MATCH($A395&amp;$D446,#REF!,0),MATCH(AT$3,#REF!,0)),0)</f>
        <v>0</v>
      </c>
      <c r="AU446" s="67">
        <f t="array" ref="AU446">IFERROR(INDEX(#REF!,MATCH($A395&amp;$D446,#REF!,0),MATCH(AU$3,#REF!,0)),0)</f>
        <v>0</v>
      </c>
      <c r="AV446" s="67">
        <f t="array" ref="AV446">IFERROR(INDEX(#REF!,MATCH($A395&amp;$D446,#REF!,0),MATCH(AV$3,#REF!,0)),0)</f>
        <v>0</v>
      </c>
      <c r="AW446" s="67">
        <f t="array" ref="AW446">IFERROR(INDEX(#REF!,MATCH($A395&amp;$D446,#REF!,0),MATCH(AW$3,#REF!,0)),0)</f>
        <v>0</v>
      </c>
      <c r="AX446" s="67">
        <f t="array" ref="AX446">IFERROR(INDEX(#REF!,MATCH($A395&amp;$D446,#REF!,0),MATCH(AX$3,#REF!,0)),0)</f>
        <v>0</v>
      </c>
      <c r="AY446" s="67">
        <f t="array" ref="AY446">IFERROR(INDEX(#REF!,MATCH($A395&amp;$D446,#REF!,0),MATCH(AY$3,#REF!,0)),0)</f>
        <v>0</v>
      </c>
      <c r="AZ446" s="67">
        <f t="array" ref="AZ446">IFERROR(INDEX(#REF!,MATCH($A395&amp;$D446,#REF!,0),MATCH(AZ$3,#REF!,0)),0)</f>
        <v>0</v>
      </c>
      <c r="BA446" s="60"/>
      <c r="BB446" s="87">
        <f t="shared" si="1118"/>
        <v>0</v>
      </c>
      <c r="BC446" s="62" t="e">
        <f>BB446/BB397</f>
        <v>#DIV/0!</v>
      </c>
      <c r="BD446" s="60"/>
      <c r="BE446" s="67">
        <f t="shared" si="1160"/>
        <v>0</v>
      </c>
      <c r="BF446" s="119">
        <f t="shared" si="1160"/>
        <v>-700</v>
      </c>
      <c r="BG446" s="120">
        <f t="shared" si="1160"/>
        <v>0</v>
      </c>
      <c r="BH446" s="121" t="e">
        <f>BH397</f>
        <v>#REF!</v>
      </c>
      <c r="BI446" s="69">
        <f t="shared" si="1154"/>
        <v>3</v>
      </c>
      <c r="BJ446" s="120"/>
      <c r="BK446" s="121"/>
      <c r="BL446" s="60"/>
      <c r="BM446" s="67">
        <f t="array" ref="BM446">IFERROR(INDEX(#REF!,MATCH($A395&amp;$D446,#REF!,0),MATCH(BM$3,#REF!,0)),0)</f>
        <v>0</v>
      </c>
      <c r="BN446" s="67">
        <f t="array" ref="BN446">IFERROR(INDEX(#REF!,MATCH($A395&amp;$D446,#REF!,0),MATCH(BN$3,#REF!,0)),0)</f>
        <v>0</v>
      </c>
      <c r="BO446" s="67">
        <f t="array" ref="BO446">IFERROR(INDEX(#REF!,MATCH($A395&amp;$D446,#REF!,0),MATCH(BO$3,#REF!,0)),0)</f>
        <v>0</v>
      </c>
      <c r="BP446" s="67">
        <f t="array" ref="BP446">IFERROR(INDEX(#REF!,MATCH($A395&amp;$D446,#REF!,0),MATCH(BP$3,#REF!,0)),0)</f>
        <v>0</v>
      </c>
      <c r="BQ446" s="67" t="e">
        <f t="shared" ref="BQ446:BX446" si="1196">((BQ397*$G446*--(AND($BF446=0,$BG446=0))+$BF446+BQ397*$BG446)*--(BQ$3&gt;=$BH446))*(1+$BJ446*--(BQ$3&gt;=$BK446))*--(IFERROR(MOD(MONTH(BQ$3),$BI446),0)=0)</f>
        <v>#REF!</v>
      </c>
      <c r="BR446" s="67" t="e">
        <f t="shared" si="1196"/>
        <v>#REF!</v>
      </c>
      <c r="BS446" s="67" t="e">
        <f t="shared" si="1196"/>
        <v>#REF!</v>
      </c>
      <c r="BT446" s="67" t="e">
        <f t="shared" si="1196"/>
        <v>#REF!</v>
      </c>
      <c r="BU446" s="67" t="e">
        <f t="shared" si="1196"/>
        <v>#REF!</v>
      </c>
      <c r="BV446" s="67" t="e">
        <f t="shared" si="1196"/>
        <v>#REF!</v>
      </c>
      <c r="BW446" s="67" t="e">
        <f t="shared" si="1196"/>
        <v>#REF!</v>
      </c>
      <c r="BX446" s="67" t="e">
        <f t="shared" si="1196"/>
        <v>#REF!</v>
      </c>
      <c r="BY446" s="60"/>
      <c r="BZ446" s="87" t="e">
        <f t="shared" si="1120"/>
        <v>#REF!</v>
      </c>
      <c r="CA446" s="62" t="e">
        <f>BZ446/BZ397</f>
        <v>#REF!</v>
      </c>
      <c r="CB446" s="60"/>
      <c r="CC446" s="67" t="e">
        <f t="shared" ref="CC446:CN446" si="1197">((CC397*$G446*--(AND($BF446=0,$BG446=0))+$BF446+CC397*$BG446)*--(CC$3&gt;=$BH446))*(1+$BJ446*--(CC$3&gt;=$BK446))*--(IFERROR(MOD(MONTH(CC$3),$BI446),0)=0)</f>
        <v>#REF!</v>
      </c>
      <c r="CD446" s="67" t="e">
        <f t="shared" si="1197"/>
        <v>#REF!</v>
      </c>
      <c r="CE446" s="67" t="e">
        <f t="shared" si="1197"/>
        <v>#REF!</v>
      </c>
      <c r="CF446" s="67" t="e">
        <f t="shared" si="1197"/>
        <v>#REF!</v>
      </c>
      <c r="CG446" s="67" t="e">
        <f t="shared" si="1197"/>
        <v>#REF!</v>
      </c>
      <c r="CH446" s="67" t="e">
        <f t="shared" si="1197"/>
        <v>#REF!</v>
      </c>
      <c r="CI446" s="67" t="e">
        <f t="shared" si="1197"/>
        <v>#REF!</v>
      </c>
      <c r="CJ446" s="67" t="e">
        <f t="shared" si="1197"/>
        <v>#REF!</v>
      </c>
      <c r="CK446" s="67" t="e">
        <f t="shared" si="1197"/>
        <v>#REF!</v>
      </c>
      <c r="CL446" s="67" t="e">
        <f t="shared" si="1197"/>
        <v>#REF!</v>
      </c>
      <c r="CM446" s="67" t="e">
        <f t="shared" si="1197"/>
        <v>#REF!</v>
      </c>
      <c r="CN446" s="67" t="e">
        <f t="shared" si="1197"/>
        <v>#REF!</v>
      </c>
      <c r="CO446" s="60"/>
      <c r="CP446" s="87" t="e">
        <f t="shared" si="1122"/>
        <v>#REF!</v>
      </c>
      <c r="CQ446" s="62" t="e">
        <f>CP446/CP397</f>
        <v>#REF!</v>
      </c>
    </row>
    <row r="447" spans="1:95" ht="10.5" customHeight="1" x14ac:dyDescent="0.25">
      <c r="A447" s="70" t="str">
        <f t="shared" si="1151"/>
        <v>DespesaAtivações de inauguração</v>
      </c>
      <c r="B447" s="114" t="s">
        <v>53</v>
      </c>
      <c r="C447" s="70" t="s">
        <v>284</v>
      </c>
      <c r="D447" s="60" t="s">
        <v>285</v>
      </c>
      <c r="E447" s="60" t="e">
        <f>D395</f>
        <v>#REF!</v>
      </c>
      <c r="F447" s="60"/>
      <c r="G447" s="62">
        <v>-1.3904791493680641E-4</v>
      </c>
      <c r="H447" s="60"/>
      <c r="I447" s="67">
        <v>0</v>
      </c>
      <c r="J447" s="67">
        <v>0</v>
      </c>
      <c r="K447" s="67">
        <v>0</v>
      </c>
      <c r="L447" s="67">
        <v>0</v>
      </c>
      <c r="M447" s="67">
        <v>0</v>
      </c>
      <c r="N447" s="67">
        <v>0</v>
      </c>
      <c r="O447" s="67">
        <v>0</v>
      </c>
      <c r="P447" s="67">
        <v>0</v>
      </c>
      <c r="Q447" s="67">
        <v>0</v>
      </c>
      <c r="R447" s="67">
        <v>0</v>
      </c>
      <c r="S447" s="67">
        <v>0</v>
      </c>
      <c r="T447" s="67">
        <v>0</v>
      </c>
      <c r="U447" s="60"/>
      <c r="V447" s="87">
        <f t="shared" si="1114"/>
        <v>0</v>
      </c>
      <c r="W447" s="62" t="e">
        <f>V447/V395</f>
        <v>#DIV/0!</v>
      </c>
      <c r="X447" s="60"/>
      <c r="Y447" s="67">
        <f t="shared" ref="Y447:AJ447" si="1198">SUM(Y448:Y450)</f>
        <v>0</v>
      </c>
      <c r="Z447" s="67">
        <f t="shared" si="1198"/>
        <v>0</v>
      </c>
      <c r="AA447" s="67">
        <f t="shared" si="1198"/>
        <v>0</v>
      </c>
      <c r="AB447" s="67">
        <f t="shared" si="1198"/>
        <v>0</v>
      </c>
      <c r="AC447" s="67">
        <f t="shared" si="1198"/>
        <v>0</v>
      </c>
      <c r="AD447" s="67">
        <f t="shared" si="1198"/>
        <v>0</v>
      </c>
      <c r="AE447" s="67">
        <f t="shared" si="1198"/>
        <v>0</v>
      </c>
      <c r="AF447" s="67">
        <f t="shared" si="1198"/>
        <v>0</v>
      </c>
      <c r="AG447" s="67">
        <f t="shared" si="1198"/>
        <v>0</v>
      </c>
      <c r="AH447" s="67">
        <f t="shared" si="1198"/>
        <v>0</v>
      </c>
      <c r="AI447" s="67">
        <f t="shared" si="1198"/>
        <v>0</v>
      </c>
      <c r="AJ447" s="67">
        <f t="shared" si="1198"/>
        <v>0</v>
      </c>
      <c r="AK447" s="60"/>
      <c r="AL447" s="87">
        <f t="shared" si="1116"/>
        <v>0</v>
      </c>
      <c r="AM447" s="62" t="e">
        <f>AL447/AL395</f>
        <v>#DIV/0!</v>
      </c>
      <c r="AN447" s="60" t="e">
        <f>D395&amp;D447</f>
        <v>#REF!</v>
      </c>
      <c r="AO447" s="67">
        <f t="shared" ref="AO447:AZ447" si="1199">SUM(AO448:AO450)</f>
        <v>0</v>
      </c>
      <c r="AP447" s="67">
        <f t="shared" si="1199"/>
        <v>0</v>
      </c>
      <c r="AQ447" s="67">
        <f t="shared" si="1199"/>
        <v>0</v>
      </c>
      <c r="AR447" s="67">
        <f t="shared" si="1199"/>
        <v>0</v>
      </c>
      <c r="AS447" s="67">
        <f t="shared" si="1199"/>
        <v>0</v>
      </c>
      <c r="AT447" s="67">
        <f t="shared" si="1199"/>
        <v>0</v>
      </c>
      <c r="AU447" s="67">
        <f t="shared" si="1199"/>
        <v>0</v>
      </c>
      <c r="AV447" s="67">
        <f t="shared" si="1199"/>
        <v>0</v>
      </c>
      <c r="AW447" s="67">
        <f t="shared" si="1199"/>
        <v>0</v>
      </c>
      <c r="AX447" s="67">
        <f t="shared" si="1199"/>
        <v>0</v>
      </c>
      <c r="AY447" s="67">
        <f t="shared" si="1199"/>
        <v>0</v>
      </c>
      <c r="AZ447" s="67">
        <f t="shared" si="1199"/>
        <v>0</v>
      </c>
      <c r="BA447" s="60"/>
      <c r="BB447" s="87">
        <f t="shared" si="1118"/>
        <v>0</v>
      </c>
      <c r="BC447" s="62" t="e">
        <f>BB447/BB397</f>
        <v>#DIV/0!</v>
      </c>
      <c r="BD447" s="60"/>
      <c r="BE447" s="67"/>
      <c r="BF447" s="119"/>
      <c r="BG447" s="120"/>
      <c r="BH447" s="121"/>
      <c r="BI447" s="69"/>
      <c r="BJ447" s="120"/>
      <c r="BK447" s="121"/>
      <c r="BL447" s="60"/>
      <c r="BM447" s="67">
        <f t="shared" ref="BM447:BX447" si="1200">SUM(BM448:BM450)</f>
        <v>0</v>
      </c>
      <c r="BN447" s="67">
        <f t="shared" si="1200"/>
        <v>0</v>
      </c>
      <c r="BO447" s="67">
        <f t="shared" si="1200"/>
        <v>0</v>
      </c>
      <c r="BP447" s="67">
        <f t="shared" si="1200"/>
        <v>0</v>
      </c>
      <c r="BQ447" s="67" t="e">
        <f t="shared" si="1200"/>
        <v>#REF!</v>
      </c>
      <c r="BR447" s="67" t="e">
        <f t="shared" si="1200"/>
        <v>#REF!</v>
      </c>
      <c r="BS447" s="67" t="e">
        <f t="shared" si="1200"/>
        <v>#REF!</v>
      </c>
      <c r="BT447" s="67" t="e">
        <f t="shared" si="1200"/>
        <v>#REF!</v>
      </c>
      <c r="BU447" s="67" t="e">
        <f t="shared" si="1200"/>
        <v>#REF!</v>
      </c>
      <c r="BV447" s="67" t="e">
        <f t="shared" si="1200"/>
        <v>#REF!</v>
      </c>
      <c r="BW447" s="67" t="e">
        <f t="shared" si="1200"/>
        <v>#REF!</v>
      </c>
      <c r="BX447" s="67" t="e">
        <f t="shared" si="1200"/>
        <v>#REF!</v>
      </c>
      <c r="BY447" s="60"/>
      <c r="BZ447" s="87" t="e">
        <f t="shared" si="1120"/>
        <v>#REF!</v>
      </c>
      <c r="CA447" s="62" t="e">
        <f>BZ447/BZ395</f>
        <v>#REF!</v>
      </c>
      <c r="CB447" s="60"/>
      <c r="CC447" s="67" t="e">
        <f t="shared" ref="CC447:CN447" si="1201">SUM(CC448:CC450)</f>
        <v>#REF!</v>
      </c>
      <c r="CD447" s="67" t="e">
        <f t="shared" si="1201"/>
        <v>#REF!</v>
      </c>
      <c r="CE447" s="67" t="e">
        <f t="shared" si="1201"/>
        <v>#REF!</v>
      </c>
      <c r="CF447" s="67" t="e">
        <f t="shared" si="1201"/>
        <v>#REF!</v>
      </c>
      <c r="CG447" s="67" t="e">
        <f t="shared" si="1201"/>
        <v>#REF!</v>
      </c>
      <c r="CH447" s="67" t="e">
        <f t="shared" si="1201"/>
        <v>#REF!</v>
      </c>
      <c r="CI447" s="67" t="e">
        <f t="shared" si="1201"/>
        <v>#REF!</v>
      </c>
      <c r="CJ447" s="67" t="e">
        <f t="shared" si="1201"/>
        <v>#REF!</v>
      </c>
      <c r="CK447" s="67" t="e">
        <f t="shared" si="1201"/>
        <v>#REF!</v>
      </c>
      <c r="CL447" s="67" t="e">
        <f t="shared" si="1201"/>
        <v>#REF!</v>
      </c>
      <c r="CM447" s="67" t="e">
        <f t="shared" si="1201"/>
        <v>#REF!</v>
      </c>
      <c r="CN447" s="67" t="e">
        <f t="shared" si="1201"/>
        <v>#REF!</v>
      </c>
      <c r="CO447" s="60"/>
      <c r="CP447" s="87" t="e">
        <f t="shared" si="1122"/>
        <v>#REF!</v>
      </c>
      <c r="CQ447" s="62" t="e">
        <f>CP447/CP395</f>
        <v>#REF!</v>
      </c>
    </row>
    <row r="448" spans="1:95" ht="10.5" customHeight="1" outlineLevel="1" x14ac:dyDescent="0.25">
      <c r="A448" s="70" t="str">
        <f t="shared" si="1151"/>
        <v>DespesaDespesas inaugurais</v>
      </c>
      <c r="B448" s="114" t="s">
        <v>53</v>
      </c>
      <c r="C448" s="78" t="s">
        <v>284</v>
      </c>
      <c r="D448" s="79" t="s">
        <v>286</v>
      </c>
      <c r="E448" s="79" t="e">
        <f>D395</f>
        <v>#REF!</v>
      </c>
      <c r="F448" s="79"/>
      <c r="G448" s="85">
        <v>-1.3904791493680641E-4</v>
      </c>
      <c r="H448" s="79"/>
      <c r="I448" s="94">
        <v>0</v>
      </c>
      <c r="J448" s="94">
        <v>0</v>
      </c>
      <c r="K448" s="94">
        <v>0</v>
      </c>
      <c r="L448" s="94">
        <v>0</v>
      </c>
      <c r="M448" s="94">
        <v>0</v>
      </c>
      <c r="N448" s="94">
        <v>0</v>
      </c>
      <c r="O448" s="94">
        <v>0</v>
      </c>
      <c r="P448" s="94">
        <v>0</v>
      </c>
      <c r="Q448" s="94">
        <v>0</v>
      </c>
      <c r="R448" s="94">
        <v>0</v>
      </c>
      <c r="S448" s="94">
        <v>0</v>
      </c>
      <c r="T448" s="94">
        <v>0</v>
      </c>
      <c r="U448" s="79"/>
      <c r="V448" s="80">
        <f t="shared" si="1114"/>
        <v>0</v>
      </c>
      <c r="W448" s="91" t="e">
        <f>V448/V395</f>
        <v>#DIV/0!</v>
      </c>
      <c r="X448" s="60"/>
      <c r="Y448" s="94">
        <v>0</v>
      </c>
      <c r="Z448" s="94">
        <v>0</v>
      </c>
      <c r="AA448" s="94">
        <v>0</v>
      </c>
      <c r="AB448" s="94">
        <v>0</v>
      </c>
      <c r="AC448" s="94">
        <v>0</v>
      </c>
      <c r="AD448" s="94">
        <v>0</v>
      </c>
      <c r="AE448" s="94">
        <v>0</v>
      </c>
      <c r="AF448" s="94">
        <v>0</v>
      </c>
      <c r="AG448" s="94">
        <v>0</v>
      </c>
      <c r="AH448" s="94">
        <v>0</v>
      </c>
      <c r="AI448" s="94">
        <v>0</v>
      </c>
      <c r="AJ448" s="94">
        <v>0</v>
      </c>
      <c r="AK448" s="79"/>
      <c r="AL448" s="80">
        <f t="shared" si="1116"/>
        <v>0</v>
      </c>
      <c r="AM448" s="91" t="e">
        <f>AL448/AL395</f>
        <v>#DIV/0!</v>
      </c>
      <c r="AN448" s="60" t="e">
        <f>D395&amp;D448</f>
        <v>#REF!</v>
      </c>
      <c r="AO448" s="94">
        <v>0</v>
      </c>
      <c r="AP448" s="94">
        <v>0</v>
      </c>
      <c r="AQ448" s="94">
        <v>0</v>
      </c>
      <c r="AR448" s="94">
        <v>0</v>
      </c>
      <c r="AS448" s="94">
        <v>0</v>
      </c>
      <c r="AT448" s="94">
        <v>0</v>
      </c>
      <c r="AU448" s="94">
        <v>0</v>
      </c>
      <c r="AV448" s="94">
        <v>0</v>
      </c>
      <c r="AW448" s="94">
        <v>0</v>
      </c>
      <c r="AX448" s="94">
        <v>0</v>
      </c>
      <c r="AY448" s="94">
        <v>0</v>
      </c>
      <c r="AZ448" s="94">
        <v>0</v>
      </c>
      <c r="BA448" s="79"/>
      <c r="BB448" s="80">
        <f t="shared" si="1118"/>
        <v>0</v>
      </c>
      <c r="BC448" s="91" t="e">
        <f>BB448/BB395</f>
        <v>#DIV/0!</v>
      </c>
      <c r="BD448" s="60"/>
      <c r="BE448" s="94">
        <f t="array" ref="BE448">INDEX($BE$4:$BK$115,MATCH($D448,$D$4:$D$115,0),MATCH(BE$475,$BE$4:$BK$4,0))</f>
        <v>0</v>
      </c>
      <c r="BF448" s="115">
        <v>-7500</v>
      </c>
      <c r="BG448" s="115">
        <f t="array" ref="BG448">INDEX($BE$4:$BK$115,MATCH($D448,$D$4:$D$115,0),MATCH(BG$475,$BE$4:$BK$4,0))</f>
        <v>0</v>
      </c>
      <c r="BH448" s="111" t="e">
        <f>BH397</f>
        <v>#REF!</v>
      </c>
      <c r="BI448" s="115">
        <f t="array" ref="BI448">INDEX($BE$4:$BK$115,MATCH($D448,$D$4:$D$115,0),MATCH(BI$475,$BE$4:$BK$4,0))</f>
        <v>0</v>
      </c>
      <c r="BJ448" s="112">
        <v>-1</v>
      </c>
      <c r="BK448" s="111" t="e">
        <f>EDATE(BH448,1)</f>
        <v>#REF!</v>
      </c>
      <c r="BL448" s="60"/>
      <c r="BM448" s="94">
        <v>0</v>
      </c>
      <c r="BN448" s="94">
        <v>0</v>
      </c>
      <c r="BO448" s="94">
        <v>0</v>
      </c>
      <c r="BP448" s="94">
        <v>0</v>
      </c>
      <c r="BQ448" s="94" t="e">
        <f t="shared" ref="BQ448:BX448" si="1202">((BQ396*$G448*--(AND($BF448=0,$BG448=0))+$BF448+BQ396*$BG448)*--(BQ$3&gt;=$BH448))*(1+$BJ448*--(BQ$3&gt;=$BK448))*--(IFERROR(MOD(MONTH(BQ$3),$BI448),0)=0)</f>
        <v>#REF!</v>
      </c>
      <c r="BR448" s="94" t="e">
        <f t="shared" si="1202"/>
        <v>#REF!</v>
      </c>
      <c r="BS448" s="94" t="e">
        <f t="shared" si="1202"/>
        <v>#REF!</v>
      </c>
      <c r="BT448" s="94" t="e">
        <f t="shared" si="1202"/>
        <v>#REF!</v>
      </c>
      <c r="BU448" s="94" t="e">
        <f t="shared" si="1202"/>
        <v>#REF!</v>
      </c>
      <c r="BV448" s="94" t="e">
        <f t="shared" si="1202"/>
        <v>#REF!</v>
      </c>
      <c r="BW448" s="94" t="e">
        <f t="shared" si="1202"/>
        <v>#REF!</v>
      </c>
      <c r="BX448" s="94" t="e">
        <f t="shared" si="1202"/>
        <v>#REF!</v>
      </c>
      <c r="BY448" s="79"/>
      <c r="BZ448" s="80" t="e">
        <f t="shared" si="1120"/>
        <v>#REF!</v>
      </c>
      <c r="CA448" s="91" t="e">
        <f>BZ448/BZ395</f>
        <v>#REF!</v>
      </c>
      <c r="CB448" s="60"/>
      <c r="CC448" s="94" t="e">
        <f t="shared" ref="CC448:CN448" si="1203">((CC396*$G448*--(AND($BF448=0,$BG448=0))+$BF448+CC396*$BG448)*--(CC$3&gt;=$BH448))*(1+$BJ448*--(CC$3&gt;=$BK448))*--(IFERROR(MOD(MONTH(CC$3),$BI448),0)=0)</f>
        <v>#REF!</v>
      </c>
      <c r="CD448" s="94" t="e">
        <f t="shared" si="1203"/>
        <v>#REF!</v>
      </c>
      <c r="CE448" s="94" t="e">
        <f t="shared" si="1203"/>
        <v>#REF!</v>
      </c>
      <c r="CF448" s="94" t="e">
        <f t="shared" si="1203"/>
        <v>#REF!</v>
      </c>
      <c r="CG448" s="94" t="e">
        <f t="shared" si="1203"/>
        <v>#REF!</v>
      </c>
      <c r="CH448" s="94" t="e">
        <f t="shared" si="1203"/>
        <v>#REF!</v>
      </c>
      <c r="CI448" s="94" t="e">
        <f t="shared" si="1203"/>
        <v>#REF!</v>
      </c>
      <c r="CJ448" s="94" t="e">
        <f t="shared" si="1203"/>
        <v>#REF!</v>
      </c>
      <c r="CK448" s="94" t="e">
        <f t="shared" si="1203"/>
        <v>#REF!</v>
      </c>
      <c r="CL448" s="94" t="e">
        <f t="shared" si="1203"/>
        <v>#REF!</v>
      </c>
      <c r="CM448" s="94" t="e">
        <f t="shared" si="1203"/>
        <v>#REF!</v>
      </c>
      <c r="CN448" s="94" t="e">
        <f t="shared" si="1203"/>
        <v>#REF!</v>
      </c>
      <c r="CO448" s="79"/>
      <c r="CP448" s="80" t="e">
        <f t="shared" si="1122"/>
        <v>#REF!</v>
      </c>
      <c r="CQ448" s="91" t="e">
        <f>CP448/CP395</f>
        <v>#REF!</v>
      </c>
    </row>
    <row r="449" spans="1:95" ht="10.5" customHeight="1" outlineLevel="1" x14ac:dyDescent="0.25">
      <c r="A449" s="70" t="str">
        <f t="shared" si="1151"/>
        <v>DespesaEnxoval inaugural</v>
      </c>
      <c r="B449" s="114" t="s">
        <v>53</v>
      </c>
      <c r="C449" s="78" t="s">
        <v>266</v>
      </c>
      <c r="D449" s="79" t="s">
        <v>287</v>
      </c>
      <c r="E449" s="79" t="e">
        <f>D395</f>
        <v>#REF!</v>
      </c>
      <c r="F449" s="79"/>
      <c r="G449" s="85">
        <v>0</v>
      </c>
      <c r="H449" s="79"/>
      <c r="I449" s="94">
        <v>0</v>
      </c>
      <c r="J449" s="94">
        <v>0</v>
      </c>
      <c r="K449" s="94">
        <v>0</v>
      </c>
      <c r="L449" s="94">
        <v>0</v>
      </c>
      <c r="M449" s="94">
        <v>0</v>
      </c>
      <c r="N449" s="94">
        <v>0</v>
      </c>
      <c r="O449" s="94">
        <v>0</v>
      </c>
      <c r="P449" s="94">
        <v>0</v>
      </c>
      <c r="Q449" s="94">
        <v>0</v>
      </c>
      <c r="R449" s="94">
        <v>0</v>
      </c>
      <c r="S449" s="94">
        <v>0</v>
      </c>
      <c r="T449" s="94">
        <v>0</v>
      </c>
      <c r="U449" s="79"/>
      <c r="V449" s="80">
        <f t="shared" si="1114"/>
        <v>0</v>
      </c>
      <c r="W449" s="85" t="e">
        <f>V449/V395</f>
        <v>#DIV/0!</v>
      </c>
      <c r="X449" s="60"/>
      <c r="Y449" s="94">
        <v>0</v>
      </c>
      <c r="Z449" s="94">
        <v>0</v>
      </c>
      <c r="AA449" s="94">
        <v>0</v>
      </c>
      <c r="AB449" s="94">
        <v>0</v>
      </c>
      <c r="AC449" s="94">
        <v>0</v>
      </c>
      <c r="AD449" s="94">
        <v>0</v>
      </c>
      <c r="AE449" s="94">
        <v>0</v>
      </c>
      <c r="AF449" s="94">
        <v>0</v>
      </c>
      <c r="AG449" s="94">
        <v>0</v>
      </c>
      <c r="AH449" s="94">
        <v>0</v>
      </c>
      <c r="AI449" s="94">
        <v>0</v>
      </c>
      <c r="AJ449" s="94">
        <v>0</v>
      </c>
      <c r="AK449" s="79"/>
      <c r="AL449" s="80">
        <f t="shared" si="1116"/>
        <v>0</v>
      </c>
      <c r="AM449" s="91" t="e">
        <f>AL449/AL395</f>
        <v>#DIV/0!</v>
      </c>
      <c r="AN449" s="60" t="e">
        <f>D395&amp;D449</f>
        <v>#REF!</v>
      </c>
      <c r="AO449" s="94">
        <v>0</v>
      </c>
      <c r="AP449" s="94">
        <v>0</v>
      </c>
      <c r="AQ449" s="94">
        <v>0</v>
      </c>
      <c r="AR449" s="94">
        <v>0</v>
      </c>
      <c r="AS449" s="94">
        <v>0</v>
      </c>
      <c r="AT449" s="94">
        <v>0</v>
      </c>
      <c r="AU449" s="94">
        <v>0</v>
      </c>
      <c r="AV449" s="94">
        <v>0</v>
      </c>
      <c r="AW449" s="94">
        <v>0</v>
      </c>
      <c r="AX449" s="94">
        <v>0</v>
      </c>
      <c r="AY449" s="94">
        <v>0</v>
      </c>
      <c r="AZ449" s="94">
        <v>0</v>
      </c>
      <c r="BA449" s="79"/>
      <c r="BB449" s="80">
        <f t="shared" si="1118"/>
        <v>0</v>
      </c>
      <c r="BC449" s="91" t="e">
        <f>BB449/BB395</f>
        <v>#DIV/0!</v>
      </c>
      <c r="BD449" s="60"/>
      <c r="BE449" s="94" t="e">
        <f t="array" ref="BE449">INDEX(#REF!,MATCH($D395,#REF!,0),MATCH($D449,#REF!,0))</f>
        <v>#REF!</v>
      </c>
      <c r="BF449" s="115" t="e">
        <f t="array" ref="BF449">INDEX(#REF!,MATCH($D395,#REF!,0),MATCH($D449,#REF!,0))</f>
        <v>#REF!</v>
      </c>
      <c r="BG449" s="115"/>
      <c r="BH449" s="111" t="e">
        <f>EDATE(BH397,1)</f>
        <v>#REF!</v>
      </c>
      <c r="BI449" s="115"/>
      <c r="BJ449" s="112">
        <v>-1</v>
      </c>
      <c r="BK449" s="111" t="e">
        <f>EDATE(BH449,1)</f>
        <v>#REF!</v>
      </c>
      <c r="BL449" s="60"/>
      <c r="BM449" s="94">
        <v>0</v>
      </c>
      <c r="BN449" s="94">
        <v>0</v>
      </c>
      <c r="BO449" s="94">
        <v>0</v>
      </c>
      <c r="BP449" s="94">
        <v>0</v>
      </c>
      <c r="BQ449" s="94" t="e">
        <f t="shared" ref="BQ449:BX451" si="1204">((BQ395*$G449*--(AND($BF449=0,$BG449=0))+$BF449+BQ395*$BG449)*--(BQ$3&gt;=$BH449))*(1+$BJ449*--(BQ$3&gt;=$BK449))*--(IFERROR(MOD(MONTH(BQ$3),$BI449),0)=0)</f>
        <v>#REF!</v>
      </c>
      <c r="BR449" s="94" t="e">
        <f t="shared" si="1204"/>
        <v>#REF!</v>
      </c>
      <c r="BS449" s="94" t="e">
        <f t="shared" si="1204"/>
        <v>#REF!</v>
      </c>
      <c r="BT449" s="94" t="e">
        <f t="shared" si="1204"/>
        <v>#REF!</v>
      </c>
      <c r="BU449" s="94" t="e">
        <f t="shared" si="1204"/>
        <v>#REF!</v>
      </c>
      <c r="BV449" s="94" t="e">
        <f t="shared" si="1204"/>
        <v>#REF!</v>
      </c>
      <c r="BW449" s="94" t="e">
        <f t="shared" si="1204"/>
        <v>#REF!</v>
      </c>
      <c r="BX449" s="94" t="e">
        <f t="shared" si="1204"/>
        <v>#REF!</v>
      </c>
      <c r="BY449" s="79"/>
      <c r="BZ449" s="80" t="e">
        <f t="shared" si="1120"/>
        <v>#REF!</v>
      </c>
      <c r="CA449" s="91" t="e">
        <f>BZ449/BZ395</f>
        <v>#REF!</v>
      </c>
      <c r="CB449" s="60"/>
      <c r="CC449" s="94" t="e">
        <f t="shared" ref="CC449:CN449" si="1205">((CC395*$G449*--(AND($BF449=0,$BG449=0))+$BF449+CC395*$BG449)*--(CC$3&gt;=$BH449))*(1+$BJ449*--(CC$3&gt;=$BK449))*--(IFERROR(MOD(MONTH(CC$3),$BI449),0)=0)</f>
        <v>#REF!</v>
      </c>
      <c r="CD449" s="94" t="e">
        <f t="shared" si="1205"/>
        <v>#REF!</v>
      </c>
      <c r="CE449" s="94" t="e">
        <f t="shared" si="1205"/>
        <v>#REF!</v>
      </c>
      <c r="CF449" s="94" t="e">
        <f t="shared" si="1205"/>
        <v>#REF!</v>
      </c>
      <c r="CG449" s="94" t="e">
        <f t="shared" si="1205"/>
        <v>#REF!</v>
      </c>
      <c r="CH449" s="94" t="e">
        <f t="shared" si="1205"/>
        <v>#REF!</v>
      </c>
      <c r="CI449" s="94" t="e">
        <f t="shared" si="1205"/>
        <v>#REF!</v>
      </c>
      <c r="CJ449" s="94" t="e">
        <f t="shared" si="1205"/>
        <v>#REF!</v>
      </c>
      <c r="CK449" s="94" t="e">
        <f t="shared" si="1205"/>
        <v>#REF!</v>
      </c>
      <c r="CL449" s="94" t="e">
        <f t="shared" si="1205"/>
        <v>#REF!</v>
      </c>
      <c r="CM449" s="94" t="e">
        <f t="shared" si="1205"/>
        <v>#REF!</v>
      </c>
      <c r="CN449" s="94" t="e">
        <f t="shared" si="1205"/>
        <v>#REF!</v>
      </c>
      <c r="CO449" s="79"/>
      <c r="CP449" s="80" t="e">
        <f t="shared" si="1122"/>
        <v>#REF!</v>
      </c>
      <c r="CQ449" s="91" t="e">
        <f>CP449/CP395</f>
        <v>#REF!</v>
      </c>
    </row>
    <row r="450" spans="1:95" ht="10.5" customHeight="1" outlineLevel="1" x14ac:dyDescent="0.25">
      <c r="A450" s="70" t="str">
        <f t="shared" si="1151"/>
        <v>DespesaMídia inaugural</v>
      </c>
      <c r="B450" s="114" t="s">
        <v>53</v>
      </c>
      <c r="C450" s="78" t="s">
        <v>266</v>
      </c>
      <c r="D450" s="79" t="s">
        <v>288</v>
      </c>
      <c r="E450" s="79" t="e">
        <f>D395</f>
        <v>#REF!</v>
      </c>
      <c r="F450" s="79"/>
      <c r="G450" s="85">
        <v>0</v>
      </c>
      <c r="H450" s="79"/>
      <c r="I450" s="94">
        <v>0</v>
      </c>
      <c r="J450" s="94">
        <v>0</v>
      </c>
      <c r="K450" s="94">
        <v>0</v>
      </c>
      <c r="L450" s="94">
        <v>0</v>
      </c>
      <c r="M450" s="94">
        <v>0</v>
      </c>
      <c r="N450" s="94">
        <v>0</v>
      </c>
      <c r="O450" s="94">
        <v>0</v>
      </c>
      <c r="P450" s="94">
        <v>0</v>
      </c>
      <c r="Q450" s="94">
        <v>0</v>
      </c>
      <c r="R450" s="94">
        <v>0</v>
      </c>
      <c r="S450" s="94">
        <v>0</v>
      </c>
      <c r="T450" s="94">
        <v>0</v>
      </c>
      <c r="U450" s="79"/>
      <c r="V450" s="80">
        <f t="shared" si="1114"/>
        <v>0</v>
      </c>
      <c r="W450" s="91" t="e">
        <f>V450/V395</f>
        <v>#DIV/0!</v>
      </c>
      <c r="X450" s="60"/>
      <c r="Y450" s="94">
        <v>0</v>
      </c>
      <c r="Z450" s="94">
        <v>0</v>
      </c>
      <c r="AA450" s="94">
        <v>0</v>
      </c>
      <c r="AB450" s="94">
        <v>0</v>
      </c>
      <c r="AC450" s="94">
        <v>0</v>
      </c>
      <c r="AD450" s="94">
        <v>0</v>
      </c>
      <c r="AE450" s="94">
        <v>0</v>
      </c>
      <c r="AF450" s="94">
        <v>0</v>
      </c>
      <c r="AG450" s="94">
        <v>0</v>
      </c>
      <c r="AH450" s="94">
        <v>0</v>
      </c>
      <c r="AI450" s="94">
        <v>0</v>
      </c>
      <c r="AJ450" s="94">
        <v>0</v>
      </c>
      <c r="AK450" s="79"/>
      <c r="AL450" s="80">
        <f t="shared" si="1116"/>
        <v>0</v>
      </c>
      <c r="AM450" s="85" t="e">
        <f>AL450/AL397</f>
        <v>#DIV/0!</v>
      </c>
      <c r="AN450" s="60" t="e">
        <f>D395&amp;D450</f>
        <v>#REF!</v>
      </c>
      <c r="AO450" s="94">
        <v>0</v>
      </c>
      <c r="AP450" s="94">
        <v>0</v>
      </c>
      <c r="AQ450" s="94">
        <v>0</v>
      </c>
      <c r="AR450" s="94">
        <v>0</v>
      </c>
      <c r="AS450" s="94">
        <v>0</v>
      </c>
      <c r="AT450" s="94">
        <v>0</v>
      </c>
      <c r="AU450" s="94">
        <v>0</v>
      </c>
      <c r="AV450" s="94">
        <v>0</v>
      </c>
      <c r="AW450" s="94">
        <v>0</v>
      </c>
      <c r="AX450" s="94">
        <v>0</v>
      </c>
      <c r="AY450" s="94">
        <v>0</v>
      </c>
      <c r="AZ450" s="94">
        <v>0</v>
      </c>
      <c r="BA450" s="79"/>
      <c r="BB450" s="80">
        <f t="shared" si="1118"/>
        <v>0</v>
      </c>
      <c r="BC450" s="85" t="e">
        <f>BB450/BB397</f>
        <v>#DIV/0!</v>
      </c>
      <c r="BD450" s="60"/>
      <c r="BE450" s="94" t="e">
        <f t="array" ref="BE450">INDEX(#REF!,MATCH($D395,#REF!,0),MATCH("Parcelamento "&amp;$D450,#REF!,0))</f>
        <v>#REF!</v>
      </c>
      <c r="BF450" s="115" t="e">
        <f t="array" ref="BF450">INDEX(#REF!,MATCH($D395,#REF!,0),MATCH("Parcela "&amp;$D450,#REF!,0))</f>
        <v>#REF!</v>
      </c>
      <c r="BG450" s="115"/>
      <c r="BH450" s="111" t="e">
        <f>BH397</f>
        <v>#REF!</v>
      </c>
      <c r="BI450" s="115"/>
      <c r="BJ450" s="112">
        <v>-1</v>
      </c>
      <c r="BK450" s="111" t="e">
        <f>EDATE(BH450,BE450)</f>
        <v>#REF!</v>
      </c>
      <c r="BL450" s="60"/>
      <c r="BM450" s="94">
        <v>0</v>
      </c>
      <c r="BN450" s="94">
        <v>0</v>
      </c>
      <c r="BO450" s="94">
        <v>0</v>
      </c>
      <c r="BP450" s="94">
        <v>0</v>
      </c>
      <c r="BQ450" s="94" t="e">
        <f t="shared" si="1204"/>
        <v>#REF!</v>
      </c>
      <c r="BR450" s="94" t="e">
        <f t="shared" si="1204"/>
        <v>#REF!</v>
      </c>
      <c r="BS450" s="94" t="e">
        <f t="shared" si="1204"/>
        <v>#REF!</v>
      </c>
      <c r="BT450" s="94" t="e">
        <f t="shared" si="1204"/>
        <v>#REF!</v>
      </c>
      <c r="BU450" s="94" t="e">
        <f t="shared" si="1204"/>
        <v>#REF!</v>
      </c>
      <c r="BV450" s="94" t="e">
        <f t="shared" si="1204"/>
        <v>#REF!</v>
      </c>
      <c r="BW450" s="94" t="e">
        <f t="shared" si="1204"/>
        <v>#REF!</v>
      </c>
      <c r="BX450" s="94" t="e">
        <f t="shared" si="1204"/>
        <v>#REF!</v>
      </c>
      <c r="BY450" s="79"/>
      <c r="BZ450" s="80" t="e">
        <f t="shared" si="1120"/>
        <v>#REF!</v>
      </c>
      <c r="CA450" s="85" t="e">
        <f>BZ450/BZ397</f>
        <v>#REF!</v>
      </c>
      <c r="CB450" s="60"/>
      <c r="CC450" s="94" t="e">
        <f t="shared" ref="CC450:CN450" si="1206">((CC396*$G450*--(AND($BF450=0,$BG450=0))+$BF450+CC396*$BG450)*--(CC$3&gt;=$BH450))*(1+$BJ450*--(CC$3&gt;=$BK450))*--(IFERROR(MOD(MONTH(CC$3),$BI450),0)=0)</f>
        <v>#REF!</v>
      </c>
      <c r="CD450" s="94" t="e">
        <f t="shared" si="1206"/>
        <v>#REF!</v>
      </c>
      <c r="CE450" s="94" t="e">
        <f t="shared" si="1206"/>
        <v>#REF!</v>
      </c>
      <c r="CF450" s="94" t="e">
        <f t="shared" si="1206"/>
        <v>#REF!</v>
      </c>
      <c r="CG450" s="94" t="e">
        <f t="shared" si="1206"/>
        <v>#REF!</v>
      </c>
      <c r="CH450" s="94" t="e">
        <f t="shared" si="1206"/>
        <v>#REF!</v>
      </c>
      <c r="CI450" s="94" t="e">
        <f t="shared" si="1206"/>
        <v>#REF!</v>
      </c>
      <c r="CJ450" s="94" t="e">
        <f t="shared" si="1206"/>
        <v>#REF!</v>
      </c>
      <c r="CK450" s="94" t="e">
        <f t="shared" si="1206"/>
        <v>#REF!</v>
      </c>
      <c r="CL450" s="94" t="e">
        <f t="shared" si="1206"/>
        <v>#REF!</v>
      </c>
      <c r="CM450" s="94" t="e">
        <f t="shared" si="1206"/>
        <v>#REF!</v>
      </c>
      <c r="CN450" s="94" t="e">
        <f t="shared" si="1206"/>
        <v>#REF!</v>
      </c>
      <c r="CO450" s="79"/>
      <c r="CP450" s="80" t="e">
        <f t="shared" si="1122"/>
        <v>#REF!</v>
      </c>
      <c r="CQ450" s="85" t="e">
        <f>CP450/CP397</f>
        <v>#REF!</v>
      </c>
    </row>
    <row r="451" spans="1:95" ht="10.5" customHeight="1" x14ac:dyDescent="0.25">
      <c r="A451" s="70" t="str">
        <f t="shared" si="1151"/>
        <v>DespesaTarifas bancárias</v>
      </c>
      <c r="B451" s="114" t="s">
        <v>53</v>
      </c>
      <c r="C451" s="70" t="s">
        <v>284</v>
      </c>
      <c r="D451" s="60" t="s">
        <v>152</v>
      </c>
      <c r="E451" s="60" t="e">
        <f>D395</f>
        <v>#REF!</v>
      </c>
      <c r="F451" s="60"/>
      <c r="G451" s="62">
        <v>-1.3904791493680641E-4</v>
      </c>
      <c r="H451" s="60"/>
      <c r="I451" s="67">
        <v>0</v>
      </c>
      <c r="J451" s="67">
        <v>0</v>
      </c>
      <c r="K451" s="67">
        <v>0</v>
      </c>
      <c r="L451" s="67">
        <v>0</v>
      </c>
      <c r="M451" s="67">
        <v>0</v>
      </c>
      <c r="N451" s="67">
        <v>0</v>
      </c>
      <c r="O451" s="67">
        <v>0</v>
      </c>
      <c r="P451" s="67">
        <v>0</v>
      </c>
      <c r="Q451" s="67">
        <v>0</v>
      </c>
      <c r="R451" s="67">
        <v>0</v>
      </c>
      <c r="S451" s="67">
        <v>0</v>
      </c>
      <c r="T451" s="67">
        <v>0</v>
      </c>
      <c r="U451" s="60"/>
      <c r="V451" s="87">
        <f t="shared" ref="V451:V472" si="1207">SUM(I451:T451)</f>
        <v>0</v>
      </c>
      <c r="W451" s="62" t="e">
        <f>V451/V397</f>
        <v>#REF!</v>
      </c>
      <c r="X451" s="60"/>
      <c r="Y451" s="67">
        <f t="array" ref="Y451">IFERROR(INDEX(#REF!,MATCH($A395&amp;$D451,#REF!,0),MATCH(Y$3,#REF!,0)),0)</f>
        <v>0</v>
      </c>
      <c r="Z451" s="67">
        <f t="array" ref="Z451">IFERROR(INDEX(#REF!,MATCH($A395&amp;$D451,#REF!,0),MATCH(Z$3,#REF!,0)),0)</f>
        <v>0</v>
      </c>
      <c r="AA451" s="67">
        <f t="array" ref="AA451">IFERROR(INDEX(#REF!,MATCH($A395&amp;$D451,#REF!,0),MATCH(AA$3,#REF!,0)),0)</f>
        <v>0</v>
      </c>
      <c r="AB451" s="67">
        <f t="array" ref="AB451">IFERROR(INDEX(#REF!,MATCH($A395&amp;$D451,#REF!,0),MATCH(AB$3,#REF!,0)),0)</f>
        <v>0</v>
      </c>
      <c r="AC451" s="67">
        <f t="array" ref="AC451">IFERROR(INDEX(#REF!,MATCH($A395&amp;$D451,#REF!,0),MATCH(AC$3,#REF!,0)),0)</f>
        <v>0</v>
      </c>
      <c r="AD451" s="67">
        <f t="array" ref="AD451">IFERROR(INDEX(#REF!,MATCH($A395&amp;$D451,#REF!,0),MATCH(AD$3,#REF!,0)),0)</f>
        <v>0</v>
      </c>
      <c r="AE451" s="67">
        <f t="array" ref="AE451">IFERROR(INDEX(#REF!,MATCH($A395&amp;$D451,#REF!,0),MATCH(AE$3,#REF!,0)),0)</f>
        <v>0</v>
      </c>
      <c r="AF451" s="67">
        <f t="array" ref="AF451">IFERROR(INDEX(#REF!,MATCH($A395&amp;$D451,#REF!,0),MATCH(AF$3,#REF!,0)),0)</f>
        <v>0</v>
      </c>
      <c r="AG451" s="67">
        <f t="array" ref="AG451">IFERROR(INDEX(#REF!,MATCH($A395&amp;$D451,#REF!,0),MATCH(AG$3,#REF!,0)),0)</f>
        <v>0</v>
      </c>
      <c r="AH451" s="67">
        <f t="array" ref="AH451">IFERROR(INDEX(#REF!,MATCH($A395&amp;$D451,#REF!,0),MATCH(AH$3,#REF!,0)),0)</f>
        <v>0</v>
      </c>
      <c r="AI451" s="67">
        <f t="array" ref="AI451">IFERROR(INDEX(#REF!,MATCH($A395&amp;$D451,#REF!,0),MATCH(AI$3,#REF!,0)),0)</f>
        <v>0</v>
      </c>
      <c r="AJ451" s="67">
        <f t="array" ref="AJ451">IFERROR(INDEX(#REF!,MATCH($A395&amp;$D451,#REF!,0),MATCH(AJ$3,#REF!,0)),0)</f>
        <v>0</v>
      </c>
      <c r="AK451" s="60"/>
      <c r="AL451" s="87">
        <f t="shared" ref="AL451:AL472" si="1208">SUM(Y451:AJ451)</f>
        <v>0</v>
      </c>
      <c r="AM451" s="62" t="e">
        <f>AL451/AL397</f>
        <v>#DIV/0!</v>
      </c>
      <c r="AN451" s="60" t="e">
        <f>D395&amp;D451</f>
        <v>#REF!</v>
      </c>
      <c r="AO451" s="67">
        <f t="array" ref="AO451">IFERROR(INDEX(#REF!,MATCH($A395&amp;$D451,#REF!,0),MATCH(AO$3,#REF!,0)),0)</f>
        <v>0</v>
      </c>
      <c r="AP451" s="67">
        <f t="array" ref="AP451">IFERROR(INDEX(#REF!,MATCH($A395&amp;$D451,#REF!,0),MATCH(AP$3,#REF!,0)),0)</f>
        <v>0</v>
      </c>
      <c r="AQ451" s="67">
        <f t="array" ref="AQ451">IFERROR(INDEX(#REF!,MATCH($A395&amp;$D451,#REF!,0),MATCH(AQ$3,#REF!,0)),0)</f>
        <v>0</v>
      </c>
      <c r="AR451" s="67">
        <f t="array" ref="AR451">IFERROR(INDEX(#REF!,MATCH($A395&amp;$D451,#REF!,0),MATCH(AR$3,#REF!,0)),0)</f>
        <v>0</v>
      </c>
      <c r="AS451" s="67">
        <f t="array" ref="AS451">IFERROR(INDEX(#REF!,MATCH($A395&amp;$D451,#REF!,0),MATCH(AS$3,#REF!,0)),0)</f>
        <v>0</v>
      </c>
      <c r="AT451" s="67">
        <f t="array" ref="AT451">IFERROR(INDEX(#REF!,MATCH($A395&amp;$D451,#REF!,0),MATCH(AT$3,#REF!,0)),0)</f>
        <v>0</v>
      </c>
      <c r="AU451" s="67">
        <f t="array" ref="AU451">IFERROR(INDEX(#REF!,MATCH($A395&amp;$D451,#REF!,0),MATCH(AU$3,#REF!,0)),0)</f>
        <v>0</v>
      </c>
      <c r="AV451" s="67">
        <f t="array" ref="AV451">IFERROR(INDEX(#REF!,MATCH($A395&amp;$D451,#REF!,0),MATCH(AV$3,#REF!,0)),0)</f>
        <v>0</v>
      </c>
      <c r="AW451" s="67">
        <f t="array" ref="AW451">IFERROR(INDEX(#REF!,MATCH($A395&amp;$D451,#REF!,0),MATCH(AW$3,#REF!,0)),0)</f>
        <v>0</v>
      </c>
      <c r="AX451" s="67">
        <f t="array" ref="AX451">IFERROR(INDEX(#REF!,MATCH($A395&amp;$D451,#REF!,0),MATCH(AX$3,#REF!,0)),0)</f>
        <v>0</v>
      </c>
      <c r="AY451" s="67">
        <f t="array" ref="AY451">IFERROR(INDEX(#REF!,MATCH($A395&amp;$D451,#REF!,0),MATCH(AY$3,#REF!,0)),0)</f>
        <v>0</v>
      </c>
      <c r="AZ451" s="67">
        <f t="array" ref="AZ451">IFERROR(INDEX(#REF!,MATCH($A395&amp;$D451,#REF!,0),MATCH(AZ$3,#REF!,0)),0)</f>
        <v>0</v>
      </c>
      <c r="BA451" s="60"/>
      <c r="BB451" s="87">
        <f t="shared" ref="BB451:BB472" si="1209">SUM(AO451:AZ451)</f>
        <v>0</v>
      </c>
      <c r="BC451" s="62" t="e">
        <f>BB451/BB397</f>
        <v>#DIV/0!</v>
      </c>
      <c r="BD451" s="60"/>
      <c r="BE451" s="67">
        <f t="shared" ref="BE451:BG457" si="1210">INDEX($BE$4:$BK$115,MATCH($D451,$D$4:$D$115,0),MATCH(BE$475,$BE$4:$BK$4,0))</f>
        <v>0</v>
      </c>
      <c r="BF451" s="119">
        <f t="shared" si="1210"/>
        <v>-200</v>
      </c>
      <c r="BG451" s="120">
        <f t="shared" si="1210"/>
        <v>0</v>
      </c>
      <c r="BH451" s="121" t="e">
        <f>BH397</f>
        <v>#REF!</v>
      </c>
      <c r="BI451" s="69">
        <f t="shared" ref="BI451:BI457" si="1211">INDEX($BE$4:$BK$115,MATCH($D451,$D$4:$D$115,0),MATCH(BI$475,$BE$4:$BK$4,0))</f>
        <v>0</v>
      </c>
      <c r="BJ451" s="120"/>
      <c r="BK451" s="121"/>
      <c r="BL451" s="60"/>
      <c r="BM451" s="67">
        <f t="array" ref="BM451">IFERROR(INDEX(#REF!,MATCH($A395&amp;$D451,#REF!,0),MATCH(BM$3,#REF!,0)),0)</f>
        <v>0</v>
      </c>
      <c r="BN451" s="67">
        <f t="array" ref="BN451">IFERROR(INDEX(#REF!,MATCH($A395&amp;$D451,#REF!,0),MATCH(BN$3,#REF!,0)),0)</f>
        <v>0</v>
      </c>
      <c r="BO451" s="67">
        <f t="array" ref="BO451">IFERROR(INDEX(#REF!,MATCH($A395&amp;$D451,#REF!,0),MATCH(BO$3,#REF!,0)),0)</f>
        <v>0</v>
      </c>
      <c r="BP451" s="67">
        <f t="array" ref="BP451">IFERROR(INDEX(#REF!,MATCH($A395&amp;$D451,#REF!,0),MATCH(BP$3,#REF!,0)),0)</f>
        <v>0</v>
      </c>
      <c r="BQ451" s="67" t="e">
        <f t="shared" si="1204"/>
        <v>#REF!</v>
      </c>
      <c r="BR451" s="67" t="e">
        <f t="shared" si="1204"/>
        <v>#REF!</v>
      </c>
      <c r="BS451" s="67" t="e">
        <f t="shared" si="1204"/>
        <v>#REF!</v>
      </c>
      <c r="BT451" s="67" t="e">
        <f t="shared" si="1204"/>
        <v>#REF!</v>
      </c>
      <c r="BU451" s="67" t="e">
        <f t="shared" si="1204"/>
        <v>#REF!</v>
      </c>
      <c r="BV451" s="67" t="e">
        <f t="shared" si="1204"/>
        <v>#REF!</v>
      </c>
      <c r="BW451" s="67" t="e">
        <f t="shared" si="1204"/>
        <v>#REF!</v>
      </c>
      <c r="BX451" s="67" t="e">
        <f t="shared" si="1204"/>
        <v>#REF!</v>
      </c>
      <c r="BY451" s="60"/>
      <c r="BZ451" s="87" t="e">
        <f t="shared" ref="BZ451:BZ472" si="1212">SUM(BM451:BX451)</f>
        <v>#REF!</v>
      </c>
      <c r="CA451" s="62" t="e">
        <f>BZ451/BZ397</f>
        <v>#REF!</v>
      </c>
      <c r="CB451" s="60"/>
      <c r="CC451" s="67" t="e">
        <f t="shared" ref="CC451:CN451" si="1213">((CC397*$G451*--(AND($BF451=0,$BG451=0))+$BF451+CC397*$BG451)*--(CC$3&gt;=$BH451))*(1+$BJ451*--(CC$3&gt;=$BK451))*--(IFERROR(MOD(MONTH(CC$3),$BI451),0)=0)</f>
        <v>#REF!</v>
      </c>
      <c r="CD451" s="67" t="e">
        <f t="shared" si="1213"/>
        <v>#REF!</v>
      </c>
      <c r="CE451" s="67" t="e">
        <f t="shared" si="1213"/>
        <v>#REF!</v>
      </c>
      <c r="CF451" s="67" t="e">
        <f t="shared" si="1213"/>
        <v>#REF!</v>
      </c>
      <c r="CG451" s="67" t="e">
        <f t="shared" si="1213"/>
        <v>#REF!</v>
      </c>
      <c r="CH451" s="67" t="e">
        <f t="shared" si="1213"/>
        <v>#REF!</v>
      </c>
      <c r="CI451" s="67" t="e">
        <f t="shared" si="1213"/>
        <v>#REF!</v>
      </c>
      <c r="CJ451" s="67" t="e">
        <f t="shared" si="1213"/>
        <v>#REF!</v>
      </c>
      <c r="CK451" s="67" t="e">
        <f t="shared" si="1213"/>
        <v>#REF!</v>
      </c>
      <c r="CL451" s="67" t="e">
        <f t="shared" si="1213"/>
        <v>#REF!</v>
      </c>
      <c r="CM451" s="67" t="e">
        <f t="shared" si="1213"/>
        <v>#REF!</v>
      </c>
      <c r="CN451" s="67" t="e">
        <f t="shared" si="1213"/>
        <v>#REF!</v>
      </c>
      <c r="CO451" s="60"/>
      <c r="CP451" s="87" t="e">
        <f t="shared" ref="CP451:CP472" si="1214">SUM(CC451:CN451)</f>
        <v>#REF!</v>
      </c>
      <c r="CQ451" s="62" t="e">
        <f>CP451/CP397</f>
        <v>#REF!</v>
      </c>
    </row>
    <row r="452" spans="1:95" ht="10.5" customHeight="1" x14ac:dyDescent="0.25">
      <c r="A452" s="70" t="str">
        <f t="shared" si="1151"/>
        <v>DespesaTaxas legais</v>
      </c>
      <c r="B452" s="114" t="s">
        <v>53</v>
      </c>
      <c r="C452" s="70" t="s">
        <v>289</v>
      </c>
      <c r="D452" s="60" t="s">
        <v>155</v>
      </c>
      <c r="E452" s="60" t="e">
        <f>D395</f>
        <v>#REF!</v>
      </c>
      <c r="F452" s="60"/>
      <c r="G452" s="62">
        <v>-3.3913645337667141E-4</v>
      </c>
      <c r="H452" s="60"/>
      <c r="I452" s="67">
        <v>0</v>
      </c>
      <c r="J452" s="67">
        <v>0</v>
      </c>
      <c r="K452" s="67">
        <v>0</v>
      </c>
      <c r="L452" s="67">
        <v>0</v>
      </c>
      <c r="M452" s="67">
        <v>0</v>
      </c>
      <c r="N452" s="67">
        <v>0</v>
      </c>
      <c r="O452" s="67">
        <v>0</v>
      </c>
      <c r="P452" s="67">
        <v>0</v>
      </c>
      <c r="Q452" s="67">
        <v>0</v>
      </c>
      <c r="R452" s="67">
        <v>0</v>
      </c>
      <c r="S452" s="67">
        <v>0</v>
      </c>
      <c r="T452" s="67">
        <v>0</v>
      </c>
      <c r="U452" s="60"/>
      <c r="V452" s="87">
        <f t="shared" si="1207"/>
        <v>0</v>
      </c>
      <c r="W452" s="62" t="e">
        <f>V452/V397</f>
        <v>#REF!</v>
      </c>
      <c r="X452" s="60"/>
      <c r="Y452" s="67">
        <f t="array" ref="Y452">IFERROR(INDEX(#REF!,MATCH($A395&amp;$D452,#REF!,0),MATCH(Y$3,#REF!,0)),0)</f>
        <v>0</v>
      </c>
      <c r="Z452" s="67">
        <f t="array" ref="Z452">IFERROR(INDEX(#REF!,MATCH($A395&amp;$D452,#REF!,0),MATCH(Z$3,#REF!,0)),0)</f>
        <v>0</v>
      </c>
      <c r="AA452" s="67">
        <f t="array" ref="AA452">IFERROR(INDEX(#REF!,MATCH($A395&amp;$D452,#REF!,0),MATCH(AA$3,#REF!,0)),0)</f>
        <v>0</v>
      </c>
      <c r="AB452" s="67">
        <f t="array" ref="AB452">IFERROR(INDEX(#REF!,MATCH($A395&amp;$D452,#REF!,0),MATCH(AB$3,#REF!,0)),0)</f>
        <v>0</v>
      </c>
      <c r="AC452" s="67">
        <f t="array" ref="AC452">IFERROR(INDEX(#REF!,MATCH($A395&amp;$D452,#REF!,0),MATCH(AC$3,#REF!,0)),0)</f>
        <v>0</v>
      </c>
      <c r="AD452" s="67">
        <f t="array" ref="AD452">IFERROR(INDEX(#REF!,MATCH($A395&amp;$D452,#REF!,0),MATCH(AD$3,#REF!,0)),0)</f>
        <v>0</v>
      </c>
      <c r="AE452" s="67">
        <f t="array" ref="AE452">IFERROR(INDEX(#REF!,MATCH($A395&amp;$D452,#REF!,0),MATCH(AE$3,#REF!,0)),0)</f>
        <v>0</v>
      </c>
      <c r="AF452" s="67">
        <f t="array" ref="AF452">IFERROR(INDEX(#REF!,MATCH($A395&amp;$D452,#REF!,0),MATCH(AF$3,#REF!,0)),0)</f>
        <v>0</v>
      </c>
      <c r="AG452" s="67">
        <f t="array" ref="AG452">IFERROR(INDEX(#REF!,MATCH($A395&amp;$D452,#REF!,0),MATCH(AG$3,#REF!,0)),0)</f>
        <v>0</v>
      </c>
      <c r="AH452" s="67">
        <f t="array" ref="AH452">IFERROR(INDEX(#REF!,MATCH($A395&amp;$D452,#REF!,0),MATCH(AH$3,#REF!,0)),0)</f>
        <v>0</v>
      </c>
      <c r="AI452" s="67">
        <f t="array" ref="AI452">IFERROR(INDEX(#REF!,MATCH($A395&amp;$D452,#REF!,0),MATCH(AI$3,#REF!,0)),0)</f>
        <v>0</v>
      </c>
      <c r="AJ452" s="67">
        <f t="array" ref="AJ452">IFERROR(INDEX(#REF!,MATCH($A395&amp;$D452,#REF!,0),MATCH(AJ$3,#REF!,0)),0)</f>
        <v>0</v>
      </c>
      <c r="AK452" s="60"/>
      <c r="AL452" s="87">
        <f t="shared" si="1208"/>
        <v>0</v>
      </c>
      <c r="AM452" s="62" t="e">
        <f>AL452/AL397</f>
        <v>#DIV/0!</v>
      </c>
      <c r="AN452" s="60" t="e">
        <f>D395&amp;D452</f>
        <v>#REF!</v>
      </c>
      <c r="AO452" s="67">
        <f t="array" ref="AO452">IFERROR(INDEX(#REF!,MATCH($A395&amp;$D452,#REF!,0),MATCH(AO$3,#REF!,0)),0)</f>
        <v>0</v>
      </c>
      <c r="AP452" s="67">
        <f t="array" ref="AP452">IFERROR(INDEX(#REF!,MATCH($A395&amp;$D452,#REF!,0),MATCH(AP$3,#REF!,0)),0)</f>
        <v>0</v>
      </c>
      <c r="AQ452" s="67">
        <f t="array" ref="AQ452">IFERROR(INDEX(#REF!,MATCH($A395&amp;$D452,#REF!,0),MATCH(AQ$3,#REF!,0)),0)</f>
        <v>0</v>
      </c>
      <c r="AR452" s="67">
        <f t="array" ref="AR452">IFERROR(INDEX(#REF!,MATCH($A395&amp;$D452,#REF!,0),MATCH(AR$3,#REF!,0)),0)</f>
        <v>0</v>
      </c>
      <c r="AS452" s="67">
        <f t="array" ref="AS452">IFERROR(INDEX(#REF!,MATCH($A395&amp;$D452,#REF!,0),MATCH(AS$3,#REF!,0)),0)</f>
        <v>0</v>
      </c>
      <c r="AT452" s="67">
        <f t="array" ref="AT452">IFERROR(INDEX(#REF!,MATCH($A395&amp;$D452,#REF!,0),MATCH(AT$3,#REF!,0)),0)</f>
        <v>0</v>
      </c>
      <c r="AU452" s="67">
        <f t="array" ref="AU452">IFERROR(INDEX(#REF!,MATCH($A395&amp;$D452,#REF!,0),MATCH(AU$3,#REF!,0)),0)</f>
        <v>0</v>
      </c>
      <c r="AV452" s="67">
        <f t="array" ref="AV452">IFERROR(INDEX(#REF!,MATCH($A395&amp;$D452,#REF!,0),MATCH(AV$3,#REF!,0)),0)</f>
        <v>0</v>
      </c>
      <c r="AW452" s="67">
        <f t="array" ref="AW452">IFERROR(INDEX(#REF!,MATCH($A395&amp;$D452,#REF!,0),MATCH(AW$3,#REF!,0)),0)</f>
        <v>0</v>
      </c>
      <c r="AX452" s="67">
        <f t="array" ref="AX452">IFERROR(INDEX(#REF!,MATCH($A395&amp;$D452,#REF!,0),MATCH(AX$3,#REF!,0)),0)</f>
        <v>0</v>
      </c>
      <c r="AY452" s="67">
        <f t="array" ref="AY452">IFERROR(INDEX(#REF!,MATCH($A395&amp;$D452,#REF!,0),MATCH(AY$3,#REF!,0)),0)</f>
        <v>0</v>
      </c>
      <c r="AZ452" s="67">
        <f t="array" ref="AZ452">IFERROR(INDEX(#REF!,MATCH($A395&amp;$D452,#REF!,0),MATCH(AZ$3,#REF!,0)),0)</f>
        <v>0</v>
      </c>
      <c r="BA452" s="60"/>
      <c r="BB452" s="87">
        <f t="shared" si="1209"/>
        <v>0</v>
      </c>
      <c r="BC452" s="62" t="e">
        <f>BB452/BB397</f>
        <v>#DIV/0!</v>
      </c>
      <c r="BD452" s="60"/>
      <c r="BE452" s="67" t="str">
        <f t="shared" si="1210"/>
        <v>Abertura filial</v>
      </c>
      <c r="BF452" s="119">
        <f t="shared" si="1210"/>
        <v>-750</v>
      </c>
      <c r="BG452" s="120">
        <f t="shared" si="1210"/>
        <v>0</v>
      </c>
      <c r="BH452" s="121" t="e">
        <f>BH397</f>
        <v>#REF!</v>
      </c>
      <c r="BI452" s="121">
        <f t="shared" si="1211"/>
        <v>0</v>
      </c>
      <c r="BJ452" s="120"/>
      <c r="BK452" s="121"/>
      <c r="BL452" s="60"/>
      <c r="BM452" s="67">
        <f t="array" ref="BM452">IFERROR(INDEX(#REF!,MATCH($A395&amp;$D452,#REF!,0),MATCH(BM$3,#REF!,0)),0)</f>
        <v>0</v>
      </c>
      <c r="BN452" s="67">
        <f t="array" ref="BN452">IFERROR(INDEX(#REF!,MATCH($A395&amp;$D452,#REF!,0),MATCH(BN$3,#REF!,0)),0)</f>
        <v>0</v>
      </c>
      <c r="BO452" s="67">
        <f t="array" ref="BO452">IFERROR(INDEX(#REF!,MATCH($A395&amp;$D452,#REF!,0),MATCH(BO$3,#REF!,0)),0)</f>
        <v>0</v>
      </c>
      <c r="BP452" s="67">
        <f t="array" ref="BP452">IFERROR(INDEX(#REF!,MATCH($A395&amp;$D452,#REF!,0),MATCH(BP$3,#REF!,0)),0)</f>
        <v>0</v>
      </c>
      <c r="BQ452" s="67" t="e">
        <f t="shared" ref="BQ452:BX452" si="1215">((BQ397*$G452*--(AND($BF452=0,$BG452=0))+$BF452+BQ397*$BG452)*--(BQ$3&gt;=$BH452))*(1+$BJ452*--(BQ$3&gt;=$BK452))*--(IFERROR(MOD(MONTH(BQ$3),$BI452),0)=0)</f>
        <v>#REF!</v>
      </c>
      <c r="BR452" s="67" t="e">
        <f t="shared" si="1215"/>
        <v>#REF!</v>
      </c>
      <c r="BS452" s="67" t="e">
        <f t="shared" si="1215"/>
        <v>#REF!</v>
      </c>
      <c r="BT452" s="67" t="e">
        <f t="shared" si="1215"/>
        <v>#REF!</v>
      </c>
      <c r="BU452" s="67" t="e">
        <f t="shared" si="1215"/>
        <v>#REF!</v>
      </c>
      <c r="BV452" s="67" t="e">
        <f t="shared" si="1215"/>
        <v>#REF!</v>
      </c>
      <c r="BW452" s="67" t="e">
        <f t="shared" si="1215"/>
        <v>#REF!</v>
      </c>
      <c r="BX452" s="67" t="e">
        <f t="shared" si="1215"/>
        <v>#REF!</v>
      </c>
      <c r="BY452" s="60"/>
      <c r="BZ452" s="87" t="e">
        <f t="shared" si="1212"/>
        <v>#REF!</v>
      </c>
      <c r="CA452" s="62" t="e">
        <f>BZ452/BZ397</f>
        <v>#REF!</v>
      </c>
      <c r="CB452" s="60"/>
      <c r="CC452" s="67" t="e">
        <f t="shared" ref="CC452:CN452" si="1216">((CC397*$G452*--(AND($BF452=0,$BG452=0))+$BF452+CC397*$BG452)*--(CC$3&gt;=$BH452))*(1+$BJ452*--(CC$3&gt;=$BK452))*--(IFERROR(MOD(MONTH(CC$3),$BI452),0)=0)</f>
        <v>#REF!</v>
      </c>
      <c r="CD452" s="67" t="e">
        <f t="shared" si="1216"/>
        <v>#REF!</v>
      </c>
      <c r="CE452" s="67" t="e">
        <f t="shared" si="1216"/>
        <v>#REF!</v>
      </c>
      <c r="CF452" s="67" t="e">
        <f t="shared" si="1216"/>
        <v>#REF!</v>
      </c>
      <c r="CG452" s="67" t="e">
        <f t="shared" si="1216"/>
        <v>#REF!</v>
      </c>
      <c r="CH452" s="67" t="e">
        <f t="shared" si="1216"/>
        <v>#REF!</v>
      </c>
      <c r="CI452" s="67" t="e">
        <f t="shared" si="1216"/>
        <v>#REF!</v>
      </c>
      <c r="CJ452" s="67" t="e">
        <f t="shared" si="1216"/>
        <v>#REF!</v>
      </c>
      <c r="CK452" s="67" t="e">
        <f t="shared" si="1216"/>
        <v>#REF!</v>
      </c>
      <c r="CL452" s="67" t="e">
        <f t="shared" si="1216"/>
        <v>#REF!</v>
      </c>
      <c r="CM452" s="67" t="e">
        <f t="shared" si="1216"/>
        <v>#REF!</v>
      </c>
      <c r="CN452" s="67" t="e">
        <f t="shared" si="1216"/>
        <v>#REF!</v>
      </c>
      <c r="CO452" s="60"/>
      <c r="CP452" s="87" t="e">
        <f t="shared" si="1214"/>
        <v>#REF!</v>
      </c>
      <c r="CQ452" s="62" t="e">
        <f>CP452/CP397</f>
        <v>#REF!</v>
      </c>
    </row>
    <row r="453" spans="1:95" ht="10.5" customHeight="1" x14ac:dyDescent="0.25">
      <c r="A453" s="70" t="str">
        <f t="shared" si="1151"/>
        <v>DespesaOutras despesas</v>
      </c>
      <c r="B453" s="114" t="s">
        <v>53</v>
      </c>
      <c r="C453" s="70" t="s">
        <v>153</v>
      </c>
      <c r="D453" s="60" t="s">
        <v>153</v>
      </c>
      <c r="E453" s="60" t="e">
        <f>D395</f>
        <v>#REF!</v>
      </c>
      <c r="F453" s="60"/>
      <c r="G453" s="62">
        <v>-7.4537328892835854E-3</v>
      </c>
      <c r="H453" s="60"/>
      <c r="I453" s="67">
        <v>0</v>
      </c>
      <c r="J453" s="67">
        <v>0</v>
      </c>
      <c r="K453" s="67">
        <v>0</v>
      </c>
      <c r="L453" s="67">
        <v>0</v>
      </c>
      <c r="M453" s="67">
        <v>0</v>
      </c>
      <c r="N453" s="67">
        <v>0</v>
      </c>
      <c r="O453" s="67">
        <v>0</v>
      </c>
      <c r="P453" s="67">
        <v>0</v>
      </c>
      <c r="Q453" s="67">
        <v>0</v>
      </c>
      <c r="R453" s="67">
        <v>0</v>
      </c>
      <c r="S453" s="67">
        <v>0</v>
      </c>
      <c r="T453" s="67">
        <v>0</v>
      </c>
      <c r="U453" s="60"/>
      <c r="V453" s="87">
        <f t="shared" si="1207"/>
        <v>0</v>
      </c>
      <c r="W453" s="62" t="e">
        <f>V453/V397</f>
        <v>#REF!</v>
      </c>
      <c r="X453" s="60"/>
      <c r="Y453" s="67">
        <f t="shared" ref="Y453:AJ453" si="1217">SUM(Y454:Y457)</f>
        <v>0</v>
      </c>
      <c r="Z453" s="67">
        <f t="shared" si="1217"/>
        <v>0</v>
      </c>
      <c r="AA453" s="67">
        <f t="shared" si="1217"/>
        <v>0</v>
      </c>
      <c r="AB453" s="67">
        <f t="shared" si="1217"/>
        <v>0</v>
      </c>
      <c r="AC453" s="67">
        <f t="shared" si="1217"/>
        <v>0</v>
      </c>
      <c r="AD453" s="67">
        <f t="shared" si="1217"/>
        <v>0</v>
      </c>
      <c r="AE453" s="67">
        <f t="shared" si="1217"/>
        <v>0</v>
      </c>
      <c r="AF453" s="67">
        <f t="shared" si="1217"/>
        <v>0</v>
      </c>
      <c r="AG453" s="67">
        <f t="shared" si="1217"/>
        <v>0</v>
      </c>
      <c r="AH453" s="67">
        <f t="shared" si="1217"/>
        <v>0</v>
      </c>
      <c r="AI453" s="67">
        <f t="shared" si="1217"/>
        <v>0</v>
      </c>
      <c r="AJ453" s="67">
        <f t="shared" si="1217"/>
        <v>0</v>
      </c>
      <c r="AK453" s="60"/>
      <c r="AL453" s="87">
        <f t="shared" si="1208"/>
        <v>0</v>
      </c>
      <c r="AM453" s="62" t="e">
        <f>AL453/AL397</f>
        <v>#DIV/0!</v>
      </c>
      <c r="AN453" s="60" t="e">
        <f>D395&amp;D453</f>
        <v>#REF!</v>
      </c>
      <c r="AO453" s="67">
        <f t="shared" ref="AO453:AZ453" si="1218">SUM(AO454:AO457)</f>
        <v>0</v>
      </c>
      <c r="AP453" s="67">
        <f t="shared" si="1218"/>
        <v>0</v>
      </c>
      <c r="AQ453" s="67">
        <f t="shared" si="1218"/>
        <v>0</v>
      </c>
      <c r="AR453" s="67">
        <f t="shared" si="1218"/>
        <v>0</v>
      </c>
      <c r="AS453" s="67">
        <f t="shared" si="1218"/>
        <v>0</v>
      </c>
      <c r="AT453" s="67">
        <f t="shared" si="1218"/>
        <v>0</v>
      </c>
      <c r="AU453" s="67">
        <f t="shared" si="1218"/>
        <v>0</v>
      </c>
      <c r="AV453" s="67">
        <f t="shared" si="1218"/>
        <v>0</v>
      </c>
      <c r="AW453" s="67">
        <f t="shared" si="1218"/>
        <v>0</v>
      </c>
      <c r="AX453" s="67">
        <f t="shared" si="1218"/>
        <v>0</v>
      </c>
      <c r="AY453" s="67">
        <f t="shared" si="1218"/>
        <v>0</v>
      </c>
      <c r="AZ453" s="67">
        <f t="shared" si="1218"/>
        <v>0</v>
      </c>
      <c r="BA453" s="60"/>
      <c r="BB453" s="87">
        <f t="shared" si="1209"/>
        <v>0</v>
      </c>
      <c r="BC453" s="62" t="e">
        <f>BB453/BB397</f>
        <v>#DIV/0!</v>
      </c>
      <c r="BD453" s="60"/>
      <c r="BE453" s="67">
        <f t="shared" si="1210"/>
        <v>0</v>
      </c>
      <c r="BF453" s="119">
        <f t="shared" si="1210"/>
        <v>0</v>
      </c>
      <c r="BG453" s="120">
        <f t="shared" si="1210"/>
        <v>0</v>
      </c>
      <c r="BH453" s="121" t="e">
        <f>BH397</f>
        <v>#REF!</v>
      </c>
      <c r="BI453" s="69">
        <f t="shared" si="1211"/>
        <v>0</v>
      </c>
      <c r="BJ453" s="120"/>
      <c r="BK453" s="121"/>
      <c r="BL453" s="60"/>
      <c r="BM453" s="67">
        <f t="shared" ref="BM453:BX453" si="1219">SUM(BM454:BM457)</f>
        <v>0</v>
      </c>
      <c r="BN453" s="67">
        <f t="shared" si="1219"/>
        <v>0</v>
      </c>
      <c r="BO453" s="67">
        <f t="shared" si="1219"/>
        <v>0</v>
      </c>
      <c r="BP453" s="67">
        <f t="shared" si="1219"/>
        <v>0</v>
      </c>
      <c r="BQ453" s="67" t="e">
        <f t="shared" si="1219"/>
        <v>#REF!</v>
      </c>
      <c r="BR453" s="67" t="e">
        <f t="shared" si="1219"/>
        <v>#REF!</v>
      </c>
      <c r="BS453" s="67" t="e">
        <f t="shared" si="1219"/>
        <v>#REF!</v>
      </c>
      <c r="BT453" s="67" t="e">
        <f t="shared" si="1219"/>
        <v>#REF!</v>
      </c>
      <c r="BU453" s="67" t="e">
        <f t="shared" si="1219"/>
        <v>#REF!</v>
      </c>
      <c r="BV453" s="67" t="e">
        <f t="shared" si="1219"/>
        <v>#REF!</v>
      </c>
      <c r="BW453" s="67" t="e">
        <f t="shared" si="1219"/>
        <v>#REF!</v>
      </c>
      <c r="BX453" s="67" t="e">
        <f t="shared" si="1219"/>
        <v>#REF!</v>
      </c>
      <c r="BY453" s="60"/>
      <c r="BZ453" s="87" t="e">
        <f t="shared" si="1212"/>
        <v>#REF!</v>
      </c>
      <c r="CA453" s="62" t="e">
        <f>BZ453/BZ397</f>
        <v>#REF!</v>
      </c>
      <c r="CB453" s="60"/>
      <c r="CC453" s="67" t="e">
        <f t="shared" ref="CC453:CN453" si="1220">SUM(CC454:CC457)</f>
        <v>#REF!</v>
      </c>
      <c r="CD453" s="67" t="e">
        <f t="shared" si="1220"/>
        <v>#REF!</v>
      </c>
      <c r="CE453" s="67" t="e">
        <f t="shared" si="1220"/>
        <v>#REF!</v>
      </c>
      <c r="CF453" s="67" t="e">
        <f t="shared" si="1220"/>
        <v>#REF!</v>
      </c>
      <c r="CG453" s="67" t="e">
        <f t="shared" si="1220"/>
        <v>#REF!</v>
      </c>
      <c r="CH453" s="67" t="e">
        <f t="shared" si="1220"/>
        <v>#REF!</v>
      </c>
      <c r="CI453" s="67" t="e">
        <f t="shared" si="1220"/>
        <v>#REF!</v>
      </c>
      <c r="CJ453" s="67" t="e">
        <f t="shared" si="1220"/>
        <v>#REF!</v>
      </c>
      <c r="CK453" s="67" t="e">
        <f t="shared" si="1220"/>
        <v>#REF!</v>
      </c>
      <c r="CL453" s="67" t="e">
        <f t="shared" si="1220"/>
        <v>#REF!</v>
      </c>
      <c r="CM453" s="67" t="e">
        <f t="shared" si="1220"/>
        <v>#REF!</v>
      </c>
      <c r="CN453" s="67" t="e">
        <f t="shared" si="1220"/>
        <v>#REF!</v>
      </c>
      <c r="CO453" s="60"/>
      <c r="CP453" s="87" t="e">
        <f t="shared" si="1214"/>
        <v>#REF!</v>
      </c>
      <c r="CQ453" s="62" t="e">
        <f>CP453/CP397</f>
        <v>#REF!</v>
      </c>
    </row>
    <row r="454" spans="1:95" ht="10.5" customHeight="1" outlineLevel="2" x14ac:dyDescent="0.25">
      <c r="A454" s="70" t="str">
        <f t="shared" si="1151"/>
        <v>DespesaUniformes</v>
      </c>
      <c r="B454" s="114" t="s">
        <v>53</v>
      </c>
      <c r="C454" s="78" t="s">
        <v>293</v>
      </c>
      <c r="D454" s="79" t="s">
        <v>290</v>
      </c>
      <c r="E454" s="79" t="e">
        <f>D395</f>
        <v>#REF!</v>
      </c>
      <c r="F454" s="79"/>
      <c r="G454" s="85">
        <v>0</v>
      </c>
      <c r="H454" s="79"/>
      <c r="I454" s="94">
        <v>0</v>
      </c>
      <c r="J454" s="94">
        <v>0</v>
      </c>
      <c r="K454" s="94">
        <v>0</v>
      </c>
      <c r="L454" s="94">
        <v>0</v>
      </c>
      <c r="M454" s="94">
        <v>0</v>
      </c>
      <c r="N454" s="94">
        <v>0</v>
      </c>
      <c r="O454" s="94">
        <v>0</v>
      </c>
      <c r="P454" s="94">
        <v>0</v>
      </c>
      <c r="Q454" s="94">
        <v>0</v>
      </c>
      <c r="R454" s="94">
        <v>0</v>
      </c>
      <c r="S454" s="94">
        <v>0</v>
      </c>
      <c r="T454" s="94">
        <v>0</v>
      </c>
      <c r="U454" s="79"/>
      <c r="V454" s="80">
        <f t="shared" si="1207"/>
        <v>0</v>
      </c>
      <c r="W454" s="85" t="e">
        <f>V454/V397</f>
        <v>#REF!</v>
      </c>
      <c r="X454" s="60"/>
      <c r="Y454" s="94">
        <f t="array" ref="Y454">IFERROR(INDEX(#REF!,MATCH($A395&amp;$D454,#REF!,0),MATCH(Y$3,#REF!,0)),0)</f>
        <v>0</v>
      </c>
      <c r="Z454" s="94">
        <f t="array" ref="Z454">IFERROR(INDEX(#REF!,MATCH($A395&amp;$D454,#REF!,0),MATCH(Z$3,#REF!,0)),0)</f>
        <v>0</v>
      </c>
      <c r="AA454" s="94">
        <f t="array" ref="AA454">IFERROR(INDEX(#REF!,MATCH($A395&amp;$D454,#REF!,0),MATCH(AA$3,#REF!,0)),0)</f>
        <v>0</v>
      </c>
      <c r="AB454" s="94">
        <f t="array" ref="AB454">IFERROR(INDEX(#REF!,MATCH($A395&amp;$D454,#REF!,0),MATCH(AB$3,#REF!,0)),0)</f>
        <v>0</v>
      </c>
      <c r="AC454" s="94">
        <f t="array" ref="AC454">IFERROR(INDEX(#REF!,MATCH($A395&amp;$D454,#REF!,0),MATCH(AC$3,#REF!,0)),0)</f>
        <v>0</v>
      </c>
      <c r="AD454" s="94">
        <f t="array" ref="AD454">IFERROR(INDEX(#REF!,MATCH($A395&amp;$D454,#REF!,0),MATCH(AD$3,#REF!,0)),0)</f>
        <v>0</v>
      </c>
      <c r="AE454" s="94">
        <f t="array" ref="AE454">IFERROR(INDEX(#REF!,MATCH($A395&amp;$D454,#REF!,0),MATCH(AE$3,#REF!,0)),0)</f>
        <v>0</v>
      </c>
      <c r="AF454" s="94">
        <f t="array" ref="AF454">IFERROR(INDEX(#REF!,MATCH($A395&amp;$D454,#REF!,0),MATCH(AF$3,#REF!,0)),0)</f>
        <v>0</v>
      </c>
      <c r="AG454" s="94">
        <f t="array" ref="AG454">IFERROR(INDEX(#REF!,MATCH($A395&amp;$D454,#REF!,0),MATCH(AG$3,#REF!,0)),0)</f>
        <v>0</v>
      </c>
      <c r="AH454" s="94">
        <f t="array" ref="AH454">IFERROR(INDEX(#REF!,MATCH($A395&amp;$D454,#REF!,0),MATCH(AH$3,#REF!,0)),0)</f>
        <v>0</v>
      </c>
      <c r="AI454" s="94">
        <f t="array" ref="AI454">IFERROR(INDEX(#REF!,MATCH($A395&amp;$D454,#REF!,0),MATCH(AI$3,#REF!,0)),0)</f>
        <v>0</v>
      </c>
      <c r="AJ454" s="94">
        <f t="array" ref="AJ454">IFERROR(INDEX(#REF!,MATCH($A395&amp;$D454,#REF!,0),MATCH(AJ$3,#REF!,0)),0)</f>
        <v>0</v>
      </c>
      <c r="AK454" s="79"/>
      <c r="AL454" s="80">
        <f t="shared" si="1208"/>
        <v>0</v>
      </c>
      <c r="AM454" s="85" t="e">
        <f>AL454/AL397</f>
        <v>#DIV/0!</v>
      </c>
      <c r="AN454" s="60" t="e">
        <f>D395&amp;D454</f>
        <v>#REF!</v>
      </c>
      <c r="AO454" s="94">
        <f t="array" ref="AO454">IFERROR(INDEX(#REF!,MATCH($A395&amp;$D454,#REF!,0),MATCH(AO$3,#REF!,0)),0)</f>
        <v>0</v>
      </c>
      <c r="AP454" s="94">
        <f t="array" ref="AP454">IFERROR(INDEX(#REF!,MATCH($A395&amp;$D454,#REF!,0),MATCH(AP$3,#REF!,0)),0)</f>
        <v>0</v>
      </c>
      <c r="AQ454" s="94">
        <f t="array" ref="AQ454">IFERROR(INDEX(#REF!,MATCH($A395&amp;$D454,#REF!,0),MATCH(AQ$3,#REF!,0)),0)</f>
        <v>0</v>
      </c>
      <c r="AR454" s="94">
        <f t="array" ref="AR454">IFERROR(INDEX(#REF!,MATCH($A395&amp;$D454,#REF!,0),MATCH(AR$3,#REF!,0)),0)</f>
        <v>0</v>
      </c>
      <c r="AS454" s="94">
        <f t="array" ref="AS454">IFERROR(INDEX(#REF!,MATCH($A395&amp;$D454,#REF!,0),MATCH(AS$3,#REF!,0)),0)</f>
        <v>0</v>
      </c>
      <c r="AT454" s="94">
        <f t="array" ref="AT454">IFERROR(INDEX(#REF!,MATCH($A395&amp;$D454,#REF!,0),MATCH(AT$3,#REF!,0)),0)</f>
        <v>0</v>
      </c>
      <c r="AU454" s="94">
        <f t="array" ref="AU454">IFERROR(INDEX(#REF!,MATCH($A395&amp;$D454,#REF!,0),MATCH(AU$3,#REF!,0)),0)</f>
        <v>0</v>
      </c>
      <c r="AV454" s="94">
        <f t="array" ref="AV454">IFERROR(INDEX(#REF!,MATCH($A395&amp;$D454,#REF!,0),MATCH(AV$3,#REF!,0)),0)</f>
        <v>0</v>
      </c>
      <c r="AW454" s="94">
        <f t="array" ref="AW454">IFERROR(INDEX(#REF!,MATCH($A395&amp;$D454,#REF!,0),MATCH(AW$3,#REF!,0)),0)</f>
        <v>0</v>
      </c>
      <c r="AX454" s="94">
        <f t="array" ref="AX454">IFERROR(INDEX(#REF!,MATCH($A395&amp;$D454,#REF!,0),MATCH(AX$3,#REF!,0)),0)</f>
        <v>0</v>
      </c>
      <c r="AY454" s="94">
        <f t="array" ref="AY454">IFERROR(INDEX(#REF!,MATCH($A395&amp;$D454,#REF!,0),MATCH(AY$3,#REF!,0)),0)</f>
        <v>0</v>
      </c>
      <c r="AZ454" s="94">
        <f t="array" ref="AZ454">IFERROR(INDEX(#REF!,MATCH($A395&amp;$D454,#REF!,0),MATCH(AZ$3,#REF!,0)),0)</f>
        <v>0</v>
      </c>
      <c r="BA454" s="79"/>
      <c r="BB454" s="80">
        <f t="shared" si="1209"/>
        <v>0</v>
      </c>
      <c r="BC454" s="85" t="e">
        <f>BB454/BB397</f>
        <v>#DIV/0!</v>
      </c>
      <c r="BD454" s="60"/>
      <c r="BE454" s="94">
        <f t="shared" si="1210"/>
        <v>0</v>
      </c>
      <c r="BF454" s="115">
        <f t="shared" si="1210"/>
        <v>0</v>
      </c>
      <c r="BG454" s="112">
        <f t="shared" si="1210"/>
        <v>0</v>
      </c>
      <c r="BH454" s="111" t="e">
        <f>BH397</f>
        <v>#REF!</v>
      </c>
      <c r="BI454" s="111">
        <f t="shared" si="1211"/>
        <v>0</v>
      </c>
      <c r="BJ454" s="112">
        <f t="shared" ref="BJ454:BK457" si="1221">INDEX($BE$4:$BK$115,MATCH($D454,$D$4:$D$115,0),MATCH(BJ$475,$BE$4:$BK$4,0))</f>
        <v>0</v>
      </c>
      <c r="BK454" s="111">
        <f t="shared" si="1221"/>
        <v>0</v>
      </c>
      <c r="BL454" s="60"/>
      <c r="BM454" s="94">
        <f t="array" ref="BM454">IFERROR(INDEX(#REF!,MATCH($A395&amp;$D454,#REF!,0),MATCH(BM$3,#REF!,0)),0)</f>
        <v>0</v>
      </c>
      <c r="BN454" s="94">
        <f t="array" ref="BN454">IFERROR(INDEX(#REF!,MATCH($A395&amp;$D454,#REF!,0),MATCH(BN$3,#REF!,0)),0)</f>
        <v>0</v>
      </c>
      <c r="BO454" s="94">
        <f t="array" ref="BO454">IFERROR(INDEX(#REF!,MATCH($A395&amp;$D454,#REF!,0),MATCH(BO$3,#REF!,0)),0)</f>
        <v>0</v>
      </c>
      <c r="BP454" s="94">
        <f t="array" ref="BP454">IFERROR(INDEX(#REF!,MATCH($A395&amp;$D454,#REF!,0),MATCH(BP$3,#REF!,0)),0)</f>
        <v>0</v>
      </c>
      <c r="BQ454" s="94" t="e">
        <f t="shared" ref="BQ454:BX454" si="1222">((BQ401*$G454*--(AND($BF454=0,$BG454=0))+$BF454+BQ401*$BG454)*--(BQ$3&gt;=$BH454))*(1+$BJ454*--(BQ$3&gt;=$BK454))*--(IFERROR(MOD(MONTH(BQ$3),$BI454),0)=0)</f>
        <v>#REF!</v>
      </c>
      <c r="BR454" s="94" t="e">
        <f t="shared" si="1222"/>
        <v>#REF!</v>
      </c>
      <c r="BS454" s="94" t="e">
        <f t="shared" si="1222"/>
        <v>#REF!</v>
      </c>
      <c r="BT454" s="94" t="e">
        <f t="shared" si="1222"/>
        <v>#REF!</v>
      </c>
      <c r="BU454" s="94" t="e">
        <f t="shared" si="1222"/>
        <v>#REF!</v>
      </c>
      <c r="BV454" s="94" t="e">
        <f t="shared" si="1222"/>
        <v>#REF!</v>
      </c>
      <c r="BW454" s="94" t="e">
        <f t="shared" si="1222"/>
        <v>#REF!</v>
      </c>
      <c r="BX454" s="94" t="e">
        <f t="shared" si="1222"/>
        <v>#REF!</v>
      </c>
      <c r="BY454" s="79"/>
      <c r="BZ454" s="80" t="e">
        <f t="shared" si="1212"/>
        <v>#REF!</v>
      </c>
      <c r="CA454" s="85" t="e">
        <f>BZ454/BZ397</f>
        <v>#REF!</v>
      </c>
      <c r="CB454" s="60"/>
      <c r="CC454" s="94" t="e">
        <f t="shared" ref="CC454:CN454" si="1223">((CC401*$G454*--(AND($BF454=0,$BG454=0))+$BF454+CC401*$BG454)*--(CC$3&gt;=$BH454))*(1+$BJ454*--(CC$3&gt;=$BK454))*--(IFERROR(MOD(MONTH(CC$3),$BI454),0)=0)</f>
        <v>#REF!</v>
      </c>
      <c r="CD454" s="94" t="e">
        <f t="shared" si="1223"/>
        <v>#REF!</v>
      </c>
      <c r="CE454" s="94" t="e">
        <f t="shared" si="1223"/>
        <v>#REF!</v>
      </c>
      <c r="CF454" s="94" t="e">
        <f t="shared" si="1223"/>
        <v>#REF!</v>
      </c>
      <c r="CG454" s="94" t="e">
        <f t="shared" si="1223"/>
        <v>#REF!</v>
      </c>
      <c r="CH454" s="94" t="e">
        <f t="shared" si="1223"/>
        <v>#REF!</v>
      </c>
      <c r="CI454" s="94" t="e">
        <f t="shared" si="1223"/>
        <v>#REF!</v>
      </c>
      <c r="CJ454" s="94" t="e">
        <f t="shared" si="1223"/>
        <v>#REF!</v>
      </c>
      <c r="CK454" s="94" t="e">
        <f t="shared" si="1223"/>
        <v>#REF!</v>
      </c>
      <c r="CL454" s="94" t="e">
        <f t="shared" si="1223"/>
        <v>#REF!</v>
      </c>
      <c r="CM454" s="94" t="e">
        <f t="shared" si="1223"/>
        <v>#REF!</v>
      </c>
      <c r="CN454" s="94" t="e">
        <f t="shared" si="1223"/>
        <v>#REF!</v>
      </c>
      <c r="CO454" s="79"/>
      <c r="CP454" s="80" t="e">
        <f t="shared" si="1214"/>
        <v>#REF!</v>
      </c>
      <c r="CQ454" s="85" t="e">
        <f>CP454/CP397</f>
        <v>#REF!</v>
      </c>
    </row>
    <row r="455" spans="1:95" ht="10.5" customHeight="1" outlineLevel="2" x14ac:dyDescent="0.25">
      <c r="A455" s="70" t="str">
        <f t="shared" si="1151"/>
        <v>DespesaLocação equipamentos</v>
      </c>
      <c r="B455" s="114" t="s">
        <v>53</v>
      </c>
      <c r="C455" s="78" t="s">
        <v>292</v>
      </c>
      <c r="D455" s="79" t="s">
        <v>156</v>
      </c>
      <c r="E455" s="79" t="e">
        <f>D395</f>
        <v>#REF!</v>
      </c>
      <c r="F455" s="79"/>
      <c r="G455" s="85">
        <v>0</v>
      </c>
      <c r="H455" s="79"/>
      <c r="I455" s="94">
        <v>0</v>
      </c>
      <c r="J455" s="94">
        <v>0</v>
      </c>
      <c r="K455" s="94">
        <v>0</v>
      </c>
      <c r="L455" s="94">
        <v>0</v>
      </c>
      <c r="M455" s="94">
        <v>0</v>
      </c>
      <c r="N455" s="94">
        <v>0</v>
      </c>
      <c r="O455" s="94">
        <v>0</v>
      </c>
      <c r="P455" s="94">
        <v>0</v>
      </c>
      <c r="Q455" s="94">
        <v>0</v>
      </c>
      <c r="R455" s="94">
        <v>0</v>
      </c>
      <c r="S455" s="94">
        <v>0</v>
      </c>
      <c r="T455" s="94">
        <v>0</v>
      </c>
      <c r="U455" s="79"/>
      <c r="V455" s="80">
        <f t="shared" si="1207"/>
        <v>0</v>
      </c>
      <c r="W455" s="85" t="e">
        <f>V455/V397</f>
        <v>#REF!</v>
      </c>
      <c r="X455" s="60"/>
      <c r="Y455" s="94">
        <f t="array" ref="Y455">IFERROR(INDEX(#REF!,MATCH($A395&amp;$D455,#REF!,0),MATCH(Y$3,#REF!,0)),0)</f>
        <v>0</v>
      </c>
      <c r="Z455" s="94">
        <f t="array" ref="Z455">IFERROR(INDEX(#REF!,MATCH($A395&amp;$D455,#REF!,0),MATCH(Z$3,#REF!,0)),0)</f>
        <v>0</v>
      </c>
      <c r="AA455" s="94">
        <f t="array" ref="AA455">IFERROR(INDEX(#REF!,MATCH($A395&amp;$D455,#REF!,0),MATCH(AA$3,#REF!,0)),0)</f>
        <v>0</v>
      </c>
      <c r="AB455" s="94">
        <f t="array" ref="AB455">IFERROR(INDEX(#REF!,MATCH($A395&amp;$D455,#REF!,0),MATCH(AB$3,#REF!,0)),0)</f>
        <v>0</v>
      </c>
      <c r="AC455" s="94">
        <f t="array" ref="AC455">IFERROR(INDEX(#REF!,MATCH($A395&amp;$D455,#REF!,0),MATCH(AC$3,#REF!,0)),0)</f>
        <v>0</v>
      </c>
      <c r="AD455" s="94">
        <f t="array" ref="AD455">IFERROR(INDEX(#REF!,MATCH($A395&amp;$D455,#REF!,0),MATCH(AD$3,#REF!,0)),0)</f>
        <v>0</v>
      </c>
      <c r="AE455" s="94">
        <f t="array" ref="AE455">IFERROR(INDEX(#REF!,MATCH($A395&amp;$D455,#REF!,0),MATCH(AE$3,#REF!,0)),0)</f>
        <v>0</v>
      </c>
      <c r="AF455" s="94">
        <f t="array" ref="AF455">IFERROR(INDEX(#REF!,MATCH($A395&amp;$D455,#REF!,0),MATCH(AF$3,#REF!,0)),0)</f>
        <v>0</v>
      </c>
      <c r="AG455" s="94">
        <f t="array" ref="AG455">IFERROR(INDEX(#REF!,MATCH($A395&amp;$D455,#REF!,0),MATCH(AG$3,#REF!,0)),0)</f>
        <v>0</v>
      </c>
      <c r="AH455" s="94">
        <f t="array" ref="AH455">IFERROR(INDEX(#REF!,MATCH($A395&amp;$D455,#REF!,0),MATCH(AH$3,#REF!,0)),0)</f>
        <v>0</v>
      </c>
      <c r="AI455" s="94">
        <f t="array" ref="AI455">IFERROR(INDEX(#REF!,MATCH($A395&amp;$D455,#REF!,0),MATCH(AI$3,#REF!,0)),0)</f>
        <v>0</v>
      </c>
      <c r="AJ455" s="94">
        <f t="array" ref="AJ455">IFERROR(INDEX(#REF!,MATCH($A395&amp;$D455,#REF!,0),MATCH(AJ$3,#REF!,0)),0)</f>
        <v>0</v>
      </c>
      <c r="AK455" s="79"/>
      <c r="AL455" s="80">
        <f t="shared" si="1208"/>
        <v>0</v>
      </c>
      <c r="AM455" s="85" t="e">
        <f>AL455/AL397</f>
        <v>#DIV/0!</v>
      </c>
      <c r="AN455" s="60" t="e">
        <f>D395&amp;D455</f>
        <v>#REF!</v>
      </c>
      <c r="AO455" s="94">
        <f t="array" ref="AO455">IFERROR(INDEX(#REF!,MATCH($A395&amp;$D455,#REF!,0),MATCH(AO$3,#REF!,0)),0)</f>
        <v>0</v>
      </c>
      <c r="AP455" s="94">
        <f t="array" ref="AP455">IFERROR(INDEX(#REF!,MATCH($A395&amp;$D455,#REF!,0),MATCH(AP$3,#REF!,0)),0)</f>
        <v>0</v>
      </c>
      <c r="AQ455" s="94">
        <f t="array" ref="AQ455">IFERROR(INDEX(#REF!,MATCH($A395&amp;$D455,#REF!,0),MATCH(AQ$3,#REF!,0)),0)</f>
        <v>0</v>
      </c>
      <c r="AR455" s="94">
        <f t="array" ref="AR455">IFERROR(INDEX(#REF!,MATCH($A395&amp;$D455,#REF!,0),MATCH(AR$3,#REF!,0)),0)</f>
        <v>0</v>
      </c>
      <c r="AS455" s="94">
        <f t="array" ref="AS455">IFERROR(INDEX(#REF!,MATCH($A395&amp;$D455,#REF!,0),MATCH(AS$3,#REF!,0)),0)</f>
        <v>0</v>
      </c>
      <c r="AT455" s="94">
        <f t="array" ref="AT455">IFERROR(INDEX(#REF!,MATCH($A395&amp;$D455,#REF!,0),MATCH(AT$3,#REF!,0)),0)</f>
        <v>0</v>
      </c>
      <c r="AU455" s="94">
        <f t="array" ref="AU455">IFERROR(INDEX(#REF!,MATCH($A395&amp;$D455,#REF!,0),MATCH(AU$3,#REF!,0)),0)</f>
        <v>0</v>
      </c>
      <c r="AV455" s="94">
        <f t="array" ref="AV455">IFERROR(INDEX(#REF!,MATCH($A395&amp;$D455,#REF!,0),MATCH(AV$3,#REF!,0)),0)</f>
        <v>0</v>
      </c>
      <c r="AW455" s="94">
        <f t="array" ref="AW455">IFERROR(INDEX(#REF!,MATCH($A395&amp;$D455,#REF!,0),MATCH(AW$3,#REF!,0)),0)</f>
        <v>0</v>
      </c>
      <c r="AX455" s="94">
        <f t="array" ref="AX455">IFERROR(INDEX(#REF!,MATCH($A395&amp;$D455,#REF!,0),MATCH(AX$3,#REF!,0)),0)</f>
        <v>0</v>
      </c>
      <c r="AY455" s="94">
        <f t="array" ref="AY455">IFERROR(INDEX(#REF!,MATCH($A395&amp;$D455,#REF!,0),MATCH(AY$3,#REF!,0)),0)</f>
        <v>0</v>
      </c>
      <c r="AZ455" s="94">
        <f t="array" ref="AZ455">IFERROR(INDEX(#REF!,MATCH($A395&amp;$D455,#REF!,0),MATCH(AZ$3,#REF!,0)),0)</f>
        <v>0</v>
      </c>
      <c r="BA455" s="79"/>
      <c r="BB455" s="80">
        <f t="shared" si="1209"/>
        <v>0</v>
      </c>
      <c r="BC455" s="85" t="e">
        <f>BB455/BB397</f>
        <v>#DIV/0!</v>
      </c>
      <c r="BD455" s="60"/>
      <c r="BE455" s="94">
        <f t="shared" si="1210"/>
        <v>0</v>
      </c>
      <c r="BF455" s="115">
        <f t="shared" si="1210"/>
        <v>0</v>
      </c>
      <c r="BG455" s="112">
        <f t="shared" si="1210"/>
        <v>0</v>
      </c>
      <c r="BH455" s="111" t="e">
        <f>BH397</f>
        <v>#REF!</v>
      </c>
      <c r="BI455" s="111">
        <f t="shared" si="1211"/>
        <v>0</v>
      </c>
      <c r="BJ455" s="112">
        <f t="shared" si="1221"/>
        <v>0</v>
      </c>
      <c r="BK455" s="111">
        <f t="shared" si="1221"/>
        <v>0</v>
      </c>
      <c r="BL455" s="60"/>
      <c r="BM455" s="94">
        <f t="array" ref="BM455">IFERROR(INDEX(#REF!,MATCH($A395&amp;$D455,#REF!,0),MATCH(BM$3,#REF!,0)),0)</f>
        <v>0</v>
      </c>
      <c r="BN455" s="94">
        <f t="array" ref="BN455">IFERROR(INDEX(#REF!,MATCH($A395&amp;$D455,#REF!,0),MATCH(BN$3,#REF!,0)),0)</f>
        <v>0</v>
      </c>
      <c r="BO455" s="94">
        <f t="array" ref="BO455">IFERROR(INDEX(#REF!,MATCH($A395&amp;$D455,#REF!,0),MATCH(BO$3,#REF!,0)),0)</f>
        <v>0</v>
      </c>
      <c r="BP455" s="94">
        <f t="array" ref="BP455">IFERROR(INDEX(#REF!,MATCH($A395&amp;$D455,#REF!,0),MATCH(BP$3,#REF!,0)),0)</f>
        <v>0</v>
      </c>
      <c r="BQ455" s="94" t="e">
        <f t="shared" ref="BQ455:BX455" si="1224">((BQ397*$G455*--(AND($BF455=0,$BG455=0))+$BF455+BQ397*$BG455)*--(BQ$3&gt;=$BH455))*(1+$BJ455*--(BQ$3&gt;=$BK455))*--(IFERROR(MOD(MONTH(BQ$3),$BI455),0)=0)</f>
        <v>#REF!</v>
      </c>
      <c r="BR455" s="94" t="e">
        <f t="shared" si="1224"/>
        <v>#REF!</v>
      </c>
      <c r="BS455" s="94" t="e">
        <f t="shared" si="1224"/>
        <v>#REF!</v>
      </c>
      <c r="BT455" s="94" t="e">
        <f t="shared" si="1224"/>
        <v>#REF!</v>
      </c>
      <c r="BU455" s="94" t="e">
        <f t="shared" si="1224"/>
        <v>#REF!</v>
      </c>
      <c r="BV455" s="94" t="e">
        <f t="shared" si="1224"/>
        <v>#REF!</v>
      </c>
      <c r="BW455" s="94" t="e">
        <f t="shared" si="1224"/>
        <v>#REF!</v>
      </c>
      <c r="BX455" s="94" t="e">
        <f t="shared" si="1224"/>
        <v>#REF!</v>
      </c>
      <c r="BY455" s="79"/>
      <c r="BZ455" s="80" t="e">
        <f t="shared" si="1212"/>
        <v>#REF!</v>
      </c>
      <c r="CA455" s="85" t="e">
        <f>BZ455/BZ397</f>
        <v>#REF!</v>
      </c>
      <c r="CB455" s="60"/>
      <c r="CC455" s="94" t="e">
        <f t="shared" ref="CC455:CN455" si="1225">((CC397*$G455*--(AND($BF455=0,$BG455=0))+$BF455+CC397*$BG455)*--(CC$3&gt;=$BH455))*(1+$BJ455*--(CC$3&gt;=$BK455))*--(IFERROR(MOD(MONTH(CC$3),$BI455),0)=0)</f>
        <v>#REF!</v>
      </c>
      <c r="CD455" s="94" t="e">
        <f t="shared" si="1225"/>
        <v>#REF!</v>
      </c>
      <c r="CE455" s="94" t="e">
        <f t="shared" si="1225"/>
        <v>#REF!</v>
      </c>
      <c r="CF455" s="94" t="e">
        <f t="shared" si="1225"/>
        <v>#REF!</v>
      </c>
      <c r="CG455" s="94" t="e">
        <f t="shared" si="1225"/>
        <v>#REF!</v>
      </c>
      <c r="CH455" s="94" t="e">
        <f t="shared" si="1225"/>
        <v>#REF!</v>
      </c>
      <c r="CI455" s="94" t="e">
        <f t="shared" si="1225"/>
        <v>#REF!</v>
      </c>
      <c r="CJ455" s="94" t="e">
        <f t="shared" si="1225"/>
        <v>#REF!</v>
      </c>
      <c r="CK455" s="94" t="e">
        <f t="shared" si="1225"/>
        <v>#REF!</v>
      </c>
      <c r="CL455" s="94" t="e">
        <f t="shared" si="1225"/>
        <v>#REF!</v>
      </c>
      <c r="CM455" s="94" t="e">
        <f t="shared" si="1225"/>
        <v>#REF!</v>
      </c>
      <c r="CN455" s="94" t="e">
        <f t="shared" si="1225"/>
        <v>#REF!</v>
      </c>
      <c r="CO455" s="79"/>
      <c r="CP455" s="80" t="e">
        <f t="shared" si="1214"/>
        <v>#REF!</v>
      </c>
      <c r="CQ455" s="85" t="e">
        <f>CP455/CP397</f>
        <v>#REF!</v>
      </c>
    </row>
    <row r="456" spans="1:95" ht="10.5" customHeight="1" outlineLevel="2" x14ac:dyDescent="0.25">
      <c r="A456" s="70" t="str">
        <f t="shared" si="1151"/>
        <v>DespesaServiços de entrega</v>
      </c>
      <c r="B456" s="114" t="s">
        <v>53</v>
      </c>
      <c r="C456" s="78" t="s">
        <v>293</v>
      </c>
      <c r="D456" s="86" t="s">
        <v>159</v>
      </c>
      <c r="E456" s="79" t="e">
        <f>D395</f>
        <v>#REF!</v>
      </c>
      <c r="F456" s="79"/>
      <c r="G456" s="85">
        <v>-7.4537328892835854E-3</v>
      </c>
      <c r="H456" s="79"/>
      <c r="I456" s="94">
        <v>0</v>
      </c>
      <c r="J456" s="94">
        <v>0</v>
      </c>
      <c r="K456" s="94">
        <v>0</v>
      </c>
      <c r="L456" s="94">
        <v>0</v>
      </c>
      <c r="M456" s="94">
        <v>0</v>
      </c>
      <c r="N456" s="94">
        <v>0</v>
      </c>
      <c r="O456" s="94">
        <v>0</v>
      </c>
      <c r="P456" s="94">
        <v>0</v>
      </c>
      <c r="Q456" s="94">
        <v>0</v>
      </c>
      <c r="R456" s="94">
        <v>0</v>
      </c>
      <c r="S456" s="94">
        <v>0</v>
      </c>
      <c r="T456" s="94">
        <v>0</v>
      </c>
      <c r="U456" s="79"/>
      <c r="V456" s="80">
        <f t="shared" si="1207"/>
        <v>0</v>
      </c>
      <c r="W456" s="85" t="e">
        <f>V456/V397</f>
        <v>#REF!</v>
      </c>
      <c r="X456" s="60"/>
      <c r="Y456" s="94">
        <f t="array" ref="Y456">IFERROR(INDEX(#REF!,MATCH($A395&amp;$D456,#REF!,0),MATCH(Y$3,#REF!,0)),0)</f>
        <v>0</v>
      </c>
      <c r="Z456" s="94">
        <f t="array" ref="Z456">IFERROR(INDEX(#REF!,MATCH($A395&amp;$D456,#REF!,0),MATCH(Z$3,#REF!,0)),0)</f>
        <v>0</v>
      </c>
      <c r="AA456" s="94">
        <f t="array" ref="AA456">IFERROR(INDEX(#REF!,MATCH($A395&amp;$D456,#REF!,0),MATCH(AA$3,#REF!,0)),0)</f>
        <v>0</v>
      </c>
      <c r="AB456" s="94">
        <f t="array" ref="AB456">IFERROR(INDEX(#REF!,MATCH($A395&amp;$D456,#REF!,0),MATCH(AB$3,#REF!,0)),0)</f>
        <v>0</v>
      </c>
      <c r="AC456" s="94">
        <f t="array" ref="AC456">IFERROR(INDEX(#REF!,MATCH($A395&amp;$D456,#REF!,0),MATCH(AC$3,#REF!,0)),0)</f>
        <v>0</v>
      </c>
      <c r="AD456" s="94">
        <f t="array" ref="AD456">IFERROR(INDEX(#REF!,MATCH($A395&amp;$D456,#REF!,0),MATCH(AD$3,#REF!,0)),0)</f>
        <v>0</v>
      </c>
      <c r="AE456" s="94">
        <f t="array" ref="AE456">IFERROR(INDEX(#REF!,MATCH($A395&amp;$D456,#REF!,0),MATCH(AE$3,#REF!,0)),0)</f>
        <v>0</v>
      </c>
      <c r="AF456" s="94">
        <f t="array" ref="AF456">IFERROR(INDEX(#REF!,MATCH($A395&amp;$D456,#REF!,0),MATCH(AF$3,#REF!,0)),0)</f>
        <v>0</v>
      </c>
      <c r="AG456" s="94">
        <f t="array" ref="AG456">IFERROR(INDEX(#REF!,MATCH($A395&amp;$D456,#REF!,0),MATCH(AG$3,#REF!,0)),0)</f>
        <v>0</v>
      </c>
      <c r="AH456" s="94">
        <f t="array" ref="AH456">IFERROR(INDEX(#REF!,MATCH($A395&amp;$D456,#REF!,0),MATCH(AH$3,#REF!,0)),0)</f>
        <v>0</v>
      </c>
      <c r="AI456" s="94">
        <f t="array" ref="AI456">IFERROR(INDEX(#REF!,MATCH($A395&amp;$D456,#REF!,0),MATCH(AI$3,#REF!,0)),0)</f>
        <v>0</v>
      </c>
      <c r="AJ456" s="94">
        <f t="array" ref="AJ456">IFERROR(INDEX(#REF!,MATCH($A395&amp;$D456,#REF!,0),MATCH(AJ$3,#REF!,0)),0)</f>
        <v>0</v>
      </c>
      <c r="AK456" s="79"/>
      <c r="AL456" s="80">
        <f t="shared" si="1208"/>
        <v>0</v>
      </c>
      <c r="AM456" s="85" t="e">
        <f>AL456/AL397</f>
        <v>#DIV/0!</v>
      </c>
      <c r="AN456" s="60" t="e">
        <f>D395&amp;D456</f>
        <v>#REF!</v>
      </c>
      <c r="AO456" s="94">
        <f t="array" ref="AO456">IFERROR(INDEX(#REF!,MATCH($A395&amp;$D456,#REF!,0),MATCH(AO$3,#REF!,0)),0)</f>
        <v>0</v>
      </c>
      <c r="AP456" s="94">
        <f t="array" ref="AP456">IFERROR(INDEX(#REF!,MATCH($A395&amp;$D456,#REF!,0),MATCH(AP$3,#REF!,0)),0)</f>
        <v>0</v>
      </c>
      <c r="AQ456" s="94">
        <f t="array" ref="AQ456">IFERROR(INDEX(#REF!,MATCH($A395&amp;$D456,#REF!,0),MATCH(AQ$3,#REF!,0)),0)</f>
        <v>0</v>
      </c>
      <c r="AR456" s="94">
        <f t="array" ref="AR456">IFERROR(INDEX(#REF!,MATCH($A395&amp;$D456,#REF!,0),MATCH(AR$3,#REF!,0)),0)</f>
        <v>0</v>
      </c>
      <c r="AS456" s="94">
        <f t="array" ref="AS456">IFERROR(INDEX(#REF!,MATCH($A395&amp;$D456,#REF!,0),MATCH(AS$3,#REF!,0)),0)</f>
        <v>0</v>
      </c>
      <c r="AT456" s="94">
        <f t="array" ref="AT456">IFERROR(INDEX(#REF!,MATCH($A395&amp;$D456,#REF!,0),MATCH(AT$3,#REF!,0)),0)</f>
        <v>0</v>
      </c>
      <c r="AU456" s="94">
        <f t="array" ref="AU456">IFERROR(INDEX(#REF!,MATCH($A395&amp;$D456,#REF!,0),MATCH(AU$3,#REF!,0)),0)</f>
        <v>0</v>
      </c>
      <c r="AV456" s="94">
        <f t="array" ref="AV456">IFERROR(INDEX(#REF!,MATCH($A395&amp;$D456,#REF!,0),MATCH(AV$3,#REF!,0)),0)</f>
        <v>0</v>
      </c>
      <c r="AW456" s="94">
        <f t="array" ref="AW456">IFERROR(INDEX(#REF!,MATCH($A395&amp;$D456,#REF!,0),MATCH(AW$3,#REF!,0)),0)</f>
        <v>0</v>
      </c>
      <c r="AX456" s="94">
        <f t="array" ref="AX456">IFERROR(INDEX(#REF!,MATCH($A395&amp;$D456,#REF!,0),MATCH(AX$3,#REF!,0)),0)</f>
        <v>0</v>
      </c>
      <c r="AY456" s="94">
        <f t="array" ref="AY456">IFERROR(INDEX(#REF!,MATCH($A395&amp;$D456,#REF!,0),MATCH(AY$3,#REF!,0)),0)</f>
        <v>0</v>
      </c>
      <c r="AZ456" s="94">
        <f t="array" ref="AZ456">IFERROR(INDEX(#REF!,MATCH($A395&amp;$D456,#REF!,0),MATCH(AZ$3,#REF!,0)),0)</f>
        <v>0</v>
      </c>
      <c r="BA456" s="79"/>
      <c r="BB456" s="80">
        <f t="shared" si="1209"/>
        <v>0</v>
      </c>
      <c r="BC456" s="85" t="e">
        <f>BB456/BB397</f>
        <v>#DIV/0!</v>
      </c>
      <c r="BD456" s="60"/>
      <c r="BE456" s="94">
        <f t="shared" si="1210"/>
        <v>0</v>
      </c>
      <c r="BF456" s="115">
        <f t="shared" si="1210"/>
        <v>-250</v>
      </c>
      <c r="BG456" s="112">
        <f t="shared" si="1210"/>
        <v>0</v>
      </c>
      <c r="BH456" s="111" t="e">
        <f>BH397</f>
        <v>#REF!</v>
      </c>
      <c r="BI456" s="111">
        <f t="shared" si="1211"/>
        <v>0</v>
      </c>
      <c r="BJ456" s="112">
        <f t="shared" si="1221"/>
        <v>0</v>
      </c>
      <c r="BK456" s="111">
        <f t="shared" si="1221"/>
        <v>0</v>
      </c>
      <c r="BL456" s="60"/>
      <c r="BM456" s="94">
        <f t="array" ref="BM456">IFERROR(INDEX(#REF!,MATCH($A395&amp;$D456,#REF!,0),MATCH(BM$3,#REF!,0)),0)</f>
        <v>0</v>
      </c>
      <c r="BN456" s="94">
        <f t="array" ref="BN456">IFERROR(INDEX(#REF!,MATCH($A395&amp;$D456,#REF!,0),MATCH(BN$3,#REF!,0)),0)</f>
        <v>0</v>
      </c>
      <c r="BO456" s="94">
        <f t="array" ref="BO456">IFERROR(INDEX(#REF!,MATCH($A395&amp;$D456,#REF!,0),MATCH(BO$3,#REF!,0)),0)</f>
        <v>0</v>
      </c>
      <c r="BP456" s="94">
        <f t="array" ref="BP456">IFERROR(INDEX(#REF!,MATCH($A395&amp;$D456,#REF!,0),MATCH(BP$3,#REF!,0)),0)</f>
        <v>0</v>
      </c>
      <c r="BQ456" s="94" t="e">
        <f t="shared" ref="BQ456:BX457" si="1226">((BQ402*$G456*--(AND($BF456=0,$BG456=0))+$BF456+BQ402*$BG456)*--(BQ$3&gt;=$BH456))*(1+$BJ456*--(BQ$3&gt;=$BK456))*--(IFERROR(MOD(MONTH(BQ$3),$BI456),0)=0)</f>
        <v>#REF!</v>
      </c>
      <c r="BR456" s="94" t="e">
        <f t="shared" si="1226"/>
        <v>#REF!</v>
      </c>
      <c r="BS456" s="94" t="e">
        <f t="shared" si="1226"/>
        <v>#REF!</v>
      </c>
      <c r="BT456" s="94" t="e">
        <f t="shared" si="1226"/>
        <v>#REF!</v>
      </c>
      <c r="BU456" s="94" t="e">
        <f t="shared" si="1226"/>
        <v>#REF!</v>
      </c>
      <c r="BV456" s="94" t="e">
        <f t="shared" si="1226"/>
        <v>#REF!</v>
      </c>
      <c r="BW456" s="94" t="e">
        <f t="shared" si="1226"/>
        <v>#REF!</v>
      </c>
      <c r="BX456" s="94" t="e">
        <f t="shared" si="1226"/>
        <v>#REF!</v>
      </c>
      <c r="BY456" s="79"/>
      <c r="BZ456" s="80" t="e">
        <f t="shared" si="1212"/>
        <v>#REF!</v>
      </c>
      <c r="CA456" s="85" t="e">
        <f>BZ456/BZ397</f>
        <v>#REF!</v>
      </c>
      <c r="CB456" s="60"/>
      <c r="CC456" s="94" t="e">
        <f t="shared" ref="CC456:CN456" si="1227">((CC402*$G456*--(AND($BF456=0,$BG456=0))+$BF456+CC402*$BG456)*--(CC$3&gt;=$BH456))*(1+$BJ456*--(CC$3&gt;=$BK456))*--(IFERROR(MOD(MONTH(CC$3),$BI456),0)=0)</f>
        <v>#REF!</v>
      </c>
      <c r="CD456" s="94" t="e">
        <f t="shared" si="1227"/>
        <v>#REF!</v>
      </c>
      <c r="CE456" s="94" t="e">
        <f t="shared" si="1227"/>
        <v>#REF!</v>
      </c>
      <c r="CF456" s="94" t="e">
        <f t="shared" si="1227"/>
        <v>#REF!</v>
      </c>
      <c r="CG456" s="94" t="e">
        <f t="shared" si="1227"/>
        <v>#REF!</v>
      </c>
      <c r="CH456" s="94" t="e">
        <f t="shared" si="1227"/>
        <v>#REF!</v>
      </c>
      <c r="CI456" s="94" t="e">
        <f t="shared" si="1227"/>
        <v>#REF!</v>
      </c>
      <c r="CJ456" s="94" t="e">
        <f t="shared" si="1227"/>
        <v>#REF!</v>
      </c>
      <c r="CK456" s="94" t="e">
        <f t="shared" si="1227"/>
        <v>#REF!</v>
      </c>
      <c r="CL456" s="94" t="e">
        <f t="shared" si="1227"/>
        <v>#REF!</v>
      </c>
      <c r="CM456" s="94" t="e">
        <f t="shared" si="1227"/>
        <v>#REF!</v>
      </c>
      <c r="CN456" s="94" t="e">
        <f t="shared" si="1227"/>
        <v>#REF!</v>
      </c>
      <c r="CO456" s="79"/>
      <c r="CP456" s="80" t="e">
        <f t="shared" si="1214"/>
        <v>#REF!</v>
      </c>
      <c r="CQ456" s="85" t="e">
        <f>CP456/CP397</f>
        <v>#REF!</v>
      </c>
    </row>
    <row r="457" spans="1:95" ht="10.5" customHeight="1" outlineLevel="2" x14ac:dyDescent="0.25">
      <c r="A457" s="70" t="str">
        <f t="shared" si="1151"/>
        <v>DespesaPresentes</v>
      </c>
      <c r="B457" s="114" t="s">
        <v>53</v>
      </c>
      <c r="C457" s="78" t="s">
        <v>293</v>
      </c>
      <c r="D457" s="86" t="s">
        <v>160</v>
      </c>
      <c r="E457" s="79" t="e">
        <f>D395</f>
        <v>#REF!</v>
      </c>
      <c r="F457" s="79"/>
      <c r="G457" s="85">
        <v>0</v>
      </c>
      <c r="H457" s="79"/>
      <c r="I457" s="94">
        <v>0</v>
      </c>
      <c r="J457" s="94">
        <v>0</v>
      </c>
      <c r="K457" s="94">
        <v>0</v>
      </c>
      <c r="L457" s="94">
        <v>0</v>
      </c>
      <c r="M457" s="94">
        <v>0</v>
      </c>
      <c r="N457" s="94">
        <v>0</v>
      </c>
      <c r="O457" s="94">
        <v>0</v>
      </c>
      <c r="P457" s="94">
        <v>0</v>
      </c>
      <c r="Q457" s="94">
        <v>0</v>
      </c>
      <c r="R457" s="94">
        <v>0</v>
      </c>
      <c r="S457" s="94">
        <v>0</v>
      </c>
      <c r="T457" s="94">
        <v>0</v>
      </c>
      <c r="U457" s="79"/>
      <c r="V457" s="80">
        <f t="shared" si="1207"/>
        <v>0</v>
      </c>
      <c r="W457" s="85" t="e">
        <f>V457/V397</f>
        <v>#REF!</v>
      </c>
      <c r="X457" s="60"/>
      <c r="Y457" s="94">
        <f t="array" ref="Y457">IFERROR(INDEX(#REF!,MATCH($A395&amp;$D457,#REF!,0),MATCH(Y$3,#REF!,0)),0)</f>
        <v>0</v>
      </c>
      <c r="Z457" s="94">
        <f t="array" ref="Z457">IFERROR(INDEX(#REF!,MATCH($A395&amp;$D457,#REF!,0),MATCH(Z$3,#REF!,0)),0)</f>
        <v>0</v>
      </c>
      <c r="AA457" s="94">
        <f t="array" ref="AA457">IFERROR(INDEX(#REF!,MATCH($A395&amp;$D457,#REF!,0),MATCH(AA$3,#REF!,0)),0)</f>
        <v>0</v>
      </c>
      <c r="AB457" s="94">
        <f t="array" ref="AB457">IFERROR(INDEX(#REF!,MATCH($A395&amp;$D457,#REF!,0),MATCH(AB$3,#REF!,0)),0)</f>
        <v>0</v>
      </c>
      <c r="AC457" s="94">
        <f t="array" ref="AC457">IFERROR(INDEX(#REF!,MATCH($A395&amp;$D457,#REF!,0),MATCH(AC$3,#REF!,0)),0)</f>
        <v>0</v>
      </c>
      <c r="AD457" s="94">
        <f t="array" ref="AD457">IFERROR(INDEX(#REF!,MATCH($A395&amp;$D457,#REF!,0),MATCH(AD$3,#REF!,0)),0)</f>
        <v>0</v>
      </c>
      <c r="AE457" s="94">
        <f t="array" ref="AE457">IFERROR(INDEX(#REF!,MATCH($A395&amp;$D457,#REF!,0),MATCH(AE$3,#REF!,0)),0)</f>
        <v>0</v>
      </c>
      <c r="AF457" s="94">
        <f t="array" ref="AF457">IFERROR(INDEX(#REF!,MATCH($A395&amp;$D457,#REF!,0),MATCH(AF$3,#REF!,0)),0)</f>
        <v>0</v>
      </c>
      <c r="AG457" s="94">
        <f t="array" ref="AG457">IFERROR(INDEX(#REF!,MATCH($A395&amp;$D457,#REF!,0),MATCH(AG$3,#REF!,0)),0)</f>
        <v>0</v>
      </c>
      <c r="AH457" s="94">
        <f t="array" ref="AH457">IFERROR(INDEX(#REF!,MATCH($A395&amp;$D457,#REF!,0),MATCH(AH$3,#REF!,0)),0)</f>
        <v>0</v>
      </c>
      <c r="AI457" s="94">
        <f t="array" ref="AI457">IFERROR(INDEX(#REF!,MATCH($A395&amp;$D457,#REF!,0),MATCH(AI$3,#REF!,0)),0)</f>
        <v>0</v>
      </c>
      <c r="AJ457" s="94">
        <f t="array" ref="AJ457">IFERROR(INDEX(#REF!,MATCH($A395&amp;$D457,#REF!,0),MATCH(AJ$3,#REF!,0)),0)</f>
        <v>0</v>
      </c>
      <c r="AK457" s="79"/>
      <c r="AL457" s="80">
        <f t="shared" si="1208"/>
        <v>0</v>
      </c>
      <c r="AM457" s="85" t="e">
        <f>AL457/AL397</f>
        <v>#DIV/0!</v>
      </c>
      <c r="AN457" s="60" t="e">
        <f>D395&amp;D457</f>
        <v>#REF!</v>
      </c>
      <c r="AO457" s="94">
        <f t="array" ref="AO457">IFERROR(INDEX(#REF!,MATCH($A395&amp;$D457,#REF!,0),MATCH(AO$3,#REF!,0)),0)</f>
        <v>0</v>
      </c>
      <c r="AP457" s="94">
        <f t="array" ref="AP457">IFERROR(INDEX(#REF!,MATCH($A395&amp;$D457,#REF!,0),MATCH(AP$3,#REF!,0)),0)</f>
        <v>0</v>
      </c>
      <c r="AQ457" s="94">
        <f t="array" ref="AQ457">IFERROR(INDEX(#REF!,MATCH($A395&amp;$D457,#REF!,0),MATCH(AQ$3,#REF!,0)),0)</f>
        <v>0</v>
      </c>
      <c r="AR457" s="94">
        <f t="array" ref="AR457">IFERROR(INDEX(#REF!,MATCH($A395&amp;$D457,#REF!,0),MATCH(AR$3,#REF!,0)),0)</f>
        <v>0</v>
      </c>
      <c r="AS457" s="94">
        <f t="array" ref="AS457">IFERROR(INDEX(#REF!,MATCH($A395&amp;$D457,#REF!,0),MATCH(AS$3,#REF!,0)),0)</f>
        <v>0</v>
      </c>
      <c r="AT457" s="94">
        <f t="array" ref="AT457">IFERROR(INDEX(#REF!,MATCH($A395&amp;$D457,#REF!,0),MATCH(AT$3,#REF!,0)),0)</f>
        <v>0</v>
      </c>
      <c r="AU457" s="94">
        <f t="array" ref="AU457">IFERROR(INDEX(#REF!,MATCH($A395&amp;$D457,#REF!,0),MATCH(AU$3,#REF!,0)),0)</f>
        <v>0</v>
      </c>
      <c r="AV457" s="94">
        <f t="array" ref="AV457">IFERROR(INDEX(#REF!,MATCH($A395&amp;$D457,#REF!,0),MATCH(AV$3,#REF!,0)),0)</f>
        <v>0</v>
      </c>
      <c r="AW457" s="94">
        <f t="array" ref="AW457">IFERROR(INDEX(#REF!,MATCH($A395&amp;$D457,#REF!,0),MATCH(AW$3,#REF!,0)),0)</f>
        <v>0</v>
      </c>
      <c r="AX457" s="94">
        <f t="array" ref="AX457">IFERROR(INDEX(#REF!,MATCH($A395&amp;$D457,#REF!,0),MATCH(AX$3,#REF!,0)),0)</f>
        <v>0</v>
      </c>
      <c r="AY457" s="94">
        <f t="array" ref="AY457">IFERROR(INDEX(#REF!,MATCH($A395&amp;$D457,#REF!,0),MATCH(AY$3,#REF!,0)),0)</f>
        <v>0</v>
      </c>
      <c r="AZ457" s="94">
        <f t="array" ref="AZ457">IFERROR(INDEX(#REF!,MATCH($A395&amp;$D457,#REF!,0),MATCH(AZ$3,#REF!,0)),0)</f>
        <v>0</v>
      </c>
      <c r="BA457" s="79"/>
      <c r="BB457" s="80">
        <f t="shared" si="1209"/>
        <v>0</v>
      </c>
      <c r="BC457" s="85" t="e">
        <f>BB457/BB397</f>
        <v>#DIV/0!</v>
      </c>
      <c r="BD457" s="60"/>
      <c r="BE457" s="94">
        <f t="shared" si="1210"/>
        <v>0</v>
      </c>
      <c r="BF457" s="115">
        <f t="shared" si="1210"/>
        <v>0</v>
      </c>
      <c r="BG457" s="112">
        <f t="shared" si="1210"/>
        <v>0</v>
      </c>
      <c r="BH457" s="111" t="e">
        <f>BH397</f>
        <v>#REF!</v>
      </c>
      <c r="BI457" s="113">
        <f t="shared" si="1211"/>
        <v>0</v>
      </c>
      <c r="BJ457" s="112">
        <f t="shared" si="1221"/>
        <v>0</v>
      </c>
      <c r="BK457" s="111">
        <f t="shared" si="1221"/>
        <v>0</v>
      </c>
      <c r="BL457" s="60"/>
      <c r="BM457" s="94">
        <f t="array" ref="BM457">IFERROR(INDEX(#REF!,MATCH($A395&amp;$D457,#REF!,0),MATCH(BM$3,#REF!,0)),0)</f>
        <v>0</v>
      </c>
      <c r="BN457" s="94">
        <f t="array" ref="BN457">IFERROR(INDEX(#REF!,MATCH($A395&amp;$D457,#REF!,0),MATCH(BN$3,#REF!,0)),0)</f>
        <v>0</v>
      </c>
      <c r="BO457" s="94">
        <f t="array" ref="BO457">IFERROR(INDEX(#REF!,MATCH($A395&amp;$D457,#REF!,0),MATCH(BO$3,#REF!,0)),0)</f>
        <v>0</v>
      </c>
      <c r="BP457" s="94">
        <f t="array" ref="BP457">IFERROR(INDEX(#REF!,MATCH($A395&amp;$D457,#REF!,0),MATCH(BP$3,#REF!,0)),0)</f>
        <v>0</v>
      </c>
      <c r="BQ457" s="94" t="e">
        <f t="shared" si="1226"/>
        <v>#REF!</v>
      </c>
      <c r="BR457" s="94" t="e">
        <f t="shared" si="1226"/>
        <v>#REF!</v>
      </c>
      <c r="BS457" s="94" t="e">
        <f t="shared" si="1226"/>
        <v>#REF!</v>
      </c>
      <c r="BT457" s="94" t="e">
        <f t="shared" si="1226"/>
        <v>#REF!</v>
      </c>
      <c r="BU457" s="94" t="e">
        <f t="shared" si="1226"/>
        <v>#REF!</v>
      </c>
      <c r="BV457" s="94" t="e">
        <f t="shared" si="1226"/>
        <v>#REF!</v>
      </c>
      <c r="BW457" s="94" t="e">
        <f t="shared" si="1226"/>
        <v>#REF!</v>
      </c>
      <c r="BX457" s="94" t="e">
        <f t="shared" si="1226"/>
        <v>#REF!</v>
      </c>
      <c r="BY457" s="79"/>
      <c r="BZ457" s="80" t="e">
        <f t="shared" si="1212"/>
        <v>#REF!</v>
      </c>
      <c r="CA457" s="85" t="e">
        <f>BZ457/BZ397</f>
        <v>#REF!</v>
      </c>
      <c r="CB457" s="60"/>
      <c r="CC457" s="94" t="e">
        <f t="shared" ref="CC457:CN457" si="1228">((CC403*$G457*--(AND($BF457=0,$BG457=0))+$BF457+CC403*$BG457)*--(CC$3&gt;=$BH457))*(1+$BJ457*--(CC$3&gt;=$BK457))*--(IFERROR(MOD(MONTH(CC$3),$BI457),0)=0)</f>
        <v>#REF!</v>
      </c>
      <c r="CD457" s="94" t="e">
        <f t="shared" si="1228"/>
        <v>#REF!</v>
      </c>
      <c r="CE457" s="94" t="e">
        <f t="shared" si="1228"/>
        <v>#REF!</v>
      </c>
      <c r="CF457" s="94" t="e">
        <f t="shared" si="1228"/>
        <v>#REF!</v>
      </c>
      <c r="CG457" s="94" t="e">
        <f t="shared" si="1228"/>
        <v>#REF!</v>
      </c>
      <c r="CH457" s="94" t="e">
        <f t="shared" si="1228"/>
        <v>#REF!</v>
      </c>
      <c r="CI457" s="94" t="e">
        <f t="shared" si="1228"/>
        <v>#REF!</v>
      </c>
      <c r="CJ457" s="94" t="e">
        <f t="shared" si="1228"/>
        <v>#REF!</v>
      </c>
      <c r="CK457" s="94" t="e">
        <f t="shared" si="1228"/>
        <v>#REF!</v>
      </c>
      <c r="CL457" s="94" t="e">
        <f t="shared" si="1228"/>
        <v>#REF!</v>
      </c>
      <c r="CM457" s="94" t="e">
        <f t="shared" si="1228"/>
        <v>#REF!</v>
      </c>
      <c r="CN457" s="94" t="e">
        <f t="shared" si="1228"/>
        <v>#REF!</v>
      </c>
      <c r="CO457" s="79"/>
      <c r="CP457" s="80" t="e">
        <f t="shared" si="1214"/>
        <v>#REF!</v>
      </c>
      <c r="CQ457" s="85" t="e">
        <f>CP457/CP397</f>
        <v>#REF!</v>
      </c>
    </row>
    <row r="458" spans="1:95" ht="10.5" customHeight="1" x14ac:dyDescent="0.25">
      <c r="A458" s="70" t="str">
        <f t="shared" si="1151"/>
        <v>DespesaEBITDA</v>
      </c>
      <c r="B458" s="114" t="s">
        <v>53</v>
      </c>
      <c r="C458" s="70"/>
      <c r="D458" s="3" t="s">
        <v>161</v>
      </c>
      <c r="E458" s="3" t="e">
        <f>D395</f>
        <v>#REF!</v>
      </c>
      <c r="F458" s="60"/>
      <c r="G458" s="6">
        <v>0.22666342918100679</v>
      </c>
      <c r="H458" s="60"/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60"/>
      <c r="V458" s="4">
        <f t="shared" si="1207"/>
        <v>0</v>
      </c>
      <c r="W458" s="6" t="e">
        <f>V458/V397</f>
        <v>#REF!</v>
      </c>
      <c r="X458" s="60"/>
      <c r="Y458" s="4" t="e">
        <f t="shared" ref="Y458:AJ458" si="1229">Y427+Y428</f>
        <v>#REF!</v>
      </c>
      <c r="Z458" s="4" t="e">
        <f t="shared" si="1229"/>
        <v>#REF!</v>
      </c>
      <c r="AA458" s="4" t="e">
        <f t="shared" si="1229"/>
        <v>#REF!</v>
      </c>
      <c r="AB458" s="4" t="e">
        <f t="shared" si="1229"/>
        <v>#REF!</v>
      </c>
      <c r="AC458" s="4" t="e">
        <f t="shared" si="1229"/>
        <v>#REF!</v>
      </c>
      <c r="AD458" s="4" t="e">
        <f t="shared" si="1229"/>
        <v>#REF!</v>
      </c>
      <c r="AE458" s="4" t="e">
        <f t="shared" si="1229"/>
        <v>#REF!</v>
      </c>
      <c r="AF458" s="4" t="e">
        <f t="shared" si="1229"/>
        <v>#REF!</v>
      </c>
      <c r="AG458" s="4" t="e">
        <f t="shared" si="1229"/>
        <v>#REF!</v>
      </c>
      <c r="AH458" s="4" t="e">
        <f t="shared" si="1229"/>
        <v>#REF!</v>
      </c>
      <c r="AI458" s="4" t="e">
        <f t="shared" si="1229"/>
        <v>#REF!</v>
      </c>
      <c r="AJ458" s="4" t="e">
        <f t="shared" si="1229"/>
        <v>#REF!</v>
      </c>
      <c r="AK458" s="60"/>
      <c r="AL458" s="4" t="e">
        <f t="shared" si="1208"/>
        <v>#REF!</v>
      </c>
      <c r="AM458" s="6" t="e">
        <f>AL458/AL397</f>
        <v>#REF!</v>
      </c>
      <c r="AN458" s="60" t="e">
        <f>D395&amp;D458</f>
        <v>#REF!</v>
      </c>
      <c r="AO458" s="4" t="e">
        <f t="shared" ref="AO458:AZ458" si="1230">AO427+AO428</f>
        <v>#REF!</v>
      </c>
      <c r="AP458" s="4" t="e">
        <f t="shared" si="1230"/>
        <v>#REF!</v>
      </c>
      <c r="AQ458" s="4" t="e">
        <f t="shared" si="1230"/>
        <v>#REF!</v>
      </c>
      <c r="AR458" s="4" t="e">
        <f t="shared" si="1230"/>
        <v>#REF!</v>
      </c>
      <c r="AS458" s="4" t="e">
        <f t="shared" si="1230"/>
        <v>#REF!</v>
      </c>
      <c r="AT458" s="4" t="e">
        <f t="shared" si="1230"/>
        <v>#REF!</v>
      </c>
      <c r="AU458" s="4" t="e">
        <f t="shared" si="1230"/>
        <v>#REF!</v>
      </c>
      <c r="AV458" s="4" t="e">
        <f t="shared" si="1230"/>
        <v>#REF!</v>
      </c>
      <c r="AW458" s="4" t="e">
        <f t="shared" si="1230"/>
        <v>#REF!</v>
      </c>
      <c r="AX458" s="4" t="e">
        <f t="shared" si="1230"/>
        <v>#REF!</v>
      </c>
      <c r="AY458" s="4" t="e">
        <f t="shared" si="1230"/>
        <v>#REF!</v>
      </c>
      <c r="AZ458" s="4" t="e">
        <f t="shared" si="1230"/>
        <v>#REF!</v>
      </c>
      <c r="BA458" s="60"/>
      <c r="BB458" s="4" t="e">
        <f t="shared" si="1209"/>
        <v>#REF!</v>
      </c>
      <c r="BC458" s="6" t="e">
        <f>BB458/BB397</f>
        <v>#REF!</v>
      </c>
      <c r="BD458" s="60"/>
      <c r="BE458" s="4"/>
      <c r="BF458" s="102"/>
      <c r="BG458" s="102"/>
      <c r="BH458" s="103"/>
      <c r="BI458" s="103"/>
      <c r="BJ458" s="63"/>
      <c r="BK458" s="103"/>
      <c r="BL458" s="60"/>
      <c r="BM458" s="4" t="e">
        <f t="shared" ref="BM458:BX458" si="1231">BM427+BM428</f>
        <v>#REF!</v>
      </c>
      <c r="BN458" s="4" t="e">
        <f t="shared" si="1231"/>
        <v>#REF!</v>
      </c>
      <c r="BO458" s="4" t="e">
        <f t="shared" si="1231"/>
        <v>#REF!</v>
      </c>
      <c r="BP458" s="4" t="e">
        <f t="shared" si="1231"/>
        <v>#REF!</v>
      </c>
      <c r="BQ458" s="4" t="e">
        <f t="shared" si="1231"/>
        <v>#REF!</v>
      </c>
      <c r="BR458" s="4" t="e">
        <f t="shared" si="1231"/>
        <v>#REF!</v>
      </c>
      <c r="BS458" s="4" t="e">
        <f t="shared" si="1231"/>
        <v>#REF!</v>
      </c>
      <c r="BT458" s="4" t="e">
        <f t="shared" si="1231"/>
        <v>#REF!</v>
      </c>
      <c r="BU458" s="4" t="e">
        <f t="shared" si="1231"/>
        <v>#REF!</v>
      </c>
      <c r="BV458" s="4" t="e">
        <f t="shared" si="1231"/>
        <v>#REF!</v>
      </c>
      <c r="BW458" s="4" t="e">
        <f t="shared" si="1231"/>
        <v>#REF!</v>
      </c>
      <c r="BX458" s="4" t="e">
        <f t="shared" si="1231"/>
        <v>#REF!</v>
      </c>
      <c r="BY458" s="60"/>
      <c r="BZ458" s="4" t="e">
        <f t="shared" si="1212"/>
        <v>#REF!</v>
      </c>
      <c r="CA458" s="6" t="e">
        <f>BZ458/BZ397</f>
        <v>#REF!</v>
      </c>
      <c r="CB458" s="60"/>
      <c r="CC458" s="4" t="e">
        <f t="shared" ref="CC458:CN458" si="1232">CC427+CC428</f>
        <v>#REF!</v>
      </c>
      <c r="CD458" s="4" t="e">
        <f t="shared" si="1232"/>
        <v>#REF!</v>
      </c>
      <c r="CE458" s="4" t="e">
        <f t="shared" si="1232"/>
        <v>#REF!</v>
      </c>
      <c r="CF458" s="4" t="e">
        <f t="shared" si="1232"/>
        <v>#REF!</v>
      </c>
      <c r="CG458" s="4" t="e">
        <f t="shared" si="1232"/>
        <v>#REF!</v>
      </c>
      <c r="CH458" s="4" t="e">
        <f t="shared" si="1232"/>
        <v>#REF!</v>
      </c>
      <c r="CI458" s="4" t="e">
        <f t="shared" si="1232"/>
        <v>#REF!</v>
      </c>
      <c r="CJ458" s="4" t="e">
        <f t="shared" si="1232"/>
        <v>#REF!</v>
      </c>
      <c r="CK458" s="4" t="e">
        <f t="shared" si="1232"/>
        <v>#REF!</v>
      </c>
      <c r="CL458" s="4" t="e">
        <f t="shared" si="1232"/>
        <v>#REF!</v>
      </c>
      <c r="CM458" s="4" t="e">
        <f t="shared" si="1232"/>
        <v>#REF!</v>
      </c>
      <c r="CN458" s="4" t="e">
        <f t="shared" si="1232"/>
        <v>#REF!</v>
      </c>
      <c r="CO458" s="60"/>
      <c r="CP458" s="4" t="e">
        <f t="shared" si="1214"/>
        <v>#REF!</v>
      </c>
      <c r="CQ458" s="6" t="e">
        <f>CP458/CP397</f>
        <v>#REF!</v>
      </c>
    </row>
    <row r="459" spans="1:95" ht="10.5" customHeight="1" x14ac:dyDescent="0.25">
      <c r="A459" s="70" t="str">
        <f t="shared" si="1151"/>
        <v>DespesaDespesas financeiras</v>
      </c>
      <c r="B459" s="114" t="s">
        <v>53</v>
      </c>
      <c r="C459" s="70"/>
      <c r="D459" s="92" t="s">
        <v>162</v>
      </c>
      <c r="E459" s="92" t="e">
        <f>D395</f>
        <v>#REF!</v>
      </c>
      <c r="F459" s="60"/>
      <c r="G459" s="66">
        <v>0</v>
      </c>
      <c r="H459" s="60"/>
      <c r="I459" s="65">
        <v>0</v>
      </c>
      <c r="J459" s="65">
        <v>0</v>
      </c>
      <c r="K459" s="65">
        <v>0</v>
      </c>
      <c r="L459" s="65">
        <v>0</v>
      </c>
      <c r="M459" s="65">
        <v>0</v>
      </c>
      <c r="N459" s="65">
        <v>0</v>
      </c>
      <c r="O459" s="65">
        <v>0</v>
      </c>
      <c r="P459" s="65">
        <v>0</v>
      </c>
      <c r="Q459" s="65">
        <v>0</v>
      </c>
      <c r="R459" s="65">
        <v>0</v>
      </c>
      <c r="S459" s="65">
        <v>0</v>
      </c>
      <c r="T459" s="65">
        <v>0</v>
      </c>
      <c r="U459" s="60"/>
      <c r="V459" s="65">
        <f t="shared" si="1207"/>
        <v>0</v>
      </c>
      <c r="W459" s="66" t="e">
        <f>V459/V397</f>
        <v>#REF!</v>
      </c>
      <c r="X459" s="60"/>
      <c r="Y459" s="65">
        <f t="shared" ref="Y459:AJ459" si="1233">SUM(Y460:Y464)</f>
        <v>0</v>
      </c>
      <c r="Z459" s="65">
        <f t="shared" si="1233"/>
        <v>0</v>
      </c>
      <c r="AA459" s="65">
        <f t="shared" si="1233"/>
        <v>0</v>
      </c>
      <c r="AB459" s="65">
        <f t="shared" si="1233"/>
        <v>0</v>
      </c>
      <c r="AC459" s="65">
        <f t="shared" si="1233"/>
        <v>0</v>
      </c>
      <c r="AD459" s="65">
        <f t="shared" si="1233"/>
        <v>0</v>
      </c>
      <c r="AE459" s="65">
        <f t="shared" si="1233"/>
        <v>0</v>
      </c>
      <c r="AF459" s="65">
        <f t="shared" si="1233"/>
        <v>0</v>
      </c>
      <c r="AG459" s="65">
        <f t="shared" si="1233"/>
        <v>0</v>
      </c>
      <c r="AH459" s="65">
        <f t="shared" si="1233"/>
        <v>0</v>
      </c>
      <c r="AI459" s="65">
        <f t="shared" si="1233"/>
        <v>0</v>
      </c>
      <c r="AJ459" s="65">
        <f t="shared" si="1233"/>
        <v>0</v>
      </c>
      <c r="AK459" s="60"/>
      <c r="AL459" s="65">
        <f t="shared" si="1208"/>
        <v>0</v>
      </c>
      <c r="AM459" s="66" t="e">
        <f>AL459/AL397</f>
        <v>#DIV/0!</v>
      </c>
      <c r="AN459" s="60" t="e">
        <f>D395&amp;D459</f>
        <v>#REF!</v>
      </c>
      <c r="AO459" s="65">
        <f t="shared" ref="AO459:AZ459" si="1234">SUM(AO460:AO464)</f>
        <v>0</v>
      </c>
      <c r="AP459" s="65">
        <f t="shared" si="1234"/>
        <v>0</v>
      </c>
      <c r="AQ459" s="65">
        <f t="shared" si="1234"/>
        <v>0</v>
      </c>
      <c r="AR459" s="65">
        <f t="shared" si="1234"/>
        <v>0</v>
      </c>
      <c r="AS459" s="65">
        <f t="shared" si="1234"/>
        <v>0</v>
      </c>
      <c r="AT459" s="65">
        <f t="shared" si="1234"/>
        <v>0</v>
      </c>
      <c r="AU459" s="65">
        <f t="shared" si="1234"/>
        <v>0</v>
      </c>
      <c r="AV459" s="65">
        <f t="shared" si="1234"/>
        <v>0</v>
      </c>
      <c r="AW459" s="65">
        <f t="shared" si="1234"/>
        <v>0</v>
      </c>
      <c r="AX459" s="65">
        <f t="shared" si="1234"/>
        <v>0</v>
      </c>
      <c r="AY459" s="65">
        <f t="shared" si="1234"/>
        <v>0</v>
      </c>
      <c r="AZ459" s="65">
        <f t="shared" si="1234"/>
        <v>0</v>
      </c>
      <c r="BA459" s="60"/>
      <c r="BB459" s="65">
        <f t="shared" si="1209"/>
        <v>0</v>
      </c>
      <c r="BC459" s="66" t="e">
        <f>BB459/BB397</f>
        <v>#DIV/0!</v>
      </c>
      <c r="BD459" s="60"/>
      <c r="BE459" s="65"/>
      <c r="BF459" s="105"/>
      <c r="BG459" s="77"/>
      <c r="BH459" s="107"/>
      <c r="BI459" s="107"/>
      <c r="BJ459" s="77"/>
      <c r="BK459" s="107"/>
      <c r="BL459" s="60"/>
      <c r="BM459" s="65">
        <f t="shared" ref="BM459:BX459" si="1235">SUM(BM460:BM464)</f>
        <v>0</v>
      </c>
      <c r="BN459" s="65">
        <f t="shared" si="1235"/>
        <v>0</v>
      </c>
      <c r="BO459" s="65">
        <f t="shared" si="1235"/>
        <v>0</v>
      </c>
      <c r="BP459" s="65">
        <f t="shared" si="1235"/>
        <v>0</v>
      </c>
      <c r="BQ459" s="65" t="e">
        <f t="shared" si="1235"/>
        <v>#REF!</v>
      </c>
      <c r="BR459" s="65" t="e">
        <f t="shared" si="1235"/>
        <v>#REF!</v>
      </c>
      <c r="BS459" s="65" t="e">
        <f t="shared" si="1235"/>
        <v>#REF!</v>
      </c>
      <c r="BT459" s="65" t="e">
        <f t="shared" si="1235"/>
        <v>#REF!</v>
      </c>
      <c r="BU459" s="65" t="e">
        <f t="shared" si="1235"/>
        <v>#REF!</v>
      </c>
      <c r="BV459" s="65" t="e">
        <f t="shared" si="1235"/>
        <v>#REF!</v>
      </c>
      <c r="BW459" s="65" t="e">
        <f t="shared" si="1235"/>
        <v>#REF!</v>
      </c>
      <c r="BX459" s="65" t="e">
        <f t="shared" si="1235"/>
        <v>#REF!</v>
      </c>
      <c r="BY459" s="60"/>
      <c r="BZ459" s="65" t="e">
        <f t="shared" si="1212"/>
        <v>#REF!</v>
      </c>
      <c r="CA459" s="66" t="e">
        <f>BZ459/BZ397</f>
        <v>#REF!</v>
      </c>
      <c r="CB459" s="60"/>
      <c r="CC459" s="65" t="e">
        <f t="shared" ref="CC459:CN459" si="1236">SUM(CC460:CC464)</f>
        <v>#REF!</v>
      </c>
      <c r="CD459" s="65" t="e">
        <f t="shared" si="1236"/>
        <v>#REF!</v>
      </c>
      <c r="CE459" s="65" t="e">
        <f t="shared" si="1236"/>
        <v>#REF!</v>
      </c>
      <c r="CF459" s="65" t="e">
        <f t="shared" si="1236"/>
        <v>#REF!</v>
      </c>
      <c r="CG459" s="65" t="e">
        <f t="shared" si="1236"/>
        <v>#REF!</v>
      </c>
      <c r="CH459" s="65" t="e">
        <f t="shared" si="1236"/>
        <v>#REF!</v>
      </c>
      <c r="CI459" s="65" t="e">
        <f t="shared" si="1236"/>
        <v>#REF!</v>
      </c>
      <c r="CJ459" s="65" t="e">
        <f t="shared" si="1236"/>
        <v>#REF!</v>
      </c>
      <c r="CK459" s="65" t="e">
        <f t="shared" si="1236"/>
        <v>#REF!</v>
      </c>
      <c r="CL459" s="65" t="e">
        <f t="shared" si="1236"/>
        <v>#REF!</v>
      </c>
      <c r="CM459" s="65" t="e">
        <f t="shared" si="1236"/>
        <v>#REF!</v>
      </c>
      <c r="CN459" s="65" t="e">
        <f t="shared" si="1236"/>
        <v>#REF!</v>
      </c>
      <c r="CO459" s="60"/>
      <c r="CP459" s="65" t="e">
        <f t="shared" si="1214"/>
        <v>#REF!</v>
      </c>
      <c r="CQ459" s="66" t="e">
        <f>CP459/CP397</f>
        <v>#REF!</v>
      </c>
    </row>
    <row r="460" spans="1:95" ht="10.5" customHeight="1" outlineLevel="1" x14ac:dyDescent="0.25">
      <c r="A460" s="70" t="str">
        <f t="shared" si="1151"/>
        <v>DespesaAntecipação recebíveis</v>
      </c>
      <c r="B460" s="114" t="s">
        <v>53</v>
      </c>
      <c r="C460" s="78" t="s">
        <v>293</v>
      </c>
      <c r="D460" s="79" t="s">
        <v>163</v>
      </c>
      <c r="E460" s="79" t="e">
        <f>D395</f>
        <v>#REF!</v>
      </c>
      <c r="F460" s="79"/>
      <c r="G460" s="85">
        <v>0</v>
      </c>
      <c r="H460" s="79"/>
      <c r="I460" s="94">
        <v>0</v>
      </c>
      <c r="J460" s="94">
        <v>0</v>
      </c>
      <c r="K460" s="94">
        <v>0</v>
      </c>
      <c r="L460" s="94">
        <v>0</v>
      </c>
      <c r="M460" s="94">
        <v>0</v>
      </c>
      <c r="N460" s="94">
        <v>0</v>
      </c>
      <c r="O460" s="94">
        <v>0</v>
      </c>
      <c r="P460" s="94">
        <v>0</v>
      </c>
      <c r="Q460" s="94">
        <v>0</v>
      </c>
      <c r="R460" s="94">
        <v>0</v>
      </c>
      <c r="S460" s="94">
        <v>0</v>
      </c>
      <c r="T460" s="94">
        <v>0</v>
      </c>
      <c r="U460" s="79"/>
      <c r="V460" s="80">
        <f t="shared" si="1207"/>
        <v>0</v>
      </c>
      <c r="W460" s="85" t="e">
        <f>V460/V397</f>
        <v>#REF!</v>
      </c>
      <c r="X460" s="60"/>
      <c r="Y460" s="94">
        <f t="array" ref="Y460">IFERROR(INDEX(#REF!,MATCH($A395&amp;$D460,#REF!,0),MATCH(Y$3,#REF!,0)),0)</f>
        <v>0</v>
      </c>
      <c r="Z460" s="94">
        <f t="array" ref="Z460">IFERROR(INDEX(#REF!,MATCH($A395&amp;$D460,#REF!,0),MATCH(Z$3,#REF!,0)),0)</f>
        <v>0</v>
      </c>
      <c r="AA460" s="94">
        <f t="array" ref="AA460">IFERROR(INDEX(#REF!,MATCH($A395&amp;$D460,#REF!,0),MATCH(AA$3,#REF!,0)),0)</f>
        <v>0</v>
      </c>
      <c r="AB460" s="94">
        <f t="array" ref="AB460">IFERROR(INDEX(#REF!,MATCH($A395&amp;$D460,#REF!,0),MATCH(AB$3,#REF!,0)),0)</f>
        <v>0</v>
      </c>
      <c r="AC460" s="94">
        <f t="array" ref="AC460">IFERROR(INDEX(#REF!,MATCH($A395&amp;$D460,#REF!,0),MATCH(AC$3,#REF!,0)),0)</f>
        <v>0</v>
      </c>
      <c r="AD460" s="94">
        <f t="array" ref="AD460">IFERROR(INDEX(#REF!,MATCH($A395&amp;$D460,#REF!,0),MATCH(AD$3,#REF!,0)),0)</f>
        <v>0</v>
      </c>
      <c r="AE460" s="94">
        <f t="array" ref="AE460">IFERROR(INDEX(#REF!,MATCH($A395&amp;$D460,#REF!,0),MATCH(AE$3,#REF!,0)),0)</f>
        <v>0</v>
      </c>
      <c r="AF460" s="94">
        <f t="array" ref="AF460">IFERROR(INDEX(#REF!,MATCH($A395&amp;$D460,#REF!,0),MATCH(AF$3,#REF!,0)),0)</f>
        <v>0</v>
      </c>
      <c r="AG460" s="94">
        <f t="array" ref="AG460">IFERROR(INDEX(#REF!,MATCH($A395&amp;$D460,#REF!,0),MATCH(AG$3,#REF!,0)),0)</f>
        <v>0</v>
      </c>
      <c r="AH460" s="94">
        <f t="array" ref="AH460">IFERROR(INDEX(#REF!,MATCH($A395&amp;$D460,#REF!,0),MATCH(AH$3,#REF!,0)),0)</f>
        <v>0</v>
      </c>
      <c r="AI460" s="94">
        <f t="array" ref="AI460">IFERROR(INDEX(#REF!,MATCH($A395&amp;$D460,#REF!,0),MATCH(AI$3,#REF!,0)),0)</f>
        <v>0</v>
      </c>
      <c r="AJ460" s="94">
        <f t="array" ref="AJ460">IFERROR(INDEX(#REF!,MATCH($A395&amp;$D460,#REF!,0),MATCH(AJ$3,#REF!,0)),0)</f>
        <v>0</v>
      </c>
      <c r="AK460" s="79"/>
      <c r="AL460" s="80">
        <f t="shared" si="1208"/>
        <v>0</v>
      </c>
      <c r="AM460" s="85" t="e">
        <f>AL460/AL397</f>
        <v>#DIV/0!</v>
      </c>
      <c r="AN460" s="60" t="e">
        <f>D395&amp;D460</f>
        <v>#REF!</v>
      </c>
      <c r="AO460" s="94">
        <f t="array" ref="AO460">IFERROR(INDEX(#REF!,MATCH($A395&amp;$D460,#REF!,0),MATCH(AO$3,#REF!,0)),0)</f>
        <v>0</v>
      </c>
      <c r="AP460" s="94">
        <f t="array" ref="AP460">IFERROR(INDEX(#REF!,MATCH($A395&amp;$D460,#REF!,0),MATCH(AP$3,#REF!,0)),0)</f>
        <v>0</v>
      </c>
      <c r="AQ460" s="94">
        <f t="array" ref="AQ460">IFERROR(INDEX(#REF!,MATCH($A395&amp;$D460,#REF!,0),MATCH(AQ$3,#REF!,0)),0)</f>
        <v>0</v>
      </c>
      <c r="AR460" s="94">
        <f t="array" ref="AR460">IFERROR(INDEX(#REF!,MATCH($A395&amp;$D460,#REF!,0),MATCH(AR$3,#REF!,0)),0)</f>
        <v>0</v>
      </c>
      <c r="AS460" s="94">
        <f t="array" ref="AS460">IFERROR(INDEX(#REF!,MATCH($A395&amp;$D460,#REF!,0),MATCH(AS$3,#REF!,0)),0)</f>
        <v>0</v>
      </c>
      <c r="AT460" s="94">
        <f t="array" ref="AT460">IFERROR(INDEX(#REF!,MATCH($A395&amp;$D460,#REF!,0),MATCH(AT$3,#REF!,0)),0)</f>
        <v>0</v>
      </c>
      <c r="AU460" s="94">
        <f t="array" ref="AU460">IFERROR(INDEX(#REF!,MATCH($A395&amp;$D460,#REF!,0),MATCH(AU$3,#REF!,0)),0)</f>
        <v>0</v>
      </c>
      <c r="AV460" s="94">
        <f t="array" ref="AV460">IFERROR(INDEX(#REF!,MATCH($A395&amp;$D460,#REF!,0),MATCH(AV$3,#REF!,0)),0)</f>
        <v>0</v>
      </c>
      <c r="AW460" s="94">
        <f t="array" ref="AW460">IFERROR(INDEX(#REF!,MATCH($A395&amp;$D460,#REF!,0),MATCH(AW$3,#REF!,0)),0)</f>
        <v>0</v>
      </c>
      <c r="AX460" s="94">
        <f t="array" ref="AX460">IFERROR(INDEX(#REF!,MATCH($A395&amp;$D460,#REF!,0),MATCH(AX$3,#REF!,0)),0)</f>
        <v>0</v>
      </c>
      <c r="AY460" s="94">
        <f t="array" ref="AY460">IFERROR(INDEX(#REF!,MATCH($A395&amp;$D460,#REF!,0),MATCH(AY$3,#REF!,0)),0)</f>
        <v>0</v>
      </c>
      <c r="AZ460" s="94">
        <f t="array" ref="AZ460">IFERROR(INDEX(#REF!,MATCH($A395&amp;$D460,#REF!,0),MATCH(AZ$3,#REF!,0)),0)</f>
        <v>0</v>
      </c>
      <c r="BA460" s="79"/>
      <c r="BB460" s="80">
        <f t="shared" si="1209"/>
        <v>0</v>
      </c>
      <c r="BC460" s="85" t="e">
        <f>BB460/BB397</f>
        <v>#DIV/0!</v>
      </c>
      <c r="BD460" s="60"/>
      <c r="BE460" s="94">
        <f>INDEX($BE$4:$BK$115,MATCH($D460,$D$4:$D$115,0),MATCH(BE$475,$BE$4:$BK$4,0))</f>
        <v>0</v>
      </c>
      <c r="BF460" s="115">
        <f>INDEX($BE$4:$BK$115,MATCH($D460,$D$4:$D$115,0),MATCH(BF$475,$BE$4:$BK$4,0))</f>
        <v>0</v>
      </c>
      <c r="BG460" s="112" t="e">
        <f>INDEX($BE$4:$BK$115,MATCH($D460,$D$4:$D$115,0),MATCH(BG$475,$BE$4:$BK$4,0))</f>
        <v>#REF!</v>
      </c>
      <c r="BH460" s="111" t="e">
        <f>BH413</f>
        <v>#REF!</v>
      </c>
      <c r="BI460" s="111">
        <f t="array" ref="BI460">INDEX($BE$4:$BK$115,MATCH($D460,$D$4:$D$115,0),MATCH(BI$475,$BE$4:$BK$4,0))</f>
        <v>0</v>
      </c>
      <c r="BJ460" s="112" t="e">
        <f>INDEX($BE$4:$BK$115,MATCH($D460,$D$4:$D$115,0),MATCH(BJ$475,$BE$4:$BK$4,0))</f>
        <v>#REF!</v>
      </c>
      <c r="BK460" s="111" t="e">
        <f>INDEX($BE$4:$BK$115,MATCH($D460,$D$4:$D$115,0),MATCH(BK$475,$BE$4:$BK$4,0))</f>
        <v>#REF!</v>
      </c>
      <c r="BL460" s="60"/>
      <c r="BM460" s="94">
        <f t="array" ref="BM460">IFERROR(INDEX(#REF!,MATCH($A395&amp;$D460,#REF!,0),MATCH(BM$3,#REF!,0)),0)</f>
        <v>0</v>
      </c>
      <c r="BN460" s="94">
        <f t="array" ref="BN460">IFERROR(INDEX(#REF!,MATCH($A395&amp;$D460,#REF!,0),MATCH(BN$3,#REF!,0)),0)</f>
        <v>0</v>
      </c>
      <c r="BO460" s="94">
        <f t="array" ref="BO460">IFERROR(INDEX(#REF!,MATCH($A395&amp;$D460,#REF!,0),MATCH(BO$3,#REF!,0)),0)</f>
        <v>0</v>
      </c>
      <c r="BP460" s="94">
        <f t="array" ref="BP460">IFERROR(INDEX(#REF!,MATCH($A395&amp;$D460,#REF!,0),MATCH(BP$3,#REF!,0)),0)</f>
        <v>0</v>
      </c>
      <c r="BQ460" s="94" t="e">
        <f t="shared" ref="BQ460:BX460" si="1237">((BQ397*$G460*--(AND($BF460=0,$BG460=0))+$BF460+BQ397*$BG460)*--(BQ$3&gt;=$BH460))*(1+$BJ460*--(BQ$3&gt;=$BK460))*--(IFERROR(MOD(MONTH(BQ$3),$BI460),0)=0)</f>
        <v>#REF!</v>
      </c>
      <c r="BR460" s="94" t="e">
        <f t="shared" si="1237"/>
        <v>#REF!</v>
      </c>
      <c r="BS460" s="94" t="e">
        <f t="shared" si="1237"/>
        <v>#REF!</v>
      </c>
      <c r="BT460" s="94" t="e">
        <f t="shared" si="1237"/>
        <v>#REF!</v>
      </c>
      <c r="BU460" s="94" t="e">
        <f t="shared" si="1237"/>
        <v>#REF!</v>
      </c>
      <c r="BV460" s="94" t="e">
        <f t="shared" si="1237"/>
        <v>#REF!</v>
      </c>
      <c r="BW460" s="94" t="e">
        <f t="shared" si="1237"/>
        <v>#REF!</v>
      </c>
      <c r="BX460" s="94" t="e">
        <f t="shared" si="1237"/>
        <v>#REF!</v>
      </c>
      <c r="BY460" s="79"/>
      <c r="BZ460" s="80" t="e">
        <f t="shared" si="1212"/>
        <v>#REF!</v>
      </c>
      <c r="CA460" s="85" t="e">
        <f>BZ460/BZ397</f>
        <v>#REF!</v>
      </c>
      <c r="CB460" s="60"/>
      <c r="CC460" s="94" t="e">
        <f t="shared" ref="CC460:CN460" si="1238">((CC397*$G460*--(AND($BF460=0,$BG460=0))+$BF460+CC397*$BG460)*--(CC$3&gt;=$BH460))*(1+$BJ460*--(CC$3&gt;=$BK460))*--(IFERROR(MOD(MONTH(CC$3),$BI460),0)=0)</f>
        <v>#REF!</v>
      </c>
      <c r="CD460" s="94" t="e">
        <f t="shared" si="1238"/>
        <v>#REF!</v>
      </c>
      <c r="CE460" s="94" t="e">
        <f t="shared" si="1238"/>
        <v>#REF!</v>
      </c>
      <c r="CF460" s="94" t="e">
        <f t="shared" si="1238"/>
        <v>#REF!</v>
      </c>
      <c r="CG460" s="94" t="e">
        <f t="shared" si="1238"/>
        <v>#REF!</v>
      </c>
      <c r="CH460" s="94" t="e">
        <f t="shared" si="1238"/>
        <v>#REF!</v>
      </c>
      <c r="CI460" s="94" t="e">
        <f t="shared" si="1238"/>
        <v>#REF!</v>
      </c>
      <c r="CJ460" s="94" t="e">
        <f t="shared" si="1238"/>
        <v>#REF!</v>
      </c>
      <c r="CK460" s="94" t="e">
        <f t="shared" si="1238"/>
        <v>#REF!</v>
      </c>
      <c r="CL460" s="94" t="e">
        <f t="shared" si="1238"/>
        <v>#REF!</v>
      </c>
      <c r="CM460" s="94" t="e">
        <f t="shared" si="1238"/>
        <v>#REF!</v>
      </c>
      <c r="CN460" s="94" t="e">
        <f t="shared" si="1238"/>
        <v>#REF!</v>
      </c>
      <c r="CO460" s="79"/>
      <c r="CP460" s="80" t="e">
        <f t="shared" si="1214"/>
        <v>#REF!</v>
      </c>
      <c r="CQ460" s="85" t="e">
        <f>CP460/CP397</f>
        <v>#REF!</v>
      </c>
    </row>
    <row r="461" spans="1:95" ht="10.5" customHeight="1" outlineLevel="1" x14ac:dyDescent="0.25">
      <c r="A461" s="70" t="str">
        <f t="shared" ref="A461:A472" si="1239">B461&amp;D461</f>
        <v>DespesaIOF</v>
      </c>
      <c r="B461" s="114" t="s">
        <v>53</v>
      </c>
      <c r="C461" s="78" t="s">
        <v>294</v>
      </c>
      <c r="D461" s="79" t="s">
        <v>164</v>
      </c>
      <c r="E461" s="79" t="e">
        <f>D395</f>
        <v>#REF!</v>
      </c>
      <c r="F461" s="79"/>
      <c r="G461" s="85">
        <v>0</v>
      </c>
      <c r="H461" s="79"/>
      <c r="I461" s="94">
        <v>0</v>
      </c>
      <c r="J461" s="94">
        <v>0</v>
      </c>
      <c r="K461" s="94">
        <v>0</v>
      </c>
      <c r="L461" s="94">
        <v>0</v>
      </c>
      <c r="M461" s="94">
        <v>0</v>
      </c>
      <c r="N461" s="94">
        <v>0</v>
      </c>
      <c r="O461" s="94">
        <v>0</v>
      </c>
      <c r="P461" s="94">
        <v>0</v>
      </c>
      <c r="Q461" s="94">
        <v>0</v>
      </c>
      <c r="R461" s="94">
        <v>0</v>
      </c>
      <c r="S461" s="94">
        <v>0</v>
      </c>
      <c r="T461" s="94">
        <v>0</v>
      </c>
      <c r="U461" s="79"/>
      <c r="V461" s="80">
        <f t="shared" si="1207"/>
        <v>0</v>
      </c>
      <c r="W461" s="85" t="e">
        <f>V461/V397</f>
        <v>#REF!</v>
      </c>
      <c r="X461" s="60"/>
      <c r="Y461" s="94">
        <f t="array" ref="Y461">IFERROR(INDEX(#REF!,MATCH($A395&amp;$D461,#REF!,0),MATCH(Y$3,#REF!,0)),0)</f>
        <v>0</v>
      </c>
      <c r="Z461" s="94">
        <f t="array" ref="Z461">IFERROR(INDEX(#REF!,MATCH($A395&amp;$D461,#REF!,0),MATCH(Z$3,#REF!,0)),0)</f>
        <v>0</v>
      </c>
      <c r="AA461" s="94">
        <f t="array" ref="AA461">IFERROR(INDEX(#REF!,MATCH($A395&amp;$D461,#REF!,0),MATCH(AA$3,#REF!,0)),0)</f>
        <v>0</v>
      </c>
      <c r="AB461" s="94">
        <f t="array" ref="AB461">IFERROR(INDEX(#REF!,MATCH($A395&amp;$D461,#REF!,0),MATCH(AB$3,#REF!,0)),0)</f>
        <v>0</v>
      </c>
      <c r="AC461" s="94">
        <f t="array" ref="AC461">IFERROR(INDEX(#REF!,MATCH($A395&amp;$D461,#REF!,0),MATCH(AC$3,#REF!,0)),0)</f>
        <v>0</v>
      </c>
      <c r="AD461" s="94">
        <f t="array" ref="AD461">IFERROR(INDEX(#REF!,MATCH($A395&amp;$D461,#REF!,0),MATCH(AD$3,#REF!,0)),0)</f>
        <v>0</v>
      </c>
      <c r="AE461" s="94">
        <f t="array" ref="AE461">IFERROR(INDEX(#REF!,MATCH($A395&amp;$D461,#REF!,0),MATCH(AE$3,#REF!,0)),0)</f>
        <v>0</v>
      </c>
      <c r="AF461" s="94">
        <f t="array" ref="AF461">IFERROR(INDEX(#REF!,MATCH($A395&amp;$D461,#REF!,0),MATCH(AF$3,#REF!,0)),0)</f>
        <v>0</v>
      </c>
      <c r="AG461" s="94">
        <f t="array" ref="AG461">IFERROR(INDEX(#REF!,MATCH($A395&amp;$D461,#REF!,0),MATCH(AG$3,#REF!,0)),0)</f>
        <v>0</v>
      </c>
      <c r="AH461" s="94">
        <f t="array" ref="AH461">IFERROR(INDEX(#REF!,MATCH($A395&amp;$D461,#REF!,0),MATCH(AH$3,#REF!,0)),0)</f>
        <v>0</v>
      </c>
      <c r="AI461" s="94">
        <f t="array" ref="AI461">IFERROR(INDEX(#REF!,MATCH($A395&amp;$D461,#REF!,0),MATCH(AI$3,#REF!,0)),0)</f>
        <v>0</v>
      </c>
      <c r="AJ461" s="94">
        <f t="array" ref="AJ461">IFERROR(INDEX(#REF!,MATCH($A395&amp;$D461,#REF!,0),MATCH(AJ$3,#REF!,0)),0)</f>
        <v>0</v>
      </c>
      <c r="AK461" s="79"/>
      <c r="AL461" s="80">
        <f t="shared" si="1208"/>
        <v>0</v>
      </c>
      <c r="AM461" s="85" t="e">
        <f>AL461/AL397</f>
        <v>#DIV/0!</v>
      </c>
      <c r="AN461" s="60" t="e">
        <f>D395&amp;D461</f>
        <v>#REF!</v>
      </c>
      <c r="AO461" s="94">
        <f t="array" ref="AO461">IFERROR(INDEX(#REF!,MATCH($A395&amp;$D461,#REF!,0),MATCH(AO$3,#REF!,0)),0)</f>
        <v>0</v>
      </c>
      <c r="AP461" s="94">
        <f t="array" ref="AP461">IFERROR(INDEX(#REF!,MATCH($A395&amp;$D461,#REF!,0),MATCH(AP$3,#REF!,0)),0)</f>
        <v>0</v>
      </c>
      <c r="AQ461" s="94">
        <f t="array" ref="AQ461">IFERROR(INDEX(#REF!,MATCH($A395&amp;$D461,#REF!,0),MATCH(AQ$3,#REF!,0)),0)</f>
        <v>0</v>
      </c>
      <c r="AR461" s="94">
        <f t="array" ref="AR461">IFERROR(INDEX(#REF!,MATCH($A395&amp;$D461,#REF!,0),MATCH(AR$3,#REF!,0)),0)</f>
        <v>0</v>
      </c>
      <c r="AS461" s="94">
        <f t="array" ref="AS461">IFERROR(INDEX(#REF!,MATCH($A395&amp;$D461,#REF!,0),MATCH(AS$3,#REF!,0)),0)</f>
        <v>0</v>
      </c>
      <c r="AT461" s="94">
        <f t="array" ref="AT461">IFERROR(INDEX(#REF!,MATCH($A395&amp;$D461,#REF!,0),MATCH(AT$3,#REF!,0)),0)</f>
        <v>0</v>
      </c>
      <c r="AU461" s="94">
        <f t="array" ref="AU461">IFERROR(INDEX(#REF!,MATCH($A395&amp;$D461,#REF!,0),MATCH(AU$3,#REF!,0)),0)</f>
        <v>0</v>
      </c>
      <c r="AV461" s="94">
        <f t="array" ref="AV461">IFERROR(INDEX(#REF!,MATCH($A395&amp;$D461,#REF!,0),MATCH(AV$3,#REF!,0)),0)</f>
        <v>0</v>
      </c>
      <c r="AW461" s="94">
        <f t="array" ref="AW461">IFERROR(INDEX(#REF!,MATCH($A395&amp;$D461,#REF!,0),MATCH(AW$3,#REF!,0)),0)</f>
        <v>0</v>
      </c>
      <c r="AX461" s="94">
        <f t="array" ref="AX461">IFERROR(INDEX(#REF!,MATCH($A395&amp;$D461,#REF!,0),MATCH(AX$3,#REF!,0)),0)</f>
        <v>0</v>
      </c>
      <c r="AY461" s="94">
        <f t="array" ref="AY461">IFERROR(INDEX(#REF!,MATCH($A395&amp;$D461,#REF!,0),MATCH(AY$3,#REF!,0)),0)</f>
        <v>0</v>
      </c>
      <c r="AZ461" s="94">
        <f t="array" ref="AZ461">IFERROR(INDEX(#REF!,MATCH($A395&amp;$D461,#REF!,0),MATCH(AZ$3,#REF!,0)),0)</f>
        <v>0</v>
      </c>
      <c r="BA461" s="79"/>
      <c r="BB461" s="80">
        <f t="shared" si="1209"/>
        <v>0</v>
      </c>
      <c r="BC461" s="85" t="e">
        <f>BB461/BB397</f>
        <v>#DIV/0!</v>
      </c>
      <c r="BD461" s="60"/>
      <c r="BE461" s="94"/>
      <c r="BF461" s="115"/>
      <c r="BG461" s="115"/>
      <c r="BH461" s="111"/>
      <c r="BI461" s="111"/>
      <c r="BJ461" s="112"/>
      <c r="BK461" s="111"/>
      <c r="BL461" s="60"/>
      <c r="BM461" s="94">
        <f t="array" ref="BM461">IFERROR(INDEX(#REF!,MATCH($A395&amp;$D461,#REF!,0),MATCH(BM$3,#REF!,0)),0)</f>
        <v>0</v>
      </c>
      <c r="BN461" s="94">
        <f t="array" ref="BN461">IFERROR(INDEX(#REF!,MATCH($A395&amp;$D461,#REF!,0),MATCH(BN$3,#REF!,0)),0)</f>
        <v>0</v>
      </c>
      <c r="BO461" s="94">
        <f t="array" ref="BO461">IFERROR(INDEX(#REF!,MATCH($A395&amp;$D461,#REF!,0),MATCH(BO$3,#REF!,0)),0)</f>
        <v>0</v>
      </c>
      <c r="BP461" s="94">
        <f t="array" ref="BP461">IFERROR(INDEX(#REF!,MATCH($A395&amp;$D461,#REF!,0),MATCH(BP$3,#REF!,0)),0)</f>
        <v>0</v>
      </c>
      <c r="BQ461" s="94" t="e">
        <f t="shared" ref="BQ461:BX463" si="1240">((BQ395*$G461*--(AND($BF461=0,$BG461=0))+$BF461+BQ395*$BG461)*--(BQ$3&gt;=$BH461))*(1+$BJ461*--(BQ$3&gt;=$BK461))*--(IFERROR(MOD(MONTH(BQ$3),$BI461),0)=0)</f>
        <v>#REF!</v>
      </c>
      <c r="BR461" s="94" t="e">
        <f t="shared" si="1240"/>
        <v>#REF!</v>
      </c>
      <c r="BS461" s="94" t="e">
        <f t="shared" si="1240"/>
        <v>#REF!</v>
      </c>
      <c r="BT461" s="94" t="e">
        <f t="shared" si="1240"/>
        <v>#REF!</v>
      </c>
      <c r="BU461" s="94" t="e">
        <f t="shared" si="1240"/>
        <v>#REF!</v>
      </c>
      <c r="BV461" s="94" t="e">
        <f t="shared" si="1240"/>
        <v>#REF!</v>
      </c>
      <c r="BW461" s="94" t="e">
        <f t="shared" si="1240"/>
        <v>#REF!</v>
      </c>
      <c r="BX461" s="94" t="e">
        <f t="shared" si="1240"/>
        <v>#REF!</v>
      </c>
      <c r="BY461" s="79"/>
      <c r="BZ461" s="80" t="e">
        <f t="shared" si="1212"/>
        <v>#REF!</v>
      </c>
      <c r="CA461" s="85" t="e">
        <f>BZ461/BZ397</f>
        <v>#REF!</v>
      </c>
      <c r="CB461" s="60"/>
      <c r="CC461" s="94" t="e">
        <f t="shared" ref="CC461:CN461" si="1241">((CC395*$G461*--(AND($BF461=0,$BG461=0))+$BF461+CC395*$BG461)*--(CC$3&gt;=$BH461))*(1+$BJ461*--(CC$3&gt;=$BK461))*--(IFERROR(MOD(MONTH(CC$3),$BI461),0)=0)</f>
        <v>#REF!</v>
      </c>
      <c r="CD461" s="94" t="e">
        <f t="shared" si="1241"/>
        <v>#REF!</v>
      </c>
      <c r="CE461" s="94" t="e">
        <f t="shared" si="1241"/>
        <v>#REF!</v>
      </c>
      <c r="CF461" s="94" t="e">
        <f t="shared" si="1241"/>
        <v>#REF!</v>
      </c>
      <c r="CG461" s="94" t="e">
        <f t="shared" si="1241"/>
        <v>#REF!</v>
      </c>
      <c r="CH461" s="94" t="e">
        <f t="shared" si="1241"/>
        <v>#REF!</v>
      </c>
      <c r="CI461" s="94" t="e">
        <f t="shared" si="1241"/>
        <v>#REF!</v>
      </c>
      <c r="CJ461" s="94" t="e">
        <f t="shared" si="1241"/>
        <v>#REF!</v>
      </c>
      <c r="CK461" s="94" t="e">
        <f t="shared" si="1241"/>
        <v>#REF!</v>
      </c>
      <c r="CL461" s="94" t="e">
        <f t="shared" si="1241"/>
        <v>#REF!</v>
      </c>
      <c r="CM461" s="94" t="e">
        <f t="shared" si="1241"/>
        <v>#REF!</v>
      </c>
      <c r="CN461" s="94" t="e">
        <f t="shared" si="1241"/>
        <v>#REF!</v>
      </c>
      <c r="CO461" s="79"/>
      <c r="CP461" s="80" t="e">
        <f t="shared" si="1214"/>
        <v>#REF!</v>
      </c>
      <c r="CQ461" s="85" t="e">
        <f>CP461/CP397</f>
        <v>#REF!</v>
      </c>
    </row>
    <row r="462" spans="1:95" ht="10.5" customHeight="1" outlineLevel="1" x14ac:dyDescent="0.25">
      <c r="A462" s="70" t="str">
        <f t="shared" si="1239"/>
        <v>DespesaRendimentos aplicações</v>
      </c>
      <c r="B462" s="114" t="s">
        <v>53</v>
      </c>
      <c r="C462" s="78" t="s">
        <v>294</v>
      </c>
      <c r="D462" s="79" t="s">
        <v>165</v>
      </c>
      <c r="E462" s="79" t="e">
        <f>D395</f>
        <v>#REF!</v>
      </c>
      <c r="F462" s="79"/>
      <c r="G462" s="85">
        <v>0</v>
      </c>
      <c r="H462" s="79"/>
      <c r="I462" s="94">
        <v>0</v>
      </c>
      <c r="J462" s="94">
        <v>0</v>
      </c>
      <c r="K462" s="94">
        <v>0</v>
      </c>
      <c r="L462" s="94">
        <v>0</v>
      </c>
      <c r="M462" s="94">
        <v>0</v>
      </c>
      <c r="N462" s="94">
        <v>0</v>
      </c>
      <c r="O462" s="94">
        <v>0</v>
      </c>
      <c r="P462" s="94">
        <v>0</v>
      </c>
      <c r="Q462" s="94">
        <v>0</v>
      </c>
      <c r="R462" s="94">
        <v>0</v>
      </c>
      <c r="S462" s="94">
        <v>0</v>
      </c>
      <c r="T462" s="94">
        <v>0</v>
      </c>
      <c r="U462" s="79"/>
      <c r="V462" s="80">
        <f t="shared" si="1207"/>
        <v>0</v>
      </c>
      <c r="W462" s="85" t="e">
        <f>V462/V397</f>
        <v>#REF!</v>
      </c>
      <c r="X462" s="60"/>
      <c r="Y462" s="94">
        <f t="array" ref="Y462">IFERROR(INDEX(#REF!,MATCH($A395&amp;$D462,#REF!,0),MATCH(Y$3,#REF!,0)),0)</f>
        <v>0</v>
      </c>
      <c r="Z462" s="94">
        <f t="array" ref="Z462">IFERROR(INDEX(#REF!,MATCH($A395&amp;$D462,#REF!,0),MATCH(Z$3,#REF!,0)),0)</f>
        <v>0</v>
      </c>
      <c r="AA462" s="94">
        <f t="array" ref="AA462">IFERROR(INDEX(#REF!,MATCH($A395&amp;$D462,#REF!,0),MATCH(AA$3,#REF!,0)),0)</f>
        <v>0</v>
      </c>
      <c r="AB462" s="94">
        <f t="array" ref="AB462">IFERROR(INDEX(#REF!,MATCH($A395&amp;$D462,#REF!,0),MATCH(AB$3,#REF!,0)),0)</f>
        <v>0</v>
      </c>
      <c r="AC462" s="94">
        <f t="array" ref="AC462">IFERROR(INDEX(#REF!,MATCH($A395&amp;$D462,#REF!,0),MATCH(AC$3,#REF!,0)),0)</f>
        <v>0</v>
      </c>
      <c r="AD462" s="94">
        <f t="array" ref="AD462">IFERROR(INDEX(#REF!,MATCH($A395&amp;$D462,#REF!,0),MATCH(AD$3,#REF!,0)),0)</f>
        <v>0</v>
      </c>
      <c r="AE462" s="94">
        <f t="array" ref="AE462">IFERROR(INDEX(#REF!,MATCH($A395&amp;$D462,#REF!,0),MATCH(AE$3,#REF!,0)),0)</f>
        <v>0</v>
      </c>
      <c r="AF462" s="94">
        <f t="array" ref="AF462">IFERROR(INDEX(#REF!,MATCH($A395&amp;$D462,#REF!,0),MATCH(AF$3,#REF!,0)),0)</f>
        <v>0</v>
      </c>
      <c r="AG462" s="94">
        <f t="array" ref="AG462">IFERROR(INDEX(#REF!,MATCH($A395&amp;$D462,#REF!,0),MATCH(AG$3,#REF!,0)),0)</f>
        <v>0</v>
      </c>
      <c r="AH462" s="94">
        <f t="array" ref="AH462">IFERROR(INDEX(#REF!,MATCH($A395&amp;$D462,#REF!,0),MATCH(AH$3,#REF!,0)),0)</f>
        <v>0</v>
      </c>
      <c r="AI462" s="94">
        <f t="array" ref="AI462">IFERROR(INDEX(#REF!,MATCH($A395&amp;$D462,#REF!,0),MATCH(AI$3,#REF!,0)),0)</f>
        <v>0</v>
      </c>
      <c r="AJ462" s="94">
        <f t="array" ref="AJ462">IFERROR(INDEX(#REF!,MATCH($A395&amp;$D462,#REF!,0),MATCH(AJ$3,#REF!,0)),0)</f>
        <v>0</v>
      </c>
      <c r="AK462" s="79"/>
      <c r="AL462" s="80">
        <f t="shared" si="1208"/>
        <v>0</v>
      </c>
      <c r="AM462" s="85" t="e">
        <f>AL462/AL397</f>
        <v>#DIV/0!</v>
      </c>
      <c r="AN462" s="60" t="e">
        <f>D395&amp;D462</f>
        <v>#REF!</v>
      </c>
      <c r="AO462" s="94">
        <f t="array" ref="AO462">IFERROR(INDEX(#REF!,MATCH($A395&amp;$D462,#REF!,0),MATCH(AO$3,#REF!,0)),0)</f>
        <v>0</v>
      </c>
      <c r="AP462" s="94">
        <f t="array" ref="AP462">IFERROR(INDEX(#REF!,MATCH($A395&amp;$D462,#REF!,0),MATCH(AP$3,#REF!,0)),0)</f>
        <v>0</v>
      </c>
      <c r="AQ462" s="94">
        <f t="array" ref="AQ462">IFERROR(INDEX(#REF!,MATCH($A395&amp;$D462,#REF!,0),MATCH(AQ$3,#REF!,0)),0)</f>
        <v>0</v>
      </c>
      <c r="AR462" s="94">
        <f t="array" ref="AR462">IFERROR(INDEX(#REF!,MATCH($A395&amp;$D462,#REF!,0),MATCH(AR$3,#REF!,0)),0)</f>
        <v>0</v>
      </c>
      <c r="AS462" s="94">
        <f t="array" ref="AS462">IFERROR(INDEX(#REF!,MATCH($A395&amp;$D462,#REF!,0),MATCH(AS$3,#REF!,0)),0)</f>
        <v>0</v>
      </c>
      <c r="AT462" s="94">
        <f t="array" ref="AT462">IFERROR(INDEX(#REF!,MATCH($A395&amp;$D462,#REF!,0),MATCH(AT$3,#REF!,0)),0)</f>
        <v>0</v>
      </c>
      <c r="AU462" s="94">
        <f t="array" ref="AU462">IFERROR(INDEX(#REF!,MATCH($A395&amp;$D462,#REF!,0),MATCH(AU$3,#REF!,0)),0)</f>
        <v>0</v>
      </c>
      <c r="AV462" s="94">
        <f t="array" ref="AV462">IFERROR(INDEX(#REF!,MATCH($A395&amp;$D462,#REF!,0),MATCH(AV$3,#REF!,0)),0)</f>
        <v>0</v>
      </c>
      <c r="AW462" s="94">
        <f t="array" ref="AW462">IFERROR(INDEX(#REF!,MATCH($A395&amp;$D462,#REF!,0),MATCH(AW$3,#REF!,0)),0)</f>
        <v>0</v>
      </c>
      <c r="AX462" s="94">
        <f t="array" ref="AX462">IFERROR(INDEX(#REF!,MATCH($A395&amp;$D462,#REF!,0),MATCH(AX$3,#REF!,0)),0)</f>
        <v>0</v>
      </c>
      <c r="AY462" s="94">
        <f t="array" ref="AY462">IFERROR(INDEX(#REF!,MATCH($A395&amp;$D462,#REF!,0),MATCH(AY$3,#REF!,0)),0)</f>
        <v>0</v>
      </c>
      <c r="AZ462" s="94">
        <f t="array" ref="AZ462">IFERROR(INDEX(#REF!,MATCH($A395&amp;$D462,#REF!,0),MATCH(AZ$3,#REF!,0)),0)</f>
        <v>0</v>
      </c>
      <c r="BA462" s="79"/>
      <c r="BB462" s="80">
        <f t="shared" si="1209"/>
        <v>0</v>
      </c>
      <c r="BC462" s="85" t="e">
        <f>BB462/BB397</f>
        <v>#DIV/0!</v>
      </c>
      <c r="BD462" s="60"/>
      <c r="BE462" s="94"/>
      <c r="BF462" s="115"/>
      <c r="BG462" s="115"/>
      <c r="BH462" s="111"/>
      <c r="BI462" s="111"/>
      <c r="BJ462" s="112"/>
      <c r="BK462" s="111"/>
      <c r="BL462" s="60"/>
      <c r="BM462" s="94">
        <f t="array" ref="BM462">IFERROR(INDEX(#REF!,MATCH($A395&amp;$D462,#REF!,0),MATCH(BM$3,#REF!,0)),0)</f>
        <v>0</v>
      </c>
      <c r="BN462" s="94">
        <f t="array" ref="BN462">IFERROR(INDEX(#REF!,MATCH($A395&amp;$D462,#REF!,0),MATCH(BN$3,#REF!,0)),0)</f>
        <v>0</v>
      </c>
      <c r="BO462" s="94">
        <f t="array" ref="BO462">IFERROR(INDEX(#REF!,MATCH($A395&amp;$D462,#REF!,0),MATCH(BO$3,#REF!,0)),0)</f>
        <v>0</v>
      </c>
      <c r="BP462" s="94">
        <f t="array" ref="BP462">IFERROR(INDEX(#REF!,MATCH($A395&amp;$D462,#REF!,0),MATCH(BP$3,#REF!,0)),0)</f>
        <v>0</v>
      </c>
      <c r="BQ462" s="94">
        <f t="shared" si="1240"/>
        <v>0</v>
      </c>
      <c r="BR462" s="94">
        <f t="shared" si="1240"/>
        <v>0</v>
      </c>
      <c r="BS462" s="94">
        <f t="shared" si="1240"/>
        <v>0</v>
      </c>
      <c r="BT462" s="94">
        <f t="shared" si="1240"/>
        <v>0</v>
      </c>
      <c r="BU462" s="94">
        <f t="shared" si="1240"/>
        <v>0</v>
      </c>
      <c r="BV462" s="94">
        <f t="shared" si="1240"/>
        <v>0</v>
      </c>
      <c r="BW462" s="94">
        <f t="shared" si="1240"/>
        <v>0</v>
      </c>
      <c r="BX462" s="94">
        <f t="shared" si="1240"/>
        <v>0</v>
      </c>
      <c r="BY462" s="79"/>
      <c r="BZ462" s="80">
        <f t="shared" si="1212"/>
        <v>0</v>
      </c>
      <c r="CA462" s="85" t="e">
        <f>BZ462/BZ397</f>
        <v>#REF!</v>
      </c>
      <c r="CB462" s="60"/>
      <c r="CC462" s="94">
        <f t="shared" ref="CC462:CN462" si="1242">((CC396*$G462*--(AND($BF462=0,$BG462=0))+$BF462+CC396*$BG462)*--(CC$3&gt;=$BH462))*(1+$BJ462*--(CC$3&gt;=$BK462))*--(IFERROR(MOD(MONTH(CC$3),$BI462),0)=0)</f>
        <v>0</v>
      </c>
      <c r="CD462" s="94">
        <f t="shared" si="1242"/>
        <v>0</v>
      </c>
      <c r="CE462" s="94">
        <f t="shared" si="1242"/>
        <v>0</v>
      </c>
      <c r="CF462" s="94">
        <f t="shared" si="1242"/>
        <v>0</v>
      </c>
      <c r="CG462" s="94">
        <f t="shared" si="1242"/>
        <v>0</v>
      </c>
      <c r="CH462" s="94">
        <f t="shared" si="1242"/>
        <v>0</v>
      </c>
      <c r="CI462" s="94">
        <f t="shared" si="1242"/>
        <v>0</v>
      </c>
      <c r="CJ462" s="94">
        <f t="shared" si="1242"/>
        <v>0</v>
      </c>
      <c r="CK462" s="94">
        <f t="shared" si="1242"/>
        <v>0</v>
      </c>
      <c r="CL462" s="94">
        <f t="shared" si="1242"/>
        <v>0</v>
      </c>
      <c r="CM462" s="94">
        <f t="shared" si="1242"/>
        <v>0</v>
      </c>
      <c r="CN462" s="94">
        <f t="shared" si="1242"/>
        <v>0</v>
      </c>
      <c r="CO462" s="79"/>
      <c r="CP462" s="80">
        <f t="shared" si="1214"/>
        <v>0</v>
      </c>
      <c r="CQ462" s="85" t="e">
        <f>CP462/CP397</f>
        <v>#REF!</v>
      </c>
    </row>
    <row r="463" spans="1:95" ht="10.5" customHeight="1" outlineLevel="1" x14ac:dyDescent="0.25">
      <c r="A463" s="70" t="str">
        <f t="shared" si="1239"/>
        <v>DespesaAluguel máquina de cartão</v>
      </c>
      <c r="B463" s="114" t="s">
        <v>53</v>
      </c>
      <c r="C463" s="78" t="s">
        <v>294</v>
      </c>
      <c r="D463" s="79" t="s">
        <v>166</v>
      </c>
      <c r="E463" s="79" t="e">
        <f>D395</f>
        <v>#REF!</v>
      </c>
      <c r="F463" s="79"/>
      <c r="G463" s="85">
        <v>0</v>
      </c>
      <c r="H463" s="79"/>
      <c r="I463" s="94">
        <v>0</v>
      </c>
      <c r="J463" s="94">
        <v>0</v>
      </c>
      <c r="K463" s="94">
        <v>0</v>
      </c>
      <c r="L463" s="94">
        <v>0</v>
      </c>
      <c r="M463" s="94">
        <v>0</v>
      </c>
      <c r="N463" s="94">
        <v>0</v>
      </c>
      <c r="O463" s="94">
        <v>0</v>
      </c>
      <c r="P463" s="94">
        <v>0</v>
      </c>
      <c r="Q463" s="94">
        <v>0</v>
      </c>
      <c r="R463" s="94">
        <v>0</v>
      </c>
      <c r="S463" s="94">
        <v>0</v>
      </c>
      <c r="T463" s="94">
        <v>0</v>
      </c>
      <c r="U463" s="79"/>
      <c r="V463" s="80">
        <f t="shared" si="1207"/>
        <v>0</v>
      </c>
      <c r="W463" s="85" t="e">
        <f>V463/V397</f>
        <v>#REF!</v>
      </c>
      <c r="X463" s="60"/>
      <c r="Y463" s="94">
        <f t="array" ref="Y463">IFERROR(INDEX(#REF!,MATCH($A395&amp;$D463,#REF!,0),MATCH(Y$3,#REF!,0)),0)</f>
        <v>0</v>
      </c>
      <c r="Z463" s="94">
        <f t="array" ref="Z463">IFERROR(INDEX(#REF!,MATCH($A395&amp;$D463,#REF!,0),MATCH(Z$3,#REF!,0)),0)</f>
        <v>0</v>
      </c>
      <c r="AA463" s="94">
        <f t="array" ref="AA463">IFERROR(INDEX(#REF!,MATCH($A395&amp;$D463,#REF!,0),MATCH(AA$3,#REF!,0)),0)</f>
        <v>0</v>
      </c>
      <c r="AB463" s="94">
        <f t="array" ref="AB463">IFERROR(INDEX(#REF!,MATCH($A395&amp;$D463,#REF!,0),MATCH(AB$3,#REF!,0)),0)</f>
        <v>0</v>
      </c>
      <c r="AC463" s="94">
        <f t="array" ref="AC463">IFERROR(INDEX(#REF!,MATCH($A395&amp;$D463,#REF!,0),MATCH(AC$3,#REF!,0)),0)</f>
        <v>0</v>
      </c>
      <c r="AD463" s="94">
        <f t="array" ref="AD463">IFERROR(INDEX(#REF!,MATCH($A395&amp;$D463,#REF!,0),MATCH(AD$3,#REF!,0)),0)</f>
        <v>0</v>
      </c>
      <c r="AE463" s="94">
        <f t="array" ref="AE463">IFERROR(INDEX(#REF!,MATCH($A395&amp;$D463,#REF!,0),MATCH(AE$3,#REF!,0)),0)</f>
        <v>0</v>
      </c>
      <c r="AF463" s="94">
        <f t="array" ref="AF463">IFERROR(INDEX(#REF!,MATCH($A395&amp;$D463,#REF!,0),MATCH(AF$3,#REF!,0)),0)</f>
        <v>0</v>
      </c>
      <c r="AG463" s="94">
        <f t="array" ref="AG463">IFERROR(INDEX(#REF!,MATCH($A395&amp;$D463,#REF!,0),MATCH(AG$3,#REF!,0)),0)</f>
        <v>0</v>
      </c>
      <c r="AH463" s="94">
        <f t="array" ref="AH463">IFERROR(INDEX(#REF!,MATCH($A395&amp;$D463,#REF!,0),MATCH(AH$3,#REF!,0)),0)</f>
        <v>0</v>
      </c>
      <c r="AI463" s="94">
        <f t="array" ref="AI463">IFERROR(INDEX(#REF!,MATCH($A395&amp;$D463,#REF!,0),MATCH(AI$3,#REF!,0)),0)</f>
        <v>0</v>
      </c>
      <c r="AJ463" s="94">
        <f t="array" ref="AJ463">IFERROR(INDEX(#REF!,MATCH($A395&amp;$D463,#REF!,0),MATCH(AJ$3,#REF!,0)),0)</f>
        <v>0</v>
      </c>
      <c r="AK463" s="79"/>
      <c r="AL463" s="80">
        <f t="shared" si="1208"/>
        <v>0</v>
      </c>
      <c r="AM463" s="85" t="e">
        <f>AL463/AL397</f>
        <v>#DIV/0!</v>
      </c>
      <c r="AN463" s="60" t="e">
        <f>D395&amp;D463</f>
        <v>#REF!</v>
      </c>
      <c r="AO463" s="94">
        <f t="array" ref="AO463">IFERROR(INDEX(#REF!,MATCH($A395&amp;$D463,#REF!,0),MATCH(AO$3,#REF!,0)),0)</f>
        <v>0</v>
      </c>
      <c r="AP463" s="94">
        <f t="array" ref="AP463">IFERROR(INDEX(#REF!,MATCH($A395&amp;$D463,#REF!,0),MATCH(AP$3,#REF!,0)),0)</f>
        <v>0</v>
      </c>
      <c r="AQ463" s="94">
        <f t="array" ref="AQ463">IFERROR(INDEX(#REF!,MATCH($A395&amp;$D463,#REF!,0),MATCH(AQ$3,#REF!,0)),0)</f>
        <v>0</v>
      </c>
      <c r="AR463" s="94">
        <f t="array" ref="AR463">IFERROR(INDEX(#REF!,MATCH($A395&amp;$D463,#REF!,0),MATCH(AR$3,#REF!,0)),0)</f>
        <v>0</v>
      </c>
      <c r="AS463" s="94">
        <f t="array" ref="AS463">IFERROR(INDEX(#REF!,MATCH($A395&amp;$D463,#REF!,0),MATCH(AS$3,#REF!,0)),0)</f>
        <v>0</v>
      </c>
      <c r="AT463" s="94">
        <f t="array" ref="AT463">IFERROR(INDEX(#REF!,MATCH($A395&amp;$D463,#REF!,0),MATCH(AT$3,#REF!,0)),0)</f>
        <v>0</v>
      </c>
      <c r="AU463" s="94">
        <f t="array" ref="AU463">IFERROR(INDEX(#REF!,MATCH($A395&amp;$D463,#REF!,0),MATCH(AU$3,#REF!,0)),0)</f>
        <v>0</v>
      </c>
      <c r="AV463" s="94">
        <f t="array" ref="AV463">IFERROR(INDEX(#REF!,MATCH($A395&amp;$D463,#REF!,0),MATCH(AV$3,#REF!,0)),0)</f>
        <v>0</v>
      </c>
      <c r="AW463" s="94">
        <f t="array" ref="AW463">IFERROR(INDEX(#REF!,MATCH($A395&amp;$D463,#REF!,0),MATCH(AW$3,#REF!,0)),0)</f>
        <v>0</v>
      </c>
      <c r="AX463" s="94">
        <f t="array" ref="AX463">IFERROR(INDEX(#REF!,MATCH($A395&amp;$D463,#REF!,0),MATCH(AX$3,#REF!,0)),0)</f>
        <v>0</v>
      </c>
      <c r="AY463" s="94">
        <f t="array" ref="AY463">IFERROR(INDEX(#REF!,MATCH($A395&amp;$D463,#REF!,0),MATCH(AY$3,#REF!,0)),0)</f>
        <v>0</v>
      </c>
      <c r="AZ463" s="94">
        <f t="array" ref="AZ463">IFERROR(INDEX(#REF!,MATCH($A395&amp;$D463,#REF!,0),MATCH(AZ$3,#REF!,0)),0)</f>
        <v>0</v>
      </c>
      <c r="BA463" s="79"/>
      <c r="BB463" s="80">
        <f t="shared" si="1209"/>
        <v>0</v>
      </c>
      <c r="BC463" s="85" t="e">
        <f>BB463/BB397</f>
        <v>#DIV/0!</v>
      </c>
      <c r="BD463" s="60"/>
      <c r="BE463" s="94"/>
      <c r="BF463" s="115"/>
      <c r="BG463" s="115"/>
      <c r="BH463" s="111"/>
      <c r="BI463" s="111"/>
      <c r="BJ463" s="112"/>
      <c r="BK463" s="111"/>
      <c r="BL463" s="60"/>
      <c r="BM463" s="94">
        <f t="array" ref="BM463">IFERROR(INDEX(#REF!,MATCH($A395&amp;$D463,#REF!,0),MATCH(BM$3,#REF!,0)),0)</f>
        <v>0</v>
      </c>
      <c r="BN463" s="94">
        <f t="array" ref="BN463">IFERROR(INDEX(#REF!,MATCH($A395&amp;$D463,#REF!,0),MATCH(BN$3,#REF!,0)),0)</f>
        <v>0</v>
      </c>
      <c r="BO463" s="94">
        <f t="array" ref="BO463">IFERROR(INDEX(#REF!,MATCH($A395&amp;$D463,#REF!,0),MATCH(BO$3,#REF!,0)),0)</f>
        <v>0</v>
      </c>
      <c r="BP463" s="94">
        <f t="array" ref="BP463">IFERROR(INDEX(#REF!,MATCH($A395&amp;$D463,#REF!,0),MATCH(BP$3,#REF!,0)),0)</f>
        <v>0</v>
      </c>
      <c r="BQ463" s="94" t="e">
        <f t="shared" si="1240"/>
        <v>#REF!</v>
      </c>
      <c r="BR463" s="94" t="e">
        <f t="shared" si="1240"/>
        <v>#REF!</v>
      </c>
      <c r="BS463" s="94" t="e">
        <f t="shared" si="1240"/>
        <v>#REF!</v>
      </c>
      <c r="BT463" s="94" t="e">
        <f t="shared" si="1240"/>
        <v>#REF!</v>
      </c>
      <c r="BU463" s="94" t="e">
        <f t="shared" si="1240"/>
        <v>#REF!</v>
      </c>
      <c r="BV463" s="94" t="e">
        <f t="shared" si="1240"/>
        <v>#REF!</v>
      </c>
      <c r="BW463" s="94" t="e">
        <f t="shared" si="1240"/>
        <v>#REF!</v>
      </c>
      <c r="BX463" s="94" t="e">
        <f t="shared" si="1240"/>
        <v>#REF!</v>
      </c>
      <c r="BY463" s="79"/>
      <c r="BZ463" s="80" t="e">
        <f t="shared" si="1212"/>
        <v>#REF!</v>
      </c>
      <c r="CA463" s="85" t="e">
        <f>BZ463/BZ397</f>
        <v>#REF!</v>
      </c>
      <c r="CB463" s="60"/>
      <c r="CC463" s="94" t="e">
        <f t="shared" ref="CC463:CN463" si="1243">((CC397*$G463*--(AND($BF463=0,$BG463=0))+$BF463+CC397*$BG463)*--(CC$3&gt;=$BH463))*(1+$BJ463*--(CC$3&gt;=$BK463))*--(IFERROR(MOD(MONTH(CC$3),$BI463),0)=0)</f>
        <v>#REF!</v>
      </c>
      <c r="CD463" s="94" t="e">
        <f t="shared" si="1243"/>
        <v>#REF!</v>
      </c>
      <c r="CE463" s="94" t="e">
        <f t="shared" si="1243"/>
        <v>#REF!</v>
      </c>
      <c r="CF463" s="94" t="e">
        <f t="shared" si="1243"/>
        <v>#REF!</v>
      </c>
      <c r="CG463" s="94" t="e">
        <f t="shared" si="1243"/>
        <v>#REF!</v>
      </c>
      <c r="CH463" s="94" t="e">
        <f t="shared" si="1243"/>
        <v>#REF!</v>
      </c>
      <c r="CI463" s="94" t="e">
        <f t="shared" si="1243"/>
        <v>#REF!</v>
      </c>
      <c r="CJ463" s="94" t="e">
        <f t="shared" si="1243"/>
        <v>#REF!</v>
      </c>
      <c r="CK463" s="94" t="e">
        <f t="shared" si="1243"/>
        <v>#REF!</v>
      </c>
      <c r="CL463" s="94" t="e">
        <f t="shared" si="1243"/>
        <v>#REF!</v>
      </c>
      <c r="CM463" s="94" t="e">
        <f t="shared" si="1243"/>
        <v>#REF!</v>
      </c>
      <c r="CN463" s="94" t="e">
        <f t="shared" si="1243"/>
        <v>#REF!</v>
      </c>
      <c r="CO463" s="79"/>
      <c r="CP463" s="80" t="e">
        <f t="shared" si="1214"/>
        <v>#REF!</v>
      </c>
      <c r="CQ463" s="85" t="e">
        <f>CP463/CP397</f>
        <v>#REF!</v>
      </c>
    </row>
    <row r="464" spans="1:95" ht="10.5" customHeight="1" outlineLevel="1" x14ac:dyDescent="0.25">
      <c r="A464" s="70" t="str">
        <f t="shared" si="1239"/>
        <v>DespesaCheque especial</v>
      </c>
      <c r="B464" s="114" t="s">
        <v>53</v>
      </c>
      <c r="C464" s="78" t="s">
        <v>295</v>
      </c>
      <c r="D464" s="79" t="s">
        <v>167</v>
      </c>
      <c r="E464" s="79" t="e">
        <f>D395</f>
        <v>#REF!</v>
      </c>
      <c r="F464" s="79"/>
      <c r="G464" s="85">
        <v>0</v>
      </c>
      <c r="H464" s="79"/>
      <c r="I464" s="94">
        <v>0</v>
      </c>
      <c r="J464" s="94">
        <v>0</v>
      </c>
      <c r="K464" s="94">
        <v>0</v>
      </c>
      <c r="L464" s="94">
        <v>0</v>
      </c>
      <c r="M464" s="94">
        <v>0</v>
      </c>
      <c r="N464" s="94">
        <v>0</v>
      </c>
      <c r="O464" s="94">
        <v>0</v>
      </c>
      <c r="P464" s="94">
        <v>0</v>
      </c>
      <c r="Q464" s="94">
        <v>0</v>
      </c>
      <c r="R464" s="94">
        <v>0</v>
      </c>
      <c r="S464" s="94">
        <v>0</v>
      </c>
      <c r="T464" s="94">
        <v>0</v>
      </c>
      <c r="U464" s="79"/>
      <c r="V464" s="80">
        <f t="shared" si="1207"/>
        <v>0</v>
      </c>
      <c r="W464" s="85" t="e">
        <f>V464/V397</f>
        <v>#REF!</v>
      </c>
      <c r="X464" s="60"/>
      <c r="Y464" s="94">
        <f t="array" ref="Y464">IFERROR(INDEX(#REF!,MATCH($A395&amp;$D464,#REF!,0),MATCH(Y$3,#REF!,0)),0)</f>
        <v>0</v>
      </c>
      <c r="Z464" s="94">
        <f t="array" ref="Z464">IFERROR(INDEX(#REF!,MATCH($A395&amp;$D464,#REF!,0),MATCH(Z$3,#REF!,0)),0)</f>
        <v>0</v>
      </c>
      <c r="AA464" s="94">
        <f t="array" ref="AA464">IFERROR(INDEX(#REF!,MATCH($A395&amp;$D464,#REF!,0),MATCH(AA$3,#REF!,0)),0)</f>
        <v>0</v>
      </c>
      <c r="AB464" s="94">
        <f t="array" ref="AB464">IFERROR(INDEX(#REF!,MATCH($A395&amp;$D464,#REF!,0),MATCH(AB$3,#REF!,0)),0)</f>
        <v>0</v>
      </c>
      <c r="AC464" s="94">
        <f t="array" ref="AC464">IFERROR(INDEX(#REF!,MATCH($A395&amp;$D464,#REF!,0),MATCH(AC$3,#REF!,0)),0)</f>
        <v>0</v>
      </c>
      <c r="AD464" s="94">
        <f t="array" ref="AD464">IFERROR(INDEX(#REF!,MATCH($A395&amp;$D464,#REF!,0),MATCH(AD$3,#REF!,0)),0)</f>
        <v>0</v>
      </c>
      <c r="AE464" s="94">
        <f t="array" ref="AE464">IFERROR(INDEX(#REF!,MATCH($A395&amp;$D464,#REF!,0),MATCH(AE$3,#REF!,0)),0)</f>
        <v>0</v>
      </c>
      <c r="AF464" s="94">
        <f t="array" ref="AF464">IFERROR(INDEX(#REF!,MATCH($A395&amp;$D464,#REF!,0),MATCH(AF$3,#REF!,0)),0)</f>
        <v>0</v>
      </c>
      <c r="AG464" s="94">
        <f t="array" ref="AG464">IFERROR(INDEX(#REF!,MATCH($A395&amp;$D464,#REF!,0),MATCH(AG$3,#REF!,0)),0)</f>
        <v>0</v>
      </c>
      <c r="AH464" s="94">
        <f t="array" ref="AH464">IFERROR(INDEX(#REF!,MATCH($A395&amp;$D464,#REF!,0),MATCH(AH$3,#REF!,0)),0)</f>
        <v>0</v>
      </c>
      <c r="AI464" s="94">
        <f t="array" ref="AI464">IFERROR(INDEX(#REF!,MATCH($A395&amp;$D464,#REF!,0),MATCH(AI$3,#REF!,0)),0)</f>
        <v>0</v>
      </c>
      <c r="AJ464" s="94">
        <f t="array" ref="AJ464">IFERROR(INDEX(#REF!,MATCH($A395&amp;$D464,#REF!,0),MATCH(AJ$3,#REF!,0)),0)</f>
        <v>0</v>
      </c>
      <c r="AK464" s="79"/>
      <c r="AL464" s="80">
        <f t="shared" si="1208"/>
        <v>0</v>
      </c>
      <c r="AM464" s="85" t="e">
        <f>AL464/AL397</f>
        <v>#DIV/0!</v>
      </c>
      <c r="AN464" s="60" t="e">
        <f>D395&amp;D464</f>
        <v>#REF!</v>
      </c>
      <c r="AO464" s="94">
        <f t="array" ref="AO464">IFERROR(INDEX(#REF!,MATCH($A395&amp;$D464,#REF!,0),MATCH(AO$3,#REF!,0)),0)</f>
        <v>0</v>
      </c>
      <c r="AP464" s="94">
        <f t="array" ref="AP464">IFERROR(INDEX(#REF!,MATCH($A395&amp;$D464,#REF!,0),MATCH(AP$3,#REF!,0)),0)</f>
        <v>0</v>
      </c>
      <c r="AQ464" s="94">
        <f t="array" ref="AQ464">IFERROR(INDEX(#REF!,MATCH($A395&amp;$D464,#REF!,0),MATCH(AQ$3,#REF!,0)),0)</f>
        <v>0</v>
      </c>
      <c r="AR464" s="94">
        <f t="array" ref="AR464">IFERROR(INDEX(#REF!,MATCH($A395&amp;$D464,#REF!,0),MATCH(AR$3,#REF!,0)),0)</f>
        <v>0</v>
      </c>
      <c r="AS464" s="94">
        <f t="array" ref="AS464">IFERROR(INDEX(#REF!,MATCH($A395&amp;$D464,#REF!,0),MATCH(AS$3,#REF!,0)),0)</f>
        <v>0</v>
      </c>
      <c r="AT464" s="94">
        <f t="array" ref="AT464">IFERROR(INDEX(#REF!,MATCH($A395&amp;$D464,#REF!,0),MATCH(AT$3,#REF!,0)),0)</f>
        <v>0</v>
      </c>
      <c r="AU464" s="94">
        <f t="array" ref="AU464">IFERROR(INDEX(#REF!,MATCH($A395&amp;$D464,#REF!,0),MATCH(AU$3,#REF!,0)),0)</f>
        <v>0</v>
      </c>
      <c r="AV464" s="94">
        <f t="array" ref="AV464">IFERROR(INDEX(#REF!,MATCH($A395&amp;$D464,#REF!,0),MATCH(AV$3,#REF!,0)),0)</f>
        <v>0</v>
      </c>
      <c r="AW464" s="94">
        <f t="array" ref="AW464">IFERROR(INDEX(#REF!,MATCH($A395&amp;$D464,#REF!,0),MATCH(AW$3,#REF!,0)),0)</f>
        <v>0</v>
      </c>
      <c r="AX464" s="94">
        <f t="array" ref="AX464">IFERROR(INDEX(#REF!,MATCH($A395&amp;$D464,#REF!,0),MATCH(AX$3,#REF!,0)),0)</f>
        <v>0</v>
      </c>
      <c r="AY464" s="94">
        <f t="array" ref="AY464">IFERROR(INDEX(#REF!,MATCH($A395&amp;$D464,#REF!,0),MATCH(AY$3,#REF!,0)),0)</f>
        <v>0</v>
      </c>
      <c r="AZ464" s="94">
        <f t="array" ref="AZ464">IFERROR(INDEX(#REF!,MATCH($A395&amp;$D464,#REF!,0),MATCH(AZ$3,#REF!,0)),0)</f>
        <v>0</v>
      </c>
      <c r="BA464" s="79"/>
      <c r="BB464" s="80">
        <f t="shared" si="1209"/>
        <v>0</v>
      </c>
      <c r="BC464" s="85" t="e">
        <f>BB464/BB397</f>
        <v>#DIV/0!</v>
      </c>
      <c r="BD464" s="60"/>
      <c r="BE464" s="94"/>
      <c r="BF464" s="115"/>
      <c r="BG464" s="115"/>
      <c r="BH464" s="111"/>
      <c r="BI464" s="111"/>
      <c r="BJ464" s="112">
        <v>-1</v>
      </c>
      <c r="BK464" s="111"/>
      <c r="BL464" s="60"/>
      <c r="BM464" s="94">
        <f t="array" ref="BM464">IFERROR(INDEX(#REF!,MATCH($A395&amp;$D464,#REF!,0),MATCH(BM$3,#REF!,0)),0)</f>
        <v>0</v>
      </c>
      <c r="BN464" s="94">
        <f t="array" ref="BN464">IFERROR(INDEX(#REF!,MATCH($A395&amp;$D464,#REF!,0),MATCH(BN$3,#REF!,0)),0)</f>
        <v>0</v>
      </c>
      <c r="BO464" s="94">
        <f t="array" ref="BO464">IFERROR(INDEX(#REF!,MATCH($A395&amp;$D464,#REF!,0),MATCH(BO$3,#REF!,0)),0)</f>
        <v>0</v>
      </c>
      <c r="BP464" s="94">
        <f t="array" ref="BP464">IFERROR(INDEX(#REF!,MATCH($A395&amp;$D464,#REF!,0),MATCH(BP$3,#REF!,0)),0)</f>
        <v>0</v>
      </c>
      <c r="BQ464" s="94" t="e">
        <f t="shared" ref="BQ464:BX464" si="1244">((BQ397*$G464*--(AND($BF464=0,$BG464=0))+$BF464+BQ397*$BG464)*--(BQ$3&gt;=$BH464))*(1+$BJ464*--(BQ$3&gt;=$BK464))*--(IFERROR(MOD(MONTH(BQ$3),$BI464),0)=0)</f>
        <v>#REF!</v>
      </c>
      <c r="BR464" s="94" t="e">
        <f t="shared" si="1244"/>
        <v>#REF!</v>
      </c>
      <c r="BS464" s="94" t="e">
        <f t="shared" si="1244"/>
        <v>#REF!</v>
      </c>
      <c r="BT464" s="94" t="e">
        <f t="shared" si="1244"/>
        <v>#REF!</v>
      </c>
      <c r="BU464" s="94" t="e">
        <f t="shared" si="1244"/>
        <v>#REF!</v>
      </c>
      <c r="BV464" s="94" t="e">
        <f t="shared" si="1244"/>
        <v>#REF!</v>
      </c>
      <c r="BW464" s="94" t="e">
        <f t="shared" si="1244"/>
        <v>#REF!</v>
      </c>
      <c r="BX464" s="94" t="e">
        <f t="shared" si="1244"/>
        <v>#REF!</v>
      </c>
      <c r="BY464" s="79"/>
      <c r="BZ464" s="80" t="e">
        <f t="shared" si="1212"/>
        <v>#REF!</v>
      </c>
      <c r="CA464" s="85" t="e">
        <f>BZ464/BZ397</f>
        <v>#REF!</v>
      </c>
      <c r="CB464" s="60"/>
      <c r="CC464" s="94" t="e">
        <f t="shared" ref="CC464:CN464" si="1245">((CC397*$G464*--(AND($BF464=0,$BG464=0))+$BF464+CC397*$BG464)*--(CC$3&gt;=$BH464))*(1+$BJ464*--(CC$3&gt;=$BK464))*--(IFERROR(MOD(MONTH(CC$3),$BI464),0)=0)</f>
        <v>#REF!</v>
      </c>
      <c r="CD464" s="94" t="e">
        <f t="shared" si="1245"/>
        <v>#REF!</v>
      </c>
      <c r="CE464" s="94" t="e">
        <f t="shared" si="1245"/>
        <v>#REF!</v>
      </c>
      <c r="CF464" s="94" t="e">
        <f t="shared" si="1245"/>
        <v>#REF!</v>
      </c>
      <c r="CG464" s="94" t="e">
        <f t="shared" si="1245"/>
        <v>#REF!</v>
      </c>
      <c r="CH464" s="94" t="e">
        <f t="shared" si="1245"/>
        <v>#REF!</v>
      </c>
      <c r="CI464" s="94" t="e">
        <f t="shared" si="1245"/>
        <v>#REF!</v>
      </c>
      <c r="CJ464" s="94" t="e">
        <f t="shared" si="1245"/>
        <v>#REF!</v>
      </c>
      <c r="CK464" s="94" t="e">
        <f t="shared" si="1245"/>
        <v>#REF!</v>
      </c>
      <c r="CL464" s="94" t="e">
        <f t="shared" si="1245"/>
        <v>#REF!</v>
      </c>
      <c r="CM464" s="94" t="e">
        <f t="shared" si="1245"/>
        <v>#REF!</v>
      </c>
      <c r="CN464" s="94" t="e">
        <f t="shared" si="1245"/>
        <v>#REF!</v>
      </c>
      <c r="CO464" s="79"/>
      <c r="CP464" s="80" t="e">
        <f t="shared" si="1214"/>
        <v>#REF!</v>
      </c>
      <c r="CQ464" s="85" t="e">
        <f>CP464/CP397</f>
        <v>#REF!</v>
      </c>
    </row>
    <row r="465" spans="1:95" ht="10.5" customHeight="1" x14ac:dyDescent="0.25">
      <c r="A465" s="70" t="str">
        <f t="shared" si="1239"/>
        <v>DespesaIRPJ</v>
      </c>
      <c r="B465" s="114" t="s">
        <v>53</v>
      </c>
      <c r="C465" s="75" t="s">
        <v>168</v>
      </c>
      <c r="D465" s="92" t="s">
        <v>168</v>
      </c>
      <c r="E465" s="92" t="e">
        <f>D395</f>
        <v>#REF!</v>
      </c>
      <c r="F465" s="60"/>
      <c r="G465" s="66">
        <v>0</v>
      </c>
      <c r="H465" s="60"/>
      <c r="I465" s="65">
        <v>0</v>
      </c>
      <c r="J465" s="65">
        <v>0</v>
      </c>
      <c r="K465" s="65">
        <v>0</v>
      </c>
      <c r="L465" s="65">
        <v>0</v>
      </c>
      <c r="M465" s="65">
        <v>0</v>
      </c>
      <c r="N465" s="65">
        <v>0</v>
      </c>
      <c r="O465" s="65">
        <v>0</v>
      </c>
      <c r="P465" s="65">
        <v>0</v>
      </c>
      <c r="Q465" s="65">
        <v>0</v>
      </c>
      <c r="R465" s="65">
        <v>0</v>
      </c>
      <c r="S465" s="65">
        <v>0</v>
      </c>
      <c r="T465" s="65">
        <v>0</v>
      </c>
      <c r="U465" s="60"/>
      <c r="V465" s="65">
        <f t="shared" si="1207"/>
        <v>0</v>
      </c>
      <c r="W465" s="66" t="e">
        <f>V465/V397</f>
        <v>#REF!</v>
      </c>
      <c r="X465" s="60"/>
      <c r="Y465" s="65">
        <f t="shared" ref="Y465:AJ465" si="1246">((Y397*$G465*--(AND($BF465=0,$BG465=0))+$BF465+Y397*$BG465)*--(Y$3&gt;=$BH465))*(1+$BJ465*--(Y$3&gt;=$BK465))*--(IFERROR(MOD(MONTH(Y$3),$BI465),0)=0)</f>
        <v>0</v>
      </c>
      <c r="Z465" s="65">
        <f t="shared" si="1246"/>
        <v>0</v>
      </c>
      <c r="AA465" s="65">
        <f t="shared" si="1246"/>
        <v>0</v>
      </c>
      <c r="AB465" s="65">
        <f t="shared" si="1246"/>
        <v>0</v>
      </c>
      <c r="AC465" s="65">
        <f t="shared" si="1246"/>
        <v>0</v>
      </c>
      <c r="AD465" s="65">
        <f t="shared" si="1246"/>
        <v>0</v>
      </c>
      <c r="AE465" s="65">
        <f t="shared" si="1246"/>
        <v>0</v>
      </c>
      <c r="AF465" s="65">
        <f t="shared" si="1246"/>
        <v>0</v>
      </c>
      <c r="AG465" s="65">
        <f t="shared" si="1246"/>
        <v>0</v>
      </c>
      <c r="AH465" s="65">
        <f t="shared" si="1246"/>
        <v>0</v>
      </c>
      <c r="AI465" s="65">
        <f t="shared" si="1246"/>
        <v>0</v>
      </c>
      <c r="AJ465" s="65">
        <f t="shared" si="1246"/>
        <v>0</v>
      </c>
      <c r="AK465" s="60"/>
      <c r="AL465" s="65">
        <f t="shared" si="1208"/>
        <v>0</v>
      </c>
      <c r="AM465" s="66" t="e">
        <f>AL465/AL397</f>
        <v>#DIV/0!</v>
      </c>
      <c r="AN465" s="60" t="e">
        <f>D395&amp;D465</f>
        <v>#REF!</v>
      </c>
      <c r="AO465" s="65">
        <f t="shared" ref="AO465:AZ465" si="1247">((AO397*$G465*--(AND($BF465=0,$BG465=0))+$BF465+AO397*$BG465)*--(AO$3&gt;=$BH465))*(1+$BJ465*--(AO$3&gt;=$BK465))*--(IFERROR(MOD(MONTH(AO$3),$BI465),0)=0)</f>
        <v>0</v>
      </c>
      <c r="AP465" s="65">
        <f t="shared" si="1247"/>
        <v>0</v>
      </c>
      <c r="AQ465" s="65">
        <f t="shared" si="1247"/>
        <v>0</v>
      </c>
      <c r="AR465" s="65">
        <f t="shared" si="1247"/>
        <v>0</v>
      </c>
      <c r="AS465" s="65">
        <f t="shared" si="1247"/>
        <v>0</v>
      </c>
      <c r="AT465" s="65">
        <f t="shared" si="1247"/>
        <v>0</v>
      </c>
      <c r="AU465" s="65">
        <f t="shared" si="1247"/>
        <v>0</v>
      </c>
      <c r="AV465" s="65">
        <f t="shared" si="1247"/>
        <v>0</v>
      </c>
      <c r="AW465" s="65">
        <f t="shared" si="1247"/>
        <v>0</v>
      </c>
      <c r="AX465" s="65">
        <f t="shared" si="1247"/>
        <v>0</v>
      </c>
      <c r="AY465" s="65">
        <f t="shared" si="1247"/>
        <v>0</v>
      </c>
      <c r="AZ465" s="65">
        <f t="shared" si="1247"/>
        <v>0</v>
      </c>
      <c r="BA465" s="60"/>
      <c r="BB465" s="65">
        <f t="shared" si="1209"/>
        <v>0</v>
      </c>
      <c r="BC465" s="66" t="e">
        <f>BB465/BB397</f>
        <v>#DIV/0!</v>
      </c>
      <c r="BD465" s="60"/>
      <c r="BE465" s="66"/>
      <c r="BF465" s="105"/>
      <c r="BG465" s="105"/>
      <c r="BH465" s="107"/>
      <c r="BI465" s="107"/>
      <c r="BJ465" s="77">
        <v>-1</v>
      </c>
      <c r="BK465" s="107"/>
      <c r="BL465" s="60"/>
      <c r="BM465" s="65">
        <f t="shared" ref="BM465:BX465" si="1248">((BM397*$G465*--(AND($BF465=0,$BG465=0))+$BF465+BM397*$BG465)*--(BM$3&gt;=$BH465))*(1+$BJ465*--(BM$3&gt;=$BK465))*--(IFERROR(MOD(MONTH(BM$3),$BI465),0)=0)</f>
        <v>0</v>
      </c>
      <c r="BN465" s="65">
        <f t="shared" si="1248"/>
        <v>0</v>
      </c>
      <c r="BO465" s="65">
        <f t="shared" si="1248"/>
        <v>0</v>
      </c>
      <c r="BP465" s="65">
        <f t="shared" si="1248"/>
        <v>0</v>
      </c>
      <c r="BQ465" s="65" t="e">
        <f t="shared" si="1248"/>
        <v>#REF!</v>
      </c>
      <c r="BR465" s="65" t="e">
        <f t="shared" si="1248"/>
        <v>#REF!</v>
      </c>
      <c r="BS465" s="65" t="e">
        <f t="shared" si="1248"/>
        <v>#REF!</v>
      </c>
      <c r="BT465" s="65" t="e">
        <f t="shared" si="1248"/>
        <v>#REF!</v>
      </c>
      <c r="BU465" s="65" t="e">
        <f t="shared" si="1248"/>
        <v>#REF!</v>
      </c>
      <c r="BV465" s="65" t="e">
        <f t="shared" si="1248"/>
        <v>#REF!</v>
      </c>
      <c r="BW465" s="65" t="e">
        <f t="shared" si="1248"/>
        <v>#REF!</v>
      </c>
      <c r="BX465" s="65" t="e">
        <f t="shared" si="1248"/>
        <v>#REF!</v>
      </c>
      <c r="BY465" s="60"/>
      <c r="BZ465" s="65" t="e">
        <f t="shared" si="1212"/>
        <v>#REF!</v>
      </c>
      <c r="CA465" s="66" t="e">
        <f>BZ465/BZ397</f>
        <v>#REF!</v>
      </c>
      <c r="CB465" s="60"/>
      <c r="CC465" s="65" t="e">
        <f t="shared" ref="CC465:CN465" si="1249">((CC397*$G465*--(AND($BF465=0,$BG465=0))+$BF465+CC397*$BG465)*--(CC$3&gt;=$BH465))*(1+$BJ465*--(CC$3&gt;=$BK465))*--(IFERROR(MOD(MONTH(CC$3),$BI465),0)=0)</f>
        <v>#REF!</v>
      </c>
      <c r="CD465" s="65" t="e">
        <f t="shared" si="1249"/>
        <v>#REF!</v>
      </c>
      <c r="CE465" s="65" t="e">
        <f t="shared" si="1249"/>
        <v>#REF!</v>
      </c>
      <c r="CF465" s="65" t="e">
        <f t="shared" si="1249"/>
        <v>#REF!</v>
      </c>
      <c r="CG465" s="65" t="e">
        <f t="shared" si="1249"/>
        <v>#REF!</v>
      </c>
      <c r="CH465" s="65" t="e">
        <f t="shared" si="1249"/>
        <v>#REF!</v>
      </c>
      <c r="CI465" s="65" t="e">
        <f t="shared" si="1249"/>
        <v>#REF!</v>
      </c>
      <c r="CJ465" s="65" t="e">
        <f t="shared" si="1249"/>
        <v>#REF!</v>
      </c>
      <c r="CK465" s="65" t="e">
        <f t="shared" si="1249"/>
        <v>#REF!</v>
      </c>
      <c r="CL465" s="65" t="e">
        <f t="shared" si="1249"/>
        <v>#REF!</v>
      </c>
      <c r="CM465" s="65" t="e">
        <f t="shared" si="1249"/>
        <v>#REF!</v>
      </c>
      <c r="CN465" s="65" t="e">
        <f t="shared" si="1249"/>
        <v>#REF!</v>
      </c>
      <c r="CO465" s="60"/>
      <c r="CP465" s="65" t="e">
        <f t="shared" si="1214"/>
        <v>#REF!</v>
      </c>
      <c r="CQ465" s="66" t="e">
        <f>CP465/CP397</f>
        <v>#REF!</v>
      </c>
    </row>
    <row r="466" spans="1:95" ht="10.5" customHeight="1" x14ac:dyDescent="0.25">
      <c r="A466" s="70" t="str">
        <f t="shared" si="1239"/>
        <v>DespesaCSLL</v>
      </c>
      <c r="B466" s="114" t="s">
        <v>53</v>
      </c>
      <c r="C466" s="75" t="s">
        <v>296</v>
      </c>
      <c r="D466" s="92" t="s">
        <v>169</v>
      </c>
      <c r="E466" s="92" t="e">
        <f>D395</f>
        <v>#REF!</v>
      </c>
      <c r="F466" s="60"/>
      <c r="G466" s="66">
        <v>0</v>
      </c>
      <c r="H466" s="60"/>
      <c r="I466" s="65">
        <v>0</v>
      </c>
      <c r="J466" s="65">
        <v>0</v>
      </c>
      <c r="K466" s="65">
        <v>0</v>
      </c>
      <c r="L466" s="65">
        <v>0</v>
      </c>
      <c r="M466" s="65">
        <v>0</v>
      </c>
      <c r="N466" s="65">
        <v>0</v>
      </c>
      <c r="O466" s="65">
        <v>0</v>
      </c>
      <c r="P466" s="65">
        <v>0</v>
      </c>
      <c r="Q466" s="65">
        <v>0</v>
      </c>
      <c r="R466" s="65">
        <v>0</v>
      </c>
      <c r="S466" s="65">
        <v>0</v>
      </c>
      <c r="T466" s="65">
        <v>0</v>
      </c>
      <c r="U466" s="60"/>
      <c r="V466" s="65">
        <f t="shared" si="1207"/>
        <v>0</v>
      </c>
      <c r="W466" s="66" t="e">
        <f>V466/V397</f>
        <v>#REF!</v>
      </c>
      <c r="X466" s="60"/>
      <c r="Y466" s="65">
        <f t="shared" ref="Y466:AJ466" si="1250">((Y397*$G466*--(AND($BF466=0,$BG466=0))+$BF466+Y397*$BG466)*--(Y$3&gt;=$BH466))*(1+$BJ466*--(Y$3&gt;=$BK466))*--(IFERROR(MOD(MONTH(Y$3),$BI466),0)=0)</f>
        <v>0</v>
      </c>
      <c r="Z466" s="65">
        <f t="shared" si="1250"/>
        <v>0</v>
      </c>
      <c r="AA466" s="65">
        <f t="shared" si="1250"/>
        <v>0</v>
      </c>
      <c r="AB466" s="65">
        <f t="shared" si="1250"/>
        <v>0</v>
      </c>
      <c r="AC466" s="65">
        <f t="shared" si="1250"/>
        <v>0</v>
      </c>
      <c r="AD466" s="65">
        <f t="shared" si="1250"/>
        <v>0</v>
      </c>
      <c r="AE466" s="65">
        <f t="shared" si="1250"/>
        <v>0</v>
      </c>
      <c r="AF466" s="65">
        <f t="shared" si="1250"/>
        <v>0</v>
      </c>
      <c r="AG466" s="65">
        <f t="shared" si="1250"/>
        <v>0</v>
      </c>
      <c r="AH466" s="65">
        <f t="shared" si="1250"/>
        <v>0</v>
      </c>
      <c r="AI466" s="65">
        <f t="shared" si="1250"/>
        <v>0</v>
      </c>
      <c r="AJ466" s="65">
        <f t="shared" si="1250"/>
        <v>0</v>
      </c>
      <c r="AK466" s="60"/>
      <c r="AL466" s="65">
        <f t="shared" si="1208"/>
        <v>0</v>
      </c>
      <c r="AM466" s="66" t="e">
        <f>AL466/AL397</f>
        <v>#DIV/0!</v>
      </c>
      <c r="AN466" s="60" t="e">
        <f>D395&amp;D466</f>
        <v>#REF!</v>
      </c>
      <c r="AO466" s="65">
        <f t="shared" ref="AO466:AZ466" si="1251">((AO397*$G466*--(AND($BF466=0,$BG466=0))+$BF466+AO397*$BG466)*--(AO$3&gt;=$BH466))*(1+$BJ466*--(AO$3&gt;=$BK466))*--(IFERROR(MOD(MONTH(AO$3),$BI466),0)=0)</f>
        <v>0</v>
      </c>
      <c r="AP466" s="65">
        <f t="shared" si="1251"/>
        <v>0</v>
      </c>
      <c r="AQ466" s="65">
        <f t="shared" si="1251"/>
        <v>0</v>
      </c>
      <c r="AR466" s="65">
        <f t="shared" si="1251"/>
        <v>0</v>
      </c>
      <c r="AS466" s="65">
        <f t="shared" si="1251"/>
        <v>0</v>
      </c>
      <c r="AT466" s="65">
        <f t="shared" si="1251"/>
        <v>0</v>
      </c>
      <c r="AU466" s="65">
        <f t="shared" si="1251"/>
        <v>0</v>
      </c>
      <c r="AV466" s="65">
        <f t="shared" si="1251"/>
        <v>0</v>
      </c>
      <c r="AW466" s="65">
        <f t="shared" si="1251"/>
        <v>0</v>
      </c>
      <c r="AX466" s="65">
        <f t="shared" si="1251"/>
        <v>0</v>
      </c>
      <c r="AY466" s="65">
        <f t="shared" si="1251"/>
        <v>0</v>
      </c>
      <c r="AZ466" s="65">
        <f t="shared" si="1251"/>
        <v>0</v>
      </c>
      <c r="BA466" s="60"/>
      <c r="BB466" s="65">
        <f t="shared" si="1209"/>
        <v>0</v>
      </c>
      <c r="BC466" s="66" t="e">
        <f>BB466/BB397</f>
        <v>#DIV/0!</v>
      </c>
      <c r="BD466" s="60"/>
      <c r="BE466" s="66"/>
      <c r="BF466" s="105"/>
      <c r="BG466" s="77"/>
      <c r="BH466" s="107"/>
      <c r="BI466" s="107"/>
      <c r="BJ466" s="77">
        <v>-1</v>
      </c>
      <c r="BK466" s="107"/>
      <c r="BL466" s="60"/>
      <c r="BM466" s="65">
        <f t="shared" ref="BM466:BX466" si="1252">((BM397*$G466*--(AND($BF466=0,$BG466=0))+$BF466+BM397*$BG466)*--(BM$3&gt;=$BH466))*(1+$BJ466*--(BM$3&gt;=$BK466))*--(IFERROR(MOD(MONTH(BM$3),$BI466),0)=0)</f>
        <v>0</v>
      </c>
      <c r="BN466" s="65">
        <f t="shared" si="1252"/>
        <v>0</v>
      </c>
      <c r="BO466" s="65">
        <f t="shared" si="1252"/>
        <v>0</v>
      </c>
      <c r="BP466" s="65">
        <f t="shared" si="1252"/>
        <v>0</v>
      </c>
      <c r="BQ466" s="65" t="e">
        <f t="shared" si="1252"/>
        <v>#REF!</v>
      </c>
      <c r="BR466" s="65" t="e">
        <f t="shared" si="1252"/>
        <v>#REF!</v>
      </c>
      <c r="BS466" s="65" t="e">
        <f t="shared" si="1252"/>
        <v>#REF!</v>
      </c>
      <c r="BT466" s="65" t="e">
        <f t="shared" si="1252"/>
        <v>#REF!</v>
      </c>
      <c r="BU466" s="65" t="e">
        <f t="shared" si="1252"/>
        <v>#REF!</v>
      </c>
      <c r="BV466" s="65" t="e">
        <f t="shared" si="1252"/>
        <v>#REF!</v>
      </c>
      <c r="BW466" s="65" t="e">
        <f t="shared" si="1252"/>
        <v>#REF!</v>
      </c>
      <c r="BX466" s="65" t="e">
        <f t="shared" si="1252"/>
        <v>#REF!</v>
      </c>
      <c r="BY466" s="60"/>
      <c r="BZ466" s="65" t="e">
        <f t="shared" si="1212"/>
        <v>#REF!</v>
      </c>
      <c r="CA466" s="66" t="e">
        <f>BZ466/BZ397</f>
        <v>#REF!</v>
      </c>
      <c r="CB466" s="60"/>
      <c r="CC466" s="65" t="e">
        <f t="shared" ref="CC466:CN466" si="1253">((CC397*$G466*--(AND($BF466=0,$BG466=0))+$BF466+CC397*$BG466)*--(CC$3&gt;=$BH466))*(1+$BJ466*--(CC$3&gt;=$BK466))*--(IFERROR(MOD(MONTH(CC$3),$BI466),0)=0)</f>
        <v>#REF!</v>
      </c>
      <c r="CD466" s="65" t="e">
        <f t="shared" si="1253"/>
        <v>#REF!</v>
      </c>
      <c r="CE466" s="65" t="e">
        <f t="shared" si="1253"/>
        <v>#REF!</v>
      </c>
      <c r="CF466" s="65" t="e">
        <f t="shared" si="1253"/>
        <v>#REF!</v>
      </c>
      <c r="CG466" s="65" t="e">
        <f t="shared" si="1253"/>
        <v>#REF!</v>
      </c>
      <c r="CH466" s="65" t="e">
        <f t="shared" si="1253"/>
        <v>#REF!</v>
      </c>
      <c r="CI466" s="65" t="e">
        <f t="shared" si="1253"/>
        <v>#REF!</v>
      </c>
      <c r="CJ466" s="65" t="e">
        <f t="shared" si="1253"/>
        <v>#REF!</v>
      </c>
      <c r="CK466" s="65" t="e">
        <f t="shared" si="1253"/>
        <v>#REF!</v>
      </c>
      <c r="CL466" s="65" t="e">
        <f t="shared" si="1253"/>
        <v>#REF!</v>
      </c>
      <c r="CM466" s="65" t="e">
        <f t="shared" si="1253"/>
        <v>#REF!</v>
      </c>
      <c r="CN466" s="65" t="e">
        <f t="shared" si="1253"/>
        <v>#REF!</v>
      </c>
      <c r="CO466" s="60"/>
      <c r="CP466" s="65" t="e">
        <f t="shared" si="1214"/>
        <v>#REF!</v>
      </c>
      <c r="CQ466" s="66" t="e">
        <f>CP466/CP397</f>
        <v>#REF!</v>
      </c>
    </row>
    <row r="467" spans="1:95" ht="10.5" customHeight="1" x14ac:dyDescent="0.25">
      <c r="A467" s="70" t="str">
        <f t="shared" si="1239"/>
        <v>DespesaEmpréstimos</v>
      </c>
      <c r="B467" s="114" t="s">
        <v>53</v>
      </c>
      <c r="C467" s="70" t="s">
        <v>297</v>
      </c>
      <c r="D467" s="92" t="s">
        <v>170</v>
      </c>
      <c r="E467" s="92" t="e">
        <f>D395</f>
        <v>#REF!</v>
      </c>
      <c r="F467" s="60"/>
      <c r="G467" s="66">
        <v>0</v>
      </c>
      <c r="H467" s="60"/>
      <c r="I467" s="65">
        <v>0</v>
      </c>
      <c r="J467" s="65">
        <v>0</v>
      </c>
      <c r="K467" s="65">
        <v>0</v>
      </c>
      <c r="L467" s="65">
        <v>0</v>
      </c>
      <c r="M467" s="65">
        <v>0</v>
      </c>
      <c r="N467" s="65">
        <v>0</v>
      </c>
      <c r="O467" s="65">
        <v>0</v>
      </c>
      <c r="P467" s="65">
        <v>0</v>
      </c>
      <c r="Q467" s="65">
        <v>0</v>
      </c>
      <c r="R467" s="65">
        <v>0</v>
      </c>
      <c r="S467" s="65">
        <v>0</v>
      </c>
      <c r="T467" s="65">
        <v>0</v>
      </c>
      <c r="U467" s="60"/>
      <c r="V467" s="65">
        <f t="shared" si="1207"/>
        <v>0</v>
      </c>
      <c r="W467" s="66" t="e">
        <f>V467/V397</f>
        <v>#REF!</v>
      </c>
      <c r="X467" s="60"/>
      <c r="Y467" s="65">
        <f t="shared" ref="Y467:AJ467" si="1254">((Y397*$G467*--(AND($BF467=0,$BG467=0))+$BF467+Y397*$BG467)*--(Y$3&gt;=$BH467))*(1+$BJ467*--(Y$3&gt;=$BK467))*--(IFERROR(MOD(MONTH(Y$3),$BI467),0)=0)</f>
        <v>0</v>
      </c>
      <c r="Z467" s="65">
        <f t="shared" si="1254"/>
        <v>0</v>
      </c>
      <c r="AA467" s="65">
        <f t="shared" si="1254"/>
        <v>0</v>
      </c>
      <c r="AB467" s="65">
        <f t="shared" si="1254"/>
        <v>0</v>
      </c>
      <c r="AC467" s="65">
        <f t="shared" si="1254"/>
        <v>0</v>
      </c>
      <c r="AD467" s="65">
        <f t="shared" si="1254"/>
        <v>0</v>
      </c>
      <c r="AE467" s="65">
        <f t="shared" si="1254"/>
        <v>0</v>
      </c>
      <c r="AF467" s="65">
        <f t="shared" si="1254"/>
        <v>0</v>
      </c>
      <c r="AG467" s="65">
        <f t="shared" si="1254"/>
        <v>0</v>
      </c>
      <c r="AH467" s="65">
        <f t="shared" si="1254"/>
        <v>0</v>
      </c>
      <c r="AI467" s="65">
        <f t="shared" si="1254"/>
        <v>0</v>
      </c>
      <c r="AJ467" s="65">
        <f t="shared" si="1254"/>
        <v>0</v>
      </c>
      <c r="AK467" s="60"/>
      <c r="AL467" s="65">
        <f t="shared" si="1208"/>
        <v>0</v>
      </c>
      <c r="AM467" s="66" t="e">
        <f>AL467/AL397</f>
        <v>#DIV/0!</v>
      </c>
      <c r="AN467" s="60" t="e">
        <f>D395&amp;D467</f>
        <v>#REF!</v>
      </c>
      <c r="AO467" s="65">
        <f t="shared" ref="AO467:AZ467" si="1255">((AO397*$G467*--(AND($BF467=0,$BG467=0))+$BF467+AO397*$BG467)*--(AO$3&gt;=$BH467))*(1+$BJ467*--(AO$3&gt;=$BK467))*--(IFERROR(MOD(MONTH(AO$3),$BI467),0)=0)</f>
        <v>0</v>
      </c>
      <c r="AP467" s="65">
        <f t="shared" si="1255"/>
        <v>0</v>
      </c>
      <c r="AQ467" s="65">
        <f t="shared" si="1255"/>
        <v>0</v>
      </c>
      <c r="AR467" s="65">
        <f t="shared" si="1255"/>
        <v>0</v>
      </c>
      <c r="AS467" s="65">
        <f t="shared" si="1255"/>
        <v>0</v>
      </c>
      <c r="AT467" s="65">
        <f t="shared" si="1255"/>
        <v>0</v>
      </c>
      <c r="AU467" s="65">
        <f t="shared" si="1255"/>
        <v>0</v>
      </c>
      <c r="AV467" s="65">
        <f t="shared" si="1255"/>
        <v>0</v>
      </c>
      <c r="AW467" s="65">
        <f t="shared" si="1255"/>
        <v>0</v>
      </c>
      <c r="AX467" s="65">
        <f t="shared" si="1255"/>
        <v>0</v>
      </c>
      <c r="AY467" s="65">
        <f t="shared" si="1255"/>
        <v>0</v>
      </c>
      <c r="AZ467" s="65">
        <f t="shared" si="1255"/>
        <v>0</v>
      </c>
      <c r="BA467" s="60"/>
      <c r="BB467" s="65">
        <f t="shared" si="1209"/>
        <v>0</v>
      </c>
      <c r="BC467" s="66" t="e">
        <f>BB467/BB397</f>
        <v>#DIV/0!</v>
      </c>
      <c r="BD467" s="60"/>
      <c r="BE467" s="65"/>
      <c r="BF467" s="105"/>
      <c r="BG467" s="105"/>
      <c r="BH467" s="107"/>
      <c r="BI467" s="107"/>
      <c r="BJ467" s="77"/>
      <c r="BK467" s="107"/>
      <c r="BL467" s="60"/>
      <c r="BM467" s="65">
        <f t="shared" ref="BM467:BX467" si="1256">((BM397*$G467*--(AND($BF467=0,$BG467=0))+$BF467+BM397*$BG467)*--(BM$3&gt;=$BH467))*(1+$BJ467*--(BM$3&gt;=$BK467))*--(IFERROR(MOD(MONTH(BM$3),$BI467),0)=0)</f>
        <v>0</v>
      </c>
      <c r="BN467" s="65">
        <f t="shared" si="1256"/>
        <v>0</v>
      </c>
      <c r="BO467" s="65">
        <f t="shared" si="1256"/>
        <v>0</v>
      </c>
      <c r="BP467" s="65">
        <f t="shared" si="1256"/>
        <v>0</v>
      </c>
      <c r="BQ467" s="65" t="e">
        <f t="shared" si="1256"/>
        <v>#REF!</v>
      </c>
      <c r="BR467" s="65" t="e">
        <f t="shared" si="1256"/>
        <v>#REF!</v>
      </c>
      <c r="BS467" s="65" t="e">
        <f t="shared" si="1256"/>
        <v>#REF!</v>
      </c>
      <c r="BT467" s="65" t="e">
        <f t="shared" si="1256"/>
        <v>#REF!</v>
      </c>
      <c r="BU467" s="65" t="e">
        <f t="shared" si="1256"/>
        <v>#REF!</v>
      </c>
      <c r="BV467" s="65" t="e">
        <f t="shared" si="1256"/>
        <v>#REF!</v>
      </c>
      <c r="BW467" s="65" t="e">
        <f t="shared" si="1256"/>
        <v>#REF!</v>
      </c>
      <c r="BX467" s="65" t="e">
        <f t="shared" si="1256"/>
        <v>#REF!</v>
      </c>
      <c r="BY467" s="60"/>
      <c r="BZ467" s="65" t="e">
        <f t="shared" si="1212"/>
        <v>#REF!</v>
      </c>
      <c r="CA467" s="66" t="e">
        <f>BZ467/BZ397</f>
        <v>#REF!</v>
      </c>
      <c r="CB467" s="60"/>
      <c r="CC467" s="65" t="e">
        <f t="shared" ref="CC467:CN467" si="1257">((CC397*$G467*--(AND($BF467=0,$BG467=0))+$BF467+CC397*$BG467)*--(CC$3&gt;=$BH467))*(1+$BJ467*--(CC$3&gt;=$BK467))*--(IFERROR(MOD(MONTH(CC$3),$BI467),0)=0)</f>
        <v>#REF!</v>
      </c>
      <c r="CD467" s="65" t="e">
        <f t="shared" si="1257"/>
        <v>#REF!</v>
      </c>
      <c r="CE467" s="65" t="e">
        <f t="shared" si="1257"/>
        <v>#REF!</v>
      </c>
      <c r="CF467" s="65" t="e">
        <f t="shared" si="1257"/>
        <v>#REF!</v>
      </c>
      <c r="CG467" s="65" t="e">
        <f t="shared" si="1257"/>
        <v>#REF!</v>
      </c>
      <c r="CH467" s="65" t="e">
        <f t="shared" si="1257"/>
        <v>#REF!</v>
      </c>
      <c r="CI467" s="65" t="e">
        <f t="shared" si="1257"/>
        <v>#REF!</v>
      </c>
      <c r="CJ467" s="65" t="e">
        <f t="shared" si="1257"/>
        <v>#REF!</v>
      </c>
      <c r="CK467" s="65" t="e">
        <f t="shared" si="1257"/>
        <v>#REF!</v>
      </c>
      <c r="CL467" s="65" t="e">
        <f t="shared" si="1257"/>
        <v>#REF!</v>
      </c>
      <c r="CM467" s="65" t="e">
        <f t="shared" si="1257"/>
        <v>#REF!</v>
      </c>
      <c r="CN467" s="65" t="e">
        <f t="shared" si="1257"/>
        <v>#REF!</v>
      </c>
      <c r="CO467" s="60"/>
      <c r="CP467" s="65" t="e">
        <f t="shared" si="1214"/>
        <v>#REF!</v>
      </c>
      <c r="CQ467" s="66" t="e">
        <f>CP467/CP397</f>
        <v>#REF!</v>
      </c>
    </row>
    <row r="468" spans="1:95" ht="10.5" customHeight="1" x14ac:dyDescent="0.25">
      <c r="A468" s="70" t="str">
        <f t="shared" si="1239"/>
        <v>DespesaCAPEX</v>
      </c>
      <c r="B468" s="114" t="s">
        <v>53</v>
      </c>
      <c r="C468" s="70" t="s">
        <v>298</v>
      </c>
      <c r="D468" s="92" t="s">
        <v>171</v>
      </c>
      <c r="E468" s="92" t="e">
        <f>D395</f>
        <v>#REF!</v>
      </c>
      <c r="F468" s="60"/>
      <c r="G468" s="66">
        <v>0</v>
      </c>
      <c r="H468" s="60"/>
      <c r="I468" s="93">
        <v>0</v>
      </c>
      <c r="J468" s="93">
        <v>0</v>
      </c>
      <c r="K468" s="93">
        <v>0</v>
      </c>
      <c r="L468" s="93">
        <v>0</v>
      </c>
      <c r="M468" s="93">
        <v>0</v>
      </c>
      <c r="N468" s="93">
        <v>0</v>
      </c>
      <c r="O468" s="93">
        <v>0</v>
      </c>
      <c r="P468" s="93">
        <v>0</v>
      </c>
      <c r="Q468" s="93">
        <v>0</v>
      </c>
      <c r="R468" s="93">
        <v>0</v>
      </c>
      <c r="S468" s="93">
        <v>0</v>
      </c>
      <c r="T468" s="93">
        <v>0</v>
      </c>
      <c r="U468" s="60"/>
      <c r="V468" s="65">
        <f t="shared" si="1207"/>
        <v>0</v>
      </c>
      <c r="W468" s="66" t="e">
        <f>V468/V397</f>
        <v>#REF!</v>
      </c>
      <c r="X468" s="60"/>
      <c r="Y468" s="93">
        <f t="shared" ref="Y468:AJ468" si="1258">SUM(Y469:Y471)</f>
        <v>0</v>
      </c>
      <c r="Z468" s="93">
        <f t="shared" si="1258"/>
        <v>0</v>
      </c>
      <c r="AA468" s="93">
        <f t="shared" si="1258"/>
        <v>0</v>
      </c>
      <c r="AB468" s="93">
        <f t="shared" si="1258"/>
        <v>0</v>
      </c>
      <c r="AC468" s="93">
        <f t="shared" si="1258"/>
        <v>0</v>
      </c>
      <c r="AD468" s="93">
        <f t="shared" si="1258"/>
        <v>0</v>
      </c>
      <c r="AE468" s="93">
        <f t="shared" si="1258"/>
        <v>0</v>
      </c>
      <c r="AF468" s="93">
        <f t="shared" si="1258"/>
        <v>0</v>
      </c>
      <c r="AG468" s="93">
        <f t="shared" si="1258"/>
        <v>0</v>
      </c>
      <c r="AH468" s="93">
        <f t="shared" si="1258"/>
        <v>0</v>
      </c>
      <c r="AI468" s="93">
        <f t="shared" si="1258"/>
        <v>0</v>
      </c>
      <c r="AJ468" s="93">
        <f t="shared" si="1258"/>
        <v>0</v>
      </c>
      <c r="AK468" s="60"/>
      <c r="AL468" s="65">
        <f t="shared" si="1208"/>
        <v>0</v>
      </c>
      <c r="AM468" s="66" t="e">
        <f>AL468/AL397</f>
        <v>#DIV/0!</v>
      </c>
      <c r="AN468" s="60" t="e">
        <f>D395&amp;D468</f>
        <v>#REF!</v>
      </c>
      <c r="AO468" s="93">
        <f t="shared" ref="AO468:AZ468" si="1259">SUM(AO469:AO471)</f>
        <v>0</v>
      </c>
      <c r="AP468" s="93">
        <f t="shared" si="1259"/>
        <v>0</v>
      </c>
      <c r="AQ468" s="93">
        <f t="shared" si="1259"/>
        <v>0</v>
      </c>
      <c r="AR468" s="93">
        <f t="shared" si="1259"/>
        <v>0</v>
      </c>
      <c r="AS468" s="93">
        <f t="shared" si="1259"/>
        <v>0</v>
      </c>
      <c r="AT468" s="93">
        <f t="shared" si="1259"/>
        <v>0</v>
      </c>
      <c r="AU468" s="93">
        <f t="shared" si="1259"/>
        <v>0</v>
      </c>
      <c r="AV468" s="93">
        <f t="shared" si="1259"/>
        <v>0</v>
      </c>
      <c r="AW468" s="93">
        <f t="shared" si="1259"/>
        <v>0</v>
      </c>
      <c r="AX468" s="93">
        <f t="shared" si="1259"/>
        <v>0</v>
      </c>
      <c r="AY468" s="93">
        <f t="shared" si="1259"/>
        <v>0</v>
      </c>
      <c r="AZ468" s="93">
        <f t="shared" si="1259"/>
        <v>0</v>
      </c>
      <c r="BA468" s="60"/>
      <c r="BB468" s="65">
        <f t="shared" si="1209"/>
        <v>0</v>
      </c>
      <c r="BC468" s="66" t="e">
        <f>BB468/BB397</f>
        <v>#DIV/0!</v>
      </c>
      <c r="BD468" s="60"/>
      <c r="BE468" s="65"/>
      <c r="BF468" s="105"/>
      <c r="BG468" s="105"/>
      <c r="BH468" s="107"/>
      <c r="BI468" s="107"/>
      <c r="BJ468" s="77"/>
      <c r="BK468" s="107"/>
      <c r="BL468" s="60"/>
      <c r="BM468" s="93">
        <f t="shared" ref="BM468:BX468" si="1260">SUM(BM469:BM471)</f>
        <v>0</v>
      </c>
      <c r="BN468" s="93">
        <f t="shared" si="1260"/>
        <v>0</v>
      </c>
      <c r="BO468" s="93">
        <f t="shared" si="1260"/>
        <v>0</v>
      </c>
      <c r="BP468" s="93">
        <f t="shared" si="1260"/>
        <v>0</v>
      </c>
      <c r="BQ468" s="93" t="e">
        <f t="shared" si="1260"/>
        <v>#REF!</v>
      </c>
      <c r="BR468" s="93" t="e">
        <f t="shared" si="1260"/>
        <v>#REF!</v>
      </c>
      <c r="BS468" s="93" t="e">
        <f t="shared" si="1260"/>
        <v>#REF!</v>
      </c>
      <c r="BT468" s="93" t="e">
        <f t="shared" si="1260"/>
        <v>#REF!</v>
      </c>
      <c r="BU468" s="93" t="e">
        <f t="shared" si="1260"/>
        <v>#REF!</v>
      </c>
      <c r="BV468" s="93" t="e">
        <f t="shared" si="1260"/>
        <v>#REF!</v>
      </c>
      <c r="BW468" s="93" t="e">
        <f t="shared" si="1260"/>
        <v>#REF!</v>
      </c>
      <c r="BX468" s="93" t="e">
        <f t="shared" si="1260"/>
        <v>#REF!</v>
      </c>
      <c r="BY468" s="60"/>
      <c r="BZ468" s="65" t="e">
        <f t="shared" si="1212"/>
        <v>#REF!</v>
      </c>
      <c r="CA468" s="66" t="e">
        <f>BZ468/BZ397</f>
        <v>#REF!</v>
      </c>
      <c r="CB468" s="60"/>
      <c r="CC468" s="93" t="e">
        <f t="shared" ref="CC468:CN468" si="1261">SUM(CC469:CC471)</f>
        <v>#REF!</v>
      </c>
      <c r="CD468" s="93" t="e">
        <f t="shared" si="1261"/>
        <v>#REF!</v>
      </c>
      <c r="CE468" s="93" t="e">
        <f t="shared" si="1261"/>
        <v>#REF!</v>
      </c>
      <c r="CF468" s="93" t="e">
        <f t="shared" si="1261"/>
        <v>#REF!</v>
      </c>
      <c r="CG468" s="93" t="e">
        <f t="shared" si="1261"/>
        <v>#REF!</v>
      </c>
      <c r="CH468" s="93" t="e">
        <f t="shared" si="1261"/>
        <v>#REF!</v>
      </c>
      <c r="CI468" s="93" t="e">
        <f t="shared" si="1261"/>
        <v>#REF!</v>
      </c>
      <c r="CJ468" s="93" t="e">
        <f t="shared" si="1261"/>
        <v>#REF!</v>
      </c>
      <c r="CK468" s="93" t="e">
        <f t="shared" si="1261"/>
        <v>#REF!</v>
      </c>
      <c r="CL468" s="93" t="e">
        <f t="shared" si="1261"/>
        <v>#REF!</v>
      </c>
      <c r="CM468" s="93" t="e">
        <f t="shared" si="1261"/>
        <v>#REF!</v>
      </c>
      <c r="CN468" s="93" t="e">
        <f t="shared" si="1261"/>
        <v>#REF!</v>
      </c>
      <c r="CO468" s="60"/>
      <c r="CP468" s="65" t="e">
        <f t="shared" si="1214"/>
        <v>#REF!</v>
      </c>
      <c r="CQ468" s="66" t="e">
        <f>CP468/CP397</f>
        <v>#REF!</v>
      </c>
    </row>
    <row r="469" spans="1:95" ht="10.5" customHeight="1" outlineLevel="1" x14ac:dyDescent="0.25">
      <c r="A469" s="70" t="str">
        <f t="shared" si="1239"/>
        <v>DespesaQuiosques e Lojas</v>
      </c>
      <c r="B469" s="114" t="s">
        <v>53</v>
      </c>
      <c r="C469" s="78"/>
      <c r="D469" s="79" t="s">
        <v>300</v>
      </c>
      <c r="E469" s="79" t="e">
        <f>D395</f>
        <v>#REF!</v>
      </c>
      <c r="F469" s="79"/>
      <c r="G469" s="85">
        <v>0</v>
      </c>
      <c r="H469" s="79"/>
      <c r="I469" s="94">
        <v>0</v>
      </c>
      <c r="J469" s="94">
        <v>0</v>
      </c>
      <c r="K469" s="94">
        <v>0</v>
      </c>
      <c r="L469" s="94">
        <v>0</v>
      </c>
      <c r="M469" s="94">
        <v>0</v>
      </c>
      <c r="N469" s="94">
        <v>0</v>
      </c>
      <c r="O469" s="94">
        <v>0</v>
      </c>
      <c r="P469" s="94">
        <v>0</v>
      </c>
      <c r="Q469" s="94">
        <v>0</v>
      </c>
      <c r="R469" s="94">
        <v>0</v>
      </c>
      <c r="S469" s="94">
        <v>0</v>
      </c>
      <c r="T469" s="94">
        <v>0</v>
      </c>
      <c r="U469" s="79"/>
      <c r="V469" s="80">
        <f t="shared" si="1207"/>
        <v>0</v>
      </c>
      <c r="W469" s="85" t="e">
        <f>V469/V397</f>
        <v>#REF!</v>
      </c>
      <c r="X469" s="60"/>
      <c r="Y469" s="94">
        <f t="array" ref="Y469">IFERROR(INDEX(#REF!,MATCH($A395&amp;$D469,#REF!,0),MATCH(Y$3,#REF!,0)),0)</f>
        <v>0</v>
      </c>
      <c r="Z469" s="94">
        <f t="array" ref="Z469">IFERROR(INDEX(#REF!,MATCH($A395&amp;$D469,#REF!,0),MATCH(Z$3,#REF!,0)),0)</f>
        <v>0</v>
      </c>
      <c r="AA469" s="94">
        <f t="array" ref="AA469">IFERROR(INDEX(#REF!,MATCH($A395&amp;$D469,#REF!,0),MATCH(AA$3,#REF!,0)),0)</f>
        <v>0</v>
      </c>
      <c r="AB469" s="94">
        <f t="array" ref="AB469">IFERROR(INDEX(#REF!,MATCH($A395&amp;$D469,#REF!,0),MATCH(AB$3,#REF!,0)),0)</f>
        <v>0</v>
      </c>
      <c r="AC469" s="94">
        <f t="array" ref="AC469">IFERROR(INDEX(#REF!,MATCH($A395&amp;$D469,#REF!,0),MATCH(AC$3,#REF!,0)),0)</f>
        <v>0</v>
      </c>
      <c r="AD469" s="94">
        <f t="array" ref="AD469">IFERROR(INDEX(#REF!,MATCH($A395&amp;$D469,#REF!,0),MATCH(AD$3,#REF!,0)),0)</f>
        <v>0</v>
      </c>
      <c r="AE469" s="94">
        <f t="array" ref="AE469">IFERROR(INDEX(#REF!,MATCH($A395&amp;$D469,#REF!,0),MATCH(AE$3,#REF!,0)),0)</f>
        <v>0</v>
      </c>
      <c r="AF469" s="94">
        <f t="array" ref="AF469">IFERROR(INDEX(#REF!,MATCH($A395&amp;$D469,#REF!,0),MATCH(AF$3,#REF!,0)),0)</f>
        <v>0</v>
      </c>
      <c r="AG469" s="94">
        <f t="array" ref="AG469">IFERROR(INDEX(#REF!,MATCH($A395&amp;$D469,#REF!,0),MATCH(AG$3,#REF!,0)),0)</f>
        <v>0</v>
      </c>
      <c r="AH469" s="94">
        <f t="array" ref="AH469">IFERROR(INDEX(#REF!,MATCH($A395&amp;$D469,#REF!,0),MATCH(AH$3,#REF!,0)),0)</f>
        <v>0</v>
      </c>
      <c r="AI469" s="94">
        <f t="array" ref="AI469">IFERROR(INDEX(#REF!,MATCH($A395&amp;$D469,#REF!,0),MATCH(AI$3,#REF!,0)),0)</f>
        <v>0</v>
      </c>
      <c r="AJ469" s="94">
        <f t="array" ref="AJ469">IFERROR(INDEX(#REF!,MATCH($A395&amp;$D469,#REF!,0),MATCH(AJ$3,#REF!,0)),0)</f>
        <v>0</v>
      </c>
      <c r="AK469" s="79"/>
      <c r="AL469" s="80">
        <f t="shared" si="1208"/>
        <v>0</v>
      </c>
      <c r="AM469" s="85" t="e">
        <f>AL469/AL397</f>
        <v>#DIV/0!</v>
      </c>
      <c r="AN469" s="60" t="e">
        <f>D395&amp;D469</f>
        <v>#REF!</v>
      </c>
      <c r="AO469" s="94">
        <f t="array" ref="AO469">IFERROR(INDEX(#REF!,MATCH($A395&amp;$D469,#REF!,0),MATCH(AO$3,#REF!,0)),0)</f>
        <v>0</v>
      </c>
      <c r="AP469" s="94">
        <f t="array" ref="AP469">IFERROR(INDEX(#REF!,MATCH($A395&amp;$D469,#REF!,0),MATCH(AP$3,#REF!,0)),0)</f>
        <v>0</v>
      </c>
      <c r="AQ469" s="94">
        <f t="array" ref="AQ469">IFERROR(INDEX(#REF!,MATCH($A395&amp;$D469,#REF!,0),MATCH(AQ$3,#REF!,0)),0)</f>
        <v>0</v>
      </c>
      <c r="AR469" s="94">
        <f t="array" ref="AR469">IFERROR(INDEX(#REF!,MATCH($A395&amp;$D469,#REF!,0),MATCH(AR$3,#REF!,0)),0)</f>
        <v>0</v>
      </c>
      <c r="AS469" s="94">
        <f t="array" ref="AS469">IFERROR(INDEX(#REF!,MATCH($A395&amp;$D469,#REF!,0),MATCH(AS$3,#REF!,0)),0)</f>
        <v>0</v>
      </c>
      <c r="AT469" s="94">
        <f t="array" ref="AT469">IFERROR(INDEX(#REF!,MATCH($A395&amp;$D469,#REF!,0),MATCH(AT$3,#REF!,0)),0)</f>
        <v>0</v>
      </c>
      <c r="AU469" s="94">
        <f t="array" ref="AU469">IFERROR(INDEX(#REF!,MATCH($A395&amp;$D469,#REF!,0),MATCH(AU$3,#REF!,0)),0)</f>
        <v>0</v>
      </c>
      <c r="AV469" s="94">
        <f t="array" ref="AV469">IFERROR(INDEX(#REF!,MATCH($A395&amp;$D469,#REF!,0),MATCH(AV$3,#REF!,0)),0)</f>
        <v>0</v>
      </c>
      <c r="AW469" s="94">
        <f t="array" ref="AW469">IFERROR(INDEX(#REF!,MATCH($A395&amp;$D469,#REF!,0),MATCH(AW$3,#REF!,0)),0)</f>
        <v>0</v>
      </c>
      <c r="AX469" s="94">
        <f t="array" ref="AX469">IFERROR(INDEX(#REF!,MATCH($A395&amp;$D469,#REF!,0),MATCH(AX$3,#REF!,0)),0)</f>
        <v>0</v>
      </c>
      <c r="AY469" s="94">
        <f t="array" ref="AY469">IFERROR(INDEX(#REF!,MATCH($A395&amp;$D469,#REF!,0),MATCH(AY$3,#REF!,0)),0)</f>
        <v>0</v>
      </c>
      <c r="AZ469" s="94">
        <f t="array" ref="AZ469">IFERROR(INDEX(#REF!,MATCH($A395&amp;$D469,#REF!,0),MATCH(AZ$3,#REF!,0)),0)</f>
        <v>0</v>
      </c>
      <c r="BA469" s="79"/>
      <c r="BB469" s="80">
        <f t="shared" si="1209"/>
        <v>0</v>
      </c>
      <c r="BC469" s="85" t="e">
        <f>BB469/BB397</f>
        <v>#DIV/0!</v>
      </c>
      <c r="BD469" s="60"/>
      <c r="BE469" s="94" t="e">
        <f t="array" ref="BE469">INDEX(#REF!,MATCH($D395,#REF!,0),MATCH("Parcelamento "&amp;$D469,#REF!,0))</f>
        <v>#REF!</v>
      </c>
      <c r="BF469" s="115" t="e">
        <f t="array" ref="BF469">INDEX(#REF!,MATCH($D395,#REF!,0),MATCH("Parcela "&amp;$D469,#REF!,0))</f>
        <v>#REF!</v>
      </c>
      <c r="BG469" s="115"/>
      <c r="BH469" s="111" t="e">
        <f>EDATE(BH418,1)</f>
        <v>#REF!</v>
      </c>
      <c r="BI469" s="115"/>
      <c r="BJ469" s="112">
        <v>-1</v>
      </c>
      <c r="BK469" s="111" t="e">
        <f>EDATE(BH469,BE469)</f>
        <v>#REF!</v>
      </c>
      <c r="BL469" s="60"/>
      <c r="BM469" s="94">
        <f t="array" ref="BM469">IFERROR(INDEX(#REF!,MATCH($A395&amp;$D469,#REF!,0),MATCH(BM$3,#REF!,0)),0)</f>
        <v>0</v>
      </c>
      <c r="BN469" s="94">
        <f t="array" ref="BN469">IFERROR(INDEX(#REF!,MATCH($A395&amp;$D469,#REF!,0),MATCH(BN$3,#REF!,0)),0)</f>
        <v>0</v>
      </c>
      <c r="BO469" s="94">
        <f t="array" ref="BO469">IFERROR(INDEX(#REF!,MATCH($A395&amp;$D469,#REF!,0),MATCH(BO$3,#REF!,0)),0)</f>
        <v>0</v>
      </c>
      <c r="BP469" s="94">
        <f t="array" ref="BP469">IFERROR(INDEX(#REF!,MATCH($A395&amp;$D469,#REF!,0),MATCH(BP$3,#REF!,0)),0)</f>
        <v>0</v>
      </c>
      <c r="BQ469" s="94" t="e">
        <f t="shared" ref="BQ469:BX469" si="1262">$BF469*--(BQ$3&gt;=$BH469)*(1+$BJ469*--(BQ$3&gt;=$BK469))+$BG469*--(BQ$3=EDATE($BH397,1))</f>
        <v>#REF!</v>
      </c>
      <c r="BR469" s="94" t="e">
        <f t="shared" si="1262"/>
        <v>#REF!</v>
      </c>
      <c r="BS469" s="94" t="e">
        <f t="shared" si="1262"/>
        <v>#REF!</v>
      </c>
      <c r="BT469" s="94" t="e">
        <f t="shared" si="1262"/>
        <v>#REF!</v>
      </c>
      <c r="BU469" s="94" t="e">
        <f t="shared" si="1262"/>
        <v>#REF!</v>
      </c>
      <c r="BV469" s="94" t="e">
        <f t="shared" si="1262"/>
        <v>#REF!</v>
      </c>
      <c r="BW469" s="94" t="e">
        <f t="shared" si="1262"/>
        <v>#REF!</v>
      </c>
      <c r="BX469" s="94" t="e">
        <f t="shared" si="1262"/>
        <v>#REF!</v>
      </c>
      <c r="BY469" s="79"/>
      <c r="BZ469" s="80" t="e">
        <f t="shared" si="1212"/>
        <v>#REF!</v>
      </c>
      <c r="CA469" s="85" t="e">
        <f>BZ469/BZ397</f>
        <v>#REF!</v>
      </c>
      <c r="CB469" s="60"/>
      <c r="CC469" s="94" t="e">
        <f t="shared" ref="CC469:CN469" si="1263">$BF469*--(CC$3&gt;=$BH469)*(1+$BJ469*--(CC$3&gt;=$BK469))+$BG469*--(CC$3=EDATE($BH397,1))</f>
        <v>#REF!</v>
      </c>
      <c r="CD469" s="94" t="e">
        <f t="shared" si="1263"/>
        <v>#REF!</v>
      </c>
      <c r="CE469" s="94" t="e">
        <f t="shared" si="1263"/>
        <v>#REF!</v>
      </c>
      <c r="CF469" s="94" t="e">
        <f t="shared" si="1263"/>
        <v>#REF!</v>
      </c>
      <c r="CG469" s="94" t="e">
        <f t="shared" si="1263"/>
        <v>#REF!</v>
      </c>
      <c r="CH469" s="94" t="e">
        <f t="shared" si="1263"/>
        <v>#REF!</v>
      </c>
      <c r="CI469" s="94" t="e">
        <f t="shared" si="1263"/>
        <v>#REF!</v>
      </c>
      <c r="CJ469" s="94" t="e">
        <f t="shared" si="1263"/>
        <v>#REF!</v>
      </c>
      <c r="CK469" s="94" t="e">
        <f t="shared" si="1263"/>
        <v>#REF!</v>
      </c>
      <c r="CL469" s="94" t="e">
        <f t="shared" si="1263"/>
        <v>#REF!</v>
      </c>
      <c r="CM469" s="94" t="e">
        <f t="shared" si="1263"/>
        <v>#REF!</v>
      </c>
      <c r="CN469" s="94" t="e">
        <f t="shared" si="1263"/>
        <v>#REF!</v>
      </c>
      <c r="CO469" s="79"/>
      <c r="CP469" s="80" t="e">
        <f t="shared" si="1214"/>
        <v>#REF!</v>
      </c>
      <c r="CQ469" s="85" t="e">
        <f>CP469/CP397</f>
        <v>#REF!</v>
      </c>
    </row>
    <row r="470" spans="1:95" ht="10.5" customHeight="1" outlineLevel="1" x14ac:dyDescent="0.25">
      <c r="A470" s="70" t="str">
        <f t="shared" si="1239"/>
        <v>DespesaMóveis e Utensílios</v>
      </c>
      <c r="B470" s="114" t="s">
        <v>53</v>
      </c>
      <c r="C470" s="78" t="s">
        <v>174</v>
      </c>
      <c r="D470" s="79" t="s">
        <v>174</v>
      </c>
      <c r="E470" s="79" t="e">
        <f>D395</f>
        <v>#REF!</v>
      </c>
      <c r="F470" s="79"/>
      <c r="G470" s="85">
        <v>0</v>
      </c>
      <c r="H470" s="79"/>
      <c r="I470" s="94">
        <v>0</v>
      </c>
      <c r="J470" s="94">
        <v>0</v>
      </c>
      <c r="K470" s="94">
        <v>0</v>
      </c>
      <c r="L470" s="94">
        <v>0</v>
      </c>
      <c r="M470" s="94">
        <v>0</v>
      </c>
      <c r="N470" s="94">
        <v>0</v>
      </c>
      <c r="O470" s="94">
        <v>0</v>
      </c>
      <c r="P470" s="94">
        <v>0</v>
      </c>
      <c r="Q470" s="94">
        <v>0</v>
      </c>
      <c r="R470" s="94">
        <v>0</v>
      </c>
      <c r="S470" s="94">
        <v>0</v>
      </c>
      <c r="T470" s="94">
        <v>0</v>
      </c>
      <c r="U470" s="79"/>
      <c r="V470" s="80">
        <f t="shared" si="1207"/>
        <v>0</v>
      </c>
      <c r="W470" s="85" t="e">
        <f>V470/V397</f>
        <v>#REF!</v>
      </c>
      <c r="X470" s="60"/>
      <c r="Y470" s="94">
        <f t="array" ref="Y470">IFERROR(INDEX(#REF!,MATCH($A395&amp;$D470,#REF!,0),MATCH(Y$3,#REF!,0)),0)</f>
        <v>0</v>
      </c>
      <c r="Z470" s="94">
        <f t="array" ref="Z470">IFERROR(INDEX(#REF!,MATCH($A395&amp;$D470,#REF!,0),MATCH(Z$3,#REF!,0)),0)</f>
        <v>0</v>
      </c>
      <c r="AA470" s="94">
        <f t="array" ref="AA470">IFERROR(INDEX(#REF!,MATCH($A395&amp;$D470,#REF!,0),MATCH(AA$3,#REF!,0)),0)</f>
        <v>0</v>
      </c>
      <c r="AB470" s="94">
        <f t="array" ref="AB470">IFERROR(INDEX(#REF!,MATCH($A395&amp;$D470,#REF!,0),MATCH(AB$3,#REF!,0)),0)</f>
        <v>0</v>
      </c>
      <c r="AC470" s="94">
        <f t="array" ref="AC470">IFERROR(INDEX(#REF!,MATCH($A395&amp;$D470,#REF!,0),MATCH(AC$3,#REF!,0)),0)</f>
        <v>0</v>
      </c>
      <c r="AD470" s="94">
        <f t="array" ref="AD470">IFERROR(INDEX(#REF!,MATCH($A395&amp;$D470,#REF!,0),MATCH(AD$3,#REF!,0)),0)</f>
        <v>0</v>
      </c>
      <c r="AE470" s="94">
        <f t="array" ref="AE470">IFERROR(INDEX(#REF!,MATCH($A395&amp;$D470,#REF!,0),MATCH(AE$3,#REF!,0)),0)</f>
        <v>0</v>
      </c>
      <c r="AF470" s="94">
        <f t="array" ref="AF470">IFERROR(INDEX(#REF!,MATCH($A395&amp;$D470,#REF!,0),MATCH(AF$3,#REF!,0)),0)</f>
        <v>0</v>
      </c>
      <c r="AG470" s="94">
        <f t="array" ref="AG470">IFERROR(INDEX(#REF!,MATCH($A395&amp;$D470,#REF!,0),MATCH(AG$3,#REF!,0)),0)</f>
        <v>0</v>
      </c>
      <c r="AH470" s="94">
        <f t="array" ref="AH470">IFERROR(INDEX(#REF!,MATCH($A395&amp;$D470,#REF!,0),MATCH(AH$3,#REF!,0)),0)</f>
        <v>0</v>
      </c>
      <c r="AI470" s="94">
        <f t="array" ref="AI470">IFERROR(INDEX(#REF!,MATCH($A395&amp;$D470,#REF!,0),MATCH(AI$3,#REF!,0)),0)</f>
        <v>0</v>
      </c>
      <c r="AJ470" s="94">
        <f t="array" ref="AJ470">IFERROR(INDEX(#REF!,MATCH($A395&amp;$D470,#REF!,0),MATCH(AJ$3,#REF!,0)),0)</f>
        <v>0</v>
      </c>
      <c r="AK470" s="79"/>
      <c r="AL470" s="80">
        <f t="shared" si="1208"/>
        <v>0</v>
      </c>
      <c r="AM470" s="85" t="e">
        <f>AL470/AL397</f>
        <v>#DIV/0!</v>
      </c>
      <c r="AN470" s="60" t="e">
        <f>D395&amp;D470</f>
        <v>#REF!</v>
      </c>
      <c r="AO470" s="94">
        <f t="array" ref="AO470">IFERROR(INDEX(#REF!,MATCH($A395&amp;$D470,#REF!,0),MATCH(AO$3,#REF!,0)),0)</f>
        <v>0</v>
      </c>
      <c r="AP470" s="94">
        <f t="array" ref="AP470">IFERROR(INDEX(#REF!,MATCH($A395&amp;$D470,#REF!,0),MATCH(AP$3,#REF!,0)),0)</f>
        <v>0</v>
      </c>
      <c r="AQ470" s="94">
        <f t="array" ref="AQ470">IFERROR(INDEX(#REF!,MATCH($A395&amp;$D470,#REF!,0),MATCH(AQ$3,#REF!,0)),0)</f>
        <v>0</v>
      </c>
      <c r="AR470" s="94">
        <f t="array" ref="AR470">IFERROR(INDEX(#REF!,MATCH($A395&amp;$D470,#REF!,0),MATCH(AR$3,#REF!,0)),0)</f>
        <v>0</v>
      </c>
      <c r="AS470" s="94">
        <f t="array" ref="AS470">IFERROR(INDEX(#REF!,MATCH($A395&amp;$D470,#REF!,0),MATCH(AS$3,#REF!,0)),0)</f>
        <v>0</v>
      </c>
      <c r="AT470" s="94">
        <f t="array" ref="AT470">IFERROR(INDEX(#REF!,MATCH($A395&amp;$D470,#REF!,0),MATCH(AT$3,#REF!,0)),0)</f>
        <v>0</v>
      </c>
      <c r="AU470" s="94">
        <f t="array" ref="AU470">IFERROR(INDEX(#REF!,MATCH($A395&amp;$D470,#REF!,0),MATCH(AU$3,#REF!,0)),0)</f>
        <v>0</v>
      </c>
      <c r="AV470" s="94">
        <f t="array" ref="AV470">IFERROR(INDEX(#REF!,MATCH($A395&amp;$D470,#REF!,0),MATCH(AV$3,#REF!,0)),0)</f>
        <v>0</v>
      </c>
      <c r="AW470" s="94">
        <f t="array" ref="AW470">IFERROR(INDEX(#REF!,MATCH($A395&amp;$D470,#REF!,0),MATCH(AW$3,#REF!,0)),0)</f>
        <v>0</v>
      </c>
      <c r="AX470" s="94">
        <f t="array" ref="AX470">IFERROR(INDEX(#REF!,MATCH($A395&amp;$D470,#REF!,0),MATCH(AX$3,#REF!,0)),0)</f>
        <v>0</v>
      </c>
      <c r="AY470" s="94">
        <f t="array" ref="AY470">IFERROR(INDEX(#REF!,MATCH($A395&amp;$D470,#REF!,0),MATCH(AY$3,#REF!,0)),0)</f>
        <v>0</v>
      </c>
      <c r="AZ470" s="94">
        <f t="array" ref="AZ470">IFERROR(INDEX(#REF!,MATCH($A395&amp;$D470,#REF!,0),MATCH(AZ$3,#REF!,0)),0)</f>
        <v>0</v>
      </c>
      <c r="BA470" s="79"/>
      <c r="BB470" s="80">
        <f t="shared" si="1209"/>
        <v>0</v>
      </c>
      <c r="BC470" s="85" t="e">
        <f>BB470/BB397</f>
        <v>#DIV/0!</v>
      </c>
      <c r="BD470" s="60"/>
      <c r="BE470" s="94"/>
      <c r="BF470" s="115" t="e">
        <f t="array" ref="BF470">INDEX(#REF!,MATCH($D395,#REF!,0),MATCH($D470,#REF!,0))</f>
        <v>#REF!</v>
      </c>
      <c r="BG470" s="115"/>
      <c r="BH470" s="111" t="e">
        <f>EDATE(BH397,1)</f>
        <v>#REF!</v>
      </c>
      <c r="BI470" s="115"/>
      <c r="BJ470" s="112">
        <v>-1</v>
      </c>
      <c r="BK470" s="111" t="e">
        <f>EDATE(BH470,1)</f>
        <v>#REF!</v>
      </c>
      <c r="BL470" s="60"/>
      <c r="BM470" s="94">
        <f t="array" ref="BM470">IFERROR(INDEX(#REF!,MATCH($A395&amp;$D470,#REF!,0),MATCH(BM$3,#REF!,0)),0)</f>
        <v>0</v>
      </c>
      <c r="BN470" s="94">
        <f t="array" ref="BN470">IFERROR(INDEX(#REF!,MATCH($A395&amp;$D470,#REF!,0),MATCH(BN$3,#REF!,0)),0)</f>
        <v>0</v>
      </c>
      <c r="BO470" s="94">
        <f t="array" ref="BO470">IFERROR(INDEX(#REF!,MATCH($A395&amp;$D470,#REF!,0),MATCH(BO$3,#REF!,0)),0)</f>
        <v>0</v>
      </c>
      <c r="BP470" s="94">
        <f t="array" ref="BP470">IFERROR(INDEX(#REF!,MATCH($A395&amp;$D470,#REF!,0),MATCH(BP$3,#REF!,0)),0)</f>
        <v>0</v>
      </c>
      <c r="BQ470" s="94" t="e">
        <f t="shared" ref="BQ470:BX470" si="1264">((BQ397*$G470*--(AND($BF470=0,$BG470=0))+$BF470+BQ397*$BG470)*--(BQ$3&gt;=$BH470))*(1+$BJ470*--(BQ$3&gt;=$BK470))*--(IFERROR(MOD(MONTH(BQ$3),$BI470),0)=0)</f>
        <v>#REF!</v>
      </c>
      <c r="BR470" s="94" t="e">
        <f t="shared" si="1264"/>
        <v>#REF!</v>
      </c>
      <c r="BS470" s="94" t="e">
        <f t="shared" si="1264"/>
        <v>#REF!</v>
      </c>
      <c r="BT470" s="94" t="e">
        <f t="shared" si="1264"/>
        <v>#REF!</v>
      </c>
      <c r="BU470" s="94" t="e">
        <f t="shared" si="1264"/>
        <v>#REF!</v>
      </c>
      <c r="BV470" s="94" t="e">
        <f t="shared" si="1264"/>
        <v>#REF!</v>
      </c>
      <c r="BW470" s="94" t="e">
        <f t="shared" si="1264"/>
        <v>#REF!</v>
      </c>
      <c r="BX470" s="94" t="e">
        <f t="shared" si="1264"/>
        <v>#REF!</v>
      </c>
      <c r="BY470" s="79"/>
      <c r="BZ470" s="80" t="e">
        <f t="shared" si="1212"/>
        <v>#REF!</v>
      </c>
      <c r="CA470" s="85" t="e">
        <f>BZ470/BZ397</f>
        <v>#REF!</v>
      </c>
      <c r="CB470" s="60"/>
      <c r="CC470" s="94" t="e">
        <f t="shared" ref="CC470:CN470" si="1265">((CC397*$G470*--(AND($BF470=0,$BG470=0))+$BF470+CC397*$BG470)*--(CC$3&gt;=$BH470))*(1+$BJ470*--(CC$3&gt;=$BK470))*--(IFERROR(MOD(MONTH(CC$3),$BI470),0)=0)</f>
        <v>#REF!</v>
      </c>
      <c r="CD470" s="94" t="e">
        <f t="shared" si="1265"/>
        <v>#REF!</v>
      </c>
      <c r="CE470" s="94" t="e">
        <f t="shared" si="1265"/>
        <v>#REF!</v>
      </c>
      <c r="CF470" s="94" t="e">
        <f t="shared" si="1265"/>
        <v>#REF!</v>
      </c>
      <c r="CG470" s="94" t="e">
        <f t="shared" si="1265"/>
        <v>#REF!</v>
      </c>
      <c r="CH470" s="94" t="e">
        <f t="shared" si="1265"/>
        <v>#REF!</v>
      </c>
      <c r="CI470" s="94" t="e">
        <f t="shared" si="1265"/>
        <v>#REF!</v>
      </c>
      <c r="CJ470" s="94" t="e">
        <f t="shared" si="1265"/>
        <v>#REF!</v>
      </c>
      <c r="CK470" s="94" t="e">
        <f t="shared" si="1265"/>
        <v>#REF!</v>
      </c>
      <c r="CL470" s="94" t="e">
        <f t="shared" si="1265"/>
        <v>#REF!</v>
      </c>
      <c r="CM470" s="94" t="e">
        <f t="shared" si="1265"/>
        <v>#REF!</v>
      </c>
      <c r="CN470" s="94" t="e">
        <f t="shared" si="1265"/>
        <v>#REF!</v>
      </c>
      <c r="CO470" s="79"/>
      <c r="CP470" s="80" t="e">
        <f t="shared" si="1214"/>
        <v>#REF!</v>
      </c>
      <c r="CQ470" s="85" t="e">
        <f>CP470/CP397</f>
        <v>#REF!</v>
      </c>
    </row>
    <row r="471" spans="1:95" ht="10.5" customHeight="1" outlineLevel="1" x14ac:dyDescent="0.25">
      <c r="A471" s="70" t="str">
        <f t="shared" si="1239"/>
        <v>DespesaEquipamentos e Software</v>
      </c>
      <c r="B471" s="114" t="s">
        <v>53</v>
      </c>
      <c r="C471" s="78" t="s">
        <v>299</v>
      </c>
      <c r="D471" s="79" t="s">
        <v>172</v>
      </c>
      <c r="E471" s="79" t="e">
        <f>D395</f>
        <v>#REF!</v>
      </c>
      <c r="F471" s="79"/>
      <c r="G471" s="85">
        <v>0</v>
      </c>
      <c r="H471" s="79"/>
      <c r="I471" s="94">
        <v>0</v>
      </c>
      <c r="J471" s="94">
        <v>0</v>
      </c>
      <c r="K471" s="94">
        <v>0</v>
      </c>
      <c r="L471" s="94">
        <v>0</v>
      </c>
      <c r="M471" s="94">
        <v>0</v>
      </c>
      <c r="N471" s="94">
        <v>0</v>
      </c>
      <c r="O471" s="94">
        <v>0</v>
      </c>
      <c r="P471" s="94">
        <v>0</v>
      </c>
      <c r="Q471" s="94">
        <v>0</v>
      </c>
      <c r="R471" s="94">
        <v>0</v>
      </c>
      <c r="S471" s="94">
        <v>0</v>
      </c>
      <c r="T471" s="94">
        <v>0</v>
      </c>
      <c r="U471" s="79"/>
      <c r="V471" s="80">
        <f t="shared" si="1207"/>
        <v>0</v>
      </c>
      <c r="W471" s="85" t="e">
        <f>V471/V397</f>
        <v>#REF!</v>
      </c>
      <c r="X471" s="60"/>
      <c r="Y471" s="94">
        <f t="array" ref="Y471">IFERROR(INDEX(#REF!,MATCH($A395&amp;$D471,#REF!,0),MATCH(Y$3,#REF!,0)),0)</f>
        <v>0</v>
      </c>
      <c r="Z471" s="94">
        <f t="array" ref="Z471">IFERROR(INDEX(#REF!,MATCH($A395&amp;$D471,#REF!,0),MATCH(Z$3,#REF!,0)),0)</f>
        <v>0</v>
      </c>
      <c r="AA471" s="94">
        <f t="array" ref="AA471">IFERROR(INDEX(#REF!,MATCH($A395&amp;$D471,#REF!,0),MATCH(AA$3,#REF!,0)),0)</f>
        <v>0</v>
      </c>
      <c r="AB471" s="94">
        <f t="array" ref="AB471">IFERROR(INDEX(#REF!,MATCH($A395&amp;$D471,#REF!,0),MATCH(AB$3,#REF!,0)),0)</f>
        <v>0</v>
      </c>
      <c r="AC471" s="94">
        <f t="array" ref="AC471">IFERROR(INDEX(#REF!,MATCH($A395&amp;$D471,#REF!,0),MATCH(AC$3,#REF!,0)),0)</f>
        <v>0</v>
      </c>
      <c r="AD471" s="94">
        <f t="array" ref="AD471">IFERROR(INDEX(#REF!,MATCH($A395&amp;$D471,#REF!,0),MATCH(AD$3,#REF!,0)),0)</f>
        <v>0</v>
      </c>
      <c r="AE471" s="94">
        <f t="array" ref="AE471">IFERROR(INDEX(#REF!,MATCH($A395&amp;$D471,#REF!,0),MATCH(AE$3,#REF!,0)),0)</f>
        <v>0</v>
      </c>
      <c r="AF471" s="94">
        <f t="array" ref="AF471">IFERROR(INDEX(#REF!,MATCH($A395&amp;$D471,#REF!,0),MATCH(AF$3,#REF!,0)),0)</f>
        <v>0</v>
      </c>
      <c r="AG471" s="94">
        <f t="array" ref="AG471">IFERROR(INDEX(#REF!,MATCH($A395&amp;$D471,#REF!,0),MATCH(AG$3,#REF!,0)),0)</f>
        <v>0</v>
      </c>
      <c r="AH471" s="94">
        <f t="array" ref="AH471">IFERROR(INDEX(#REF!,MATCH($A395&amp;$D471,#REF!,0),MATCH(AH$3,#REF!,0)),0)</f>
        <v>0</v>
      </c>
      <c r="AI471" s="94">
        <f t="array" ref="AI471">IFERROR(INDEX(#REF!,MATCH($A395&amp;$D471,#REF!,0),MATCH(AI$3,#REF!,0)),0)</f>
        <v>0</v>
      </c>
      <c r="AJ471" s="94">
        <f t="array" ref="AJ471">IFERROR(INDEX(#REF!,MATCH($A395&amp;$D471,#REF!,0),MATCH(AJ$3,#REF!,0)),0)</f>
        <v>0</v>
      </c>
      <c r="AK471" s="79"/>
      <c r="AL471" s="80">
        <f t="shared" si="1208"/>
        <v>0</v>
      </c>
      <c r="AM471" s="85" t="e">
        <f>AL471/AL397</f>
        <v>#DIV/0!</v>
      </c>
      <c r="AN471" s="60" t="e">
        <f>D395&amp;D471</f>
        <v>#REF!</v>
      </c>
      <c r="AO471" s="94">
        <f t="array" ref="AO471">IFERROR(INDEX(#REF!,MATCH($A395&amp;$D471,#REF!,0),MATCH(AO$3,#REF!,0)),0)</f>
        <v>0</v>
      </c>
      <c r="AP471" s="94">
        <f t="array" ref="AP471">IFERROR(INDEX(#REF!,MATCH($A395&amp;$D471,#REF!,0),MATCH(AP$3,#REF!,0)),0)</f>
        <v>0</v>
      </c>
      <c r="AQ471" s="94">
        <f t="array" ref="AQ471">IFERROR(INDEX(#REF!,MATCH($A395&amp;$D471,#REF!,0),MATCH(AQ$3,#REF!,0)),0)</f>
        <v>0</v>
      </c>
      <c r="AR471" s="94">
        <f t="array" ref="AR471">IFERROR(INDEX(#REF!,MATCH($A395&amp;$D471,#REF!,0),MATCH(AR$3,#REF!,0)),0)</f>
        <v>0</v>
      </c>
      <c r="AS471" s="94">
        <f t="array" ref="AS471">IFERROR(INDEX(#REF!,MATCH($A395&amp;$D471,#REF!,0),MATCH(AS$3,#REF!,0)),0)</f>
        <v>0</v>
      </c>
      <c r="AT471" s="94">
        <f t="array" ref="AT471">IFERROR(INDEX(#REF!,MATCH($A395&amp;$D471,#REF!,0),MATCH(AT$3,#REF!,0)),0)</f>
        <v>0</v>
      </c>
      <c r="AU471" s="94">
        <f t="array" ref="AU471">IFERROR(INDEX(#REF!,MATCH($A395&amp;$D471,#REF!,0),MATCH(AU$3,#REF!,0)),0)</f>
        <v>0</v>
      </c>
      <c r="AV471" s="94">
        <f t="array" ref="AV471">IFERROR(INDEX(#REF!,MATCH($A395&amp;$D471,#REF!,0),MATCH(AV$3,#REF!,0)),0)</f>
        <v>0</v>
      </c>
      <c r="AW471" s="94">
        <f t="array" ref="AW471">IFERROR(INDEX(#REF!,MATCH($A395&amp;$D471,#REF!,0),MATCH(AW$3,#REF!,0)),0)</f>
        <v>0</v>
      </c>
      <c r="AX471" s="94">
        <f t="array" ref="AX471">IFERROR(INDEX(#REF!,MATCH($A395&amp;$D471,#REF!,0),MATCH(AX$3,#REF!,0)),0)</f>
        <v>0</v>
      </c>
      <c r="AY471" s="94">
        <f t="array" ref="AY471">IFERROR(INDEX(#REF!,MATCH($A395&amp;$D471,#REF!,0),MATCH(AY$3,#REF!,0)),0)</f>
        <v>0</v>
      </c>
      <c r="AZ471" s="94">
        <f t="array" ref="AZ471">IFERROR(INDEX(#REF!,MATCH($A395&amp;$D471,#REF!,0),MATCH(AZ$3,#REF!,0)),0)</f>
        <v>0</v>
      </c>
      <c r="BA471" s="79"/>
      <c r="BB471" s="80">
        <f t="shared" si="1209"/>
        <v>0</v>
      </c>
      <c r="BC471" s="85" t="e">
        <f>BB471/BB397</f>
        <v>#DIV/0!</v>
      </c>
      <c r="BD471" s="60"/>
      <c r="BE471" s="94">
        <f t="array" ref="BE471">INDEX($BE$4:$BK$115,MATCH($D471,$D$4:$D$115,0),MATCH(BE$475,$BE$4:$BK$4,0))</f>
        <v>0</v>
      </c>
      <c r="BF471" s="115" t="e">
        <f t="array" ref="BF471">INDEX(#REF!,MATCH($D395,#REF!,0),MATCH($D471,#REF!,0))</f>
        <v>#REF!</v>
      </c>
      <c r="BG471" s="112"/>
      <c r="BH471" s="111" t="e">
        <f>EDATE(BH455,1)</f>
        <v>#REF!</v>
      </c>
      <c r="BI471" s="111">
        <f t="array" ref="BI471">INDEX($BE$4:$BK$115,MATCH($D471,$D$4:$D$115,0),MATCH(BI$475,$BE$4:$BK$4,0))</f>
        <v>0</v>
      </c>
      <c r="BJ471" s="112">
        <v>-1</v>
      </c>
      <c r="BK471" s="111" t="e">
        <f>EDATE(BH471,1)</f>
        <v>#REF!</v>
      </c>
      <c r="BL471" s="60"/>
      <c r="BM471" s="94">
        <f t="array" ref="BM471">IFERROR(INDEX(#REF!,MATCH($A395&amp;$D471,#REF!,0),MATCH(BM$3,#REF!,0)),0)</f>
        <v>0</v>
      </c>
      <c r="BN471" s="94">
        <f t="array" ref="BN471">IFERROR(INDEX(#REF!,MATCH($A395&amp;$D471,#REF!,0),MATCH(BN$3,#REF!,0)),0)</f>
        <v>0</v>
      </c>
      <c r="BO471" s="94">
        <f t="array" ref="BO471">IFERROR(INDEX(#REF!,MATCH($A395&amp;$D471,#REF!,0),MATCH(BO$3,#REF!,0)),0)</f>
        <v>0</v>
      </c>
      <c r="BP471" s="94">
        <f t="array" ref="BP471">IFERROR(INDEX(#REF!,MATCH($A395&amp;$D471,#REF!,0),MATCH(BP$3,#REF!,0)),0)</f>
        <v>0</v>
      </c>
      <c r="BQ471" s="94" t="e">
        <f t="shared" ref="BQ471:BX471" si="1266">((BQ397*$G471*--(AND($BF471=0,$BG471=0))+$BF471+BQ397*$BG471)*--(BQ$3&gt;=$BH471))*(1+$BJ471*--(BQ$3&gt;=$BK471))*--(IFERROR(MOD(MONTH(BQ$3),$BI471),0)=0)</f>
        <v>#REF!</v>
      </c>
      <c r="BR471" s="94" t="e">
        <f t="shared" si="1266"/>
        <v>#REF!</v>
      </c>
      <c r="BS471" s="94" t="e">
        <f t="shared" si="1266"/>
        <v>#REF!</v>
      </c>
      <c r="BT471" s="94" t="e">
        <f t="shared" si="1266"/>
        <v>#REF!</v>
      </c>
      <c r="BU471" s="94" t="e">
        <f t="shared" si="1266"/>
        <v>#REF!</v>
      </c>
      <c r="BV471" s="94" t="e">
        <f t="shared" si="1266"/>
        <v>#REF!</v>
      </c>
      <c r="BW471" s="94" t="e">
        <f t="shared" si="1266"/>
        <v>#REF!</v>
      </c>
      <c r="BX471" s="94" t="e">
        <f t="shared" si="1266"/>
        <v>#REF!</v>
      </c>
      <c r="BY471" s="79"/>
      <c r="BZ471" s="80" t="e">
        <f t="shared" si="1212"/>
        <v>#REF!</v>
      </c>
      <c r="CA471" s="85" t="e">
        <f>BZ471/BZ397</f>
        <v>#REF!</v>
      </c>
      <c r="CB471" s="60"/>
      <c r="CC471" s="94" t="e">
        <f t="shared" ref="CC471:CN471" si="1267">((CC397*$G471*--(AND($BF471=0,$BG471=0))+$BF471+CC397*$BG471)*--(CC$3&gt;=$BH471))*(1+$BJ471*--(CC$3&gt;=$BK471))*--(IFERROR(MOD(MONTH(CC$3),$BI471),0)=0)</f>
        <v>#REF!</v>
      </c>
      <c r="CD471" s="94" t="e">
        <f t="shared" si="1267"/>
        <v>#REF!</v>
      </c>
      <c r="CE471" s="94" t="e">
        <f t="shared" si="1267"/>
        <v>#REF!</v>
      </c>
      <c r="CF471" s="94" t="e">
        <f t="shared" si="1267"/>
        <v>#REF!</v>
      </c>
      <c r="CG471" s="94" t="e">
        <f t="shared" si="1267"/>
        <v>#REF!</v>
      </c>
      <c r="CH471" s="94" t="e">
        <f t="shared" si="1267"/>
        <v>#REF!</v>
      </c>
      <c r="CI471" s="94" t="e">
        <f t="shared" si="1267"/>
        <v>#REF!</v>
      </c>
      <c r="CJ471" s="94" t="e">
        <f t="shared" si="1267"/>
        <v>#REF!</v>
      </c>
      <c r="CK471" s="94" t="e">
        <f t="shared" si="1267"/>
        <v>#REF!</v>
      </c>
      <c r="CL471" s="94" t="e">
        <f t="shared" si="1267"/>
        <v>#REF!</v>
      </c>
      <c r="CM471" s="94" t="e">
        <f t="shared" si="1267"/>
        <v>#REF!</v>
      </c>
      <c r="CN471" s="94" t="e">
        <f t="shared" si="1267"/>
        <v>#REF!</v>
      </c>
      <c r="CO471" s="79"/>
      <c r="CP471" s="80" t="e">
        <f t="shared" si="1214"/>
        <v>#REF!</v>
      </c>
      <c r="CQ471" s="85" t="e">
        <f>CP471/CP397</f>
        <v>#REF!</v>
      </c>
    </row>
    <row r="472" spans="1:95" ht="10.5" customHeight="1" x14ac:dyDescent="0.25">
      <c r="A472" s="70" t="str">
        <f t="shared" si="1239"/>
        <v>Lucro líquido</v>
      </c>
      <c r="B472" s="70"/>
      <c r="C472" s="70"/>
      <c r="D472" s="3" t="s">
        <v>176</v>
      </c>
      <c r="E472" s="3" t="e">
        <f>D395</f>
        <v>#REF!</v>
      </c>
      <c r="F472" s="60"/>
      <c r="G472" s="6"/>
      <c r="H472" s="60"/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60"/>
      <c r="V472" s="4">
        <f t="shared" si="1207"/>
        <v>0</v>
      </c>
      <c r="W472" s="6" t="e">
        <f>V472/V397</f>
        <v>#REF!</v>
      </c>
      <c r="X472" s="60"/>
      <c r="Y472" s="4" t="e">
        <f t="shared" ref="Y472:AJ472" si="1268">Y458+Y459+Y465+SUM(Y466:Y468)</f>
        <v>#REF!</v>
      </c>
      <c r="Z472" s="4" t="e">
        <f t="shared" si="1268"/>
        <v>#REF!</v>
      </c>
      <c r="AA472" s="4" t="e">
        <f t="shared" si="1268"/>
        <v>#REF!</v>
      </c>
      <c r="AB472" s="4" t="e">
        <f t="shared" si="1268"/>
        <v>#REF!</v>
      </c>
      <c r="AC472" s="4" t="e">
        <f t="shared" si="1268"/>
        <v>#REF!</v>
      </c>
      <c r="AD472" s="4" t="e">
        <f t="shared" si="1268"/>
        <v>#REF!</v>
      </c>
      <c r="AE472" s="4" t="e">
        <f t="shared" si="1268"/>
        <v>#REF!</v>
      </c>
      <c r="AF472" s="4" t="e">
        <f t="shared" si="1268"/>
        <v>#REF!</v>
      </c>
      <c r="AG472" s="4" t="e">
        <f t="shared" si="1268"/>
        <v>#REF!</v>
      </c>
      <c r="AH472" s="4" t="e">
        <f t="shared" si="1268"/>
        <v>#REF!</v>
      </c>
      <c r="AI472" s="4" t="e">
        <f t="shared" si="1268"/>
        <v>#REF!</v>
      </c>
      <c r="AJ472" s="4" t="e">
        <f t="shared" si="1268"/>
        <v>#REF!</v>
      </c>
      <c r="AK472" s="60"/>
      <c r="AL472" s="4" t="e">
        <f t="shared" si="1208"/>
        <v>#REF!</v>
      </c>
      <c r="AM472" s="6" t="e">
        <f>AL472/AL397</f>
        <v>#REF!</v>
      </c>
      <c r="AN472" s="60" t="e">
        <f>D395&amp;D472</f>
        <v>#REF!</v>
      </c>
      <c r="AO472" s="4" t="e">
        <f t="shared" ref="AO472:AZ472" si="1269">AO458+AO459+AO465+SUM(AO466:AO468)</f>
        <v>#REF!</v>
      </c>
      <c r="AP472" s="4" t="e">
        <f t="shared" si="1269"/>
        <v>#REF!</v>
      </c>
      <c r="AQ472" s="4" t="e">
        <f t="shared" si="1269"/>
        <v>#REF!</v>
      </c>
      <c r="AR472" s="4" t="e">
        <f t="shared" si="1269"/>
        <v>#REF!</v>
      </c>
      <c r="AS472" s="4" t="e">
        <f t="shared" si="1269"/>
        <v>#REF!</v>
      </c>
      <c r="AT472" s="4" t="e">
        <f t="shared" si="1269"/>
        <v>#REF!</v>
      </c>
      <c r="AU472" s="4" t="e">
        <f t="shared" si="1269"/>
        <v>#REF!</v>
      </c>
      <c r="AV472" s="4" t="e">
        <f t="shared" si="1269"/>
        <v>#REF!</v>
      </c>
      <c r="AW472" s="4" t="e">
        <f t="shared" si="1269"/>
        <v>#REF!</v>
      </c>
      <c r="AX472" s="4" t="e">
        <f t="shared" si="1269"/>
        <v>#REF!</v>
      </c>
      <c r="AY472" s="4" t="e">
        <f t="shared" si="1269"/>
        <v>#REF!</v>
      </c>
      <c r="AZ472" s="4" t="e">
        <f t="shared" si="1269"/>
        <v>#REF!</v>
      </c>
      <c r="BA472" s="60"/>
      <c r="BB472" s="4" t="e">
        <f t="shared" si="1209"/>
        <v>#REF!</v>
      </c>
      <c r="BC472" s="6" t="e">
        <f>BB472/BB397</f>
        <v>#REF!</v>
      </c>
      <c r="BD472" s="60"/>
      <c r="BE472" s="4"/>
      <c r="BF472" s="102"/>
      <c r="BG472" s="102"/>
      <c r="BH472" s="103"/>
      <c r="BI472" s="103"/>
      <c r="BJ472" s="103"/>
      <c r="BK472" s="103"/>
      <c r="BL472" s="60"/>
      <c r="BM472" s="4" t="e">
        <f t="shared" ref="BM472:BX472" si="1270">BM458+BM459+BM465+SUM(BM466:BM468)</f>
        <v>#REF!</v>
      </c>
      <c r="BN472" s="4" t="e">
        <f t="shared" si="1270"/>
        <v>#REF!</v>
      </c>
      <c r="BO472" s="4" t="e">
        <f t="shared" si="1270"/>
        <v>#REF!</v>
      </c>
      <c r="BP472" s="4" t="e">
        <f t="shared" si="1270"/>
        <v>#REF!</v>
      </c>
      <c r="BQ472" s="4" t="e">
        <f t="shared" si="1270"/>
        <v>#REF!</v>
      </c>
      <c r="BR472" s="4" t="e">
        <f t="shared" si="1270"/>
        <v>#REF!</v>
      </c>
      <c r="BS472" s="4" t="e">
        <f t="shared" si="1270"/>
        <v>#REF!</v>
      </c>
      <c r="BT472" s="4" t="e">
        <f t="shared" si="1270"/>
        <v>#REF!</v>
      </c>
      <c r="BU472" s="4" t="e">
        <f t="shared" si="1270"/>
        <v>#REF!</v>
      </c>
      <c r="BV472" s="4" t="e">
        <f t="shared" si="1270"/>
        <v>#REF!</v>
      </c>
      <c r="BW472" s="4" t="e">
        <f t="shared" si="1270"/>
        <v>#REF!</v>
      </c>
      <c r="BX472" s="4" t="e">
        <f t="shared" si="1270"/>
        <v>#REF!</v>
      </c>
      <c r="BY472" s="60"/>
      <c r="BZ472" s="4" t="e">
        <f t="shared" si="1212"/>
        <v>#REF!</v>
      </c>
      <c r="CA472" s="6" t="e">
        <f>BZ472/BZ397</f>
        <v>#REF!</v>
      </c>
      <c r="CB472" s="60"/>
      <c r="CC472" s="4" t="e">
        <f t="shared" ref="CC472:CN472" si="1271">CC458+CC459+CC465+SUM(CC466:CC468)</f>
        <v>#REF!</v>
      </c>
      <c r="CD472" s="4" t="e">
        <f t="shared" si="1271"/>
        <v>#REF!</v>
      </c>
      <c r="CE472" s="4" t="e">
        <f t="shared" si="1271"/>
        <v>#REF!</v>
      </c>
      <c r="CF472" s="4" t="e">
        <f t="shared" si="1271"/>
        <v>#REF!</v>
      </c>
      <c r="CG472" s="4" t="e">
        <f t="shared" si="1271"/>
        <v>#REF!</v>
      </c>
      <c r="CH472" s="4" t="e">
        <f t="shared" si="1271"/>
        <v>#REF!</v>
      </c>
      <c r="CI472" s="4" t="e">
        <f t="shared" si="1271"/>
        <v>#REF!</v>
      </c>
      <c r="CJ472" s="4" t="e">
        <f t="shared" si="1271"/>
        <v>#REF!</v>
      </c>
      <c r="CK472" s="4" t="e">
        <f t="shared" si="1271"/>
        <v>#REF!</v>
      </c>
      <c r="CL472" s="4" t="e">
        <f t="shared" si="1271"/>
        <v>#REF!</v>
      </c>
      <c r="CM472" s="4" t="e">
        <f t="shared" si="1271"/>
        <v>#REF!</v>
      </c>
      <c r="CN472" s="4" t="e">
        <f t="shared" si="1271"/>
        <v>#REF!</v>
      </c>
      <c r="CO472" s="60"/>
      <c r="CP472" s="4" t="e">
        <f t="shared" si="1214"/>
        <v>#REF!</v>
      </c>
      <c r="CQ472" s="6" t="e">
        <f>CP472/CP397</f>
        <v>#REF!</v>
      </c>
    </row>
    <row r="473" spans="1:95" ht="10.5" customHeight="1" x14ac:dyDescent="0.25">
      <c r="A473" s="70"/>
      <c r="B473" s="70"/>
      <c r="C473" s="70"/>
      <c r="D473" s="60"/>
      <c r="E473" s="60"/>
      <c r="F473" s="60"/>
      <c r="G473" s="61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1"/>
      <c r="W473" s="61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1"/>
      <c r="AM473" s="61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1"/>
      <c r="BC473" s="61"/>
      <c r="BD473" s="60"/>
      <c r="BE473" s="60"/>
      <c r="BF473" s="69"/>
      <c r="BG473" s="69"/>
      <c r="BH473" s="121"/>
      <c r="BI473" s="121"/>
      <c r="BJ473" s="121"/>
      <c r="BK473" s="121"/>
      <c r="BL473" s="60"/>
      <c r="BM473" s="60"/>
      <c r="BN473" s="60"/>
      <c r="BO473" s="60"/>
      <c r="BP473" s="60"/>
      <c r="BQ473" s="60"/>
      <c r="BR473" s="60"/>
      <c r="BS473" s="60"/>
      <c r="BT473" s="60"/>
      <c r="BU473" s="60"/>
      <c r="BV473" s="60"/>
      <c r="BW473" s="60"/>
      <c r="BX473" s="60"/>
      <c r="BY473" s="60"/>
      <c r="BZ473" s="61"/>
      <c r="CA473" s="61"/>
      <c r="CB473" s="60"/>
      <c r="CC473" s="60"/>
      <c r="CD473" s="60"/>
      <c r="CE473" s="60"/>
      <c r="CF473" s="60"/>
      <c r="CG473" s="60"/>
      <c r="CH473" s="60"/>
      <c r="CI473" s="60"/>
      <c r="CJ473" s="60"/>
      <c r="CK473" s="60"/>
      <c r="CL473" s="60"/>
      <c r="CM473" s="60"/>
      <c r="CN473" s="60"/>
      <c r="CO473" s="60"/>
      <c r="CP473" s="61"/>
      <c r="CQ473" s="61"/>
    </row>
    <row r="474" spans="1:95" ht="10.5" customHeight="1" x14ac:dyDescent="0.25">
      <c r="A474" s="132" t="s">
        <v>326</v>
      </c>
      <c r="B474" s="133"/>
      <c r="C474" s="133"/>
      <c r="D474" s="134" t="e">
        <f>#REF!</f>
        <v>#REF!</v>
      </c>
      <c r="E474" s="134"/>
      <c r="F474" s="132"/>
      <c r="G474" s="135"/>
      <c r="H474" s="132"/>
      <c r="I474" s="61" t="e">
        <f t="shared" ref="I474:T474" si="1272">MAX(ROUND((I475-$BH476)/30+1,0),0)</f>
        <v>#REF!</v>
      </c>
      <c r="J474" s="61" t="e">
        <f t="shared" si="1272"/>
        <v>#REF!</v>
      </c>
      <c r="K474" s="61" t="e">
        <f t="shared" si="1272"/>
        <v>#REF!</v>
      </c>
      <c r="L474" s="61" t="e">
        <f t="shared" si="1272"/>
        <v>#REF!</v>
      </c>
      <c r="M474" s="61" t="e">
        <f t="shared" si="1272"/>
        <v>#REF!</v>
      </c>
      <c r="N474" s="61" t="e">
        <f t="shared" si="1272"/>
        <v>#REF!</v>
      </c>
      <c r="O474" s="61" t="e">
        <f t="shared" si="1272"/>
        <v>#REF!</v>
      </c>
      <c r="P474" s="61" t="e">
        <f t="shared" si="1272"/>
        <v>#REF!</v>
      </c>
      <c r="Q474" s="61" t="e">
        <f t="shared" si="1272"/>
        <v>#REF!</v>
      </c>
      <c r="R474" s="61" t="e">
        <f t="shared" si="1272"/>
        <v>#REF!</v>
      </c>
      <c r="S474" s="61" t="e">
        <f t="shared" si="1272"/>
        <v>#REF!</v>
      </c>
      <c r="T474" s="61" t="e">
        <f t="shared" si="1272"/>
        <v>#REF!</v>
      </c>
      <c r="U474" s="132"/>
      <c r="V474" s="135"/>
      <c r="W474" s="135"/>
      <c r="X474" s="132"/>
      <c r="Y474" s="61" t="e">
        <f t="shared" ref="Y474:AJ474" si="1273">MAX(ROUND((Y475-$BH476)/30+1,0),0)</f>
        <v>#REF!</v>
      </c>
      <c r="Z474" s="61" t="e">
        <f t="shared" si="1273"/>
        <v>#REF!</v>
      </c>
      <c r="AA474" s="61" t="e">
        <f t="shared" si="1273"/>
        <v>#REF!</v>
      </c>
      <c r="AB474" s="61" t="e">
        <f t="shared" si="1273"/>
        <v>#REF!</v>
      </c>
      <c r="AC474" s="61" t="e">
        <f t="shared" si="1273"/>
        <v>#REF!</v>
      </c>
      <c r="AD474" s="61" t="e">
        <f t="shared" si="1273"/>
        <v>#REF!</v>
      </c>
      <c r="AE474" s="61" t="e">
        <f t="shared" si="1273"/>
        <v>#REF!</v>
      </c>
      <c r="AF474" s="61" t="e">
        <f t="shared" si="1273"/>
        <v>#REF!</v>
      </c>
      <c r="AG474" s="61" t="e">
        <f t="shared" si="1273"/>
        <v>#REF!</v>
      </c>
      <c r="AH474" s="61" t="e">
        <f t="shared" si="1273"/>
        <v>#REF!</v>
      </c>
      <c r="AI474" s="61" t="e">
        <f t="shared" si="1273"/>
        <v>#REF!</v>
      </c>
      <c r="AJ474" s="61" t="e">
        <f t="shared" si="1273"/>
        <v>#REF!</v>
      </c>
      <c r="AK474" s="132"/>
      <c r="AL474" s="135"/>
      <c r="AM474" s="135"/>
      <c r="AN474" s="132"/>
      <c r="AO474" s="61" t="e">
        <f t="shared" ref="AO474:AZ474" si="1274">MAX(ROUND((AO475-$BH476)/30+1,0),0)</f>
        <v>#REF!</v>
      </c>
      <c r="AP474" s="61" t="e">
        <f t="shared" si="1274"/>
        <v>#REF!</v>
      </c>
      <c r="AQ474" s="61" t="e">
        <f t="shared" si="1274"/>
        <v>#REF!</v>
      </c>
      <c r="AR474" s="61" t="e">
        <f t="shared" si="1274"/>
        <v>#REF!</v>
      </c>
      <c r="AS474" s="61" t="e">
        <f t="shared" si="1274"/>
        <v>#REF!</v>
      </c>
      <c r="AT474" s="61" t="e">
        <f t="shared" si="1274"/>
        <v>#REF!</v>
      </c>
      <c r="AU474" s="61" t="e">
        <f t="shared" si="1274"/>
        <v>#REF!</v>
      </c>
      <c r="AV474" s="61" t="e">
        <f t="shared" si="1274"/>
        <v>#REF!</v>
      </c>
      <c r="AW474" s="61" t="e">
        <f t="shared" si="1274"/>
        <v>#REF!</v>
      </c>
      <c r="AX474" s="61" t="e">
        <f t="shared" si="1274"/>
        <v>#REF!</v>
      </c>
      <c r="AY474" s="61" t="e">
        <f t="shared" si="1274"/>
        <v>#REF!</v>
      </c>
      <c r="AZ474" s="61" t="e">
        <f t="shared" si="1274"/>
        <v>#REF!</v>
      </c>
      <c r="BA474" s="132"/>
      <c r="BB474" s="135"/>
      <c r="BC474" s="135"/>
      <c r="BD474" s="132"/>
      <c r="BE474" s="132"/>
      <c r="BF474" s="136"/>
      <c r="BG474" s="136"/>
      <c r="BH474" s="137"/>
      <c r="BI474" s="137"/>
      <c r="BJ474" s="137"/>
      <c r="BK474" s="137"/>
      <c r="BL474" s="132"/>
      <c r="BM474" s="61" t="e">
        <f t="shared" ref="BM474:BX474" si="1275">MAX(ROUND((BM475-$BH476)/30+1,0),0)</f>
        <v>#REF!</v>
      </c>
      <c r="BN474" s="61" t="e">
        <f t="shared" si="1275"/>
        <v>#REF!</v>
      </c>
      <c r="BO474" s="61" t="e">
        <f t="shared" si="1275"/>
        <v>#REF!</v>
      </c>
      <c r="BP474" s="61" t="e">
        <f t="shared" si="1275"/>
        <v>#REF!</v>
      </c>
      <c r="BQ474" s="61" t="e">
        <f t="shared" si="1275"/>
        <v>#REF!</v>
      </c>
      <c r="BR474" s="61" t="e">
        <f t="shared" si="1275"/>
        <v>#REF!</v>
      </c>
      <c r="BS474" s="61" t="e">
        <f t="shared" si="1275"/>
        <v>#REF!</v>
      </c>
      <c r="BT474" s="61" t="e">
        <f t="shared" si="1275"/>
        <v>#REF!</v>
      </c>
      <c r="BU474" s="61" t="e">
        <f t="shared" si="1275"/>
        <v>#REF!</v>
      </c>
      <c r="BV474" s="61" t="e">
        <f t="shared" si="1275"/>
        <v>#REF!</v>
      </c>
      <c r="BW474" s="61" t="e">
        <f t="shared" si="1275"/>
        <v>#REF!</v>
      </c>
      <c r="BX474" s="61" t="e">
        <f t="shared" si="1275"/>
        <v>#REF!</v>
      </c>
      <c r="BY474" s="132"/>
      <c r="BZ474" s="135"/>
      <c r="CA474" s="135"/>
      <c r="CB474" s="132"/>
      <c r="CC474" s="61" t="e">
        <f t="shared" ref="CC474:CN474" si="1276">MAX(ROUND((CC475-$BH476)/30+1,0),0)</f>
        <v>#REF!</v>
      </c>
      <c r="CD474" s="61" t="e">
        <f t="shared" si="1276"/>
        <v>#REF!</v>
      </c>
      <c r="CE474" s="61" t="e">
        <f t="shared" si="1276"/>
        <v>#REF!</v>
      </c>
      <c r="CF474" s="61" t="e">
        <f t="shared" si="1276"/>
        <v>#REF!</v>
      </c>
      <c r="CG474" s="61" t="e">
        <f t="shared" si="1276"/>
        <v>#REF!</v>
      </c>
      <c r="CH474" s="61" t="e">
        <f t="shared" si="1276"/>
        <v>#REF!</v>
      </c>
      <c r="CI474" s="61" t="e">
        <f t="shared" si="1276"/>
        <v>#REF!</v>
      </c>
      <c r="CJ474" s="61" t="e">
        <f t="shared" si="1276"/>
        <v>#REF!</v>
      </c>
      <c r="CK474" s="61" t="e">
        <f t="shared" si="1276"/>
        <v>#REF!</v>
      </c>
      <c r="CL474" s="61" t="e">
        <f t="shared" si="1276"/>
        <v>#REF!</v>
      </c>
      <c r="CM474" s="61" t="e">
        <f t="shared" si="1276"/>
        <v>#REF!</v>
      </c>
      <c r="CN474" s="61" t="e">
        <f t="shared" si="1276"/>
        <v>#REF!</v>
      </c>
      <c r="CO474" s="132"/>
      <c r="CP474" s="135"/>
      <c r="CQ474" s="135"/>
    </row>
    <row r="475" spans="1:95" ht="10.5" customHeight="1" x14ac:dyDescent="0.25">
      <c r="A475" s="70"/>
      <c r="B475" s="70"/>
      <c r="C475" s="70"/>
      <c r="D475" s="60"/>
      <c r="E475" s="60"/>
      <c r="F475" s="60"/>
      <c r="G475" s="61" t="s">
        <v>204</v>
      </c>
      <c r="H475" s="60"/>
      <c r="I475" s="1">
        <v>44927</v>
      </c>
      <c r="J475" s="1">
        <v>44958</v>
      </c>
      <c r="K475" s="1">
        <v>44986</v>
      </c>
      <c r="L475" s="1">
        <v>45017</v>
      </c>
      <c r="M475" s="1">
        <v>45047</v>
      </c>
      <c r="N475" s="1">
        <v>45078</v>
      </c>
      <c r="O475" s="1">
        <v>45108</v>
      </c>
      <c r="P475" s="1">
        <v>45139</v>
      </c>
      <c r="Q475" s="1">
        <v>45170</v>
      </c>
      <c r="R475" s="1">
        <v>45200</v>
      </c>
      <c r="S475" s="1">
        <v>45231</v>
      </c>
      <c r="T475" s="1">
        <v>45261</v>
      </c>
      <c r="U475" s="1"/>
      <c r="V475" s="61">
        <v>2023</v>
      </c>
      <c r="W475" s="61" t="s">
        <v>204</v>
      </c>
      <c r="X475" s="60"/>
      <c r="Y475" s="1">
        <f t="shared" ref="Y475:AJ475" si="1277">Y$3</f>
        <v>45292</v>
      </c>
      <c r="Z475" s="1">
        <f t="shared" si="1277"/>
        <v>45323</v>
      </c>
      <c r="AA475" s="1">
        <f t="shared" si="1277"/>
        <v>45352</v>
      </c>
      <c r="AB475" s="1">
        <f t="shared" si="1277"/>
        <v>45383</v>
      </c>
      <c r="AC475" s="1">
        <f t="shared" si="1277"/>
        <v>45413</v>
      </c>
      <c r="AD475" s="1">
        <f t="shared" si="1277"/>
        <v>45444</v>
      </c>
      <c r="AE475" s="1">
        <f t="shared" si="1277"/>
        <v>45474</v>
      </c>
      <c r="AF475" s="1">
        <f t="shared" si="1277"/>
        <v>45505</v>
      </c>
      <c r="AG475" s="1">
        <f t="shared" si="1277"/>
        <v>45536</v>
      </c>
      <c r="AH475" s="1">
        <f t="shared" si="1277"/>
        <v>45566</v>
      </c>
      <c r="AI475" s="1">
        <f t="shared" si="1277"/>
        <v>45597</v>
      </c>
      <c r="AJ475" s="1">
        <f t="shared" si="1277"/>
        <v>45627</v>
      </c>
      <c r="AK475" s="60"/>
      <c r="AL475" s="61">
        <v>2024</v>
      </c>
      <c r="AM475" s="61" t="s">
        <v>204</v>
      </c>
      <c r="AN475" s="60"/>
      <c r="AO475" s="1">
        <f t="shared" ref="AO475:AZ475" si="1278">AO$3</f>
        <v>45658</v>
      </c>
      <c r="AP475" s="1">
        <f t="shared" si="1278"/>
        <v>45689</v>
      </c>
      <c r="AQ475" s="1">
        <f t="shared" si="1278"/>
        <v>45717</v>
      </c>
      <c r="AR475" s="1">
        <f t="shared" si="1278"/>
        <v>45748</v>
      </c>
      <c r="AS475" s="1">
        <f t="shared" si="1278"/>
        <v>45778</v>
      </c>
      <c r="AT475" s="1">
        <f t="shared" si="1278"/>
        <v>45809</v>
      </c>
      <c r="AU475" s="1">
        <f t="shared" si="1278"/>
        <v>45839</v>
      </c>
      <c r="AV475" s="1">
        <f t="shared" si="1278"/>
        <v>45870</v>
      </c>
      <c r="AW475" s="1">
        <f t="shared" si="1278"/>
        <v>45901</v>
      </c>
      <c r="AX475" s="1">
        <f t="shared" si="1278"/>
        <v>45931</v>
      </c>
      <c r="AY475" s="1">
        <f t="shared" si="1278"/>
        <v>45962</v>
      </c>
      <c r="AZ475" s="1">
        <f t="shared" si="1278"/>
        <v>45992</v>
      </c>
      <c r="BA475" s="60"/>
      <c r="BB475" s="61">
        <v>2025</v>
      </c>
      <c r="BC475" s="61" t="s">
        <v>204</v>
      </c>
      <c r="BD475" s="60"/>
      <c r="BE475" s="4" t="s">
        <v>206</v>
      </c>
      <c r="BF475" s="102" t="s">
        <v>207</v>
      </c>
      <c r="BG475" s="102" t="s">
        <v>208</v>
      </c>
      <c r="BH475" s="103" t="s">
        <v>209</v>
      </c>
      <c r="BI475" s="102" t="s">
        <v>210</v>
      </c>
      <c r="BJ475" s="102" t="s">
        <v>211</v>
      </c>
      <c r="BK475" s="103" t="s">
        <v>212</v>
      </c>
      <c r="BL475" s="60"/>
      <c r="BM475" s="1">
        <f t="shared" ref="BM475:BX475" si="1279">BM$3</f>
        <v>46023</v>
      </c>
      <c r="BN475" s="1">
        <f t="shared" si="1279"/>
        <v>46054</v>
      </c>
      <c r="BO475" s="1">
        <f t="shared" si="1279"/>
        <v>46082</v>
      </c>
      <c r="BP475" s="1">
        <f t="shared" si="1279"/>
        <v>46113</v>
      </c>
      <c r="BQ475" s="1">
        <f t="shared" si="1279"/>
        <v>46143</v>
      </c>
      <c r="BR475" s="1">
        <f t="shared" si="1279"/>
        <v>46174</v>
      </c>
      <c r="BS475" s="1">
        <f t="shared" si="1279"/>
        <v>46204</v>
      </c>
      <c r="BT475" s="1">
        <f t="shared" si="1279"/>
        <v>46235</v>
      </c>
      <c r="BU475" s="1">
        <f t="shared" si="1279"/>
        <v>46266</v>
      </c>
      <c r="BV475" s="1">
        <f t="shared" si="1279"/>
        <v>46296</v>
      </c>
      <c r="BW475" s="1">
        <f t="shared" si="1279"/>
        <v>46327</v>
      </c>
      <c r="BX475" s="1">
        <f t="shared" si="1279"/>
        <v>46357</v>
      </c>
      <c r="BY475" s="60"/>
      <c r="BZ475" s="61">
        <v>2026</v>
      </c>
      <c r="CA475" s="61" t="s">
        <v>204</v>
      </c>
      <c r="CB475" s="60"/>
      <c r="CC475" s="1">
        <f t="shared" ref="CC475:CN475" si="1280">CC$3</f>
        <v>46388</v>
      </c>
      <c r="CD475" s="1">
        <f t="shared" si="1280"/>
        <v>46419</v>
      </c>
      <c r="CE475" s="1">
        <f t="shared" si="1280"/>
        <v>46447</v>
      </c>
      <c r="CF475" s="1">
        <f t="shared" si="1280"/>
        <v>46478</v>
      </c>
      <c r="CG475" s="1">
        <f t="shared" si="1280"/>
        <v>46508</v>
      </c>
      <c r="CH475" s="1">
        <f t="shared" si="1280"/>
        <v>46539</v>
      </c>
      <c r="CI475" s="1">
        <f t="shared" si="1280"/>
        <v>46569</v>
      </c>
      <c r="CJ475" s="1">
        <f t="shared" si="1280"/>
        <v>46600</v>
      </c>
      <c r="CK475" s="1">
        <f t="shared" si="1280"/>
        <v>46631</v>
      </c>
      <c r="CL475" s="1">
        <f t="shared" si="1280"/>
        <v>46661</v>
      </c>
      <c r="CM475" s="1">
        <f t="shared" si="1280"/>
        <v>46692</v>
      </c>
      <c r="CN475" s="1">
        <f t="shared" si="1280"/>
        <v>46722</v>
      </c>
      <c r="CO475" s="60"/>
      <c r="CP475" s="61">
        <v>2026</v>
      </c>
      <c r="CQ475" s="61" t="s">
        <v>204</v>
      </c>
    </row>
    <row r="476" spans="1:95" ht="10.5" customHeight="1" x14ac:dyDescent="0.25">
      <c r="A476" s="70" t="str">
        <f t="shared" ref="A476:A507" si="1281">B476&amp;D476</f>
        <v>ReceitaReceita bruta</v>
      </c>
      <c r="B476" s="70" t="s">
        <v>20</v>
      </c>
      <c r="C476" s="70" t="s">
        <v>319</v>
      </c>
      <c r="D476" s="3" t="s">
        <v>52</v>
      </c>
      <c r="E476" s="3" t="e">
        <f>D474</f>
        <v>#REF!</v>
      </c>
      <c r="F476" s="60"/>
      <c r="G476" s="6">
        <v>1</v>
      </c>
      <c r="H476" s="60"/>
      <c r="I476" s="4" t="e">
        <f t="array" ref="I476">$BF476*(1+INDEX(#REF!,MATCH($D474,#REF!,0),COUNTIF(#REF!,"&lt;="&amp;I474)))*(1+IFERROR(INDEX(#REF!,MATCH($D474,#REF!,0),MATCH(MONTH(I475),#REF!,0)),0))</f>
        <v>#REF!</v>
      </c>
      <c r="J476" s="4" t="e">
        <f t="array" ref="J476">$BF476*(1+INDEX(#REF!,MATCH($D474,#REF!,0),COUNTIF(#REF!,"&lt;="&amp;J474)))*(1+IFERROR(INDEX(#REF!,MATCH($D474,#REF!,0),MATCH(MONTH(J475),#REF!,0)),0))</f>
        <v>#REF!</v>
      </c>
      <c r="K476" s="4" t="e">
        <f t="array" ref="K476">$BF476*(1+INDEX(#REF!,MATCH($D474,#REF!,0),COUNTIF(#REF!,"&lt;="&amp;K474)))*(1+IFERROR(INDEX(#REF!,MATCH($D474,#REF!,0),MATCH(MONTH(K475),#REF!,0)),0))</f>
        <v>#REF!</v>
      </c>
      <c r="L476" s="4" t="e">
        <f t="array" ref="L476">$BF476*(1+INDEX(#REF!,MATCH($D474,#REF!,0),COUNTIF(#REF!,"&lt;="&amp;L474)))*(1+IFERROR(INDEX(#REF!,MATCH($D474,#REF!,0),MATCH(MONTH(L475),#REF!,0)),0))</f>
        <v>#REF!</v>
      </c>
      <c r="M476" s="4" t="e">
        <f t="array" ref="M476">$BF476*(1+INDEX(#REF!,MATCH($D474,#REF!,0),COUNTIF(#REF!,"&lt;="&amp;M474)))*(1+IFERROR(INDEX(#REF!,MATCH($D474,#REF!,0),MATCH(MONTH(M475),#REF!,0)),0))</f>
        <v>#REF!</v>
      </c>
      <c r="N476" s="4" t="e">
        <f t="array" ref="N476">$BF476*(1+INDEX(#REF!,MATCH($D474,#REF!,0),COUNTIF(#REF!,"&lt;="&amp;N474)))*(1+IFERROR(INDEX(#REF!,MATCH($D474,#REF!,0),MATCH(MONTH(N475),#REF!,0)),0))</f>
        <v>#REF!</v>
      </c>
      <c r="O476" s="4" t="e">
        <f t="array" ref="O476">$BF476*(1+INDEX(#REF!,MATCH($D474,#REF!,0),COUNTIF(#REF!,"&lt;="&amp;O474)))*(1+IFERROR(INDEX(#REF!,MATCH($D474,#REF!,0),MATCH(MONTH(O475),#REF!,0)),0))</f>
        <v>#REF!</v>
      </c>
      <c r="P476" s="4" t="e">
        <f t="array" ref="P476">$BF476*(1+INDEX(#REF!,MATCH($D474,#REF!,0),COUNTIF(#REF!,"&lt;="&amp;P474)))*(1+IFERROR(INDEX(#REF!,MATCH($D474,#REF!,0),MATCH(MONTH(P475),#REF!,0)),0))</f>
        <v>#REF!</v>
      </c>
      <c r="Q476" s="4" t="e">
        <f t="array" ref="Q476">$BF476*(1+INDEX(#REF!,MATCH($D474,#REF!,0),COUNTIF(#REF!,"&lt;="&amp;Q474)))*(1+IFERROR(INDEX(#REF!,MATCH($D474,#REF!,0),MATCH(MONTH(Q475),#REF!,0)),0))</f>
        <v>#REF!</v>
      </c>
      <c r="R476" s="4" t="e">
        <f t="array" ref="R476">$BF476*(1+INDEX(#REF!,MATCH($D474,#REF!,0),COUNTIF(#REF!,"&lt;="&amp;R474)))*(1+IFERROR(INDEX(#REF!,MATCH($D474,#REF!,0),MATCH(MONTH(R475),#REF!,0)),0))</f>
        <v>#REF!</v>
      </c>
      <c r="S476" s="4" t="e">
        <f t="array" ref="S476">$BF476*(1+INDEX(#REF!,MATCH($D474,#REF!,0),COUNTIF(#REF!,"&lt;="&amp;S474)))*(1+IFERROR(INDEX(#REF!,MATCH($D474,#REF!,0),MATCH(MONTH(S475),#REF!,0)),0))</f>
        <v>#REF!</v>
      </c>
      <c r="T476" s="4" t="e">
        <f t="array" ref="T476">$BF476*(1+INDEX(#REF!,MATCH($D474,#REF!,0),COUNTIF(#REF!,"&lt;="&amp;T474)))*(1+IFERROR(INDEX(#REF!,MATCH($D474,#REF!,0),MATCH(MONTH(T475),#REF!,0)),0))</f>
        <v>#REF!</v>
      </c>
      <c r="U476" s="60"/>
      <c r="V476" s="4" t="e">
        <f t="shared" ref="V476:V493" si="1282">SUM(I476:T476)</f>
        <v>#REF!</v>
      </c>
      <c r="W476" s="6" t="e">
        <f>V476/V476</f>
        <v>#REF!</v>
      </c>
      <c r="X476" s="60"/>
      <c r="Y476" s="4">
        <f t="array" ref="Y476">IFERROR(INDEX(#REF!,MATCH($A474&amp;$C476,#REF!,0),MATCH(Y$3,#REF!,0)),0)</f>
        <v>0</v>
      </c>
      <c r="Z476" s="4">
        <f t="array" ref="Z476">IFERROR(INDEX(#REF!,MATCH($A474&amp;$C476,#REF!,0),MATCH(Z$3,#REF!,0)),0)</f>
        <v>0</v>
      </c>
      <c r="AA476" s="4">
        <f t="array" ref="AA476">IFERROR(INDEX(#REF!,MATCH($A474&amp;$C476,#REF!,0),MATCH(AA$3,#REF!,0)),0)</f>
        <v>0</v>
      </c>
      <c r="AB476" s="4">
        <f t="array" ref="AB476">IFERROR(INDEX(#REF!,MATCH($A474&amp;$C476,#REF!,0),MATCH(AB$3,#REF!,0)),0)</f>
        <v>0</v>
      </c>
      <c r="AC476" s="4">
        <f t="array" ref="AC476">IFERROR(INDEX(#REF!,MATCH($A474&amp;$C476,#REF!,0),MATCH(AC$3,#REF!,0)),0)</f>
        <v>0</v>
      </c>
      <c r="AD476" s="4">
        <f t="array" ref="AD476">IFERROR(INDEX(#REF!,MATCH($A474&amp;$C476,#REF!,0),MATCH(AD$3,#REF!,0)),0)</f>
        <v>0</v>
      </c>
      <c r="AE476" s="4">
        <f t="array" ref="AE476">IFERROR(INDEX(#REF!,MATCH($A474&amp;$C476,#REF!,0),MATCH(AE$3,#REF!,0)),0)</f>
        <v>0</v>
      </c>
      <c r="AF476" s="4">
        <f t="array" ref="AF476">IFERROR(INDEX(#REF!,MATCH($A474&amp;$C476,#REF!,0),MATCH(AF$3,#REF!,0)),0)</f>
        <v>0</v>
      </c>
      <c r="AG476" s="4">
        <f t="array" ref="AG476">IFERROR(INDEX(#REF!,MATCH($A474&amp;$C476,#REF!,0),MATCH(AG$3,#REF!,0)),0)</f>
        <v>0</v>
      </c>
      <c r="AH476" s="4">
        <f t="array" ref="AH476">IFERROR(INDEX(#REF!,MATCH($A474&amp;$C476,#REF!,0),MATCH(AH$3,#REF!,0)),0)</f>
        <v>0</v>
      </c>
      <c r="AI476" s="4">
        <f t="array" ref="AI476">IFERROR(INDEX(#REF!,MATCH($A474&amp;$C476,#REF!,0),MATCH(AI$3,#REF!,0)),0)</f>
        <v>0</v>
      </c>
      <c r="AJ476" s="4">
        <f t="array" ref="AJ476">IFERROR(INDEX(#REF!,MATCH($A474&amp;$C476,#REF!,0),MATCH(AJ$3,#REF!,0)),0)</f>
        <v>0</v>
      </c>
      <c r="AK476" s="60"/>
      <c r="AL476" s="4">
        <f t="shared" ref="AL476:AL493" si="1283">SUM(Y476:AJ476)</f>
        <v>0</v>
      </c>
      <c r="AM476" s="6" t="e">
        <f>AL476/AL476</f>
        <v>#DIV/0!</v>
      </c>
      <c r="AN476" s="60" t="e">
        <f>D474&amp;D476</f>
        <v>#REF!</v>
      </c>
      <c r="AO476" s="4">
        <f t="array" ref="AO476">IFERROR(INDEX(#REF!,MATCH($A474&amp;$C476,#REF!,0),MATCH(AO$3,#REF!,0)),0)</f>
        <v>0</v>
      </c>
      <c r="AP476" s="4">
        <f t="array" ref="AP476">IFERROR(INDEX(#REF!,MATCH($A474&amp;$C476,#REF!,0),MATCH(AP$3,#REF!,0)),0)</f>
        <v>0</v>
      </c>
      <c r="AQ476" s="4">
        <f t="array" ref="AQ476">IFERROR(INDEX(#REF!,MATCH($A474&amp;$C476,#REF!,0),MATCH(AQ$3,#REF!,0)),0)</f>
        <v>0</v>
      </c>
      <c r="AR476" s="4">
        <f t="array" ref="AR476">IFERROR(INDEX(#REF!,MATCH($A474&amp;$C476,#REF!,0),MATCH(AR$3,#REF!,0)),0)</f>
        <v>0</v>
      </c>
      <c r="AS476" s="4">
        <f t="array" ref="AS476">IFERROR(INDEX(#REF!,MATCH($A474&amp;$C476,#REF!,0),MATCH(AS$3,#REF!,0)),0)</f>
        <v>0</v>
      </c>
      <c r="AT476" s="4">
        <f t="array" ref="AT476">IFERROR(INDEX(#REF!,MATCH($A474&amp;$C476,#REF!,0),MATCH(AT$3,#REF!,0)),0)</f>
        <v>0</v>
      </c>
      <c r="AU476" s="4">
        <f t="array" ref="AU476">IFERROR(INDEX(#REF!,MATCH($A474&amp;$C476,#REF!,0),MATCH(AU$3,#REF!,0)),0)</f>
        <v>0</v>
      </c>
      <c r="AV476" s="4">
        <f t="array" ref="AV476">IFERROR(INDEX(#REF!,MATCH($A474&amp;$C476,#REF!,0),MATCH(AV$3,#REF!,0)),0)</f>
        <v>0</v>
      </c>
      <c r="AW476" s="4">
        <f t="array" ref="AW476">IFERROR(INDEX(#REF!,MATCH($A474&amp;$C476,#REF!,0),MATCH(AW$3,#REF!,0)),0)</f>
        <v>0</v>
      </c>
      <c r="AX476" s="4">
        <f t="array" ref="AX476">IFERROR(INDEX(#REF!,MATCH($A474&amp;$C476,#REF!,0),MATCH(AX$3,#REF!,0)),0)</f>
        <v>0</v>
      </c>
      <c r="AY476" s="4">
        <f t="array" ref="AY476">IFERROR(INDEX(#REF!,MATCH($A474&amp;$C476,#REF!,0),MATCH(AY$3,#REF!,0)),0)</f>
        <v>0</v>
      </c>
      <c r="AZ476" s="4">
        <f t="array" ref="AZ476">IFERROR(INDEX(#REF!,MATCH($A474&amp;$C476,#REF!,0),MATCH(AZ$3,#REF!,0)),0)</f>
        <v>0</v>
      </c>
      <c r="BA476" s="60"/>
      <c r="BB476" s="4">
        <f t="shared" ref="BB476:BB493" si="1284">SUM(AO476:AZ476)</f>
        <v>0</v>
      </c>
      <c r="BC476" s="6" t="e">
        <f>BB476/BB476</f>
        <v>#DIV/0!</v>
      </c>
      <c r="BD476" s="60"/>
      <c r="BE476" s="4"/>
      <c r="BF476" s="102" t="e">
        <f t="array" ref="BF476">INDEX(#REF!,MATCH($D474,#REF!,0),MATCH($D476,#REF!,0))</f>
        <v>#REF!</v>
      </c>
      <c r="BG476" s="102"/>
      <c r="BH476" s="103" t="e">
        <f t="array" ref="BH476">INDEX(#REF!,MATCH($D474,#REF!,0),MATCH(BH475,#REF!,0))</f>
        <v>#REF!</v>
      </c>
      <c r="BI476" s="103"/>
      <c r="BJ476" s="63">
        <v>-1</v>
      </c>
      <c r="BK476" s="103">
        <v>46054</v>
      </c>
      <c r="BL476" s="60"/>
      <c r="BM476" s="4">
        <f t="array" ref="BM476">IFERROR(INDEX(#REF!,MATCH($A474&amp;$C476,#REF!,0),MATCH(BM$3,#REF!,0)),0)</f>
        <v>0</v>
      </c>
      <c r="BN476" s="4">
        <f t="array" ref="BN476">IFERROR(INDEX(#REF!,MATCH($A474&amp;$C476,#REF!,0),MATCH(BN$3,#REF!,0)),0)</f>
        <v>0</v>
      </c>
      <c r="BO476" s="4">
        <f t="array" ref="BO476">IFERROR(INDEX(#REF!,MATCH($A474&amp;$C476,#REF!,0),MATCH(BO$3,#REF!,0)),0)</f>
        <v>0</v>
      </c>
      <c r="BP476" s="4">
        <f t="array" ref="BP476">IFERROR(INDEX(#REF!,MATCH($A474&amp;$C476,#REF!,0),MATCH(BP$3,#REF!,0)),0)</f>
        <v>0</v>
      </c>
      <c r="BQ476" s="4" t="e">
        <f t="array" ref="BQ476">($BF476*(1+INDEX(#REF!,MATCH($D474,#REF!,0),COUNTIF(#REF!,"&lt;="&amp;BQ474)))*(1+IFERROR(INDEX(#REF!,MATCH($D474,#REF!,0),MATCH(MONTH(BQ475),#REF!,0)),0))*--(ROUND((BQ475-$BH476)/30,0)&lt;12)+INDEX($I476:BP476,1,MATCH(EDATE(BQ475,-12),$I475:BP475,0))*(1+BQ$2)*--(ROUND((BQ475-$BH476)/30,0)&gt;=12))*(1+INDEX(#REF!,1,MATCH(BQ475,#REF!,0)))*(1+$BJ476*--($BK476&lt;=BQ475))</f>
        <v>#REF!</v>
      </c>
      <c r="BR476" s="4" t="e">
        <f t="array" ref="BR476">($BF476*(1+INDEX(#REF!,MATCH($D474,#REF!,0),COUNTIF(#REF!,"&lt;="&amp;BR474)))*(1+IFERROR(INDEX(#REF!,MATCH($D474,#REF!,0),MATCH(MONTH(BR475),#REF!,0)),0))*--(ROUND((BR475-$BH476)/30,0)&lt;12)+INDEX($I476:BQ476,1,MATCH(EDATE(BR475,-12),$I475:BQ475,0))*(1+BR$2)*--(ROUND((BR475-$BH476)/30,0)&gt;=12))*(1+INDEX(#REF!,1,MATCH(BR475,#REF!,0)))*(1+$BJ476*--($BK476&lt;=BR475))</f>
        <v>#REF!</v>
      </c>
      <c r="BS476" s="4" t="e">
        <f t="array" ref="BS476">($BF476*(1+INDEX(#REF!,MATCH($D474,#REF!,0),COUNTIF(#REF!,"&lt;="&amp;BS474)))*(1+IFERROR(INDEX(#REF!,MATCH($D474,#REF!,0),MATCH(MONTH(BS475),#REF!,0)),0))*--(ROUND((BS475-$BH476)/30,0)&lt;12)+INDEX($I476:BR476,1,MATCH(EDATE(BS475,-12),$I475:BR475,0))*(1+BS$2)*--(ROUND((BS475-$BH476)/30,0)&gt;=12))*(1+INDEX(#REF!,1,MATCH(BS475,#REF!,0)))*(1+$BJ476*--($BK476&lt;=BS475))</f>
        <v>#REF!</v>
      </c>
      <c r="BT476" s="4" t="e">
        <f t="array" ref="BT476">($BF476*(1+INDEX(#REF!,MATCH($D474,#REF!,0),COUNTIF(#REF!,"&lt;="&amp;BT474)))*(1+IFERROR(INDEX(#REF!,MATCH($D474,#REF!,0),MATCH(MONTH(BT475),#REF!,0)),0))*--(ROUND((BT475-$BH476)/30,0)&lt;12)+INDEX($I476:BS476,1,MATCH(EDATE(BT475,-12),$I475:BS475,0))*(1+BT$2)*--(ROUND((BT475-$BH476)/30,0)&gt;=12))*(1+INDEX(#REF!,1,MATCH(BT475,#REF!,0)))*(1+$BJ476*--($BK476&lt;=BT475))</f>
        <v>#REF!</v>
      </c>
      <c r="BU476" s="4" t="e">
        <f t="array" ref="BU476">($BF476*(1+INDEX(#REF!,MATCH($D474,#REF!,0),COUNTIF(#REF!,"&lt;="&amp;BU474)))*(1+IFERROR(INDEX(#REF!,MATCH($D474,#REF!,0),MATCH(MONTH(BU475),#REF!,0)),0))*--(ROUND((BU475-$BH476)/30,0)&lt;12)+INDEX($I476:BT476,1,MATCH(EDATE(BU475,-12),$I475:BT475,0))*(1+BU$2)*--(ROUND((BU475-$BH476)/30,0)&gt;=12))*(1+INDEX(#REF!,1,MATCH(BU475,#REF!,0)))*(1+$BJ476*--($BK476&lt;=BU475))</f>
        <v>#REF!</v>
      </c>
      <c r="BV476" s="4" t="e">
        <f t="array" ref="BV476">($BF476*(1+INDEX(#REF!,MATCH($D474,#REF!,0),COUNTIF(#REF!,"&lt;="&amp;BV474)))*(1+IFERROR(INDEX(#REF!,MATCH($D474,#REF!,0),MATCH(MONTH(BV475),#REF!,0)),0))*--(ROUND((BV475-$BH476)/30,0)&lt;12)+INDEX($I476:BU476,1,MATCH(EDATE(BV475,-12),$I475:BU475,0))*(1+BV$2)*--(ROUND((BV475-$BH476)/30,0)&gt;=12))*(1+INDEX(#REF!,1,MATCH(BV475,#REF!,0)))*(1+$BJ476*--($BK476&lt;=BV475))</f>
        <v>#REF!</v>
      </c>
      <c r="BW476" s="4" t="e">
        <f t="array" ref="BW476">($BF476*(1+INDEX(#REF!,MATCH($D474,#REF!,0),COUNTIF(#REF!,"&lt;="&amp;BW474)))*(1+IFERROR(INDEX(#REF!,MATCH($D474,#REF!,0),MATCH(MONTH(BW475),#REF!,0)),0))*--(ROUND((BW475-$BH476)/30,0)&lt;12)+INDEX($I476:BV476,1,MATCH(EDATE(BW475,-12),$I475:BV475,0))*(1+BW$2)*--(ROUND((BW475-$BH476)/30,0)&gt;=12))*(1+INDEX(#REF!,1,MATCH(BW475,#REF!,0)))*(1+$BJ476*--($BK476&lt;=BW475))</f>
        <v>#REF!</v>
      </c>
      <c r="BX476" s="4" t="e">
        <f t="array" ref="BX476">($BF476*(1+INDEX(#REF!,MATCH($D474,#REF!,0),COUNTIF(#REF!,"&lt;="&amp;BX474)))*(1+IFERROR(INDEX(#REF!,MATCH($D474,#REF!,0),MATCH(MONTH(BX475),#REF!,0)),0))*--(ROUND((BX475-$BH476)/30,0)&lt;12)+INDEX($I476:BW476,1,MATCH(EDATE(BX475,-12),$I475:BW475,0))*(1+BX$2)*--(ROUND((BX475-$BH476)/30,0)&gt;=12))*(1+INDEX(#REF!,1,MATCH(BX475,#REF!,0)))*(1+$BJ476*--($BK476&lt;=BX475))</f>
        <v>#REF!</v>
      </c>
      <c r="BY476" s="60"/>
      <c r="BZ476" s="4" t="e">
        <f t="shared" ref="BZ476:BZ493" si="1285">SUM(BM476:BX476)</f>
        <v>#REF!</v>
      </c>
      <c r="CA476" s="6" t="e">
        <f>BZ476/BZ476</f>
        <v>#REF!</v>
      </c>
      <c r="CB476" s="60"/>
      <c r="CC476" s="4" t="e">
        <f t="array" ref="CC476">($BF476*(1+INDEX(#REF!,MATCH($D474,#REF!,0),COUNTIF(#REF!,"&lt;="&amp;CC474)))*(1+IFERROR(INDEX(#REF!,MATCH($D474,#REF!,0),MATCH(MONTH(CC475),#REF!,0)),0))*--(ROUND((CC475-$BH476)/30,0)&lt;18)+INDEX($I476:CB476,1,MATCH(EDATE(CC475,-12),$I475:CB475,0))*(1+CC$2)*--(ROUND((CC475-$BH476)/30,0)&gt;=18))*(1+INDEX(#REF!,1,MATCH(CC475,#REF!,0)))*(1+$BJ476*--($BK476&lt;=CC475))</f>
        <v>#REF!</v>
      </c>
      <c r="CD476" s="4" t="e">
        <f t="array" ref="CD476">($BF476*(1+INDEX(#REF!,MATCH($D474,#REF!,0),COUNTIF(#REF!,"&lt;="&amp;CD474)))*(1+IFERROR(INDEX(#REF!,MATCH($D474,#REF!,0),MATCH(MONTH(CD475),#REF!,0)),0))*--(ROUND((CD475-$BH476)/30,0)&lt;18)+INDEX($I476:CC476,1,MATCH(EDATE(CD475,-12),$I475:CC475,0))*(1+CD$2)*--(ROUND((CD475-$BH476)/30,0)&gt;=18))*(1+INDEX(#REF!,1,MATCH(CD475,#REF!,0)))*(1+$BJ476*--($BK476&lt;=CD475))</f>
        <v>#REF!</v>
      </c>
      <c r="CE476" s="4" t="e">
        <f t="array" ref="CE476">($BF476*(1+INDEX(#REF!,MATCH($D474,#REF!,0),COUNTIF(#REF!,"&lt;="&amp;CE474)))*(1+IFERROR(INDEX(#REF!,MATCH($D474,#REF!,0),MATCH(MONTH(CE475),#REF!,0)),0))*--(ROUND((CE475-$BH476)/30,0)&lt;18)+INDEX($I476:CD476,1,MATCH(EDATE(CE475,-12),$I475:CD475,0))*(1+CE$2)*--(ROUND((CE475-$BH476)/30,0)&gt;=18))*(1+INDEX(#REF!,1,MATCH(CE475,#REF!,0)))*(1+$BJ476*--($BK476&lt;=CE475))</f>
        <v>#REF!</v>
      </c>
      <c r="CF476" s="4" t="e">
        <f t="array" ref="CF476">($BF476*(1+INDEX(#REF!,MATCH($D474,#REF!,0),COUNTIF(#REF!,"&lt;="&amp;CF474)))*(1+IFERROR(INDEX(#REF!,MATCH($D474,#REF!,0),MATCH(MONTH(CF475),#REF!,0)),0))*--(ROUND((CF475-$BH476)/30,0)&lt;18)+INDEX($I476:CE476,1,MATCH(EDATE(CF475,-12),$I475:CE475,0))*(1+CF$2)*--(ROUND((CF475-$BH476)/30,0)&gt;=18))*(1+INDEX(#REF!,1,MATCH(CF475,#REF!,0)))*(1+$BJ476*--($BK476&lt;=CF475))</f>
        <v>#REF!</v>
      </c>
      <c r="CG476" s="4" t="e">
        <f t="array" ref="CG476">($BF476*(1+INDEX(#REF!,MATCH($D474,#REF!,0),COUNTIF(#REF!,"&lt;="&amp;CG474)))*(1+IFERROR(INDEX(#REF!,MATCH($D474,#REF!,0),MATCH(MONTH(CG475),#REF!,0)),0))*--(ROUND((CG475-$BH476)/30,0)&lt;18)+INDEX($I476:CF476,1,MATCH(EDATE(CG475,-12),$I475:CF475,0))*(1+CG$2)*--(ROUND((CG475-$BH476)/30,0)&gt;=18))*(1+INDEX(#REF!,1,MATCH(CG475,#REF!,0)))*(1+$BJ476*--($BK476&lt;=CG475))</f>
        <v>#REF!</v>
      </c>
      <c r="CH476" s="4" t="e">
        <f t="array" ref="CH476">($BF476*(1+INDEX(#REF!,MATCH($D474,#REF!,0),COUNTIF(#REF!,"&lt;="&amp;CH474)))*(1+IFERROR(INDEX(#REF!,MATCH($D474,#REF!,0),MATCH(MONTH(CH475),#REF!,0)),0))*--(ROUND((CH475-$BH476)/30,0)&lt;18)+INDEX($I476:CG476,1,MATCH(EDATE(CH475,-12),$I475:CG475,0))*(1+CH$2)*--(ROUND((CH475-$BH476)/30,0)&gt;=18))*(1+INDEX(#REF!,1,MATCH(CH475,#REF!,0)))*(1+$BJ476*--($BK476&lt;=CH475))</f>
        <v>#REF!</v>
      </c>
      <c r="CI476" s="4" t="e">
        <f t="array" ref="CI476">($BF476*(1+INDEX(#REF!,MATCH($D474,#REF!,0),COUNTIF(#REF!,"&lt;="&amp;CI474)))*(1+IFERROR(INDEX(#REF!,MATCH($D474,#REF!,0),MATCH(MONTH(CI475),#REF!,0)),0))*--(ROUND((CI475-$BH476)/30,0)&lt;18)+INDEX($I476:CH476,1,MATCH(EDATE(CI475,-12),$I475:CH475,0))*(1+CI$2)*--(ROUND((CI475-$BH476)/30,0)&gt;=18))*(1+INDEX(#REF!,1,MATCH(CI475,#REF!,0)))*(1+$BJ476*--($BK476&lt;=CI475))</f>
        <v>#REF!</v>
      </c>
      <c r="CJ476" s="4" t="e">
        <f t="array" ref="CJ476">($BF476*(1+INDEX(#REF!,MATCH($D474,#REF!,0),COUNTIF(#REF!,"&lt;="&amp;CJ474)))*(1+IFERROR(INDEX(#REF!,MATCH($D474,#REF!,0),MATCH(MONTH(CJ475),#REF!,0)),0))*--(ROUND((CJ475-$BH476)/30,0)&lt;18)+INDEX($I476:CI476,1,MATCH(EDATE(CJ475,-12),$I475:CI475,0))*(1+CJ$2)*--(ROUND((CJ475-$BH476)/30,0)&gt;=18))*(1+INDEX(#REF!,1,MATCH(CJ475,#REF!,0)))*(1+$BJ476*--($BK476&lt;=CJ475))</f>
        <v>#REF!</v>
      </c>
      <c r="CK476" s="4" t="e">
        <f t="array" ref="CK476">($BF476*(1+INDEX(#REF!,MATCH($D474,#REF!,0),COUNTIF(#REF!,"&lt;="&amp;CK474)))*(1+IFERROR(INDEX(#REF!,MATCH($D474,#REF!,0),MATCH(MONTH(CK475),#REF!,0)),0))*--(ROUND((CK475-$BH476)/30,0)&lt;18)+INDEX($I476:CJ476,1,MATCH(EDATE(CK475,-12),$I475:CJ475,0))*(1+CK$2)*--(ROUND((CK475-$BH476)/30,0)&gt;=18))*(1+INDEX(#REF!,1,MATCH(CK475,#REF!,0)))*(1+$BJ476*--($BK476&lt;=CK475))</f>
        <v>#REF!</v>
      </c>
      <c r="CL476" s="4" t="e">
        <f t="array" ref="CL476">($BF476*(1+INDEX(#REF!,MATCH($D474,#REF!,0),COUNTIF(#REF!,"&lt;="&amp;CL474)))*(1+IFERROR(INDEX(#REF!,MATCH($D474,#REF!,0),MATCH(MONTH(CL475),#REF!,0)),0))*--(ROUND((CL475-$BH476)/30,0)&lt;18)+INDEX($I476:CK476,1,MATCH(EDATE(CL475,-12),$I475:CK475,0))*(1+CL$2)*--(ROUND((CL475-$BH476)/30,0)&gt;=18))*(1+INDEX(#REF!,1,MATCH(CL475,#REF!,0)))*(1+$BJ476*--($BK476&lt;=CL475))</f>
        <v>#REF!</v>
      </c>
      <c r="CM476" s="4" t="e">
        <f t="array" ref="CM476">($BF476*(1+INDEX(#REF!,MATCH($D474,#REF!,0),COUNTIF(#REF!,"&lt;="&amp;CM474)))*(1+IFERROR(INDEX(#REF!,MATCH($D474,#REF!,0),MATCH(MONTH(CM475),#REF!,0)),0))*--(ROUND((CM475-$BH476)/30,0)&lt;18)+INDEX($I476:CL476,1,MATCH(EDATE(CM475,-12),$I475:CL475,0))*(1+CM$2)*--(ROUND((CM475-$BH476)/30,0)&gt;=18))*(1+INDEX(#REF!,1,MATCH(CM475,#REF!,0)))*(1+$BJ476*--($BK476&lt;=CM475))</f>
        <v>#REF!</v>
      </c>
      <c r="CN476" s="4" t="e">
        <f t="array" ref="CN476">($BF476*(1+INDEX(#REF!,MATCH($D474,#REF!,0),COUNTIF(#REF!,"&lt;="&amp;CN474)))*(1+IFERROR(INDEX(#REF!,MATCH($D474,#REF!,0),MATCH(MONTH(CN475),#REF!,0)),0))*--(ROUND((CN475-$BH476)/30,0)&lt;18)+INDEX($I476:CM476,1,MATCH(EDATE(CN475,-12),$I475:CM475,0))*(1+CN$2)*--(ROUND((CN475-$BH476)/30,0)&gt;=18))*(1+INDEX(#REF!,1,MATCH(CN475,#REF!,0)))*(1+$BJ476*--($BK476&lt;=CN475))</f>
        <v>#REF!</v>
      </c>
      <c r="CO476" s="60"/>
      <c r="CP476" s="4" t="e">
        <f t="shared" ref="CP476:CP493" si="1286">SUM(CC476:CN476)</f>
        <v>#REF!</v>
      </c>
      <c r="CQ476" s="6" t="e">
        <f>CP476/CP476</f>
        <v>#REF!</v>
      </c>
    </row>
    <row r="477" spans="1:95" ht="10.5" customHeight="1" x14ac:dyDescent="0.25">
      <c r="A477" s="70" t="str">
        <f t="shared" si="1281"/>
        <v>DespesaImpostos sobre receita</v>
      </c>
      <c r="B477" s="70" t="s">
        <v>53</v>
      </c>
      <c r="C477" s="70"/>
      <c r="D477" s="81" t="s">
        <v>54</v>
      </c>
      <c r="E477" s="81" t="e">
        <f>D474</f>
        <v>#REF!</v>
      </c>
      <c r="F477" s="60"/>
      <c r="G477" s="88">
        <v>-6.3411034382427501E-3</v>
      </c>
      <c r="H477" s="60"/>
      <c r="I477" s="83" t="e">
        <f t="shared" ref="I477:T477" si="1287">SUM(I478:I480)</f>
        <v>#REF!</v>
      </c>
      <c r="J477" s="83" t="e">
        <f t="shared" si="1287"/>
        <v>#REF!</v>
      </c>
      <c r="K477" s="83" t="e">
        <f t="shared" si="1287"/>
        <v>#REF!</v>
      </c>
      <c r="L477" s="83" t="e">
        <f t="shared" si="1287"/>
        <v>#REF!</v>
      </c>
      <c r="M477" s="83" t="e">
        <f t="shared" si="1287"/>
        <v>#REF!</v>
      </c>
      <c r="N477" s="83" t="e">
        <f t="shared" si="1287"/>
        <v>#REF!</v>
      </c>
      <c r="O477" s="83" t="e">
        <f t="shared" si="1287"/>
        <v>#REF!</v>
      </c>
      <c r="P477" s="83" t="e">
        <f t="shared" si="1287"/>
        <v>#REF!</v>
      </c>
      <c r="Q477" s="83" t="e">
        <f t="shared" si="1287"/>
        <v>#REF!</v>
      </c>
      <c r="R477" s="83" t="e">
        <f t="shared" si="1287"/>
        <v>#REF!</v>
      </c>
      <c r="S477" s="83" t="e">
        <f t="shared" si="1287"/>
        <v>#REF!</v>
      </c>
      <c r="T477" s="83" t="e">
        <f t="shared" si="1287"/>
        <v>#REF!</v>
      </c>
      <c r="U477" s="60"/>
      <c r="V477" s="83" t="e">
        <f t="shared" si="1282"/>
        <v>#REF!</v>
      </c>
      <c r="W477" s="88" t="e">
        <f>V477/V476</f>
        <v>#REF!</v>
      </c>
      <c r="X477" s="60"/>
      <c r="Y477" s="83">
        <f t="shared" ref="Y477:AJ477" si="1288">SUM(Y478:Y480)</f>
        <v>0</v>
      </c>
      <c r="Z477" s="83">
        <f t="shared" si="1288"/>
        <v>0</v>
      </c>
      <c r="AA477" s="83">
        <f t="shared" si="1288"/>
        <v>0</v>
      </c>
      <c r="AB477" s="83">
        <f t="shared" si="1288"/>
        <v>0</v>
      </c>
      <c r="AC477" s="83">
        <f t="shared" si="1288"/>
        <v>0</v>
      </c>
      <c r="AD477" s="83">
        <f t="shared" si="1288"/>
        <v>0</v>
      </c>
      <c r="AE477" s="83">
        <f t="shared" si="1288"/>
        <v>0</v>
      </c>
      <c r="AF477" s="83">
        <f t="shared" si="1288"/>
        <v>0</v>
      </c>
      <c r="AG477" s="83">
        <f t="shared" si="1288"/>
        <v>0</v>
      </c>
      <c r="AH477" s="83">
        <f t="shared" si="1288"/>
        <v>0</v>
      </c>
      <c r="AI477" s="83">
        <f t="shared" si="1288"/>
        <v>0</v>
      </c>
      <c r="AJ477" s="83">
        <f t="shared" si="1288"/>
        <v>0</v>
      </c>
      <c r="AK477" s="60"/>
      <c r="AL477" s="83">
        <f t="shared" si="1283"/>
        <v>0</v>
      </c>
      <c r="AM477" s="88" t="e">
        <f>AL477/AL476</f>
        <v>#DIV/0!</v>
      </c>
      <c r="AN477" s="60" t="e">
        <f>D474&amp;D477</f>
        <v>#REF!</v>
      </c>
      <c r="AO477" s="83">
        <f t="shared" ref="AO477:AZ477" si="1289">SUM(AO478:AO480)</f>
        <v>0</v>
      </c>
      <c r="AP477" s="83">
        <f t="shared" si="1289"/>
        <v>0</v>
      </c>
      <c r="AQ477" s="83">
        <f t="shared" si="1289"/>
        <v>0</v>
      </c>
      <c r="AR477" s="83">
        <f t="shared" si="1289"/>
        <v>0</v>
      </c>
      <c r="AS477" s="83">
        <f t="shared" si="1289"/>
        <v>0</v>
      </c>
      <c r="AT477" s="83">
        <f t="shared" si="1289"/>
        <v>0</v>
      </c>
      <c r="AU477" s="83">
        <f t="shared" si="1289"/>
        <v>0</v>
      </c>
      <c r="AV477" s="83">
        <f t="shared" si="1289"/>
        <v>0</v>
      </c>
      <c r="AW477" s="83">
        <f t="shared" si="1289"/>
        <v>0</v>
      </c>
      <c r="AX477" s="83">
        <f t="shared" si="1289"/>
        <v>0</v>
      </c>
      <c r="AY477" s="83">
        <f t="shared" si="1289"/>
        <v>0</v>
      </c>
      <c r="AZ477" s="83">
        <f t="shared" si="1289"/>
        <v>0</v>
      </c>
      <c r="BA477" s="60"/>
      <c r="BB477" s="83">
        <f t="shared" si="1284"/>
        <v>0</v>
      </c>
      <c r="BC477" s="88" t="e">
        <f>BB477/BB476</f>
        <v>#DIV/0!</v>
      </c>
      <c r="BD477" s="60"/>
      <c r="BE477" s="83"/>
      <c r="BF477" s="116"/>
      <c r="BG477" s="116"/>
      <c r="BH477" s="117"/>
      <c r="BI477" s="117"/>
      <c r="BJ477" s="82">
        <v>-1</v>
      </c>
      <c r="BK477" s="117">
        <v>46054</v>
      </c>
      <c r="BL477" s="60"/>
      <c r="BM477" s="83">
        <f t="shared" ref="BM477:BX477" si="1290">SUM(BM478:BM480)</f>
        <v>0</v>
      </c>
      <c r="BN477" s="83">
        <f t="shared" si="1290"/>
        <v>0</v>
      </c>
      <c r="BO477" s="83">
        <f t="shared" si="1290"/>
        <v>0</v>
      </c>
      <c r="BP477" s="83">
        <f t="shared" si="1290"/>
        <v>0</v>
      </c>
      <c r="BQ477" s="83" t="e">
        <f t="shared" si="1290"/>
        <v>#REF!</v>
      </c>
      <c r="BR477" s="83" t="e">
        <f t="shared" si="1290"/>
        <v>#REF!</v>
      </c>
      <c r="BS477" s="83" t="e">
        <f t="shared" si="1290"/>
        <v>#REF!</v>
      </c>
      <c r="BT477" s="83" t="e">
        <f t="shared" si="1290"/>
        <v>#REF!</v>
      </c>
      <c r="BU477" s="83" t="e">
        <f t="shared" si="1290"/>
        <v>#REF!</v>
      </c>
      <c r="BV477" s="83" t="e">
        <f t="shared" si="1290"/>
        <v>#REF!</v>
      </c>
      <c r="BW477" s="83" t="e">
        <f t="shared" si="1290"/>
        <v>#REF!</v>
      </c>
      <c r="BX477" s="83" t="e">
        <f t="shared" si="1290"/>
        <v>#REF!</v>
      </c>
      <c r="BY477" s="60"/>
      <c r="BZ477" s="83" t="e">
        <f t="shared" si="1285"/>
        <v>#REF!</v>
      </c>
      <c r="CA477" s="88" t="e">
        <f>BZ477/BZ476</f>
        <v>#REF!</v>
      </c>
      <c r="CB477" s="60"/>
      <c r="CC477" s="83" t="e">
        <f t="shared" ref="CC477:CN477" si="1291">SUM(CC478:CC480)</f>
        <v>#REF!</v>
      </c>
      <c r="CD477" s="83" t="e">
        <f t="shared" si="1291"/>
        <v>#REF!</v>
      </c>
      <c r="CE477" s="83" t="e">
        <f t="shared" si="1291"/>
        <v>#REF!</v>
      </c>
      <c r="CF477" s="83" t="e">
        <f t="shared" si="1291"/>
        <v>#REF!</v>
      </c>
      <c r="CG477" s="83" t="e">
        <f t="shared" si="1291"/>
        <v>#REF!</v>
      </c>
      <c r="CH477" s="83" t="e">
        <f t="shared" si="1291"/>
        <v>#REF!</v>
      </c>
      <c r="CI477" s="83" t="e">
        <f t="shared" si="1291"/>
        <v>#REF!</v>
      </c>
      <c r="CJ477" s="83" t="e">
        <f t="shared" si="1291"/>
        <v>#REF!</v>
      </c>
      <c r="CK477" s="83" t="e">
        <f t="shared" si="1291"/>
        <v>#REF!</v>
      </c>
      <c r="CL477" s="83" t="e">
        <f t="shared" si="1291"/>
        <v>#REF!</v>
      </c>
      <c r="CM477" s="83" t="e">
        <f t="shared" si="1291"/>
        <v>#REF!</v>
      </c>
      <c r="CN477" s="83" t="e">
        <f t="shared" si="1291"/>
        <v>#REF!</v>
      </c>
      <c r="CO477" s="60"/>
      <c r="CP477" s="83" t="e">
        <f t="shared" si="1286"/>
        <v>#REF!</v>
      </c>
      <c r="CQ477" s="88" t="e">
        <f>CP477/CP476</f>
        <v>#REF!</v>
      </c>
    </row>
    <row r="478" spans="1:95" ht="10.5" customHeight="1" outlineLevel="1" x14ac:dyDescent="0.25">
      <c r="A478" s="70" t="str">
        <f t="shared" si="1281"/>
        <v>DespesaICMS</v>
      </c>
      <c r="B478" s="70" t="s">
        <v>53</v>
      </c>
      <c r="C478" s="70" t="s">
        <v>55</v>
      </c>
      <c r="D478" s="60" t="s">
        <v>55</v>
      </c>
      <c r="E478" s="60" t="e">
        <f>D474</f>
        <v>#REF!</v>
      </c>
      <c r="F478" s="60"/>
      <c r="G478" s="62">
        <v>0</v>
      </c>
      <c r="H478" s="60"/>
      <c r="I478" s="67" t="e">
        <f t="shared" ref="I478:T478" si="1292">((I476*$G478*--(AND($BF478=0,$BG478=0))+$BF478+I476*$BG478)*--(I$3&gt;=$BH478))*(1+$BJ478*--(I$3&gt;=$BK478))*--(IFERROR(MOD(MONTH(I$3),$BI478),0)=0)</f>
        <v>#REF!</v>
      </c>
      <c r="J478" s="67" t="e">
        <f t="shared" si="1292"/>
        <v>#REF!</v>
      </c>
      <c r="K478" s="67" t="e">
        <f t="shared" si="1292"/>
        <v>#REF!</v>
      </c>
      <c r="L478" s="67" t="e">
        <f t="shared" si="1292"/>
        <v>#REF!</v>
      </c>
      <c r="M478" s="67" t="e">
        <f t="shared" si="1292"/>
        <v>#REF!</v>
      </c>
      <c r="N478" s="67" t="e">
        <f t="shared" si="1292"/>
        <v>#REF!</v>
      </c>
      <c r="O478" s="67" t="e">
        <f t="shared" si="1292"/>
        <v>#REF!</v>
      </c>
      <c r="P478" s="67" t="e">
        <f t="shared" si="1292"/>
        <v>#REF!</v>
      </c>
      <c r="Q478" s="67" t="e">
        <f t="shared" si="1292"/>
        <v>#REF!</v>
      </c>
      <c r="R478" s="67" t="e">
        <f t="shared" si="1292"/>
        <v>#REF!</v>
      </c>
      <c r="S478" s="67" t="e">
        <f t="shared" si="1292"/>
        <v>#REF!</v>
      </c>
      <c r="T478" s="67" t="e">
        <f t="shared" si="1292"/>
        <v>#REF!</v>
      </c>
      <c r="U478" s="60"/>
      <c r="V478" s="87" t="e">
        <f t="shared" si="1282"/>
        <v>#REF!</v>
      </c>
      <c r="W478" s="62" t="e">
        <f>V478/V476</f>
        <v>#REF!</v>
      </c>
      <c r="X478" s="60"/>
      <c r="Y478" s="67">
        <f t="array" ref="Y478">-IFERROR(INDEX(#REF!,MATCH($A474&amp;$D478,#REF!,0),MATCH(Y$3,#REF!,0)),0)</f>
        <v>0</v>
      </c>
      <c r="Z478" s="67">
        <f t="array" ref="Z478">-IFERROR(INDEX(#REF!,MATCH($A474&amp;$D478,#REF!,0),MATCH(Z$3,#REF!,0)),0)</f>
        <v>0</v>
      </c>
      <c r="AA478" s="67">
        <f t="array" ref="AA478">-IFERROR(INDEX(#REF!,MATCH($A474&amp;$D478,#REF!,0),MATCH(AA$3,#REF!,0)),0)</f>
        <v>0</v>
      </c>
      <c r="AB478" s="67">
        <f t="array" ref="AB478">-IFERROR(INDEX(#REF!,MATCH($A474&amp;$D478,#REF!,0),MATCH(AB$3,#REF!,0)),0)</f>
        <v>0</v>
      </c>
      <c r="AC478" s="67">
        <f t="array" ref="AC478">-IFERROR(INDEX(#REF!,MATCH($A474&amp;$D478,#REF!,0),MATCH(AC$3,#REF!,0)),0)</f>
        <v>0</v>
      </c>
      <c r="AD478" s="67">
        <f t="array" ref="AD478">-IFERROR(INDEX(#REF!,MATCH($A474&amp;$D478,#REF!,0),MATCH(AD$3,#REF!,0)),0)</f>
        <v>0</v>
      </c>
      <c r="AE478" s="67">
        <f t="array" ref="AE478">-IFERROR(INDEX(#REF!,MATCH($A474&amp;$D478,#REF!,0),MATCH(AE$3,#REF!,0)),0)</f>
        <v>0</v>
      </c>
      <c r="AF478" s="67">
        <f t="array" ref="AF478">-IFERROR(INDEX(#REF!,MATCH($A474&amp;$D478,#REF!,0),MATCH(AF$3,#REF!,0)),0)</f>
        <v>0</v>
      </c>
      <c r="AG478" s="67">
        <f t="array" ref="AG478">-IFERROR(INDEX(#REF!,MATCH($A474&amp;$D478,#REF!,0),MATCH(AG$3,#REF!,0)),0)</f>
        <v>0</v>
      </c>
      <c r="AH478" s="67">
        <f t="array" ref="AH478">-IFERROR(INDEX(#REF!,MATCH($A474&amp;$D478,#REF!,0),MATCH(AH$3,#REF!,0)),0)</f>
        <v>0</v>
      </c>
      <c r="AI478" s="67">
        <f t="array" ref="AI478">-IFERROR(INDEX(#REF!,MATCH($A474&amp;$D478,#REF!,0),MATCH(AI$3,#REF!,0)),0)</f>
        <v>0</v>
      </c>
      <c r="AJ478" s="67">
        <f t="array" ref="AJ478">-IFERROR(INDEX(#REF!,MATCH($A474&amp;$D478,#REF!,0),MATCH(AJ$3,#REF!,0)),0)</f>
        <v>0</v>
      </c>
      <c r="AK478" s="60"/>
      <c r="AL478" s="87">
        <f t="shared" si="1283"/>
        <v>0</v>
      </c>
      <c r="AM478" s="62" t="e">
        <f>AL478/AL476</f>
        <v>#DIV/0!</v>
      </c>
      <c r="AN478" s="60" t="e">
        <f>D474&amp;D478</f>
        <v>#REF!</v>
      </c>
      <c r="AO478" s="67">
        <f t="array" ref="AO478">-IFERROR(INDEX(#REF!,MATCH($A474&amp;$D478,#REF!,0),MATCH(AO$3,#REF!,0)),0)</f>
        <v>0</v>
      </c>
      <c r="AP478" s="67">
        <f t="array" ref="AP478">-IFERROR(INDEX(#REF!,MATCH($A474&amp;$D478,#REF!,0),MATCH(AP$3,#REF!,0)),0)</f>
        <v>0</v>
      </c>
      <c r="AQ478" s="67">
        <f t="array" ref="AQ478">-IFERROR(INDEX(#REF!,MATCH($A474&amp;$D478,#REF!,0),MATCH(AQ$3,#REF!,0)),0)</f>
        <v>0</v>
      </c>
      <c r="AR478" s="67">
        <f t="array" ref="AR478">-IFERROR(INDEX(#REF!,MATCH($A474&amp;$D478,#REF!,0),MATCH(AR$3,#REF!,0)),0)</f>
        <v>0</v>
      </c>
      <c r="AS478" s="67">
        <f t="array" ref="AS478">-IFERROR(INDEX(#REF!,MATCH($A474&amp;$D478,#REF!,0),MATCH(AS$3,#REF!,0)),0)</f>
        <v>0</v>
      </c>
      <c r="AT478" s="67">
        <f t="array" ref="AT478">-IFERROR(INDEX(#REF!,MATCH($A474&amp;$D478,#REF!,0),MATCH(AT$3,#REF!,0)),0)</f>
        <v>0</v>
      </c>
      <c r="AU478" s="67">
        <f t="array" ref="AU478">-IFERROR(INDEX(#REF!,MATCH($A474&amp;$D478,#REF!,0),MATCH(AU$3,#REF!,0)),0)</f>
        <v>0</v>
      </c>
      <c r="AV478" s="67">
        <f t="array" ref="AV478">-IFERROR(INDEX(#REF!,MATCH($A474&amp;$D478,#REF!,0),MATCH(AV$3,#REF!,0)),0)</f>
        <v>0</v>
      </c>
      <c r="AW478" s="67">
        <f t="array" ref="AW478">-IFERROR(INDEX(#REF!,MATCH($A474&amp;$D478,#REF!,0),MATCH(AW$3,#REF!,0)),0)</f>
        <v>0</v>
      </c>
      <c r="AX478" s="67">
        <f t="array" ref="AX478">-IFERROR(INDEX(#REF!,MATCH($A474&amp;$D478,#REF!,0),MATCH(AX$3,#REF!,0)),0)</f>
        <v>0</v>
      </c>
      <c r="AY478" s="67">
        <f t="array" ref="AY478">-IFERROR(INDEX(#REF!,MATCH($A474&amp;$D478,#REF!,0),MATCH(AY$3,#REF!,0)),0)</f>
        <v>0</v>
      </c>
      <c r="AZ478" s="67">
        <f t="array" ref="AZ478">-IFERROR(INDEX(#REF!,MATCH($A474&amp;$D478,#REF!,0),MATCH(AZ$3,#REF!,0)),0)</f>
        <v>0</v>
      </c>
      <c r="BA478" s="60"/>
      <c r="BB478" s="87">
        <f t="shared" si="1284"/>
        <v>0</v>
      </c>
      <c r="BC478" s="62" t="e">
        <f>BB478/BB476</f>
        <v>#DIV/0!</v>
      </c>
      <c r="BD478" s="60"/>
      <c r="BE478" s="67"/>
      <c r="BF478" s="119"/>
      <c r="BG478" s="120" t="e">
        <f t="array" ref="BG478">INDEX(#REF!,MATCH($D474,#REF!,0),MATCH($D478,#REF!,0))</f>
        <v>#REF!</v>
      </c>
      <c r="BH478" s="121"/>
      <c r="BI478" s="121"/>
      <c r="BJ478" s="120">
        <v>-1</v>
      </c>
      <c r="BK478" s="121">
        <v>46054</v>
      </c>
      <c r="BL478" s="60"/>
      <c r="BM478" s="67">
        <f t="array" ref="BM478">-IFERROR(INDEX(#REF!,MATCH($A474&amp;$D478,#REF!,0),MATCH(BM$3,#REF!,0)),0)</f>
        <v>0</v>
      </c>
      <c r="BN478" s="67">
        <f t="array" ref="BN478">-IFERROR(INDEX(#REF!,MATCH($A474&amp;$D478,#REF!,0),MATCH(BN$3,#REF!,0)),0)</f>
        <v>0</v>
      </c>
      <c r="BO478" s="67">
        <f t="array" ref="BO478">-IFERROR(INDEX(#REF!,MATCH($A474&amp;$D478,#REF!,0),MATCH(BO$3,#REF!,0)),0)</f>
        <v>0</v>
      </c>
      <c r="BP478" s="67">
        <f t="array" ref="BP478">-IFERROR(INDEX(#REF!,MATCH($A474&amp;$D478,#REF!,0),MATCH(BP$3,#REF!,0)),0)</f>
        <v>0</v>
      </c>
      <c r="BQ478" s="67" t="e">
        <f t="shared" ref="BQ478:BX478" si="1293">((BQ483*$G478*--(AND($BF478=0,$BG478=0))+$BF478+BQ483*$BG478)*--(BQ$3&gt;=$BH478))*(1+$BJ478*--(BQ$3&gt;=$BK478))*--(IFERROR(MOD(MONTH(BQ$3),$BI478),0)=0)</f>
        <v>#REF!</v>
      </c>
      <c r="BR478" s="67" t="e">
        <f t="shared" si="1293"/>
        <v>#REF!</v>
      </c>
      <c r="BS478" s="67" t="e">
        <f t="shared" si="1293"/>
        <v>#REF!</v>
      </c>
      <c r="BT478" s="67" t="e">
        <f t="shared" si="1293"/>
        <v>#REF!</v>
      </c>
      <c r="BU478" s="67" t="e">
        <f t="shared" si="1293"/>
        <v>#REF!</v>
      </c>
      <c r="BV478" s="67" t="e">
        <f t="shared" si="1293"/>
        <v>#REF!</v>
      </c>
      <c r="BW478" s="67" t="e">
        <f t="shared" si="1293"/>
        <v>#REF!</v>
      </c>
      <c r="BX478" s="67" t="e">
        <f t="shared" si="1293"/>
        <v>#REF!</v>
      </c>
      <c r="BY478" s="60"/>
      <c r="BZ478" s="87" t="e">
        <f t="shared" si="1285"/>
        <v>#REF!</v>
      </c>
      <c r="CA478" s="62" t="e">
        <f>BZ478/BZ476</f>
        <v>#REF!</v>
      </c>
      <c r="CB478" s="60"/>
      <c r="CC478" s="67" t="e">
        <f t="shared" ref="CC478:CN478" si="1294">((CC483*$G478*--(AND($BF478=0,$BG478=0))+$BF478+CC483*$BG478)*--(CC$3&gt;=$BH478))*(1+$BJ478*--(CC$3&gt;=$BK478))*--(IFERROR(MOD(MONTH(CC$3),$BI478),0)=0)</f>
        <v>#REF!</v>
      </c>
      <c r="CD478" s="67" t="e">
        <f t="shared" si="1294"/>
        <v>#REF!</v>
      </c>
      <c r="CE478" s="67" t="e">
        <f t="shared" si="1294"/>
        <v>#REF!</v>
      </c>
      <c r="CF478" s="67" t="e">
        <f t="shared" si="1294"/>
        <v>#REF!</v>
      </c>
      <c r="CG478" s="67" t="e">
        <f t="shared" si="1294"/>
        <v>#REF!</v>
      </c>
      <c r="CH478" s="67" t="e">
        <f t="shared" si="1294"/>
        <v>#REF!</v>
      </c>
      <c r="CI478" s="67" t="e">
        <f t="shared" si="1294"/>
        <v>#REF!</v>
      </c>
      <c r="CJ478" s="67" t="e">
        <f t="shared" si="1294"/>
        <v>#REF!</v>
      </c>
      <c r="CK478" s="67" t="e">
        <f t="shared" si="1294"/>
        <v>#REF!</v>
      </c>
      <c r="CL478" s="67" t="e">
        <f t="shared" si="1294"/>
        <v>#REF!</v>
      </c>
      <c r="CM478" s="67" t="e">
        <f t="shared" si="1294"/>
        <v>#REF!</v>
      </c>
      <c r="CN478" s="67" t="e">
        <f t="shared" si="1294"/>
        <v>#REF!</v>
      </c>
      <c r="CO478" s="60"/>
      <c r="CP478" s="87" t="e">
        <f t="shared" si="1286"/>
        <v>#REF!</v>
      </c>
      <c r="CQ478" s="62" t="e">
        <f>CP478/CP476</f>
        <v>#REF!</v>
      </c>
    </row>
    <row r="479" spans="1:95" ht="10.5" customHeight="1" outlineLevel="1" x14ac:dyDescent="0.25">
      <c r="A479" s="70" t="str">
        <f t="shared" si="1281"/>
        <v>DespesaPIS/COFINS</v>
      </c>
      <c r="B479" s="70" t="s">
        <v>53</v>
      </c>
      <c r="C479" s="70" t="s">
        <v>56</v>
      </c>
      <c r="D479" s="60" t="s">
        <v>56</v>
      </c>
      <c r="E479" s="60" t="e">
        <f>D474</f>
        <v>#REF!</v>
      </c>
      <c r="F479" s="60"/>
      <c r="G479" s="62">
        <v>0</v>
      </c>
      <c r="H479" s="60"/>
      <c r="I479" s="67" t="e">
        <f t="shared" ref="I479:T479" si="1295">((I476*$G479*--(AND($BF479=0,$BG479=0))+$BF479+I476*$BG479)*--(I$3&gt;=$BH479))*(1+$BJ479*--(I$3&gt;=$BK479))*--(IFERROR(MOD(MONTH(I$3),$BI479),0)=0)</f>
        <v>#REF!</v>
      </c>
      <c r="J479" s="67" t="e">
        <f t="shared" si="1295"/>
        <v>#REF!</v>
      </c>
      <c r="K479" s="67" t="e">
        <f t="shared" si="1295"/>
        <v>#REF!</v>
      </c>
      <c r="L479" s="67" t="e">
        <f t="shared" si="1295"/>
        <v>#REF!</v>
      </c>
      <c r="M479" s="67" t="e">
        <f t="shared" si="1295"/>
        <v>#REF!</v>
      </c>
      <c r="N479" s="67" t="e">
        <f t="shared" si="1295"/>
        <v>#REF!</v>
      </c>
      <c r="O479" s="67" t="e">
        <f t="shared" si="1295"/>
        <v>#REF!</v>
      </c>
      <c r="P479" s="67" t="e">
        <f t="shared" si="1295"/>
        <v>#REF!</v>
      </c>
      <c r="Q479" s="67" t="e">
        <f t="shared" si="1295"/>
        <v>#REF!</v>
      </c>
      <c r="R479" s="67" t="e">
        <f t="shared" si="1295"/>
        <v>#REF!</v>
      </c>
      <c r="S479" s="67" t="e">
        <f t="shared" si="1295"/>
        <v>#REF!</v>
      </c>
      <c r="T479" s="67" t="e">
        <f t="shared" si="1295"/>
        <v>#REF!</v>
      </c>
      <c r="U479" s="60"/>
      <c r="V479" s="87" t="e">
        <f t="shared" si="1282"/>
        <v>#REF!</v>
      </c>
      <c r="W479" s="62" t="e">
        <f>V479/V476</f>
        <v>#REF!</v>
      </c>
      <c r="X479" s="60"/>
      <c r="Y479" s="67">
        <f t="array" ref="Y479">-IFERROR(INDEX(#REF!,MATCH($A474&amp;$D479,#REF!,0),MATCH(Y$3,#REF!,0)),0)</f>
        <v>0</v>
      </c>
      <c r="Z479" s="67">
        <f t="array" ref="Z479">-IFERROR(INDEX(#REF!,MATCH($A474&amp;$D479,#REF!,0),MATCH(Z$3,#REF!,0)),0)</f>
        <v>0</v>
      </c>
      <c r="AA479" s="67">
        <f t="array" ref="AA479">-IFERROR(INDEX(#REF!,MATCH($A474&amp;$D479,#REF!,0),MATCH(AA$3,#REF!,0)),0)</f>
        <v>0</v>
      </c>
      <c r="AB479" s="67">
        <f t="array" ref="AB479">-IFERROR(INDEX(#REF!,MATCH($A474&amp;$D479,#REF!,0),MATCH(AB$3,#REF!,0)),0)</f>
        <v>0</v>
      </c>
      <c r="AC479" s="67">
        <f t="array" ref="AC479">-IFERROR(INDEX(#REF!,MATCH($A474&amp;$D479,#REF!,0),MATCH(AC$3,#REF!,0)),0)</f>
        <v>0</v>
      </c>
      <c r="AD479" s="67">
        <f t="array" ref="AD479">-IFERROR(INDEX(#REF!,MATCH($A474&amp;$D479,#REF!,0),MATCH(AD$3,#REF!,0)),0)</f>
        <v>0</v>
      </c>
      <c r="AE479" s="67">
        <f t="array" ref="AE479">-IFERROR(INDEX(#REF!,MATCH($A474&amp;$D479,#REF!,0),MATCH(AE$3,#REF!,0)),0)</f>
        <v>0</v>
      </c>
      <c r="AF479" s="67">
        <f t="array" ref="AF479">-IFERROR(INDEX(#REF!,MATCH($A474&amp;$D479,#REF!,0),MATCH(AF$3,#REF!,0)),0)</f>
        <v>0</v>
      </c>
      <c r="AG479" s="67">
        <f t="array" ref="AG479">-IFERROR(INDEX(#REF!,MATCH($A474&amp;$D479,#REF!,0),MATCH(AG$3,#REF!,0)),0)</f>
        <v>0</v>
      </c>
      <c r="AH479" s="67">
        <f t="array" ref="AH479">-IFERROR(INDEX(#REF!,MATCH($A474&amp;$D479,#REF!,0),MATCH(AH$3,#REF!,0)),0)</f>
        <v>0</v>
      </c>
      <c r="AI479" s="67">
        <f t="array" ref="AI479">-IFERROR(INDEX(#REF!,MATCH($A474&amp;$D479,#REF!,0),MATCH(AI$3,#REF!,0)),0)</f>
        <v>0</v>
      </c>
      <c r="AJ479" s="67">
        <f t="array" ref="AJ479">-IFERROR(INDEX(#REF!,MATCH($A474&amp;$D479,#REF!,0),MATCH(AJ$3,#REF!,0)),0)</f>
        <v>0</v>
      </c>
      <c r="AK479" s="60"/>
      <c r="AL479" s="87">
        <f t="shared" si="1283"/>
        <v>0</v>
      </c>
      <c r="AM479" s="62" t="e">
        <f>AL479/AL476</f>
        <v>#DIV/0!</v>
      </c>
      <c r="AN479" s="60" t="e">
        <f>D474&amp;D479</f>
        <v>#REF!</v>
      </c>
      <c r="AO479" s="67">
        <f t="array" ref="AO479">-IFERROR(INDEX(#REF!,MATCH($A474&amp;$D479,#REF!,0),MATCH(AO$3,#REF!,0)),0)</f>
        <v>0</v>
      </c>
      <c r="AP479" s="67">
        <f t="array" ref="AP479">-IFERROR(INDEX(#REF!,MATCH($A474&amp;$D479,#REF!,0),MATCH(AP$3,#REF!,0)),0)</f>
        <v>0</v>
      </c>
      <c r="AQ479" s="67">
        <f t="array" ref="AQ479">-IFERROR(INDEX(#REF!,MATCH($A474&amp;$D479,#REF!,0),MATCH(AQ$3,#REF!,0)),0)</f>
        <v>0</v>
      </c>
      <c r="AR479" s="67">
        <f t="array" ref="AR479">-IFERROR(INDEX(#REF!,MATCH($A474&amp;$D479,#REF!,0),MATCH(AR$3,#REF!,0)),0)</f>
        <v>0</v>
      </c>
      <c r="AS479" s="67">
        <f t="array" ref="AS479">-IFERROR(INDEX(#REF!,MATCH($A474&amp;$D479,#REF!,0),MATCH(AS$3,#REF!,0)),0)</f>
        <v>0</v>
      </c>
      <c r="AT479" s="67">
        <f t="array" ref="AT479">-IFERROR(INDEX(#REF!,MATCH($A474&amp;$D479,#REF!,0),MATCH(AT$3,#REF!,0)),0)</f>
        <v>0</v>
      </c>
      <c r="AU479" s="67">
        <f t="array" ref="AU479">-IFERROR(INDEX(#REF!,MATCH($A474&amp;$D479,#REF!,0),MATCH(AU$3,#REF!,0)),0)</f>
        <v>0</v>
      </c>
      <c r="AV479" s="67">
        <f t="array" ref="AV479">-IFERROR(INDEX(#REF!,MATCH($A474&amp;$D479,#REF!,0),MATCH(AV$3,#REF!,0)),0)</f>
        <v>0</v>
      </c>
      <c r="AW479" s="67">
        <f t="array" ref="AW479">-IFERROR(INDEX(#REF!,MATCH($A474&amp;$D479,#REF!,0),MATCH(AW$3,#REF!,0)),0)</f>
        <v>0</v>
      </c>
      <c r="AX479" s="67">
        <f t="array" ref="AX479">-IFERROR(INDEX(#REF!,MATCH($A474&amp;$D479,#REF!,0),MATCH(AX$3,#REF!,0)),0)</f>
        <v>0</v>
      </c>
      <c r="AY479" s="67">
        <f t="array" ref="AY479">-IFERROR(INDEX(#REF!,MATCH($A474&amp;$D479,#REF!,0),MATCH(AY$3,#REF!,0)),0)</f>
        <v>0</v>
      </c>
      <c r="AZ479" s="67">
        <f t="array" ref="AZ479">-IFERROR(INDEX(#REF!,MATCH($A474&amp;$D479,#REF!,0),MATCH(AZ$3,#REF!,0)),0)</f>
        <v>0</v>
      </c>
      <c r="BA479" s="60"/>
      <c r="BB479" s="87">
        <f t="shared" si="1284"/>
        <v>0</v>
      </c>
      <c r="BC479" s="62" t="e">
        <f>BB479/BB476</f>
        <v>#DIV/0!</v>
      </c>
      <c r="BD479" s="60"/>
      <c r="BE479" s="67"/>
      <c r="BF479" s="119"/>
      <c r="BG479" s="119"/>
      <c r="BH479" s="121"/>
      <c r="BI479" s="121"/>
      <c r="BJ479" s="120">
        <v>-1</v>
      </c>
      <c r="BK479" s="121">
        <v>46054</v>
      </c>
      <c r="BL479" s="60"/>
      <c r="BM479" s="67">
        <f t="array" ref="BM479">-IFERROR(INDEX(#REF!,MATCH($A474&amp;$D479,#REF!,0),MATCH(BM$3,#REF!,0)),0)</f>
        <v>0</v>
      </c>
      <c r="BN479" s="67">
        <f t="array" ref="BN479">-IFERROR(INDEX(#REF!,MATCH($A474&amp;$D479,#REF!,0),MATCH(BN$3,#REF!,0)),0)</f>
        <v>0</v>
      </c>
      <c r="BO479" s="67">
        <f t="array" ref="BO479">-IFERROR(INDEX(#REF!,MATCH($A474&amp;$D479,#REF!,0),MATCH(BO$3,#REF!,0)),0)</f>
        <v>0</v>
      </c>
      <c r="BP479" s="67">
        <f t="array" ref="BP479">-IFERROR(INDEX(#REF!,MATCH($A474&amp;$D479,#REF!,0),MATCH(BP$3,#REF!,0)),0)</f>
        <v>0</v>
      </c>
      <c r="BQ479" s="67" t="e">
        <f t="shared" ref="BQ479:BX479" si="1296">((BQ476*$G479*--(AND($BF479=0,$BG479=0))+$BF479+BQ476*$BG479)*--(BQ$3&gt;=$BH479))*(1+$BJ479*--(BQ$3&gt;=$BK479))*--(IFERROR(MOD(MONTH(BQ$3),$BI479),0)=0)</f>
        <v>#REF!</v>
      </c>
      <c r="BR479" s="67" t="e">
        <f t="shared" si="1296"/>
        <v>#REF!</v>
      </c>
      <c r="BS479" s="67" t="e">
        <f t="shared" si="1296"/>
        <v>#REF!</v>
      </c>
      <c r="BT479" s="67" t="e">
        <f t="shared" si="1296"/>
        <v>#REF!</v>
      </c>
      <c r="BU479" s="67" t="e">
        <f t="shared" si="1296"/>
        <v>#REF!</v>
      </c>
      <c r="BV479" s="67" t="e">
        <f t="shared" si="1296"/>
        <v>#REF!</v>
      </c>
      <c r="BW479" s="67" t="e">
        <f t="shared" si="1296"/>
        <v>#REF!</v>
      </c>
      <c r="BX479" s="67" t="e">
        <f t="shared" si="1296"/>
        <v>#REF!</v>
      </c>
      <c r="BY479" s="60"/>
      <c r="BZ479" s="87" t="e">
        <f t="shared" si="1285"/>
        <v>#REF!</v>
      </c>
      <c r="CA479" s="62" t="e">
        <f>BZ479/BZ476</f>
        <v>#REF!</v>
      </c>
      <c r="CB479" s="60"/>
      <c r="CC479" s="67" t="e">
        <f t="shared" ref="CC479:CN479" si="1297">((CC476*$G479*--(AND($BF479=0,$BG479=0))+$BF479+CC476*$BG479)*--(CC$3&gt;=$BH479))*(1+$BJ479*--(CC$3&gt;=$BK479))*--(IFERROR(MOD(MONTH(CC$3),$BI479),0)=0)</f>
        <v>#REF!</v>
      </c>
      <c r="CD479" s="67" t="e">
        <f t="shared" si="1297"/>
        <v>#REF!</v>
      </c>
      <c r="CE479" s="67" t="e">
        <f t="shared" si="1297"/>
        <v>#REF!</v>
      </c>
      <c r="CF479" s="67" t="e">
        <f t="shared" si="1297"/>
        <v>#REF!</v>
      </c>
      <c r="CG479" s="67" t="e">
        <f t="shared" si="1297"/>
        <v>#REF!</v>
      </c>
      <c r="CH479" s="67" t="e">
        <f t="shared" si="1297"/>
        <v>#REF!</v>
      </c>
      <c r="CI479" s="67" t="e">
        <f t="shared" si="1297"/>
        <v>#REF!</v>
      </c>
      <c r="CJ479" s="67" t="e">
        <f t="shared" si="1297"/>
        <v>#REF!</v>
      </c>
      <c r="CK479" s="67" t="e">
        <f t="shared" si="1297"/>
        <v>#REF!</v>
      </c>
      <c r="CL479" s="67" t="e">
        <f t="shared" si="1297"/>
        <v>#REF!</v>
      </c>
      <c r="CM479" s="67" t="e">
        <f t="shared" si="1297"/>
        <v>#REF!</v>
      </c>
      <c r="CN479" s="67" t="e">
        <f t="shared" si="1297"/>
        <v>#REF!</v>
      </c>
      <c r="CO479" s="60"/>
      <c r="CP479" s="87" t="e">
        <f t="shared" si="1286"/>
        <v>#REF!</v>
      </c>
      <c r="CQ479" s="62" t="e">
        <f>CP479/CP476</f>
        <v>#REF!</v>
      </c>
    </row>
    <row r="480" spans="1:95" ht="10.5" customHeight="1" outlineLevel="1" x14ac:dyDescent="0.25">
      <c r="A480" s="70" t="str">
        <f t="shared" si="1281"/>
        <v>DespesaDIFAL + FCP</v>
      </c>
      <c r="B480" s="70" t="s">
        <v>53</v>
      </c>
      <c r="C480" s="70" t="s">
        <v>251</v>
      </c>
      <c r="D480" s="60" t="s">
        <v>57</v>
      </c>
      <c r="E480" s="60" t="e">
        <f>D474</f>
        <v>#REF!</v>
      </c>
      <c r="F480" s="60"/>
      <c r="G480" s="62">
        <v>0</v>
      </c>
      <c r="H480" s="60"/>
      <c r="I480" s="67" t="e">
        <f t="shared" ref="I480:T480" si="1298">((I476*$G480*--(AND($BF480=0,$BG480=0))+$BF480+I476*$BG480)*--(I$3&gt;=$BH480))*(1+$BJ480*--(I$3&gt;=$BK480))*--(IFERROR(MOD(MONTH(I$3),$BI480),0)=0)</f>
        <v>#REF!</v>
      </c>
      <c r="J480" s="67" t="e">
        <f t="shared" si="1298"/>
        <v>#REF!</v>
      </c>
      <c r="K480" s="67" t="e">
        <f t="shared" si="1298"/>
        <v>#REF!</v>
      </c>
      <c r="L480" s="67" t="e">
        <f t="shared" si="1298"/>
        <v>#REF!</v>
      </c>
      <c r="M480" s="67" t="e">
        <f t="shared" si="1298"/>
        <v>#REF!</v>
      </c>
      <c r="N480" s="67" t="e">
        <f t="shared" si="1298"/>
        <v>#REF!</v>
      </c>
      <c r="O480" s="67" t="e">
        <f t="shared" si="1298"/>
        <v>#REF!</v>
      </c>
      <c r="P480" s="67" t="e">
        <f t="shared" si="1298"/>
        <v>#REF!</v>
      </c>
      <c r="Q480" s="67" t="e">
        <f t="shared" si="1298"/>
        <v>#REF!</v>
      </c>
      <c r="R480" s="67" t="e">
        <f t="shared" si="1298"/>
        <v>#REF!</v>
      </c>
      <c r="S480" s="67" t="e">
        <f t="shared" si="1298"/>
        <v>#REF!</v>
      </c>
      <c r="T480" s="67" t="e">
        <f t="shared" si="1298"/>
        <v>#REF!</v>
      </c>
      <c r="U480" s="60"/>
      <c r="V480" s="87" t="e">
        <f t="shared" si="1282"/>
        <v>#REF!</v>
      </c>
      <c r="W480" s="62" t="e">
        <f>V480/V476</f>
        <v>#REF!</v>
      </c>
      <c r="X480" s="60"/>
      <c r="Y480" s="67">
        <f t="array" ref="Y480">-IFERROR(INDEX(#REF!,MATCH($A474&amp;$D480,#REF!,0),MATCH(Y$3,#REF!,0)),0)</f>
        <v>0</v>
      </c>
      <c r="Z480" s="67">
        <f t="array" ref="Z480">-IFERROR(INDEX(#REF!,MATCH($A474&amp;$D480,#REF!,0),MATCH(Z$3,#REF!,0)),0)</f>
        <v>0</v>
      </c>
      <c r="AA480" s="67">
        <f t="array" ref="AA480">-IFERROR(INDEX(#REF!,MATCH($A474&amp;$D480,#REF!,0),MATCH(AA$3,#REF!,0)),0)</f>
        <v>0</v>
      </c>
      <c r="AB480" s="67">
        <f t="array" ref="AB480">-IFERROR(INDEX(#REF!,MATCH($A474&amp;$D480,#REF!,0),MATCH(AB$3,#REF!,0)),0)</f>
        <v>0</v>
      </c>
      <c r="AC480" s="67">
        <f t="array" ref="AC480">-IFERROR(INDEX(#REF!,MATCH($A474&amp;$D480,#REF!,0),MATCH(AC$3,#REF!,0)),0)</f>
        <v>0</v>
      </c>
      <c r="AD480" s="67">
        <f t="array" ref="AD480">-IFERROR(INDEX(#REF!,MATCH($A474&amp;$D480,#REF!,0),MATCH(AD$3,#REF!,0)),0)</f>
        <v>0</v>
      </c>
      <c r="AE480" s="67">
        <f t="array" ref="AE480">-IFERROR(INDEX(#REF!,MATCH($A474&amp;$D480,#REF!,0),MATCH(AE$3,#REF!,0)),0)</f>
        <v>0</v>
      </c>
      <c r="AF480" s="67">
        <f t="array" ref="AF480">-IFERROR(INDEX(#REF!,MATCH($A474&amp;$D480,#REF!,0),MATCH(AF$3,#REF!,0)),0)</f>
        <v>0</v>
      </c>
      <c r="AG480" s="67">
        <f t="array" ref="AG480">-IFERROR(INDEX(#REF!,MATCH($A474&amp;$D480,#REF!,0),MATCH(AG$3,#REF!,0)),0)</f>
        <v>0</v>
      </c>
      <c r="AH480" s="67">
        <f t="array" ref="AH480">-IFERROR(INDEX(#REF!,MATCH($A474&amp;$D480,#REF!,0),MATCH(AH$3,#REF!,0)),0)</f>
        <v>0</v>
      </c>
      <c r="AI480" s="67">
        <f t="array" ref="AI480">-IFERROR(INDEX(#REF!,MATCH($A474&amp;$D480,#REF!,0),MATCH(AI$3,#REF!,0)),0)</f>
        <v>0</v>
      </c>
      <c r="AJ480" s="67">
        <f t="array" ref="AJ480">-IFERROR(INDEX(#REF!,MATCH($A474&amp;$D480,#REF!,0),MATCH(AJ$3,#REF!,0)),0)</f>
        <v>0</v>
      </c>
      <c r="AK480" s="60"/>
      <c r="AL480" s="87">
        <f t="shared" si="1283"/>
        <v>0</v>
      </c>
      <c r="AM480" s="62" t="e">
        <f>AL480/AL476</f>
        <v>#DIV/0!</v>
      </c>
      <c r="AN480" s="60" t="e">
        <f>D474&amp;D480</f>
        <v>#REF!</v>
      </c>
      <c r="AO480" s="67">
        <f t="array" ref="AO480">-IFERROR(INDEX(#REF!,MATCH($A474&amp;$D480,#REF!,0),MATCH(AO$3,#REF!,0)),0)</f>
        <v>0</v>
      </c>
      <c r="AP480" s="67">
        <f t="array" ref="AP480">-IFERROR(INDEX(#REF!,MATCH($A474&amp;$D480,#REF!,0),MATCH(AP$3,#REF!,0)),0)</f>
        <v>0</v>
      </c>
      <c r="AQ480" s="67">
        <f t="array" ref="AQ480">-IFERROR(INDEX(#REF!,MATCH($A474&amp;$D480,#REF!,0),MATCH(AQ$3,#REF!,0)),0)</f>
        <v>0</v>
      </c>
      <c r="AR480" s="67">
        <f t="array" ref="AR480">-IFERROR(INDEX(#REF!,MATCH($A474&amp;$D480,#REF!,0),MATCH(AR$3,#REF!,0)),0)</f>
        <v>0</v>
      </c>
      <c r="AS480" s="67">
        <f t="array" ref="AS480">-IFERROR(INDEX(#REF!,MATCH($A474&amp;$D480,#REF!,0),MATCH(AS$3,#REF!,0)),0)</f>
        <v>0</v>
      </c>
      <c r="AT480" s="67">
        <f t="array" ref="AT480">-IFERROR(INDEX(#REF!,MATCH($A474&amp;$D480,#REF!,0),MATCH(AT$3,#REF!,0)),0)</f>
        <v>0</v>
      </c>
      <c r="AU480" s="67">
        <f t="array" ref="AU480">-IFERROR(INDEX(#REF!,MATCH($A474&amp;$D480,#REF!,0),MATCH(AU$3,#REF!,0)),0)</f>
        <v>0</v>
      </c>
      <c r="AV480" s="67">
        <f t="array" ref="AV480">-IFERROR(INDEX(#REF!,MATCH($A474&amp;$D480,#REF!,0),MATCH(AV$3,#REF!,0)),0)</f>
        <v>0</v>
      </c>
      <c r="AW480" s="67">
        <f t="array" ref="AW480">-IFERROR(INDEX(#REF!,MATCH($A474&amp;$D480,#REF!,0),MATCH(AW$3,#REF!,0)),0)</f>
        <v>0</v>
      </c>
      <c r="AX480" s="67">
        <f t="array" ref="AX480">-IFERROR(INDEX(#REF!,MATCH($A474&amp;$D480,#REF!,0),MATCH(AX$3,#REF!,0)),0)</f>
        <v>0</v>
      </c>
      <c r="AY480" s="67">
        <f t="array" ref="AY480">-IFERROR(INDEX(#REF!,MATCH($A474&amp;$D480,#REF!,0),MATCH(AY$3,#REF!,0)),0)</f>
        <v>0</v>
      </c>
      <c r="AZ480" s="67">
        <f t="array" ref="AZ480">-IFERROR(INDEX(#REF!,MATCH($A474&amp;$D480,#REF!,0),MATCH(AZ$3,#REF!,0)),0)</f>
        <v>0</v>
      </c>
      <c r="BA480" s="60"/>
      <c r="BB480" s="87">
        <f t="shared" si="1284"/>
        <v>0</v>
      </c>
      <c r="BC480" s="62" t="e">
        <f>BB480/BB476</f>
        <v>#DIV/0!</v>
      </c>
      <c r="BD480" s="60"/>
      <c r="BE480" s="67"/>
      <c r="BF480" s="119"/>
      <c r="BG480" s="119"/>
      <c r="BH480" s="121"/>
      <c r="BI480" s="121"/>
      <c r="BJ480" s="120">
        <v>-1</v>
      </c>
      <c r="BK480" s="121">
        <v>46054</v>
      </c>
      <c r="BL480" s="60"/>
      <c r="BM480" s="67">
        <f t="array" ref="BM480">-IFERROR(INDEX(#REF!,MATCH($A474&amp;$D480,#REF!,0),MATCH(BM$3,#REF!,0)),0)</f>
        <v>0</v>
      </c>
      <c r="BN480" s="67">
        <f t="array" ref="BN480">-IFERROR(INDEX(#REF!,MATCH($A474&amp;$D480,#REF!,0),MATCH(BN$3,#REF!,0)),0)</f>
        <v>0</v>
      </c>
      <c r="BO480" s="67">
        <f t="array" ref="BO480">-IFERROR(INDEX(#REF!,MATCH($A474&amp;$D480,#REF!,0),MATCH(BO$3,#REF!,0)),0)</f>
        <v>0</v>
      </c>
      <c r="BP480" s="67">
        <f t="array" ref="BP480">-IFERROR(INDEX(#REF!,MATCH($A474&amp;$D480,#REF!,0),MATCH(BP$3,#REF!,0)),0)</f>
        <v>0</v>
      </c>
      <c r="BQ480" s="67" t="e">
        <f t="shared" ref="BQ480:BX480" si="1299">((BQ476*$G480*--(AND($BF480=0,$BG480=0))+$BF480+BQ476*$BG480)*--(BQ$3&gt;=$BH480))*(1+$BJ480*--(BQ$3&gt;=$BK480))*--(IFERROR(MOD(MONTH(BQ$3),$BI480),0)=0)</f>
        <v>#REF!</v>
      </c>
      <c r="BR480" s="67" t="e">
        <f t="shared" si="1299"/>
        <v>#REF!</v>
      </c>
      <c r="BS480" s="67" t="e">
        <f t="shared" si="1299"/>
        <v>#REF!</v>
      </c>
      <c r="BT480" s="67" t="e">
        <f t="shared" si="1299"/>
        <v>#REF!</v>
      </c>
      <c r="BU480" s="67" t="e">
        <f t="shared" si="1299"/>
        <v>#REF!</v>
      </c>
      <c r="BV480" s="67" t="e">
        <f t="shared" si="1299"/>
        <v>#REF!</v>
      </c>
      <c r="BW480" s="67" t="e">
        <f t="shared" si="1299"/>
        <v>#REF!</v>
      </c>
      <c r="BX480" s="67" t="e">
        <f t="shared" si="1299"/>
        <v>#REF!</v>
      </c>
      <c r="BY480" s="60"/>
      <c r="BZ480" s="87" t="e">
        <f t="shared" si="1285"/>
        <v>#REF!</v>
      </c>
      <c r="CA480" s="62" t="e">
        <f>BZ480/BZ476</f>
        <v>#REF!</v>
      </c>
      <c r="CB480" s="60"/>
      <c r="CC480" s="67" t="e">
        <f t="shared" ref="CC480:CN480" si="1300">((CC476*$G480*--(AND($BF480=0,$BG480=0))+$BF480+CC476*$BG480)*--(CC$3&gt;=$BH480))*(1+$BJ480*--(CC$3&gt;=$BK480))*--(IFERROR(MOD(MONTH(CC$3),$BI480),0)=0)</f>
        <v>#REF!</v>
      </c>
      <c r="CD480" s="67" t="e">
        <f t="shared" si="1300"/>
        <v>#REF!</v>
      </c>
      <c r="CE480" s="67" t="e">
        <f t="shared" si="1300"/>
        <v>#REF!</v>
      </c>
      <c r="CF480" s="67" t="e">
        <f t="shared" si="1300"/>
        <v>#REF!</v>
      </c>
      <c r="CG480" s="67" t="e">
        <f t="shared" si="1300"/>
        <v>#REF!</v>
      </c>
      <c r="CH480" s="67" t="e">
        <f t="shared" si="1300"/>
        <v>#REF!</v>
      </c>
      <c r="CI480" s="67" t="e">
        <f t="shared" si="1300"/>
        <v>#REF!</v>
      </c>
      <c r="CJ480" s="67" t="e">
        <f t="shared" si="1300"/>
        <v>#REF!</v>
      </c>
      <c r="CK480" s="67" t="e">
        <f t="shared" si="1300"/>
        <v>#REF!</v>
      </c>
      <c r="CL480" s="67" t="e">
        <f t="shared" si="1300"/>
        <v>#REF!</v>
      </c>
      <c r="CM480" s="67" t="e">
        <f t="shared" si="1300"/>
        <v>#REF!</v>
      </c>
      <c r="CN480" s="67" t="e">
        <f t="shared" si="1300"/>
        <v>#REF!</v>
      </c>
      <c r="CO480" s="60"/>
      <c r="CP480" s="87" t="e">
        <f t="shared" si="1286"/>
        <v>#REF!</v>
      </c>
      <c r="CQ480" s="62" t="e">
        <f>CP480/CP476</f>
        <v>#REF!</v>
      </c>
    </row>
    <row r="481" spans="1:95" ht="10.5" customHeight="1" x14ac:dyDescent="0.25">
      <c r="A481" s="70" t="str">
        <f t="shared" si="1281"/>
        <v>DespesaReceita líquida</v>
      </c>
      <c r="B481" s="70" t="s">
        <v>53</v>
      </c>
      <c r="C481" s="70"/>
      <c r="D481" s="3" t="s">
        <v>1</v>
      </c>
      <c r="E481" s="3" t="e">
        <f>D474</f>
        <v>#REF!</v>
      </c>
      <c r="F481" s="60"/>
      <c r="G481" s="6">
        <v>0.99365889656175732</v>
      </c>
      <c r="H481" s="60"/>
      <c r="I481" s="4" t="e">
        <f t="shared" ref="I481:T481" si="1301">I476+I477</f>
        <v>#REF!</v>
      </c>
      <c r="J481" s="4" t="e">
        <f t="shared" si="1301"/>
        <v>#REF!</v>
      </c>
      <c r="K481" s="4" t="e">
        <f t="shared" si="1301"/>
        <v>#REF!</v>
      </c>
      <c r="L481" s="4" t="e">
        <f t="shared" si="1301"/>
        <v>#REF!</v>
      </c>
      <c r="M481" s="4" t="e">
        <f t="shared" si="1301"/>
        <v>#REF!</v>
      </c>
      <c r="N481" s="4" t="e">
        <f t="shared" si="1301"/>
        <v>#REF!</v>
      </c>
      <c r="O481" s="4" t="e">
        <f t="shared" si="1301"/>
        <v>#REF!</v>
      </c>
      <c r="P481" s="4" t="e">
        <f t="shared" si="1301"/>
        <v>#REF!</v>
      </c>
      <c r="Q481" s="4" t="e">
        <f t="shared" si="1301"/>
        <v>#REF!</v>
      </c>
      <c r="R481" s="4" t="e">
        <f t="shared" si="1301"/>
        <v>#REF!</v>
      </c>
      <c r="S481" s="4" t="e">
        <f t="shared" si="1301"/>
        <v>#REF!</v>
      </c>
      <c r="T481" s="4" t="e">
        <f t="shared" si="1301"/>
        <v>#REF!</v>
      </c>
      <c r="U481" s="60"/>
      <c r="V481" s="4" t="e">
        <f t="shared" si="1282"/>
        <v>#REF!</v>
      </c>
      <c r="W481" s="6" t="e">
        <f>V481/V476</f>
        <v>#REF!</v>
      </c>
      <c r="X481" s="60"/>
      <c r="Y481" s="4">
        <f t="shared" ref="Y481:AJ481" si="1302">Y476+Y477</f>
        <v>0</v>
      </c>
      <c r="Z481" s="4">
        <f t="shared" si="1302"/>
        <v>0</v>
      </c>
      <c r="AA481" s="4">
        <f t="shared" si="1302"/>
        <v>0</v>
      </c>
      <c r="AB481" s="4">
        <f t="shared" si="1302"/>
        <v>0</v>
      </c>
      <c r="AC481" s="4">
        <f t="shared" si="1302"/>
        <v>0</v>
      </c>
      <c r="AD481" s="4">
        <f t="shared" si="1302"/>
        <v>0</v>
      </c>
      <c r="AE481" s="4">
        <f t="shared" si="1302"/>
        <v>0</v>
      </c>
      <c r="AF481" s="4">
        <f t="shared" si="1302"/>
        <v>0</v>
      </c>
      <c r="AG481" s="4">
        <f t="shared" si="1302"/>
        <v>0</v>
      </c>
      <c r="AH481" s="4">
        <f t="shared" si="1302"/>
        <v>0</v>
      </c>
      <c r="AI481" s="4">
        <f t="shared" si="1302"/>
        <v>0</v>
      </c>
      <c r="AJ481" s="4">
        <f t="shared" si="1302"/>
        <v>0</v>
      </c>
      <c r="AK481" s="60"/>
      <c r="AL481" s="4">
        <f t="shared" si="1283"/>
        <v>0</v>
      </c>
      <c r="AM481" s="6" t="e">
        <f>AL481/AL476</f>
        <v>#DIV/0!</v>
      </c>
      <c r="AN481" s="60" t="e">
        <f>D474&amp;D481</f>
        <v>#REF!</v>
      </c>
      <c r="AO481" s="4">
        <f t="shared" ref="AO481:AZ481" si="1303">AO476+AO477</f>
        <v>0</v>
      </c>
      <c r="AP481" s="4">
        <f t="shared" si="1303"/>
        <v>0</v>
      </c>
      <c r="AQ481" s="4">
        <f t="shared" si="1303"/>
        <v>0</v>
      </c>
      <c r="AR481" s="4">
        <f t="shared" si="1303"/>
        <v>0</v>
      </c>
      <c r="AS481" s="4">
        <f t="shared" si="1303"/>
        <v>0</v>
      </c>
      <c r="AT481" s="4">
        <f t="shared" si="1303"/>
        <v>0</v>
      </c>
      <c r="AU481" s="4">
        <f t="shared" si="1303"/>
        <v>0</v>
      </c>
      <c r="AV481" s="4">
        <f t="shared" si="1303"/>
        <v>0</v>
      </c>
      <c r="AW481" s="4">
        <f t="shared" si="1303"/>
        <v>0</v>
      </c>
      <c r="AX481" s="4">
        <f t="shared" si="1303"/>
        <v>0</v>
      </c>
      <c r="AY481" s="4">
        <f t="shared" si="1303"/>
        <v>0</v>
      </c>
      <c r="AZ481" s="4">
        <f t="shared" si="1303"/>
        <v>0</v>
      </c>
      <c r="BA481" s="60"/>
      <c r="BB481" s="4">
        <f t="shared" si="1284"/>
        <v>0</v>
      </c>
      <c r="BC481" s="6" t="e">
        <f>BB481/BB476</f>
        <v>#DIV/0!</v>
      </c>
      <c r="BD481" s="60"/>
      <c r="BE481" s="4"/>
      <c r="BF481" s="102"/>
      <c r="BG481" s="102"/>
      <c r="BH481" s="103"/>
      <c r="BI481" s="103"/>
      <c r="BJ481" s="63">
        <v>-1</v>
      </c>
      <c r="BK481" s="103">
        <v>46054</v>
      </c>
      <c r="BL481" s="60"/>
      <c r="BM481" s="4">
        <f t="shared" ref="BM481:BX481" si="1304">BM476+BM477</f>
        <v>0</v>
      </c>
      <c r="BN481" s="4">
        <f t="shared" si="1304"/>
        <v>0</v>
      </c>
      <c r="BO481" s="4">
        <f t="shared" si="1304"/>
        <v>0</v>
      </c>
      <c r="BP481" s="4">
        <f t="shared" si="1304"/>
        <v>0</v>
      </c>
      <c r="BQ481" s="4" t="e">
        <f t="shared" si="1304"/>
        <v>#REF!</v>
      </c>
      <c r="BR481" s="4" t="e">
        <f t="shared" si="1304"/>
        <v>#REF!</v>
      </c>
      <c r="BS481" s="4" t="e">
        <f t="shared" si="1304"/>
        <v>#REF!</v>
      </c>
      <c r="BT481" s="4" t="e">
        <f t="shared" si="1304"/>
        <v>#REF!</v>
      </c>
      <c r="BU481" s="4" t="e">
        <f t="shared" si="1304"/>
        <v>#REF!</v>
      </c>
      <c r="BV481" s="4" t="e">
        <f t="shared" si="1304"/>
        <v>#REF!</v>
      </c>
      <c r="BW481" s="4" t="e">
        <f t="shared" si="1304"/>
        <v>#REF!</v>
      </c>
      <c r="BX481" s="4" t="e">
        <f t="shared" si="1304"/>
        <v>#REF!</v>
      </c>
      <c r="BY481" s="60"/>
      <c r="BZ481" s="4" t="e">
        <f t="shared" si="1285"/>
        <v>#REF!</v>
      </c>
      <c r="CA481" s="6" t="e">
        <f>BZ481/BZ476</f>
        <v>#REF!</v>
      </c>
      <c r="CB481" s="60"/>
      <c r="CC481" s="4" t="e">
        <f t="shared" ref="CC481:CN481" si="1305">CC476+CC477</f>
        <v>#REF!</v>
      </c>
      <c r="CD481" s="4" t="e">
        <f t="shared" si="1305"/>
        <v>#REF!</v>
      </c>
      <c r="CE481" s="4" t="e">
        <f t="shared" si="1305"/>
        <v>#REF!</v>
      </c>
      <c r="CF481" s="4" t="e">
        <f t="shared" si="1305"/>
        <v>#REF!</v>
      </c>
      <c r="CG481" s="4" t="e">
        <f t="shared" si="1305"/>
        <v>#REF!</v>
      </c>
      <c r="CH481" s="4" t="e">
        <f t="shared" si="1305"/>
        <v>#REF!</v>
      </c>
      <c r="CI481" s="4" t="e">
        <f t="shared" si="1305"/>
        <v>#REF!</v>
      </c>
      <c r="CJ481" s="4" t="e">
        <f t="shared" si="1305"/>
        <v>#REF!</v>
      </c>
      <c r="CK481" s="4" t="e">
        <f t="shared" si="1305"/>
        <v>#REF!</v>
      </c>
      <c r="CL481" s="4" t="e">
        <f t="shared" si="1305"/>
        <v>#REF!</v>
      </c>
      <c r="CM481" s="4" t="e">
        <f t="shared" si="1305"/>
        <v>#REF!</v>
      </c>
      <c r="CN481" s="4" t="e">
        <f t="shared" si="1305"/>
        <v>#REF!</v>
      </c>
      <c r="CO481" s="60"/>
      <c r="CP481" s="4" t="e">
        <f t="shared" si="1286"/>
        <v>#REF!</v>
      </c>
      <c r="CQ481" s="6" t="e">
        <f>CP481/CP476</f>
        <v>#REF!</v>
      </c>
    </row>
    <row r="482" spans="1:95" ht="10.5" customHeight="1" x14ac:dyDescent="0.25">
      <c r="A482" s="70" t="str">
        <f t="shared" si="1281"/>
        <v>DespesaCMV</v>
      </c>
      <c r="B482" s="70" t="s">
        <v>53</v>
      </c>
      <c r="C482" s="70"/>
      <c r="D482" s="81" t="s">
        <v>58</v>
      </c>
      <c r="E482" s="81" t="e">
        <f>D474</f>
        <v>#REF!</v>
      </c>
      <c r="F482" s="60"/>
      <c r="G482" s="88">
        <v>-0.2100861864968902</v>
      </c>
      <c r="H482" s="60"/>
      <c r="I482" s="83" t="e">
        <f t="shared" ref="I482:T482" si="1306">SUM(I483:I486)</f>
        <v>#REF!</v>
      </c>
      <c r="J482" s="83" t="e">
        <f t="shared" si="1306"/>
        <v>#REF!</v>
      </c>
      <c r="K482" s="83" t="e">
        <f t="shared" si="1306"/>
        <v>#REF!</v>
      </c>
      <c r="L482" s="83" t="e">
        <f t="shared" si="1306"/>
        <v>#REF!</v>
      </c>
      <c r="M482" s="83" t="e">
        <f t="shared" si="1306"/>
        <v>#REF!</v>
      </c>
      <c r="N482" s="83" t="e">
        <f t="shared" si="1306"/>
        <v>#REF!</v>
      </c>
      <c r="O482" s="83" t="e">
        <f t="shared" si="1306"/>
        <v>#REF!</v>
      </c>
      <c r="P482" s="83" t="e">
        <f t="shared" si="1306"/>
        <v>#REF!</v>
      </c>
      <c r="Q482" s="83" t="e">
        <f t="shared" si="1306"/>
        <v>#REF!</v>
      </c>
      <c r="R482" s="83" t="e">
        <f t="shared" si="1306"/>
        <v>#REF!</v>
      </c>
      <c r="S482" s="83" t="e">
        <f t="shared" si="1306"/>
        <v>#REF!</v>
      </c>
      <c r="T482" s="83" t="e">
        <f t="shared" si="1306"/>
        <v>#REF!</v>
      </c>
      <c r="U482" s="60"/>
      <c r="V482" s="83" t="e">
        <f t="shared" si="1282"/>
        <v>#REF!</v>
      </c>
      <c r="W482" s="88" t="e">
        <f>V482/V476</f>
        <v>#REF!</v>
      </c>
      <c r="X482" s="60"/>
      <c r="Y482" s="83" t="e">
        <f t="shared" ref="Y482:AJ482" si="1307">SUM(Y483:Y486)</f>
        <v>#REF!</v>
      </c>
      <c r="Z482" s="83" t="e">
        <f t="shared" si="1307"/>
        <v>#REF!</v>
      </c>
      <c r="AA482" s="83" t="e">
        <f t="shared" si="1307"/>
        <v>#REF!</v>
      </c>
      <c r="AB482" s="83" t="e">
        <f t="shared" si="1307"/>
        <v>#REF!</v>
      </c>
      <c r="AC482" s="83" t="e">
        <f t="shared" si="1307"/>
        <v>#REF!</v>
      </c>
      <c r="AD482" s="83" t="e">
        <f t="shared" si="1307"/>
        <v>#REF!</v>
      </c>
      <c r="AE482" s="83" t="e">
        <f t="shared" si="1307"/>
        <v>#REF!</v>
      </c>
      <c r="AF482" s="83" t="e">
        <f t="shared" si="1307"/>
        <v>#REF!</v>
      </c>
      <c r="AG482" s="83" t="e">
        <f t="shared" si="1307"/>
        <v>#REF!</v>
      </c>
      <c r="AH482" s="83" t="e">
        <f t="shared" si="1307"/>
        <v>#REF!</v>
      </c>
      <c r="AI482" s="83" t="e">
        <f t="shared" si="1307"/>
        <v>#REF!</v>
      </c>
      <c r="AJ482" s="83" t="e">
        <f t="shared" si="1307"/>
        <v>#REF!</v>
      </c>
      <c r="AK482" s="60"/>
      <c r="AL482" s="83" t="e">
        <f t="shared" si="1283"/>
        <v>#REF!</v>
      </c>
      <c r="AM482" s="88" t="e">
        <f>AL482/AL476</f>
        <v>#REF!</v>
      </c>
      <c r="AN482" s="60" t="e">
        <f>D474&amp;D482</f>
        <v>#REF!</v>
      </c>
      <c r="AO482" s="83" t="e">
        <f t="shared" ref="AO482:AZ482" si="1308">SUM(AO483:AO486)</f>
        <v>#REF!</v>
      </c>
      <c r="AP482" s="83" t="e">
        <f t="shared" si="1308"/>
        <v>#REF!</v>
      </c>
      <c r="AQ482" s="83" t="e">
        <f t="shared" si="1308"/>
        <v>#REF!</v>
      </c>
      <c r="AR482" s="83" t="e">
        <f t="shared" si="1308"/>
        <v>#REF!</v>
      </c>
      <c r="AS482" s="83" t="e">
        <f t="shared" si="1308"/>
        <v>#REF!</v>
      </c>
      <c r="AT482" s="83" t="e">
        <f t="shared" si="1308"/>
        <v>#REF!</v>
      </c>
      <c r="AU482" s="83" t="e">
        <f t="shared" si="1308"/>
        <v>#REF!</v>
      </c>
      <c r="AV482" s="83" t="e">
        <f t="shared" si="1308"/>
        <v>#REF!</v>
      </c>
      <c r="AW482" s="83" t="e">
        <f t="shared" si="1308"/>
        <v>#REF!</v>
      </c>
      <c r="AX482" s="83" t="e">
        <f t="shared" si="1308"/>
        <v>#REF!</v>
      </c>
      <c r="AY482" s="83" t="e">
        <f t="shared" si="1308"/>
        <v>#REF!</v>
      </c>
      <c r="AZ482" s="83" t="e">
        <f t="shared" si="1308"/>
        <v>#REF!</v>
      </c>
      <c r="BA482" s="60"/>
      <c r="BB482" s="83" t="e">
        <f t="shared" si="1284"/>
        <v>#REF!</v>
      </c>
      <c r="BC482" s="88" t="e">
        <f>BB482/BB476</f>
        <v>#REF!</v>
      </c>
      <c r="BD482" s="60"/>
      <c r="BE482" s="83"/>
      <c r="BF482" s="116"/>
      <c r="BG482" s="116"/>
      <c r="BH482" s="117"/>
      <c r="BI482" s="117"/>
      <c r="BJ482" s="82">
        <v>-1</v>
      </c>
      <c r="BK482" s="117">
        <v>46054</v>
      </c>
      <c r="BL482" s="60"/>
      <c r="BM482" s="83" t="e">
        <f t="shared" ref="BM482:BX482" si="1309">SUM(BM483:BM486)</f>
        <v>#REF!</v>
      </c>
      <c r="BN482" s="83" t="e">
        <f t="shared" si="1309"/>
        <v>#REF!</v>
      </c>
      <c r="BO482" s="83" t="e">
        <f t="shared" si="1309"/>
        <v>#REF!</v>
      </c>
      <c r="BP482" s="83" t="e">
        <f t="shared" si="1309"/>
        <v>#REF!</v>
      </c>
      <c r="BQ482" s="83" t="e">
        <f t="shared" si="1309"/>
        <v>#REF!</v>
      </c>
      <c r="BR482" s="83" t="e">
        <f t="shared" si="1309"/>
        <v>#REF!</v>
      </c>
      <c r="BS482" s="83" t="e">
        <f t="shared" si="1309"/>
        <v>#REF!</v>
      </c>
      <c r="BT482" s="83" t="e">
        <f t="shared" si="1309"/>
        <v>#REF!</v>
      </c>
      <c r="BU482" s="83" t="e">
        <f t="shared" si="1309"/>
        <v>#REF!</v>
      </c>
      <c r="BV482" s="83" t="e">
        <f t="shared" si="1309"/>
        <v>#REF!</v>
      </c>
      <c r="BW482" s="83" t="e">
        <f t="shared" si="1309"/>
        <v>#REF!</v>
      </c>
      <c r="BX482" s="83" t="e">
        <f t="shared" si="1309"/>
        <v>#REF!</v>
      </c>
      <c r="BY482" s="60"/>
      <c r="BZ482" s="83" t="e">
        <f t="shared" si="1285"/>
        <v>#REF!</v>
      </c>
      <c r="CA482" s="88" t="e">
        <f>BZ482/BZ476</f>
        <v>#REF!</v>
      </c>
      <c r="CB482" s="60"/>
      <c r="CC482" s="83" t="e">
        <f t="shared" ref="CC482:CN482" si="1310">SUM(CC483:CC486)</f>
        <v>#REF!</v>
      </c>
      <c r="CD482" s="83" t="e">
        <f t="shared" si="1310"/>
        <v>#REF!</v>
      </c>
      <c r="CE482" s="83" t="e">
        <f t="shared" si="1310"/>
        <v>#REF!</v>
      </c>
      <c r="CF482" s="83" t="e">
        <f t="shared" si="1310"/>
        <v>#REF!</v>
      </c>
      <c r="CG482" s="83" t="e">
        <f t="shared" si="1310"/>
        <v>#REF!</v>
      </c>
      <c r="CH482" s="83" t="e">
        <f t="shared" si="1310"/>
        <v>#REF!</v>
      </c>
      <c r="CI482" s="83" t="e">
        <f t="shared" si="1310"/>
        <v>#REF!</v>
      </c>
      <c r="CJ482" s="83" t="e">
        <f t="shared" si="1310"/>
        <v>#REF!</v>
      </c>
      <c r="CK482" s="83" t="e">
        <f t="shared" si="1310"/>
        <v>#REF!</v>
      </c>
      <c r="CL482" s="83" t="e">
        <f t="shared" si="1310"/>
        <v>#REF!</v>
      </c>
      <c r="CM482" s="83" t="e">
        <f t="shared" si="1310"/>
        <v>#REF!</v>
      </c>
      <c r="CN482" s="83" t="e">
        <f t="shared" si="1310"/>
        <v>#REF!</v>
      </c>
      <c r="CO482" s="60"/>
      <c r="CP482" s="83" t="e">
        <f t="shared" si="1286"/>
        <v>#REF!</v>
      </c>
      <c r="CQ482" s="88" t="e">
        <f>CP482/CP476</f>
        <v>#REF!</v>
      </c>
    </row>
    <row r="483" spans="1:95" ht="10.5" customHeight="1" outlineLevel="1" x14ac:dyDescent="0.25">
      <c r="A483" s="70" t="str">
        <f t="shared" si="1281"/>
        <v>DespesaProduto</v>
      </c>
      <c r="B483" s="70" t="s">
        <v>53</v>
      </c>
      <c r="C483" s="70" t="s">
        <v>252</v>
      </c>
      <c r="D483" s="60" t="s">
        <v>59</v>
      </c>
      <c r="E483" s="60" t="e">
        <f>D474</f>
        <v>#REF!</v>
      </c>
      <c r="F483" s="60"/>
      <c r="G483" s="62">
        <v>-0.18724764030798369</v>
      </c>
      <c r="H483" s="60"/>
      <c r="I483" s="67" t="e">
        <f t="shared" ref="I483:T483" si="1311">((I476*$G483*--(AND($BF483=0,$BG483=0))+$BF483+I476*$BG483)*--(I$3&gt;=$BH483))*(1+$BJ483*--(I$3&gt;=$BK483))*--(IFERROR(MOD(MONTH(I$3),$BI483),0)=0)</f>
        <v>#REF!</v>
      </c>
      <c r="J483" s="67" t="e">
        <f t="shared" si="1311"/>
        <v>#REF!</v>
      </c>
      <c r="K483" s="67" t="e">
        <f t="shared" si="1311"/>
        <v>#REF!</v>
      </c>
      <c r="L483" s="67" t="e">
        <f t="shared" si="1311"/>
        <v>#REF!</v>
      </c>
      <c r="M483" s="67" t="e">
        <f t="shared" si="1311"/>
        <v>#REF!</v>
      </c>
      <c r="N483" s="67" t="e">
        <f t="shared" si="1311"/>
        <v>#REF!</v>
      </c>
      <c r="O483" s="67" t="e">
        <f t="shared" si="1311"/>
        <v>#REF!</v>
      </c>
      <c r="P483" s="67" t="e">
        <f t="shared" si="1311"/>
        <v>#REF!</v>
      </c>
      <c r="Q483" s="67" t="e">
        <f t="shared" si="1311"/>
        <v>#REF!</v>
      </c>
      <c r="R483" s="67" t="e">
        <f t="shared" si="1311"/>
        <v>#REF!</v>
      </c>
      <c r="S483" s="67" t="e">
        <f t="shared" si="1311"/>
        <v>#REF!</v>
      </c>
      <c r="T483" s="67" t="e">
        <f t="shared" si="1311"/>
        <v>#REF!</v>
      </c>
      <c r="U483" s="60"/>
      <c r="V483" s="87" t="e">
        <f t="shared" si="1282"/>
        <v>#REF!</v>
      </c>
      <c r="W483" s="62" t="e">
        <f>V483/V476</f>
        <v>#REF!</v>
      </c>
      <c r="X483" s="60"/>
      <c r="Y483" s="67" t="e">
        <f t="shared" ref="Y483:AJ483" si="1312">Y$48*(Y476/Y$41)</f>
        <v>#REF!</v>
      </c>
      <c r="Z483" s="67" t="e">
        <f t="shared" si="1312"/>
        <v>#REF!</v>
      </c>
      <c r="AA483" s="67" t="e">
        <f t="shared" si="1312"/>
        <v>#REF!</v>
      </c>
      <c r="AB483" s="67" t="e">
        <f t="shared" si="1312"/>
        <v>#REF!</v>
      </c>
      <c r="AC483" s="67" t="e">
        <f t="shared" si="1312"/>
        <v>#REF!</v>
      </c>
      <c r="AD483" s="67" t="e">
        <f t="shared" si="1312"/>
        <v>#REF!</v>
      </c>
      <c r="AE483" s="67" t="e">
        <f t="shared" si="1312"/>
        <v>#REF!</v>
      </c>
      <c r="AF483" s="67" t="e">
        <f t="shared" si="1312"/>
        <v>#REF!</v>
      </c>
      <c r="AG483" s="67" t="e">
        <f t="shared" si="1312"/>
        <v>#REF!</v>
      </c>
      <c r="AH483" s="67" t="e">
        <f t="shared" si="1312"/>
        <v>#REF!</v>
      </c>
      <c r="AI483" s="67" t="e">
        <f t="shared" si="1312"/>
        <v>#REF!</v>
      </c>
      <c r="AJ483" s="67" t="e">
        <f t="shared" si="1312"/>
        <v>#REF!</v>
      </c>
      <c r="AK483" s="60"/>
      <c r="AL483" s="87" t="e">
        <f t="shared" si="1283"/>
        <v>#REF!</v>
      </c>
      <c r="AM483" s="62" t="e">
        <f>AL483/AL476</f>
        <v>#REF!</v>
      </c>
      <c r="AN483" s="60" t="e">
        <f>D474&amp;D483</f>
        <v>#REF!</v>
      </c>
      <c r="AO483" s="67" t="e">
        <f t="shared" ref="AO483:AZ483" si="1313">AO$48*(AO476/AO$41)</f>
        <v>#REF!</v>
      </c>
      <c r="AP483" s="67" t="e">
        <f t="shared" si="1313"/>
        <v>#REF!</v>
      </c>
      <c r="AQ483" s="67" t="e">
        <f t="shared" si="1313"/>
        <v>#REF!</v>
      </c>
      <c r="AR483" s="67" t="e">
        <f t="shared" si="1313"/>
        <v>#REF!</v>
      </c>
      <c r="AS483" s="67" t="e">
        <f t="shared" si="1313"/>
        <v>#REF!</v>
      </c>
      <c r="AT483" s="67" t="e">
        <f t="shared" si="1313"/>
        <v>#REF!</v>
      </c>
      <c r="AU483" s="67" t="e">
        <f t="shared" si="1313"/>
        <v>#REF!</v>
      </c>
      <c r="AV483" s="67" t="e">
        <f t="shared" si="1313"/>
        <v>#REF!</v>
      </c>
      <c r="AW483" s="67" t="e">
        <f t="shared" si="1313"/>
        <v>#REF!</v>
      </c>
      <c r="AX483" s="67" t="e">
        <f t="shared" si="1313"/>
        <v>#REF!</v>
      </c>
      <c r="AY483" s="67" t="e">
        <f t="shared" si="1313"/>
        <v>#REF!</v>
      </c>
      <c r="AZ483" s="67" t="e">
        <f t="shared" si="1313"/>
        <v>#REF!</v>
      </c>
      <c r="BA483" s="60"/>
      <c r="BB483" s="87" t="e">
        <f t="shared" si="1284"/>
        <v>#REF!</v>
      </c>
      <c r="BC483" s="62" t="e">
        <f>BB483/BB476</f>
        <v>#REF!</v>
      </c>
      <c r="BD483" s="60"/>
      <c r="BE483" s="67" t="str">
        <f t="shared" ref="BE483:BG486" si="1314">INDEX($BE$4:$BK$115,MATCH($D483,$D$4:$D$115,0),MATCH(BE$475,$BE$4:$BK$4,0))</f>
        <v>Aumento de preços</v>
      </c>
      <c r="BF483" s="119">
        <f t="shared" si="1314"/>
        <v>0</v>
      </c>
      <c r="BG483" s="120">
        <f t="shared" si="1314"/>
        <v>0</v>
      </c>
      <c r="BH483" s="121" t="e">
        <f>BH476</f>
        <v>#REF!</v>
      </c>
      <c r="BI483" s="120">
        <f>INDEX($BE$4:$BK$115,MATCH($D483,$D$4:$D$115,0),MATCH(BI$475,$BE$4:$BK$4,0))</f>
        <v>0</v>
      </c>
      <c r="BJ483" s="120">
        <v>-1</v>
      </c>
      <c r="BK483" s="121">
        <v>46054</v>
      </c>
      <c r="BL483" s="60"/>
      <c r="BM483" s="67" t="e">
        <f t="shared" ref="BM483:BX483" si="1315">BM$48*(BM476/BM$41)</f>
        <v>#REF!</v>
      </c>
      <c r="BN483" s="67" t="e">
        <f t="shared" si="1315"/>
        <v>#REF!</v>
      </c>
      <c r="BO483" s="67" t="e">
        <f t="shared" si="1315"/>
        <v>#REF!</v>
      </c>
      <c r="BP483" s="67" t="e">
        <f t="shared" si="1315"/>
        <v>#REF!</v>
      </c>
      <c r="BQ483" s="67" t="e">
        <f t="shared" si="1315"/>
        <v>#REF!</v>
      </c>
      <c r="BR483" s="67" t="e">
        <f t="shared" si="1315"/>
        <v>#REF!</v>
      </c>
      <c r="BS483" s="67" t="e">
        <f t="shared" si="1315"/>
        <v>#REF!</v>
      </c>
      <c r="BT483" s="67" t="e">
        <f t="shared" si="1315"/>
        <v>#REF!</v>
      </c>
      <c r="BU483" s="67" t="e">
        <f t="shared" si="1315"/>
        <v>#REF!</v>
      </c>
      <c r="BV483" s="67" t="e">
        <f t="shared" si="1315"/>
        <v>#REF!</v>
      </c>
      <c r="BW483" s="67" t="e">
        <f t="shared" si="1315"/>
        <v>#REF!</v>
      </c>
      <c r="BX483" s="67" t="e">
        <f t="shared" si="1315"/>
        <v>#REF!</v>
      </c>
      <c r="BY483" s="60"/>
      <c r="BZ483" s="87" t="e">
        <f t="shared" si="1285"/>
        <v>#REF!</v>
      </c>
      <c r="CA483" s="62" t="e">
        <f>BZ483/BZ476</f>
        <v>#REF!</v>
      </c>
      <c r="CB483" s="60"/>
      <c r="CC483" s="67" t="e">
        <f t="shared" ref="CC483:CN483" si="1316">CC$48*(CC476/CC$41)</f>
        <v>#REF!</v>
      </c>
      <c r="CD483" s="67" t="e">
        <f t="shared" si="1316"/>
        <v>#REF!</v>
      </c>
      <c r="CE483" s="67" t="e">
        <f t="shared" si="1316"/>
        <v>#REF!</v>
      </c>
      <c r="CF483" s="67" t="e">
        <f t="shared" si="1316"/>
        <v>#REF!</v>
      </c>
      <c r="CG483" s="67" t="e">
        <f t="shared" si="1316"/>
        <v>#REF!</v>
      </c>
      <c r="CH483" s="67" t="e">
        <f t="shared" si="1316"/>
        <v>#REF!</v>
      </c>
      <c r="CI483" s="67" t="e">
        <f t="shared" si="1316"/>
        <v>#REF!</v>
      </c>
      <c r="CJ483" s="67" t="e">
        <f t="shared" si="1316"/>
        <v>#REF!</v>
      </c>
      <c r="CK483" s="67" t="e">
        <f t="shared" si="1316"/>
        <v>#REF!</v>
      </c>
      <c r="CL483" s="67" t="e">
        <f t="shared" si="1316"/>
        <v>#REF!</v>
      </c>
      <c r="CM483" s="67" t="e">
        <f t="shared" si="1316"/>
        <v>#REF!</v>
      </c>
      <c r="CN483" s="67" t="e">
        <f t="shared" si="1316"/>
        <v>#REF!</v>
      </c>
      <c r="CO483" s="60"/>
      <c r="CP483" s="87" t="e">
        <f t="shared" si="1286"/>
        <v>#REF!</v>
      </c>
      <c r="CQ483" s="62" t="e">
        <f>CP483/CP476</f>
        <v>#REF!</v>
      </c>
    </row>
    <row r="484" spans="1:95" ht="10.5" customHeight="1" outlineLevel="1" x14ac:dyDescent="0.25">
      <c r="A484" s="70" t="str">
        <f t="shared" si="1281"/>
        <v>DespesaBoniteca</v>
      </c>
      <c r="B484" s="70" t="s">
        <v>53</v>
      </c>
      <c r="C484" s="70" t="s">
        <v>60</v>
      </c>
      <c r="D484" s="60" t="s">
        <v>60</v>
      </c>
      <c r="E484" s="60" t="e">
        <f>D474</f>
        <v>#REF!</v>
      </c>
      <c r="F484" s="60"/>
      <c r="G484" s="62">
        <v>-2.2838546188906531E-2</v>
      </c>
      <c r="H484" s="60"/>
      <c r="I484" s="67">
        <f>IFERROR(#REF!*I476/I$41,0)</f>
        <v>0</v>
      </c>
      <c r="J484" s="67">
        <f>IFERROR(#REF!*J476/J$41,0)</f>
        <v>0</v>
      </c>
      <c r="K484" s="67">
        <f>IFERROR(#REF!*K476/K$41,0)</f>
        <v>0</v>
      </c>
      <c r="L484" s="67">
        <f>IFERROR(#REF!*L476/L$41,0)</f>
        <v>0</v>
      </c>
      <c r="M484" s="67">
        <f>IFERROR(#REF!*M476/M$41,0)</f>
        <v>0</v>
      </c>
      <c r="N484" s="67">
        <f>IFERROR(#REF!*N476/N$41,0)</f>
        <v>0</v>
      </c>
      <c r="O484" s="67">
        <f>IFERROR(#REF!*O476/O$41,0)</f>
        <v>0</v>
      </c>
      <c r="P484" s="67">
        <f>IFERROR(#REF!*P476/P$41,0)</f>
        <v>0</v>
      </c>
      <c r="Q484" s="67">
        <f>IFERROR(#REF!*Q476/Q$41,0)</f>
        <v>0</v>
      </c>
      <c r="R484" s="67">
        <f>IFERROR(#REF!*R476/R$41,0)</f>
        <v>0</v>
      </c>
      <c r="S484" s="67">
        <f>IFERROR(#REF!*S476/S$41,0)</f>
        <v>0</v>
      </c>
      <c r="T484" s="67">
        <f>IFERROR(#REF!*T476/T$41,0)</f>
        <v>0</v>
      </c>
      <c r="U484" s="60"/>
      <c r="V484" s="87">
        <f t="shared" si="1282"/>
        <v>0</v>
      </c>
      <c r="W484" s="62" t="e">
        <f>V484/V476</f>
        <v>#REF!</v>
      </c>
      <c r="X484" s="60"/>
      <c r="Y484" s="138">
        <v>0</v>
      </c>
      <c r="Z484" s="139">
        <v>0</v>
      </c>
      <c r="AA484" s="139">
        <v>0</v>
      </c>
      <c r="AB484" s="139">
        <v>0</v>
      </c>
      <c r="AC484" s="139">
        <v>0</v>
      </c>
      <c r="AD484" s="139">
        <v>0</v>
      </c>
      <c r="AE484" s="139">
        <v>0</v>
      </c>
      <c r="AF484" s="140">
        <v>0</v>
      </c>
      <c r="AG484" s="67">
        <v>0</v>
      </c>
      <c r="AH484" s="67">
        <v>0</v>
      </c>
      <c r="AI484" s="67">
        <v>0</v>
      </c>
      <c r="AJ484" s="67">
        <v>0</v>
      </c>
      <c r="AK484" s="60"/>
      <c r="AL484" s="87">
        <f t="shared" si="1283"/>
        <v>0</v>
      </c>
      <c r="AM484" s="62" t="e">
        <f>AL484/AL476</f>
        <v>#DIV/0!</v>
      </c>
      <c r="AN484" s="60" t="e">
        <f>D474&amp;D484</f>
        <v>#REF!</v>
      </c>
      <c r="AO484" s="67">
        <v>0</v>
      </c>
      <c r="AP484" s="67">
        <v>0</v>
      </c>
      <c r="AQ484" s="67">
        <v>0</v>
      </c>
      <c r="AR484" s="67">
        <v>0</v>
      </c>
      <c r="AS484" s="67">
        <v>0</v>
      </c>
      <c r="AT484" s="67">
        <v>0</v>
      </c>
      <c r="AU484" s="67">
        <v>0</v>
      </c>
      <c r="AV484" s="67">
        <v>0</v>
      </c>
      <c r="AW484" s="67">
        <v>0</v>
      </c>
      <c r="AX484" s="67">
        <v>0</v>
      </c>
      <c r="AY484" s="67">
        <v>0</v>
      </c>
      <c r="AZ484" s="67">
        <v>0</v>
      </c>
      <c r="BA484" s="60"/>
      <c r="BB484" s="87">
        <f t="shared" si="1284"/>
        <v>0</v>
      </c>
      <c r="BC484" s="62" t="e">
        <f>BB484/BB476</f>
        <v>#DIV/0!</v>
      </c>
      <c r="BD484" s="60"/>
      <c r="BE484" s="67" t="e">
        <f t="shared" si="1314"/>
        <v>#N/A</v>
      </c>
      <c r="BF484" s="119" t="e">
        <f t="shared" si="1314"/>
        <v>#N/A</v>
      </c>
      <c r="BG484" s="120" t="e">
        <f t="shared" si="1314"/>
        <v>#N/A</v>
      </c>
      <c r="BH484" s="121" t="e">
        <f>BH476</f>
        <v>#REF!</v>
      </c>
      <c r="BI484" s="120" t="e">
        <f>INDEX($BE$4:$BK$115,MATCH($D484,$D$4:$D$115,0),MATCH(BI$475,$BE$4:$BK$4,0))</f>
        <v>#N/A</v>
      </c>
      <c r="BJ484" s="120">
        <v>-1</v>
      </c>
      <c r="BK484" s="121">
        <v>46054</v>
      </c>
      <c r="BL484" s="60"/>
      <c r="BM484" s="67">
        <v>0</v>
      </c>
      <c r="BN484" s="67">
        <v>0</v>
      </c>
      <c r="BO484" s="67">
        <v>0</v>
      </c>
      <c r="BP484" s="67">
        <v>0</v>
      </c>
      <c r="BQ484" s="67">
        <f>IFERROR(#REF!*BQ476/BQ$41,0)</f>
        <v>0</v>
      </c>
      <c r="BR484" s="67">
        <f>IFERROR(#REF!*BR476/BR$41,0)</f>
        <v>0</v>
      </c>
      <c r="BS484" s="67">
        <f>IFERROR(#REF!*BS476/BS$41,0)</f>
        <v>0</v>
      </c>
      <c r="BT484" s="67">
        <f>IFERROR(#REF!*BT476/BT$41,0)</f>
        <v>0</v>
      </c>
      <c r="BU484" s="67">
        <f>IFERROR(#REF!*BU476/BU$41,0)</f>
        <v>0</v>
      </c>
      <c r="BV484" s="67">
        <f>IFERROR(#REF!*BV476/BV$41,0)</f>
        <v>0</v>
      </c>
      <c r="BW484" s="67">
        <f>IFERROR(#REF!*BW476/BW$41,0)</f>
        <v>0</v>
      </c>
      <c r="BX484" s="67">
        <f>IFERROR(#REF!*BX476/BX$41,0)</f>
        <v>0</v>
      </c>
      <c r="BY484" s="60"/>
      <c r="BZ484" s="87">
        <f t="shared" si="1285"/>
        <v>0</v>
      </c>
      <c r="CA484" s="62" t="e">
        <f>BZ484/BZ476</f>
        <v>#REF!</v>
      </c>
      <c r="CB484" s="60"/>
      <c r="CC484" s="67">
        <f>IFERROR(#REF!*CC476/CC$41,0)</f>
        <v>0</v>
      </c>
      <c r="CD484" s="67">
        <f>IFERROR(#REF!*CD476/CD$41,0)</f>
        <v>0</v>
      </c>
      <c r="CE484" s="67">
        <f>IFERROR(#REF!*CE476/CE$41,0)</f>
        <v>0</v>
      </c>
      <c r="CF484" s="67">
        <f>IFERROR(#REF!*CF476/CF$41,0)</f>
        <v>0</v>
      </c>
      <c r="CG484" s="67">
        <f>IFERROR(#REF!*CG476/CG$41,0)</f>
        <v>0</v>
      </c>
      <c r="CH484" s="67">
        <f>IFERROR(#REF!*CH476/CH$41,0)</f>
        <v>0</v>
      </c>
      <c r="CI484" s="67">
        <f>IFERROR(#REF!*CI476/CI$41,0)</f>
        <v>0</v>
      </c>
      <c r="CJ484" s="67">
        <f>IFERROR(#REF!*CJ476/CJ$41,0)</f>
        <v>0</v>
      </c>
      <c r="CK484" s="67">
        <f>IFERROR(#REF!*CK476/CK$41,0)</f>
        <v>0</v>
      </c>
      <c r="CL484" s="67">
        <f>IFERROR(#REF!*CL476/CL$41,0)</f>
        <v>0</v>
      </c>
      <c r="CM484" s="67">
        <f>IFERROR(#REF!*CM476/CM$41,0)</f>
        <v>0</v>
      </c>
      <c r="CN484" s="67">
        <f>IFERROR(#REF!*CN476/CN$41,0)</f>
        <v>0</v>
      </c>
      <c r="CO484" s="60"/>
      <c r="CP484" s="87">
        <f t="shared" si="1286"/>
        <v>0</v>
      </c>
      <c r="CQ484" s="62" t="e">
        <f>CP484/CP476</f>
        <v>#REF!</v>
      </c>
    </row>
    <row r="485" spans="1:95" ht="10.5" customHeight="1" outlineLevel="1" x14ac:dyDescent="0.25">
      <c r="A485" s="70" t="str">
        <f t="shared" si="1281"/>
        <v>DespesaFrete sobre Compras</v>
      </c>
      <c r="B485" s="70" t="s">
        <v>53</v>
      </c>
      <c r="C485" s="70" t="s">
        <v>80</v>
      </c>
      <c r="D485" s="60" t="s">
        <v>61</v>
      </c>
      <c r="E485" s="60" t="e">
        <f>D474</f>
        <v>#REF!</v>
      </c>
      <c r="F485" s="60"/>
      <c r="G485" s="62">
        <v>-2.2838546188906531E-2</v>
      </c>
      <c r="H485" s="60"/>
      <c r="I485" s="67" t="e">
        <f t="shared" ref="I485:T485" si="1317">((I475*$G485*--(AND($BF485=0,$BG485=0))+$BF485+I475*$BG485)*--(I$3&gt;=$BH485))*(1+$BJ485*--(I$3&gt;=$BK485))*--(IFERROR(MOD(MONTH(I$3),$BI485),0)=0)</f>
        <v>#REF!</v>
      </c>
      <c r="J485" s="67" t="e">
        <f t="shared" si="1317"/>
        <v>#REF!</v>
      </c>
      <c r="K485" s="67" t="e">
        <f t="shared" si="1317"/>
        <v>#REF!</v>
      </c>
      <c r="L485" s="67" t="e">
        <f t="shared" si="1317"/>
        <v>#REF!</v>
      </c>
      <c r="M485" s="67" t="e">
        <f t="shared" si="1317"/>
        <v>#REF!</v>
      </c>
      <c r="N485" s="67" t="e">
        <f t="shared" si="1317"/>
        <v>#REF!</v>
      </c>
      <c r="O485" s="67" t="e">
        <f t="shared" si="1317"/>
        <v>#REF!</v>
      </c>
      <c r="P485" s="67" t="e">
        <f t="shared" si="1317"/>
        <v>#REF!</v>
      </c>
      <c r="Q485" s="67" t="e">
        <f t="shared" si="1317"/>
        <v>#REF!</v>
      </c>
      <c r="R485" s="67" t="e">
        <f t="shared" si="1317"/>
        <v>#REF!</v>
      </c>
      <c r="S485" s="67" t="e">
        <f t="shared" si="1317"/>
        <v>#REF!</v>
      </c>
      <c r="T485" s="67" t="e">
        <f t="shared" si="1317"/>
        <v>#REF!</v>
      </c>
      <c r="U485" s="60"/>
      <c r="V485" s="87" t="e">
        <f t="shared" si="1282"/>
        <v>#REF!</v>
      </c>
      <c r="W485" s="62" t="e">
        <f>V485/V476</f>
        <v>#REF!</v>
      </c>
      <c r="X485" s="60"/>
      <c r="Y485" s="67">
        <f t="array" ref="Y485">IFERROR(INDEX(#REF!,MATCH($A474&amp;$D485,#REF!,0),MATCH(Y$3,#REF!,0)),0)</f>
        <v>0</v>
      </c>
      <c r="Z485" s="67">
        <f t="array" ref="Z485">IFERROR(INDEX(#REF!,MATCH($A474&amp;$D485,#REF!,0),MATCH(Z$3,#REF!,0)),0)</f>
        <v>0</v>
      </c>
      <c r="AA485" s="67">
        <f t="array" ref="AA485">IFERROR(INDEX(#REF!,MATCH($A474&amp;$D485,#REF!,0),MATCH(AA$3,#REF!,0)),0)</f>
        <v>0</v>
      </c>
      <c r="AB485" s="67">
        <f t="array" ref="AB485">IFERROR(INDEX(#REF!,MATCH($A474&amp;$D485,#REF!,0),MATCH(AB$3,#REF!,0)),0)</f>
        <v>0</v>
      </c>
      <c r="AC485" s="67">
        <f t="array" ref="AC485">IFERROR(INDEX(#REF!,MATCH($A474&amp;$D485,#REF!,0),MATCH(AC$3,#REF!,0)),0)</f>
        <v>0</v>
      </c>
      <c r="AD485" s="67">
        <f t="array" ref="AD485">IFERROR(INDEX(#REF!,MATCH($A474&amp;$D485,#REF!,0),MATCH(AD$3,#REF!,0)),0)</f>
        <v>0</v>
      </c>
      <c r="AE485" s="67">
        <f t="array" ref="AE485">IFERROR(INDEX(#REF!,MATCH($A474&amp;$D485,#REF!,0),MATCH(AE$3,#REF!,0)),0)</f>
        <v>0</v>
      </c>
      <c r="AF485" s="67">
        <f t="array" ref="AF485">IFERROR(INDEX(#REF!,MATCH($A474&amp;$D485,#REF!,0),MATCH(AF$3,#REF!,0)),0)</f>
        <v>0</v>
      </c>
      <c r="AG485" s="67">
        <f t="array" ref="AG485">IFERROR(INDEX(#REF!,MATCH($A474&amp;$D485,#REF!,0),MATCH(AG$3,#REF!,0)),0)</f>
        <v>0</v>
      </c>
      <c r="AH485" s="67">
        <f t="array" ref="AH485">IFERROR(INDEX(#REF!,MATCH($A474&amp;$D485,#REF!,0),MATCH(AH$3,#REF!,0)),0)</f>
        <v>0</v>
      </c>
      <c r="AI485" s="67">
        <f t="array" ref="AI485">IFERROR(INDEX(#REF!,MATCH($A474&amp;$D485,#REF!,0),MATCH(AI$3,#REF!,0)),0)</f>
        <v>0</v>
      </c>
      <c r="AJ485" s="67">
        <f t="array" ref="AJ485">IFERROR(INDEX(#REF!,MATCH($A474&amp;$D485,#REF!,0),MATCH(AJ$3,#REF!,0)),0)</f>
        <v>0</v>
      </c>
      <c r="AK485" s="60"/>
      <c r="AL485" s="87">
        <f t="shared" si="1283"/>
        <v>0</v>
      </c>
      <c r="AM485" s="62" t="e">
        <f>AL485/AL476</f>
        <v>#DIV/0!</v>
      </c>
      <c r="AN485" s="60" t="e">
        <f>D474&amp;D485</f>
        <v>#REF!</v>
      </c>
      <c r="AO485" s="67">
        <f t="array" ref="AO485">IFERROR(INDEX(#REF!,MATCH($A474&amp;$D485,#REF!,0),MATCH(AO$3,#REF!,0)),0)</f>
        <v>0</v>
      </c>
      <c r="AP485" s="67">
        <f t="array" ref="AP485">IFERROR(INDEX(#REF!,MATCH($A474&amp;$D485,#REF!,0),MATCH(AP$3,#REF!,0)),0)</f>
        <v>0</v>
      </c>
      <c r="AQ485" s="67">
        <f t="array" ref="AQ485">IFERROR(INDEX(#REF!,MATCH($A474&amp;$D485,#REF!,0),MATCH(AQ$3,#REF!,0)),0)</f>
        <v>0</v>
      </c>
      <c r="AR485" s="67">
        <f t="array" ref="AR485">IFERROR(INDEX(#REF!,MATCH($A474&amp;$D485,#REF!,0),MATCH(AR$3,#REF!,0)),0)</f>
        <v>0</v>
      </c>
      <c r="AS485" s="67">
        <f t="array" ref="AS485">IFERROR(INDEX(#REF!,MATCH($A474&amp;$D485,#REF!,0),MATCH(AS$3,#REF!,0)),0)</f>
        <v>0</v>
      </c>
      <c r="AT485" s="67">
        <f t="array" ref="AT485">IFERROR(INDEX(#REF!,MATCH($A474&amp;$D485,#REF!,0),MATCH(AT$3,#REF!,0)),0)</f>
        <v>0</v>
      </c>
      <c r="AU485" s="67">
        <f t="array" ref="AU485">IFERROR(INDEX(#REF!,MATCH($A474&amp;$D485,#REF!,0),MATCH(AU$3,#REF!,0)),0)</f>
        <v>0</v>
      </c>
      <c r="AV485" s="67">
        <f t="array" ref="AV485">IFERROR(INDEX(#REF!,MATCH($A474&amp;$D485,#REF!,0),MATCH(AV$3,#REF!,0)),0)</f>
        <v>0</v>
      </c>
      <c r="AW485" s="67">
        <f t="array" ref="AW485">IFERROR(INDEX(#REF!,MATCH($A474&amp;$D485,#REF!,0),MATCH(AW$3,#REF!,0)),0)</f>
        <v>0</v>
      </c>
      <c r="AX485" s="67">
        <f t="array" ref="AX485">IFERROR(INDEX(#REF!,MATCH($A474&amp;$D485,#REF!,0),MATCH(AX$3,#REF!,0)),0)</f>
        <v>0</v>
      </c>
      <c r="AY485" s="67">
        <f t="array" ref="AY485">IFERROR(INDEX(#REF!,MATCH($A474&amp;$D485,#REF!,0),MATCH(AY$3,#REF!,0)),0)</f>
        <v>0</v>
      </c>
      <c r="AZ485" s="67">
        <f t="array" ref="AZ485">IFERROR(INDEX(#REF!,MATCH($A474&amp;$D485,#REF!,0),MATCH(AZ$3,#REF!,0)),0)</f>
        <v>0</v>
      </c>
      <c r="BA485" s="60"/>
      <c r="BB485" s="87">
        <f t="shared" si="1284"/>
        <v>0</v>
      </c>
      <c r="BC485" s="62" t="e">
        <f>BB485/BB476</f>
        <v>#DIV/0!</v>
      </c>
      <c r="BD485" s="60"/>
      <c r="BE485" s="67" t="str">
        <f t="shared" si="1314"/>
        <v>Tabela Jamef</v>
      </c>
      <c r="BF485" s="119">
        <f t="shared" si="1314"/>
        <v>-691.19999999999993</v>
      </c>
      <c r="BG485" s="120">
        <f t="shared" si="1314"/>
        <v>0</v>
      </c>
      <c r="BH485" s="121" t="e">
        <f>BH476</f>
        <v>#REF!</v>
      </c>
      <c r="BI485" s="120">
        <f>INDEX($BE$4:$BK$115,MATCH($D485,$D$4:$D$115,0),MATCH(BI$475,$BE$4:$BK$4,0))</f>
        <v>0</v>
      </c>
      <c r="BJ485" s="120">
        <v>-1</v>
      </c>
      <c r="BK485" s="121">
        <v>46054</v>
      </c>
      <c r="BL485" s="60"/>
      <c r="BM485" s="67">
        <f t="array" ref="BM485">IFERROR(INDEX(#REF!,MATCH($A474&amp;$D485,#REF!,0),MATCH(BM$3,#REF!,0)),0)</f>
        <v>0</v>
      </c>
      <c r="BN485" s="67">
        <f t="array" ref="BN485">IFERROR(INDEX(#REF!,MATCH($A474&amp;$D485,#REF!,0),MATCH(BN$3,#REF!,0)),0)</f>
        <v>0</v>
      </c>
      <c r="BO485" s="67">
        <f t="array" ref="BO485">IFERROR(INDEX(#REF!,MATCH($A474&amp;$D485,#REF!,0),MATCH(BO$3,#REF!,0)),0)</f>
        <v>0</v>
      </c>
      <c r="BP485" s="67">
        <f t="array" ref="BP485">IFERROR(INDEX(#REF!,MATCH($A474&amp;$D485,#REF!,0),MATCH(BP$3,#REF!,0)),0)</f>
        <v>0</v>
      </c>
      <c r="BQ485" s="67" t="e">
        <f t="shared" ref="BQ485:BX485" si="1318">((BQ475*$G485*--(AND($BF485=0,$BG485=0))+$BF485+BQ475*$BG485)*--(BQ$3&gt;=$BH485))*(1+$BJ485*--(BQ$3&gt;=$BK485))*--(IFERROR(MOD(MONTH(BQ$3),$BI485),0)=0)</f>
        <v>#REF!</v>
      </c>
      <c r="BR485" s="67" t="e">
        <f t="shared" si="1318"/>
        <v>#REF!</v>
      </c>
      <c r="BS485" s="67" t="e">
        <f t="shared" si="1318"/>
        <v>#REF!</v>
      </c>
      <c r="BT485" s="67" t="e">
        <f t="shared" si="1318"/>
        <v>#REF!</v>
      </c>
      <c r="BU485" s="67" t="e">
        <f t="shared" si="1318"/>
        <v>#REF!</v>
      </c>
      <c r="BV485" s="67" t="e">
        <f t="shared" si="1318"/>
        <v>#REF!</v>
      </c>
      <c r="BW485" s="67" t="e">
        <f t="shared" si="1318"/>
        <v>#REF!</v>
      </c>
      <c r="BX485" s="67" t="e">
        <f t="shared" si="1318"/>
        <v>#REF!</v>
      </c>
      <c r="BY485" s="60"/>
      <c r="BZ485" s="87" t="e">
        <f t="shared" si="1285"/>
        <v>#REF!</v>
      </c>
      <c r="CA485" s="62" t="e">
        <f>BZ485/BZ476</f>
        <v>#REF!</v>
      </c>
      <c r="CB485" s="60"/>
      <c r="CC485" s="67" t="e">
        <f t="shared" ref="CC485:CN485" si="1319">((CC475*$G485*--(AND($BF485=0,$BG485=0))+$BF485+CC475*$BG485)*--(CC$3&gt;=$BH485))*(1+$BJ485*--(CC$3&gt;=$BK485))*--(IFERROR(MOD(MONTH(CC$3),$BI485),0)=0)</f>
        <v>#REF!</v>
      </c>
      <c r="CD485" s="67" t="e">
        <f t="shared" si="1319"/>
        <v>#REF!</v>
      </c>
      <c r="CE485" s="67" t="e">
        <f t="shared" si="1319"/>
        <v>#REF!</v>
      </c>
      <c r="CF485" s="67" t="e">
        <f t="shared" si="1319"/>
        <v>#REF!</v>
      </c>
      <c r="CG485" s="67" t="e">
        <f t="shared" si="1319"/>
        <v>#REF!</v>
      </c>
      <c r="CH485" s="67" t="e">
        <f t="shared" si="1319"/>
        <v>#REF!</v>
      </c>
      <c r="CI485" s="67" t="e">
        <f t="shared" si="1319"/>
        <v>#REF!</v>
      </c>
      <c r="CJ485" s="67" t="e">
        <f t="shared" si="1319"/>
        <v>#REF!</v>
      </c>
      <c r="CK485" s="67" t="e">
        <f t="shared" si="1319"/>
        <v>#REF!</v>
      </c>
      <c r="CL485" s="67" t="e">
        <f t="shared" si="1319"/>
        <v>#REF!</v>
      </c>
      <c r="CM485" s="67" t="e">
        <f t="shared" si="1319"/>
        <v>#REF!</v>
      </c>
      <c r="CN485" s="67" t="e">
        <f t="shared" si="1319"/>
        <v>#REF!</v>
      </c>
      <c r="CO485" s="60"/>
      <c r="CP485" s="87" t="e">
        <f t="shared" si="1286"/>
        <v>#REF!</v>
      </c>
      <c r="CQ485" s="62" t="e">
        <f>CP485/CP476</f>
        <v>#REF!</v>
      </c>
    </row>
    <row r="486" spans="1:95" ht="10.5" customHeight="1" outlineLevel="1" x14ac:dyDescent="0.25">
      <c r="A486" s="70" t="str">
        <f t="shared" si="1281"/>
        <v>DespesaEmbalagem</v>
      </c>
      <c r="B486" s="70" t="s">
        <v>53</v>
      </c>
      <c r="C486" s="70" t="s">
        <v>80</v>
      </c>
      <c r="D486" s="60" t="s">
        <v>62</v>
      </c>
      <c r="E486" s="60" t="e">
        <f>D474</f>
        <v>#REF!</v>
      </c>
      <c r="F486" s="60"/>
      <c r="G486" s="62">
        <v>-2.2838546188906531E-2</v>
      </c>
      <c r="H486" s="60"/>
      <c r="I486" s="67" t="e">
        <f t="shared" ref="I486:T486" si="1320">((I476*$G486*--(AND($BF486=0,$BG486=0))+$BF486+I476*$BG486)*--(I$3&gt;=$BH486))*(1+$BJ486*--(I$3&gt;=$BK486))*--(IFERROR(MOD(MONTH(I$3),$BI486),0)=0)</f>
        <v>#REF!</v>
      </c>
      <c r="J486" s="67" t="e">
        <f t="shared" si="1320"/>
        <v>#REF!</v>
      </c>
      <c r="K486" s="67" t="e">
        <f t="shared" si="1320"/>
        <v>#REF!</v>
      </c>
      <c r="L486" s="67" t="e">
        <f t="shared" si="1320"/>
        <v>#REF!</v>
      </c>
      <c r="M486" s="67" t="e">
        <f t="shared" si="1320"/>
        <v>#REF!</v>
      </c>
      <c r="N486" s="67" t="e">
        <f t="shared" si="1320"/>
        <v>#REF!</v>
      </c>
      <c r="O486" s="67" t="e">
        <f t="shared" si="1320"/>
        <v>#REF!</v>
      </c>
      <c r="P486" s="67" t="e">
        <f t="shared" si="1320"/>
        <v>#REF!</v>
      </c>
      <c r="Q486" s="67" t="e">
        <f t="shared" si="1320"/>
        <v>#REF!</v>
      </c>
      <c r="R486" s="67" t="e">
        <f t="shared" si="1320"/>
        <v>#REF!</v>
      </c>
      <c r="S486" s="67" t="e">
        <f t="shared" si="1320"/>
        <v>#REF!</v>
      </c>
      <c r="T486" s="67" t="e">
        <f t="shared" si="1320"/>
        <v>#REF!</v>
      </c>
      <c r="U486" s="60"/>
      <c r="V486" s="87" t="e">
        <f t="shared" si="1282"/>
        <v>#REF!</v>
      </c>
      <c r="W486" s="62" t="e">
        <f>V486/V476</f>
        <v>#REF!</v>
      </c>
      <c r="X486" s="60"/>
      <c r="Y486" s="138">
        <f t="array" ref="Y486">IFERROR(INDEX(#REF!,MATCH($A474&amp;$D486,#REF!,0),MATCH(Y$3,#REF!,0)),0)</f>
        <v>0</v>
      </c>
      <c r="Z486" s="139">
        <f t="array" ref="Z486">IFERROR(INDEX(#REF!,MATCH($A474&amp;$D486,#REF!,0),MATCH(Z$3,#REF!,0)),0)</f>
        <v>0</v>
      </c>
      <c r="AA486" s="139">
        <f t="array" ref="AA486">IFERROR(INDEX(#REF!,MATCH($A474&amp;$D486,#REF!,0),MATCH(AA$3,#REF!,0)),0)</f>
        <v>0</v>
      </c>
      <c r="AB486" s="139">
        <f t="array" ref="AB486">IFERROR(INDEX(#REF!,MATCH($A474&amp;$D486,#REF!,0),MATCH(AB$3,#REF!,0)),0)</f>
        <v>0</v>
      </c>
      <c r="AC486" s="139">
        <f t="array" ref="AC486">IFERROR(INDEX(#REF!,MATCH($A474&amp;$D486,#REF!,0),MATCH(AC$3,#REF!,0)),0)</f>
        <v>0</v>
      </c>
      <c r="AD486" s="139">
        <f t="array" ref="AD486">IFERROR(INDEX(#REF!,MATCH($A474&amp;$D486,#REF!,0),MATCH(AD$3,#REF!,0)),0)</f>
        <v>0</v>
      </c>
      <c r="AE486" s="139">
        <f t="array" ref="AE486">IFERROR(INDEX(#REF!,MATCH($A474&amp;$D486,#REF!,0),MATCH(AE$3,#REF!,0)),0)</f>
        <v>0</v>
      </c>
      <c r="AF486" s="140">
        <f t="array" ref="AF486">IFERROR(INDEX(#REF!,MATCH($A474&amp;$D486,#REF!,0),MATCH(AF$3,#REF!,0)),0)</f>
        <v>0</v>
      </c>
      <c r="AG486" s="67">
        <f t="array" ref="AG486">IFERROR(INDEX(#REF!,MATCH($A474&amp;$D486,#REF!,0),MATCH(AG$3,#REF!,0)),0)</f>
        <v>0</v>
      </c>
      <c r="AH486" s="67">
        <f t="array" ref="AH486">IFERROR(INDEX(#REF!,MATCH($A474&amp;$D486,#REF!,0),MATCH(AH$3,#REF!,0)),0)</f>
        <v>0</v>
      </c>
      <c r="AI486" s="67">
        <f t="array" ref="AI486">IFERROR(INDEX(#REF!,MATCH($A474&amp;$D486,#REF!,0),MATCH(AI$3,#REF!,0)),0)</f>
        <v>0</v>
      </c>
      <c r="AJ486" s="67">
        <f t="array" ref="AJ486">IFERROR(INDEX(#REF!,MATCH($A474&amp;$D486,#REF!,0),MATCH(AJ$3,#REF!,0)),0)</f>
        <v>0</v>
      </c>
      <c r="AK486" s="60"/>
      <c r="AL486" s="87">
        <f t="shared" si="1283"/>
        <v>0</v>
      </c>
      <c r="AM486" s="62" t="e">
        <f>AL486/AL476</f>
        <v>#DIV/0!</v>
      </c>
      <c r="AN486" s="60" t="e">
        <f>D474&amp;D486</f>
        <v>#REF!</v>
      </c>
      <c r="AO486" s="67">
        <f t="array" ref="AO486">IFERROR(INDEX(#REF!,MATCH($A474&amp;$D486,#REF!,0),MATCH(AO$3,#REF!,0)),0)</f>
        <v>0</v>
      </c>
      <c r="AP486" s="67">
        <f t="array" ref="AP486">IFERROR(INDEX(#REF!,MATCH($A474&amp;$D486,#REF!,0),MATCH(AP$3,#REF!,0)),0)</f>
        <v>0</v>
      </c>
      <c r="AQ486" s="67">
        <f t="array" ref="AQ486">IFERROR(INDEX(#REF!,MATCH($A474&amp;$D486,#REF!,0),MATCH(AQ$3,#REF!,0)),0)</f>
        <v>0</v>
      </c>
      <c r="AR486" s="67">
        <f t="array" ref="AR486">IFERROR(INDEX(#REF!,MATCH($A474&amp;$D486,#REF!,0),MATCH(AR$3,#REF!,0)),0)</f>
        <v>0</v>
      </c>
      <c r="AS486" s="67">
        <f t="array" ref="AS486">IFERROR(INDEX(#REF!,MATCH($A474&amp;$D486,#REF!,0),MATCH(AS$3,#REF!,0)),0)</f>
        <v>0</v>
      </c>
      <c r="AT486" s="67">
        <f t="array" ref="AT486">IFERROR(INDEX(#REF!,MATCH($A474&amp;$D486,#REF!,0),MATCH(AT$3,#REF!,0)),0)</f>
        <v>0</v>
      </c>
      <c r="AU486" s="67">
        <f t="array" ref="AU486">IFERROR(INDEX(#REF!,MATCH($A474&amp;$D486,#REF!,0),MATCH(AU$3,#REF!,0)),0)</f>
        <v>0</v>
      </c>
      <c r="AV486" s="67">
        <f t="array" ref="AV486">IFERROR(INDEX(#REF!,MATCH($A474&amp;$D486,#REF!,0),MATCH(AV$3,#REF!,0)),0)</f>
        <v>0</v>
      </c>
      <c r="AW486" s="67">
        <f t="array" ref="AW486">IFERROR(INDEX(#REF!,MATCH($A474&amp;$D486,#REF!,0),MATCH(AW$3,#REF!,0)),0)</f>
        <v>0</v>
      </c>
      <c r="AX486" s="67">
        <f t="array" ref="AX486">IFERROR(INDEX(#REF!,MATCH($A474&amp;$D486,#REF!,0),MATCH(AX$3,#REF!,0)),0)</f>
        <v>0</v>
      </c>
      <c r="AY486" s="67">
        <f t="array" ref="AY486">IFERROR(INDEX(#REF!,MATCH($A474&amp;$D486,#REF!,0),MATCH(AY$3,#REF!,0)),0)</f>
        <v>0</v>
      </c>
      <c r="AZ486" s="67">
        <f t="array" ref="AZ486">IFERROR(INDEX(#REF!,MATCH($A474&amp;$D486,#REF!,0),MATCH(AZ$3,#REF!,0)),0)</f>
        <v>0</v>
      </c>
      <c r="BA486" s="60"/>
      <c r="BB486" s="87">
        <f t="shared" si="1284"/>
        <v>0</v>
      </c>
      <c r="BC486" s="62" t="e">
        <f>BB486/BB476</f>
        <v>#DIV/0!</v>
      </c>
      <c r="BD486" s="60"/>
      <c r="BE486" s="67" t="str">
        <f t="shared" si="1314"/>
        <v>Novas embalagens</v>
      </c>
      <c r="BF486" s="119">
        <f t="shared" si="1314"/>
        <v>-6.78</v>
      </c>
      <c r="BG486" s="120">
        <f t="shared" si="1314"/>
        <v>0</v>
      </c>
      <c r="BH486" s="121" t="e">
        <f>BH476</f>
        <v>#REF!</v>
      </c>
      <c r="BI486" s="120">
        <f>INDEX($BE$4:$BK$115,MATCH($D486,$D$4:$D$115,0),MATCH(BI$475,$BE$4:$BK$4,0))</f>
        <v>0</v>
      </c>
      <c r="BJ486" s="120">
        <v>-1</v>
      </c>
      <c r="BK486" s="121">
        <v>46054</v>
      </c>
      <c r="BL486" s="60"/>
      <c r="BM486" s="67">
        <f t="array" ref="BM486">IFERROR(INDEX(#REF!,MATCH($A474&amp;$D486,#REF!,0),MATCH(BM$3,#REF!,0)),0)</f>
        <v>0</v>
      </c>
      <c r="BN486" s="67">
        <f t="array" ref="BN486">IFERROR(INDEX(#REF!,MATCH($A474&amp;$D486,#REF!,0),MATCH(BN$3,#REF!,0)),0)</f>
        <v>0</v>
      </c>
      <c r="BO486" s="67">
        <f t="array" ref="BO486">IFERROR(INDEX(#REF!,MATCH($A474&amp;$D486,#REF!,0),MATCH(BO$3,#REF!,0)),0)</f>
        <v>0</v>
      </c>
      <c r="BP486" s="67">
        <f t="array" ref="BP486">IFERROR(INDEX(#REF!,MATCH($A474&amp;$D486,#REF!,0),MATCH(BP$3,#REF!,0)),0)</f>
        <v>0</v>
      </c>
      <c r="BQ486" s="67" t="e">
        <f t="shared" ref="BQ486:BX486" si="1321">((BQ476*$G486*--(AND($BF486=0,$BG486=0))+$BF486+BQ476*$BG486)*--(BQ$3&gt;=$BH486))*(1+$BJ486*--(BQ$3&gt;=$BK486))*--(IFERROR(MOD(MONTH(BQ$3),$BI486),0)=0)*(BQ476/BQ$156)</f>
        <v>#REF!</v>
      </c>
      <c r="BR486" s="67" t="e">
        <f t="shared" si="1321"/>
        <v>#REF!</v>
      </c>
      <c r="BS486" s="67" t="e">
        <f t="shared" si="1321"/>
        <v>#REF!</v>
      </c>
      <c r="BT486" s="67" t="e">
        <f t="shared" si="1321"/>
        <v>#REF!</v>
      </c>
      <c r="BU486" s="67" t="e">
        <f t="shared" si="1321"/>
        <v>#REF!</v>
      </c>
      <c r="BV486" s="67" t="e">
        <f t="shared" si="1321"/>
        <v>#REF!</v>
      </c>
      <c r="BW486" s="67" t="e">
        <f t="shared" si="1321"/>
        <v>#REF!</v>
      </c>
      <c r="BX486" s="67" t="e">
        <f t="shared" si="1321"/>
        <v>#REF!</v>
      </c>
      <c r="BY486" s="60"/>
      <c r="BZ486" s="87" t="e">
        <f t="shared" si="1285"/>
        <v>#REF!</v>
      </c>
      <c r="CA486" s="62" t="e">
        <f>BZ486/BZ476</f>
        <v>#REF!</v>
      </c>
      <c r="CB486" s="60"/>
      <c r="CC486" s="67" t="e">
        <f t="shared" ref="CC486:CN486" si="1322">((CC476*$G486*--(AND($BF486=0,$BG486=0))+$BF486+CC476*$BG486)*--(CC$3&gt;=$BH486))*(1+$BJ486*--(CC$3&gt;=$BK486))*--(IFERROR(MOD(MONTH(CC$3),$BI486),0)=0)*(CC476/CC$156)</f>
        <v>#REF!</v>
      </c>
      <c r="CD486" s="67" t="e">
        <f t="shared" si="1322"/>
        <v>#REF!</v>
      </c>
      <c r="CE486" s="67" t="e">
        <f t="shared" si="1322"/>
        <v>#REF!</v>
      </c>
      <c r="CF486" s="67" t="e">
        <f t="shared" si="1322"/>
        <v>#REF!</v>
      </c>
      <c r="CG486" s="67" t="e">
        <f t="shared" si="1322"/>
        <v>#REF!</v>
      </c>
      <c r="CH486" s="67" t="e">
        <f t="shared" si="1322"/>
        <v>#REF!</v>
      </c>
      <c r="CI486" s="67" t="e">
        <f t="shared" si="1322"/>
        <v>#REF!</v>
      </c>
      <c r="CJ486" s="67" t="e">
        <f t="shared" si="1322"/>
        <v>#REF!</v>
      </c>
      <c r="CK486" s="67" t="e">
        <f t="shared" si="1322"/>
        <v>#REF!</v>
      </c>
      <c r="CL486" s="67" t="e">
        <f t="shared" si="1322"/>
        <v>#REF!</v>
      </c>
      <c r="CM486" s="67" t="e">
        <f t="shared" si="1322"/>
        <v>#REF!</v>
      </c>
      <c r="CN486" s="67" t="e">
        <f t="shared" si="1322"/>
        <v>#REF!</v>
      </c>
      <c r="CO486" s="60"/>
      <c r="CP486" s="87" t="e">
        <f t="shared" si="1286"/>
        <v>#REF!</v>
      </c>
      <c r="CQ486" s="62" t="e">
        <f>CP486/CP476</f>
        <v>#REF!</v>
      </c>
    </row>
    <row r="487" spans="1:95" ht="10.5" customHeight="1" x14ac:dyDescent="0.25">
      <c r="A487" s="70" t="str">
        <f t="shared" si="1281"/>
        <v>DespesaMargem bruta</v>
      </c>
      <c r="B487" s="70" t="s">
        <v>53</v>
      </c>
      <c r="C487" s="70"/>
      <c r="D487" s="3" t="s">
        <v>63</v>
      </c>
      <c r="E487" s="3" t="e">
        <f>D474</f>
        <v>#REF!</v>
      </c>
      <c r="F487" s="60"/>
      <c r="G487" s="6">
        <v>0.78357271006486728</v>
      </c>
      <c r="H487" s="60"/>
      <c r="I487" s="4" t="e">
        <f t="shared" ref="I487:T487" si="1323">I481+I482</f>
        <v>#REF!</v>
      </c>
      <c r="J487" s="4" t="e">
        <f t="shared" si="1323"/>
        <v>#REF!</v>
      </c>
      <c r="K487" s="4" t="e">
        <f t="shared" si="1323"/>
        <v>#REF!</v>
      </c>
      <c r="L487" s="4" t="e">
        <f t="shared" si="1323"/>
        <v>#REF!</v>
      </c>
      <c r="M487" s="4" t="e">
        <f t="shared" si="1323"/>
        <v>#REF!</v>
      </c>
      <c r="N487" s="4" t="e">
        <f t="shared" si="1323"/>
        <v>#REF!</v>
      </c>
      <c r="O487" s="4" t="e">
        <f t="shared" si="1323"/>
        <v>#REF!</v>
      </c>
      <c r="P487" s="4" t="e">
        <f t="shared" si="1323"/>
        <v>#REF!</v>
      </c>
      <c r="Q487" s="4" t="e">
        <f t="shared" si="1323"/>
        <v>#REF!</v>
      </c>
      <c r="R487" s="4" t="e">
        <f t="shared" si="1323"/>
        <v>#REF!</v>
      </c>
      <c r="S487" s="4" t="e">
        <f t="shared" si="1323"/>
        <v>#REF!</v>
      </c>
      <c r="T487" s="4" t="e">
        <f t="shared" si="1323"/>
        <v>#REF!</v>
      </c>
      <c r="U487" s="60"/>
      <c r="V487" s="4" t="e">
        <f t="shared" si="1282"/>
        <v>#REF!</v>
      </c>
      <c r="W487" s="6" t="e">
        <f>V487/V476</f>
        <v>#REF!</v>
      </c>
      <c r="X487" s="60"/>
      <c r="Y487" s="4" t="e">
        <f t="shared" ref="Y487:AJ487" si="1324">Y481+Y482</f>
        <v>#REF!</v>
      </c>
      <c r="Z487" s="4" t="e">
        <f t="shared" si="1324"/>
        <v>#REF!</v>
      </c>
      <c r="AA487" s="4" t="e">
        <f t="shared" si="1324"/>
        <v>#REF!</v>
      </c>
      <c r="AB487" s="4" t="e">
        <f t="shared" si="1324"/>
        <v>#REF!</v>
      </c>
      <c r="AC487" s="4" t="e">
        <f t="shared" si="1324"/>
        <v>#REF!</v>
      </c>
      <c r="AD487" s="4" t="e">
        <f t="shared" si="1324"/>
        <v>#REF!</v>
      </c>
      <c r="AE487" s="4" t="e">
        <f t="shared" si="1324"/>
        <v>#REF!</v>
      </c>
      <c r="AF487" s="4" t="e">
        <f t="shared" si="1324"/>
        <v>#REF!</v>
      </c>
      <c r="AG487" s="4" t="e">
        <f t="shared" si="1324"/>
        <v>#REF!</v>
      </c>
      <c r="AH487" s="4" t="e">
        <f t="shared" si="1324"/>
        <v>#REF!</v>
      </c>
      <c r="AI487" s="4" t="e">
        <f t="shared" si="1324"/>
        <v>#REF!</v>
      </c>
      <c r="AJ487" s="4" t="e">
        <f t="shared" si="1324"/>
        <v>#REF!</v>
      </c>
      <c r="AK487" s="60"/>
      <c r="AL487" s="4" t="e">
        <f t="shared" si="1283"/>
        <v>#REF!</v>
      </c>
      <c r="AM487" s="6" t="e">
        <f>AL487/AL476</f>
        <v>#REF!</v>
      </c>
      <c r="AN487" s="60" t="e">
        <f>D474&amp;D487</f>
        <v>#REF!</v>
      </c>
      <c r="AO487" s="4" t="e">
        <f t="shared" ref="AO487:AZ487" si="1325">AO481+AO482</f>
        <v>#REF!</v>
      </c>
      <c r="AP487" s="4" t="e">
        <f t="shared" si="1325"/>
        <v>#REF!</v>
      </c>
      <c r="AQ487" s="4" t="e">
        <f t="shared" si="1325"/>
        <v>#REF!</v>
      </c>
      <c r="AR487" s="4" t="e">
        <f t="shared" si="1325"/>
        <v>#REF!</v>
      </c>
      <c r="AS487" s="4" t="e">
        <f t="shared" si="1325"/>
        <v>#REF!</v>
      </c>
      <c r="AT487" s="4" t="e">
        <f t="shared" si="1325"/>
        <v>#REF!</v>
      </c>
      <c r="AU487" s="4" t="e">
        <f t="shared" si="1325"/>
        <v>#REF!</v>
      </c>
      <c r="AV487" s="4" t="e">
        <f t="shared" si="1325"/>
        <v>#REF!</v>
      </c>
      <c r="AW487" s="4" t="e">
        <f t="shared" si="1325"/>
        <v>#REF!</v>
      </c>
      <c r="AX487" s="4" t="e">
        <f t="shared" si="1325"/>
        <v>#REF!</v>
      </c>
      <c r="AY487" s="4" t="e">
        <f t="shared" si="1325"/>
        <v>#REF!</v>
      </c>
      <c r="AZ487" s="4" t="e">
        <f t="shared" si="1325"/>
        <v>#REF!</v>
      </c>
      <c r="BA487" s="60"/>
      <c r="BB487" s="4" t="e">
        <f t="shared" si="1284"/>
        <v>#REF!</v>
      </c>
      <c r="BC487" s="6" t="e">
        <f>BB487/BB476</f>
        <v>#REF!</v>
      </c>
      <c r="BD487" s="60"/>
      <c r="BE487" s="4"/>
      <c r="BF487" s="102"/>
      <c r="BG487" s="102"/>
      <c r="BH487" s="103"/>
      <c r="BI487" s="104"/>
      <c r="BJ487" s="63">
        <v>-1</v>
      </c>
      <c r="BK487" s="103">
        <v>46054</v>
      </c>
      <c r="BL487" s="60"/>
      <c r="BM487" s="4" t="e">
        <f t="shared" ref="BM487:BX487" si="1326">BM481+BM482</f>
        <v>#REF!</v>
      </c>
      <c r="BN487" s="4" t="e">
        <f t="shared" si="1326"/>
        <v>#REF!</v>
      </c>
      <c r="BO487" s="4" t="e">
        <f t="shared" si="1326"/>
        <v>#REF!</v>
      </c>
      <c r="BP487" s="4" t="e">
        <f t="shared" si="1326"/>
        <v>#REF!</v>
      </c>
      <c r="BQ487" s="4" t="e">
        <f t="shared" si="1326"/>
        <v>#REF!</v>
      </c>
      <c r="BR487" s="4" t="e">
        <f t="shared" si="1326"/>
        <v>#REF!</v>
      </c>
      <c r="BS487" s="4" t="e">
        <f t="shared" si="1326"/>
        <v>#REF!</v>
      </c>
      <c r="BT487" s="4" t="e">
        <f t="shared" si="1326"/>
        <v>#REF!</v>
      </c>
      <c r="BU487" s="4" t="e">
        <f t="shared" si="1326"/>
        <v>#REF!</v>
      </c>
      <c r="BV487" s="4" t="e">
        <f t="shared" si="1326"/>
        <v>#REF!</v>
      </c>
      <c r="BW487" s="4" t="e">
        <f t="shared" si="1326"/>
        <v>#REF!</v>
      </c>
      <c r="BX487" s="4" t="e">
        <f t="shared" si="1326"/>
        <v>#REF!</v>
      </c>
      <c r="BY487" s="60"/>
      <c r="BZ487" s="4" t="e">
        <f t="shared" si="1285"/>
        <v>#REF!</v>
      </c>
      <c r="CA487" s="6" t="e">
        <f>BZ487/BZ476</f>
        <v>#REF!</v>
      </c>
      <c r="CB487" s="60"/>
      <c r="CC487" s="4" t="e">
        <f t="shared" ref="CC487:CN487" si="1327">CC481+CC482</f>
        <v>#REF!</v>
      </c>
      <c r="CD487" s="4" t="e">
        <f t="shared" si="1327"/>
        <v>#REF!</v>
      </c>
      <c r="CE487" s="4" t="e">
        <f t="shared" si="1327"/>
        <v>#REF!</v>
      </c>
      <c r="CF487" s="4" t="e">
        <f t="shared" si="1327"/>
        <v>#REF!</v>
      </c>
      <c r="CG487" s="4" t="e">
        <f t="shared" si="1327"/>
        <v>#REF!</v>
      </c>
      <c r="CH487" s="4" t="e">
        <f t="shared" si="1327"/>
        <v>#REF!</v>
      </c>
      <c r="CI487" s="4" t="e">
        <f t="shared" si="1327"/>
        <v>#REF!</v>
      </c>
      <c r="CJ487" s="4" t="e">
        <f t="shared" si="1327"/>
        <v>#REF!</v>
      </c>
      <c r="CK487" s="4" t="e">
        <f t="shared" si="1327"/>
        <v>#REF!</v>
      </c>
      <c r="CL487" s="4" t="e">
        <f t="shared" si="1327"/>
        <v>#REF!</v>
      </c>
      <c r="CM487" s="4" t="e">
        <f t="shared" si="1327"/>
        <v>#REF!</v>
      </c>
      <c r="CN487" s="4" t="e">
        <f t="shared" si="1327"/>
        <v>#REF!</v>
      </c>
      <c r="CO487" s="60"/>
      <c r="CP487" s="4" t="e">
        <f t="shared" si="1286"/>
        <v>#REF!</v>
      </c>
      <c r="CQ487" s="6" t="e">
        <f>CP487/CP476</f>
        <v>#REF!</v>
      </c>
    </row>
    <row r="488" spans="1:95" ht="10.5" customHeight="1" x14ac:dyDescent="0.25">
      <c r="A488" s="70" t="str">
        <f t="shared" si="1281"/>
        <v>DespesaDespesas variáveis</v>
      </c>
      <c r="B488" s="70" t="s">
        <v>53</v>
      </c>
      <c r="C488" s="70"/>
      <c r="D488" s="81" t="s">
        <v>64</v>
      </c>
      <c r="E488" s="81" t="e">
        <f>D474</f>
        <v>#REF!</v>
      </c>
      <c r="F488" s="60"/>
      <c r="G488" s="88">
        <v>-0.23687071568047149</v>
      </c>
      <c r="H488" s="60"/>
      <c r="I488" s="83" t="e">
        <f t="shared" ref="I488:T488" si="1328">I489+I501+I505</f>
        <v>#REF!</v>
      </c>
      <c r="J488" s="83" t="e">
        <f t="shared" si="1328"/>
        <v>#REF!</v>
      </c>
      <c r="K488" s="83" t="e">
        <f t="shared" si="1328"/>
        <v>#REF!</v>
      </c>
      <c r="L488" s="83" t="e">
        <f t="shared" si="1328"/>
        <v>#REF!</v>
      </c>
      <c r="M488" s="83" t="e">
        <f t="shared" si="1328"/>
        <v>#REF!</v>
      </c>
      <c r="N488" s="83" t="e">
        <f t="shared" si="1328"/>
        <v>#REF!</v>
      </c>
      <c r="O488" s="83" t="e">
        <f t="shared" si="1328"/>
        <v>#REF!</v>
      </c>
      <c r="P488" s="83" t="e">
        <f t="shared" si="1328"/>
        <v>#REF!</v>
      </c>
      <c r="Q488" s="83" t="e">
        <f t="shared" si="1328"/>
        <v>#REF!</v>
      </c>
      <c r="R488" s="83" t="e">
        <f t="shared" si="1328"/>
        <v>#REF!</v>
      </c>
      <c r="S488" s="83" t="e">
        <f t="shared" si="1328"/>
        <v>#REF!</v>
      </c>
      <c r="T488" s="83" t="e">
        <f t="shared" si="1328"/>
        <v>#REF!</v>
      </c>
      <c r="U488" s="60"/>
      <c r="V488" s="83" t="e">
        <f t="shared" si="1282"/>
        <v>#REF!</v>
      </c>
      <c r="W488" s="88" t="e">
        <f>V488/V476</f>
        <v>#REF!</v>
      </c>
      <c r="X488" s="60"/>
      <c r="Y488" s="83">
        <f t="shared" ref="Y488:AJ488" si="1329">Y489+Y501+Y505</f>
        <v>0</v>
      </c>
      <c r="Z488" s="83">
        <f t="shared" si="1329"/>
        <v>0</v>
      </c>
      <c r="AA488" s="83">
        <f t="shared" si="1329"/>
        <v>0</v>
      </c>
      <c r="AB488" s="83">
        <f t="shared" si="1329"/>
        <v>0</v>
      </c>
      <c r="AC488" s="83">
        <f t="shared" si="1329"/>
        <v>0</v>
      </c>
      <c r="AD488" s="83">
        <f t="shared" si="1329"/>
        <v>0</v>
      </c>
      <c r="AE488" s="83">
        <f t="shared" si="1329"/>
        <v>0</v>
      </c>
      <c r="AF488" s="83">
        <f t="shared" si="1329"/>
        <v>0</v>
      </c>
      <c r="AG488" s="83">
        <f t="shared" si="1329"/>
        <v>0</v>
      </c>
      <c r="AH488" s="83">
        <f t="shared" si="1329"/>
        <v>0</v>
      </c>
      <c r="AI488" s="83">
        <f t="shared" si="1329"/>
        <v>0</v>
      </c>
      <c r="AJ488" s="83">
        <f t="shared" si="1329"/>
        <v>0</v>
      </c>
      <c r="AK488" s="60"/>
      <c r="AL488" s="83">
        <f t="shared" si="1283"/>
        <v>0</v>
      </c>
      <c r="AM488" s="88" t="e">
        <f>AL488/AL476</f>
        <v>#DIV/0!</v>
      </c>
      <c r="AN488" s="60" t="e">
        <f>D474&amp;D488</f>
        <v>#REF!</v>
      </c>
      <c r="AO488" s="83">
        <f t="shared" ref="AO488:AZ488" si="1330">AO489+AO501+AO505</f>
        <v>0</v>
      </c>
      <c r="AP488" s="83">
        <f t="shared" si="1330"/>
        <v>0</v>
      </c>
      <c r="AQ488" s="83">
        <f t="shared" si="1330"/>
        <v>0</v>
      </c>
      <c r="AR488" s="83">
        <f t="shared" si="1330"/>
        <v>0</v>
      </c>
      <c r="AS488" s="83">
        <f t="shared" si="1330"/>
        <v>0</v>
      </c>
      <c r="AT488" s="83">
        <f t="shared" si="1330"/>
        <v>0</v>
      </c>
      <c r="AU488" s="83">
        <f t="shared" si="1330"/>
        <v>0</v>
      </c>
      <c r="AV488" s="83">
        <f t="shared" si="1330"/>
        <v>0</v>
      </c>
      <c r="AW488" s="83">
        <f t="shared" si="1330"/>
        <v>0</v>
      </c>
      <c r="AX488" s="83">
        <f t="shared" si="1330"/>
        <v>0</v>
      </c>
      <c r="AY488" s="83">
        <f t="shared" si="1330"/>
        <v>0</v>
      </c>
      <c r="AZ488" s="83">
        <f t="shared" si="1330"/>
        <v>0</v>
      </c>
      <c r="BA488" s="60"/>
      <c r="BB488" s="83">
        <f t="shared" si="1284"/>
        <v>0</v>
      </c>
      <c r="BC488" s="88" t="e">
        <f>BB488/BB476</f>
        <v>#DIV/0!</v>
      </c>
      <c r="BD488" s="60"/>
      <c r="BE488" s="83"/>
      <c r="BF488" s="116"/>
      <c r="BG488" s="116"/>
      <c r="BH488" s="117"/>
      <c r="BI488" s="118"/>
      <c r="BJ488" s="82">
        <v>-1</v>
      </c>
      <c r="BK488" s="117">
        <v>46054</v>
      </c>
      <c r="BL488" s="60"/>
      <c r="BM488" s="83">
        <f t="shared" ref="BM488:BX488" si="1331">BM489+BM501+BM505</f>
        <v>0</v>
      </c>
      <c r="BN488" s="83">
        <f t="shared" si="1331"/>
        <v>0</v>
      </c>
      <c r="BO488" s="83">
        <f t="shared" si="1331"/>
        <v>0</v>
      </c>
      <c r="BP488" s="83">
        <f t="shared" si="1331"/>
        <v>0</v>
      </c>
      <c r="BQ488" s="83" t="e">
        <f t="shared" si="1331"/>
        <v>#REF!</v>
      </c>
      <c r="BR488" s="83" t="e">
        <f t="shared" si="1331"/>
        <v>#REF!</v>
      </c>
      <c r="BS488" s="83" t="e">
        <f t="shared" si="1331"/>
        <v>#REF!</v>
      </c>
      <c r="BT488" s="83" t="e">
        <f t="shared" si="1331"/>
        <v>#REF!</v>
      </c>
      <c r="BU488" s="83" t="e">
        <f t="shared" si="1331"/>
        <v>#REF!</v>
      </c>
      <c r="BV488" s="83" t="e">
        <f t="shared" si="1331"/>
        <v>#REF!</v>
      </c>
      <c r="BW488" s="83" t="e">
        <f t="shared" si="1331"/>
        <v>#REF!</v>
      </c>
      <c r="BX488" s="83" t="e">
        <f t="shared" si="1331"/>
        <v>#REF!</v>
      </c>
      <c r="BY488" s="60"/>
      <c r="BZ488" s="83" t="e">
        <f t="shared" si="1285"/>
        <v>#REF!</v>
      </c>
      <c r="CA488" s="88" t="e">
        <f>BZ488/BZ476</f>
        <v>#REF!</v>
      </c>
      <c r="CB488" s="60"/>
      <c r="CC488" s="83" t="e">
        <f t="shared" ref="CC488:CN488" si="1332">CC489+CC501+CC505</f>
        <v>#REF!</v>
      </c>
      <c r="CD488" s="83" t="e">
        <f t="shared" si="1332"/>
        <v>#REF!</v>
      </c>
      <c r="CE488" s="83" t="e">
        <f t="shared" si="1332"/>
        <v>#REF!</v>
      </c>
      <c r="CF488" s="83" t="e">
        <f t="shared" si="1332"/>
        <v>#REF!</v>
      </c>
      <c r="CG488" s="83" t="e">
        <f t="shared" si="1332"/>
        <v>#REF!</v>
      </c>
      <c r="CH488" s="83" t="e">
        <f t="shared" si="1332"/>
        <v>#REF!</v>
      </c>
      <c r="CI488" s="83" t="e">
        <f t="shared" si="1332"/>
        <v>#REF!</v>
      </c>
      <c r="CJ488" s="83" t="e">
        <f t="shared" si="1332"/>
        <v>#REF!</v>
      </c>
      <c r="CK488" s="83" t="e">
        <f t="shared" si="1332"/>
        <v>#REF!</v>
      </c>
      <c r="CL488" s="83" t="e">
        <f t="shared" si="1332"/>
        <v>#REF!</v>
      </c>
      <c r="CM488" s="83" t="e">
        <f t="shared" si="1332"/>
        <v>#REF!</v>
      </c>
      <c r="CN488" s="83" t="e">
        <f t="shared" si="1332"/>
        <v>#REF!</v>
      </c>
      <c r="CO488" s="60"/>
      <c r="CP488" s="83" t="e">
        <f t="shared" si="1286"/>
        <v>#REF!</v>
      </c>
      <c r="CQ488" s="88" t="e">
        <f>CP488/CP476</f>
        <v>#REF!</v>
      </c>
    </row>
    <row r="489" spans="1:95" ht="10.5" customHeight="1" x14ac:dyDescent="0.25">
      <c r="A489" s="70" t="str">
        <f t="shared" si="1281"/>
        <v>DespesaDespesas de venda</v>
      </c>
      <c r="B489" s="70" t="s">
        <v>53</v>
      </c>
      <c r="C489" s="70"/>
      <c r="D489" s="2" t="s">
        <v>65</v>
      </c>
      <c r="E489" s="2" t="e">
        <f>D474</f>
        <v>#REF!</v>
      </c>
      <c r="F489" s="60"/>
      <c r="G489" s="66">
        <v>-0.23142300412052111</v>
      </c>
      <c r="H489" s="60"/>
      <c r="I489" s="65" t="e">
        <f t="shared" ref="I489:T489" si="1333">SUM(I490:I493)+I498</f>
        <v>#REF!</v>
      </c>
      <c r="J489" s="65" t="e">
        <f t="shared" si="1333"/>
        <v>#REF!</v>
      </c>
      <c r="K489" s="65" t="e">
        <f t="shared" si="1333"/>
        <v>#REF!</v>
      </c>
      <c r="L489" s="65" t="e">
        <f t="shared" si="1333"/>
        <v>#REF!</v>
      </c>
      <c r="M489" s="65" t="e">
        <f t="shared" si="1333"/>
        <v>#REF!</v>
      </c>
      <c r="N489" s="65" t="e">
        <f t="shared" si="1333"/>
        <v>#REF!</v>
      </c>
      <c r="O489" s="65" t="e">
        <f t="shared" si="1333"/>
        <v>#REF!</v>
      </c>
      <c r="P489" s="65" t="e">
        <f t="shared" si="1333"/>
        <v>#REF!</v>
      </c>
      <c r="Q489" s="65" t="e">
        <f t="shared" si="1333"/>
        <v>#REF!</v>
      </c>
      <c r="R489" s="65" t="e">
        <f t="shared" si="1333"/>
        <v>#REF!</v>
      </c>
      <c r="S489" s="65" t="e">
        <f t="shared" si="1333"/>
        <v>#REF!</v>
      </c>
      <c r="T489" s="65" t="e">
        <f t="shared" si="1333"/>
        <v>#REF!</v>
      </c>
      <c r="U489" s="60"/>
      <c r="V489" s="65" t="e">
        <f t="shared" si="1282"/>
        <v>#REF!</v>
      </c>
      <c r="W489" s="66" t="e">
        <f>V489/V476</f>
        <v>#REF!</v>
      </c>
      <c r="X489" s="60"/>
      <c r="Y489" s="65">
        <f t="shared" ref="Y489:AJ489" si="1334">SUM(Y490:Y493)+Y498</f>
        <v>0</v>
      </c>
      <c r="Z489" s="65">
        <f t="shared" si="1334"/>
        <v>0</v>
      </c>
      <c r="AA489" s="65">
        <f t="shared" si="1334"/>
        <v>0</v>
      </c>
      <c r="AB489" s="65">
        <f t="shared" si="1334"/>
        <v>0</v>
      </c>
      <c r="AC489" s="65">
        <f t="shared" si="1334"/>
        <v>0</v>
      </c>
      <c r="AD489" s="65">
        <f t="shared" si="1334"/>
        <v>0</v>
      </c>
      <c r="AE489" s="65">
        <f t="shared" si="1334"/>
        <v>0</v>
      </c>
      <c r="AF489" s="65">
        <f t="shared" si="1334"/>
        <v>0</v>
      </c>
      <c r="AG489" s="65">
        <f t="shared" si="1334"/>
        <v>0</v>
      </c>
      <c r="AH489" s="65">
        <f t="shared" si="1334"/>
        <v>0</v>
      </c>
      <c r="AI489" s="65">
        <f t="shared" si="1334"/>
        <v>0</v>
      </c>
      <c r="AJ489" s="65">
        <f t="shared" si="1334"/>
        <v>0</v>
      </c>
      <c r="AK489" s="60"/>
      <c r="AL489" s="65">
        <f t="shared" si="1283"/>
        <v>0</v>
      </c>
      <c r="AM489" s="66" t="e">
        <f>AL489/AL476</f>
        <v>#DIV/0!</v>
      </c>
      <c r="AN489" s="60" t="e">
        <f>D474&amp;D489</f>
        <v>#REF!</v>
      </c>
      <c r="AO489" s="65">
        <f t="shared" ref="AO489:AZ489" si="1335">SUM(AO490:AO493)+AO498</f>
        <v>0</v>
      </c>
      <c r="AP489" s="65">
        <f t="shared" si="1335"/>
        <v>0</v>
      </c>
      <c r="AQ489" s="65">
        <f t="shared" si="1335"/>
        <v>0</v>
      </c>
      <c r="AR489" s="65">
        <f t="shared" si="1335"/>
        <v>0</v>
      </c>
      <c r="AS489" s="65">
        <f t="shared" si="1335"/>
        <v>0</v>
      </c>
      <c r="AT489" s="65">
        <f t="shared" si="1335"/>
        <v>0</v>
      </c>
      <c r="AU489" s="65">
        <f t="shared" si="1335"/>
        <v>0</v>
      </c>
      <c r="AV489" s="65">
        <f t="shared" si="1335"/>
        <v>0</v>
      </c>
      <c r="AW489" s="65">
        <f t="shared" si="1335"/>
        <v>0</v>
      </c>
      <c r="AX489" s="65">
        <f t="shared" si="1335"/>
        <v>0</v>
      </c>
      <c r="AY489" s="65">
        <f t="shared" si="1335"/>
        <v>0</v>
      </c>
      <c r="AZ489" s="65">
        <f t="shared" si="1335"/>
        <v>0</v>
      </c>
      <c r="BA489" s="60"/>
      <c r="BB489" s="65">
        <f t="shared" si="1284"/>
        <v>0</v>
      </c>
      <c r="BC489" s="66" t="e">
        <f>BB489/BB476</f>
        <v>#DIV/0!</v>
      </c>
      <c r="BD489" s="60"/>
      <c r="BE489" s="65"/>
      <c r="BF489" s="105"/>
      <c r="BG489" s="105"/>
      <c r="BH489" s="107"/>
      <c r="BI489" s="108"/>
      <c r="BJ489" s="77">
        <v>-1</v>
      </c>
      <c r="BK489" s="107">
        <v>46054</v>
      </c>
      <c r="BL489" s="60"/>
      <c r="BM489" s="65">
        <f t="shared" ref="BM489:BX489" si="1336">SUM(BM490:BM493)+BM498</f>
        <v>0</v>
      </c>
      <c r="BN489" s="65">
        <f t="shared" si="1336"/>
        <v>0</v>
      </c>
      <c r="BO489" s="65">
        <f t="shared" si="1336"/>
        <v>0</v>
      </c>
      <c r="BP489" s="65">
        <f t="shared" si="1336"/>
        <v>0</v>
      </c>
      <c r="BQ489" s="65" t="e">
        <f t="shared" si="1336"/>
        <v>#REF!</v>
      </c>
      <c r="BR489" s="65" t="e">
        <f t="shared" si="1336"/>
        <v>#REF!</v>
      </c>
      <c r="BS489" s="65" t="e">
        <f t="shared" si="1336"/>
        <v>#REF!</v>
      </c>
      <c r="BT489" s="65" t="e">
        <f t="shared" si="1336"/>
        <v>#REF!</v>
      </c>
      <c r="BU489" s="65" t="e">
        <f t="shared" si="1336"/>
        <v>#REF!</v>
      </c>
      <c r="BV489" s="65" t="e">
        <f t="shared" si="1336"/>
        <v>#REF!</v>
      </c>
      <c r="BW489" s="65" t="e">
        <f t="shared" si="1336"/>
        <v>#REF!</v>
      </c>
      <c r="BX489" s="65" t="e">
        <f t="shared" si="1336"/>
        <v>#REF!</v>
      </c>
      <c r="BY489" s="60"/>
      <c r="BZ489" s="65" t="e">
        <f t="shared" si="1285"/>
        <v>#REF!</v>
      </c>
      <c r="CA489" s="66" t="e">
        <f>BZ489/BZ476</f>
        <v>#REF!</v>
      </c>
      <c r="CB489" s="60"/>
      <c r="CC489" s="65" t="e">
        <f t="shared" ref="CC489:CN489" si="1337">SUM(CC490:CC493)+CC498</f>
        <v>#REF!</v>
      </c>
      <c r="CD489" s="65" t="e">
        <f t="shared" si="1337"/>
        <v>#REF!</v>
      </c>
      <c r="CE489" s="65" t="e">
        <f t="shared" si="1337"/>
        <v>#REF!</v>
      </c>
      <c r="CF489" s="65" t="e">
        <f t="shared" si="1337"/>
        <v>#REF!</v>
      </c>
      <c r="CG489" s="65" t="e">
        <f t="shared" si="1337"/>
        <v>#REF!</v>
      </c>
      <c r="CH489" s="65" t="e">
        <f t="shared" si="1337"/>
        <v>#REF!</v>
      </c>
      <c r="CI489" s="65" t="e">
        <f t="shared" si="1337"/>
        <v>#REF!</v>
      </c>
      <c r="CJ489" s="65" t="e">
        <f t="shared" si="1337"/>
        <v>#REF!</v>
      </c>
      <c r="CK489" s="65" t="e">
        <f t="shared" si="1337"/>
        <v>#REF!</v>
      </c>
      <c r="CL489" s="65" t="e">
        <f t="shared" si="1337"/>
        <v>#REF!</v>
      </c>
      <c r="CM489" s="65" t="e">
        <f t="shared" si="1337"/>
        <v>#REF!</v>
      </c>
      <c r="CN489" s="65" t="e">
        <f t="shared" si="1337"/>
        <v>#REF!</v>
      </c>
      <c r="CO489" s="60"/>
      <c r="CP489" s="65" t="e">
        <f t="shared" si="1286"/>
        <v>#REF!</v>
      </c>
      <c r="CQ489" s="66" t="e">
        <f>CP489/CP476</f>
        <v>#REF!</v>
      </c>
    </row>
    <row r="490" spans="1:95" ht="10.5" customHeight="1" outlineLevel="1" x14ac:dyDescent="0.25">
      <c r="A490" s="70" t="str">
        <f t="shared" si="1281"/>
        <v>DespesaArmazenagem</v>
      </c>
      <c r="B490" s="70" t="s">
        <v>53</v>
      </c>
      <c r="C490" s="70" t="s">
        <v>256</v>
      </c>
      <c r="D490" s="60" t="s">
        <v>66</v>
      </c>
      <c r="E490" s="60" t="e">
        <f>D474</f>
        <v>#REF!</v>
      </c>
      <c r="F490" s="60"/>
      <c r="G490" s="62">
        <v>0</v>
      </c>
      <c r="H490" s="60"/>
      <c r="I490" s="67" t="e">
        <f t="shared" ref="I490:T490" si="1338">((I477*$G490*--(AND($BF490=0,$BG490=0))+$BF490+I477*$BG490)*--(I$3&gt;=$BH490))*(1+$BJ490*--(I$3&gt;=$BK490))*--(IFERROR(MOD(MONTH(I$3),$BI490),0)=0)</f>
        <v>#REF!</v>
      </c>
      <c r="J490" s="67" t="e">
        <f t="shared" si="1338"/>
        <v>#REF!</v>
      </c>
      <c r="K490" s="67" t="e">
        <f t="shared" si="1338"/>
        <v>#REF!</v>
      </c>
      <c r="L490" s="67" t="e">
        <f t="shared" si="1338"/>
        <v>#REF!</v>
      </c>
      <c r="M490" s="67" t="e">
        <f t="shared" si="1338"/>
        <v>#REF!</v>
      </c>
      <c r="N490" s="67" t="e">
        <f t="shared" si="1338"/>
        <v>#REF!</v>
      </c>
      <c r="O490" s="67" t="e">
        <f t="shared" si="1338"/>
        <v>#REF!</v>
      </c>
      <c r="P490" s="67" t="e">
        <f t="shared" si="1338"/>
        <v>#REF!</v>
      </c>
      <c r="Q490" s="67" t="e">
        <f t="shared" si="1338"/>
        <v>#REF!</v>
      </c>
      <c r="R490" s="67" t="e">
        <f t="shared" si="1338"/>
        <v>#REF!</v>
      </c>
      <c r="S490" s="67" t="e">
        <f t="shared" si="1338"/>
        <v>#REF!</v>
      </c>
      <c r="T490" s="67" t="e">
        <f t="shared" si="1338"/>
        <v>#REF!</v>
      </c>
      <c r="U490" s="60"/>
      <c r="V490" s="87" t="e">
        <f t="shared" si="1282"/>
        <v>#REF!</v>
      </c>
      <c r="W490" s="62" t="e">
        <f>V490/V477</f>
        <v>#REF!</v>
      </c>
      <c r="X490" s="60"/>
      <c r="Y490" s="67">
        <f t="array" ref="Y490">IFERROR(INDEX(#REF!,MATCH($A474&amp;$D490,#REF!,0),MATCH(Y$3,#REF!,0)),0)</f>
        <v>0</v>
      </c>
      <c r="Z490" s="67">
        <f t="array" ref="Z490">IFERROR(INDEX(#REF!,MATCH($A474&amp;$D490,#REF!,0),MATCH(Z$3,#REF!,0)),0)</f>
        <v>0</v>
      </c>
      <c r="AA490" s="67">
        <f t="array" ref="AA490">IFERROR(INDEX(#REF!,MATCH($A474&amp;$D490,#REF!,0),MATCH(AA$3,#REF!,0)),0)</f>
        <v>0</v>
      </c>
      <c r="AB490" s="67">
        <f t="array" ref="AB490">IFERROR(INDEX(#REF!,MATCH($A474&amp;$D490,#REF!,0),MATCH(AB$3,#REF!,0)),0)</f>
        <v>0</v>
      </c>
      <c r="AC490" s="67">
        <f t="array" ref="AC490">IFERROR(INDEX(#REF!,MATCH($A474&amp;$D490,#REF!,0),MATCH(AC$3,#REF!,0)),0)</f>
        <v>0</v>
      </c>
      <c r="AD490" s="67">
        <f t="array" ref="AD490">IFERROR(INDEX(#REF!,MATCH($A474&amp;$D490,#REF!,0),MATCH(AD$3,#REF!,0)),0)</f>
        <v>0</v>
      </c>
      <c r="AE490" s="67">
        <f t="array" ref="AE490">IFERROR(INDEX(#REF!,MATCH($A474&amp;$D490,#REF!,0),MATCH(AE$3,#REF!,0)),0)</f>
        <v>0</v>
      </c>
      <c r="AF490" s="67">
        <f t="array" ref="AF490">IFERROR(INDEX(#REF!,MATCH($A474&amp;$D490,#REF!,0),MATCH(AF$3,#REF!,0)),0)</f>
        <v>0</v>
      </c>
      <c r="AG490" s="67">
        <f t="array" ref="AG490">IFERROR(INDEX(#REF!,MATCH($A474&amp;$D490,#REF!,0),MATCH(AG$3,#REF!,0)),0)</f>
        <v>0</v>
      </c>
      <c r="AH490" s="67">
        <f t="array" ref="AH490">IFERROR(INDEX(#REF!,MATCH($A474&amp;$D490,#REF!,0),MATCH(AH$3,#REF!,0)),0)</f>
        <v>0</v>
      </c>
      <c r="AI490" s="67">
        <f t="array" ref="AI490">IFERROR(INDEX(#REF!,MATCH($A474&amp;$D490,#REF!,0),MATCH(AI$3,#REF!,0)),0)</f>
        <v>0</v>
      </c>
      <c r="AJ490" s="67">
        <f t="array" ref="AJ490">IFERROR(INDEX(#REF!,MATCH($A474&amp;$D490,#REF!,0),MATCH(AJ$3,#REF!,0)),0)</f>
        <v>0</v>
      </c>
      <c r="AK490" s="60"/>
      <c r="AL490" s="87">
        <f t="shared" si="1283"/>
        <v>0</v>
      </c>
      <c r="AM490" s="62" t="e">
        <f>AL490/AL477</f>
        <v>#DIV/0!</v>
      </c>
      <c r="AN490" s="60" t="e">
        <f>D474&amp;D490</f>
        <v>#REF!</v>
      </c>
      <c r="AO490" s="67">
        <f t="array" ref="AO490">IFERROR(INDEX(#REF!,MATCH($A474&amp;$D490,#REF!,0),MATCH(AO$3,#REF!,0)),0)</f>
        <v>0</v>
      </c>
      <c r="AP490" s="67">
        <f t="array" ref="AP490">IFERROR(INDEX(#REF!,MATCH($A474&amp;$D490,#REF!,0),MATCH(AP$3,#REF!,0)),0)</f>
        <v>0</v>
      </c>
      <c r="AQ490" s="67">
        <f t="array" ref="AQ490">IFERROR(INDEX(#REF!,MATCH($A474&amp;$D490,#REF!,0),MATCH(AQ$3,#REF!,0)),0)</f>
        <v>0</v>
      </c>
      <c r="AR490" s="67">
        <f t="array" ref="AR490">IFERROR(INDEX(#REF!,MATCH($A474&amp;$D490,#REF!,0),MATCH(AR$3,#REF!,0)),0)</f>
        <v>0</v>
      </c>
      <c r="AS490" s="67">
        <f t="array" ref="AS490">IFERROR(INDEX(#REF!,MATCH($A474&amp;$D490,#REF!,0),MATCH(AS$3,#REF!,0)),0)</f>
        <v>0</v>
      </c>
      <c r="AT490" s="67">
        <f t="array" ref="AT490">IFERROR(INDEX(#REF!,MATCH($A474&amp;$D490,#REF!,0),MATCH(AT$3,#REF!,0)),0)</f>
        <v>0</v>
      </c>
      <c r="AU490" s="67">
        <f t="array" ref="AU490">IFERROR(INDEX(#REF!,MATCH($A474&amp;$D490,#REF!,0),MATCH(AU$3,#REF!,0)),0)</f>
        <v>0</v>
      </c>
      <c r="AV490" s="67">
        <f t="array" ref="AV490">IFERROR(INDEX(#REF!,MATCH($A474&amp;$D490,#REF!,0),MATCH(AV$3,#REF!,0)),0)</f>
        <v>0</v>
      </c>
      <c r="AW490" s="67">
        <f t="array" ref="AW490">IFERROR(INDEX(#REF!,MATCH($A474&amp;$D490,#REF!,0),MATCH(AW$3,#REF!,0)),0)</f>
        <v>0</v>
      </c>
      <c r="AX490" s="67">
        <f t="array" ref="AX490">IFERROR(INDEX(#REF!,MATCH($A474&amp;$D490,#REF!,0),MATCH(AX$3,#REF!,0)),0)</f>
        <v>0</v>
      </c>
      <c r="AY490" s="67">
        <f t="array" ref="AY490">IFERROR(INDEX(#REF!,MATCH($A474&amp;$D490,#REF!,0),MATCH(AY$3,#REF!,0)),0)</f>
        <v>0</v>
      </c>
      <c r="AZ490" s="67">
        <f t="array" ref="AZ490">IFERROR(INDEX(#REF!,MATCH($A474&amp;$D490,#REF!,0),MATCH(AZ$3,#REF!,0)),0)</f>
        <v>0</v>
      </c>
      <c r="BA490" s="60"/>
      <c r="BB490" s="87">
        <f t="shared" si="1284"/>
        <v>0</v>
      </c>
      <c r="BC490" s="62" t="e">
        <f>BB490/BB477</f>
        <v>#DIV/0!</v>
      </c>
      <c r="BD490" s="60"/>
      <c r="BE490" s="67" t="s">
        <v>325</v>
      </c>
      <c r="BF490" s="141" t="e">
        <f t="array" ref="BF490">INDEX(#REF!,MATCH($D474,#REF!,0),MATCH($D490,#REF!,0))</f>
        <v>#REF!</v>
      </c>
      <c r="BG490" s="120">
        <f t="array" ref="BG490">INDEX($BE$4:$BK$115,MATCH($D490,$D$4:$D$115,0),MATCH(BG$475,$BE$4:$BK$4,0))</f>
        <v>0</v>
      </c>
      <c r="BH490" s="121" t="e">
        <f>BH476</f>
        <v>#REF!</v>
      </c>
      <c r="BI490" s="121">
        <f>INDEX($BE$4:$BK$115,MATCH($D490,$D$4:$D$115,0),MATCH(BI$475,$BE$4:$BK$4,0))</f>
        <v>0</v>
      </c>
      <c r="BJ490" s="120">
        <v>-1</v>
      </c>
      <c r="BK490" s="121">
        <v>46054</v>
      </c>
      <c r="BL490" s="60"/>
      <c r="BM490" s="67">
        <f t="array" ref="BM490">IFERROR(INDEX(#REF!,MATCH($A474&amp;$D490,#REF!,0),MATCH(BM$3,#REF!,0)),0)</f>
        <v>0</v>
      </c>
      <c r="BN490" s="67">
        <f t="array" ref="BN490">IFERROR(INDEX(#REF!,MATCH($A474&amp;$D490,#REF!,0),MATCH(BN$3,#REF!,0)),0)</f>
        <v>0</v>
      </c>
      <c r="BO490" s="67">
        <f t="array" ref="BO490">IFERROR(INDEX(#REF!,MATCH($A474&amp;$D490,#REF!,0),MATCH(BO$3,#REF!,0)),0)</f>
        <v>0</v>
      </c>
      <c r="BP490" s="67">
        <f t="array" ref="BP490">IFERROR(INDEX(#REF!,MATCH($A474&amp;$D490,#REF!,0),MATCH(BP$3,#REF!,0)),0)</f>
        <v>0</v>
      </c>
      <c r="BQ490" s="67" t="e">
        <f t="shared" ref="BQ490:BX491" si="1339">((BQ477*$G490*--(AND($BF490=0,$BG490=0))+$BF490+BQ477*$BG490)*--(BQ$3&gt;=$BH490))*(1+$BJ490*--(BQ$3&gt;=$BK490))*--(IFERROR(MOD(MONTH(BQ$3),$BI490),0)=0)</f>
        <v>#REF!</v>
      </c>
      <c r="BR490" s="67" t="e">
        <f t="shared" si="1339"/>
        <v>#REF!</v>
      </c>
      <c r="BS490" s="67" t="e">
        <f t="shared" si="1339"/>
        <v>#REF!</v>
      </c>
      <c r="BT490" s="67" t="e">
        <f t="shared" si="1339"/>
        <v>#REF!</v>
      </c>
      <c r="BU490" s="67" t="e">
        <f t="shared" si="1339"/>
        <v>#REF!</v>
      </c>
      <c r="BV490" s="67" t="e">
        <f t="shared" si="1339"/>
        <v>#REF!</v>
      </c>
      <c r="BW490" s="67" t="e">
        <f t="shared" si="1339"/>
        <v>#REF!</v>
      </c>
      <c r="BX490" s="67" t="e">
        <f t="shared" si="1339"/>
        <v>#REF!</v>
      </c>
      <c r="BY490" s="60"/>
      <c r="BZ490" s="87" t="e">
        <f t="shared" si="1285"/>
        <v>#REF!</v>
      </c>
      <c r="CA490" s="62" t="e">
        <f>BZ490/BZ477</f>
        <v>#REF!</v>
      </c>
      <c r="CB490" s="60"/>
      <c r="CC490" s="67" t="e">
        <f t="shared" ref="CC490:CN490" si="1340">((CC477*$G490*--(AND($BF490=0,$BG490=0))+$BF490+CC477*$BG490)*--(CC$3&gt;=$BH490))*(1+$BJ490*--(CC$3&gt;=$BK490))*--(IFERROR(MOD(MONTH(CC$3),$BI490),0)=0)</f>
        <v>#REF!</v>
      </c>
      <c r="CD490" s="67" t="e">
        <f t="shared" si="1340"/>
        <v>#REF!</v>
      </c>
      <c r="CE490" s="67" t="e">
        <f t="shared" si="1340"/>
        <v>#REF!</v>
      </c>
      <c r="CF490" s="67" t="e">
        <f t="shared" si="1340"/>
        <v>#REF!</v>
      </c>
      <c r="CG490" s="67" t="e">
        <f t="shared" si="1340"/>
        <v>#REF!</v>
      </c>
      <c r="CH490" s="67" t="e">
        <f t="shared" si="1340"/>
        <v>#REF!</v>
      </c>
      <c r="CI490" s="67" t="e">
        <f t="shared" si="1340"/>
        <v>#REF!</v>
      </c>
      <c r="CJ490" s="67" t="e">
        <f t="shared" si="1340"/>
        <v>#REF!</v>
      </c>
      <c r="CK490" s="67" t="e">
        <f t="shared" si="1340"/>
        <v>#REF!</v>
      </c>
      <c r="CL490" s="67" t="e">
        <f t="shared" si="1340"/>
        <v>#REF!</v>
      </c>
      <c r="CM490" s="67" t="e">
        <f t="shared" si="1340"/>
        <v>#REF!</v>
      </c>
      <c r="CN490" s="67" t="e">
        <f t="shared" si="1340"/>
        <v>#REF!</v>
      </c>
      <c r="CO490" s="60"/>
      <c r="CP490" s="87" t="e">
        <f t="shared" si="1286"/>
        <v>#REF!</v>
      </c>
      <c r="CQ490" s="62" t="e">
        <f>CP490/CP477</f>
        <v>#REF!</v>
      </c>
    </row>
    <row r="491" spans="1:95" ht="10.5" customHeight="1" outlineLevel="1" x14ac:dyDescent="0.25">
      <c r="A491" s="70" t="str">
        <f t="shared" si="1281"/>
        <v>DespesaFrete sobre Vendas</v>
      </c>
      <c r="B491" s="70" t="s">
        <v>53</v>
      </c>
      <c r="C491" s="70" t="s">
        <v>256</v>
      </c>
      <c r="D491" s="60" t="s">
        <v>67</v>
      </c>
      <c r="E491" s="60" t="e">
        <f>D474</f>
        <v>#REF!</v>
      </c>
      <c r="F491" s="60"/>
      <c r="G491" s="62">
        <v>0</v>
      </c>
      <c r="H491" s="60"/>
      <c r="I491" s="67" t="e">
        <f t="shared" ref="I491:T491" si="1341">((I478*$G491*--(AND($BF491=0,$BG491=0))+$BF491+I478*$BG491)*--(I$3&gt;=$BH491))*(1+$BJ491*--(I$3&gt;=$BK491))*--(IFERROR(MOD(MONTH(I$3),$BI491),0)=0)</f>
        <v>#REF!</v>
      </c>
      <c r="J491" s="67" t="e">
        <f t="shared" si="1341"/>
        <v>#REF!</v>
      </c>
      <c r="K491" s="67" t="e">
        <f t="shared" si="1341"/>
        <v>#REF!</v>
      </c>
      <c r="L491" s="67" t="e">
        <f t="shared" si="1341"/>
        <v>#REF!</v>
      </c>
      <c r="M491" s="67" t="e">
        <f t="shared" si="1341"/>
        <v>#REF!</v>
      </c>
      <c r="N491" s="67" t="e">
        <f t="shared" si="1341"/>
        <v>#REF!</v>
      </c>
      <c r="O491" s="67" t="e">
        <f t="shared" si="1341"/>
        <v>#REF!</v>
      </c>
      <c r="P491" s="67" t="e">
        <f t="shared" si="1341"/>
        <v>#REF!</v>
      </c>
      <c r="Q491" s="67" t="e">
        <f t="shared" si="1341"/>
        <v>#REF!</v>
      </c>
      <c r="R491" s="67" t="e">
        <f t="shared" si="1341"/>
        <v>#REF!</v>
      </c>
      <c r="S491" s="67" t="e">
        <f t="shared" si="1341"/>
        <v>#REF!</v>
      </c>
      <c r="T491" s="67" t="e">
        <f t="shared" si="1341"/>
        <v>#REF!</v>
      </c>
      <c r="U491" s="60"/>
      <c r="V491" s="87" t="e">
        <f t="shared" si="1282"/>
        <v>#REF!</v>
      </c>
      <c r="W491" s="62" t="e">
        <f>V491/V478</f>
        <v>#REF!</v>
      </c>
      <c r="X491" s="60"/>
      <c r="Y491" s="67">
        <f t="array" ref="Y491">IFERROR(INDEX(#REF!,MATCH($A474&amp;$D491,#REF!,0),MATCH(Y$3,#REF!,0)),0)</f>
        <v>0</v>
      </c>
      <c r="Z491" s="67">
        <f t="array" ref="Z491">IFERROR(INDEX(#REF!,MATCH($A474&amp;$D491,#REF!,0),MATCH(Z$3,#REF!,0)),0)</f>
        <v>0</v>
      </c>
      <c r="AA491" s="67">
        <f t="array" ref="AA491">IFERROR(INDEX(#REF!,MATCH($A474&amp;$D491,#REF!,0),MATCH(AA$3,#REF!,0)),0)</f>
        <v>0</v>
      </c>
      <c r="AB491" s="67">
        <f t="array" ref="AB491">IFERROR(INDEX(#REF!,MATCH($A474&amp;$D491,#REF!,0),MATCH(AB$3,#REF!,0)),0)</f>
        <v>0</v>
      </c>
      <c r="AC491" s="67">
        <f t="array" ref="AC491">IFERROR(INDEX(#REF!,MATCH($A474&amp;$D491,#REF!,0),MATCH(AC$3,#REF!,0)),0)</f>
        <v>0</v>
      </c>
      <c r="AD491" s="67">
        <f t="array" ref="AD491">IFERROR(INDEX(#REF!,MATCH($A474&amp;$D491,#REF!,0),MATCH(AD$3,#REF!,0)),0)</f>
        <v>0</v>
      </c>
      <c r="AE491" s="67">
        <f t="array" ref="AE491">IFERROR(INDEX(#REF!,MATCH($A474&amp;$D491,#REF!,0),MATCH(AE$3,#REF!,0)),0)</f>
        <v>0</v>
      </c>
      <c r="AF491" s="67">
        <f t="array" ref="AF491">IFERROR(INDEX(#REF!,MATCH($A474&amp;$D491,#REF!,0),MATCH(AF$3,#REF!,0)),0)</f>
        <v>0</v>
      </c>
      <c r="AG491" s="67">
        <f t="array" ref="AG491">IFERROR(INDEX(#REF!,MATCH($A474&amp;$D491,#REF!,0),MATCH(AG$3,#REF!,0)),0)</f>
        <v>0</v>
      </c>
      <c r="AH491" s="67">
        <f t="array" ref="AH491">IFERROR(INDEX(#REF!,MATCH($A474&amp;$D491,#REF!,0),MATCH(AH$3,#REF!,0)),0)</f>
        <v>0</v>
      </c>
      <c r="AI491" s="67">
        <f t="array" ref="AI491">IFERROR(INDEX(#REF!,MATCH($A474&amp;$D491,#REF!,0),MATCH(AI$3,#REF!,0)),0)</f>
        <v>0</v>
      </c>
      <c r="AJ491" s="67">
        <f t="array" ref="AJ491">IFERROR(INDEX(#REF!,MATCH($A474&amp;$D491,#REF!,0),MATCH(AJ$3,#REF!,0)),0)</f>
        <v>0</v>
      </c>
      <c r="AK491" s="60"/>
      <c r="AL491" s="87">
        <f t="shared" si="1283"/>
        <v>0</v>
      </c>
      <c r="AM491" s="62" t="e">
        <f>AL491/AL478</f>
        <v>#DIV/0!</v>
      </c>
      <c r="AN491" s="60" t="e">
        <f>D474&amp;D491</f>
        <v>#REF!</v>
      </c>
      <c r="AO491" s="67">
        <f t="array" ref="AO491">IFERROR(INDEX(#REF!,MATCH($A474&amp;$D491,#REF!,0),MATCH(AO$3,#REF!,0)),0)</f>
        <v>0</v>
      </c>
      <c r="AP491" s="67">
        <f t="array" ref="AP491">IFERROR(INDEX(#REF!,MATCH($A474&amp;$D491,#REF!,0),MATCH(AP$3,#REF!,0)),0)</f>
        <v>0</v>
      </c>
      <c r="AQ491" s="67">
        <f t="array" ref="AQ491">IFERROR(INDEX(#REF!,MATCH($A474&amp;$D491,#REF!,0),MATCH(AQ$3,#REF!,0)),0)</f>
        <v>0</v>
      </c>
      <c r="AR491" s="67">
        <f t="array" ref="AR491">IFERROR(INDEX(#REF!,MATCH($A474&amp;$D491,#REF!,0),MATCH(AR$3,#REF!,0)),0)</f>
        <v>0</v>
      </c>
      <c r="AS491" s="67">
        <f t="array" ref="AS491">IFERROR(INDEX(#REF!,MATCH($A474&amp;$D491,#REF!,0),MATCH(AS$3,#REF!,0)),0)</f>
        <v>0</v>
      </c>
      <c r="AT491" s="67">
        <f t="array" ref="AT491">IFERROR(INDEX(#REF!,MATCH($A474&amp;$D491,#REF!,0),MATCH(AT$3,#REF!,0)),0)</f>
        <v>0</v>
      </c>
      <c r="AU491" s="67">
        <f t="array" ref="AU491">IFERROR(INDEX(#REF!,MATCH($A474&amp;$D491,#REF!,0),MATCH(AU$3,#REF!,0)),0)</f>
        <v>0</v>
      </c>
      <c r="AV491" s="67">
        <f t="array" ref="AV491">IFERROR(INDEX(#REF!,MATCH($A474&amp;$D491,#REF!,0),MATCH(AV$3,#REF!,0)),0)</f>
        <v>0</v>
      </c>
      <c r="AW491" s="67">
        <f t="array" ref="AW491">IFERROR(INDEX(#REF!,MATCH($A474&amp;$D491,#REF!,0),MATCH(AW$3,#REF!,0)),0)</f>
        <v>0</v>
      </c>
      <c r="AX491" s="67">
        <f t="array" ref="AX491">IFERROR(INDEX(#REF!,MATCH($A474&amp;$D491,#REF!,0),MATCH(AX$3,#REF!,0)),0)</f>
        <v>0</v>
      </c>
      <c r="AY491" s="67">
        <f t="array" ref="AY491">IFERROR(INDEX(#REF!,MATCH($A474&amp;$D491,#REF!,0),MATCH(AY$3,#REF!,0)),0)</f>
        <v>0</v>
      </c>
      <c r="AZ491" s="67">
        <f t="array" ref="AZ491">IFERROR(INDEX(#REF!,MATCH($A474&amp;$D491,#REF!,0),MATCH(AZ$3,#REF!,0)),0)</f>
        <v>0</v>
      </c>
      <c r="BA491" s="60"/>
      <c r="BB491" s="87">
        <f t="shared" si="1284"/>
        <v>0</v>
      </c>
      <c r="BC491" s="62" t="e">
        <f>BB491/BB478</f>
        <v>#DIV/0!</v>
      </c>
      <c r="BD491" s="60"/>
      <c r="BE491" s="67">
        <f t="array" ref="BE491">INDEX($BE$4:$BK$115,MATCH($D491,$D$4:$D$115,0),MATCH(BE$475,$BE$4:$BK$4,0))</f>
        <v>0</v>
      </c>
      <c r="BF491" s="119"/>
      <c r="BG491" s="120">
        <f>-10%*15%</f>
        <v>-1.4999999999999999E-2</v>
      </c>
      <c r="BH491" s="121" t="e">
        <f>BH476</f>
        <v>#REF!</v>
      </c>
      <c r="BI491" s="121">
        <f>INDEX($BE$4:$BK$115,MATCH($D491,$D$4:$D$115,0),MATCH(BI$475,$BE$4:$BK$4,0))</f>
        <v>0</v>
      </c>
      <c r="BJ491" s="120">
        <v>-1</v>
      </c>
      <c r="BK491" s="121">
        <v>46054</v>
      </c>
      <c r="BL491" s="60"/>
      <c r="BM491" s="67">
        <f t="array" ref="BM491">IFERROR(INDEX(#REF!,MATCH($A474&amp;$D491,#REF!,0),MATCH(BM$3,#REF!,0)),0)</f>
        <v>0</v>
      </c>
      <c r="BN491" s="67">
        <f t="array" ref="BN491">IFERROR(INDEX(#REF!,MATCH($A474&amp;$D491,#REF!,0),MATCH(BN$3,#REF!,0)),0)</f>
        <v>0</v>
      </c>
      <c r="BO491" s="67">
        <f t="array" ref="BO491">IFERROR(INDEX(#REF!,MATCH($A474&amp;$D491,#REF!,0),MATCH(BO$3,#REF!,0)),0)</f>
        <v>0</v>
      </c>
      <c r="BP491" s="67">
        <f t="array" ref="BP491">IFERROR(INDEX(#REF!,MATCH($A474&amp;$D491,#REF!,0),MATCH(BP$3,#REF!,0)),0)</f>
        <v>0</v>
      </c>
      <c r="BQ491" s="67" t="e">
        <f t="shared" si="1339"/>
        <v>#REF!</v>
      </c>
      <c r="BR491" s="67" t="e">
        <f t="shared" si="1339"/>
        <v>#REF!</v>
      </c>
      <c r="BS491" s="67" t="e">
        <f t="shared" si="1339"/>
        <v>#REF!</v>
      </c>
      <c r="BT491" s="67" t="e">
        <f t="shared" si="1339"/>
        <v>#REF!</v>
      </c>
      <c r="BU491" s="67" t="e">
        <f t="shared" si="1339"/>
        <v>#REF!</v>
      </c>
      <c r="BV491" s="67" t="e">
        <f t="shared" si="1339"/>
        <v>#REF!</v>
      </c>
      <c r="BW491" s="67" t="e">
        <f t="shared" si="1339"/>
        <v>#REF!</v>
      </c>
      <c r="BX491" s="67" t="e">
        <f t="shared" si="1339"/>
        <v>#REF!</v>
      </c>
      <c r="BY491" s="60"/>
      <c r="BZ491" s="87" t="e">
        <f t="shared" si="1285"/>
        <v>#REF!</v>
      </c>
      <c r="CA491" s="62" t="e">
        <f>BZ491/BZ478</f>
        <v>#REF!</v>
      </c>
      <c r="CB491" s="60"/>
      <c r="CC491" s="67" t="e">
        <f t="shared" ref="CC491:CN491" si="1342">((CC478*$G491*--(AND($BF491=0,$BG491=0))+$BF491+CC478*$BG491)*--(CC$3&gt;=$BH491))*(1+$BJ491*--(CC$3&gt;=$BK491))*--(IFERROR(MOD(MONTH(CC$3),$BI491),0)=0)</f>
        <v>#REF!</v>
      </c>
      <c r="CD491" s="67" t="e">
        <f t="shared" si="1342"/>
        <v>#REF!</v>
      </c>
      <c r="CE491" s="67" t="e">
        <f t="shared" si="1342"/>
        <v>#REF!</v>
      </c>
      <c r="CF491" s="67" t="e">
        <f t="shared" si="1342"/>
        <v>#REF!</v>
      </c>
      <c r="CG491" s="67" t="e">
        <f t="shared" si="1342"/>
        <v>#REF!</v>
      </c>
      <c r="CH491" s="67" t="e">
        <f t="shared" si="1342"/>
        <v>#REF!</v>
      </c>
      <c r="CI491" s="67" t="e">
        <f t="shared" si="1342"/>
        <v>#REF!</v>
      </c>
      <c r="CJ491" s="67" t="e">
        <f t="shared" si="1342"/>
        <v>#REF!</v>
      </c>
      <c r="CK491" s="67" t="e">
        <f t="shared" si="1342"/>
        <v>#REF!</v>
      </c>
      <c r="CL491" s="67" t="e">
        <f t="shared" si="1342"/>
        <v>#REF!</v>
      </c>
      <c r="CM491" s="67" t="e">
        <f t="shared" si="1342"/>
        <v>#REF!</v>
      </c>
      <c r="CN491" s="67" t="e">
        <f t="shared" si="1342"/>
        <v>#REF!</v>
      </c>
      <c r="CO491" s="60"/>
      <c r="CP491" s="87" t="e">
        <f t="shared" si="1286"/>
        <v>#REF!</v>
      </c>
      <c r="CQ491" s="62" t="e">
        <f>CP491/CP478</f>
        <v>#REF!</v>
      </c>
    </row>
    <row r="492" spans="1:95" ht="10.5" customHeight="1" outlineLevel="1" x14ac:dyDescent="0.25">
      <c r="A492" s="70" t="str">
        <f t="shared" si="1281"/>
        <v>DespesaCusto de Ocupação</v>
      </c>
      <c r="B492" s="70" t="s">
        <v>53</v>
      </c>
      <c r="C492" s="70" t="s">
        <v>257</v>
      </c>
      <c r="D492" s="60" t="s">
        <v>68</v>
      </c>
      <c r="E492" s="60" t="e">
        <f>D474</f>
        <v>#REF!</v>
      </c>
      <c r="F492" s="60"/>
      <c r="G492" s="62">
        <v>-0.21759288893801321</v>
      </c>
      <c r="H492" s="60"/>
      <c r="I492" s="67">
        <v>-3539.3540112548708</v>
      </c>
      <c r="J492" s="67">
        <v>-2907.661534197633</v>
      </c>
      <c r="K492" s="67">
        <v>-3199.4611893101728</v>
      </c>
      <c r="L492" s="67">
        <v>-4602.382521834209</v>
      </c>
      <c r="M492" s="67">
        <v>-3666.1081524283081</v>
      </c>
      <c r="N492" s="67">
        <v>-4136.4043257086587</v>
      </c>
      <c r="O492" s="67">
        <v>-3529.5425582518128</v>
      </c>
      <c r="P492" s="67">
        <v>-3777.6814621470871</v>
      </c>
      <c r="Q492" s="67">
        <v>-4811.6554994471799</v>
      </c>
      <c r="R492" s="67">
        <v>-3772.495540299054</v>
      </c>
      <c r="S492" s="67">
        <v>-3526.8999075628481</v>
      </c>
      <c r="T492" s="67">
        <v>-4304.2713001013672</v>
      </c>
      <c r="U492" s="60"/>
      <c r="V492" s="87">
        <f t="shared" si="1282"/>
        <v>-45773.9180025432</v>
      </c>
      <c r="W492" s="62" t="e">
        <f>V492/V476</f>
        <v>#REF!</v>
      </c>
      <c r="X492" s="60"/>
      <c r="Y492" s="67">
        <f t="array" ref="Y492">IFERROR(INDEX(#REF!,MATCH($A474&amp;$D492,#REF!,0),MATCH(Y$3,#REF!,0)),0)</f>
        <v>0</v>
      </c>
      <c r="Z492" s="67">
        <f t="array" ref="Z492">IFERROR(INDEX(#REF!,MATCH($A474&amp;$D492,#REF!,0),MATCH(Z$3,#REF!,0)),0)</f>
        <v>0</v>
      </c>
      <c r="AA492" s="67">
        <f t="array" ref="AA492">IFERROR(INDEX(#REF!,MATCH($A474&amp;$D492,#REF!,0),MATCH(AA$3,#REF!,0)),0)</f>
        <v>0</v>
      </c>
      <c r="AB492" s="67">
        <f t="array" ref="AB492">IFERROR(INDEX(#REF!,MATCH($A474&amp;$D492,#REF!,0),MATCH(AB$3,#REF!,0)),0)</f>
        <v>0</v>
      </c>
      <c r="AC492" s="67">
        <f t="array" ref="AC492">IFERROR(INDEX(#REF!,MATCH($A474&amp;$D492,#REF!,0),MATCH(AC$3,#REF!,0)),0)</f>
        <v>0</v>
      </c>
      <c r="AD492" s="67">
        <f t="array" ref="AD492">IFERROR(INDEX(#REF!,MATCH($A474&amp;$D492,#REF!,0),MATCH(AD$3,#REF!,0)),0)</f>
        <v>0</v>
      </c>
      <c r="AE492" s="67">
        <f t="array" ref="AE492">IFERROR(INDEX(#REF!,MATCH($A474&amp;$D492,#REF!,0),MATCH(AE$3,#REF!,0)),0)</f>
        <v>0</v>
      </c>
      <c r="AF492" s="67">
        <f t="array" ref="AF492">IFERROR(INDEX(#REF!,MATCH($A474&amp;$D492,#REF!,0),MATCH(AF$3,#REF!,0)),0)</f>
        <v>0</v>
      </c>
      <c r="AG492" s="67">
        <f t="array" ref="AG492">IFERROR(INDEX(#REF!,MATCH($A474&amp;$D492,#REF!,0),MATCH(AG$3,#REF!,0)),0)</f>
        <v>0</v>
      </c>
      <c r="AH492" s="67">
        <f t="array" ref="AH492">IFERROR(INDEX(#REF!,MATCH($A474&amp;$D492,#REF!,0),MATCH(AH$3,#REF!,0)),0)</f>
        <v>0</v>
      </c>
      <c r="AI492" s="67">
        <f t="array" ref="AI492">IFERROR(INDEX(#REF!,MATCH($A474&amp;$D492,#REF!,0),MATCH(AI$3,#REF!,0)),0)</f>
        <v>0</v>
      </c>
      <c r="AJ492" s="67">
        <f t="array" ref="AJ492">IFERROR(INDEX(#REF!,MATCH($A474&amp;$D492,#REF!,0),MATCH(AJ$3,#REF!,0)),0)</f>
        <v>0</v>
      </c>
      <c r="AK492" s="60"/>
      <c r="AL492" s="87">
        <f t="shared" si="1283"/>
        <v>0</v>
      </c>
      <c r="AM492" s="62" t="e">
        <f>AL492/AL476</f>
        <v>#DIV/0!</v>
      </c>
      <c r="AN492" s="60" t="e">
        <f>D474&amp;D492</f>
        <v>#REF!</v>
      </c>
      <c r="AO492" s="67">
        <f t="array" ref="AO492">IFERROR(INDEX(#REF!,MATCH($A474&amp;$D492,#REF!,0),MATCH(AO$3,#REF!,0)),0)</f>
        <v>0</v>
      </c>
      <c r="AP492" s="67">
        <f t="array" ref="AP492">IFERROR(INDEX(#REF!,MATCH($A474&amp;$D492,#REF!,0),MATCH(AP$3,#REF!,0)),0)</f>
        <v>0</v>
      </c>
      <c r="AQ492" s="67">
        <f t="array" ref="AQ492">IFERROR(INDEX(#REF!,MATCH($A474&amp;$D492,#REF!,0),MATCH(AQ$3,#REF!,0)),0)</f>
        <v>0</v>
      </c>
      <c r="AR492" s="67">
        <f t="array" ref="AR492">IFERROR(INDEX(#REF!,MATCH($A474&amp;$D492,#REF!,0),MATCH(AR$3,#REF!,0)),0)</f>
        <v>0</v>
      </c>
      <c r="AS492" s="67">
        <f t="array" ref="AS492">IFERROR(INDEX(#REF!,MATCH($A474&amp;$D492,#REF!,0),MATCH(AS$3,#REF!,0)),0)</f>
        <v>0</v>
      </c>
      <c r="AT492" s="67">
        <f t="array" ref="AT492">IFERROR(INDEX(#REF!,MATCH($A474&amp;$D492,#REF!,0),MATCH(AT$3,#REF!,0)),0)</f>
        <v>0</v>
      </c>
      <c r="AU492" s="67">
        <f t="array" ref="AU492">IFERROR(INDEX(#REF!,MATCH($A474&amp;$D492,#REF!,0),MATCH(AU$3,#REF!,0)),0)</f>
        <v>0</v>
      </c>
      <c r="AV492" s="67">
        <f t="array" ref="AV492">IFERROR(INDEX(#REF!,MATCH($A474&amp;$D492,#REF!,0),MATCH(AV$3,#REF!,0)),0)</f>
        <v>0</v>
      </c>
      <c r="AW492" s="67">
        <f t="array" ref="AW492">IFERROR(INDEX(#REF!,MATCH($A474&amp;$D492,#REF!,0),MATCH(AW$3,#REF!,0)),0)</f>
        <v>0</v>
      </c>
      <c r="AX492" s="67">
        <f t="array" ref="AX492">IFERROR(INDEX(#REF!,MATCH($A474&amp;$D492,#REF!,0),MATCH(AX$3,#REF!,0)),0)</f>
        <v>0</v>
      </c>
      <c r="AY492" s="67">
        <f t="array" ref="AY492">IFERROR(INDEX(#REF!,MATCH($A474&amp;$D492,#REF!,0),MATCH(AY$3,#REF!,0)),0)</f>
        <v>0</v>
      </c>
      <c r="AZ492" s="67">
        <f t="array" ref="AZ492">IFERROR(INDEX(#REF!,MATCH($A474&amp;$D492,#REF!,0),MATCH(AZ$3,#REF!,0)),0)</f>
        <v>0</v>
      </c>
      <c r="BA492" s="60"/>
      <c r="BB492" s="87">
        <f t="shared" si="1284"/>
        <v>0</v>
      </c>
      <c r="BC492" s="62" t="e">
        <f>BB492/BB476</f>
        <v>#DIV/0!</v>
      </c>
      <c r="BD492" s="60"/>
      <c r="BE492" s="94" t="e">
        <f t="array" ref="BE492">INDEX(#REF!,MATCH($D474,#REF!,0),MATCH("Carência",#REF!,0))</f>
        <v>#REF!</v>
      </c>
      <c r="BF492" s="141" t="e">
        <f t="array" ref="BF492">INDEX(#REF!,MATCH($D474,#REF!,0),MATCH($D492,#REF!,0))</f>
        <v>#REF!</v>
      </c>
      <c r="BG492" s="142" t="e">
        <f t="array" ref="BG492">INDEX(#REF!,MATCH($D474,#REF!,0),MATCH("CTO",#REF!,0))</f>
        <v>#REF!</v>
      </c>
      <c r="BH492" s="143" t="e">
        <f>EDATE(BH476,BE492)</f>
        <v>#REF!</v>
      </c>
      <c r="BI492" s="144"/>
      <c r="BJ492" s="142">
        <v>-1</v>
      </c>
      <c r="BK492" s="143">
        <v>46054</v>
      </c>
      <c r="BL492" s="60"/>
      <c r="BM492" s="67">
        <f t="array" ref="BM492">IFERROR(INDEX(#REF!,MATCH($A474&amp;$D492,#REF!,0),MATCH(BM$3,#REF!,0)),0)</f>
        <v>0</v>
      </c>
      <c r="BN492" s="67">
        <f t="array" ref="BN492">IFERROR(INDEX(#REF!,MATCH($A474&amp;$D492,#REF!,0),MATCH(BN$3,#REF!,0)),0)</f>
        <v>0</v>
      </c>
      <c r="BO492" s="67">
        <f t="array" ref="BO492">IFERROR(INDEX(#REF!,MATCH($A474&amp;$D492,#REF!,0),MATCH(BO$3,#REF!,0)),0)</f>
        <v>0</v>
      </c>
      <c r="BP492" s="67">
        <f t="array" ref="BP492">IFERROR(INDEX(#REF!,MATCH($A474&amp;$D492,#REF!,0),MATCH(BP$3,#REF!,0)),0)</f>
        <v>0</v>
      </c>
      <c r="BQ492" s="67" t="e">
        <f t="array" ref="BQ492">((BQ476*$G492*--(AND($BF492=0,$BG492=0))+$BF492+BQ476*$BG492)*--(BQ$3&gt;=$BH492))*(1+$BJ492*--(BQ$3&gt;=$BK492))*--(IFERROR(MOD(MONTH(BQ$3),$BI492),0)=0)*(1+IFERROR(INDEX(#REF!,MATCH($D474,#REF!,0),MATCH("AI"&amp;MONTH(BQ$3),#REF!,0)),0))</f>
        <v>#REF!</v>
      </c>
      <c r="BR492" s="67" t="e">
        <f t="array" ref="BR492">((BR476*$G492*--(AND($BF492=0,$BG492=0))+$BF492+BR476*$BG492)*--(BR$3&gt;=$BH492))*(1+$BJ492*--(BR$3&gt;=$BK492))*--(IFERROR(MOD(MONTH(BR$3),$BI492),0)=0)*(1+IFERROR(INDEX(#REF!,MATCH($D474,#REF!,0),MATCH("AI"&amp;MONTH(BR$3),#REF!,0)),0))</f>
        <v>#REF!</v>
      </c>
      <c r="BS492" s="67" t="e">
        <f t="array" ref="BS492">((BS476*$G492*--(AND($BF492=0,$BG492=0))+$BF492+BS476*$BG492)*--(BS$3&gt;=$BH492))*(1+$BJ492*--(BS$3&gt;=$BK492))*--(IFERROR(MOD(MONTH(BS$3),$BI492),0)=0)*(1+IFERROR(INDEX(#REF!,MATCH($D474,#REF!,0),MATCH("AI"&amp;MONTH(BS$3),#REF!,0)),0))</f>
        <v>#REF!</v>
      </c>
      <c r="BT492" s="67" t="e">
        <f t="array" ref="BT492">((BT476*$G492*--(AND($BF492=0,$BG492=0))+$BF492+BT476*$BG492)*--(BT$3&gt;=$BH492))*(1+$BJ492*--(BT$3&gt;=$BK492))*--(IFERROR(MOD(MONTH(BT$3),$BI492),0)=0)*(1+IFERROR(INDEX(#REF!,MATCH($D474,#REF!,0),MATCH("AI"&amp;MONTH(BT$3),#REF!,0)),0))</f>
        <v>#REF!</v>
      </c>
      <c r="BU492" s="67" t="e">
        <f t="array" ref="BU492">((BU476*$G492*--(AND($BF492=0,$BG492=0))+$BF492+BU476*$BG492)*--(BU$3&gt;=$BH492))*(1+$BJ492*--(BU$3&gt;=$BK492))*--(IFERROR(MOD(MONTH(BU$3),$BI492),0)=0)*(1+IFERROR(INDEX(#REF!,MATCH($D474,#REF!,0),MATCH("AI"&amp;MONTH(BU$3),#REF!,0)),0))</f>
        <v>#REF!</v>
      </c>
      <c r="BV492" s="67" t="e">
        <f t="array" ref="BV492">((BV476*$G492*--(AND($BF492=0,$BG492=0))+$BF492+BV476*$BG492)*--(BV$3&gt;=$BH492))*(1+$BJ492*--(BV$3&gt;=$BK492))*--(IFERROR(MOD(MONTH(BV$3),$BI492),0)=0)*(1+IFERROR(INDEX(#REF!,MATCH($D474,#REF!,0),MATCH("AI"&amp;MONTH(BV$3),#REF!,0)),0))</f>
        <v>#REF!</v>
      </c>
      <c r="BW492" s="67" t="e">
        <f t="array" ref="BW492">((BW476*$G492*--(AND($BF492=0,$BG492=0))+$BF492+BW476*$BG492)*--(BW$3&gt;=$BH492))*(1+$BJ492*--(BW$3&gt;=$BK492))*--(IFERROR(MOD(MONTH(BW$3),$BI492),0)=0)*(1+IFERROR(INDEX(#REF!,MATCH($D474,#REF!,0),MATCH("AI"&amp;MONTH(BW$3),#REF!,0)),0))</f>
        <v>#REF!</v>
      </c>
      <c r="BX492" s="67" t="e">
        <f t="array" ref="BX492">((BX476*$G492*--(AND($BF492=0,$BG492=0))+$BF492+BX476*$BG492)*--(BX$3&gt;=$BH492))*(1+$BJ492*--(BX$3&gt;=$BK492))*--(IFERROR(MOD(MONTH(BX$3),$BI492),0)=0)*(1+IFERROR(INDEX(#REF!,MATCH($D474,#REF!,0),MATCH("AI"&amp;MONTH(BX$3),#REF!,0)),0))</f>
        <v>#REF!</v>
      </c>
      <c r="BY492" s="60"/>
      <c r="BZ492" s="87" t="e">
        <f t="shared" si="1285"/>
        <v>#REF!</v>
      </c>
      <c r="CA492" s="62" t="e">
        <f>BZ492/BZ476</f>
        <v>#REF!</v>
      </c>
      <c r="CB492" s="60"/>
      <c r="CC492" s="67" t="e">
        <f t="array" ref="CC492">((CC476*$G492*--(AND($BF492=0,$BG492=0))+$BF492+CC476*$BG492)*--(CC$3&gt;=$BH492))*(1+$BJ492*--(CC$3&gt;=$BK492))*--(IFERROR(MOD(MONTH(CC$3),$BI492),0)=0)*(1+IFERROR(INDEX(#REF!,MATCH($D474,#REF!,0),MATCH("AI"&amp;MONTH(CC$3),#REF!,0)),0))</f>
        <v>#REF!</v>
      </c>
      <c r="CD492" s="67" t="e">
        <f t="array" ref="CD492">((CD476*$G492*--(AND($BF492=0,$BG492=0))+$BF492+CD476*$BG492)*--(CD$3&gt;=$BH492))*(1+$BJ492*--(CD$3&gt;=$BK492))*--(IFERROR(MOD(MONTH(CD$3),$BI492),0)=0)*(1+IFERROR(INDEX(#REF!,MATCH($D474,#REF!,0),MATCH("AI"&amp;MONTH(CD$3),#REF!,0)),0))</f>
        <v>#REF!</v>
      </c>
      <c r="CE492" s="67" t="e">
        <f t="array" ref="CE492">((CE476*$G492*--(AND($BF492=0,$BG492=0))+$BF492+CE476*$BG492)*--(CE$3&gt;=$BH492))*(1+$BJ492*--(CE$3&gt;=$BK492))*--(IFERROR(MOD(MONTH(CE$3),$BI492),0)=0)*(1+IFERROR(INDEX(#REF!,MATCH($D474,#REF!,0),MATCH("AI"&amp;MONTH(CE$3),#REF!,0)),0))</f>
        <v>#REF!</v>
      </c>
      <c r="CF492" s="67" t="e">
        <f t="array" ref="CF492">((CF476*$G492*--(AND($BF492=0,$BG492=0))+$BF492+CF476*$BG492)*--(CF$3&gt;=$BH492))*(1+$BJ492*--(CF$3&gt;=$BK492))*--(IFERROR(MOD(MONTH(CF$3),$BI492),0)=0)*(1+IFERROR(INDEX(#REF!,MATCH($D474,#REF!,0),MATCH("AI"&amp;MONTH(CF$3),#REF!,0)),0))</f>
        <v>#REF!</v>
      </c>
      <c r="CG492" s="67" t="e">
        <f t="array" ref="CG492">((CG476*$G492*--(AND($BF492=0,$BG492=0))+$BF492+CG476*$BG492)*--(CG$3&gt;=$BH492))*(1+$BJ492*--(CG$3&gt;=$BK492))*--(IFERROR(MOD(MONTH(CG$3),$BI492),0)=0)*(1+IFERROR(INDEX(#REF!,MATCH($D474,#REF!,0),MATCH("AI"&amp;MONTH(CG$3),#REF!,0)),0))</f>
        <v>#REF!</v>
      </c>
      <c r="CH492" s="67" t="e">
        <f t="array" ref="CH492">((CH476*$G492*--(AND($BF492=0,$BG492=0))+$BF492+CH476*$BG492)*--(CH$3&gt;=$BH492))*(1+$BJ492*--(CH$3&gt;=$BK492))*--(IFERROR(MOD(MONTH(CH$3),$BI492),0)=0)*(1+IFERROR(INDEX(#REF!,MATCH($D474,#REF!,0),MATCH("AI"&amp;MONTH(CH$3),#REF!,0)),0))</f>
        <v>#REF!</v>
      </c>
      <c r="CI492" s="67" t="e">
        <f t="array" ref="CI492">((CI476*$G492*--(AND($BF492=0,$BG492=0))+$BF492+CI476*$BG492)*--(CI$3&gt;=$BH492))*(1+$BJ492*--(CI$3&gt;=$BK492))*--(IFERROR(MOD(MONTH(CI$3),$BI492),0)=0)*(1+IFERROR(INDEX(#REF!,MATCH($D474,#REF!,0),MATCH("AI"&amp;MONTH(CI$3),#REF!,0)),0))</f>
        <v>#REF!</v>
      </c>
      <c r="CJ492" s="67" t="e">
        <f t="array" ref="CJ492">((CJ476*$G492*--(AND($BF492=0,$BG492=0))+$BF492+CJ476*$BG492)*--(CJ$3&gt;=$BH492))*(1+$BJ492*--(CJ$3&gt;=$BK492))*--(IFERROR(MOD(MONTH(CJ$3),$BI492),0)=0)*(1+IFERROR(INDEX(#REF!,MATCH($D474,#REF!,0),MATCH("AI"&amp;MONTH(CJ$3),#REF!,0)),0))</f>
        <v>#REF!</v>
      </c>
      <c r="CK492" s="67" t="e">
        <f t="array" ref="CK492">((CK476*$G492*--(AND($BF492=0,$BG492=0))+$BF492+CK476*$BG492)*--(CK$3&gt;=$BH492))*(1+$BJ492*--(CK$3&gt;=$BK492))*--(IFERROR(MOD(MONTH(CK$3),$BI492),0)=0)*(1+IFERROR(INDEX(#REF!,MATCH($D474,#REF!,0),MATCH("AI"&amp;MONTH(CK$3),#REF!,0)),0))</f>
        <v>#REF!</v>
      </c>
      <c r="CL492" s="67" t="e">
        <f t="array" ref="CL492">((CL476*$G492*--(AND($BF492=0,$BG492=0))+$BF492+CL476*$BG492)*--(CL$3&gt;=$BH492))*(1+$BJ492*--(CL$3&gt;=$BK492))*--(IFERROR(MOD(MONTH(CL$3),$BI492),0)=0)*(1+IFERROR(INDEX(#REF!,MATCH($D474,#REF!,0),MATCH("AI"&amp;MONTH(CL$3),#REF!,0)),0))</f>
        <v>#REF!</v>
      </c>
      <c r="CM492" s="67" t="e">
        <f t="array" ref="CM492">((CM476*$G492*--(AND($BF492=0,$BG492=0))+$BF492+CM476*$BG492)*--(CM$3&gt;=$BH492))*(1+$BJ492*--(CM$3&gt;=$BK492))*--(IFERROR(MOD(MONTH(CM$3),$BI492),0)=0)*(1+IFERROR(INDEX(#REF!,MATCH($D474,#REF!,0),MATCH("AI"&amp;MONTH(CM$3),#REF!,0)),0))</f>
        <v>#REF!</v>
      </c>
      <c r="CN492" s="67" t="e">
        <f t="array" ref="CN492">((CN476*$G492*--(AND($BF492=0,$BG492=0))+$BF492+CN476*$BG492)*--(CN$3&gt;=$BH492))*(1+$BJ492*--(CN$3&gt;=$BK492))*--(IFERROR(MOD(MONTH(CN$3),$BI492),0)=0)*(1+IFERROR(INDEX(#REF!,MATCH($D474,#REF!,0),MATCH("AI"&amp;MONTH(CN$3),#REF!,0)),0))</f>
        <v>#REF!</v>
      </c>
      <c r="CO492" s="60"/>
      <c r="CP492" s="87" t="e">
        <f t="shared" si="1286"/>
        <v>#REF!</v>
      </c>
      <c r="CQ492" s="62" t="e">
        <f>CP492/CP476</f>
        <v>#REF!</v>
      </c>
    </row>
    <row r="493" spans="1:95" ht="10.5" customHeight="1" outlineLevel="1" x14ac:dyDescent="0.25">
      <c r="A493" s="70" t="str">
        <f t="shared" si="1281"/>
        <v>DespesaOutras despesas lojas</v>
      </c>
      <c r="B493" s="70" t="s">
        <v>53</v>
      </c>
      <c r="C493" s="70"/>
      <c r="D493" s="60" t="s">
        <v>69</v>
      </c>
      <c r="E493" s="60" t="e">
        <f>D474</f>
        <v>#REF!</v>
      </c>
      <c r="F493" s="60"/>
      <c r="G493" s="62">
        <v>-7.4249683158962554E-4</v>
      </c>
      <c r="H493" s="60"/>
      <c r="I493" s="67" t="e">
        <f t="shared" ref="I493:T493" si="1343">SUM(I494:I497)</f>
        <v>#REF!</v>
      </c>
      <c r="J493" s="67" t="e">
        <f t="shared" si="1343"/>
        <v>#REF!</v>
      </c>
      <c r="K493" s="67" t="e">
        <f t="shared" si="1343"/>
        <v>#REF!</v>
      </c>
      <c r="L493" s="67" t="e">
        <f t="shared" si="1343"/>
        <v>#REF!</v>
      </c>
      <c r="M493" s="67" t="e">
        <f t="shared" si="1343"/>
        <v>#REF!</v>
      </c>
      <c r="N493" s="67" t="e">
        <f t="shared" si="1343"/>
        <v>#REF!</v>
      </c>
      <c r="O493" s="67" t="e">
        <f t="shared" si="1343"/>
        <v>#REF!</v>
      </c>
      <c r="P493" s="67" t="e">
        <f t="shared" si="1343"/>
        <v>#REF!</v>
      </c>
      <c r="Q493" s="67" t="e">
        <f t="shared" si="1343"/>
        <v>#REF!</v>
      </c>
      <c r="R493" s="67" t="e">
        <f t="shared" si="1343"/>
        <v>#REF!</v>
      </c>
      <c r="S493" s="67" t="e">
        <f t="shared" si="1343"/>
        <v>#REF!</v>
      </c>
      <c r="T493" s="67" t="e">
        <f t="shared" si="1343"/>
        <v>#REF!</v>
      </c>
      <c r="U493" s="60"/>
      <c r="V493" s="87" t="e">
        <f t="shared" si="1282"/>
        <v>#REF!</v>
      </c>
      <c r="W493" s="62" t="e">
        <f>V493/V476</f>
        <v>#REF!</v>
      </c>
      <c r="X493" s="60"/>
      <c r="Y493" s="67">
        <f t="shared" ref="Y493:AJ493" si="1344">SUM(Y494:Y497)</f>
        <v>0</v>
      </c>
      <c r="Z493" s="67">
        <f t="shared" si="1344"/>
        <v>0</v>
      </c>
      <c r="AA493" s="67">
        <f t="shared" si="1344"/>
        <v>0</v>
      </c>
      <c r="AB493" s="67">
        <f t="shared" si="1344"/>
        <v>0</v>
      </c>
      <c r="AC493" s="67">
        <f t="shared" si="1344"/>
        <v>0</v>
      </c>
      <c r="AD493" s="67">
        <f t="shared" si="1344"/>
        <v>0</v>
      </c>
      <c r="AE493" s="67">
        <f t="shared" si="1344"/>
        <v>0</v>
      </c>
      <c r="AF493" s="67">
        <f t="shared" si="1344"/>
        <v>0</v>
      </c>
      <c r="AG493" s="67">
        <f t="shared" si="1344"/>
        <v>0</v>
      </c>
      <c r="AH493" s="67">
        <f t="shared" si="1344"/>
        <v>0</v>
      </c>
      <c r="AI493" s="67">
        <f t="shared" si="1344"/>
        <v>0</v>
      </c>
      <c r="AJ493" s="67">
        <f t="shared" si="1344"/>
        <v>0</v>
      </c>
      <c r="AK493" s="60"/>
      <c r="AL493" s="87">
        <f t="shared" si="1283"/>
        <v>0</v>
      </c>
      <c r="AM493" s="62" t="e">
        <f>AL493/AL476</f>
        <v>#DIV/0!</v>
      </c>
      <c r="AN493" s="60" t="e">
        <f>D474&amp;D493</f>
        <v>#REF!</v>
      </c>
      <c r="AO493" s="67">
        <f t="shared" ref="AO493:AZ493" si="1345">SUM(AO494:AO497)</f>
        <v>0</v>
      </c>
      <c r="AP493" s="67">
        <f t="shared" si="1345"/>
        <v>0</v>
      </c>
      <c r="AQ493" s="67">
        <f t="shared" si="1345"/>
        <v>0</v>
      </c>
      <c r="AR493" s="67">
        <f t="shared" si="1345"/>
        <v>0</v>
      </c>
      <c r="AS493" s="67">
        <f t="shared" si="1345"/>
        <v>0</v>
      </c>
      <c r="AT493" s="67">
        <f t="shared" si="1345"/>
        <v>0</v>
      </c>
      <c r="AU493" s="67">
        <f t="shared" si="1345"/>
        <v>0</v>
      </c>
      <c r="AV493" s="67">
        <f t="shared" si="1345"/>
        <v>0</v>
      </c>
      <c r="AW493" s="67">
        <f t="shared" si="1345"/>
        <v>0</v>
      </c>
      <c r="AX493" s="67">
        <f t="shared" si="1345"/>
        <v>0</v>
      </c>
      <c r="AY493" s="67">
        <f t="shared" si="1345"/>
        <v>0</v>
      </c>
      <c r="AZ493" s="67">
        <f t="shared" si="1345"/>
        <v>0</v>
      </c>
      <c r="BA493" s="60"/>
      <c r="BB493" s="87">
        <f t="shared" si="1284"/>
        <v>0</v>
      </c>
      <c r="BC493" s="62" t="e">
        <f>BB493/BB476</f>
        <v>#DIV/0!</v>
      </c>
      <c r="BD493" s="60"/>
      <c r="BE493" s="67">
        <f t="shared" ref="BE493:BG497" si="1346">INDEX($BE$4:$BK$115,MATCH($D493,$D$4:$D$115,0),MATCH(BE$475,$BE$4:$BK$4,0))</f>
        <v>0</v>
      </c>
      <c r="BF493" s="119">
        <f t="shared" si="1346"/>
        <v>0</v>
      </c>
      <c r="BG493" s="120">
        <f t="shared" si="1346"/>
        <v>0</v>
      </c>
      <c r="BH493" s="121" t="e">
        <f>BH476</f>
        <v>#REF!</v>
      </c>
      <c r="BI493" s="121">
        <f t="shared" ref="BI493:BI500" si="1347">INDEX($BE$4:$BK$115,MATCH($D493,$D$4:$D$115,0),MATCH(BI$475,$BE$4:$BK$4,0))</f>
        <v>0</v>
      </c>
      <c r="BJ493" s="120">
        <v>-1</v>
      </c>
      <c r="BK493" s="121">
        <v>46054</v>
      </c>
      <c r="BL493" s="60"/>
      <c r="BM493" s="67">
        <f t="shared" ref="BM493:BX493" si="1348">SUM(BM494:BM497)</f>
        <v>0</v>
      </c>
      <c r="BN493" s="67">
        <f t="shared" si="1348"/>
        <v>0</v>
      </c>
      <c r="BO493" s="67">
        <f t="shared" si="1348"/>
        <v>0</v>
      </c>
      <c r="BP493" s="67">
        <f t="shared" si="1348"/>
        <v>0</v>
      </c>
      <c r="BQ493" s="67" t="e">
        <f t="shared" si="1348"/>
        <v>#REF!</v>
      </c>
      <c r="BR493" s="67" t="e">
        <f t="shared" si="1348"/>
        <v>#REF!</v>
      </c>
      <c r="BS493" s="67" t="e">
        <f t="shared" si="1348"/>
        <v>#REF!</v>
      </c>
      <c r="BT493" s="67" t="e">
        <f t="shared" si="1348"/>
        <v>#REF!</v>
      </c>
      <c r="BU493" s="67" t="e">
        <f t="shared" si="1348"/>
        <v>#REF!</v>
      </c>
      <c r="BV493" s="67" t="e">
        <f t="shared" si="1348"/>
        <v>#REF!</v>
      </c>
      <c r="BW493" s="67" t="e">
        <f t="shared" si="1348"/>
        <v>#REF!</v>
      </c>
      <c r="BX493" s="67" t="e">
        <f t="shared" si="1348"/>
        <v>#REF!</v>
      </c>
      <c r="BY493" s="60"/>
      <c r="BZ493" s="87" t="e">
        <f t="shared" si="1285"/>
        <v>#REF!</v>
      </c>
      <c r="CA493" s="62" t="e">
        <f>BZ493/BZ476</f>
        <v>#REF!</v>
      </c>
      <c r="CB493" s="60"/>
      <c r="CC493" s="67" t="e">
        <f t="shared" ref="CC493:CN493" si="1349">SUM(CC494:CC497)</f>
        <v>#REF!</v>
      </c>
      <c r="CD493" s="67" t="e">
        <f t="shared" si="1349"/>
        <v>#REF!</v>
      </c>
      <c r="CE493" s="67" t="e">
        <f t="shared" si="1349"/>
        <v>#REF!</v>
      </c>
      <c r="CF493" s="67" t="e">
        <f t="shared" si="1349"/>
        <v>#REF!</v>
      </c>
      <c r="CG493" s="67" t="e">
        <f t="shared" si="1349"/>
        <v>#REF!</v>
      </c>
      <c r="CH493" s="67" t="e">
        <f t="shared" si="1349"/>
        <v>#REF!</v>
      </c>
      <c r="CI493" s="67" t="e">
        <f t="shared" si="1349"/>
        <v>#REF!</v>
      </c>
      <c r="CJ493" s="67" t="e">
        <f t="shared" si="1349"/>
        <v>#REF!</v>
      </c>
      <c r="CK493" s="67" t="e">
        <f t="shared" si="1349"/>
        <v>#REF!</v>
      </c>
      <c r="CL493" s="67" t="e">
        <f t="shared" si="1349"/>
        <v>#REF!</v>
      </c>
      <c r="CM493" s="67" t="e">
        <f t="shared" si="1349"/>
        <v>#REF!</v>
      </c>
      <c r="CN493" s="67" t="e">
        <f t="shared" si="1349"/>
        <v>#REF!</v>
      </c>
      <c r="CO493" s="60"/>
      <c r="CP493" s="87" t="e">
        <f t="shared" si="1286"/>
        <v>#REF!</v>
      </c>
      <c r="CQ493" s="62" t="e">
        <f>CP493/CP476</f>
        <v>#REF!</v>
      </c>
    </row>
    <row r="494" spans="1:95" ht="10.5" customHeight="1" outlineLevel="2" x14ac:dyDescent="0.25">
      <c r="A494" s="70" t="str">
        <f t="shared" si="1281"/>
        <v>DespesaEscritório/informática/caixinha</v>
      </c>
      <c r="B494" s="114" t="s">
        <v>53</v>
      </c>
      <c r="C494" s="78" t="s">
        <v>258</v>
      </c>
      <c r="D494" s="79" t="s">
        <v>259</v>
      </c>
      <c r="E494" s="79" t="e">
        <f>D474</f>
        <v>#REF!</v>
      </c>
      <c r="F494" s="79"/>
      <c r="G494" s="85">
        <v>0</v>
      </c>
      <c r="H494" s="79"/>
      <c r="I494" s="94" t="e">
        <f t="shared" ref="I494:T494" si="1350">(I476*$G494*--(AND($BF494=0,$BG494=0))+$BF494+I476*$BG494)*--(I$3&gt;=$BH494)*((1+$BJ494)*--(I$3&gt;=$BH494))</f>
        <v>#REF!</v>
      </c>
      <c r="J494" s="94" t="e">
        <f t="shared" si="1350"/>
        <v>#REF!</v>
      </c>
      <c r="K494" s="94" t="e">
        <f t="shared" si="1350"/>
        <v>#REF!</v>
      </c>
      <c r="L494" s="94" t="e">
        <f t="shared" si="1350"/>
        <v>#REF!</v>
      </c>
      <c r="M494" s="94" t="e">
        <f t="shared" si="1350"/>
        <v>#REF!</v>
      </c>
      <c r="N494" s="94" t="e">
        <f t="shared" si="1350"/>
        <v>#REF!</v>
      </c>
      <c r="O494" s="94" t="e">
        <f t="shared" si="1350"/>
        <v>#REF!</v>
      </c>
      <c r="P494" s="94" t="e">
        <f t="shared" si="1350"/>
        <v>#REF!</v>
      </c>
      <c r="Q494" s="94" t="e">
        <f t="shared" si="1350"/>
        <v>#REF!</v>
      </c>
      <c r="R494" s="94" t="e">
        <f t="shared" si="1350"/>
        <v>#REF!</v>
      </c>
      <c r="S494" s="94" t="e">
        <f t="shared" si="1350"/>
        <v>#REF!</v>
      </c>
      <c r="T494" s="94" t="e">
        <f t="shared" si="1350"/>
        <v>#REF!</v>
      </c>
      <c r="U494" s="79"/>
      <c r="V494" s="80"/>
      <c r="W494" s="85" t="e">
        <f>V494/V476</f>
        <v>#REF!</v>
      </c>
      <c r="X494" s="60"/>
      <c r="Y494" s="94">
        <f t="array" ref="Y494">IFERROR(INDEX(#REF!,MATCH($A474&amp;$D494,#REF!,0),MATCH(Y$3,#REF!,0)),0)</f>
        <v>0</v>
      </c>
      <c r="Z494" s="94">
        <f t="array" ref="Z494">IFERROR(INDEX(#REF!,MATCH($A474&amp;$D494,#REF!,0),MATCH(Z$3,#REF!,0)),0)</f>
        <v>0</v>
      </c>
      <c r="AA494" s="94">
        <f t="array" ref="AA494">IFERROR(INDEX(#REF!,MATCH($A474&amp;$D494,#REF!,0),MATCH(AA$3,#REF!,0)),0)</f>
        <v>0</v>
      </c>
      <c r="AB494" s="94">
        <f t="array" ref="AB494">IFERROR(INDEX(#REF!,MATCH($A474&amp;$D494,#REF!,0),MATCH(AB$3,#REF!,0)),0)</f>
        <v>0</v>
      </c>
      <c r="AC494" s="94">
        <f t="array" ref="AC494">IFERROR(INDEX(#REF!,MATCH($A474&amp;$D494,#REF!,0),MATCH(AC$3,#REF!,0)),0)</f>
        <v>0</v>
      </c>
      <c r="AD494" s="94">
        <f t="array" ref="AD494">IFERROR(INDEX(#REF!,MATCH($A474&amp;$D494,#REF!,0),MATCH(AD$3,#REF!,0)),0)</f>
        <v>0</v>
      </c>
      <c r="AE494" s="94">
        <f t="array" ref="AE494">IFERROR(INDEX(#REF!,MATCH($A474&amp;$D494,#REF!,0),MATCH(AE$3,#REF!,0)),0)</f>
        <v>0</v>
      </c>
      <c r="AF494" s="94">
        <f t="array" ref="AF494">IFERROR(INDEX(#REF!,MATCH($A474&amp;$D494,#REF!,0),MATCH(AF$3,#REF!,0)),0)</f>
        <v>0</v>
      </c>
      <c r="AG494" s="94">
        <f t="array" ref="AG494">IFERROR(INDEX(#REF!,MATCH($A474&amp;$D494,#REF!,0),MATCH(AG$3,#REF!,0)),0)</f>
        <v>0</v>
      </c>
      <c r="AH494" s="94">
        <f t="array" ref="AH494">IFERROR(INDEX(#REF!,MATCH($A474&amp;$D494,#REF!,0),MATCH(AH$3,#REF!,0)),0)</f>
        <v>0</v>
      </c>
      <c r="AI494" s="94">
        <f t="array" ref="AI494">IFERROR(INDEX(#REF!,MATCH($A474&amp;$D494,#REF!,0),MATCH(AI$3,#REF!,0)),0)</f>
        <v>0</v>
      </c>
      <c r="AJ494" s="94">
        <f t="array" ref="AJ494">IFERROR(INDEX(#REF!,MATCH($A474&amp;$D494,#REF!,0),MATCH(AJ$3,#REF!,0)),0)</f>
        <v>0</v>
      </c>
      <c r="AK494" s="79"/>
      <c r="AL494" s="80"/>
      <c r="AM494" s="85" t="e">
        <f>AL494/AL476</f>
        <v>#DIV/0!</v>
      </c>
      <c r="AN494" s="60" t="e">
        <f>D474&amp;D494</f>
        <v>#REF!</v>
      </c>
      <c r="AO494" s="94">
        <f t="array" ref="AO494">IFERROR(INDEX(#REF!,MATCH($A474&amp;$D494,#REF!,0),MATCH(AO$3,#REF!,0)),0)</f>
        <v>0</v>
      </c>
      <c r="AP494" s="94">
        <f t="array" ref="AP494">IFERROR(INDEX(#REF!,MATCH($A474&amp;$D494,#REF!,0),MATCH(AP$3,#REF!,0)),0)</f>
        <v>0</v>
      </c>
      <c r="AQ494" s="94">
        <f t="array" ref="AQ494">IFERROR(INDEX(#REF!,MATCH($A474&amp;$D494,#REF!,0),MATCH(AQ$3,#REF!,0)),0)</f>
        <v>0</v>
      </c>
      <c r="AR494" s="94">
        <f t="array" ref="AR494">IFERROR(INDEX(#REF!,MATCH($A474&amp;$D494,#REF!,0),MATCH(AR$3,#REF!,0)),0)</f>
        <v>0</v>
      </c>
      <c r="AS494" s="94">
        <f t="array" ref="AS494">IFERROR(INDEX(#REF!,MATCH($A474&amp;$D494,#REF!,0),MATCH(AS$3,#REF!,0)),0)</f>
        <v>0</v>
      </c>
      <c r="AT494" s="94">
        <f t="array" ref="AT494">IFERROR(INDEX(#REF!,MATCH($A474&amp;$D494,#REF!,0),MATCH(AT$3,#REF!,0)),0)</f>
        <v>0</v>
      </c>
      <c r="AU494" s="94">
        <f t="array" ref="AU494">IFERROR(INDEX(#REF!,MATCH($A474&amp;$D494,#REF!,0),MATCH(AU$3,#REF!,0)),0)</f>
        <v>0</v>
      </c>
      <c r="AV494" s="94">
        <f t="array" ref="AV494">IFERROR(INDEX(#REF!,MATCH($A474&amp;$D494,#REF!,0),MATCH(AV$3,#REF!,0)),0)</f>
        <v>0</v>
      </c>
      <c r="AW494" s="94">
        <f t="array" ref="AW494">IFERROR(INDEX(#REF!,MATCH($A474&amp;$D494,#REF!,0),MATCH(AW$3,#REF!,0)),0)</f>
        <v>0</v>
      </c>
      <c r="AX494" s="94">
        <f t="array" ref="AX494">IFERROR(INDEX(#REF!,MATCH($A474&amp;$D494,#REF!,0),MATCH(AX$3,#REF!,0)),0)</f>
        <v>0</v>
      </c>
      <c r="AY494" s="94">
        <f t="array" ref="AY494">IFERROR(INDEX(#REF!,MATCH($A474&amp;$D494,#REF!,0),MATCH(AY$3,#REF!,0)),0)</f>
        <v>0</v>
      </c>
      <c r="AZ494" s="94">
        <f t="array" ref="AZ494">IFERROR(INDEX(#REF!,MATCH($A474&amp;$D494,#REF!,0),MATCH(AZ$3,#REF!,0)),0)</f>
        <v>0</v>
      </c>
      <c r="BA494" s="79"/>
      <c r="BB494" s="80"/>
      <c r="BC494" s="85" t="e">
        <f>BB494/BB476</f>
        <v>#DIV/0!</v>
      </c>
      <c r="BD494" s="60"/>
      <c r="BE494" s="94">
        <f t="shared" si="1346"/>
        <v>0</v>
      </c>
      <c r="BF494" s="115">
        <f t="shared" si="1346"/>
        <v>0</v>
      </c>
      <c r="BG494" s="112">
        <f t="shared" si="1346"/>
        <v>0</v>
      </c>
      <c r="BH494" s="111" t="e">
        <f>BH476</f>
        <v>#REF!</v>
      </c>
      <c r="BI494" s="111">
        <f t="shared" si="1347"/>
        <v>0</v>
      </c>
      <c r="BJ494" s="112">
        <v>-1</v>
      </c>
      <c r="BK494" s="111">
        <v>46054</v>
      </c>
      <c r="BL494" s="60"/>
      <c r="BM494" s="94">
        <f t="array" ref="BM494">IFERROR(INDEX(#REF!,MATCH($A474&amp;$D494,#REF!,0),MATCH(BM$3,#REF!,0)),0)</f>
        <v>0</v>
      </c>
      <c r="BN494" s="94">
        <f t="array" ref="BN494">IFERROR(INDEX(#REF!,MATCH($A474&amp;$D494,#REF!,0),MATCH(BN$3,#REF!,0)),0)</f>
        <v>0</v>
      </c>
      <c r="BO494" s="94">
        <f t="array" ref="BO494">IFERROR(INDEX(#REF!,MATCH($A474&amp;$D494,#REF!,0),MATCH(BO$3,#REF!,0)),0)</f>
        <v>0</v>
      </c>
      <c r="BP494" s="94">
        <f t="array" ref="BP494">IFERROR(INDEX(#REF!,MATCH($A474&amp;$D494,#REF!,0),MATCH(BP$3,#REF!,0)),0)</f>
        <v>0</v>
      </c>
      <c r="BQ494" s="94" t="e">
        <f t="shared" ref="BQ494:BX494" si="1351">(BQ476*$G494*--(AND($BF494=0,$BG494=0))+$BF494+BQ476*$BG494)*--(BQ$3&gt;=$BH494)*((1+$BJ494)*--(BQ$3&gt;=$BH494))</f>
        <v>#REF!</v>
      </c>
      <c r="BR494" s="94" t="e">
        <f t="shared" si="1351"/>
        <v>#REF!</v>
      </c>
      <c r="BS494" s="94" t="e">
        <f t="shared" si="1351"/>
        <v>#REF!</v>
      </c>
      <c r="BT494" s="94" t="e">
        <f t="shared" si="1351"/>
        <v>#REF!</v>
      </c>
      <c r="BU494" s="94" t="e">
        <f t="shared" si="1351"/>
        <v>#REF!</v>
      </c>
      <c r="BV494" s="94" t="e">
        <f t="shared" si="1351"/>
        <v>#REF!</v>
      </c>
      <c r="BW494" s="94" t="e">
        <f t="shared" si="1351"/>
        <v>#REF!</v>
      </c>
      <c r="BX494" s="94" t="e">
        <f t="shared" si="1351"/>
        <v>#REF!</v>
      </c>
      <c r="BY494" s="79"/>
      <c r="BZ494" s="80"/>
      <c r="CA494" s="85" t="e">
        <f>BZ494/BZ476</f>
        <v>#REF!</v>
      </c>
      <c r="CB494" s="60"/>
      <c r="CC494" s="94" t="e">
        <f t="shared" ref="CC494:CN494" si="1352">(CC476*$G494*--(AND($BF494=0,$BG494=0))+$BF494+CC476*$BG494)*--(CC$3&gt;=$BH494)*((1+$BJ494)*--(CC$3&gt;=$BH494))</f>
        <v>#REF!</v>
      </c>
      <c r="CD494" s="94" t="e">
        <f t="shared" si="1352"/>
        <v>#REF!</v>
      </c>
      <c r="CE494" s="94" t="e">
        <f t="shared" si="1352"/>
        <v>#REF!</v>
      </c>
      <c r="CF494" s="94" t="e">
        <f t="shared" si="1352"/>
        <v>#REF!</v>
      </c>
      <c r="CG494" s="94" t="e">
        <f t="shared" si="1352"/>
        <v>#REF!</v>
      </c>
      <c r="CH494" s="94" t="e">
        <f t="shared" si="1352"/>
        <v>#REF!</v>
      </c>
      <c r="CI494" s="94" t="e">
        <f t="shared" si="1352"/>
        <v>#REF!</v>
      </c>
      <c r="CJ494" s="94" t="e">
        <f t="shared" si="1352"/>
        <v>#REF!</v>
      </c>
      <c r="CK494" s="94" t="e">
        <f t="shared" si="1352"/>
        <v>#REF!</v>
      </c>
      <c r="CL494" s="94" t="e">
        <f t="shared" si="1352"/>
        <v>#REF!</v>
      </c>
      <c r="CM494" s="94" t="e">
        <f t="shared" si="1352"/>
        <v>#REF!</v>
      </c>
      <c r="CN494" s="94" t="e">
        <f t="shared" si="1352"/>
        <v>#REF!</v>
      </c>
      <c r="CO494" s="79"/>
      <c r="CP494" s="80"/>
      <c r="CQ494" s="85" t="e">
        <f>CP494/CP476</f>
        <v>#REF!</v>
      </c>
    </row>
    <row r="495" spans="1:95" ht="10.5" customHeight="1" outlineLevel="2" x14ac:dyDescent="0.25">
      <c r="A495" s="70" t="str">
        <f t="shared" si="1281"/>
        <v>DespesaGráfica</v>
      </c>
      <c r="B495" s="114" t="s">
        <v>53</v>
      </c>
      <c r="C495" s="78" t="s">
        <v>260</v>
      </c>
      <c r="D495" s="79" t="s">
        <v>260</v>
      </c>
      <c r="E495" s="79" t="e">
        <f>D474</f>
        <v>#REF!</v>
      </c>
      <c r="F495" s="79"/>
      <c r="G495" s="85">
        <v>0</v>
      </c>
      <c r="H495" s="79"/>
      <c r="I495" s="94" t="e">
        <f t="shared" ref="I495:T495" si="1353">(I476*$G495*--(AND($BF495=0,$BG495=0))+$BF495+I476*$BG495)*--(I$3&gt;=$BH495)*((1+$BJ495)*--(I$3&gt;=$BH495))</f>
        <v>#REF!</v>
      </c>
      <c r="J495" s="94" t="e">
        <f t="shared" si="1353"/>
        <v>#REF!</v>
      </c>
      <c r="K495" s="94" t="e">
        <f t="shared" si="1353"/>
        <v>#REF!</v>
      </c>
      <c r="L495" s="94" t="e">
        <f t="shared" si="1353"/>
        <v>#REF!</v>
      </c>
      <c r="M495" s="94" t="e">
        <f t="shared" si="1353"/>
        <v>#REF!</v>
      </c>
      <c r="N495" s="94" t="e">
        <f t="shared" si="1353"/>
        <v>#REF!</v>
      </c>
      <c r="O495" s="94" t="e">
        <f t="shared" si="1353"/>
        <v>#REF!</v>
      </c>
      <c r="P495" s="94" t="e">
        <f t="shared" si="1353"/>
        <v>#REF!</v>
      </c>
      <c r="Q495" s="94" t="e">
        <f t="shared" si="1353"/>
        <v>#REF!</v>
      </c>
      <c r="R495" s="94" t="e">
        <f t="shared" si="1353"/>
        <v>#REF!</v>
      </c>
      <c r="S495" s="94" t="e">
        <f t="shared" si="1353"/>
        <v>#REF!</v>
      </c>
      <c r="T495" s="94" t="e">
        <f t="shared" si="1353"/>
        <v>#REF!</v>
      </c>
      <c r="U495" s="79"/>
      <c r="V495" s="80"/>
      <c r="W495" s="85" t="e">
        <f>V495/V476</f>
        <v>#REF!</v>
      </c>
      <c r="X495" s="60"/>
      <c r="Y495" s="94">
        <f t="array" ref="Y495">IFERROR(INDEX(#REF!,MATCH($A474&amp;$D495,#REF!,0),MATCH(Y$3,#REF!,0)),0)</f>
        <v>0</v>
      </c>
      <c r="Z495" s="94">
        <f t="array" ref="Z495">IFERROR(INDEX(#REF!,MATCH($A474&amp;$D495,#REF!,0),MATCH(Z$3,#REF!,0)),0)</f>
        <v>0</v>
      </c>
      <c r="AA495" s="94">
        <f t="array" ref="AA495">IFERROR(INDEX(#REF!,MATCH($A474&amp;$D495,#REF!,0),MATCH(AA$3,#REF!,0)),0)</f>
        <v>0</v>
      </c>
      <c r="AB495" s="94">
        <f t="array" ref="AB495">IFERROR(INDEX(#REF!,MATCH($A474&amp;$D495,#REF!,0),MATCH(AB$3,#REF!,0)),0)</f>
        <v>0</v>
      </c>
      <c r="AC495" s="94">
        <f t="array" ref="AC495">IFERROR(INDEX(#REF!,MATCH($A474&amp;$D495,#REF!,0),MATCH(AC$3,#REF!,0)),0)</f>
        <v>0</v>
      </c>
      <c r="AD495" s="94">
        <f t="array" ref="AD495">IFERROR(INDEX(#REF!,MATCH($A474&amp;$D495,#REF!,0),MATCH(AD$3,#REF!,0)),0)</f>
        <v>0</v>
      </c>
      <c r="AE495" s="94">
        <f t="array" ref="AE495">IFERROR(INDEX(#REF!,MATCH($A474&amp;$D495,#REF!,0),MATCH(AE$3,#REF!,0)),0)</f>
        <v>0</v>
      </c>
      <c r="AF495" s="94">
        <f t="array" ref="AF495">IFERROR(INDEX(#REF!,MATCH($A474&amp;$D495,#REF!,0),MATCH(AF$3,#REF!,0)),0)</f>
        <v>0</v>
      </c>
      <c r="AG495" s="94">
        <f t="array" ref="AG495">IFERROR(INDEX(#REF!,MATCH($A474&amp;$D495,#REF!,0),MATCH(AG$3,#REF!,0)),0)</f>
        <v>0</v>
      </c>
      <c r="AH495" s="94">
        <f t="array" ref="AH495">IFERROR(INDEX(#REF!,MATCH($A474&amp;$D495,#REF!,0),MATCH(AH$3,#REF!,0)),0)</f>
        <v>0</v>
      </c>
      <c r="AI495" s="94">
        <f t="array" ref="AI495">IFERROR(INDEX(#REF!,MATCH($A474&amp;$D495,#REF!,0),MATCH(AI$3,#REF!,0)),0)</f>
        <v>0</v>
      </c>
      <c r="AJ495" s="94">
        <f t="array" ref="AJ495">IFERROR(INDEX(#REF!,MATCH($A474&amp;$D495,#REF!,0),MATCH(AJ$3,#REF!,0)),0)</f>
        <v>0</v>
      </c>
      <c r="AK495" s="79"/>
      <c r="AL495" s="80"/>
      <c r="AM495" s="85" t="e">
        <f>AL495/AL476</f>
        <v>#DIV/0!</v>
      </c>
      <c r="AN495" s="60" t="e">
        <f>D474&amp;D495</f>
        <v>#REF!</v>
      </c>
      <c r="AO495" s="94">
        <f t="array" ref="AO495">IFERROR(INDEX(#REF!,MATCH($A474&amp;$D495,#REF!,0),MATCH(AO$3,#REF!,0)),0)</f>
        <v>0</v>
      </c>
      <c r="AP495" s="94">
        <f t="array" ref="AP495">IFERROR(INDEX(#REF!,MATCH($A474&amp;$D495,#REF!,0),MATCH(AP$3,#REF!,0)),0)</f>
        <v>0</v>
      </c>
      <c r="AQ495" s="94">
        <f t="array" ref="AQ495">IFERROR(INDEX(#REF!,MATCH($A474&amp;$D495,#REF!,0),MATCH(AQ$3,#REF!,0)),0)</f>
        <v>0</v>
      </c>
      <c r="AR495" s="94">
        <f t="array" ref="AR495">IFERROR(INDEX(#REF!,MATCH($A474&amp;$D495,#REF!,0),MATCH(AR$3,#REF!,0)),0)</f>
        <v>0</v>
      </c>
      <c r="AS495" s="94">
        <f t="array" ref="AS495">IFERROR(INDEX(#REF!,MATCH($A474&amp;$D495,#REF!,0),MATCH(AS$3,#REF!,0)),0)</f>
        <v>0</v>
      </c>
      <c r="AT495" s="94">
        <f t="array" ref="AT495">IFERROR(INDEX(#REF!,MATCH($A474&amp;$D495,#REF!,0),MATCH(AT$3,#REF!,0)),0)</f>
        <v>0</v>
      </c>
      <c r="AU495" s="94">
        <f t="array" ref="AU495">IFERROR(INDEX(#REF!,MATCH($A474&amp;$D495,#REF!,0),MATCH(AU$3,#REF!,0)),0)</f>
        <v>0</v>
      </c>
      <c r="AV495" s="94">
        <f t="array" ref="AV495">IFERROR(INDEX(#REF!,MATCH($A474&amp;$D495,#REF!,0),MATCH(AV$3,#REF!,0)),0)</f>
        <v>0</v>
      </c>
      <c r="AW495" s="94">
        <f t="array" ref="AW495">IFERROR(INDEX(#REF!,MATCH($A474&amp;$D495,#REF!,0),MATCH(AW$3,#REF!,0)),0)</f>
        <v>0</v>
      </c>
      <c r="AX495" s="94">
        <f t="array" ref="AX495">IFERROR(INDEX(#REF!,MATCH($A474&amp;$D495,#REF!,0),MATCH(AX$3,#REF!,0)),0)</f>
        <v>0</v>
      </c>
      <c r="AY495" s="94">
        <f t="array" ref="AY495">IFERROR(INDEX(#REF!,MATCH($A474&amp;$D495,#REF!,0),MATCH(AY$3,#REF!,0)),0)</f>
        <v>0</v>
      </c>
      <c r="AZ495" s="94">
        <f t="array" ref="AZ495">IFERROR(INDEX(#REF!,MATCH($A474&amp;$D495,#REF!,0),MATCH(AZ$3,#REF!,0)),0)</f>
        <v>0</v>
      </c>
      <c r="BA495" s="79"/>
      <c r="BB495" s="80"/>
      <c r="BC495" s="85" t="e">
        <f>BB495/BB476</f>
        <v>#DIV/0!</v>
      </c>
      <c r="BD495" s="60"/>
      <c r="BE495" s="94">
        <f t="shared" si="1346"/>
        <v>0</v>
      </c>
      <c r="BF495" s="115">
        <f t="shared" si="1346"/>
        <v>-300</v>
      </c>
      <c r="BG495" s="112">
        <f t="shared" si="1346"/>
        <v>0</v>
      </c>
      <c r="BH495" s="111" t="e">
        <f>BH476</f>
        <v>#REF!</v>
      </c>
      <c r="BI495" s="111">
        <f t="shared" si="1347"/>
        <v>0</v>
      </c>
      <c r="BJ495" s="112">
        <v>-1</v>
      </c>
      <c r="BK495" s="111">
        <v>46054</v>
      </c>
      <c r="BL495" s="60"/>
      <c r="BM495" s="94">
        <f t="array" ref="BM495">IFERROR(INDEX(#REF!,MATCH($A474&amp;$D495,#REF!,0),MATCH(BM$3,#REF!,0)),0)</f>
        <v>0</v>
      </c>
      <c r="BN495" s="94">
        <f t="array" ref="BN495">IFERROR(INDEX(#REF!,MATCH($A474&amp;$D495,#REF!,0),MATCH(BN$3,#REF!,0)),0)</f>
        <v>0</v>
      </c>
      <c r="BO495" s="94">
        <f t="array" ref="BO495">IFERROR(INDEX(#REF!,MATCH($A474&amp;$D495,#REF!,0),MATCH(BO$3,#REF!,0)),0)</f>
        <v>0</v>
      </c>
      <c r="BP495" s="94">
        <f t="array" ref="BP495">IFERROR(INDEX(#REF!,MATCH($A474&amp;$D495,#REF!,0),MATCH(BP$3,#REF!,0)),0)</f>
        <v>0</v>
      </c>
      <c r="BQ495" s="94" t="e">
        <f t="shared" ref="BQ495:BX495" si="1354">(BQ476*$G495*--(AND($BF495=0,$BG495=0))+$BF495+BQ476*$BG495)*--(BQ$3&gt;=$BH495)*((1+$BJ495)*--(BQ$3&gt;=$BH495))</f>
        <v>#REF!</v>
      </c>
      <c r="BR495" s="94" t="e">
        <f t="shared" si="1354"/>
        <v>#REF!</v>
      </c>
      <c r="BS495" s="94" t="e">
        <f t="shared" si="1354"/>
        <v>#REF!</v>
      </c>
      <c r="BT495" s="94" t="e">
        <f t="shared" si="1354"/>
        <v>#REF!</v>
      </c>
      <c r="BU495" s="94" t="e">
        <f t="shared" si="1354"/>
        <v>#REF!</v>
      </c>
      <c r="BV495" s="94" t="e">
        <f t="shared" si="1354"/>
        <v>#REF!</v>
      </c>
      <c r="BW495" s="94" t="e">
        <f t="shared" si="1354"/>
        <v>#REF!</v>
      </c>
      <c r="BX495" s="94" t="e">
        <f t="shared" si="1354"/>
        <v>#REF!</v>
      </c>
      <c r="BY495" s="79"/>
      <c r="BZ495" s="80"/>
      <c r="CA495" s="85" t="e">
        <f>BZ495/BZ476</f>
        <v>#REF!</v>
      </c>
      <c r="CB495" s="60"/>
      <c r="CC495" s="94" t="e">
        <f t="shared" ref="CC495:CN495" si="1355">(CC476*$G495*--(AND($BF495=0,$BG495=0))+$BF495+CC476*$BG495)*--(CC$3&gt;=$BH495)*((1+$BJ495)*--(CC$3&gt;=$BH495))</f>
        <v>#REF!</v>
      </c>
      <c r="CD495" s="94" t="e">
        <f t="shared" si="1355"/>
        <v>#REF!</v>
      </c>
      <c r="CE495" s="94" t="e">
        <f t="shared" si="1355"/>
        <v>#REF!</v>
      </c>
      <c r="CF495" s="94" t="e">
        <f t="shared" si="1355"/>
        <v>#REF!</v>
      </c>
      <c r="CG495" s="94" t="e">
        <f t="shared" si="1355"/>
        <v>#REF!</v>
      </c>
      <c r="CH495" s="94" t="e">
        <f t="shared" si="1355"/>
        <v>#REF!</v>
      </c>
      <c r="CI495" s="94" t="e">
        <f t="shared" si="1355"/>
        <v>#REF!</v>
      </c>
      <c r="CJ495" s="94" t="e">
        <f t="shared" si="1355"/>
        <v>#REF!</v>
      </c>
      <c r="CK495" s="94" t="e">
        <f t="shared" si="1355"/>
        <v>#REF!</v>
      </c>
      <c r="CL495" s="94" t="e">
        <f t="shared" si="1355"/>
        <v>#REF!</v>
      </c>
      <c r="CM495" s="94" t="e">
        <f t="shared" si="1355"/>
        <v>#REF!</v>
      </c>
      <c r="CN495" s="94" t="e">
        <f t="shared" si="1355"/>
        <v>#REF!</v>
      </c>
      <c r="CO495" s="79"/>
      <c r="CP495" s="80"/>
      <c r="CQ495" s="85" t="e">
        <f>CP495/CP476</f>
        <v>#REF!</v>
      </c>
    </row>
    <row r="496" spans="1:95" ht="10.5" customHeight="1" outlineLevel="2" x14ac:dyDescent="0.25">
      <c r="A496" s="70" t="str">
        <f t="shared" si="1281"/>
        <v>DespesaTáxi/motoboy</v>
      </c>
      <c r="B496" s="114" t="s">
        <v>53</v>
      </c>
      <c r="C496" s="78" t="s">
        <v>261</v>
      </c>
      <c r="D496" s="79" t="s">
        <v>262</v>
      </c>
      <c r="E496" s="79" t="e">
        <f>D474</f>
        <v>#REF!</v>
      </c>
      <c r="F496" s="79"/>
      <c r="G496" s="85">
        <v>0</v>
      </c>
      <c r="H496" s="79"/>
      <c r="I496" s="94" t="e">
        <f t="shared" ref="I496:T496" si="1356">(I476*$G496*--(AND($BF496=0,$BG496=0))+$BF496+I476*$BG496)*--(I$3&gt;=$BH496)*((1+$BJ496)*--(I$3&gt;=$BH496))</f>
        <v>#REF!</v>
      </c>
      <c r="J496" s="94" t="e">
        <f t="shared" si="1356"/>
        <v>#REF!</v>
      </c>
      <c r="K496" s="94" t="e">
        <f t="shared" si="1356"/>
        <v>#REF!</v>
      </c>
      <c r="L496" s="94" t="e">
        <f t="shared" si="1356"/>
        <v>#REF!</v>
      </c>
      <c r="M496" s="94" t="e">
        <f t="shared" si="1356"/>
        <v>#REF!</v>
      </c>
      <c r="N496" s="94" t="e">
        <f t="shared" si="1356"/>
        <v>#REF!</v>
      </c>
      <c r="O496" s="94" t="e">
        <f t="shared" si="1356"/>
        <v>#REF!</v>
      </c>
      <c r="P496" s="94" t="e">
        <f t="shared" si="1356"/>
        <v>#REF!</v>
      </c>
      <c r="Q496" s="94" t="e">
        <f t="shared" si="1356"/>
        <v>#REF!</v>
      </c>
      <c r="R496" s="94" t="e">
        <f t="shared" si="1356"/>
        <v>#REF!</v>
      </c>
      <c r="S496" s="94" t="e">
        <f t="shared" si="1356"/>
        <v>#REF!</v>
      </c>
      <c r="T496" s="94" t="e">
        <f t="shared" si="1356"/>
        <v>#REF!</v>
      </c>
      <c r="U496" s="79"/>
      <c r="V496" s="80"/>
      <c r="W496" s="85" t="e">
        <f>V496/V476</f>
        <v>#REF!</v>
      </c>
      <c r="X496" s="60"/>
      <c r="Y496" s="94">
        <f t="array" ref="Y496">IFERROR(INDEX(#REF!,MATCH($A474&amp;$D496,#REF!,0),MATCH(Y$3,#REF!,0)),0)</f>
        <v>0</v>
      </c>
      <c r="Z496" s="94">
        <f t="array" ref="Z496">IFERROR(INDEX(#REF!,MATCH($A474&amp;$D496,#REF!,0),MATCH(Z$3,#REF!,0)),0)</f>
        <v>0</v>
      </c>
      <c r="AA496" s="94">
        <f t="array" ref="AA496">IFERROR(INDEX(#REF!,MATCH($A474&amp;$D496,#REF!,0),MATCH(AA$3,#REF!,0)),0)</f>
        <v>0</v>
      </c>
      <c r="AB496" s="94">
        <f t="array" ref="AB496">IFERROR(INDEX(#REF!,MATCH($A474&amp;$D496,#REF!,0),MATCH(AB$3,#REF!,0)),0)</f>
        <v>0</v>
      </c>
      <c r="AC496" s="94">
        <f t="array" ref="AC496">IFERROR(INDEX(#REF!,MATCH($A474&amp;$D496,#REF!,0),MATCH(AC$3,#REF!,0)),0)</f>
        <v>0</v>
      </c>
      <c r="AD496" s="94">
        <f t="array" ref="AD496">IFERROR(INDEX(#REF!,MATCH($A474&amp;$D496,#REF!,0),MATCH(AD$3,#REF!,0)),0)</f>
        <v>0</v>
      </c>
      <c r="AE496" s="94">
        <f t="array" ref="AE496">IFERROR(INDEX(#REF!,MATCH($A474&amp;$D496,#REF!,0),MATCH(AE$3,#REF!,0)),0)</f>
        <v>0</v>
      </c>
      <c r="AF496" s="94">
        <f t="array" ref="AF496">IFERROR(INDEX(#REF!,MATCH($A474&amp;$D496,#REF!,0),MATCH(AF$3,#REF!,0)),0)</f>
        <v>0</v>
      </c>
      <c r="AG496" s="94">
        <f t="array" ref="AG496">IFERROR(INDEX(#REF!,MATCH($A474&amp;$D496,#REF!,0),MATCH(AG$3,#REF!,0)),0)</f>
        <v>0</v>
      </c>
      <c r="AH496" s="94">
        <f t="array" ref="AH496">IFERROR(INDEX(#REF!,MATCH($A474&amp;$D496,#REF!,0),MATCH(AH$3,#REF!,0)),0)</f>
        <v>0</v>
      </c>
      <c r="AI496" s="94">
        <f t="array" ref="AI496">IFERROR(INDEX(#REF!,MATCH($A474&amp;$D496,#REF!,0),MATCH(AI$3,#REF!,0)),0)</f>
        <v>0</v>
      </c>
      <c r="AJ496" s="94">
        <f t="array" ref="AJ496">IFERROR(INDEX(#REF!,MATCH($A474&amp;$D496,#REF!,0),MATCH(AJ$3,#REF!,0)),0)</f>
        <v>0</v>
      </c>
      <c r="AK496" s="79"/>
      <c r="AL496" s="80"/>
      <c r="AM496" s="85" t="e">
        <f>AL496/AL476</f>
        <v>#DIV/0!</v>
      </c>
      <c r="AN496" s="60" t="e">
        <f>D474&amp;D496</f>
        <v>#REF!</v>
      </c>
      <c r="AO496" s="94">
        <f t="array" ref="AO496">IFERROR(INDEX(#REF!,MATCH($A474&amp;$D496,#REF!,0),MATCH(AO$3,#REF!,0)),0)</f>
        <v>0</v>
      </c>
      <c r="AP496" s="94">
        <f t="array" ref="AP496">IFERROR(INDEX(#REF!,MATCH($A474&amp;$D496,#REF!,0),MATCH(AP$3,#REF!,0)),0)</f>
        <v>0</v>
      </c>
      <c r="AQ496" s="94">
        <f t="array" ref="AQ496">IFERROR(INDEX(#REF!,MATCH($A474&amp;$D496,#REF!,0),MATCH(AQ$3,#REF!,0)),0)</f>
        <v>0</v>
      </c>
      <c r="AR496" s="94">
        <f t="array" ref="AR496">IFERROR(INDEX(#REF!,MATCH($A474&amp;$D496,#REF!,0),MATCH(AR$3,#REF!,0)),0)</f>
        <v>0</v>
      </c>
      <c r="AS496" s="94">
        <f t="array" ref="AS496">IFERROR(INDEX(#REF!,MATCH($A474&amp;$D496,#REF!,0),MATCH(AS$3,#REF!,0)),0)</f>
        <v>0</v>
      </c>
      <c r="AT496" s="94">
        <f t="array" ref="AT496">IFERROR(INDEX(#REF!,MATCH($A474&amp;$D496,#REF!,0),MATCH(AT$3,#REF!,0)),0)</f>
        <v>0</v>
      </c>
      <c r="AU496" s="94">
        <f t="array" ref="AU496">IFERROR(INDEX(#REF!,MATCH($A474&amp;$D496,#REF!,0),MATCH(AU$3,#REF!,0)),0)</f>
        <v>0</v>
      </c>
      <c r="AV496" s="94">
        <f t="array" ref="AV496">IFERROR(INDEX(#REF!,MATCH($A474&amp;$D496,#REF!,0),MATCH(AV$3,#REF!,0)),0)</f>
        <v>0</v>
      </c>
      <c r="AW496" s="94">
        <f t="array" ref="AW496">IFERROR(INDEX(#REF!,MATCH($A474&amp;$D496,#REF!,0),MATCH(AW$3,#REF!,0)),0)</f>
        <v>0</v>
      </c>
      <c r="AX496" s="94">
        <f t="array" ref="AX496">IFERROR(INDEX(#REF!,MATCH($A474&amp;$D496,#REF!,0),MATCH(AX$3,#REF!,0)),0)</f>
        <v>0</v>
      </c>
      <c r="AY496" s="94">
        <f t="array" ref="AY496">IFERROR(INDEX(#REF!,MATCH($A474&amp;$D496,#REF!,0),MATCH(AY$3,#REF!,0)),0)</f>
        <v>0</v>
      </c>
      <c r="AZ496" s="94">
        <f t="array" ref="AZ496">IFERROR(INDEX(#REF!,MATCH($A474&amp;$D496,#REF!,0),MATCH(AZ$3,#REF!,0)),0)</f>
        <v>0</v>
      </c>
      <c r="BA496" s="79"/>
      <c r="BB496" s="80"/>
      <c r="BC496" s="85" t="e">
        <f>BB496/BB476</f>
        <v>#DIV/0!</v>
      </c>
      <c r="BD496" s="60"/>
      <c r="BE496" s="94">
        <f t="shared" si="1346"/>
        <v>0</v>
      </c>
      <c r="BF496" s="115">
        <f t="shared" si="1346"/>
        <v>0</v>
      </c>
      <c r="BG496" s="112">
        <f t="shared" si="1346"/>
        <v>0</v>
      </c>
      <c r="BH496" s="111" t="e">
        <f>BH476</f>
        <v>#REF!</v>
      </c>
      <c r="BI496" s="111">
        <f t="shared" si="1347"/>
        <v>0</v>
      </c>
      <c r="BJ496" s="112">
        <v>-1</v>
      </c>
      <c r="BK496" s="111">
        <v>46054</v>
      </c>
      <c r="BL496" s="60"/>
      <c r="BM496" s="94">
        <f t="array" ref="BM496">IFERROR(INDEX(#REF!,MATCH($A474&amp;$D496,#REF!,0),MATCH(BM$3,#REF!,0)),0)</f>
        <v>0</v>
      </c>
      <c r="BN496" s="94">
        <f t="array" ref="BN496">IFERROR(INDEX(#REF!,MATCH($A474&amp;$D496,#REF!,0),MATCH(BN$3,#REF!,0)),0)</f>
        <v>0</v>
      </c>
      <c r="BO496" s="94">
        <f t="array" ref="BO496">IFERROR(INDEX(#REF!,MATCH($A474&amp;$D496,#REF!,0),MATCH(BO$3,#REF!,0)),0)</f>
        <v>0</v>
      </c>
      <c r="BP496" s="94">
        <f t="array" ref="BP496">IFERROR(INDEX(#REF!,MATCH($A474&amp;$D496,#REF!,0),MATCH(BP$3,#REF!,0)),0)</f>
        <v>0</v>
      </c>
      <c r="BQ496" s="94" t="e">
        <f t="shared" ref="BQ496:BX496" si="1357">(BQ476*$G496*--(AND($BF496=0,$BG496=0))+$BF496+BQ476*$BG496)*--(BQ$3&gt;=$BH496)*((1+$BJ496)*--(BQ$3&gt;=$BH496))</f>
        <v>#REF!</v>
      </c>
      <c r="BR496" s="94" t="e">
        <f t="shared" si="1357"/>
        <v>#REF!</v>
      </c>
      <c r="BS496" s="94" t="e">
        <f t="shared" si="1357"/>
        <v>#REF!</v>
      </c>
      <c r="BT496" s="94" t="e">
        <f t="shared" si="1357"/>
        <v>#REF!</v>
      </c>
      <c r="BU496" s="94" t="e">
        <f t="shared" si="1357"/>
        <v>#REF!</v>
      </c>
      <c r="BV496" s="94" t="e">
        <f t="shared" si="1357"/>
        <v>#REF!</v>
      </c>
      <c r="BW496" s="94" t="e">
        <f t="shared" si="1357"/>
        <v>#REF!</v>
      </c>
      <c r="BX496" s="94" t="e">
        <f t="shared" si="1357"/>
        <v>#REF!</v>
      </c>
      <c r="BY496" s="79"/>
      <c r="BZ496" s="80"/>
      <c r="CA496" s="85" t="e">
        <f>BZ496/BZ476</f>
        <v>#REF!</v>
      </c>
      <c r="CB496" s="60"/>
      <c r="CC496" s="94" t="e">
        <f t="shared" ref="CC496:CN496" si="1358">(CC476*$G496*--(AND($BF496=0,$BG496=0))+$BF496+CC476*$BG496)*--(CC$3&gt;=$BH496)*((1+$BJ496)*--(CC$3&gt;=$BH496))</f>
        <v>#REF!</v>
      </c>
      <c r="CD496" s="94" t="e">
        <f t="shared" si="1358"/>
        <v>#REF!</v>
      </c>
      <c r="CE496" s="94" t="e">
        <f t="shared" si="1358"/>
        <v>#REF!</v>
      </c>
      <c r="CF496" s="94" t="e">
        <f t="shared" si="1358"/>
        <v>#REF!</v>
      </c>
      <c r="CG496" s="94" t="e">
        <f t="shared" si="1358"/>
        <v>#REF!</v>
      </c>
      <c r="CH496" s="94" t="e">
        <f t="shared" si="1358"/>
        <v>#REF!</v>
      </c>
      <c r="CI496" s="94" t="e">
        <f t="shared" si="1358"/>
        <v>#REF!</v>
      </c>
      <c r="CJ496" s="94" t="e">
        <f t="shared" si="1358"/>
        <v>#REF!</v>
      </c>
      <c r="CK496" s="94" t="e">
        <f t="shared" si="1358"/>
        <v>#REF!</v>
      </c>
      <c r="CL496" s="94" t="e">
        <f t="shared" si="1358"/>
        <v>#REF!</v>
      </c>
      <c r="CM496" s="94" t="e">
        <f t="shared" si="1358"/>
        <v>#REF!</v>
      </c>
      <c r="CN496" s="94" t="e">
        <f t="shared" si="1358"/>
        <v>#REF!</v>
      </c>
      <c r="CO496" s="79"/>
      <c r="CP496" s="80"/>
      <c r="CQ496" s="85" t="e">
        <f>CP496/CP476</f>
        <v>#REF!</v>
      </c>
    </row>
    <row r="497" spans="1:95" ht="10.5" customHeight="1" outlineLevel="2" x14ac:dyDescent="0.25">
      <c r="A497" s="70" t="str">
        <f t="shared" si="1281"/>
        <v>DespesaDespesas Gerais Loja</v>
      </c>
      <c r="B497" s="114" t="s">
        <v>53</v>
      </c>
      <c r="C497" s="78" t="s">
        <v>263</v>
      </c>
      <c r="D497" s="79" t="s">
        <v>264</v>
      </c>
      <c r="E497" s="79" t="e">
        <f>D474</f>
        <v>#REF!</v>
      </c>
      <c r="F497" s="79"/>
      <c r="G497" s="85">
        <v>0</v>
      </c>
      <c r="H497" s="79"/>
      <c r="I497" s="94" t="e">
        <f t="shared" ref="I497:T497" si="1359">(I476*$G497*--(AND($BF497=0,$BG497=0))+$BF497+I476*$BG497)*--(I$3&gt;=$BH497)*((1+$BJ497)*--(I$3&gt;=$BH497))</f>
        <v>#REF!</v>
      </c>
      <c r="J497" s="94" t="e">
        <f t="shared" si="1359"/>
        <v>#REF!</v>
      </c>
      <c r="K497" s="94" t="e">
        <f t="shared" si="1359"/>
        <v>#REF!</v>
      </c>
      <c r="L497" s="94" t="e">
        <f t="shared" si="1359"/>
        <v>#REF!</v>
      </c>
      <c r="M497" s="94" t="e">
        <f t="shared" si="1359"/>
        <v>#REF!</v>
      </c>
      <c r="N497" s="94" t="e">
        <f t="shared" si="1359"/>
        <v>#REF!</v>
      </c>
      <c r="O497" s="94" t="e">
        <f t="shared" si="1359"/>
        <v>#REF!</v>
      </c>
      <c r="P497" s="94" t="e">
        <f t="shared" si="1359"/>
        <v>#REF!</v>
      </c>
      <c r="Q497" s="94" t="e">
        <f t="shared" si="1359"/>
        <v>#REF!</v>
      </c>
      <c r="R497" s="94" t="e">
        <f t="shared" si="1359"/>
        <v>#REF!</v>
      </c>
      <c r="S497" s="94" t="e">
        <f t="shared" si="1359"/>
        <v>#REF!</v>
      </c>
      <c r="T497" s="94" t="e">
        <f t="shared" si="1359"/>
        <v>#REF!</v>
      </c>
      <c r="U497" s="79"/>
      <c r="V497" s="80"/>
      <c r="W497" s="85" t="e">
        <f>V497/V476</f>
        <v>#REF!</v>
      </c>
      <c r="X497" s="60"/>
      <c r="Y497" s="94">
        <f t="array" ref="Y497">IFERROR(INDEX(#REF!,MATCH($A474&amp;$D497,#REF!,0),MATCH(Y$3,#REF!,0)),0)</f>
        <v>0</v>
      </c>
      <c r="Z497" s="94">
        <f t="array" ref="Z497">IFERROR(INDEX(#REF!,MATCH($A474&amp;$D497,#REF!,0),MATCH(Z$3,#REF!,0)),0)</f>
        <v>0</v>
      </c>
      <c r="AA497" s="94">
        <f t="array" ref="AA497">IFERROR(INDEX(#REF!,MATCH($A474&amp;$D497,#REF!,0),MATCH(AA$3,#REF!,0)),0)</f>
        <v>0</v>
      </c>
      <c r="AB497" s="94">
        <f t="array" ref="AB497">IFERROR(INDEX(#REF!,MATCH($A474&amp;$D497,#REF!,0),MATCH(AB$3,#REF!,0)),0)</f>
        <v>0</v>
      </c>
      <c r="AC497" s="94">
        <f t="array" ref="AC497">IFERROR(INDEX(#REF!,MATCH($A474&amp;$D497,#REF!,0),MATCH(AC$3,#REF!,0)),0)</f>
        <v>0</v>
      </c>
      <c r="AD497" s="94">
        <f t="array" ref="AD497">IFERROR(INDEX(#REF!,MATCH($A474&amp;$D497,#REF!,0),MATCH(AD$3,#REF!,0)),0)</f>
        <v>0</v>
      </c>
      <c r="AE497" s="94">
        <f t="array" ref="AE497">IFERROR(INDEX(#REF!,MATCH($A474&amp;$D497,#REF!,0),MATCH(AE$3,#REF!,0)),0)</f>
        <v>0</v>
      </c>
      <c r="AF497" s="94">
        <f t="array" ref="AF497">IFERROR(INDEX(#REF!,MATCH($A474&amp;$D497,#REF!,0),MATCH(AF$3,#REF!,0)),0)</f>
        <v>0</v>
      </c>
      <c r="AG497" s="94">
        <f t="array" ref="AG497">IFERROR(INDEX(#REF!,MATCH($A474&amp;$D497,#REF!,0),MATCH(AG$3,#REF!,0)),0)</f>
        <v>0</v>
      </c>
      <c r="AH497" s="94">
        <f t="array" ref="AH497">IFERROR(INDEX(#REF!,MATCH($A474&amp;$D497,#REF!,0),MATCH(AH$3,#REF!,0)),0)</f>
        <v>0</v>
      </c>
      <c r="AI497" s="94">
        <f t="array" ref="AI497">IFERROR(INDEX(#REF!,MATCH($A474&amp;$D497,#REF!,0),MATCH(AI$3,#REF!,0)),0)</f>
        <v>0</v>
      </c>
      <c r="AJ497" s="94">
        <f t="array" ref="AJ497">IFERROR(INDEX(#REF!,MATCH($A474&amp;$D497,#REF!,0),MATCH(AJ$3,#REF!,0)),0)</f>
        <v>0</v>
      </c>
      <c r="AK497" s="79"/>
      <c r="AL497" s="80"/>
      <c r="AM497" s="85" t="e">
        <f>AL497/AL476</f>
        <v>#DIV/0!</v>
      </c>
      <c r="AN497" s="60" t="e">
        <f>D474&amp;D497</f>
        <v>#REF!</v>
      </c>
      <c r="AO497" s="94">
        <f t="array" ref="AO497">IFERROR(INDEX(#REF!,MATCH($A474&amp;$D497,#REF!,0),MATCH(AO$3,#REF!,0)),0)</f>
        <v>0</v>
      </c>
      <c r="AP497" s="94">
        <f t="array" ref="AP497">IFERROR(INDEX(#REF!,MATCH($A474&amp;$D497,#REF!,0),MATCH(AP$3,#REF!,0)),0)</f>
        <v>0</v>
      </c>
      <c r="AQ497" s="94">
        <f t="array" ref="AQ497">IFERROR(INDEX(#REF!,MATCH($A474&amp;$D497,#REF!,0),MATCH(AQ$3,#REF!,0)),0)</f>
        <v>0</v>
      </c>
      <c r="AR497" s="94">
        <f t="array" ref="AR497">IFERROR(INDEX(#REF!,MATCH($A474&amp;$D497,#REF!,0),MATCH(AR$3,#REF!,0)),0)</f>
        <v>0</v>
      </c>
      <c r="AS497" s="94">
        <f t="array" ref="AS497">IFERROR(INDEX(#REF!,MATCH($A474&amp;$D497,#REF!,0),MATCH(AS$3,#REF!,0)),0)</f>
        <v>0</v>
      </c>
      <c r="AT497" s="94">
        <f t="array" ref="AT497">IFERROR(INDEX(#REF!,MATCH($A474&amp;$D497,#REF!,0),MATCH(AT$3,#REF!,0)),0)</f>
        <v>0</v>
      </c>
      <c r="AU497" s="94">
        <f t="array" ref="AU497">IFERROR(INDEX(#REF!,MATCH($A474&amp;$D497,#REF!,0),MATCH(AU$3,#REF!,0)),0)</f>
        <v>0</v>
      </c>
      <c r="AV497" s="94">
        <f t="array" ref="AV497">IFERROR(INDEX(#REF!,MATCH($A474&amp;$D497,#REF!,0),MATCH(AV$3,#REF!,0)),0)</f>
        <v>0</v>
      </c>
      <c r="AW497" s="94">
        <f t="array" ref="AW497">IFERROR(INDEX(#REF!,MATCH($A474&amp;$D497,#REF!,0),MATCH(AW$3,#REF!,0)),0)</f>
        <v>0</v>
      </c>
      <c r="AX497" s="94">
        <f t="array" ref="AX497">IFERROR(INDEX(#REF!,MATCH($A474&amp;$D497,#REF!,0),MATCH(AX$3,#REF!,0)),0)</f>
        <v>0</v>
      </c>
      <c r="AY497" s="94">
        <f t="array" ref="AY497">IFERROR(INDEX(#REF!,MATCH($A474&amp;$D497,#REF!,0),MATCH(AY$3,#REF!,0)),0)</f>
        <v>0</v>
      </c>
      <c r="AZ497" s="94">
        <f t="array" ref="AZ497">IFERROR(INDEX(#REF!,MATCH($A474&amp;$D497,#REF!,0),MATCH(AZ$3,#REF!,0)),0)</f>
        <v>0</v>
      </c>
      <c r="BA497" s="79"/>
      <c r="BB497" s="80"/>
      <c r="BC497" s="85" t="e">
        <f>BB497/BB476</f>
        <v>#DIV/0!</v>
      </c>
      <c r="BD497" s="60"/>
      <c r="BE497" s="94">
        <f t="shared" si="1346"/>
        <v>0</v>
      </c>
      <c r="BF497" s="115">
        <f t="shared" si="1346"/>
        <v>-500</v>
      </c>
      <c r="BG497" s="112">
        <f t="shared" si="1346"/>
        <v>0</v>
      </c>
      <c r="BH497" s="111" t="e">
        <f>BH476</f>
        <v>#REF!</v>
      </c>
      <c r="BI497" s="111">
        <f t="shared" si="1347"/>
        <v>0</v>
      </c>
      <c r="BJ497" s="112">
        <v>-1</v>
      </c>
      <c r="BK497" s="111">
        <v>46054</v>
      </c>
      <c r="BL497" s="60"/>
      <c r="BM497" s="94">
        <f t="array" ref="BM497">IFERROR(INDEX(#REF!,MATCH($A474&amp;$D497,#REF!,0),MATCH(BM$3,#REF!,0)),0)</f>
        <v>0</v>
      </c>
      <c r="BN497" s="94">
        <f t="array" ref="BN497">IFERROR(INDEX(#REF!,MATCH($A474&amp;$D497,#REF!,0),MATCH(BN$3,#REF!,0)),0)</f>
        <v>0</v>
      </c>
      <c r="BO497" s="94">
        <f t="array" ref="BO497">IFERROR(INDEX(#REF!,MATCH($A474&amp;$D497,#REF!,0),MATCH(BO$3,#REF!,0)),0)</f>
        <v>0</v>
      </c>
      <c r="BP497" s="94">
        <f t="array" ref="BP497">IFERROR(INDEX(#REF!,MATCH($A474&amp;$D497,#REF!,0),MATCH(BP$3,#REF!,0)),0)</f>
        <v>0</v>
      </c>
      <c r="BQ497" s="94" t="e">
        <f t="shared" ref="BQ497:BX497" si="1360">(BQ476*$G497*--(AND($BF497=0,$BG497=0))+$BF497+BQ476*$BG497)*--(BQ$3&gt;=$BH497)*((1+$BJ497)*--(BQ$3&gt;=$BH497))</f>
        <v>#REF!</v>
      </c>
      <c r="BR497" s="94" t="e">
        <f t="shared" si="1360"/>
        <v>#REF!</v>
      </c>
      <c r="BS497" s="94" t="e">
        <f t="shared" si="1360"/>
        <v>#REF!</v>
      </c>
      <c r="BT497" s="94" t="e">
        <f t="shared" si="1360"/>
        <v>#REF!</v>
      </c>
      <c r="BU497" s="94" t="e">
        <f t="shared" si="1360"/>
        <v>#REF!</v>
      </c>
      <c r="BV497" s="94" t="e">
        <f t="shared" si="1360"/>
        <v>#REF!</v>
      </c>
      <c r="BW497" s="94" t="e">
        <f t="shared" si="1360"/>
        <v>#REF!</v>
      </c>
      <c r="BX497" s="94" t="e">
        <f t="shared" si="1360"/>
        <v>#REF!</v>
      </c>
      <c r="BY497" s="79"/>
      <c r="BZ497" s="80"/>
      <c r="CA497" s="85" t="e">
        <f>BZ497/BZ476</f>
        <v>#REF!</v>
      </c>
      <c r="CB497" s="60"/>
      <c r="CC497" s="94" t="e">
        <f t="shared" ref="CC497:CN497" si="1361">(CC476*$G497*--(AND($BF497=0,$BG497=0))+$BF497+CC476*$BG497)*--(CC$3&gt;=$BH497)*((1+$BJ497)*--(CC$3&gt;=$BH497))</f>
        <v>#REF!</v>
      </c>
      <c r="CD497" s="94" t="e">
        <f t="shared" si="1361"/>
        <v>#REF!</v>
      </c>
      <c r="CE497" s="94" t="e">
        <f t="shared" si="1361"/>
        <v>#REF!</v>
      </c>
      <c r="CF497" s="94" t="e">
        <f t="shared" si="1361"/>
        <v>#REF!</v>
      </c>
      <c r="CG497" s="94" t="e">
        <f t="shared" si="1361"/>
        <v>#REF!</v>
      </c>
      <c r="CH497" s="94" t="e">
        <f t="shared" si="1361"/>
        <v>#REF!</v>
      </c>
      <c r="CI497" s="94" t="e">
        <f t="shared" si="1361"/>
        <v>#REF!</v>
      </c>
      <c r="CJ497" s="94" t="e">
        <f t="shared" si="1361"/>
        <v>#REF!</v>
      </c>
      <c r="CK497" s="94" t="e">
        <f t="shared" si="1361"/>
        <v>#REF!</v>
      </c>
      <c r="CL497" s="94" t="e">
        <f t="shared" si="1361"/>
        <v>#REF!</v>
      </c>
      <c r="CM497" s="94" t="e">
        <f t="shared" si="1361"/>
        <v>#REF!</v>
      </c>
      <c r="CN497" s="94" t="e">
        <f t="shared" si="1361"/>
        <v>#REF!</v>
      </c>
      <c r="CO497" s="79"/>
      <c r="CP497" s="80"/>
      <c r="CQ497" s="85" t="e">
        <f>CP497/CP476</f>
        <v>#REF!</v>
      </c>
    </row>
    <row r="498" spans="1:95" ht="10.5" customHeight="1" outlineLevel="1" x14ac:dyDescent="0.25">
      <c r="A498" s="70" t="str">
        <f t="shared" si="1281"/>
        <v>DespesaTaxas comerciais</v>
      </c>
      <c r="B498" s="70" t="s">
        <v>53</v>
      </c>
      <c r="C498" s="70"/>
      <c r="D498" s="60" t="s">
        <v>70</v>
      </c>
      <c r="E498" s="60" t="e">
        <f>D474</f>
        <v>#REF!</v>
      </c>
      <c r="F498" s="60"/>
      <c r="G498" s="62"/>
      <c r="H498" s="60"/>
      <c r="I498" s="67" t="e">
        <f t="shared" ref="I498:T498" si="1362">SUM(I499:I500)</f>
        <v>#REF!</v>
      </c>
      <c r="J498" s="67" t="e">
        <f t="shared" si="1362"/>
        <v>#REF!</v>
      </c>
      <c r="K498" s="67" t="e">
        <f t="shared" si="1362"/>
        <v>#REF!</v>
      </c>
      <c r="L498" s="67" t="e">
        <f t="shared" si="1362"/>
        <v>#REF!</v>
      </c>
      <c r="M498" s="67" t="e">
        <f t="shared" si="1362"/>
        <v>#REF!</v>
      </c>
      <c r="N498" s="67" t="e">
        <f t="shared" si="1362"/>
        <v>#REF!</v>
      </c>
      <c r="O498" s="67" t="e">
        <f t="shared" si="1362"/>
        <v>#REF!</v>
      </c>
      <c r="P498" s="67" t="e">
        <f t="shared" si="1362"/>
        <v>#REF!</v>
      </c>
      <c r="Q498" s="67" t="e">
        <f t="shared" si="1362"/>
        <v>#REF!</v>
      </c>
      <c r="R498" s="67" t="e">
        <f t="shared" si="1362"/>
        <v>#REF!</v>
      </c>
      <c r="S498" s="67" t="e">
        <f t="shared" si="1362"/>
        <v>#REF!</v>
      </c>
      <c r="T498" s="67" t="e">
        <f t="shared" si="1362"/>
        <v>#REF!</v>
      </c>
      <c r="U498" s="60"/>
      <c r="V498" s="87" t="e">
        <f t="shared" ref="V498:V529" si="1363">SUM(I498:T498)</f>
        <v>#REF!</v>
      </c>
      <c r="W498" s="62" t="e">
        <f>V498/V476</f>
        <v>#REF!</v>
      </c>
      <c r="X498" s="60"/>
      <c r="Y498" s="67">
        <f t="shared" ref="Y498:AJ498" si="1364">SUM(Y499:Y500)</f>
        <v>0</v>
      </c>
      <c r="Z498" s="67">
        <f t="shared" si="1364"/>
        <v>0</v>
      </c>
      <c r="AA498" s="67">
        <f t="shared" si="1364"/>
        <v>0</v>
      </c>
      <c r="AB498" s="67">
        <f t="shared" si="1364"/>
        <v>0</v>
      </c>
      <c r="AC498" s="67">
        <f t="shared" si="1364"/>
        <v>0</v>
      </c>
      <c r="AD498" s="67">
        <f t="shared" si="1364"/>
        <v>0</v>
      </c>
      <c r="AE498" s="67">
        <f t="shared" si="1364"/>
        <v>0</v>
      </c>
      <c r="AF498" s="67">
        <f t="shared" si="1364"/>
        <v>0</v>
      </c>
      <c r="AG498" s="67">
        <f t="shared" si="1364"/>
        <v>0</v>
      </c>
      <c r="AH498" s="67">
        <f t="shared" si="1364"/>
        <v>0</v>
      </c>
      <c r="AI498" s="67">
        <f t="shared" si="1364"/>
        <v>0</v>
      </c>
      <c r="AJ498" s="67">
        <f t="shared" si="1364"/>
        <v>0</v>
      </c>
      <c r="AK498" s="60"/>
      <c r="AL498" s="87">
        <f t="shared" ref="AL498:AL529" si="1365">SUM(Y498:AJ498)</f>
        <v>0</v>
      </c>
      <c r="AM498" s="62" t="e">
        <f>AL498/AL476</f>
        <v>#DIV/0!</v>
      </c>
      <c r="AN498" s="60" t="e">
        <f>D474&amp;D498</f>
        <v>#REF!</v>
      </c>
      <c r="AO498" s="67">
        <f t="shared" ref="AO498:AZ498" si="1366">SUM(AO499:AO500)</f>
        <v>0</v>
      </c>
      <c r="AP498" s="67">
        <f t="shared" si="1366"/>
        <v>0</v>
      </c>
      <c r="AQ498" s="67">
        <f t="shared" si="1366"/>
        <v>0</v>
      </c>
      <c r="AR498" s="67">
        <f t="shared" si="1366"/>
        <v>0</v>
      </c>
      <c r="AS498" s="67">
        <f t="shared" si="1366"/>
        <v>0</v>
      </c>
      <c r="AT498" s="67">
        <f t="shared" si="1366"/>
        <v>0</v>
      </c>
      <c r="AU498" s="67">
        <f t="shared" si="1366"/>
        <v>0</v>
      </c>
      <c r="AV498" s="67">
        <f t="shared" si="1366"/>
        <v>0</v>
      </c>
      <c r="AW498" s="67">
        <f t="shared" si="1366"/>
        <v>0</v>
      </c>
      <c r="AX498" s="67">
        <f t="shared" si="1366"/>
        <v>0</v>
      </c>
      <c r="AY498" s="67">
        <f t="shared" si="1366"/>
        <v>0</v>
      </c>
      <c r="AZ498" s="67">
        <f t="shared" si="1366"/>
        <v>0</v>
      </c>
      <c r="BA498" s="60"/>
      <c r="BB498" s="87">
        <f t="shared" ref="BB498:BB529" si="1367">SUM(AO498:AZ498)</f>
        <v>0</v>
      </c>
      <c r="BC498" s="62" t="e">
        <f>BB498/BB476</f>
        <v>#DIV/0!</v>
      </c>
      <c r="BD498" s="60"/>
      <c r="BE498" s="64"/>
      <c r="BF498" s="119"/>
      <c r="BG498" s="120"/>
      <c r="BH498" s="121" t="e">
        <f>BH476</f>
        <v>#REF!</v>
      </c>
      <c r="BI498" s="121">
        <f t="shared" si="1347"/>
        <v>0</v>
      </c>
      <c r="BJ498" s="120">
        <v>-1</v>
      </c>
      <c r="BK498" s="121">
        <v>46054</v>
      </c>
      <c r="BL498" s="60"/>
      <c r="BM498" s="67">
        <f t="shared" ref="BM498:BX498" si="1368">SUM(BM499:BM500)</f>
        <v>0</v>
      </c>
      <c r="BN498" s="67">
        <f t="shared" si="1368"/>
        <v>0</v>
      </c>
      <c r="BO498" s="67">
        <f t="shared" si="1368"/>
        <v>0</v>
      </c>
      <c r="BP498" s="67">
        <f t="shared" si="1368"/>
        <v>0</v>
      </c>
      <c r="BQ498" s="67" t="e">
        <f t="shared" si="1368"/>
        <v>#REF!</v>
      </c>
      <c r="BR498" s="67" t="e">
        <f t="shared" si="1368"/>
        <v>#REF!</v>
      </c>
      <c r="BS498" s="67" t="e">
        <f t="shared" si="1368"/>
        <v>#REF!</v>
      </c>
      <c r="BT498" s="67" t="e">
        <f t="shared" si="1368"/>
        <v>#REF!</v>
      </c>
      <c r="BU498" s="67" t="e">
        <f t="shared" si="1368"/>
        <v>#REF!</v>
      </c>
      <c r="BV498" s="67" t="e">
        <f t="shared" si="1368"/>
        <v>#REF!</v>
      </c>
      <c r="BW498" s="67" t="e">
        <f t="shared" si="1368"/>
        <v>#REF!</v>
      </c>
      <c r="BX498" s="67" t="e">
        <f t="shared" si="1368"/>
        <v>#REF!</v>
      </c>
      <c r="BY498" s="60"/>
      <c r="BZ498" s="87" t="e">
        <f t="shared" ref="BZ498:BZ529" si="1369">SUM(BM498:BX498)</f>
        <v>#REF!</v>
      </c>
      <c r="CA498" s="62" t="e">
        <f>BZ498/BZ476</f>
        <v>#REF!</v>
      </c>
      <c r="CB498" s="60"/>
      <c r="CC498" s="67" t="e">
        <f t="shared" ref="CC498:CN498" si="1370">SUM(CC499:CC500)</f>
        <v>#REF!</v>
      </c>
      <c r="CD498" s="67" t="e">
        <f t="shared" si="1370"/>
        <v>#REF!</v>
      </c>
      <c r="CE498" s="67" t="e">
        <f t="shared" si="1370"/>
        <v>#REF!</v>
      </c>
      <c r="CF498" s="67" t="e">
        <f t="shared" si="1370"/>
        <v>#REF!</v>
      </c>
      <c r="CG498" s="67" t="e">
        <f t="shared" si="1370"/>
        <v>#REF!</v>
      </c>
      <c r="CH498" s="67" t="e">
        <f t="shared" si="1370"/>
        <v>#REF!</v>
      </c>
      <c r="CI498" s="67" t="e">
        <f t="shared" si="1370"/>
        <v>#REF!</v>
      </c>
      <c r="CJ498" s="67" t="e">
        <f t="shared" si="1370"/>
        <v>#REF!</v>
      </c>
      <c r="CK498" s="67" t="e">
        <f t="shared" si="1370"/>
        <v>#REF!</v>
      </c>
      <c r="CL498" s="67" t="e">
        <f t="shared" si="1370"/>
        <v>#REF!</v>
      </c>
      <c r="CM498" s="67" t="e">
        <f t="shared" si="1370"/>
        <v>#REF!</v>
      </c>
      <c r="CN498" s="67" t="e">
        <f t="shared" si="1370"/>
        <v>#REF!</v>
      </c>
      <c r="CO498" s="60"/>
      <c r="CP498" s="87" t="e">
        <f t="shared" ref="CP498:CP529" si="1371">SUM(CC498:CN498)</f>
        <v>#REF!</v>
      </c>
      <c r="CQ498" s="62" t="e">
        <f>CP498/CP476</f>
        <v>#REF!</v>
      </c>
    </row>
    <row r="499" spans="1:95" ht="10.5" customHeight="1" outlineLevel="2" x14ac:dyDescent="0.25">
      <c r="A499" s="70" t="str">
        <f t="shared" si="1281"/>
        <v>DespesaTaxa adquirência</v>
      </c>
      <c r="B499" s="114" t="s">
        <v>53</v>
      </c>
      <c r="C499" s="78" t="s">
        <v>265</v>
      </c>
      <c r="D499" s="79" t="s">
        <v>71</v>
      </c>
      <c r="E499" s="79" t="e">
        <f>D474</f>
        <v>#REF!</v>
      </c>
      <c r="F499" s="79"/>
      <c r="G499" s="85">
        <v>-1.3087618350918319E-2</v>
      </c>
      <c r="H499" s="79"/>
      <c r="I499" s="94" t="e">
        <f t="shared" ref="I499:T499" si="1372">((I476*$G499*--(AND($BF499=0,$BG499=0))+$BF499+I476*$BG499)*--(I$3&gt;=$BH499))*(1+$BJ499*--(I$3&gt;=$BK499))*--(IFERROR(MOD(MONTH(I$3),$BI499),0)=0)</f>
        <v>#REF!</v>
      </c>
      <c r="J499" s="94" t="e">
        <f t="shared" si="1372"/>
        <v>#REF!</v>
      </c>
      <c r="K499" s="94" t="e">
        <f t="shared" si="1372"/>
        <v>#REF!</v>
      </c>
      <c r="L499" s="94" t="e">
        <f t="shared" si="1372"/>
        <v>#REF!</v>
      </c>
      <c r="M499" s="94" t="e">
        <f t="shared" si="1372"/>
        <v>#REF!</v>
      </c>
      <c r="N499" s="94" t="e">
        <f t="shared" si="1372"/>
        <v>#REF!</v>
      </c>
      <c r="O499" s="94" t="e">
        <f t="shared" si="1372"/>
        <v>#REF!</v>
      </c>
      <c r="P499" s="94" t="e">
        <f t="shared" si="1372"/>
        <v>#REF!</v>
      </c>
      <c r="Q499" s="94" t="e">
        <f t="shared" si="1372"/>
        <v>#REF!</v>
      </c>
      <c r="R499" s="94" t="e">
        <f t="shared" si="1372"/>
        <v>#REF!</v>
      </c>
      <c r="S499" s="94" t="e">
        <f t="shared" si="1372"/>
        <v>#REF!</v>
      </c>
      <c r="T499" s="94" t="e">
        <f t="shared" si="1372"/>
        <v>#REF!</v>
      </c>
      <c r="U499" s="79"/>
      <c r="V499" s="80" t="e">
        <f t="shared" si="1363"/>
        <v>#REF!</v>
      </c>
      <c r="W499" s="85" t="e">
        <f>V499/V476</f>
        <v>#REF!</v>
      </c>
      <c r="X499" s="60"/>
      <c r="Y499" s="94">
        <f t="array" ref="Y499">IFERROR(INDEX(#REF!,MATCH($A474&amp;$D499,#REF!,0),MATCH(Y$3,#REF!,0)),0)</f>
        <v>0</v>
      </c>
      <c r="Z499" s="94">
        <f t="array" ref="Z499">IFERROR(INDEX(#REF!,MATCH($A474&amp;$D499,#REF!,0),MATCH(Z$3,#REF!,0)),0)</f>
        <v>0</v>
      </c>
      <c r="AA499" s="94">
        <f t="array" ref="AA499">IFERROR(INDEX(#REF!,MATCH($A474&amp;$D499,#REF!,0),MATCH(AA$3,#REF!,0)),0)</f>
        <v>0</v>
      </c>
      <c r="AB499" s="94">
        <f t="array" ref="AB499">IFERROR(INDEX(#REF!,MATCH($A474&amp;$D499,#REF!,0),MATCH(AB$3,#REF!,0)),0)</f>
        <v>0</v>
      </c>
      <c r="AC499" s="94">
        <f t="array" ref="AC499">IFERROR(INDEX(#REF!,MATCH($A474&amp;$D499,#REF!,0),MATCH(AC$3,#REF!,0)),0)</f>
        <v>0</v>
      </c>
      <c r="AD499" s="94">
        <f t="array" ref="AD499">IFERROR(INDEX(#REF!,MATCH($A474&amp;$D499,#REF!,0),MATCH(AD$3,#REF!,0)),0)</f>
        <v>0</v>
      </c>
      <c r="AE499" s="94">
        <f t="array" ref="AE499">IFERROR(INDEX(#REF!,MATCH($A474&amp;$D499,#REF!,0),MATCH(AE$3,#REF!,0)),0)</f>
        <v>0</v>
      </c>
      <c r="AF499" s="94">
        <f t="array" ref="AF499">IFERROR(INDEX(#REF!,MATCH($A474&amp;$D499,#REF!,0),MATCH(AF$3,#REF!,0)),0)</f>
        <v>0</v>
      </c>
      <c r="AG499" s="94">
        <f t="array" ref="AG499">IFERROR(INDEX(#REF!,MATCH($A474&amp;$D499,#REF!,0),MATCH(AG$3,#REF!,0)),0)</f>
        <v>0</v>
      </c>
      <c r="AH499" s="94">
        <f t="array" ref="AH499">IFERROR(INDEX(#REF!,MATCH($A474&amp;$D499,#REF!,0),MATCH(AH$3,#REF!,0)),0)</f>
        <v>0</v>
      </c>
      <c r="AI499" s="94">
        <f t="array" ref="AI499">IFERROR(INDEX(#REF!,MATCH($A474&amp;$D499,#REF!,0),MATCH(AI$3,#REF!,0)),0)</f>
        <v>0</v>
      </c>
      <c r="AJ499" s="94">
        <f t="array" ref="AJ499">IFERROR(INDEX(#REF!,MATCH($A474&amp;$D499,#REF!,0),MATCH(AJ$3,#REF!,0)),0)</f>
        <v>0</v>
      </c>
      <c r="AK499" s="79"/>
      <c r="AL499" s="80">
        <f t="shared" si="1365"/>
        <v>0</v>
      </c>
      <c r="AM499" s="85" t="e">
        <f>AL499/AL476</f>
        <v>#DIV/0!</v>
      </c>
      <c r="AN499" s="60" t="e">
        <f>D474&amp;D499</f>
        <v>#REF!</v>
      </c>
      <c r="AO499" s="94">
        <f t="array" ref="AO499">IFERROR(INDEX(#REF!,MATCH($A474&amp;$D499,#REF!,0),MATCH(AO$3,#REF!,0)),0)</f>
        <v>0</v>
      </c>
      <c r="AP499" s="94">
        <f t="array" ref="AP499">IFERROR(INDEX(#REF!,MATCH($A474&amp;$D499,#REF!,0),MATCH(AP$3,#REF!,0)),0)</f>
        <v>0</v>
      </c>
      <c r="AQ499" s="94">
        <f t="array" ref="AQ499">IFERROR(INDEX(#REF!,MATCH($A474&amp;$D499,#REF!,0),MATCH(AQ$3,#REF!,0)),0)</f>
        <v>0</v>
      </c>
      <c r="AR499" s="94">
        <f t="array" ref="AR499">IFERROR(INDEX(#REF!,MATCH($A474&amp;$D499,#REF!,0),MATCH(AR$3,#REF!,0)),0)</f>
        <v>0</v>
      </c>
      <c r="AS499" s="94">
        <f t="array" ref="AS499">IFERROR(INDEX(#REF!,MATCH($A474&amp;$D499,#REF!,0),MATCH(AS$3,#REF!,0)),0)</f>
        <v>0</v>
      </c>
      <c r="AT499" s="94">
        <f t="array" ref="AT499">IFERROR(INDEX(#REF!,MATCH($A474&amp;$D499,#REF!,0),MATCH(AT$3,#REF!,0)),0)</f>
        <v>0</v>
      </c>
      <c r="AU499" s="94">
        <f t="array" ref="AU499">IFERROR(INDEX(#REF!,MATCH($A474&amp;$D499,#REF!,0),MATCH(AU$3,#REF!,0)),0)</f>
        <v>0</v>
      </c>
      <c r="AV499" s="94">
        <f t="array" ref="AV499">IFERROR(INDEX(#REF!,MATCH($A474&amp;$D499,#REF!,0),MATCH(AV$3,#REF!,0)),0)</f>
        <v>0</v>
      </c>
      <c r="AW499" s="94">
        <f t="array" ref="AW499">IFERROR(INDEX(#REF!,MATCH($A474&amp;$D499,#REF!,0),MATCH(AW$3,#REF!,0)),0)</f>
        <v>0</v>
      </c>
      <c r="AX499" s="94">
        <f t="array" ref="AX499">IFERROR(INDEX(#REF!,MATCH($A474&amp;$D499,#REF!,0),MATCH(AX$3,#REF!,0)),0)</f>
        <v>0</v>
      </c>
      <c r="AY499" s="94">
        <f t="array" ref="AY499">IFERROR(INDEX(#REF!,MATCH($A474&amp;$D499,#REF!,0),MATCH(AY$3,#REF!,0)),0)</f>
        <v>0</v>
      </c>
      <c r="AZ499" s="94">
        <f t="array" ref="AZ499">IFERROR(INDEX(#REF!,MATCH($A474&amp;$D499,#REF!,0),MATCH(AZ$3,#REF!,0)),0)</f>
        <v>0</v>
      </c>
      <c r="BA499" s="79"/>
      <c r="BB499" s="80">
        <f t="shared" si="1367"/>
        <v>0</v>
      </c>
      <c r="BC499" s="85" t="e">
        <f>BB499/BB476</f>
        <v>#DIV/0!</v>
      </c>
      <c r="BD499" s="60"/>
      <c r="BE499" s="94">
        <f t="shared" ref="BE499:BG500" si="1373">INDEX($BE$4:$BK$115,MATCH($D499,$D$4:$D$115,0),MATCH(BE$475,$BE$4:$BK$4,0))</f>
        <v>0</v>
      </c>
      <c r="BF499" s="115">
        <f t="shared" si="1373"/>
        <v>0</v>
      </c>
      <c r="BG499" s="112">
        <f t="shared" si="1373"/>
        <v>-0.03</v>
      </c>
      <c r="BH499" s="111" t="e">
        <f>BH476</f>
        <v>#REF!</v>
      </c>
      <c r="BI499" s="111">
        <f t="shared" si="1347"/>
        <v>0</v>
      </c>
      <c r="BJ499" s="112">
        <v>-1</v>
      </c>
      <c r="BK499" s="111">
        <v>46054</v>
      </c>
      <c r="BL499" s="60"/>
      <c r="BM499" s="94">
        <f t="array" ref="BM499">IFERROR(INDEX(#REF!,MATCH($A474&amp;$D499,#REF!,0),MATCH(BM$3,#REF!,0)),0)</f>
        <v>0</v>
      </c>
      <c r="BN499" s="94">
        <f t="array" ref="BN499">IFERROR(INDEX(#REF!,MATCH($A474&amp;$D499,#REF!,0),MATCH(BN$3,#REF!,0)),0)</f>
        <v>0</v>
      </c>
      <c r="BO499" s="94">
        <f t="array" ref="BO499">IFERROR(INDEX(#REF!,MATCH($A474&amp;$D499,#REF!,0),MATCH(BO$3,#REF!,0)),0)</f>
        <v>0</v>
      </c>
      <c r="BP499" s="94">
        <f t="array" ref="BP499">IFERROR(INDEX(#REF!,MATCH($A474&amp;$D499,#REF!,0),MATCH(BP$3,#REF!,0)),0)</f>
        <v>0</v>
      </c>
      <c r="BQ499" s="94" t="e">
        <f t="shared" ref="BQ499:BX499" si="1374">((BQ476*$G499*--(AND($BF499=0,$BG499=0))+$BF499+BQ476*$BG499)*--(BQ$3&gt;=$BH499))*(1+$BJ499*--(BQ$3&gt;=$BK499))*--(IFERROR(MOD(MONTH(BQ$3),$BI499),0)=0)</f>
        <v>#REF!</v>
      </c>
      <c r="BR499" s="94" t="e">
        <f t="shared" si="1374"/>
        <v>#REF!</v>
      </c>
      <c r="BS499" s="94" t="e">
        <f t="shared" si="1374"/>
        <v>#REF!</v>
      </c>
      <c r="BT499" s="94" t="e">
        <f t="shared" si="1374"/>
        <v>#REF!</v>
      </c>
      <c r="BU499" s="94" t="e">
        <f t="shared" si="1374"/>
        <v>#REF!</v>
      </c>
      <c r="BV499" s="94" t="e">
        <f t="shared" si="1374"/>
        <v>#REF!</v>
      </c>
      <c r="BW499" s="94" t="e">
        <f t="shared" si="1374"/>
        <v>#REF!</v>
      </c>
      <c r="BX499" s="94" t="e">
        <f t="shared" si="1374"/>
        <v>#REF!</v>
      </c>
      <c r="BY499" s="79"/>
      <c r="BZ499" s="80" t="e">
        <f t="shared" si="1369"/>
        <v>#REF!</v>
      </c>
      <c r="CA499" s="85" t="e">
        <f>BZ499/BZ476</f>
        <v>#REF!</v>
      </c>
      <c r="CB499" s="60"/>
      <c r="CC499" s="94" t="e">
        <f t="shared" ref="CC499:CN499" si="1375">((CC476*$G499*--(AND($BF499=0,$BG499=0))+$BF499+CC476*$BG499)*--(CC$3&gt;=$BH499))*(1+$BJ499*--(CC$3&gt;=$BK499))*--(IFERROR(MOD(MONTH(CC$3),$BI499),0)=0)</f>
        <v>#REF!</v>
      </c>
      <c r="CD499" s="94" t="e">
        <f t="shared" si="1375"/>
        <v>#REF!</v>
      </c>
      <c r="CE499" s="94" t="e">
        <f t="shared" si="1375"/>
        <v>#REF!</v>
      </c>
      <c r="CF499" s="94" t="e">
        <f t="shared" si="1375"/>
        <v>#REF!</v>
      </c>
      <c r="CG499" s="94" t="e">
        <f t="shared" si="1375"/>
        <v>#REF!</v>
      </c>
      <c r="CH499" s="94" t="e">
        <f t="shared" si="1375"/>
        <v>#REF!</v>
      </c>
      <c r="CI499" s="94" t="e">
        <f t="shared" si="1375"/>
        <v>#REF!</v>
      </c>
      <c r="CJ499" s="94" t="e">
        <f t="shared" si="1375"/>
        <v>#REF!</v>
      </c>
      <c r="CK499" s="94" t="e">
        <f t="shared" si="1375"/>
        <v>#REF!</v>
      </c>
      <c r="CL499" s="94" t="e">
        <f t="shared" si="1375"/>
        <v>#REF!</v>
      </c>
      <c r="CM499" s="94" t="e">
        <f t="shared" si="1375"/>
        <v>#REF!</v>
      </c>
      <c r="CN499" s="94" t="e">
        <f t="shared" si="1375"/>
        <v>#REF!</v>
      </c>
      <c r="CO499" s="79"/>
      <c r="CP499" s="80" t="e">
        <f t="shared" si="1371"/>
        <v>#REF!</v>
      </c>
      <c r="CQ499" s="85" t="e">
        <f>CP499/CP476</f>
        <v>#REF!</v>
      </c>
    </row>
    <row r="500" spans="1:95" ht="10.5" customHeight="1" outlineLevel="2" x14ac:dyDescent="0.25">
      <c r="A500" s="70" t="str">
        <f t="shared" si="1281"/>
        <v>DespesaFee plataformas</v>
      </c>
      <c r="B500" s="114" t="s">
        <v>53</v>
      </c>
      <c r="C500" s="78" t="s">
        <v>72</v>
      </c>
      <c r="D500" s="79" t="s">
        <v>72</v>
      </c>
      <c r="E500" s="79" t="e">
        <f>D474</f>
        <v>#REF!</v>
      </c>
      <c r="F500" s="79"/>
      <c r="G500" s="85">
        <v>0</v>
      </c>
      <c r="H500" s="79"/>
      <c r="I500" s="94" t="e">
        <f t="shared" ref="I500:T500" si="1376">((I476*$G500*--(AND($BF500=0,$BG500=0))+$BF500+I476*$BG500)*--(I$3&gt;=$BH500))*(1+$BJ500*--(I$3&gt;=$BK500))*--(IFERROR(MOD(MONTH(I$3),$BI500),0)=0)</f>
        <v>#REF!</v>
      </c>
      <c r="J500" s="94" t="e">
        <f t="shared" si="1376"/>
        <v>#REF!</v>
      </c>
      <c r="K500" s="94" t="e">
        <f t="shared" si="1376"/>
        <v>#REF!</v>
      </c>
      <c r="L500" s="94" t="e">
        <f t="shared" si="1376"/>
        <v>#REF!</v>
      </c>
      <c r="M500" s="94" t="e">
        <f t="shared" si="1376"/>
        <v>#REF!</v>
      </c>
      <c r="N500" s="94" t="e">
        <f t="shared" si="1376"/>
        <v>#REF!</v>
      </c>
      <c r="O500" s="94" t="e">
        <f t="shared" si="1376"/>
        <v>#REF!</v>
      </c>
      <c r="P500" s="94" t="e">
        <f t="shared" si="1376"/>
        <v>#REF!</v>
      </c>
      <c r="Q500" s="94" t="e">
        <f t="shared" si="1376"/>
        <v>#REF!</v>
      </c>
      <c r="R500" s="94" t="e">
        <f t="shared" si="1376"/>
        <v>#REF!</v>
      </c>
      <c r="S500" s="94" t="e">
        <f t="shared" si="1376"/>
        <v>#REF!</v>
      </c>
      <c r="T500" s="94" t="e">
        <f t="shared" si="1376"/>
        <v>#REF!</v>
      </c>
      <c r="U500" s="79"/>
      <c r="V500" s="80" t="e">
        <f t="shared" si="1363"/>
        <v>#REF!</v>
      </c>
      <c r="W500" s="85" t="e">
        <f>V500/V476</f>
        <v>#REF!</v>
      </c>
      <c r="X500" s="60"/>
      <c r="Y500" s="94">
        <f t="array" ref="Y500">IFERROR(INDEX(#REF!,MATCH($A474&amp;$D500,#REF!,0),MATCH(Y$3,#REF!,0)),0)</f>
        <v>0</v>
      </c>
      <c r="Z500" s="94">
        <f t="array" ref="Z500">IFERROR(INDEX(#REF!,MATCH($A474&amp;$D500,#REF!,0),MATCH(Z$3,#REF!,0)),0)</f>
        <v>0</v>
      </c>
      <c r="AA500" s="94">
        <f t="array" ref="AA500">IFERROR(INDEX(#REF!,MATCH($A474&amp;$D500,#REF!,0),MATCH(AA$3,#REF!,0)),0)</f>
        <v>0</v>
      </c>
      <c r="AB500" s="94">
        <f t="array" ref="AB500">IFERROR(INDEX(#REF!,MATCH($A474&amp;$D500,#REF!,0),MATCH(AB$3,#REF!,0)),0)</f>
        <v>0</v>
      </c>
      <c r="AC500" s="94">
        <f t="array" ref="AC500">IFERROR(INDEX(#REF!,MATCH($A474&amp;$D500,#REF!,0),MATCH(AC$3,#REF!,0)),0)</f>
        <v>0</v>
      </c>
      <c r="AD500" s="94">
        <f t="array" ref="AD500">IFERROR(INDEX(#REF!,MATCH($A474&amp;$D500,#REF!,0),MATCH(AD$3,#REF!,0)),0)</f>
        <v>0</v>
      </c>
      <c r="AE500" s="94">
        <f t="array" ref="AE500">IFERROR(INDEX(#REF!,MATCH($A474&amp;$D500,#REF!,0),MATCH(AE$3,#REF!,0)),0)</f>
        <v>0</v>
      </c>
      <c r="AF500" s="94">
        <f t="array" ref="AF500">IFERROR(INDEX(#REF!,MATCH($A474&amp;$D500,#REF!,0),MATCH(AF$3,#REF!,0)),0)</f>
        <v>0</v>
      </c>
      <c r="AG500" s="94">
        <f t="array" ref="AG500">IFERROR(INDEX(#REF!,MATCH($A474&amp;$D500,#REF!,0),MATCH(AG$3,#REF!,0)),0)</f>
        <v>0</v>
      </c>
      <c r="AH500" s="94">
        <f t="array" ref="AH500">IFERROR(INDEX(#REF!,MATCH($A474&amp;$D500,#REF!,0),MATCH(AH$3,#REF!,0)),0)</f>
        <v>0</v>
      </c>
      <c r="AI500" s="94">
        <f t="array" ref="AI500">IFERROR(INDEX(#REF!,MATCH($A474&amp;$D500,#REF!,0),MATCH(AI$3,#REF!,0)),0)</f>
        <v>0</v>
      </c>
      <c r="AJ500" s="94">
        <f t="array" ref="AJ500">IFERROR(INDEX(#REF!,MATCH($A474&amp;$D500,#REF!,0),MATCH(AJ$3,#REF!,0)),0)</f>
        <v>0</v>
      </c>
      <c r="AK500" s="79"/>
      <c r="AL500" s="80">
        <f t="shared" si="1365"/>
        <v>0</v>
      </c>
      <c r="AM500" s="85" t="e">
        <f>AL500/AL476</f>
        <v>#DIV/0!</v>
      </c>
      <c r="AN500" s="60" t="e">
        <f>D474&amp;D500</f>
        <v>#REF!</v>
      </c>
      <c r="AO500" s="94">
        <f t="array" ref="AO500">IFERROR(INDEX(#REF!,MATCH($A474&amp;$D500,#REF!,0),MATCH(AO$3,#REF!,0)),0)</f>
        <v>0</v>
      </c>
      <c r="AP500" s="94">
        <f t="array" ref="AP500">IFERROR(INDEX(#REF!,MATCH($A474&amp;$D500,#REF!,0),MATCH(AP$3,#REF!,0)),0)</f>
        <v>0</v>
      </c>
      <c r="AQ500" s="94">
        <f t="array" ref="AQ500">IFERROR(INDEX(#REF!,MATCH($A474&amp;$D500,#REF!,0),MATCH(AQ$3,#REF!,0)),0)</f>
        <v>0</v>
      </c>
      <c r="AR500" s="94">
        <f t="array" ref="AR500">IFERROR(INDEX(#REF!,MATCH($A474&amp;$D500,#REF!,0),MATCH(AR$3,#REF!,0)),0)</f>
        <v>0</v>
      </c>
      <c r="AS500" s="94">
        <f t="array" ref="AS500">IFERROR(INDEX(#REF!,MATCH($A474&amp;$D500,#REF!,0),MATCH(AS$3,#REF!,0)),0)</f>
        <v>0</v>
      </c>
      <c r="AT500" s="94">
        <f t="array" ref="AT500">IFERROR(INDEX(#REF!,MATCH($A474&amp;$D500,#REF!,0),MATCH(AT$3,#REF!,0)),0)</f>
        <v>0</v>
      </c>
      <c r="AU500" s="94">
        <f t="array" ref="AU500">IFERROR(INDEX(#REF!,MATCH($A474&amp;$D500,#REF!,0),MATCH(AU$3,#REF!,0)),0)</f>
        <v>0</v>
      </c>
      <c r="AV500" s="94">
        <f t="array" ref="AV500">IFERROR(INDEX(#REF!,MATCH($A474&amp;$D500,#REF!,0),MATCH(AV$3,#REF!,0)),0)</f>
        <v>0</v>
      </c>
      <c r="AW500" s="94">
        <f t="array" ref="AW500">IFERROR(INDEX(#REF!,MATCH($A474&amp;$D500,#REF!,0),MATCH(AW$3,#REF!,0)),0)</f>
        <v>0</v>
      </c>
      <c r="AX500" s="94">
        <f t="array" ref="AX500">IFERROR(INDEX(#REF!,MATCH($A474&amp;$D500,#REF!,0),MATCH(AX$3,#REF!,0)),0)</f>
        <v>0</v>
      </c>
      <c r="AY500" s="94">
        <f t="array" ref="AY500">IFERROR(INDEX(#REF!,MATCH($A474&amp;$D500,#REF!,0),MATCH(AY$3,#REF!,0)),0)</f>
        <v>0</v>
      </c>
      <c r="AZ500" s="94">
        <f t="array" ref="AZ500">IFERROR(INDEX(#REF!,MATCH($A474&amp;$D500,#REF!,0),MATCH(AZ$3,#REF!,0)),0)</f>
        <v>0</v>
      </c>
      <c r="BA500" s="79"/>
      <c r="BB500" s="80">
        <f t="shared" si="1367"/>
        <v>0</v>
      </c>
      <c r="BC500" s="85" t="e">
        <f>BB500/BB476</f>
        <v>#DIV/0!</v>
      </c>
      <c r="BD500" s="60"/>
      <c r="BE500" s="94">
        <f t="shared" si="1373"/>
        <v>0</v>
      </c>
      <c r="BF500" s="115">
        <f t="shared" si="1373"/>
        <v>0</v>
      </c>
      <c r="BG500" s="112">
        <f t="shared" si="1373"/>
        <v>0</v>
      </c>
      <c r="BH500" s="111" t="e">
        <f>BH476</f>
        <v>#REF!</v>
      </c>
      <c r="BI500" s="111">
        <f t="shared" si="1347"/>
        <v>0</v>
      </c>
      <c r="BJ500" s="112">
        <v>-1</v>
      </c>
      <c r="BK500" s="111">
        <v>46054</v>
      </c>
      <c r="BL500" s="60"/>
      <c r="BM500" s="94">
        <f t="array" ref="BM500">IFERROR(INDEX(#REF!,MATCH($A474&amp;$D500,#REF!,0),MATCH(BM$3,#REF!,0)),0)</f>
        <v>0</v>
      </c>
      <c r="BN500" s="94">
        <f t="array" ref="BN500">IFERROR(INDEX(#REF!,MATCH($A474&amp;$D500,#REF!,0),MATCH(BN$3,#REF!,0)),0)</f>
        <v>0</v>
      </c>
      <c r="BO500" s="94">
        <f t="array" ref="BO500">IFERROR(INDEX(#REF!,MATCH($A474&amp;$D500,#REF!,0),MATCH(BO$3,#REF!,0)),0)</f>
        <v>0</v>
      </c>
      <c r="BP500" s="94">
        <f t="array" ref="BP500">IFERROR(INDEX(#REF!,MATCH($A474&amp;$D500,#REF!,0),MATCH(BP$3,#REF!,0)),0)</f>
        <v>0</v>
      </c>
      <c r="BQ500" s="94" t="e">
        <f t="shared" ref="BQ500:BX500" si="1377">((BQ476*$G500*--(AND($BF500=0,$BG500=0))+$BF500+BQ476*$BG500)*--(BQ$3&gt;=$BH500))*(1+$BJ500*--(BQ$3&gt;=$BK500))*--(IFERROR(MOD(MONTH(BQ$3),$BI500),0)=0)</f>
        <v>#REF!</v>
      </c>
      <c r="BR500" s="94" t="e">
        <f t="shared" si="1377"/>
        <v>#REF!</v>
      </c>
      <c r="BS500" s="94" t="e">
        <f t="shared" si="1377"/>
        <v>#REF!</v>
      </c>
      <c r="BT500" s="94" t="e">
        <f t="shared" si="1377"/>
        <v>#REF!</v>
      </c>
      <c r="BU500" s="94" t="e">
        <f t="shared" si="1377"/>
        <v>#REF!</v>
      </c>
      <c r="BV500" s="94" t="e">
        <f t="shared" si="1377"/>
        <v>#REF!</v>
      </c>
      <c r="BW500" s="94" t="e">
        <f t="shared" si="1377"/>
        <v>#REF!</v>
      </c>
      <c r="BX500" s="94" t="e">
        <f t="shared" si="1377"/>
        <v>#REF!</v>
      </c>
      <c r="BY500" s="79"/>
      <c r="BZ500" s="80" t="e">
        <f t="shared" si="1369"/>
        <v>#REF!</v>
      </c>
      <c r="CA500" s="85" t="e">
        <f>BZ500/BZ476</f>
        <v>#REF!</v>
      </c>
      <c r="CB500" s="60"/>
      <c r="CC500" s="94" t="e">
        <f t="shared" ref="CC500:CN500" si="1378">((CC476*$G500*--(AND($BF500=0,$BG500=0))+$BF500+CC476*$BG500)*--(CC$3&gt;=$BH500))*(1+$BJ500*--(CC$3&gt;=$BK500))*--(IFERROR(MOD(MONTH(CC$3),$BI500),0)=0)</f>
        <v>#REF!</v>
      </c>
      <c r="CD500" s="94" t="e">
        <f t="shared" si="1378"/>
        <v>#REF!</v>
      </c>
      <c r="CE500" s="94" t="e">
        <f t="shared" si="1378"/>
        <v>#REF!</v>
      </c>
      <c r="CF500" s="94" t="e">
        <f t="shared" si="1378"/>
        <v>#REF!</v>
      </c>
      <c r="CG500" s="94" t="e">
        <f t="shared" si="1378"/>
        <v>#REF!</v>
      </c>
      <c r="CH500" s="94" t="e">
        <f t="shared" si="1378"/>
        <v>#REF!</v>
      </c>
      <c r="CI500" s="94" t="e">
        <f t="shared" si="1378"/>
        <v>#REF!</v>
      </c>
      <c r="CJ500" s="94" t="e">
        <f t="shared" si="1378"/>
        <v>#REF!</v>
      </c>
      <c r="CK500" s="94" t="e">
        <f t="shared" si="1378"/>
        <v>#REF!</v>
      </c>
      <c r="CL500" s="94" t="e">
        <f t="shared" si="1378"/>
        <v>#REF!</v>
      </c>
      <c r="CM500" s="94" t="e">
        <f t="shared" si="1378"/>
        <v>#REF!</v>
      </c>
      <c r="CN500" s="94" t="e">
        <f t="shared" si="1378"/>
        <v>#REF!</v>
      </c>
      <c r="CO500" s="79"/>
      <c r="CP500" s="80" t="e">
        <f t="shared" si="1371"/>
        <v>#REF!</v>
      </c>
      <c r="CQ500" s="85" t="e">
        <f>CP500/CP476</f>
        <v>#REF!</v>
      </c>
    </row>
    <row r="501" spans="1:95" ht="10.5" customHeight="1" x14ac:dyDescent="0.25">
      <c r="A501" s="70" t="str">
        <f t="shared" si="1281"/>
        <v>DespesaDespesas de marketing</v>
      </c>
      <c r="B501" s="70" t="s">
        <v>53</v>
      </c>
      <c r="C501" s="70"/>
      <c r="D501" s="2" t="s">
        <v>73</v>
      </c>
      <c r="E501" s="2" t="e">
        <f>D474</f>
        <v>#REF!</v>
      </c>
      <c r="F501" s="60"/>
      <c r="G501" s="66"/>
      <c r="H501" s="60"/>
      <c r="I501" s="65">
        <f t="shared" ref="I501:T501" si="1379">I502</f>
        <v>-0.05</v>
      </c>
      <c r="J501" s="65">
        <f t="shared" si="1379"/>
        <v>-0.05</v>
      </c>
      <c r="K501" s="65">
        <f t="shared" si="1379"/>
        <v>0</v>
      </c>
      <c r="L501" s="65">
        <f t="shared" si="1379"/>
        <v>0</v>
      </c>
      <c r="M501" s="65">
        <f t="shared" si="1379"/>
        <v>0</v>
      </c>
      <c r="N501" s="65">
        <f t="shared" si="1379"/>
        <v>0</v>
      </c>
      <c r="O501" s="65">
        <f t="shared" si="1379"/>
        <v>0</v>
      </c>
      <c r="P501" s="65">
        <f t="shared" si="1379"/>
        <v>0</v>
      </c>
      <c r="Q501" s="65">
        <f t="shared" si="1379"/>
        <v>0</v>
      </c>
      <c r="R501" s="65">
        <f t="shared" si="1379"/>
        <v>0</v>
      </c>
      <c r="S501" s="65">
        <f t="shared" si="1379"/>
        <v>0</v>
      </c>
      <c r="T501" s="65">
        <f t="shared" si="1379"/>
        <v>0</v>
      </c>
      <c r="U501" s="60"/>
      <c r="V501" s="65">
        <f t="shared" si="1363"/>
        <v>-0.1</v>
      </c>
      <c r="W501" s="66" t="e">
        <f>V501/V476</f>
        <v>#REF!</v>
      </c>
      <c r="X501" s="60"/>
      <c r="Y501" s="65">
        <f t="shared" ref="Y501:AJ501" si="1380">Y502</f>
        <v>0</v>
      </c>
      <c r="Z501" s="65">
        <f t="shared" si="1380"/>
        <v>0</v>
      </c>
      <c r="AA501" s="65">
        <f t="shared" si="1380"/>
        <v>0</v>
      </c>
      <c r="AB501" s="65">
        <f t="shared" si="1380"/>
        <v>0</v>
      </c>
      <c r="AC501" s="65">
        <f t="shared" si="1380"/>
        <v>0</v>
      </c>
      <c r="AD501" s="65">
        <f t="shared" si="1380"/>
        <v>0</v>
      </c>
      <c r="AE501" s="65">
        <f t="shared" si="1380"/>
        <v>0</v>
      </c>
      <c r="AF501" s="65">
        <f t="shared" si="1380"/>
        <v>0</v>
      </c>
      <c r="AG501" s="65">
        <f t="shared" si="1380"/>
        <v>0</v>
      </c>
      <c r="AH501" s="65">
        <f t="shared" si="1380"/>
        <v>0</v>
      </c>
      <c r="AI501" s="65">
        <f t="shared" si="1380"/>
        <v>0</v>
      </c>
      <c r="AJ501" s="65">
        <f t="shared" si="1380"/>
        <v>0</v>
      </c>
      <c r="AK501" s="60"/>
      <c r="AL501" s="65">
        <f t="shared" si="1365"/>
        <v>0</v>
      </c>
      <c r="AM501" s="66" t="e">
        <f>AL501/AL476</f>
        <v>#DIV/0!</v>
      </c>
      <c r="AN501" s="60" t="e">
        <f>D474&amp;D501</f>
        <v>#REF!</v>
      </c>
      <c r="AO501" s="65">
        <f t="shared" ref="AO501:AZ501" si="1381">AO502</f>
        <v>0</v>
      </c>
      <c r="AP501" s="65">
        <f t="shared" si="1381"/>
        <v>0</v>
      </c>
      <c r="AQ501" s="65">
        <f t="shared" si="1381"/>
        <v>0</v>
      </c>
      <c r="AR501" s="65">
        <f t="shared" si="1381"/>
        <v>0</v>
      </c>
      <c r="AS501" s="65">
        <f t="shared" si="1381"/>
        <v>0</v>
      </c>
      <c r="AT501" s="65">
        <f t="shared" si="1381"/>
        <v>0</v>
      </c>
      <c r="AU501" s="65">
        <f t="shared" si="1381"/>
        <v>0</v>
      </c>
      <c r="AV501" s="65">
        <f t="shared" si="1381"/>
        <v>0</v>
      </c>
      <c r="AW501" s="65">
        <f t="shared" si="1381"/>
        <v>0</v>
      </c>
      <c r="AX501" s="65">
        <f t="shared" si="1381"/>
        <v>0</v>
      </c>
      <c r="AY501" s="65">
        <f t="shared" si="1381"/>
        <v>0</v>
      </c>
      <c r="AZ501" s="65">
        <f t="shared" si="1381"/>
        <v>0</v>
      </c>
      <c r="BA501" s="60"/>
      <c r="BB501" s="65">
        <f t="shared" si="1367"/>
        <v>0</v>
      </c>
      <c r="BC501" s="66" t="e">
        <f>BB501/BB476</f>
        <v>#DIV/0!</v>
      </c>
      <c r="BD501" s="60"/>
      <c r="BE501" s="65"/>
      <c r="BF501" s="105"/>
      <c r="BG501" s="77">
        <f t="array" ref="BG501">INDEX($BE$4:$BK$115,MATCH($D501,$D$4:$D$115,0),MATCH(BG$475,$BE$4:$BK$4,0))</f>
        <v>-0.05</v>
      </c>
      <c r="BH501" s="107"/>
      <c r="BI501" s="108"/>
      <c r="BJ501" s="77">
        <v>-1</v>
      </c>
      <c r="BK501" s="107">
        <v>46054</v>
      </c>
      <c r="BL501" s="60"/>
      <c r="BM501" s="65">
        <f t="shared" ref="BM501:BX501" si="1382">BM502</f>
        <v>0</v>
      </c>
      <c r="BN501" s="65">
        <f t="shared" si="1382"/>
        <v>0</v>
      </c>
      <c r="BO501" s="65">
        <f t="shared" si="1382"/>
        <v>0</v>
      </c>
      <c r="BP501" s="65">
        <f t="shared" si="1382"/>
        <v>0</v>
      </c>
      <c r="BQ501" s="65" t="e">
        <f t="shared" si="1382"/>
        <v>#REF!</v>
      </c>
      <c r="BR501" s="65" t="e">
        <f t="shared" si="1382"/>
        <v>#REF!</v>
      </c>
      <c r="BS501" s="65" t="e">
        <f t="shared" si="1382"/>
        <v>#REF!</v>
      </c>
      <c r="BT501" s="65" t="e">
        <f t="shared" si="1382"/>
        <v>#REF!</v>
      </c>
      <c r="BU501" s="65" t="e">
        <f t="shared" si="1382"/>
        <v>#REF!</v>
      </c>
      <c r="BV501" s="65" t="e">
        <f t="shared" si="1382"/>
        <v>#REF!</v>
      </c>
      <c r="BW501" s="65" t="e">
        <f t="shared" si="1382"/>
        <v>#REF!</v>
      </c>
      <c r="BX501" s="65" t="e">
        <f t="shared" si="1382"/>
        <v>#REF!</v>
      </c>
      <c r="BY501" s="60"/>
      <c r="BZ501" s="65" t="e">
        <f t="shared" si="1369"/>
        <v>#REF!</v>
      </c>
      <c r="CA501" s="66" t="e">
        <f>BZ501/BZ476</f>
        <v>#REF!</v>
      </c>
      <c r="CB501" s="60"/>
      <c r="CC501" s="65" t="e">
        <f t="shared" ref="CC501:CN501" si="1383">CC502</f>
        <v>#REF!</v>
      </c>
      <c r="CD501" s="65" t="e">
        <f t="shared" si="1383"/>
        <v>#REF!</v>
      </c>
      <c r="CE501" s="65" t="e">
        <f t="shared" si="1383"/>
        <v>#REF!</v>
      </c>
      <c r="CF501" s="65" t="e">
        <f t="shared" si="1383"/>
        <v>#REF!</v>
      </c>
      <c r="CG501" s="65" t="e">
        <f t="shared" si="1383"/>
        <v>#REF!</v>
      </c>
      <c r="CH501" s="65" t="e">
        <f t="shared" si="1383"/>
        <v>#REF!</v>
      </c>
      <c r="CI501" s="65" t="e">
        <f t="shared" si="1383"/>
        <v>#REF!</v>
      </c>
      <c r="CJ501" s="65" t="e">
        <f t="shared" si="1383"/>
        <v>#REF!</v>
      </c>
      <c r="CK501" s="65" t="e">
        <f t="shared" si="1383"/>
        <v>#REF!</v>
      </c>
      <c r="CL501" s="65" t="e">
        <f t="shared" si="1383"/>
        <v>#REF!</v>
      </c>
      <c r="CM501" s="65" t="e">
        <f t="shared" si="1383"/>
        <v>#REF!</v>
      </c>
      <c r="CN501" s="65" t="e">
        <f t="shared" si="1383"/>
        <v>#REF!</v>
      </c>
      <c r="CO501" s="60"/>
      <c r="CP501" s="65" t="e">
        <f t="shared" si="1371"/>
        <v>#REF!</v>
      </c>
      <c r="CQ501" s="66" t="e">
        <f>CP501/CP476</f>
        <v>#REF!</v>
      </c>
    </row>
    <row r="502" spans="1:95" ht="10.5" customHeight="1" outlineLevel="1" x14ac:dyDescent="0.25">
      <c r="A502" s="70" t="str">
        <f t="shared" si="1281"/>
        <v>DespesaTrade marketing</v>
      </c>
      <c r="B502" s="70" t="s">
        <v>53</v>
      </c>
      <c r="C502" s="70"/>
      <c r="D502" s="60" t="s">
        <v>87</v>
      </c>
      <c r="E502" s="60" t="e">
        <f>D474</f>
        <v>#REF!</v>
      </c>
      <c r="F502" s="60"/>
      <c r="G502" s="62"/>
      <c r="H502" s="60"/>
      <c r="I502" s="67">
        <f t="shared" ref="I502:T502" si="1384">IFERROR(AVERAGEIFS(F476:H476,F476:H476,"&gt;0")*$BG501,0)</f>
        <v>-0.05</v>
      </c>
      <c r="J502" s="67">
        <f t="shared" si="1384"/>
        <v>-0.05</v>
      </c>
      <c r="K502" s="67">
        <f t="shared" si="1384"/>
        <v>0</v>
      </c>
      <c r="L502" s="67">
        <f t="shared" si="1384"/>
        <v>0</v>
      </c>
      <c r="M502" s="67">
        <f t="shared" si="1384"/>
        <v>0</v>
      </c>
      <c r="N502" s="67">
        <f t="shared" si="1384"/>
        <v>0</v>
      </c>
      <c r="O502" s="67">
        <f t="shared" si="1384"/>
        <v>0</v>
      </c>
      <c r="P502" s="67">
        <f t="shared" si="1384"/>
        <v>0</v>
      </c>
      <c r="Q502" s="67">
        <f t="shared" si="1384"/>
        <v>0</v>
      </c>
      <c r="R502" s="67">
        <f t="shared" si="1384"/>
        <v>0</v>
      </c>
      <c r="S502" s="67">
        <f t="shared" si="1384"/>
        <v>0</v>
      </c>
      <c r="T502" s="67">
        <f t="shared" si="1384"/>
        <v>0</v>
      </c>
      <c r="U502" s="60"/>
      <c r="V502" s="87">
        <f t="shared" si="1363"/>
        <v>-0.1</v>
      </c>
      <c r="W502" s="62" t="e">
        <f>V502/V476</f>
        <v>#REF!</v>
      </c>
      <c r="X502" s="60"/>
      <c r="Y502" s="67">
        <f>IFERROR(AVERAGEIFS(U476:AN476,U476:AN476,"&gt;0",U475:AN475,"&gt;="&amp;EDATE(Y475,-3),U475:AN475,"&lt;="&amp;EDATE(Y475,-1))*$BG501,0)</f>
        <v>0</v>
      </c>
      <c r="Z502" s="67">
        <f>SUM(Z503:Z504)</f>
        <v>0</v>
      </c>
      <c r="AA502" s="67">
        <f>IFERROR(AVERAGEIFS(W476:Z476,W476:Z476,"&gt;0",W475:Z475,"&gt;="&amp;EDATE(AA475,-3),W475:Z475,"&lt;="&amp;EDATE(AA475,-1))*$BG501,0)</f>
        <v>0</v>
      </c>
      <c r="AB502" s="67">
        <f>SUM(AB503:AB504)</f>
        <v>0</v>
      </c>
      <c r="AC502" s="67">
        <f>IFERROR(AVERAGEIFS(Y476:AB476,Y476:AB476,"&gt;0",Y475:AB475,"&gt;="&amp;EDATE(AC475,-3),Y475:AB475,"&lt;="&amp;EDATE(AC475,-1))*$BG501,0)</f>
        <v>0</v>
      </c>
      <c r="AD502" s="67">
        <f>SUM(AD503:AD504)</f>
        <v>0</v>
      </c>
      <c r="AE502" s="67">
        <f>IFERROR(AVERAGEIFS(Y476:AD476,Y476:AD476,"&gt;0",Y475:AD475,"&gt;="&amp;EDATE(AE475,-3),Y475:AD475,"&lt;="&amp;EDATE(AE475,-1))*$BG501,0)</f>
        <v>0</v>
      </c>
      <c r="AF502" s="67">
        <f>SUM(AF503:AF504)</f>
        <v>0</v>
      </c>
      <c r="AG502" s="67">
        <f>IFERROR(AVERAGEIFS(Y476:AF476,Y476:AF476,"&gt;0",Y475:AF475,"&gt;="&amp;EDATE(AG475,-3),Y475:AF475,"&lt;="&amp;EDATE(AG475,-1))*$BG501,0)</f>
        <v>0</v>
      </c>
      <c r="AH502" s="67">
        <f>SUM(AH503:AH504)</f>
        <v>0</v>
      </c>
      <c r="AI502" s="67">
        <f>IFERROR(AVERAGEIFS(Y476:AH476,Y476:AH476,"&gt;0",Y475:AH475,"&gt;="&amp;EDATE(AI475,-3),Y475:AH475,"&lt;="&amp;EDATE(AI475,-1))*$BG501,0)</f>
        <v>0</v>
      </c>
      <c r="AJ502" s="67">
        <f>SUM(AJ503:AJ504)</f>
        <v>0</v>
      </c>
      <c r="AK502" s="60"/>
      <c r="AL502" s="87">
        <f t="shared" si="1365"/>
        <v>0</v>
      </c>
      <c r="AM502" s="62" t="e">
        <f>AL502/AL476</f>
        <v>#DIV/0!</v>
      </c>
      <c r="AN502" s="60" t="e">
        <f>D474&amp;D502</f>
        <v>#REF!</v>
      </c>
      <c r="AO502" s="67">
        <f t="shared" ref="AO502:AZ502" si="1385">SUM(AO503:AO504)</f>
        <v>0</v>
      </c>
      <c r="AP502" s="67">
        <f t="shared" si="1385"/>
        <v>0</v>
      </c>
      <c r="AQ502" s="67">
        <f t="shared" si="1385"/>
        <v>0</v>
      </c>
      <c r="AR502" s="67">
        <f t="shared" si="1385"/>
        <v>0</v>
      </c>
      <c r="AS502" s="67">
        <f t="shared" si="1385"/>
        <v>0</v>
      </c>
      <c r="AT502" s="67">
        <f t="shared" si="1385"/>
        <v>0</v>
      </c>
      <c r="AU502" s="67">
        <f t="shared" si="1385"/>
        <v>0</v>
      </c>
      <c r="AV502" s="67">
        <f t="shared" si="1385"/>
        <v>0</v>
      </c>
      <c r="AW502" s="67">
        <f t="shared" si="1385"/>
        <v>0</v>
      </c>
      <c r="AX502" s="67">
        <f t="shared" si="1385"/>
        <v>0</v>
      </c>
      <c r="AY502" s="67">
        <f t="shared" si="1385"/>
        <v>0</v>
      </c>
      <c r="AZ502" s="67">
        <f t="shared" si="1385"/>
        <v>0</v>
      </c>
      <c r="BA502" s="60"/>
      <c r="BB502" s="87">
        <f t="shared" si="1367"/>
        <v>0</v>
      </c>
      <c r="BC502" s="62" t="e">
        <f>BB502/BB476</f>
        <v>#DIV/0!</v>
      </c>
      <c r="BD502" s="60"/>
      <c r="BE502" s="67"/>
      <c r="BF502" s="119"/>
      <c r="BG502" s="119"/>
      <c r="BH502" s="119"/>
      <c r="BI502" s="69"/>
      <c r="BJ502" s="120">
        <v>-1</v>
      </c>
      <c r="BK502" s="121">
        <v>46054</v>
      </c>
      <c r="BL502" s="60"/>
      <c r="BM502" s="67">
        <f>SUM(BM503:BM504)</f>
        <v>0</v>
      </c>
      <c r="BN502" s="67">
        <f>SUM(BN503:BN504)</f>
        <v>0</v>
      </c>
      <c r="BO502" s="67">
        <f>SUM(BO503:BO504)</f>
        <v>0</v>
      </c>
      <c r="BP502" s="67">
        <f>SUM(BP503:BP504)</f>
        <v>0</v>
      </c>
      <c r="BQ502" s="67" t="e">
        <f t="shared" ref="BQ502:BW502" si="1386">IFERROR(AVERAGEIFS(AW476:BP476,AW476:BP476,"&gt;0",AW475:BP475,"&gt;="&amp;EDATE(BQ475,-3),AW475:BP475,"&lt;="&amp;EDATE(BQ475,-1))*$BG501,0)*--(BQ476&gt;0)</f>
        <v>#REF!</v>
      </c>
      <c r="BR502" s="67" t="e">
        <f t="shared" si="1386"/>
        <v>#REF!</v>
      </c>
      <c r="BS502" s="67" t="e">
        <f t="shared" si="1386"/>
        <v>#REF!</v>
      </c>
      <c r="BT502" s="67" t="e">
        <f t="shared" si="1386"/>
        <v>#REF!</v>
      </c>
      <c r="BU502" s="67" t="e">
        <f t="shared" si="1386"/>
        <v>#REF!</v>
      </c>
      <c r="BV502" s="67" t="e">
        <f t="shared" si="1386"/>
        <v>#REF!</v>
      </c>
      <c r="BW502" s="67" t="e">
        <f t="shared" si="1386"/>
        <v>#REF!</v>
      </c>
      <c r="BX502" s="67" t="e">
        <f>IFERROR(AVERAGEIFS(BL476:BW476,BL476:BW476,"&gt;0",BL475:BW475,"&gt;="&amp;EDATE(BX475,-3),BL475:BW475,"&lt;="&amp;EDATE(BX475,-1))*$BG501,0)*--(BX476&gt;0)</f>
        <v>#REF!</v>
      </c>
      <c r="BY502" s="60"/>
      <c r="BZ502" s="87" t="e">
        <f t="shared" si="1369"/>
        <v>#REF!</v>
      </c>
      <c r="CA502" s="62" t="e">
        <f>BZ502/BZ476</f>
        <v>#REF!</v>
      </c>
      <c r="CB502" s="60"/>
      <c r="CC502" s="67" t="e">
        <f t="shared" ref="CC502:CN502" si="1387">IFERROR(AVERAGEIFS(BQ476:CB476,BQ476:CB476,"&gt;0",BQ475:CB475,"&gt;="&amp;EDATE(CC475,-3),BQ475:CB475,"&lt;="&amp;EDATE(CC475,-1))*$BG501,0)*--(CC476&gt;0)</f>
        <v>#REF!</v>
      </c>
      <c r="CD502" s="67" t="e">
        <f t="shared" si="1387"/>
        <v>#REF!</v>
      </c>
      <c r="CE502" s="67" t="e">
        <f t="shared" si="1387"/>
        <v>#REF!</v>
      </c>
      <c r="CF502" s="67" t="e">
        <f t="shared" si="1387"/>
        <v>#REF!</v>
      </c>
      <c r="CG502" s="67" t="e">
        <f t="shared" si="1387"/>
        <v>#REF!</v>
      </c>
      <c r="CH502" s="67" t="e">
        <f t="shared" si="1387"/>
        <v>#REF!</v>
      </c>
      <c r="CI502" s="67" t="e">
        <f t="shared" si="1387"/>
        <v>#REF!</v>
      </c>
      <c r="CJ502" s="67" t="e">
        <f t="shared" si="1387"/>
        <v>#REF!</v>
      </c>
      <c r="CK502" s="67" t="e">
        <f t="shared" si="1387"/>
        <v>#REF!</v>
      </c>
      <c r="CL502" s="67" t="e">
        <f t="shared" si="1387"/>
        <v>#REF!</v>
      </c>
      <c r="CM502" s="67" t="e">
        <f t="shared" si="1387"/>
        <v>#REF!</v>
      </c>
      <c r="CN502" s="67" t="e">
        <f t="shared" si="1387"/>
        <v>#REF!</v>
      </c>
      <c r="CO502" s="60"/>
      <c r="CP502" s="87" t="e">
        <f t="shared" si="1371"/>
        <v>#REF!</v>
      </c>
      <c r="CQ502" s="62" t="e">
        <f>CP502/CP476</f>
        <v>#REF!</v>
      </c>
    </row>
    <row r="503" spans="1:95" ht="10.5" customHeight="1" outlineLevel="2" x14ac:dyDescent="0.25">
      <c r="A503" s="70" t="str">
        <f t="shared" si="1281"/>
        <v>DespesaMaterial para PDVs próprios</v>
      </c>
      <c r="B503" s="114" t="s">
        <v>53</v>
      </c>
      <c r="C503" s="78"/>
      <c r="D503" s="79" t="s">
        <v>88</v>
      </c>
      <c r="E503" s="79" t="e">
        <f>D474</f>
        <v>#REF!</v>
      </c>
      <c r="F503" s="79"/>
      <c r="G503" s="85"/>
      <c r="H503" s="79"/>
      <c r="I503" s="94">
        <f t="shared" ref="I503:T503" si="1388">I502*$BG503</f>
        <v>-2.5000000000000001E-2</v>
      </c>
      <c r="J503" s="94">
        <f t="shared" si="1388"/>
        <v>-2.5000000000000001E-2</v>
      </c>
      <c r="K503" s="94">
        <f t="shared" si="1388"/>
        <v>0</v>
      </c>
      <c r="L503" s="94">
        <f t="shared" si="1388"/>
        <v>0</v>
      </c>
      <c r="M503" s="94">
        <f t="shared" si="1388"/>
        <v>0</v>
      </c>
      <c r="N503" s="94">
        <f t="shared" si="1388"/>
        <v>0</v>
      </c>
      <c r="O503" s="94">
        <f t="shared" si="1388"/>
        <v>0</v>
      </c>
      <c r="P503" s="94">
        <f t="shared" si="1388"/>
        <v>0</v>
      </c>
      <c r="Q503" s="94">
        <f t="shared" si="1388"/>
        <v>0</v>
      </c>
      <c r="R503" s="94">
        <f t="shared" si="1388"/>
        <v>0</v>
      </c>
      <c r="S503" s="94">
        <f t="shared" si="1388"/>
        <v>0</v>
      </c>
      <c r="T503" s="94">
        <f t="shared" si="1388"/>
        <v>0</v>
      </c>
      <c r="U503" s="79"/>
      <c r="V503" s="80">
        <f t="shared" si="1363"/>
        <v>-0.05</v>
      </c>
      <c r="W503" s="85" t="e">
        <f>V503/V476</f>
        <v>#REF!</v>
      </c>
      <c r="X503" s="60"/>
      <c r="Y503" s="94">
        <f t="array" ref="Y503">IFERROR(INDEX(#REF!,MATCH($A474&amp;$D503,#REF!,0),MATCH(Y$3,#REF!,0)),0)</f>
        <v>0</v>
      </c>
      <c r="Z503" s="94">
        <f t="array" ref="Z503">IFERROR(INDEX(#REF!,MATCH($A474&amp;$D503,#REF!,0),MATCH(Z$3,#REF!,0)),0)</f>
        <v>0</v>
      </c>
      <c r="AA503" s="94">
        <f t="array" ref="AA503">IFERROR(INDEX(#REF!,MATCH($A474&amp;$D503,#REF!,0),MATCH(AA$3,#REF!,0)),0)</f>
        <v>0</v>
      </c>
      <c r="AB503" s="94">
        <f t="array" ref="AB503">IFERROR(INDEX(#REF!,MATCH($A474&amp;$D503,#REF!,0),MATCH(AB$3,#REF!,0)),0)</f>
        <v>0</v>
      </c>
      <c r="AC503" s="94">
        <f t="array" ref="AC503">IFERROR(INDEX(#REF!,MATCH($A474&amp;$D503,#REF!,0),MATCH(AC$3,#REF!,0)),0)</f>
        <v>0</v>
      </c>
      <c r="AD503" s="94">
        <f t="array" ref="AD503">IFERROR(INDEX(#REF!,MATCH($A474&amp;$D503,#REF!,0),MATCH(AD$3,#REF!,0)),0)</f>
        <v>0</v>
      </c>
      <c r="AE503" s="94">
        <f t="array" ref="AE503">IFERROR(INDEX(#REF!,MATCH($A474&amp;$D503,#REF!,0),MATCH(AE$3,#REF!,0)),0)</f>
        <v>0</v>
      </c>
      <c r="AF503" s="94">
        <f t="array" ref="AF503">IFERROR(INDEX(#REF!,MATCH($A474&amp;$D503,#REF!,0),MATCH(AF$3,#REF!,0)),0)</f>
        <v>0</v>
      </c>
      <c r="AG503" s="94">
        <f t="array" ref="AG503">IFERROR(INDEX(#REF!,MATCH($A474&amp;$D503,#REF!,0),MATCH(AG$3,#REF!,0)),0)</f>
        <v>0</v>
      </c>
      <c r="AH503" s="94">
        <f t="array" ref="AH503">IFERROR(INDEX(#REF!,MATCH($A474&amp;$D503,#REF!,0),MATCH(AH$3,#REF!,0)),0)</f>
        <v>0</v>
      </c>
      <c r="AI503" s="94">
        <f t="array" ref="AI503">IFERROR(INDEX(#REF!,MATCH($A474&amp;$D503,#REF!,0),MATCH(AI$3,#REF!,0)),0)</f>
        <v>0</v>
      </c>
      <c r="AJ503" s="94">
        <f t="array" ref="AJ503">IFERROR(INDEX(#REF!,MATCH($A474&amp;$D503,#REF!,0),MATCH(AJ$3,#REF!,0)),0)</f>
        <v>0</v>
      </c>
      <c r="AK503" s="79"/>
      <c r="AL503" s="80">
        <f t="shared" si="1365"/>
        <v>0</v>
      </c>
      <c r="AM503" s="85" t="e">
        <f>AL503/AL476</f>
        <v>#DIV/0!</v>
      </c>
      <c r="AN503" s="60" t="e">
        <f>D474&amp;D503</f>
        <v>#REF!</v>
      </c>
      <c r="AO503" s="94">
        <f t="array" ref="AO503">IFERROR(INDEX(#REF!,MATCH($A474&amp;$D503,#REF!,0),MATCH(AO$3,#REF!,0)),0)</f>
        <v>0</v>
      </c>
      <c r="AP503" s="94">
        <f t="array" ref="AP503">IFERROR(INDEX(#REF!,MATCH($A474&amp;$D503,#REF!,0),MATCH(AP$3,#REF!,0)),0)</f>
        <v>0</v>
      </c>
      <c r="AQ503" s="94">
        <f t="array" ref="AQ503">IFERROR(INDEX(#REF!,MATCH($A474&amp;$D503,#REF!,0),MATCH(AQ$3,#REF!,0)),0)</f>
        <v>0</v>
      </c>
      <c r="AR503" s="94">
        <f t="array" ref="AR503">IFERROR(INDEX(#REF!,MATCH($A474&amp;$D503,#REF!,0),MATCH(AR$3,#REF!,0)),0)</f>
        <v>0</v>
      </c>
      <c r="AS503" s="94">
        <f t="array" ref="AS503">IFERROR(INDEX(#REF!,MATCH($A474&amp;$D503,#REF!,0),MATCH(AS$3,#REF!,0)),0)</f>
        <v>0</v>
      </c>
      <c r="AT503" s="94">
        <f t="array" ref="AT503">IFERROR(INDEX(#REF!,MATCH($A474&amp;$D503,#REF!,0),MATCH(AT$3,#REF!,0)),0)</f>
        <v>0</v>
      </c>
      <c r="AU503" s="94">
        <f t="array" ref="AU503">IFERROR(INDEX(#REF!,MATCH($A474&amp;$D503,#REF!,0),MATCH(AU$3,#REF!,0)),0)</f>
        <v>0</v>
      </c>
      <c r="AV503" s="94">
        <f t="array" ref="AV503">IFERROR(INDEX(#REF!,MATCH($A474&amp;$D503,#REF!,0),MATCH(AV$3,#REF!,0)),0)</f>
        <v>0</v>
      </c>
      <c r="AW503" s="94">
        <f t="array" ref="AW503">IFERROR(INDEX(#REF!,MATCH($A474&amp;$D503,#REF!,0),MATCH(AW$3,#REF!,0)),0)</f>
        <v>0</v>
      </c>
      <c r="AX503" s="94">
        <f t="array" ref="AX503">IFERROR(INDEX(#REF!,MATCH($A474&amp;$D503,#REF!,0),MATCH(AX$3,#REF!,0)),0)</f>
        <v>0</v>
      </c>
      <c r="AY503" s="94">
        <f t="array" ref="AY503">IFERROR(INDEX(#REF!,MATCH($A474&amp;$D503,#REF!,0),MATCH(AY$3,#REF!,0)),0)</f>
        <v>0</v>
      </c>
      <c r="AZ503" s="94">
        <f t="array" ref="AZ503">IFERROR(INDEX(#REF!,MATCH($A474&amp;$D503,#REF!,0),MATCH(AZ$3,#REF!,0)),0)</f>
        <v>0</v>
      </c>
      <c r="BA503" s="79"/>
      <c r="BB503" s="80">
        <f t="shared" si="1367"/>
        <v>0</v>
      </c>
      <c r="BC503" s="85" t="e">
        <f>BB503/BB476</f>
        <v>#DIV/0!</v>
      </c>
      <c r="BD503" s="60"/>
      <c r="BE503" s="94">
        <f t="shared" ref="BE503:BG505" si="1389">INDEX($BE$4:$BK$115,MATCH($D503,$D$4:$D$115,0),MATCH(BE$475,$BE$4:$BK$4,0))</f>
        <v>0</v>
      </c>
      <c r="BF503" s="115">
        <f t="shared" si="1389"/>
        <v>0</v>
      </c>
      <c r="BG503" s="112">
        <f t="shared" si="1389"/>
        <v>0.5</v>
      </c>
      <c r="BH503" s="111" t="e">
        <f>BH476</f>
        <v>#REF!</v>
      </c>
      <c r="BI503" s="112">
        <f>INDEX($BE$4:$BK$115,MATCH($D503,$D$4:$D$115,0),MATCH(BI$475,$BE$4:$BK$4,0))</f>
        <v>0</v>
      </c>
      <c r="BJ503" s="112">
        <v>-1</v>
      </c>
      <c r="BK503" s="111">
        <v>46054</v>
      </c>
      <c r="BL503" s="60"/>
      <c r="BM503" s="94">
        <f t="array" ref="BM503">IFERROR(INDEX(#REF!,MATCH($A474&amp;$D503,#REF!,0),MATCH(BM$3,#REF!,0)),0)</f>
        <v>0</v>
      </c>
      <c r="BN503" s="94">
        <f t="array" ref="BN503">IFERROR(INDEX(#REF!,MATCH($A474&amp;$D503,#REF!,0),MATCH(BN$3,#REF!,0)),0)</f>
        <v>0</v>
      </c>
      <c r="BO503" s="94">
        <f t="array" ref="BO503">IFERROR(INDEX(#REF!,MATCH($A474&amp;$D503,#REF!,0),MATCH(BO$3,#REF!,0)),0)</f>
        <v>0</v>
      </c>
      <c r="BP503" s="94">
        <f t="array" ref="BP503">IFERROR(INDEX(#REF!,MATCH($A474&amp;$D503,#REF!,0),MATCH(BP$3,#REF!,0)),0)</f>
        <v>0</v>
      </c>
      <c r="BQ503" s="94" t="e">
        <f t="shared" ref="BQ503:BX503" si="1390">BQ502*$BG503</f>
        <v>#REF!</v>
      </c>
      <c r="BR503" s="94" t="e">
        <f t="shared" si="1390"/>
        <v>#REF!</v>
      </c>
      <c r="BS503" s="94" t="e">
        <f t="shared" si="1390"/>
        <v>#REF!</v>
      </c>
      <c r="BT503" s="94" t="e">
        <f t="shared" si="1390"/>
        <v>#REF!</v>
      </c>
      <c r="BU503" s="94" t="e">
        <f t="shared" si="1390"/>
        <v>#REF!</v>
      </c>
      <c r="BV503" s="94" t="e">
        <f t="shared" si="1390"/>
        <v>#REF!</v>
      </c>
      <c r="BW503" s="94" t="e">
        <f t="shared" si="1390"/>
        <v>#REF!</v>
      </c>
      <c r="BX503" s="94" t="e">
        <f t="shared" si="1390"/>
        <v>#REF!</v>
      </c>
      <c r="BY503" s="79"/>
      <c r="BZ503" s="80" t="e">
        <f t="shared" si="1369"/>
        <v>#REF!</v>
      </c>
      <c r="CA503" s="85" t="e">
        <f>BZ503/BZ476</f>
        <v>#REF!</v>
      </c>
      <c r="CB503" s="60"/>
      <c r="CC503" s="94" t="e">
        <f t="shared" ref="CC503:CN503" si="1391">CC502*$BG503</f>
        <v>#REF!</v>
      </c>
      <c r="CD503" s="94" t="e">
        <f t="shared" si="1391"/>
        <v>#REF!</v>
      </c>
      <c r="CE503" s="94" t="e">
        <f t="shared" si="1391"/>
        <v>#REF!</v>
      </c>
      <c r="CF503" s="94" t="e">
        <f t="shared" si="1391"/>
        <v>#REF!</v>
      </c>
      <c r="CG503" s="94" t="e">
        <f t="shared" si="1391"/>
        <v>#REF!</v>
      </c>
      <c r="CH503" s="94" t="e">
        <f t="shared" si="1391"/>
        <v>#REF!</v>
      </c>
      <c r="CI503" s="94" t="e">
        <f t="shared" si="1391"/>
        <v>#REF!</v>
      </c>
      <c r="CJ503" s="94" t="e">
        <f t="shared" si="1391"/>
        <v>#REF!</v>
      </c>
      <c r="CK503" s="94" t="e">
        <f t="shared" si="1391"/>
        <v>#REF!</v>
      </c>
      <c r="CL503" s="94" t="e">
        <f t="shared" si="1391"/>
        <v>#REF!</v>
      </c>
      <c r="CM503" s="94" t="e">
        <f t="shared" si="1391"/>
        <v>#REF!</v>
      </c>
      <c r="CN503" s="94" t="e">
        <f t="shared" si="1391"/>
        <v>#REF!</v>
      </c>
      <c r="CO503" s="79"/>
      <c r="CP503" s="80" t="e">
        <f t="shared" si="1371"/>
        <v>#REF!</v>
      </c>
      <c r="CQ503" s="85" t="e">
        <f>CP503/CP476</f>
        <v>#REF!</v>
      </c>
    </row>
    <row r="504" spans="1:95" ht="10.5" customHeight="1" outlineLevel="2" x14ac:dyDescent="0.25">
      <c r="A504" s="70" t="str">
        <f t="shared" si="1281"/>
        <v>DespesaAções de marketing lojas</v>
      </c>
      <c r="B504" s="114" t="s">
        <v>53</v>
      </c>
      <c r="C504" s="78" t="s">
        <v>73</v>
      </c>
      <c r="D504" s="79" t="s">
        <v>91</v>
      </c>
      <c r="E504" s="79" t="e">
        <f>D474</f>
        <v>#REF!</v>
      </c>
      <c r="F504" s="79"/>
      <c r="G504" s="85"/>
      <c r="H504" s="79"/>
      <c r="I504" s="94">
        <f t="shared" ref="I504:T504" si="1392">I502*$BG504</f>
        <v>-2.5000000000000001E-2</v>
      </c>
      <c r="J504" s="94">
        <f t="shared" si="1392"/>
        <v>-2.5000000000000001E-2</v>
      </c>
      <c r="K504" s="94">
        <f t="shared" si="1392"/>
        <v>0</v>
      </c>
      <c r="L504" s="94">
        <f t="shared" si="1392"/>
        <v>0</v>
      </c>
      <c r="M504" s="94">
        <f t="shared" si="1392"/>
        <v>0</v>
      </c>
      <c r="N504" s="94">
        <f t="shared" si="1392"/>
        <v>0</v>
      </c>
      <c r="O504" s="94">
        <f t="shared" si="1392"/>
        <v>0</v>
      </c>
      <c r="P504" s="94">
        <f t="shared" si="1392"/>
        <v>0</v>
      </c>
      <c r="Q504" s="94">
        <f t="shared" si="1392"/>
        <v>0</v>
      </c>
      <c r="R504" s="94">
        <f t="shared" si="1392"/>
        <v>0</v>
      </c>
      <c r="S504" s="94">
        <f t="shared" si="1392"/>
        <v>0</v>
      </c>
      <c r="T504" s="94">
        <f t="shared" si="1392"/>
        <v>0</v>
      </c>
      <c r="U504" s="79"/>
      <c r="V504" s="80">
        <f t="shared" si="1363"/>
        <v>-0.05</v>
      </c>
      <c r="W504" s="85" t="e">
        <f>V504/V476</f>
        <v>#REF!</v>
      </c>
      <c r="X504" s="60"/>
      <c r="Y504" s="94">
        <f t="array" ref="Y504">IFERROR(INDEX(#REF!,MATCH($A474&amp;$D504,#REF!,0),MATCH(Y$3,#REF!,0)),0)</f>
        <v>0</v>
      </c>
      <c r="Z504" s="94">
        <f t="array" ref="Z504">IFERROR(INDEX(#REF!,MATCH($A474&amp;$D504,#REF!,0),MATCH(Z$3,#REF!,0)),0)</f>
        <v>0</v>
      </c>
      <c r="AA504" s="94">
        <f t="array" ref="AA504">IFERROR(INDEX(#REF!,MATCH($A474&amp;$D504,#REF!,0),MATCH(AA$3,#REF!,0)),0)</f>
        <v>0</v>
      </c>
      <c r="AB504" s="94">
        <f t="array" ref="AB504">IFERROR(INDEX(#REF!,MATCH($A474&amp;$D504,#REF!,0),MATCH(AB$3,#REF!,0)),0)</f>
        <v>0</v>
      </c>
      <c r="AC504" s="94">
        <f t="array" ref="AC504">IFERROR(INDEX(#REF!,MATCH($A474&amp;$D504,#REF!,0),MATCH(AC$3,#REF!,0)),0)</f>
        <v>0</v>
      </c>
      <c r="AD504" s="94">
        <f t="array" ref="AD504">IFERROR(INDEX(#REF!,MATCH($A474&amp;$D504,#REF!,0),MATCH(AD$3,#REF!,0)),0)</f>
        <v>0</v>
      </c>
      <c r="AE504" s="94">
        <f t="array" ref="AE504">IFERROR(INDEX(#REF!,MATCH($A474&amp;$D504,#REF!,0),MATCH(AE$3,#REF!,0)),0)</f>
        <v>0</v>
      </c>
      <c r="AF504" s="94">
        <f t="array" ref="AF504">IFERROR(INDEX(#REF!,MATCH($A474&amp;$D504,#REF!,0),MATCH(AF$3,#REF!,0)),0)</f>
        <v>0</v>
      </c>
      <c r="AG504" s="94">
        <f t="array" ref="AG504">IFERROR(INDEX(#REF!,MATCH($A474&amp;$D504,#REF!,0),MATCH(AG$3,#REF!,0)),0)</f>
        <v>0</v>
      </c>
      <c r="AH504" s="94">
        <f t="array" ref="AH504">IFERROR(INDEX(#REF!,MATCH($A474&amp;$D504,#REF!,0),MATCH(AH$3,#REF!,0)),0)</f>
        <v>0</v>
      </c>
      <c r="AI504" s="94">
        <f t="array" ref="AI504">IFERROR(INDEX(#REF!,MATCH($A474&amp;$D504,#REF!,0),MATCH(AI$3,#REF!,0)),0)</f>
        <v>0</v>
      </c>
      <c r="AJ504" s="94">
        <f t="array" ref="AJ504">IFERROR(INDEX(#REF!,MATCH($A474&amp;$D504,#REF!,0),MATCH(AJ$3,#REF!,0)),0)</f>
        <v>0</v>
      </c>
      <c r="AK504" s="79"/>
      <c r="AL504" s="80">
        <f t="shared" si="1365"/>
        <v>0</v>
      </c>
      <c r="AM504" s="85" t="e">
        <f>AL504/AL476</f>
        <v>#DIV/0!</v>
      </c>
      <c r="AN504" s="60" t="e">
        <f>D474&amp;D504</f>
        <v>#REF!</v>
      </c>
      <c r="AO504" s="94">
        <f t="array" ref="AO504">IFERROR(INDEX(#REF!,MATCH($A474&amp;$D504,#REF!,0),MATCH(AO$3,#REF!,0)),0)</f>
        <v>0</v>
      </c>
      <c r="AP504" s="94">
        <f t="array" ref="AP504">IFERROR(INDEX(#REF!,MATCH($A474&amp;$D504,#REF!,0),MATCH(AP$3,#REF!,0)),0)</f>
        <v>0</v>
      </c>
      <c r="AQ504" s="94">
        <f t="array" ref="AQ504">IFERROR(INDEX(#REF!,MATCH($A474&amp;$D504,#REF!,0),MATCH(AQ$3,#REF!,0)),0)</f>
        <v>0</v>
      </c>
      <c r="AR504" s="94">
        <f t="array" ref="AR504">IFERROR(INDEX(#REF!,MATCH($A474&amp;$D504,#REF!,0),MATCH(AR$3,#REF!,0)),0)</f>
        <v>0</v>
      </c>
      <c r="AS504" s="94">
        <f t="array" ref="AS504">IFERROR(INDEX(#REF!,MATCH($A474&amp;$D504,#REF!,0),MATCH(AS$3,#REF!,0)),0)</f>
        <v>0</v>
      </c>
      <c r="AT504" s="94">
        <f t="array" ref="AT504">IFERROR(INDEX(#REF!,MATCH($A474&amp;$D504,#REF!,0),MATCH(AT$3,#REF!,0)),0)</f>
        <v>0</v>
      </c>
      <c r="AU504" s="94">
        <f t="array" ref="AU504">IFERROR(INDEX(#REF!,MATCH($A474&amp;$D504,#REF!,0),MATCH(AU$3,#REF!,0)),0)</f>
        <v>0</v>
      </c>
      <c r="AV504" s="94">
        <f t="array" ref="AV504">IFERROR(INDEX(#REF!,MATCH($A474&amp;$D504,#REF!,0),MATCH(AV$3,#REF!,0)),0)</f>
        <v>0</v>
      </c>
      <c r="AW504" s="94">
        <f t="array" ref="AW504">IFERROR(INDEX(#REF!,MATCH($A474&amp;$D504,#REF!,0),MATCH(AW$3,#REF!,0)),0)</f>
        <v>0</v>
      </c>
      <c r="AX504" s="94">
        <f t="array" ref="AX504">IFERROR(INDEX(#REF!,MATCH($A474&amp;$D504,#REF!,0),MATCH(AX$3,#REF!,0)),0)</f>
        <v>0</v>
      </c>
      <c r="AY504" s="94">
        <f t="array" ref="AY504">IFERROR(INDEX(#REF!,MATCH($A474&amp;$D504,#REF!,0),MATCH(AY$3,#REF!,0)),0)</f>
        <v>0</v>
      </c>
      <c r="AZ504" s="94">
        <f t="array" ref="AZ504">IFERROR(INDEX(#REF!,MATCH($A474&amp;$D504,#REF!,0),MATCH(AZ$3,#REF!,0)),0)</f>
        <v>0</v>
      </c>
      <c r="BA504" s="79"/>
      <c r="BB504" s="80">
        <f t="shared" si="1367"/>
        <v>0</v>
      </c>
      <c r="BC504" s="85" t="e">
        <f>BB504/BB476</f>
        <v>#DIV/0!</v>
      </c>
      <c r="BD504" s="60"/>
      <c r="BE504" s="94">
        <f t="shared" si="1389"/>
        <v>0</v>
      </c>
      <c r="BF504" s="115">
        <f t="shared" si="1389"/>
        <v>0</v>
      </c>
      <c r="BG504" s="112">
        <f t="shared" si="1389"/>
        <v>0.5</v>
      </c>
      <c r="BH504" s="111" t="e">
        <f>BH476</f>
        <v>#REF!</v>
      </c>
      <c r="BI504" s="112">
        <f>INDEX($BE$4:$BK$115,MATCH($D504,$D$4:$D$115,0),MATCH(BI$475,$BE$4:$BK$4,0))</f>
        <v>0</v>
      </c>
      <c r="BJ504" s="112">
        <v>-1</v>
      </c>
      <c r="BK504" s="111">
        <v>46054</v>
      </c>
      <c r="BL504" s="60"/>
      <c r="BM504" s="94">
        <f t="array" ref="BM504">IFERROR(INDEX(#REF!,MATCH($A474&amp;$D504,#REF!,0),MATCH(BM$3,#REF!,0)),0)</f>
        <v>0</v>
      </c>
      <c r="BN504" s="94">
        <f t="array" ref="BN504">IFERROR(INDEX(#REF!,MATCH($A474&amp;$D504,#REF!,0),MATCH(BN$3,#REF!,0)),0)</f>
        <v>0</v>
      </c>
      <c r="BO504" s="94">
        <f t="array" ref="BO504">IFERROR(INDEX(#REF!,MATCH($A474&amp;$D504,#REF!,0),MATCH(BO$3,#REF!,0)),0)</f>
        <v>0</v>
      </c>
      <c r="BP504" s="94">
        <f t="array" ref="BP504">IFERROR(INDEX(#REF!,MATCH($A474&amp;$D504,#REF!,0),MATCH(BP$3,#REF!,0)),0)</f>
        <v>0</v>
      </c>
      <c r="BQ504" s="94" t="e">
        <f t="shared" ref="BQ504:BX504" si="1393">BQ502*$BG504</f>
        <v>#REF!</v>
      </c>
      <c r="BR504" s="94" t="e">
        <f t="shared" si="1393"/>
        <v>#REF!</v>
      </c>
      <c r="BS504" s="94" t="e">
        <f t="shared" si="1393"/>
        <v>#REF!</v>
      </c>
      <c r="BT504" s="94" t="e">
        <f t="shared" si="1393"/>
        <v>#REF!</v>
      </c>
      <c r="BU504" s="94" t="e">
        <f t="shared" si="1393"/>
        <v>#REF!</v>
      </c>
      <c r="BV504" s="94" t="e">
        <f t="shared" si="1393"/>
        <v>#REF!</v>
      </c>
      <c r="BW504" s="94" t="e">
        <f t="shared" si="1393"/>
        <v>#REF!</v>
      </c>
      <c r="BX504" s="94" t="e">
        <f t="shared" si="1393"/>
        <v>#REF!</v>
      </c>
      <c r="BY504" s="79"/>
      <c r="BZ504" s="80" t="e">
        <f t="shared" si="1369"/>
        <v>#REF!</v>
      </c>
      <c r="CA504" s="85" t="e">
        <f>BZ504/BZ476</f>
        <v>#REF!</v>
      </c>
      <c r="CB504" s="60"/>
      <c r="CC504" s="94" t="e">
        <f t="shared" ref="CC504:CN504" si="1394">CC502*$BG504</f>
        <v>#REF!</v>
      </c>
      <c r="CD504" s="94" t="e">
        <f t="shared" si="1394"/>
        <v>#REF!</v>
      </c>
      <c r="CE504" s="94" t="e">
        <f t="shared" si="1394"/>
        <v>#REF!</v>
      </c>
      <c r="CF504" s="94" t="e">
        <f t="shared" si="1394"/>
        <v>#REF!</v>
      </c>
      <c r="CG504" s="94" t="e">
        <f t="shared" si="1394"/>
        <v>#REF!</v>
      </c>
      <c r="CH504" s="94" t="e">
        <f t="shared" si="1394"/>
        <v>#REF!</v>
      </c>
      <c r="CI504" s="94" t="e">
        <f t="shared" si="1394"/>
        <v>#REF!</v>
      </c>
      <c r="CJ504" s="94" t="e">
        <f t="shared" si="1394"/>
        <v>#REF!</v>
      </c>
      <c r="CK504" s="94" t="e">
        <f t="shared" si="1394"/>
        <v>#REF!</v>
      </c>
      <c r="CL504" s="94" t="e">
        <f t="shared" si="1394"/>
        <v>#REF!</v>
      </c>
      <c r="CM504" s="94" t="e">
        <f t="shared" si="1394"/>
        <v>#REF!</v>
      </c>
      <c r="CN504" s="94" t="e">
        <f t="shared" si="1394"/>
        <v>#REF!</v>
      </c>
      <c r="CO504" s="79"/>
      <c r="CP504" s="80" t="e">
        <f t="shared" si="1371"/>
        <v>#REF!</v>
      </c>
      <c r="CQ504" s="85" t="e">
        <f>CP504/CP476</f>
        <v>#REF!</v>
      </c>
    </row>
    <row r="505" spans="1:95" ht="10.5" customHeight="1" x14ac:dyDescent="0.25">
      <c r="A505" s="70" t="str">
        <f t="shared" si="1281"/>
        <v>DespesaSistema de PDV</v>
      </c>
      <c r="B505" s="70" t="s">
        <v>53</v>
      </c>
      <c r="C505" s="70" t="s">
        <v>266</v>
      </c>
      <c r="D505" s="2" t="s">
        <v>267</v>
      </c>
      <c r="E505" s="2" t="e">
        <f>D474</f>
        <v>#REF!</v>
      </c>
      <c r="F505" s="60"/>
      <c r="G505" s="66">
        <v>0</v>
      </c>
      <c r="H505" s="60"/>
      <c r="I505" s="65" t="e">
        <f t="shared" ref="I505:T505" si="1395">((I476*$G505*--(AND($BF505=0,$BG505=0))+$BF505+I476*$BG505)*--(I$3&gt;=$BH505))*(1+$BJ505*--(I$3&gt;=$BK505))*--(IFERROR(MOD(MONTH(I$3),$BI505),0)=0)</f>
        <v>#REF!</v>
      </c>
      <c r="J505" s="65" t="e">
        <f t="shared" si="1395"/>
        <v>#REF!</v>
      </c>
      <c r="K505" s="65" t="e">
        <f t="shared" si="1395"/>
        <v>#REF!</v>
      </c>
      <c r="L505" s="65" t="e">
        <f t="shared" si="1395"/>
        <v>#REF!</v>
      </c>
      <c r="M505" s="65" t="e">
        <f t="shared" si="1395"/>
        <v>#REF!</v>
      </c>
      <c r="N505" s="65" t="e">
        <f t="shared" si="1395"/>
        <v>#REF!</v>
      </c>
      <c r="O505" s="65" t="e">
        <f t="shared" si="1395"/>
        <v>#REF!</v>
      </c>
      <c r="P505" s="65" t="e">
        <f t="shared" si="1395"/>
        <v>#REF!</v>
      </c>
      <c r="Q505" s="65" t="e">
        <f t="shared" si="1395"/>
        <v>#REF!</v>
      </c>
      <c r="R505" s="65" t="e">
        <f t="shared" si="1395"/>
        <v>#REF!</v>
      </c>
      <c r="S505" s="65" t="e">
        <f t="shared" si="1395"/>
        <v>#REF!</v>
      </c>
      <c r="T505" s="65" t="e">
        <f t="shared" si="1395"/>
        <v>#REF!</v>
      </c>
      <c r="U505" s="60"/>
      <c r="V505" s="65" t="e">
        <f t="shared" si="1363"/>
        <v>#REF!</v>
      </c>
      <c r="W505" s="66" t="e">
        <f>V505/V476</f>
        <v>#REF!</v>
      </c>
      <c r="X505" s="60"/>
      <c r="Y505" s="65">
        <f t="array" ref="Y505">IFERROR(INDEX(#REF!,MATCH($A474&amp;$D505,#REF!,0),MATCH(Y$3,#REF!,0)),0)</f>
        <v>0</v>
      </c>
      <c r="Z505" s="65">
        <f t="array" ref="Z505">IFERROR(INDEX(#REF!,MATCH($A474&amp;$D505,#REF!,0),MATCH(Z$3,#REF!,0)),0)</f>
        <v>0</v>
      </c>
      <c r="AA505" s="65">
        <f t="array" ref="AA505">IFERROR(INDEX(#REF!,MATCH($A474&amp;$D505,#REF!,0),MATCH(AA$3,#REF!,0)),0)</f>
        <v>0</v>
      </c>
      <c r="AB505" s="65">
        <f t="array" ref="AB505">IFERROR(INDEX(#REF!,MATCH($A474&amp;$D505,#REF!,0),MATCH(AB$3,#REF!,0)),0)</f>
        <v>0</v>
      </c>
      <c r="AC505" s="65">
        <f t="array" ref="AC505">IFERROR(INDEX(#REF!,MATCH($A474&amp;$D505,#REF!,0),MATCH(AC$3,#REF!,0)),0)</f>
        <v>0</v>
      </c>
      <c r="AD505" s="65">
        <f t="array" ref="AD505">IFERROR(INDEX(#REF!,MATCH($A474&amp;$D505,#REF!,0),MATCH(AD$3,#REF!,0)),0)</f>
        <v>0</v>
      </c>
      <c r="AE505" s="65">
        <f t="array" ref="AE505">IFERROR(INDEX(#REF!,MATCH($A474&amp;$D505,#REF!,0),MATCH(AE$3,#REF!,0)),0)</f>
        <v>0</v>
      </c>
      <c r="AF505" s="65">
        <f t="array" ref="AF505">IFERROR(INDEX(#REF!,MATCH($A474&amp;$D505,#REF!,0),MATCH(AF$3,#REF!,0)),0)</f>
        <v>0</v>
      </c>
      <c r="AG505" s="65">
        <f t="array" ref="AG505">IFERROR(INDEX(#REF!,MATCH($A474&amp;$D505,#REF!,0),MATCH(AG$3,#REF!,0)),0)</f>
        <v>0</v>
      </c>
      <c r="AH505" s="65">
        <f t="array" ref="AH505">IFERROR(INDEX(#REF!,MATCH($A474&amp;$D505,#REF!,0),MATCH(AH$3,#REF!,0)),0)</f>
        <v>0</v>
      </c>
      <c r="AI505" s="65">
        <f t="array" ref="AI505">IFERROR(INDEX(#REF!,MATCH($A474&amp;$D505,#REF!,0),MATCH(AI$3,#REF!,0)),0)</f>
        <v>0</v>
      </c>
      <c r="AJ505" s="65">
        <f t="array" ref="AJ505">IFERROR(INDEX(#REF!,MATCH($A474&amp;$D505,#REF!,0),MATCH(AJ$3,#REF!,0)),0)</f>
        <v>0</v>
      </c>
      <c r="AK505" s="60"/>
      <c r="AL505" s="65">
        <f t="shared" si="1365"/>
        <v>0</v>
      </c>
      <c r="AM505" s="66" t="e">
        <f>AL505/AL476</f>
        <v>#DIV/0!</v>
      </c>
      <c r="AN505" s="60" t="e">
        <f>D474&amp;D505</f>
        <v>#REF!</v>
      </c>
      <c r="AO505" s="65">
        <f t="array" ref="AO505">IFERROR(INDEX(#REF!,MATCH($A474&amp;$D505,#REF!,0),MATCH(AO$3,#REF!,0)),0)</f>
        <v>0</v>
      </c>
      <c r="AP505" s="65">
        <f t="array" ref="AP505">IFERROR(INDEX(#REF!,MATCH($A474&amp;$D505,#REF!,0),MATCH(AP$3,#REF!,0)),0)</f>
        <v>0</v>
      </c>
      <c r="AQ505" s="65">
        <f t="array" ref="AQ505">IFERROR(INDEX(#REF!,MATCH($A474&amp;$D505,#REF!,0),MATCH(AQ$3,#REF!,0)),0)</f>
        <v>0</v>
      </c>
      <c r="AR505" s="65">
        <f t="array" ref="AR505">IFERROR(INDEX(#REF!,MATCH($A474&amp;$D505,#REF!,0),MATCH(AR$3,#REF!,0)),0)</f>
        <v>0</v>
      </c>
      <c r="AS505" s="65">
        <f t="array" ref="AS505">IFERROR(INDEX(#REF!,MATCH($A474&amp;$D505,#REF!,0),MATCH(AS$3,#REF!,0)),0)</f>
        <v>0</v>
      </c>
      <c r="AT505" s="65">
        <f t="array" ref="AT505">IFERROR(INDEX(#REF!,MATCH($A474&amp;$D505,#REF!,0),MATCH(AT$3,#REF!,0)),0)</f>
        <v>0</v>
      </c>
      <c r="AU505" s="65">
        <f t="array" ref="AU505">IFERROR(INDEX(#REF!,MATCH($A474&amp;$D505,#REF!,0),MATCH(AU$3,#REF!,0)),0)</f>
        <v>0</v>
      </c>
      <c r="AV505" s="65">
        <f t="array" ref="AV505">IFERROR(INDEX(#REF!,MATCH($A474&amp;$D505,#REF!,0),MATCH(AV$3,#REF!,0)),0)</f>
        <v>0</v>
      </c>
      <c r="AW505" s="65">
        <f t="array" ref="AW505">IFERROR(INDEX(#REF!,MATCH($A474&amp;$D505,#REF!,0),MATCH(AW$3,#REF!,0)),0)</f>
        <v>0</v>
      </c>
      <c r="AX505" s="65">
        <f t="array" ref="AX505">IFERROR(INDEX(#REF!,MATCH($A474&amp;$D505,#REF!,0),MATCH(AX$3,#REF!,0)),0)</f>
        <v>0</v>
      </c>
      <c r="AY505" s="65">
        <f t="array" ref="AY505">IFERROR(INDEX(#REF!,MATCH($A474&amp;$D505,#REF!,0),MATCH(AY$3,#REF!,0)),0)</f>
        <v>0</v>
      </c>
      <c r="AZ505" s="65">
        <f t="array" ref="AZ505">IFERROR(INDEX(#REF!,MATCH($A474&amp;$D505,#REF!,0),MATCH(AZ$3,#REF!,0)),0)</f>
        <v>0</v>
      </c>
      <c r="BA505" s="60"/>
      <c r="BB505" s="65">
        <f t="shared" si="1367"/>
        <v>0</v>
      </c>
      <c r="BC505" s="66" t="e">
        <f>BB505/BB476</f>
        <v>#DIV/0!</v>
      </c>
      <c r="BD505" s="60"/>
      <c r="BE505" s="65" t="str">
        <f t="shared" si="1389"/>
        <v>iGlu &gt; Shopify POS by FullComm</v>
      </c>
      <c r="BF505" s="105" t="e">
        <f t="shared" si="1389"/>
        <v>#REF!</v>
      </c>
      <c r="BG505" s="105">
        <f t="shared" si="1389"/>
        <v>0</v>
      </c>
      <c r="BH505" s="107" t="e">
        <f>BH476</f>
        <v>#REF!</v>
      </c>
      <c r="BI505" s="107">
        <f>INDEX($BE$4:$BK$115,MATCH($D505,$D$4:$D$115,0),MATCH(BI$475,$BE$4:$BK$4,0))</f>
        <v>0</v>
      </c>
      <c r="BJ505" s="77">
        <v>-1</v>
      </c>
      <c r="BK505" s="107">
        <v>46054</v>
      </c>
      <c r="BL505" s="60"/>
      <c r="BM505" s="65">
        <f t="array" ref="BM505">IFERROR(INDEX(#REF!,MATCH($A474&amp;$D505,#REF!,0),MATCH(BM$3,#REF!,0)),0)</f>
        <v>0</v>
      </c>
      <c r="BN505" s="65">
        <f t="array" ref="BN505">IFERROR(INDEX(#REF!,MATCH($A474&amp;$D505,#REF!,0),MATCH(BN$3,#REF!,0)),0)</f>
        <v>0</v>
      </c>
      <c r="BO505" s="65">
        <f t="array" ref="BO505">IFERROR(INDEX(#REF!,MATCH($A474&amp;$D505,#REF!,0),MATCH(BO$3,#REF!,0)),0)</f>
        <v>0</v>
      </c>
      <c r="BP505" s="65">
        <f t="array" ref="BP505">IFERROR(INDEX(#REF!,MATCH($A474&amp;$D505,#REF!,0),MATCH(BP$3,#REF!,0)),0)</f>
        <v>0</v>
      </c>
      <c r="BQ505" s="65" t="e">
        <f t="shared" ref="BQ505:BX505" si="1396">((BQ476*$G505*--(AND($BF505=0,$BG505=0))+$BF505+BQ476*$BG505)*--(BQ$3&gt;=$BH505))*(1+$BJ505*--(BQ$3&gt;=$BK505))*--(IFERROR(MOD(MONTH(BQ$3),$BI505),0)=0)</f>
        <v>#REF!</v>
      </c>
      <c r="BR505" s="65" t="e">
        <f t="shared" si="1396"/>
        <v>#REF!</v>
      </c>
      <c r="BS505" s="65" t="e">
        <f t="shared" si="1396"/>
        <v>#REF!</v>
      </c>
      <c r="BT505" s="65" t="e">
        <f t="shared" si="1396"/>
        <v>#REF!</v>
      </c>
      <c r="BU505" s="65" t="e">
        <f t="shared" si="1396"/>
        <v>#REF!</v>
      </c>
      <c r="BV505" s="65" t="e">
        <f t="shared" si="1396"/>
        <v>#REF!</v>
      </c>
      <c r="BW505" s="65" t="e">
        <f t="shared" si="1396"/>
        <v>#REF!</v>
      </c>
      <c r="BX505" s="65" t="e">
        <f t="shared" si="1396"/>
        <v>#REF!</v>
      </c>
      <c r="BY505" s="60"/>
      <c r="BZ505" s="65" t="e">
        <f t="shared" si="1369"/>
        <v>#REF!</v>
      </c>
      <c r="CA505" s="66" t="e">
        <f>BZ505/BZ476</f>
        <v>#REF!</v>
      </c>
      <c r="CB505" s="60"/>
      <c r="CC505" s="65" t="e">
        <f t="shared" ref="CC505:CN505" si="1397">((CC476*$G505*--(AND($BF505=0,$BG505=0))+$BF505+CC476*$BG505)*--(CC$3&gt;=$BH505))*(1+$BJ505*--(CC$3&gt;=$BK505))*--(IFERROR(MOD(MONTH(CC$3),$BI505),0)=0)</f>
        <v>#REF!</v>
      </c>
      <c r="CD505" s="65" t="e">
        <f t="shared" si="1397"/>
        <v>#REF!</v>
      </c>
      <c r="CE505" s="65" t="e">
        <f t="shared" si="1397"/>
        <v>#REF!</v>
      </c>
      <c r="CF505" s="65" t="e">
        <f t="shared" si="1397"/>
        <v>#REF!</v>
      </c>
      <c r="CG505" s="65" t="e">
        <f t="shared" si="1397"/>
        <v>#REF!</v>
      </c>
      <c r="CH505" s="65" t="e">
        <f t="shared" si="1397"/>
        <v>#REF!</v>
      </c>
      <c r="CI505" s="65" t="e">
        <f t="shared" si="1397"/>
        <v>#REF!</v>
      </c>
      <c r="CJ505" s="65" t="e">
        <f t="shared" si="1397"/>
        <v>#REF!</v>
      </c>
      <c r="CK505" s="65" t="e">
        <f t="shared" si="1397"/>
        <v>#REF!</v>
      </c>
      <c r="CL505" s="65" t="e">
        <f t="shared" si="1397"/>
        <v>#REF!</v>
      </c>
      <c r="CM505" s="65" t="e">
        <f t="shared" si="1397"/>
        <v>#REF!</v>
      </c>
      <c r="CN505" s="65" t="e">
        <f t="shared" si="1397"/>
        <v>#REF!</v>
      </c>
      <c r="CO505" s="60"/>
      <c r="CP505" s="65" t="e">
        <f t="shared" si="1371"/>
        <v>#REF!</v>
      </c>
      <c r="CQ505" s="66" t="e">
        <f>CP505/CP476</f>
        <v>#REF!</v>
      </c>
    </row>
    <row r="506" spans="1:95" ht="10.5" customHeight="1" x14ac:dyDescent="0.25">
      <c r="A506" s="70" t="str">
        <f t="shared" si="1281"/>
        <v>DespesaMargem de contribuição</v>
      </c>
      <c r="B506" s="70" t="s">
        <v>53</v>
      </c>
      <c r="C506" s="70"/>
      <c r="D506" s="3" t="s">
        <v>104</v>
      </c>
      <c r="E506" s="3" t="e">
        <f>D474</f>
        <v>#REF!</v>
      </c>
      <c r="F506" s="60"/>
      <c r="G506" s="6">
        <v>0.54670199438439582</v>
      </c>
      <c r="H506" s="60"/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60"/>
      <c r="V506" s="4">
        <f t="shared" si="1363"/>
        <v>0</v>
      </c>
      <c r="W506" s="6" t="e">
        <f>V506/V476</f>
        <v>#REF!</v>
      </c>
      <c r="X506" s="60"/>
      <c r="Y506" s="4" t="e">
        <f t="shared" ref="Y506:AJ506" si="1398">Y487+Y488</f>
        <v>#REF!</v>
      </c>
      <c r="Z506" s="4" t="e">
        <f t="shared" si="1398"/>
        <v>#REF!</v>
      </c>
      <c r="AA506" s="4" t="e">
        <f t="shared" si="1398"/>
        <v>#REF!</v>
      </c>
      <c r="AB506" s="4" t="e">
        <f t="shared" si="1398"/>
        <v>#REF!</v>
      </c>
      <c r="AC506" s="4" t="e">
        <f t="shared" si="1398"/>
        <v>#REF!</v>
      </c>
      <c r="AD506" s="4" t="e">
        <f t="shared" si="1398"/>
        <v>#REF!</v>
      </c>
      <c r="AE506" s="4" t="e">
        <f t="shared" si="1398"/>
        <v>#REF!</v>
      </c>
      <c r="AF506" s="4" t="e">
        <f t="shared" si="1398"/>
        <v>#REF!</v>
      </c>
      <c r="AG506" s="4" t="e">
        <f t="shared" si="1398"/>
        <v>#REF!</v>
      </c>
      <c r="AH506" s="4" t="e">
        <f t="shared" si="1398"/>
        <v>#REF!</v>
      </c>
      <c r="AI506" s="4" t="e">
        <f t="shared" si="1398"/>
        <v>#REF!</v>
      </c>
      <c r="AJ506" s="4" t="e">
        <f t="shared" si="1398"/>
        <v>#REF!</v>
      </c>
      <c r="AK506" s="60"/>
      <c r="AL506" s="4" t="e">
        <f t="shared" si="1365"/>
        <v>#REF!</v>
      </c>
      <c r="AM506" s="6" t="e">
        <f>AL506/AL476</f>
        <v>#REF!</v>
      </c>
      <c r="AN506" s="60" t="e">
        <f>D474&amp;D506</f>
        <v>#REF!</v>
      </c>
      <c r="AO506" s="4" t="e">
        <f t="shared" ref="AO506:AZ506" si="1399">AO487+AO488</f>
        <v>#REF!</v>
      </c>
      <c r="AP506" s="4" t="e">
        <f t="shared" si="1399"/>
        <v>#REF!</v>
      </c>
      <c r="AQ506" s="4" t="e">
        <f t="shared" si="1399"/>
        <v>#REF!</v>
      </c>
      <c r="AR506" s="4" t="e">
        <f t="shared" si="1399"/>
        <v>#REF!</v>
      </c>
      <c r="AS506" s="4" t="e">
        <f t="shared" si="1399"/>
        <v>#REF!</v>
      </c>
      <c r="AT506" s="4" t="e">
        <f t="shared" si="1399"/>
        <v>#REF!</v>
      </c>
      <c r="AU506" s="4" t="e">
        <f t="shared" si="1399"/>
        <v>#REF!</v>
      </c>
      <c r="AV506" s="4" t="e">
        <f t="shared" si="1399"/>
        <v>#REF!</v>
      </c>
      <c r="AW506" s="4" t="e">
        <f t="shared" si="1399"/>
        <v>#REF!</v>
      </c>
      <c r="AX506" s="4" t="e">
        <f t="shared" si="1399"/>
        <v>#REF!</v>
      </c>
      <c r="AY506" s="4" t="e">
        <f t="shared" si="1399"/>
        <v>#REF!</v>
      </c>
      <c r="AZ506" s="4" t="e">
        <f t="shared" si="1399"/>
        <v>#REF!</v>
      </c>
      <c r="BA506" s="60"/>
      <c r="BB506" s="4" t="e">
        <f t="shared" si="1367"/>
        <v>#REF!</v>
      </c>
      <c r="BC506" s="6" t="e">
        <f>BB506/BB476</f>
        <v>#REF!</v>
      </c>
      <c r="BD506" s="60"/>
      <c r="BE506" s="4"/>
      <c r="BF506" s="102"/>
      <c r="BG506" s="102"/>
      <c r="BH506" s="103"/>
      <c r="BI506" s="104"/>
      <c r="BJ506" s="63">
        <v>-1</v>
      </c>
      <c r="BK506" s="103">
        <v>46054</v>
      </c>
      <c r="BL506" s="60"/>
      <c r="BM506" s="4" t="e">
        <f t="shared" ref="BM506:BX506" si="1400">BM487+BM488</f>
        <v>#REF!</v>
      </c>
      <c r="BN506" s="4" t="e">
        <f t="shared" si="1400"/>
        <v>#REF!</v>
      </c>
      <c r="BO506" s="4" t="e">
        <f t="shared" si="1400"/>
        <v>#REF!</v>
      </c>
      <c r="BP506" s="4" t="e">
        <f t="shared" si="1400"/>
        <v>#REF!</v>
      </c>
      <c r="BQ506" s="4" t="e">
        <f t="shared" si="1400"/>
        <v>#REF!</v>
      </c>
      <c r="BR506" s="4" t="e">
        <f t="shared" si="1400"/>
        <v>#REF!</v>
      </c>
      <c r="BS506" s="4" t="e">
        <f t="shared" si="1400"/>
        <v>#REF!</v>
      </c>
      <c r="BT506" s="4" t="e">
        <f t="shared" si="1400"/>
        <v>#REF!</v>
      </c>
      <c r="BU506" s="4" t="e">
        <f t="shared" si="1400"/>
        <v>#REF!</v>
      </c>
      <c r="BV506" s="4" t="e">
        <f t="shared" si="1400"/>
        <v>#REF!</v>
      </c>
      <c r="BW506" s="4" t="e">
        <f t="shared" si="1400"/>
        <v>#REF!</v>
      </c>
      <c r="BX506" s="4" t="e">
        <f t="shared" si="1400"/>
        <v>#REF!</v>
      </c>
      <c r="BY506" s="60"/>
      <c r="BZ506" s="4" t="e">
        <f t="shared" si="1369"/>
        <v>#REF!</v>
      </c>
      <c r="CA506" s="6" t="e">
        <f>BZ506/BZ476</f>
        <v>#REF!</v>
      </c>
      <c r="CB506" s="60"/>
      <c r="CC506" s="4" t="e">
        <f t="shared" ref="CC506:CN506" si="1401">CC487+CC488</f>
        <v>#REF!</v>
      </c>
      <c r="CD506" s="4" t="e">
        <f t="shared" si="1401"/>
        <v>#REF!</v>
      </c>
      <c r="CE506" s="4" t="e">
        <f t="shared" si="1401"/>
        <v>#REF!</v>
      </c>
      <c r="CF506" s="4" t="e">
        <f t="shared" si="1401"/>
        <v>#REF!</v>
      </c>
      <c r="CG506" s="4" t="e">
        <f t="shared" si="1401"/>
        <v>#REF!</v>
      </c>
      <c r="CH506" s="4" t="e">
        <f t="shared" si="1401"/>
        <v>#REF!</v>
      </c>
      <c r="CI506" s="4" t="e">
        <f t="shared" si="1401"/>
        <v>#REF!</v>
      </c>
      <c r="CJ506" s="4" t="e">
        <f t="shared" si="1401"/>
        <v>#REF!</v>
      </c>
      <c r="CK506" s="4" t="e">
        <f t="shared" si="1401"/>
        <v>#REF!</v>
      </c>
      <c r="CL506" s="4" t="e">
        <f t="shared" si="1401"/>
        <v>#REF!</v>
      </c>
      <c r="CM506" s="4" t="e">
        <f t="shared" si="1401"/>
        <v>#REF!</v>
      </c>
      <c r="CN506" s="4" t="e">
        <f t="shared" si="1401"/>
        <v>#REF!</v>
      </c>
      <c r="CO506" s="60"/>
      <c r="CP506" s="4" t="e">
        <f t="shared" si="1371"/>
        <v>#REF!</v>
      </c>
      <c r="CQ506" s="6" t="e">
        <f>CP506/CP476</f>
        <v>#REF!</v>
      </c>
    </row>
    <row r="507" spans="1:95" ht="10.5" customHeight="1" x14ac:dyDescent="0.25">
      <c r="A507" s="70" t="str">
        <f t="shared" si="1281"/>
        <v>DespesaSG&amp;A</v>
      </c>
      <c r="B507" s="75" t="s">
        <v>53</v>
      </c>
      <c r="C507" s="75"/>
      <c r="D507" s="81" t="s">
        <v>105</v>
      </c>
      <c r="E507" s="81" t="e">
        <f>D474</f>
        <v>#REF!</v>
      </c>
      <c r="F507" s="60"/>
      <c r="G507" s="88">
        <v>-0.32003856520338908</v>
      </c>
      <c r="H507" s="60"/>
      <c r="I507" s="83">
        <v>0</v>
      </c>
      <c r="J507" s="83">
        <v>0</v>
      </c>
      <c r="K507" s="83">
        <v>0</v>
      </c>
      <c r="L507" s="83">
        <v>0</v>
      </c>
      <c r="M507" s="83">
        <v>0</v>
      </c>
      <c r="N507" s="83">
        <v>0</v>
      </c>
      <c r="O507" s="83">
        <v>0</v>
      </c>
      <c r="P507" s="83">
        <v>0</v>
      </c>
      <c r="Q507" s="83">
        <v>0</v>
      </c>
      <c r="R507" s="83">
        <v>0</v>
      </c>
      <c r="S507" s="83">
        <v>0</v>
      </c>
      <c r="T507" s="83">
        <v>0</v>
      </c>
      <c r="U507" s="60"/>
      <c r="V507" s="83">
        <f t="shared" si="1363"/>
        <v>0</v>
      </c>
      <c r="W507" s="88" t="e">
        <f>V507/V476</f>
        <v>#REF!</v>
      </c>
      <c r="X507" s="60"/>
      <c r="Y507" s="83">
        <f t="shared" ref="Y507:AJ507" si="1402">Y508+SUM(Y517:Y518)+SUM(Y521)+SUM(Y525:Y526)+SUM(Y530:Y532)</f>
        <v>0</v>
      </c>
      <c r="Z507" s="83">
        <f t="shared" si="1402"/>
        <v>0</v>
      </c>
      <c r="AA507" s="83">
        <f t="shared" si="1402"/>
        <v>0</v>
      </c>
      <c r="AB507" s="83">
        <f t="shared" si="1402"/>
        <v>0</v>
      </c>
      <c r="AC507" s="83">
        <f t="shared" si="1402"/>
        <v>0</v>
      </c>
      <c r="AD507" s="83">
        <f t="shared" si="1402"/>
        <v>0</v>
      </c>
      <c r="AE507" s="83">
        <f t="shared" si="1402"/>
        <v>0</v>
      </c>
      <c r="AF507" s="83">
        <f t="shared" si="1402"/>
        <v>0</v>
      </c>
      <c r="AG507" s="83">
        <f t="shared" si="1402"/>
        <v>0</v>
      </c>
      <c r="AH507" s="83">
        <f t="shared" si="1402"/>
        <v>0</v>
      </c>
      <c r="AI507" s="83">
        <f t="shared" si="1402"/>
        <v>0</v>
      </c>
      <c r="AJ507" s="83">
        <f t="shared" si="1402"/>
        <v>0</v>
      </c>
      <c r="AK507" s="60"/>
      <c r="AL507" s="83">
        <f t="shared" si="1365"/>
        <v>0</v>
      </c>
      <c r="AM507" s="88" t="e">
        <f>AL507/AL476</f>
        <v>#DIV/0!</v>
      </c>
      <c r="AN507" s="60" t="e">
        <f>D474&amp;D507</f>
        <v>#REF!</v>
      </c>
      <c r="AO507" s="83">
        <f t="shared" ref="AO507:AZ507" si="1403">AO508+SUM(AO517:AO518)+SUM(AO521)+SUM(AO525:AO526)+SUM(AO530:AO532)</f>
        <v>0</v>
      </c>
      <c r="AP507" s="83">
        <f t="shared" si="1403"/>
        <v>0</v>
      </c>
      <c r="AQ507" s="83">
        <f t="shared" si="1403"/>
        <v>0</v>
      </c>
      <c r="AR507" s="83">
        <f t="shared" si="1403"/>
        <v>0</v>
      </c>
      <c r="AS507" s="83">
        <f t="shared" si="1403"/>
        <v>0</v>
      </c>
      <c r="AT507" s="83">
        <f t="shared" si="1403"/>
        <v>0</v>
      </c>
      <c r="AU507" s="83">
        <f t="shared" si="1403"/>
        <v>0</v>
      </c>
      <c r="AV507" s="83">
        <f t="shared" si="1403"/>
        <v>0</v>
      </c>
      <c r="AW507" s="83">
        <f t="shared" si="1403"/>
        <v>0</v>
      </c>
      <c r="AX507" s="83">
        <f t="shared" si="1403"/>
        <v>0</v>
      </c>
      <c r="AY507" s="83">
        <f t="shared" si="1403"/>
        <v>0</v>
      </c>
      <c r="AZ507" s="83">
        <f t="shared" si="1403"/>
        <v>0</v>
      </c>
      <c r="BA507" s="60"/>
      <c r="BB507" s="83">
        <f t="shared" si="1367"/>
        <v>0</v>
      </c>
      <c r="BC507" s="88" t="e">
        <f>BB507/BB476</f>
        <v>#DIV/0!</v>
      </c>
      <c r="BD507" s="60"/>
      <c r="BE507" s="83"/>
      <c r="BF507" s="116"/>
      <c r="BG507" s="116"/>
      <c r="BH507" s="117"/>
      <c r="BI507" s="118"/>
      <c r="BJ507" s="82">
        <v>-1</v>
      </c>
      <c r="BK507" s="117">
        <v>46054</v>
      </c>
      <c r="BL507" s="60"/>
      <c r="BM507" s="83">
        <f>BM508+SUM(BM517:BM518)+SUM(BM521)+SUM(BM525:BM526)+SUM(BM530:BM532)</f>
        <v>0</v>
      </c>
      <c r="BN507" s="83">
        <f>BN508+SUM(BN517:BN518)+SUM(BN521)+SUM(BN525:BN526)+SUM(BN530:BN532)</f>
        <v>0</v>
      </c>
      <c r="BO507" s="83">
        <f>BO508+SUM(BO517:BO518)+SUM(BO521)+SUM(BO525:BO526)+SUM(BO530:BO532)</f>
        <v>0</v>
      </c>
      <c r="BP507" s="83">
        <f>BP508+SUM(BP517:BP518)+SUM(BP521)+SUM(BP525:BP526)+SUM(BP530:BP532)</f>
        <v>0</v>
      </c>
      <c r="BQ507" s="83" t="e">
        <f t="shared" ref="BQ507:BX507" si="1404">BQ508+SUM(BQ517:BQ518)+SUM(BQ521)+SUM(BQ525:BQ532)</f>
        <v>#REF!</v>
      </c>
      <c r="BR507" s="83" t="e">
        <f t="shared" si="1404"/>
        <v>#REF!</v>
      </c>
      <c r="BS507" s="83" t="e">
        <f t="shared" si="1404"/>
        <v>#REF!</v>
      </c>
      <c r="BT507" s="83" t="e">
        <f t="shared" si="1404"/>
        <v>#REF!</v>
      </c>
      <c r="BU507" s="83" t="e">
        <f t="shared" si="1404"/>
        <v>#REF!</v>
      </c>
      <c r="BV507" s="83" t="e">
        <f t="shared" si="1404"/>
        <v>#REF!</v>
      </c>
      <c r="BW507" s="83" t="e">
        <f t="shared" si="1404"/>
        <v>#REF!</v>
      </c>
      <c r="BX507" s="83" t="e">
        <f t="shared" si="1404"/>
        <v>#REF!</v>
      </c>
      <c r="BY507" s="60"/>
      <c r="BZ507" s="83" t="e">
        <f t="shared" si="1369"/>
        <v>#REF!</v>
      </c>
      <c r="CA507" s="88" t="e">
        <f>BZ507/BZ476</f>
        <v>#REF!</v>
      </c>
      <c r="CB507" s="60"/>
      <c r="CC507" s="83" t="e">
        <f t="shared" ref="CC507:CN507" si="1405">CC508+SUM(CC517:CC518)+SUM(CC521)+SUM(CC525:CC532)</f>
        <v>#REF!</v>
      </c>
      <c r="CD507" s="83" t="e">
        <f t="shared" si="1405"/>
        <v>#REF!</v>
      </c>
      <c r="CE507" s="83" t="e">
        <f t="shared" si="1405"/>
        <v>#REF!</v>
      </c>
      <c r="CF507" s="83" t="e">
        <f t="shared" si="1405"/>
        <v>#REF!</v>
      </c>
      <c r="CG507" s="83" t="e">
        <f t="shared" si="1405"/>
        <v>#REF!</v>
      </c>
      <c r="CH507" s="83" t="e">
        <f t="shared" si="1405"/>
        <v>#REF!</v>
      </c>
      <c r="CI507" s="83" t="e">
        <f t="shared" si="1405"/>
        <v>#REF!</v>
      </c>
      <c r="CJ507" s="83" t="e">
        <f t="shared" si="1405"/>
        <v>#REF!</v>
      </c>
      <c r="CK507" s="83" t="e">
        <f t="shared" si="1405"/>
        <v>#REF!</v>
      </c>
      <c r="CL507" s="83" t="e">
        <f t="shared" si="1405"/>
        <v>#REF!</v>
      </c>
      <c r="CM507" s="83" t="e">
        <f t="shared" si="1405"/>
        <v>#REF!</v>
      </c>
      <c r="CN507" s="83" t="e">
        <f t="shared" si="1405"/>
        <v>#REF!</v>
      </c>
      <c r="CO507" s="60"/>
      <c r="CP507" s="83" t="e">
        <f t="shared" si="1371"/>
        <v>#REF!</v>
      </c>
      <c r="CQ507" s="88" t="e">
        <f>CP507/CP476</f>
        <v>#REF!</v>
      </c>
    </row>
    <row r="508" spans="1:95" ht="10.5" customHeight="1" x14ac:dyDescent="0.25">
      <c r="A508" s="70" t="str">
        <f t="shared" ref="A508:A539" si="1406">B508&amp;D508</f>
        <v>DespesaTime CLT</v>
      </c>
      <c r="B508" s="70" t="s">
        <v>53</v>
      </c>
      <c r="C508" s="70"/>
      <c r="D508" s="60" t="s">
        <v>107</v>
      </c>
      <c r="E508" s="60" t="e">
        <f>D474</f>
        <v>#REF!</v>
      </c>
      <c r="F508" s="60"/>
      <c r="G508" s="62">
        <v>-0.23773058444214651</v>
      </c>
      <c r="H508" s="60"/>
      <c r="I508" s="67">
        <v>0</v>
      </c>
      <c r="J508" s="67">
        <v>0</v>
      </c>
      <c r="K508" s="67">
        <v>0</v>
      </c>
      <c r="L508" s="67">
        <v>0</v>
      </c>
      <c r="M508" s="67">
        <v>0</v>
      </c>
      <c r="N508" s="67">
        <v>0</v>
      </c>
      <c r="O508" s="67">
        <v>0</v>
      </c>
      <c r="P508" s="67">
        <v>0</v>
      </c>
      <c r="Q508" s="67">
        <v>0</v>
      </c>
      <c r="R508" s="67">
        <v>0</v>
      </c>
      <c r="S508" s="67">
        <v>0</v>
      </c>
      <c r="T508" s="67">
        <v>0</v>
      </c>
      <c r="U508" s="60"/>
      <c r="V508" s="87">
        <f t="shared" si="1363"/>
        <v>0</v>
      </c>
      <c r="W508" s="62" t="e">
        <f>V508/V476</f>
        <v>#REF!</v>
      </c>
      <c r="X508" s="60"/>
      <c r="Y508" s="67">
        <f t="shared" ref="Y508:AJ508" si="1407">SUM(Y509:Y516)</f>
        <v>0</v>
      </c>
      <c r="Z508" s="67">
        <f t="shared" si="1407"/>
        <v>0</v>
      </c>
      <c r="AA508" s="67">
        <f t="shared" si="1407"/>
        <v>0</v>
      </c>
      <c r="AB508" s="67">
        <f t="shared" si="1407"/>
        <v>0</v>
      </c>
      <c r="AC508" s="67">
        <f t="shared" si="1407"/>
        <v>0</v>
      </c>
      <c r="AD508" s="67">
        <f t="shared" si="1407"/>
        <v>0</v>
      </c>
      <c r="AE508" s="67">
        <f t="shared" si="1407"/>
        <v>0</v>
      </c>
      <c r="AF508" s="67">
        <f t="shared" si="1407"/>
        <v>0</v>
      </c>
      <c r="AG508" s="67">
        <f t="shared" si="1407"/>
        <v>0</v>
      </c>
      <c r="AH508" s="67">
        <f t="shared" si="1407"/>
        <v>0</v>
      </c>
      <c r="AI508" s="67">
        <f t="shared" si="1407"/>
        <v>0</v>
      </c>
      <c r="AJ508" s="67">
        <f t="shared" si="1407"/>
        <v>0</v>
      </c>
      <c r="AK508" s="60"/>
      <c r="AL508" s="87">
        <f t="shared" si="1365"/>
        <v>0</v>
      </c>
      <c r="AM508" s="62" t="e">
        <f>AL508/AL476</f>
        <v>#DIV/0!</v>
      </c>
      <c r="AN508" s="60" t="e">
        <f>D474&amp;D508</f>
        <v>#REF!</v>
      </c>
      <c r="AO508" s="67">
        <f t="shared" ref="AO508:AZ508" si="1408">SUM(AO509:AO516)</f>
        <v>0</v>
      </c>
      <c r="AP508" s="67">
        <f t="shared" si="1408"/>
        <v>0</v>
      </c>
      <c r="AQ508" s="67">
        <f t="shared" si="1408"/>
        <v>0</v>
      </c>
      <c r="AR508" s="67">
        <f t="shared" si="1408"/>
        <v>0</v>
      </c>
      <c r="AS508" s="67">
        <f t="shared" si="1408"/>
        <v>0</v>
      </c>
      <c r="AT508" s="67">
        <f t="shared" si="1408"/>
        <v>0</v>
      </c>
      <c r="AU508" s="67">
        <f t="shared" si="1408"/>
        <v>0</v>
      </c>
      <c r="AV508" s="67">
        <f t="shared" si="1408"/>
        <v>0</v>
      </c>
      <c r="AW508" s="67">
        <f t="shared" si="1408"/>
        <v>0</v>
      </c>
      <c r="AX508" s="67">
        <f t="shared" si="1408"/>
        <v>0</v>
      </c>
      <c r="AY508" s="67">
        <f t="shared" si="1408"/>
        <v>0</v>
      </c>
      <c r="AZ508" s="67">
        <f t="shared" si="1408"/>
        <v>0</v>
      </c>
      <c r="BA508" s="60"/>
      <c r="BB508" s="87">
        <f t="shared" si="1367"/>
        <v>0</v>
      </c>
      <c r="BC508" s="62" t="e">
        <f>BB508/BB476</f>
        <v>#DIV/0!</v>
      </c>
      <c r="BD508" s="60"/>
      <c r="BE508" s="67">
        <f>INDEX($BE$4:$BK$115,MATCH($D508,$D$4:$D$115,0),MATCH(BE$475,$BE$4:$BK$4,0))</f>
        <v>0</v>
      </c>
      <c r="BF508" s="119">
        <f>INDEX($BE$4:$BK$115,MATCH($D508,$D$4:$D$115,0),MATCH(BF$475,$BE$4:$BK$4,0))</f>
        <v>0</v>
      </c>
      <c r="BG508" s="120">
        <f>INDEX($BE$4:$BK$115,MATCH($D508,$D$4:$D$115,0),MATCH(BG$475,$BE$4:$BK$4,0))</f>
        <v>0</v>
      </c>
      <c r="BH508" s="121" t="e">
        <f>BH476</f>
        <v>#REF!</v>
      </c>
      <c r="BI508" s="69">
        <f t="shared" ref="BI508:BI525" si="1409">INDEX($BE$4:$BK$115,MATCH($D508,$D$4:$D$115,0),MATCH(BI$475,$BE$4:$BK$4,0))</f>
        <v>0</v>
      </c>
      <c r="BJ508" s="120">
        <v>-1</v>
      </c>
      <c r="BK508" s="121">
        <v>46054</v>
      </c>
      <c r="BL508" s="60"/>
      <c r="BM508" s="67">
        <f t="shared" ref="BM508:BX508" si="1410">SUM(BM509:BM516)</f>
        <v>0</v>
      </c>
      <c r="BN508" s="67">
        <f t="shared" si="1410"/>
        <v>0</v>
      </c>
      <c r="BO508" s="67">
        <f t="shared" si="1410"/>
        <v>0</v>
      </c>
      <c r="BP508" s="67">
        <f t="shared" si="1410"/>
        <v>0</v>
      </c>
      <c r="BQ508" s="67" t="e">
        <f t="shared" si="1410"/>
        <v>#REF!</v>
      </c>
      <c r="BR508" s="67" t="e">
        <f t="shared" si="1410"/>
        <v>#REF!</v>
      </c>
      <c r="BS508" s="67" t="e">
        <f t="shared" si="1410"/>
        <v>#REF!</v>
      </c>
      <c r="BT508" s="67" t="e">
        <f t="shared" si="1410"/>
        <v>#REF!</v>
      </c>
      <c r="BU508" s="67" t="e">
        <f t="shared" si="1410"/>
        <v>#REF!</v>
      </c>
      <c r="BV508" s="67" t="e">
        <f t="shared" si="1410"/>
        <v>#REF!</v>
      </c>
      <c r="BW508" s="67" t="e">
        <f t="shared" si="1410"/>
        <v>#REF!</v>
      </c>
      <c r="BX508" s="67" t="e">
        <f t="shared" si="1410"/>
        <v>#REF!</v>
      </c>
      <c r="BY508" s="60"/>
      <c r="BZ508" s="87" t="e">
        <f t="shared" si="1369"/>
        <v>#REF!</v>
      </c>
      <c r="CA508" s="62" t="e">
        <f>BZ508/BZ476</f>
        <v>#REF!</v>
      </c>
      <c r="CB508" s="60"/>
      <c r="CC508" s="67" t="e">
        <f t="shared" ref="CC508:CN508" si="1411">SUM(CC509:CC516)</f>
        <v>#REF!</v>
      </c>
      <c r="CD508" s="67" t="e">
        <f t="shared" si="1411"/>
        <v>#REF!</v>
      </c>
      <c r="CE508" s="67" t="e">
        <f t="shared" si="1411"/>
        <v>#REF!</v>
      </c>
      <c r="CF508" s="67" t="e">
        <f t="shared" si="1411"/>
        <v>#REF!</v>
      </c>
      <c r="CG508" s="67" t="e">
        <f t="shared" si="1411"/>
        <v>#REF!</v>
      </c>
      <c r="CH508" s="67" t="e">
        <f t="shared" si="1411"/>
        <v>#REF!</v>
      </c>
      <c r="CI508" s="67" t="e">
        <f t="shared" si="1411"/>
        <v>#REF!</v>
      </c>
      <c r="CJ508" s="67" t="e">
        <f t="shared" si="1411"/>
        <v>#REF!</v>
      </c>
      <c r="CK508" s="67" t="e">
        <f t="shared" si="1411"/>
        <v>#REF!</v>
      </c>
      <c r="CL508" s="67" t="e">
        <f t="shared" si="1411"/>
        <v>#REF!</v>
      </c>
      <c r="CM508" s="67" t="e">
        <f t="shared" si="1411"/>
        <v>#REF!</v>
      </c>
      <c r="CN508" s="67" t="e">
        <f t="shared" si="1411"/>
        <v>#REF!</v>
      </c>
      <c r="CO508" s="60"/>
      <c r="CP508" s="87" t="e">
        <f t="shared" si="1371"/>
        <v>#REF!</v>
      </c>
      <c r="CQ508" s="62" t="e">
        <f>CP508/CP476</f>
        <v>#REF!</v>
      </c>
    </row>
    <row r="509" spans="1:95" ht="10.5" customHeight="1" outlineLevel="1" x14ac:dyDescent="0.25">
      <c r="A509" s="70" t="str">
        <f t="shared" si="1406"/>
        <v>DespesaSalários</v>
      </c>
      <c r="B509" s="114" t="s">
        <v>53</v>
      </c>
      <c r="C509" s="78" t="s">
        <v>108</v>
      </c>
      <c r="D509" s="89" t="s">
        <v>108</v>
      </c>
      <c r="E509" s="89" t="e">
        <f>D474</f>
        <v>#REF!</v>
      </c>
      <c r="F509" s="89"/>
      <c r="G509" s="90">
        <v>-0.1181029571868451</v>
      </c>
      <c r="H509" s="89"/>
      <c r="I509" s="122">
        <v>0</v>
      </c>
      <c r="J509" s="122">
        <v>0</v>
      </c>
      <c r="K509" s="122">
        <v>0</v>
      </c>
      <c r="L509" s="122">
        <v>0</v>
      </c>
      <c r="M509" s="122">
        <v>0</v>
      </c>
      <c r="N509" s="122">
        <v>0</v>
      </c>
      <c r="O509" s="122">
        <v>0</v>
      </c>
      <c r="P509" s="122">
        <v>0</v>
      </c>
      <c r="Q509" s="122">
        <v>0</v>
      </c>
      <c r="R509" s="122">
        <v>0</v>
      </c>
      <c r="S509" s="122">
        <v>0</v>
      </c>
      <c r="T509" s="122">
        <v>0</v>
      </c>
      <c r="U509" s="89"/>
      <c r="V509" s="124">
        <f t="shared" si="1363"/>
        <v>0</v>
      </c>
      <c r="W509" s="90" t="e">
        <f>V509/V476</f>
        <v>#REF!</v>
      </c>
      <c r="X509" s="60"/>
      <c r="Y509" s="122">
        <f t="array" ref="Y509">IFERROR(INDEX(#REF!,MATCH($A474&amp;$D509,#REF!,0),MATCH(Y$3,#REF!,0)),0)</f>
        <v>0</v>
      </c>
      <c r="Z509" s="122">
        <f t="array" ref="Z509">IFERROR(INDEX(#REF!,MATCH($A474&amp;$D509,#REF!,0),MATCH(Z$3,#REF!,0)),0)</f>
        <v>0</v>
      </c>
      <c r="AA509" s="122">
        <f t="array" ref="AA509">IFERROR(INDEX(#REF!,MATCH($A474&amp;$D509,#REF!,0),MATCH(AA$3,#REF!,0)),0)</f>
        <v>0</v>
      </c>
      <c r="AB509" s="122">
        <f t="array" ref="AB509">IFERROR(INDEX(#REF!,MATCH($A474&amp;$D509,#REF!,0),MATCH(AB$3,#REF!,0)),0)</f>
        <v>0</v>
      </c>
      <c r="AC509" s="122">
        <f t="array" ref="AC509">IFERROR(INDEX(#REF!,MATCH($A474&amp;$D509,#REF!,0),MATCH(AC$3,#REF!,0)),0)</f>
        <v>0</v>
      </c>
      <c r="AD509" s="122">
        <f t="array" ref="AD509">IFERROR(INDEX(#REF!,MATCH($A474&amp;$D509,#REF!,0),MATCH(AD$3,#REF!,0)),0)</f>
        <v>0</v>
      </c>
      <c r="AE509" s="122">
        <f t="array" ref="AE509">IFERROR(INDEX(#REF!,MATCH($A474&amp;$D509,#REF!,0),MATCH(AE$3,#REF!,0)),0)</f>
        <v>0</v>
      </c>
      <c r="AF509" s="122">
        <f t="array" ref="AF509">IFERROR(INDEX(#REF!,MATCH($A474&amp;$D509,#REF!,0),MATCH(AF$3,#REF!,0)),0)</f>
        <v>0</v>
      </c>
      <c r="AG509" s="122">
        <f t="array" ref="AG509">IFERROR(INDEX(#REF!,MATCH($A474&amp;$D509,#REF!,0),MATCH(AG$3,#REF!,0)),0)</f>
        <v>0</v>
      </c>
      <c r="AH509" s="122">
        <f t="array" ref="AH509">IFERROR(INDEX(#REF!,MATCH($A474&amp;$D509,#REF!,0),MATCH(AH$3,#REF!,0)),0)</f>
        <v>0</v>
      </c>
      <c r="AI509" s="122">
        <f t="array" ref="AI509">IFERROR(INDEX(#REF!,MATCH($A474&amp;$D509,#REF!,0),MATCH(AI$3,#REF!,0)),0)</f>
        <v>0</v>
      </c>
      <c r="AJ509" s="122">
        <f t="array" ref="AJ509">IFERROR(INDEX(#REF!,MATCH($A474&amp;$D509,#REF!,0),MATCH(AJ$3,#REF!,0)),0)</f>
        <v>0</v>
      </c>
      <c r="AK509" s="89"/>
      <c r="AL509" s="124">
        <f t="shared" si="1365"/>
        <v>0</v>
      </c>
      <c r="AM509" s="90" t="e">
        <f>AL509/AL476</f>
        <v>#DIV/0!</v>
      </c>
      <c r="AN509" s="60" t="e">
        <f>D474&amp;D509</f>
        <v>#REF!</v>
      </c>
      <c r="AO509" s="122">
        <f t="array" ref="AO509">IFERROR(INDEX(#REF!,MATCH($A474&amp;$D509,#REF!,0),MATCH(AO$3,#REF!,0)),0)</f>
        <v>0</v>
      </c>
      <c r="AP509" s="122">
        <f t="array" ref="AP509">IFERROR(INDEX(#REF!,MATCH($A474&amp;$D509,#REF!,0),MATCH(AP$3,#REF!,0)),0)</f>
        <v>0</v>
      </c>
      <c r="AQ509" s="122">
        <f t="array" ref="AQ509">IFERROR(INDEX(#REF!,MATCH($A474&amp;$D509,#REF!,0),MATCH(AQ$3,#REF!,0)),0)</f>
        <v>0</v>
      </c>
      <c r="AR509" s="122">
        <f t="array" ref="AR509">IFERROR(INDEX(#REF!,MATCH($A474&amp;$D509,#REF!,0),MATCH(AR$3,#REF!,0)),0)</f>
        <v>0</v>
      </c>
      <c r="AS509" s="122">
        <f t="array" ref="AS509">IFERROR(INDEX(#REF!,MATCH($A474&amp;$D509,#REF!,0),MATCH(AS$3,#REF!,0)),0)</f>
        <v>0</v>
      </c>
      <c r="AT509" s="122">
        <f t="array" ref="AT509">IFERROR(INDEX(#REF!,MATCH($A474&amp;$D509,#REF!,0),MATCH(AT$3,#REF!,0)),0)</f>
        <v>0</v>
      </c>
      <c r="AU509" s="122">
        <f t="array" ref="AU509">IFERROR(INDEX(#REF!,MATCH($A474&amp;$D509,#REF!,0),MATCH(AU$3,#REF!,0)),0)</f>
        <v>0</v>
      </c>
      <c r="AV509" s="122">
        <f t="array" ref="AV509">IFERROR(INDEX(#REF!,MATCH($A474&amp;$D509,#REF!,0),MATCH(AV$3,#REF!,0)),0)</f>
        <v>0</v>
      </c>
      <c r="AW509" s="122">
        <f t="array" ref="AW509">IFERROR(INDEX(#REF!,MATCH($A474&amp;$D509,#REF!,0),MATCH(AW$3,#REF!,0)),0)</f>
        <v>0</v>
      </c>
      <c r="AX509" s="122">
        <f t="array" ref="AX509">IFERROR(INDEX(#REF!,MATCH($A474&amp;$D509,#REF!,0),MATCH(AX$3,#REF!,0)),0)</f>
        <v>0</v>
      </c>
      <c r="AY509" s="122">
        <f t="array" ref="AY509">IFERROR(INDEX(#REF!,MATCH($A474&amp;$D509,#REF!,0),MATCH(AY$3,#REF!,0)),0)</f>
        <v>0</v>
      </c>
      <c r="AZ509" s="122">
        <f t="array" ref="AZ509">IFERROR(INDEX(#REF!,MATCH($A474&amp;$D509,#REF!,0),MATCH(AZ$3,#REF!,0)),0)</f>
        <v>0</v>
      </c>
      <c r="BA509" s="89"/>
      <c r="BB509" s="124">
        <f t="shared" si="1367"/>
        <v>0</v>
      </c>
      <c r="BC509" s="90" t="e">
        <f>BB509/BB476</f>
        <v>#DIV/0!</v>
      </c>
      <c r="BD509" s="60"/>
      <c r="BE509" s="122"/>
      <c r="BF509" s="125">
        <f>-1800*3-2200</f>
        <v>-7600</v>
      </c>
      <c r="BG509" s="126">
        <f t="array" ref="BG509">INDEX($BE$4:$BK$115,MATCH($D509,$D$4:$D$115,0),MATCH(BG$475,$BE$4:$BK$4,0))</f>
        <v>0</v>
      </c>
      <c r="BH509" s="127" t="e">
        <f>BH476</f>
        <v>#REF!</v>
      </c>
      <c r="BI509" s="128">
        <f t="shared" si="1409"/>
        <v>0</v>
      </c>
      <c r="BJ509" s="126">
        <v>-1</v>
      </c>
      <c r="BK509" s="127">
        <v>46054</v>
      </c>
      <c r="BL509" s="60"/>
      <c r="BM509" s="122">
        <f t="array" ref="BM509">IFERROR(INDEX(#REF!,MATCH($A474&amp;$D509,#REF!,0),MATCH(BM$3,#REF!,0)),0)</f>
        <v>0</v>
      </c>
      <c r="BN509" s="122">
        <f t="array" ref="BN509">IFERROR(INDEX(#REF!,MATCH($A474&amp;$D509,#REF!,0),MATCH(BN$3,#REF!,0)),0)</f>
        <v>0</v>
      </c>
      <c r="BO509" s="122">
        <f t="array" ref="BO509">IFERROR(INDEX(#REF!,MATCH($A474&amp;$D509,#REF!,0),MATCH(BO$3,#REF!,0)),0)</f>
        <v>0</v>
      </c>
      <c r="BP509" s="122">
        <f t="array" ref="BP509">IFERROR(INDEX(#REF!,MATCH($A474&amp;$D509,#REF!,0),MATCH(BP$3,#REF!,0)),0)</f>
        <v>0</v>
      </c>
      <c r="BQ509" s="122" t="e">
        <f t="shared" ref="BQ509:BX509" si="1412">((BQ476*$G509*--(AND($BF509=0,$BG509=0))+$BF509+BQ476*$BG509)*--(BQ$3&gt;=$BH509))*(1+$BJ509*--(BQ$3&gt;=$BK509))*--(IFERROR(MOD(MONTH(BQ$3),$BI509),0)=0)</f>
        <v>#REF!</v>
      </c>
      <c r="BR509" s="122" t="e">
        <f t="shared" si="1412"/>
        <v>#REF!</v>
      </c>
      <c r="BS509" s="122" t="e">
        <f t="shared" si="1412"/>
        <v>#REF!</v>
      </c>
      <c r="BT509" s="122" t="e">
        <f t="shared" si="1412"/>
        <v>#REF!</v>
      </c>
      <c r="BU509" s="122" t="e">
        <f t="shared" si="1412"/>
        <v>#REF!</v>
      </c>
      <c r="BV509" s="122" t="e">
        <f t="shared" si="1412"/>
        <v>#REF!</v>
      </c>
      <c r="BW509" s="122" t="e">
        <f t="shared" si="1412"/>
        <v>#REF!</v>
      </c>
      <c r="BX509" s="122" t="e">
        <f t="shared" si="1412"/>
        <v>#REF!</v>
      </c>
      <c r="BY509" s="89"/>
      <c r="BZ509" s="124" t="e">
        <f t="shared" si="1369"/>
        <v>#REF!</v>
      </c>
      <c r="CA509" s="90" t="e">
        <f>BZ509/BZ476</f>
        <v>#REF!</v>
      </c>
      <c r="CB509" s="60"/>
      <c r="CC509" s="122" t="e">
        <f t="shared" ref="CC509:CN509" si="1413">((CC476*$G509*--(AND($BF509=0,$BG509=0))+$BF509+CC476*$BG509)*--(CC$3&gt;=$BH509))*(1+$BJ509*--(CC$3&gt;=$BK509))*--(IFERROR(MOD(MONTH(CC$3),$BI509),0)=0)</f>
        <v>#REF!</v>
      </c>
      <c r="CD509" s="122" t="e">
        <f t="shared" si="1413"/>
        <v>#REF!</v>
      </c>
      <c r="CE509" s="122" t="e">
        <f t="shared" si="1413"/>
        <v>#REF!</v>
      </c>
      <c r="CF509" s="122" t="e">
        <f t="shared" si="1413"/>
        <v>#REF!</v>
      </c>
      <c r="CG509" s="122" t="e">
        <f t="shared" si="1413"/>
        <v>#REF!</v>
      </c>
      <c r="CH509" s="122" t="e">
        <f t="shared" si="1413"/>
        <v>#REF!</v>
      </c>
      <c r="CI509" s="122" t="e">
        <f t="shared" si="1413"/>
        <v>#REF!</v>
      </c>
      <c r="CJ509" s="122" t="e">
        <f t="shared" si="1413"/>
        <v>#REF!</v>
      </c>
      <c r="CK509" s="122" t="e">
        <f t="shared" si="1413"/>
        <v>#REF!</v>
      </c>
      <c r="CL509" s="122" t="e">
        <f t="shared" si="1413"/>
        <v>#REF!</v>
      </c>
      <c r="CM509" s="122" t="e">
        <f t="shared" si="1413"/>
        <v>#REF!</v>
      </c>
      <c r="CN509" s="122" t="e">
        <f t="shared" si="1413"/>
        <v>#REF!</v>
      </c>
      <c r="CO509" s="89"/>
      <c r="CP509" s="124" t="e">
        <f t="shared" si="1371"/>
        <v>#REF!</v>
      </c>
      <c r="CQ509" s="90" t="e">
        <f>CP509/CP476</f>
        <v>#REF!</v>
      </c>
    </row>
    <row r="510" spans="1:95" ht="10.5" customHeight="1" outlineLevel="1" x14ac:dyDescent="0.25">
      <c r="A510" s="70" t="str">
        <f t="shared" si="1406"/>
        <v>DespesaFérias</v>
      </c>
      <c r="B510" s="114" t="s">
        <v>53</v>
      </c>
      <c r="C510" s="78" t="s">
        <v>109</v>
      </c>
      <c r="D510" s="89" t="s">
        <v>109</v>
      </c>
      <c r="E510" s="89" t="e">
        <f>D474</f>
        <v>#REF!</v>
      </c>
      <c r="F510" s="89"/>
      <c r="G510" s="90">
        <v>-9.8399946402394477E-3</v>
      </c>
      <c r="H510" s="89"/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89"/>
      <c r="V510" s="124">
        <f t="shared" si="1363"/>
        <v>0</v>
      </c>
      <c r="W510" s="90" t="e">
        <f>V510/V476</f>
        <v>#REF!</v>
      </c>
      <c r="X510" s="60"/>
      <c r="Y510" s="122">
        <f t="array" ref="Y510">IFERROR(INDEX(#REF!,MATCH($A474&amp;$D510,#REF!,0),MATCH(Y$3,#REF!,0)),0)</f>
        <v>0</v>
      </c>
      <c r="Z510" s="122">
        <f t="array" ref="Z510">IFERROR(INDEX(#REF!,MATCH($A474&amp;$D510,#REF!,0),MATCH(Z$3,#REF!,0)),0)</f>
        <v>0</v>
      </c>
      <c r="AA510" s="122">
        <f t="array" ref="AA510">IFERROR(INDEX(#REF!,MATCH($A474&amp;$D510,#REF!,0),MATCH(AA$3,#REF!,0)),0)</f>
        <v>0</v>
      </c>
      <c r="AB510" s="122">
        <f t="array" ref="AB510">IFERROR(INDEX(#REF!,MATCH($A474&amp;$D510,#REF!,0),MATCH(AB$3,#REF!,0)),0)</f>
        <v>0</v>
      </c>
      <c r="AC510" s="122">
        <f t="array" ref="AC510">IFERROR(INDEX(#REF!,MATCH($A474&amp;$D510,#REF!,0),MATCH(AC$3,#REF!,0)),0)</f>
        <v>0</v>
      </c>
      <c r="AD510" s="122">
        <f t="array" ref="AD510">IFERROR(INDEX(#REF!,MATCH($A474&amp;$D510,#REF!,0),MATCH(AD$3,#REF!,0)),0)</f>
        <v>0</v>
      </c>
      <c r="AE510" s="122">
        <f t="array" ref="AE510">IFERROR(INDEX(#REF!,MATCH($A474&amp;$D510,#REF!,0),MATCH(AE$3,#REF!,0)),0)</f>
        <v>0</v>
      </c>
      <c r="AF510" s="122">
        <f t="array" ref="AF510">IFERROR(INDEX(#REF!,MATCH($A474&amp;$D510,#REF!,0),MATCH(AF$3,#REF!,0)),0)</f>
        <v>0</v>
      </c>
      <c r="AG510" s="122">
        <f t="array" ref="AG510">IFERROR(INDEX(#REF!,MATCH($A474&amp;$D510,#REF!,0),MATCH(AG$3,#REF!,0)),0)</f>
        <v>0</v>
      </c>
      <c r="AH510" s="122">
        <f t="array" ref="AH510">IFERROR(INDEX(#REF!,MATCH($A474&amp;$D510,#REF!,0),MATCH(AH$3,#REF!,0)),0)</f>
        <v>0</v>
      </c>
      <c r="AI510" s="122">
        <f t="array" ref="AI510">IFERROR(INDEX(#REF!,MATCH($A474&amp;$D510,#REF!,0),MATCH(AI$3,#REF!,0)),0)</f>
        <v>0</v>
      </c>
      <c r="AJ510" s="122">
        <f t="array" ref="AJ510">IFERROR(INDEX(#REF!,MATCH($A474&amp;$D510,#REF!,0),MATCH(AJ$3,#REF!,0)),0)</f>
        <v>0</v>
      </c>
      <c r="AK510" s="89"/>
      <c r="AL510" s="124">
        <f t="shared" si="1365"/>
        <v>0</v>
      </c>
      <c r="AM510" s="90" t="e">
        <f>AL510/AL476</f>
        <v>#DIV/0!</v>
      </c>
      <c r="AN510" s="60" t="e">
        <f>D474&amp;D510</f>
        <v>#REF!</v>
      </c>
      <c r="AO510" s="122">
        <f t="array" ref="AO510">IFERROR(INDEX(#REF!,MATCH($A474&amp;$D510,#REF!,0),MATCH(AO$3,#REF!,0)),0)</f>
        <v>0</v>
      </c>
      <c r="AP510" s="122">
        <f t="array" ref="AP510">IFERROR(INDEX(#REF!,MATCH($A474&amp;$D510,#REF!,0),MATCH(AP$3,#REF!,0)),0)</f>
        <v>0</v>
      </c>
      <c r="AQ510" s="122">
        <f t="array" ref="AQ510">IFERROR(INDEX(#REF!,MATCH($A474&amp;$D510,#REF!,0),MATCH(AQ$3,#REF!,0)),0)</f>
        <v>0</v>
      </c>
      <c r="AR510" s="122">
        <f t="array" ref="AR510">IFERROR(INDEX(#REF!,MATCH($A474&amp;$D510,#REF!,0),MATCH(AR$3,#REF!,0)),0)</f>
        <v>0</v>
      </c>
      <c r="AS510" s="122">
        <f t="array" ref="AS510">IFERROR(INDEX(#REF!,MATCH($A474&amp;$D510,#REF!,0),MATCH(AS$3,#REF!,0)),0)</f>
        <v>0</v>
      </c>
      <c r="AT510" s="122">
        <f t="array" ref="AT510">IFERROR(INDEX(#REF!,MATCH($A474&amp;$D510,#REF!,0),MATCH(AT$3,#REF!,0)),0)</f>
        <v>0</v>
      </c>
      <c r="AU510" s="122">
        <f t="array" ref="AU510">IFERROR(INDEX(#REF!,MATCH($A474&amp;$D510,#REF!,0),MATCH(AU$3,#REF!,0)),0)</f>
        <v>0</v>
      </c>
      <c r="AV510" s="122">
        <f t="array" ref="AV510">IFERROR(INDEX(#REF!,MATCH($A474&amp;$D510,#REF!,0),MATCH(AV$3,#REF!,0)),0)</f>
        <v>0</v>
      </c>
      <c r="AW510" s="122">
        <f t="array" ref="AW510">IFERROR(INDEX(#REF!,MATCH($A474&amp;$D510,#REF!,0),MATCH(AW$3,#REF!,0)),0)</f>
        <v>0</v>
      </c>
      <c r="AX510" s="122">
        <f t="array" ref="AX510">IFERROR(INDEX(#REF!,MATCH($A474&amp;$D510,#REF!,0),MATCH(AX$3,#REF!,0)),0)</f>
        <v>0</v>
      </c>
      <c r="AY510" s="122">
        <f t="array" ref="AY510">IFERROR(INDEX(#REF!,MATCH($A474&amp;$D510,#REF!,0),MATCH(AY$3,#REF!,0)),0)</f>
        <v>0</v>
      </c>
      <c r="AZ510" s="122">
        <f t="array" ref="AZ510">IFERROR(INDEX(#REF!,MATCH($A474&amp;$D510,#REF!,0),MATCH(AZ$3,#REF!,0)),0)</f>
        <v>0</v>
      </c>
      <c r="BA510" s="89"/>
      <c r="BB510" s="124">
        <f t="shared" si="1367"/>
        <v>0</v>
      </c>
      <c r="BC510" s="90" t="e">
        <f>BB510/BB476</f>
        <v>#DIV/0!</v>
      </c>
      <c r="BD510" s="60"/>
      <c r="BE510" s="122">
        <f t="shared" ref="BE510:BG523" si="1414">INDEX($BE$4:$BK$115,MATCH($D510,$D$4:$D$115,0),MATCH(BE$475,$BE$4:$BK$4,0))</f>
        <v>0</v>
      </c>
      <c r="BF510" s="125">
        <f t="shared" si="1414"/>
        <v>0</v>
      </c>
      <c r="BG510" s="126">
        <f t="shared" si="1414"/>
        <v>2.7777777777777776E-2</v>
      </c>
      <c r="BH510" s="127" t="e">
        <f>BH476</f>
        <v>#REF!</v>
      </c>
      <c r="BI510" s="128">
        <f t="shared" si="1409"/>
        <v>0</v>
      </c>
      <c r="BJ510" s="126">
        <v>-1</v>
      </c>
      <c r="BK510" s="127">
        <v>46054</v>
      </c>
      <c r="BL510" s="60"/>
      <c r="BM510" s="122">
        <f t="array" ref="BM510">IFERROR(INDEX(#REF!,MATCH($A474&amp;$D510,#REF!,0),MATCH(BM$3,#REF!,0)),0)</f>
        <v>0</v>
      </c>
      <c r="BN510" s="122">
        <f t="array" ref="BN510">IFERROR(INDEX(#REF!,MATCH($A474&amp;$D510,#REF!,0),MATCH(BN$3,#REF!,0)),0)</f>
        <v>0</v>
      </c>
      <c r="BO510" s="122">
        <f t="array" ref="BO510">IFERROR(INDEX(#REF!,MATCH($A474&amp;$D510,#REF!,0),MATCH(BO$3,#REF!,0)),0)</f>
        <v>0</v>
      </c>
      <c r="BP510" s="122">
        <f t="array" ref="BP510">IFERROR(INDEX(#REF!,MATCH($A474&amp;$D510,#REF!,0),MATCH(BP$3,#REF!,0)),0)</f>
        <v>0</v>
      </c>
      <c r="BQ510" s="122" t="e">
        <f t="shared" ref="BQ510:BX510" si="1415">BQ509*$BG510</f>
        <v>#REF!</v>
      </c>
      <c r="BR510" s="122" t="e">
        <f t="shared" si="1415"/>
        <v>#REF!</v>
      </c>
      <c r="BS510" s="122" t="e">
        <f t="shared" si="1415"/>
        <v>#REF!</v>
      </c>
      <c r="BT510" s="122" t="e">
        <f t="shared" si="1415"/>
        <v>#REF!</v>
      </c>
      <c r="BU510" s="122" t="e">
        <f t="shared" si="1415"/>
        <v>#REF!</v>
      </c>
      <c r="BV510" s="122" t="e">
        <f t="shared" si="1415"/>
        <v>#REF!</v>
      </c>
      <c r="BW510" s="122" t="e">
        <f t="shared" si="1415"/>
        <v>#REF!</v>
      </c>
      <c r="BX510" s="122" t="e">
        <f t="shared" si="1415"/>
        <v>#REF!</v>
      </c>
      <c r="BY510" s="89"/>
      <c r="BZ510" s="124" t="e">
        <f t="shared" si="1369"/>
        <v>#REF!</v>
      </c>
      <c r="CA510" s="90" t="e">
        <f>BZ510/BZ476</f>
        <v>#REF!</v>
      </c>
      <c r="CB510" s="60"/>
      <c r="CC510" s="122" t="e">
        <f t="shared" ref="CC510:CN510" si="1416">CC509*$BG510</f>
        <v>#REF!</v>
      </c>
      <c r="CD510" s="122" t="e">
        <f t="shared" si="1416"/>
        <v>#REF!</v>
      </c>
      <c r="CE510" s="122" t="e">
        <f t="shared" si="1416"/>
        <v>#REF!</v>
      </c>
      <c r="CF510" s="122" t="e">
        <f t="shared" si="1416"/>
        <v>#REF!</v>
      </c>
      <c r="CG510" s="122" t="e">
        <f t="shared" si="1416"/>
        <v>#REF!</v>
      </c>
      <c r="CH510" s="122" t="e">
        <f t="shared" si="1416"/>
        <v>#REF!</v>
      </c>
      <c r="CI510" s="122" t="e">
        <f t="shared" si="1416"/>
        <v>#REF!</v>
      </c>
      <c r="CJ510" s="122" t="e">
        <f t="shared" si="1416"/>
        <v>#REF!</v>
      </c>
      <c r="CK510" s="122" t="e">
        <f t="shared" si="1416"/>
        <v>#REF!</v>
      </c>
      <c r="CL510" s="122" t="e">
        <f t="shared" si="1416"/>
        <v>#REF!</v>
      </c>
      <c r="CM510" s="122" t="e">
        <f t="shared" si="1416"/>
        <v>#REF!</v>
      </c>
      <c r="CN510" s="122" t="e">
        <f t="shared" si="1416"/>
        <v>#REF!</v>
      </c>
      <c r="CO510" s="89"/>
      <c r="CP510" s="124" t="e">
        <f t="shared" si="1371"/>
        <v>#REF!</v>
      </c>
      <c r="CQ510" s="90" t="e">
        <f>CP510/CP476</f>
        <v>#REF!</v>
      </c>
    </row>
    <row r="511" spans="1:95" ht="10.5" customHeight="1" outlineLevel="1" x14ac:dyDescent="0.25">
      <c r="A511" s="70" t="str">
        <f t="shared" si="1406"/>
        <v>Despesa13º salário</v>
      </c>
      <c r="B511" s="114" t="s">
        <v>53</v>
      </c>
      <c r="C511" s="78" t="s">
        <v>110</v>
      </c>
      <c r="D511" s="89" t="s">
        <v>110</v>
      </c>
      <c r="E511" s="89" t="e">
        <f>D474</f>
        <v>#REF!</v>
      </c>
      <c r="F511" s="89"/>
      <c r="G511" s="90">
        <v>0</v>
      </c>
      <c r="H511" s="89"/>
      <c r="I511" s="122">
        <v>0</v>
      </c>
      <c r="J511" s="122">
        <v>0</v>
      </c>
      <c r="K511" s="122">
        <v>0</v>
      </c>
      <c r="L511" s="122">
        <v>0</v>
      </c>
      <c r="M511" s="122">
        <v>0</v>
      </c>
      <c r="N511" s="122">
        <v>0</v>
      </c>
      <c r="O511" s="122">
        <v>0</v>
      </c>
      <c r="P511" s="122">
        <v>0</v>
      </c>
      <c r="Q511" s="122">
        <v>0</v>
      </c>
      <c r="R511" s="122">
        <v>0</v>
      </c>
      <c r="S511" s="122">
        <v>0</v>
      </c>
      <c r="T511" s="122">
        <v>0</v>
      </c>
      <c r="U511" s="89"/>
      <c r="V511" s="124">
        <f t="shared" si="1363"/>
        <v>0</v>
      </c>
      <c r="W511" s="90" t="e">
        <f>V511/V476</f>
        <v>#REF!</v>
      </c>
      <c r="X511" s="60"/>
      <c r="Y511" s="122">
        <f t="array" ref="Y511">IFERROR(INDEX(#REF!,MATCH($A474&amp;$D511,#REF!,0),MATCH(Y$3,#REF!,0)),0)</f>
        <v>0</v>
      </c>
      <c r="Z511" s="122">
        <f t="array" ref="Z511">IFERROR(INDEX(#REF!,MATCH($A474&amp;$D511,#REF!,0),MATCH(Z$3,#REF!,0)),0)</f>
        <v>0</v>
      </c>
      <c r="AA511" s="122">
        <f t="array" ref="AA511">IFERROR(INDEX(#REF!,MATCH($A474&amp;$D511,#REF!,0),MATCH(AA$3,#REF!,0)),0)</f>
        <v>0</v>
      </c>
      <c r="AB511" s="122">
        <f t="array" ref="AB511">IFERROR(INDEX(#REF!,MATCH($A474&amp;$D511,#REF!,0),MATCH(AB$3,#REF!,0)),0)</f>
        <v>0</v>
      </c>
      <c r="AC511" s="122">
        <f t="array" ref="AC511">IFERROR(INDEX(#REF!,MATCH($A474&amp;$D511,#REF!,0),MATCH(AC$3,#REF!,0)),0)</f>
        <v>0</v>
      </c>
      <c r="AD511" s="122">
        <f t="array" ref="AD511">IFERROR(INDEX(#REF!,MATCH($A474&amp;$D511,#REF!,0),MATCH(AD$3,#REF!,0)),0)</f>
        <v>0</v>
      </c>
      <c r="AE511" s="122">
        <f t="array" ref="AE511">IFERROR(INDEX(#REF!,MATCH($A474&amp;$D511,#REF!,0),MATCH(AE$3,#REF!,0)),0)</f>
        <v>0</v>
      </c>
      <c r="AF511" s="122">
        <f t="array" ref="AF511">IFERROR(INDEX(#REF!,MATCH($A474&amp;$D511,#REF!,0),MATCH(AF$3,#REF!,0)),0)</f>
        <v>0</v>
      </c>
      <c r="AG511" s="122">
        <f t="array" ref="AG511">IFERROR(INDEX(#REF!,MATCH($A474&amp;$D511,#REF!,0),MATCH(AG$3,#REF!,0)),0)</f>
        <v>0</v>
      </c>
      <c r="AH511" s="122">
        <f t="array" ref="AH511">IFERROR(INDEX(#REF!,MATCH($A474&amp;$D511,#REF!,0),MATCH(AH$3,#REF!,0)),0)</f>
        <v>0</v>
      </c>
      <c r="AI511" s="122">
        <f t="array" ref="AI511">IFERROR(INDEX(#REF!,MATCH($A474&amp;$D511,#REF!,0),MATCH(AI$3,#REF!,0)),0)</f>
        <v>0</v>
      </c>
      <c r="AJ511" s="122">
        <f t="array" ref="AJ511">IFERROR(INDEX(#REF!,MATCH($A474&amp;$D511,#REF!,0),MATCH(AJ$3,#REF!,0)),0)</f>
        <v>0</v>
      </c>
      <c r="AK511" s="89"/>
      <c r="AL511" s="124">
        <f t="shared" si="1365"/>
        <v>0</v>
      </c>
      <c r="AM511" s="90" t="e">
        <f>AL511/AL476</f>
        <v>#DIV/0!</v>
      </c>
      <c r="AN511" s="60" t="e">
        <f>D474&amp;D511</f>
        <v>#REF!</v>
      </c>
      <c r="AO511" s="122">
        <f t="array" ref="AO511">IFERROR(INDEX(#REF!,MATCH($A474&amp;$D511,#REF!,0),MATCH(AO$3,#REF!,0)),0)</f>
        <v>0</v>
      </c>
      <c r="AP511" s="122">
        <f t="array" ref="AP511">IFERROR(INDEX(#REF!,MATCH($A474&amp;$D511,#REF!,0),MATCH(AP$3,#REF!,0)),0)</f>
        <v>0</v>
      </c>
      <c r="AQ511" s="122">
        <f t="array" ref="AQ511">IFERROR(INDEX(#REF!,MATCH($A474&amp;$D511,#REF!,0),MATCH(AQ$3,#REF!,0)),0)</f>
        <v>0</v>
      </c>
      <c r="AR511" s="122">
        <f t="array" ref="AR511">IFERROR(INDEX(#REF!,MATCH($A474&amp;$D511,#REF!,0),MATCH(AR$3,#REF!,0)),0)</f>
        <v>0</v>
      </c>
      <c r="AS511" s="122">
        <f t="array" ref="AS511">IFERROR(INDEX(#REF!,MATCH($A474&amp;$D511,#REF!,0),MATCH(AS$3,#REF!,0)),0)</f>
        <v>0</v>
      </c>
      <c r="AT511" s="122">
        <f t="array" ref="AT511">IFERROR(INDEX(#REF!,MATCH($A474&amp;$D511,#REF!,0),MATCH(AT$3,#REF!,0)),0)</f>
        <v>0</v>
      </c>
      <c r="AU511" s="122">
        <f t="array" ref="AU511">IFERROR(INDEX(#REF!,MATCH($A474&amp;$D511,#REF!,0),MATCH(AU$3,#REF!,0)),0)</f>
        <v>0</v>
      </c>
      <c r="AV511" s="122">
        <f t="array" ref="AV511">IFERROR(INDEX(#REF!,MATCH($A474&amp;$D511,#REF!,0),MATCH(AV$3,#REF!,0)),0)</f>
        <v>0</v>
      </c>
      <c r="AW511" s="122">
        <f t="array" ref="AW511">IFERROR(INDEX(#REF!,MATCH($A474&amp;$D511,#REF!,0),MATCH(AW$3,#REF!,0)),0)</f>
        <v>0</v>
      </c>
      <c r="AX511" s="122">
        <f t="array" ref="AX511">IFERROR(INDEX(#REF!,MATCH($A474&amp;$D511,#REF!,0),MATCH(AX$3,#REF!,0)),0)</f>
        <v>0</v>
      </c>
      <c r="AY511" s="122">
        <f t="array" ref="AY511">IFERROR(INDEX(#REF!,MATCH($A474&amp;$D511,#REF!,0),MATCH(AY$3,#REF!,0)),0)</f>
        <v>0</v>
      </c>
      <c r="AZ511" s="122">
        <f t="array" ref="AZ511">IFERROR(INDEX(#REF!,MATCH($A474&amp;$D511,#REF!,0),MATCH(AZ$3,#REF!,0)),0)</f>
        <v>0</v>
      </c>
      <c r="BA511" s="89"/>
      <c r="BB511" s="124">
        <f t="shared" si="1367"/>
        <v>0</v>
      </c>
      <c r="BC511" s="90" t="e">
        <f>BB511/BB476</f>
        <v>#DIV/0!</v>
      </c>
      <c r="BD511" s="60"/>
      <c r="BE511" s="122">
        <f t="shared" si="1414"/>
        <v>0</v>
      </c>
      <c r="BF511" s="125">
        <f t="shared" si="1414"/>
        <v>0</v>
      </c>
      <c r="BG511" s="131">
        <f t="shared" si="1414"/>
        <v>8.3333333333333329E-2</v>
      </c>
      <c r="BH511" s="127" t="e">
        <f>BH476</f>
        <v>#REF!</v>
      </c>
      <c r="BI511" s="128">
        <f t="shared" si="1409"/>
        <v>0</v>
      </c>
      <c r="BJ511" s="126">
        <v>-1</v>
      </c>
      <c r="BK511" s="127">
        <v>46054</v>
      </c>
      <c r="BL511" s="60"/>
      <c r="BM511" s="122">
        <f t="array" ref="BM511">IFERROR(INDEX(#REF!,MATCH($A474&amp;$D511,#REF!,0),MATCH(BM$3,#REF!,0)),0)</f>
        <v>0</v>
      </c>
      <c r="BN511" s="122">
        <f t="array" ref="BN511">IFERROR(INDEX(#REF!,MATCH($A474&amp;$D511,#REF!,0),MATCH(BN$3,#REF!,0)),0)</f>
        <v>0</v>
      </c>
      <c r="BO511" s="122">
        <f t="array" ref="BO511">IFERROR(INDEX(#REF!,MATCH($A474&amp;$D511,#REF!,0),MATCH(BO$3,#REF!,0)),0)</f>
        <v>0</v>
      </c>
      <c r="BP511" s="122">
        <f t="array" ref="BP511">IFERROR(INDEX(#REF!,MATCH($A474&amp;$D511,#REF!,0),MATCH(BP$3,#REF!,0)),0)</f>
        <v>0</v>
      </c>
      <c r="BQ511" s="122" t="e">
        <f t="shared" ref="BQ511:BX511" si="1417">BQ509*$BG511</f>
        <v>#REF!</v>
      </c>
      <c r="BR511" s="122" t="e">
        <f t="shared" si="1417"/>
        <v>#REF!</v>
      </c>
      <c r="BS511" s="122" t="e">
        <f t="shared" si="1417"/>
        <v>#REF!</v>
      </c>
      <c r="BT511" s="122" t="e">
        <f t="shared" si="1417"/>
        <v>#REF!</v>
      </c>
      <c r="BU511" s="122" t="e">
        <f t="shared" si="1417"/>
        <v>#REF!</v>
      </c>
      <c r="BV511" s="122" t="e">
        <f t="shared" si="1417"/>
        <v>#REF!</v>
      </c>
      <c r="BW511" s="122" t="e">
        <f t="shared" si="1417"/>
        <v>#REF!</v>
      </c>
      <c r="BX511" s="122" t="e">
        <f t="shared" si="1417"/>
        <v>#REF!</v>
      </c>
      <c r="BY511" s="89"/>
      <c r="BZ511" s="124" t="e">
        <f t="shared" si="1369"/>
        <v>#REF!</v>
      </c>
      <c r="CA511" s="90" t="e">
        <f>BZ511/BZ476</f>
        <v>#REF!</v>
      </c>
      <c r="CB511" s="60"/>
      <c r="CC511" s="122" t="e">
        <f t="shared" ref="CC511:CN511" si="1418">CC509*$BG511</f>
        <v>#REF!</v>
      </c>
      <c r="CD511" s="122" t="e">
        <f t="shared" si="1418"/>
        <v>#REF!</v>
      </c>
      <c r="CE511" s="122" t="e">
        <f t="shared" si="1418"/>
        <v>#REF!</v>
      </c>
      <c r="CF511" s="122" t="e">
        <f t="shared" si="1418"/>
        <v>#REF!</v>
      </c>
      <c r="CG511" s="122" t="e">
        <f t="shared" si="1418"/>
        <v>#REF!</v>
      </c>
      <c r="CH511" s="122" t="e">
        <f t="shared" si="1418"/>
        <v>#REF!</v>
      </c>
      <c r="CI511" s="122" t="e">
        <f t="shared" si="1418"/>
        <v>#REF!</v>
      </c>
      <c r="CJ511" s="122" t="e">
        <f t="shared" si="1418"/>
        <v>#REF!</v>
      </c>
      <c r="CK511" s="122" t="e">
        <f t="shared" si="1418"/>
        <v>#REF!</v>
      </c>
      <c r="CL511" s="122" t="e">
        <f t="shared" si="1418"/>
        <v>#REF!</v>
      </c>
      <c r="CM511" s="122" t="e">
        <f t="shared" si="1418"/>
        <v>#REF!</v>
      </c>
      <c r="CN511" s="122" t="e">
        <f t="shared" si="1418"/>
        <v>#REF!</v>
      </c>
      <c r="CO511" s="89"/>
      <c r="CP511" s="124" t="e">
        <f t="shared" si="1371"/>
        <v>#REF!</v>
      </c>
      <c r="CQ511" s="90" t="e">
        <f>CP511/CP476</f>
        <v>#REF!</v>
      </c>
    </row>
    <row r="512" spans="1:95" ht="10.5" customHeight="1" outlineLevel="1" x14ac:dyDescent="0.25">
      <c r="A512" s="70" t="str">
        <f t="shared" si="1406"/>
        <v>DespesaEncargos</v>
      </c>
      <c r="B512" s="114" t="s">
        <v>53</v>
      </c>
      <c r="C512" s="78" t="s">
        <v>270</v>
      </c>
      <c r="D512" s="89" t="s">
        <v>111</v>
      </c>
      <c r="E512" s="89" t="e">
        <f>D474</f>
        <v>#REF!</v>
      </c>
      <c r="F512" s="89"/>
      <c r="G512" s="90">
        <v>-2.2443045611408079E-2</v>
      </c>
      <c r="H512" s="89"/>
      <c r="I512" s="122">
        <v>0</v>
      </c>
      <c r="J512" s="122">
        <v>0</v>
      </c>
      <c r="K512" s="122">
        <v>0</v>
      </c>
      <c r="L512" s="122">
        <v>0</v>
      </c>
      <c r="M512" s="122">
        <v>0</v>
      </c>
      <c r="N512" s="122">
        <v>0</v>
      </c>
      <c r="O512" s="122">
        <v>0</v>
      </c>
      <c r="P512" s="122">
        <v>0</v>
      </c>
      <c r="Q512" s="122">
        <v>0</v>
      </c>
      <c r="R512" s="122">
        <v>0</v>
      </c>
      <c r="S512" s="122">
        <v>0</v>
      </c>
      <c r="T512" s="122">
        <v>0</v>
      </c>
      <c r="U512" s="89"/>
      <c r="V512" s="124">
        <f t="shared" si="1363"/>
        <v>0</v>
      </c>
      <c r="W512" s="90" t="e">
        <f>V512/V476</f>
        <v>#REF!</v>
      </c>
      <c r="X512" s="60"/>
      <c r="Y512" s="122">
        <f t="array" ref="Y512">IFERROR(INDEX(#REF!,MATCH($A474&amp;$D512,#REF!,0),MATCH(Y$3,#REF!,0)),0)</f>
        <v>0</v>
      </c>
      <c r="Z512" s="122">
        <f t="array" ref="Z512">IFERROR(INDEX(#REF!,MATCH($A474&amp;$D512,#REF!,0),MATCH(Z$3,#REF!,0)),0)</f>
        <v>0</v>
      </c>
      <c r="AA512" s="122">
        <f t="array" ref="AA512">IFERROR(INDEX(#REF!,MATCH($A474&amp;$D512,#REF!,0),MATCH(AA$3,#REF!,0)),0)</f>
        <v>0</v>
      </c>
      <c r="AB512" s="122">
        <f t="array" ref="AB512">IFERROR(INDEX(#REF!,MATCH($A474&amp;$D512,#REF!,0),MATCH(AB$3,#REF!,0)),0)</f>
        <v>0</v>
      </c>
      <c r="AC512" s="122">
        <f t="array" ref="AC512">IFERROR(INDEX(#REF!,MATCH($A474&amp;$D512,#REF!,0),MATCH(AC$3,#REF!,0)),0)</f>
        <v>0</v>
      </c>
      <c r="AD512" s="122">
        <f t="array" ref="AD512">IFERROR(INDEX(#REF!,MATCH($A474&amp;$D512,#REF!,0),MATCH(AD$3,#REF!,0)),0)</f>
        <v>0</v>
      </c>
      <c r="AE512" s="122">
        <f t="array" ref="AE512">IFERROR(INDEX(#REF!,MATCH($A474&amp;$D512,#REF!,0),MATCH(AE$3,#REF!,0)),0)</f>
        <v>0</v>
      </c>
      <c r="AF512" s="122">
        <f t="array" ref="AF512">IFERROR(INDEX(#REF!,MATCH($A474&amp;$D512,#REF!,0),MATCH(AF$3,#REF!,0)),0)</f>
        <v>0</v>
      </c>
      <c r="AG512" s="122">
        <f t="array" ref="AG512">IFERROR(INDEX(#REF!,MATCH($A474&amp;$D512,#REF!,0),MATCH(AG$3,#REF!,0)),0)</f>
        <v>0</v>
      </c>
      <c r="AH512" s="122">
        <f t="array" ref="AH512">IFERROR(INDEX(#REF!,MATCH($A474&amp;$D512,#REF!,0),MATCH(AH$3,#REF!,0)),0)</f>
        <v>0</v>
      </c>
      <c r="AI512" s="122">
        <f t="array" ref="AI512">IFERROR(INDEX(#REF!,MATCH($A474&amp;$D512,#REF!,0),MATCH(AI$3,#REF!,0)),0)</f>
        <v>0</v>
      </c>
      <c r="AJ512" s="122">
        <f t="array" ref="AJ512">IFERROR(INDEX(#REF!,MATCH($A474&amp;$D512,#REF!,0),MATCH(AJ$3,#REF!,0)),0)</f>
        <v>0</v>
      </c>
      <c r="AK512" s="89"/>
      <c r="AL512" s="124">
        <f t="shared" si="1365"/>
        <v>0</v>
      </c>
      <c r="AM512" s="90" t="e">
        <f>AL512/AL476</f>
        <v>#DIV/0!</v>
      </c>
      <c r="AN512" s="60" t="e">
        <f>D474&amp;D512</f>
        <v>#REF!</v>
      </c>
      <c r="AO512" s="122">
        <f t="array" ref="AO512">IFERROR(INDEX(#REF!,MATCH($A474&amp;$D512,#REF!,0),MATCH(AO$3,#REF!,0)),0)</f>
        <v>0</v>
      </c>
      <c r="AP512" s="122">
        <f t="array" ref="AP512">IFERROR(INDEX(#REF!,MATCH($A474&amp;$D512,#REF!,0),MATCH(AP$3,#REF!,0)),0)</f>
        <v>0</v>
      </c>
      <c r="AQ512" s="122">
        <f t="array" ref="AQ512">IFERROR(INDEX(#REF!,MATCH($A474&amp;$D512,#REF!,0),MATCH(AQ$3,#REF!,0)),0)</f>
        <v>0</v>
      </c>
      <c r="AR512" s="122">
        <f t="array" ref="AR512">IFERROR(INDEX(#REF!,MATCH($A474&amp;$D512,#REF!,0),MATCH(AR$3,#REF!,0)),0)</f>
        <v>0</v>
      </c>
      <c r="AS512" s="122">
        <f t="array" ref="AS512">IFERROR(INDEX(#REF!,MATCH($A474&amp;$D512,#REF!,0),MATCH(AS$3,#REF!,0)),0)</f>
        <v>0</v>
      </c>
      <c r="AT512" s="122">
        <f t="array" ref="AT512">IFERROR(INDEX(#REF!,MATCH($A474&amp;$D512,#REF!,0),MATCH(AT$3,#REF!,0)),0)</f>
        <v>0</v>
      </c>
      <c r="AU512" s="122">
        <f t="array" ref="AU512">IFERROR(INDEX(#REF!,MATCH($A474&amp;$D512,#REF!,0),MATCH(AU$3,#REF!,0)),0)</f>
        <v>0</v>
      </c>
      <c r="AV512" s="122">
        <f t="array" ref="AV512">IFERROR(INDEX(#REF!,MATCH($A474&amp;$D512,#REF!,0),MATCH(AV$3,#REF!,0)),0)</f>
        <v>0</v>
      </c>
      <c r="AW512" s="122">
        <f t="array" ref="AW512">IFERROR(INDEX(#REF!,MATCH($A474&amp;$D512,#REF!,0),MATCH(AW$3,#REF!,0)),0)</f>
        <v>0</v>
      </c>
      <c r="AX512" s="122">
        <f t="array" ref="AX512">IFERROR(INDEX(#REF!,MATCH($A474&amp;$D512,#REF!,0),MATCH(AX$3,#REF!,0)),0)</f>
        <v>0</v>
      </c>
      <c r="AY512" s="122">
        <f t="array" ref="AY512">IFERROR(INDEX(#REF!,MATCH($A474&amp;$D512,#REF!,0),MATCH(AY$3,#REF!,0)),0)</f>
        <v>0</v>
      </c>
      <c r="AZ512" s="122">
        <f t="array" ref="AZ512">IFERROR(INDEX(#REF!,MATCH($A474&amp;$D512,#REF!,0),MATCH(AZ$3,#REF!,0)),0)</f>
        <v>0</v>
      </c>
      <c r="BA512" s="89"/>
      <c r="BB512" s="124">
        <f t="shared" si="1367"/>
        <v>0</v>
      </c>
      <c r="BC512" s="90" t="e">
        <f>BB512/BB476</f>
        <v>#DIV/0!</v>
      </c>
      <c r="BD512" s="60"/>
      <c r="BE512" s="122" t="str">
        <f t="shared" si="1414"/>
        <v>INSS + FGTS</v>
      </c>
      <c r="BF512" s="125">
        <f t="shared" si="1414"/>
        <v>0</v>
      </c>
      <c r="BG512" s="131">
        <f t="shared" si="1414"/>
        <v>0.35800000000000004</v>
      </c>
      <c r="BH512" s="127" t="e">
        <f>BH476</f>
        <v>#REF!</v>
      </c>
      <c r="BI512" s="128">
        <f t="shared" si="1409"/>
        <v>0</v>
      </c>
      <c r="BJ512" s="126">
        <v>-1</v>
      </c>
      <c r="BK512" s="127">
        <v>46054</v>
      </c>
      <c r="BL512" s="60"/>
      <c r="BM512" s="122">
        <f t="array" ref="BM512">IFERROR(INDEX(#REF!,MATCH($A474&amp;$D512,#REF!,0),MATCH(BM$3,#REF!,0)),0)</f>
        <v>0</v>
      </c>
      <c r="BN512" s="122">
        <f t="array" ref="BN512">IFERROR(INDEX(#REF!,MATCH($A474&amp;$D512,#REF!,0),MATCH(BN$3,#REF!,0)),0)</f>
        <v>0</v>
      </c>
      <c r="BO512" s="122">
        <f t="array" ref="BO512">IFERROR(INDEX(#REF!,MATCH($A474&amp;$D512,#REF!,0),MATCH(BO$3,#REF!,0)),0)</f>
        <v>0</v>
      </c>
      <c r="BP512" s="122">
        <f t="array" ref="BP512">IFERROR(INDEX(#REF!,MATCH($A474&amp;$D512,#REF!,0),MATCH(BP$3,#REF!,0)),0)</f>
        <v>0</v>
      </c>
      <c r="BQ512" s="122" t="e">
        <f t="shared" ref="BQ512:BX512" si="1419">SUM(BQ509:BQ511)*$BG512</f>
        <v>#REF!</v>
      </c>
      <c r="BR512" s="122" t="e">
        <f t="shared" si="1419"/>
        <v>#REF!</v>
      </c>
      <c r="BS512" s="122" t="e">
        <f t="shared" si="1419"/>
        <v>#REF!</v>
      </c>
      <c r="BT512" s="122" t="e">
        <f t="shared" si="1419"/>
        <v>#REF!</v>
      </c>
      <c r="BU512" s="122" t="e">
        <f t="shared" si="1419"/>
        <v>#REF!</v>
      </c>
      <c r="BV512" s="122" t="e">
        <f t="shared" si="1419"/>
        <v>#REF!</v>
      </c>
      <c r="BW512" s="122" t="e">
        <f t="shared" si="1419"/>
        <v>#REF!</v>
      </c>
      <c r="BX512" s="122" t="e">
        <f t="shared" si="1419"/>
        <v>#REF!</v>
      </c>
      <c r="BY512" s="89"/>
      <c r="BZ512" s="124" t="e">
        <f t="shared" si="1369"/>
        <v>#REF!</v>
      </c>
      <c r="CA512" s="90" t="e">
        <f>BZ512/BZ476</f>
        <v>#REF!</v>
      </c>
      <c r="CB512" s="60"/>
      <c r="CC512" s="122" t="e">
        <f t="shared" ref="CC512:CN512" si="1420">SUM(CC509:CC511)*$BG512</f>
        <v>#REF!</v>
      </c>
      <c r="CD512" s="122" t="e">
        <f t="shared" si="1420"/>
        <v>#REF!</v>
      </c>
      <c r="CE512" s="122" t="e">
        <f t="shared" si="1420"/>
        <v>#REF!</v>
      </c>
      <c r="CF512" s="122" t="e">
        <f t="shared" si="1420"/>
        <v>#REF!</v>
      </c>
      <c r="CG512" s="122" t="e">
        <f t="shared" si="1420"/>
        <v>#REF!</v>
      </c>
      <c r="CH512" s="122" t="e">
        <f t="shared" si="1420"/>
        <v>#REF!</v>
      </c>
      <c r="CI512" s="122" t="e">
        <f t="shared" si="1420"/>
        <v>#REF!</v>
      </c>
      <c r="CJ512" s="122" t="e">
        <f t="shared" si="1420"/>
        <v>#REF!</v>
      </c>
      <c r="CK512" s="122" t="e">
        <f t="shared" si="1420"/>
        <v>#REF!</v>
      </c>
      <c r="CL512" s="122" t="e">
        <f t="shared" si="1420"/>
        <v>#REF!</v>
      </c>
      <c r="CM512" s="122" t="e">
        <f t="shared" si="1420"/>
        <v>#REF!</v>
      </c>
      <c r="CN512" s="122" t="e">
        <f t="shared" si="1420"/>
        <v>#REF!</v>
      </c>
      <c r="CO512" s="89"/>
      <c r="CP512" s="124" t="e">
        <f t="shared" si="1371"/>
        <v>#REF!</v>
      </c>
      <c r="CQ512" s="90" t="e">
        <f>CP512/CP476</f>
        <v>#REF!</v>
      </c>
    </row>
    <row r="513" spans="1:95" ht="10.5" customHeight="1" outlineLevel="1" x14ac:dyDescent="0.25">
      <c r="A513" s="70" t="str">
        <f t="shared" si="1406"/>
        <v>DespesaRescisões</v>
      </c>
      <c r="B513" s="114" t="s">
        <v>53</v>
      </c>
      <c r="C513" s="78" t="s">
        <v>112</v>
      </c>
      <c r="D513" s="89" t="s">
        <v>112</v>
      </c>
      <c r="E513" s="89" t="e">
        <f>D474</f>
        <v>#REF!</v>
      </c>
      <c r="F513" s="89"/>
      <c r="G513" s="90">
        <v>-1.4817939530762681E-2</v>
      </c>
      <c r="H513" s="89"/>
      <c r="I513" s="122">
        <v>0</v>
      </c>
      <c r="J513" s="122">
        <v>0</v>
      </c>
      <c r="K513" s="122">
        <v>0</v>
      </c>
      <c r="L513" s="122">
        <v>0</v>
      </c>
      <c r="M513" s="122">
        <v>0</v>
      </c>
      <c r="N513" s="122">
        <v>0</v>
      </c>
      <c r="O513" s="122">
        <v>0</v>
      </c>
      <c r="P513" s="122">
        <v>0</v>
      </c>
      <c r="Q513" s="122">
        <v>0</v>
      </c>
      <c r="R513" s="122">
        <v>0</v>
      </c>
      <c r="S513" s="122">
        <v>0</v>
      </c>
      <c r="T513" s="122">
        <v>0</v>
      </c>
      <c r="U513" s="89"/>
      <c r="V513" s="124">
        <f t="shared" si="1363"/>
        <v>0</v>
      </c>
      <c r="W513" s="90" t="e">
        <f>V513/V476</f>
        <v>#REF!</v>
      </c>
      <c r="X513" s="60"/>
      <c r="Y513" s="122">
        <f t="array" ref="Y513">IFERROR(INDEX(#REF!,MATCH($A474&amp;$D513,#REF!,0),MATCH(Y$3,#REF!,0)),0)</f>
        <v>0</v>
      </c>
      <c r="Z513" s="122">
        <f t="array" ref="Z513">IFERROR(INDEX(#REF!,MATCH($A474&amp;$D513,#REF!,0),MATCH(Z$3,#REF!,0)),0)</f>
        <v>0</v>
      </c>
      <c r="AA513" s="122">
        <f t="array" ref="AA513">IFERROR(INDEX(#REF!,MATCH($A474&amp;$D513,#REF!,0),MATCH(AA$3,#REF!,0)),0)</f>
        <v>0</v>
      </c>
      <c r="AB513" s="122">
        <f t="array" ref="AB513">IFERROR(INDEX(#REF!,MATCH($A474&amp;$D513,#REF!,0),MATCH(AB$3,#REF!,0)),0)</f>
        <v>0</v>
      </c>
      <c r="AC513" s="122">
        <f t="array" ref="AC513">IFERROR(INDEX(#REF!,MATCH($A474&amp;$D513,#REF!,0),MATCH(AC$3,#REF!,0)),0)</f>
        <v>0</v>
      </c>
      <c r="AD513" s="122">
        <f t="array" ref="AD513">IFERROR(INDEX(#REF!,MATCH($A474&amp;$D513,#REF!,0),MATCH(AD$3,#REF!,0)),0)</f>
        <v>0</v>
      </c>
      <c r="AE513" s="122">
        <f t="array" ref="AE513">IFERROR(INDEX(#REF!,MATCH($A474&amp;$D513,#REF!,0),MATCH(AE$3,#REF!,0)),0)</f>
        <v>0</v>
      </c>
      <c r="AF513" s="122">
        <f t="array" ref="AF513">IFERROR(INDEX(#REF!,MATCH($A474&amp;$D513,#REF!,0),MATCH(AF$3,#REF!,0)),0)</f>
        <v>0</v>
      </c>
      <c r="AG513" s="122">
        <f t="array" ref="AG513">IFERROR(INDEX(#REF!,MATCH($A474&amp;$D513,#REF!,0),MATCH(AG$3,#REF!,0)),0)</f>
        <v>0</v>
      </c>
      <c r="AH513" s="122">
        <f t="array" ref="AH513">IFERROR(INDEX(#REF!,MATCH($A474&amp;$D513,#REF!,0),MATCH(AH$3,#REF!,0)),0)</f>
        <v>0</v>
      </c>
      <c r="AI513" s="122">
        <f t="array" ref="AI513">IFERROR(INDEX(#REF!,MATCH($A474&amp;$D513,#REF!,0),MATCH(AI$3,#REF!,0)),0)</f>
        <v>0</v>
      </c>
      <c r="AJ513" s="122">
        <f t="array" ref="AJ513">IFERROR(INDEX(#REF!,MATCH($A474&amp;$D513,#REF!,0),MATCH(AJ$3,#REF!,0)),0)</f>
        <v>0</v>
      </c>
      <c r="AK513" s="89"/>
      <c r="AL513" s="124">
        <f t="shared" si="1365"/>
        <v>0</v>
      </c>
      <c r="AM513" s="90" t="e">
        <f>AL513/AL476</f>
        <v>#DIV/0!</v>
      </c>
      <c r="AN513" s="60" t="e">
        <f>D474&amp;D513</f>
        <v>#REF!</v>
      </c>
      <c r="AO513" s="122">
        <f t="array" ref="AO513">IFERROR(INDEX(#REF!,MATCH($A474&amp;$D513,#REF!,0),MATCH(AO$3,#REF!,0)),0)</f>
        <v>0</v>
      </c>
      <c r="AP513" s="122">
        <f t="array" ref="AP513">IFERROR(INDEX(#REF!,MATCH($A474&amp;$D513,#REF!,0),MATCH(AP$3,#REF!,0)),0)</f>
        <v>0</v>
      </c>
      <c r="AQ513" s="122">
        <f t="array" ref="AQ513">IFERROR(INDEX(#REF!,MATCH($A474&amp;$D513,#REF!,0),MATCH(AQ$3,#REF!,0)),0)</f>
        <v>0</v>
      </c>
      <c r="AR513" s="122">
        <f t="array" ref="AR513">IFERROR(INDEX(#REF!,MATCH($A474&amp;$D513,#REF!,0),MATCH(AR$3,#REF!,0)),0)</f>
        <v>0</v>
      </c>
      <c r="AS513" s="122">
        <f t="array" ref="AS513">IFERROR(INDEX(#REF!,MATCH($A474&amp;$D513,#REF!,0),MATCH(AS$3,#REF!,0)),0)</f>
        <v>0</v>
      </c>
      <c r="AT513" s="122">
        <f t="array" ref="AT513">IFERROR(INDEX(#REF!,MATCH($A474&amp;$D513,#REF!,0),MATCH(AT$3,#REF!,0)),0)</f>
        <v>0</v>
      </c>
      <c r="AU513" s="122">
        <f t="array" ref="AU513">IFERROR(INDEX(#REF!,MATCH($A474&amp;$D513,#REF!,0),MATCH(AU$3,#REF!,0)),0)</f>
        <v>0</v>
      </c>
      <c r="AV513" s="122">
        <f t="array" ref="AV513">IFERROR(INDEX(#REF!,MATCH($A474&amp;$D513,#REF!,0),MATCH(AV$3,#REF!,0)),0)</f>
        <v>0</v>
      </c>
      <c r="AW513" s="122">
        <f t="array" ref="AW513">IFERROR(INDEX(#REF!,MATCH($A474&amp;$D513,#REF!,0),MATCH(AW$3,#REF!,0)),0)</f>
        <v>0</v>
      </c>
      <c r="AX513" s="122">
        <f t="array" ref="AX513">IFERROR(INDEX(#REF!,MATCH($A474&amp;$D513,#REF!,0),MATCH(AX$3,#REF!,0)),0)</f>
        <v>0</v>
      </c>
      <c r="AY513" s="122">
        <f t="array" ref="AY513">IFERROR(INDEX(#REF!,MATCH($A474&amp;$D513,#REF!,0),MATCH(AY$3,#REF!,0)),0)</f>
        <v>0</v>
      </c>
      <c r="AZ513" s="122">
        <f t="array" ref="AZ513">IFERROR(INDEX(#REF!,MATCH($A474&amp;$D513,#REF!,0),MATCH(AZ$3,#REF!,0)),0)</f>
        <v>0</v>
      </c>
      <c r="BA513" s="89"/>
      <c r="BB513" s="124">
        <f t="shared" si="1367"/>
        <v>0</v>
      </c>
      <c r="BC513" s="90" t="e">
        <f>BB513/BB476</f>
        <v>#DIV/0!</v>
      </c>
      <c r="BD513" s="60"/>
      <c r="BE513" s="122" t="str">
        <f t="shared" si="1414"/>
        <v>Previsão</v>
      </c>
      <c r="BF513" s="125">
        <f t="shared" si="1414"/>
        <v>0</v>
      </c>
      <c r="BG513" s="126">
        <f t="shared" si="1414"/>
        <v>0</v>
      </c>
      <c r="BH513" s="127" t="e">
        <f>EDATE(BH476,6)</f>
        <v>#REF!</v>
      </c>
      <c r="BI513" s="128">
        <f t="shared" si="1409"/>
        <v>6</v>
      </c>
      <c r="BJ513" s="126">
        <v>-1</v>
      </c>
      <c r="BK513" s="127">
        <v>46054</v>
      </c>
      <c r="BL513" s="60"/>
      <c r="BM513" s="122">
        <f t="array" ref="BM513">IFERROR(INDEX(#REF!,MATCH($A474&amp;$D513,#REF!,0),MATCH(BM$3,#REF!,0)),0)</f>
        <v>0</v>
      </c>
      <c r="BN513" s="122">
        <f t="array" ref="BN513">IFERROR(INDEX(#REF!,MATCH($A474&amp;$D513,#REF!,0),MATCH(BN$3,#REF!,0)),0)</f>
        <v>0</v>
      </c>
      <c r="BO513" s="122">
        <f t="array" ref="BO513">IFERROR(INDEX(#REF!,MATCH($A474&amp;$D513,#REF!,0),MATCH(BO$3,#REF!,0)),0)</f>
        <v>0</v>
      </c>
      <c r="BP513" s="122">
        <f t="array" ref="BP513">IFERROR(INDEX(#REF!,MATCH($A474&amp;$D513,#REF!,0),MATCH(BP$3,#REF!,0)),0)</f>
        <v>0</v>
      </c>
      <c r="BQ513" s="122" t="e">
        <f t="shared" ref="BQ513:BX513" si="1421">((BQ476*$G513*--(AND($BF513=0,$BG513=0))+$BF513+BQ476*$BG513)*--(BQ$3&gt;=$BH513))*(1+$BJ513*--(BQ$3&gt;=$BK513))*--(IFERROR(MOD(ROUND((BQ$3-$BH513)/30,0),$BI513),0)=0)</f>
        <v>#REF!</v>
      </c>
      <c r="BR513" s="122" t="e">
        <f t="shared" si="1421"/>
        <v>#REF!</v>
      </c>
      <c r="BS513" s="122" t="e">
        <f t="shared" si="1421"/>
        <v>#REF!</v>
      </c>
      <c r="BT513" s="122" t="e">
        <f t="shared" si="1421"/>
        <v>#REF!</v>
      </c>
      <c r="BU513" s="122" t="e">
        <f t="shared" si="1421"/>
        <v>#REF!</v>
      </c>
      <c r="BV513" s="122" t="e">
        <f t="shared" si="1421"/>
        <v>#REF!</v>
      </c>
      <c r="BW513" s="122" t="e">
        <f t="shared" si="1421"/>
        <v>#REF!</v>
      </c>
      <c r="BX513" s="122" t="e">
        <f t="shared" si="1421"/>
        <v>#REF!</v>
      </c>
      <c r="BY513" s="89"/>
      <c r="BZ513" s="124" t="e">
        <f t="shared" si="1369"/>
        <v>#REF!</v>
      </c>
      <c r="CA513" s="90" t="e">
        <f>BZ513/BZ476</f>
        <v>#REF!</v>
      </c>
      <c r="CB513" s="60"/>
      <c r="CC513" s="122" t="e">
        <f t="shared" ref="CC513:CN513" si="1422">((CC476*$G513*--(AND($BF513=0,$BG513=0))+$BF513+CC476*$BG513)*--(CC$3&gt;=$BH513))*(1+$BJ513*--(CC$3&gt;=$BK513))*--(IFERROR(MOD(ROUND((CC$3-$BH513)/30,0),$BI513),0)=0)</f>
        <v>#REF!</v>
      </c>
      <c r="CD513" s="122" t="e">
        <f t="shared" si="1422"/>
        <v>#REF!</v>
      </c>
      <c r="CE513" s="122" t="e">
        <f t="shared" si="1422"/>
        <v>#REF!</v>
      </c>
      <c r="CF513" s="122" t="e">
        <f t="shared" si="1422"/>
        <v>#REF!</v>
      </c>
      <c r="CG513" s="122" t="e">
        <f t="shared" si="1422"/>
        <v>#REF!</v>
      </c>
      <c r="CH513" s="122" t="e">
        <f t="shared" si="1422"/>
        <v>#REF!</v>
      </c>
      <c r="CI513" s="122" t="e">
        <f t="shared" si="1422"/>
        <v>#REF!</v>
      </c>
      <c r="CJ513" s="122" t="e">
        <f t="shared" si="1422"/>
        <v>#REF!</v>
      </c>
      <c r="CK513" s="122" t="e">
        <f t="shared" si="1422"/>
        <v>#REF!</v>
      </c>
      <c r="CL513" s="122" t="e">
        <f t="shared" si="1422"/>
        <v>#REF!</v>
      </c>
      <c r="CM513" s="122" t="e">
        <f t="shared" si="1422"/>
        <v>#REF!</v>
      </c>
      <c r="CN513" s="122" t="e">
        <f t="shared" si="1422"/>
        <v>#REF!</v>
      </c>
      <c r="CO513" s="89"/>
      <c r="CP513" s="124" t="e">
        <f t="shared" si="1371"/>
        <v>#REF!</v>
      </c>
      <c r="CQ513" s="90" t="e">
        <f>CP513/CP476</f>
        <v>#REF!</v>
      </c>
    </row>
    <row r="514" spans="1:95" ht="10.5" customHeight="1" outlineLevel="1" x14ac:dyDescent="0.25">
      <c r="A514" s="70" t="str">
        <f t="shared" si="1406"/>
        <v>DespesaBenefícios</v>
      </c>
      <c r="B514" s="114" t="s">
        <v>53</v>
      </c>
      <c r="C514" s="78" t="s">
        <v>273</v>
      </c>
      <c r="D514" s="89" t="s">
        <v>113</v>
      </c>
      <c r="E514" s="89" t="e">
        <f>D474</f>
        <v>#REF!</v>
      </c>
      <c r="F514" s="89"/>
      <c r="G514" s="90">
        <v>-6.5484069127455968E-2</v>
      </c>
      <c r="H514" s="89"/>
      <c r="I514" s="122">
        <v>0</v>
      </c>
      <c r="J514" s="122">
        <v>0</v>
      </c>
      <c r="K514" s="122">
        <v>0</v>
      </c>
      <c r="L514" s="122">
        <v>0</v>
      </c>
      <c r="M514" s="122">
        <v>0</v>
      </c>
      <c r="N514" s="122">
        <v>0</v>
      </c>
      <c r="O514" s="122">
        <v>0</v>
      </c>
      <c r="P514" s="122">
        <v>0</v>
      </c>
      <c r="Q514" s="122">
        <v>0</v>
      </c>
      <c r="R514" s="122">
        <v>0</v>
      </c>
      <c r="S514" s="122">
        <v>0</v>
      </c>
      <c r="T514" s="122">
        <v>0</v>
      </c>
      <c r="U514" s="89"/>
      <c r="V514" s="124">
        <f t="shared" si="1363"/>
        <v>0</v>
      </c>
      <c r="W514" s="90" t="e">
        <f>V514/V476</f>
        <v>#REF!</v>
      </c>
      <c r="X514" s="60"/>
      <c r="Y514" s="122">
        <f t="array" ref="Y514">IFERROR(INDEX(#REF!,MATCH($A474&amp;$D514,#REF!,0),MATCH(Y$3,#REF!,0)),0)</f>
        <v>0</v>
      </c>
      <c r="Z514" s="122">
        <f t="array" ref="Z514">IFERROR(INDEX(#REF!,MATCH($A474&amp;$D514,#REF!,0),MATCH(Z$3,#REF!,0)),0)</f>
        <v>0</v>
      </c>
      <c r="AA514" s="122">
        <f t="array" ref="AA514">IFERROR(INDEX(#REF!,MATCH($A474&amp;$D514,#REF!,0),MATCH(AA$3,#REF!,0)),0)</f>
        <v>0</v>
      </c>
      <c r="AB514" s="122">
        <f t="array" ref="AB514">IFERROR(INDEX(#REF!,MATCH($A474&amp;$D514,#REF!,0),MATCH(AB$3,#REF!,0)),0)</f>
        <v>0</v>
      </c>
      <c r="AC514" s="122">
        <f t="array" ref="AC514">IFERROR(INDEX(#REF!,MATCH($A474&amp;$D514,#REF!,0),MATCH(AC$3,#REF!,0)),0)</f>
        <v>0</v>
      </c>
      <c r="AD514" s="122">
        <f t="array" ref="AD514">IFERROR(INDEX(#REF!,MATCH($A474&amp;$D514,#REF!,0),MATCH(AD$3,#REF!,0)),0)</f>
        <v>0</v>
      </c>
      <c r="AE514" s="122">
        <f t="array" ref="AE514">IFERROR(INDEX(#REF!,MATCH($A474&amp;$D514,#REF!,0),MATCH(AE$3,#REF!,0)),0)</f>
        <v>0</v>
      </c>
      <c r="AF514" s="122">
        <f t="array" ref="AF514">IFERROR(INDEX(#REF!,MATCH($A474&amp;$D514,#REF!,0),MATCH(AF$3,#REF!,0)),0)</f>
        <v>0</v>
      </c>
      <c r="AG514" s="122">
        <f t="array" ref="AG514">IFERROR(INDEX(#REF!,MATCH($A474&amp;$D514,#REF!,0),MATCH(AG$3,#REF!,0)),0)</f>
        <v>0</v>
      </c>
      <c r="AH514" s="122">
        <f t="array" ref="AH514">IFERROR(INDEX(#REF!,MATCH($A474&amp;$D514,#REF!,0),MATCH(AH$3,#REF!,0)),0)</f>
        <v>0</v>
      </c>
      <c r="AI514" s="122">
        <f t="array" ref="AI514">IFERROR(INDEX(#REF!,MATCH($A474&amp;$D514,#REF!,0),MATCH(AI$3,#REF!,0)),0)</f>
        <v>0</v>
      </c>
      <c r="AJ514" s="122">
        <f t="array" ref="AJ514">IFERROR(INDEX(#REF!,MATCH($A474&amp;$D514,#REF!,0),MATCH(AJ$3,#REF!,0)),0)</f>
        <v>0</v>
      </c>
      <c r="AK514" s="89"/>
      <c r="AL514" s="124">
        <f t="shared" si="1365"/>
        <v>0</v>
      </c>
      <c r="AM514" s="90" t="e">
        <f>AL514/AL476</f>
        <v>#DIV/0!</v>
      </c>
      <c r="AN514" s="60" t="e">
        <f>D474&amp;D514</f>
        <v>#REF!</v>
      </c>
      <c r="AO514" s="122">
        <f t="array" ref="AO514">IFERROR(INDEX(#REF!,MATCH($A474&amp;$D514,#REF!,0),MATCH(AO$3,#REF!,0)),0)</f>
        <v>0</v>
      </c>
      <c r="AP514" s="122">
        <f t="array" ref="AP514">IFERROR(INDEX(#REF!,MATCH($A474&amp;$D514,#REF!,0),MATCH(AP$3,#REF!,0)),0)</f>
        <v>0</v>
      </c>
      <c r="AQ514" s="122">
        <f t="array" ref="AQ514">IFERROR(INDEX(#REF!,MATCH($A474&amp;$D514,#REF!,0),MATCH(AQ$3,#REF!,0)),0)</f>
        <v>0</v>
      </c>
      <c r="AR514" s="122">
        <f t="array" ref="AR514">IFERROR(INDEX(#REF!,MATCH($A474&amp;$D514,#REF!,0),MATCH(AR$3,#REF!,0)),0)</f>
        <v>0</v>
      </c>
      <c r="AS514" s="122">
        <f t="array" ref="AS514">IFERROR(INDEX(#REF!,MATCH($A474&amp;$D514,#REF!,0),MATCH(AS$3,#REF!,0)),0)</f>
        <v>0</v>
      </c>
      <c r="AT514" s="122">
        <f t="array" ref="AT514">IFERROR(INDEX(#REF!,MATCH($A474&amp;$D514,#REF!,0),MATCH(AT$3,#REF!,0)),0)</f>
        <v>0</v>
      </c>
      <c r="AU514" s="122">
        <f t="array" ref="AU514">IFERROR(INDEX(#REF!,MATCH($A474&amp;$D514,#REF!,0),MATCH(AU$3,#REF!,0)),0)</f>
        <v>0</v>
      </c>
      <c r="AV514" s="122">
        <f t="array" ref="AV514">IFERROR(INDEX(#REF!,MATCH($A474&amp;$D514,#REF!,0),MATCH(AV$3,#REF!,0)),0)</f>
        <v>0</v>
      </c>
      <c r="AW514" s="122">
        <f t="array" ref="AW514">IFERROR(INDEX(#REF!,MATCH($A474&amp;$D514,#REF!,0),MATCH(AW$3,#REF!,0)),0)</f>
        <v>0</v>
      </c>
      <c r="AX514" s="122">
        <f t="array" ref="AX514">IFERROR(INDEX(#REF!,MATCH($A474&amp;$D514,#REF!,0),MATCH(AX$3,#REF!,0)),0)</f>
        <v>0</v>
      </c>
      <c r="AY514" s="122">
        <f t="array" ref="AY514">IFERROR(INDEX(#REF!,MATCH($A474&amp;$D514,#REF!,0),MATCH(AY$3,#REF!,0)),0)</f>
        <v>0</v>
      </c>
      <c r="AZ514" s="122">
        <f t="array" ref="AZ514">IFERROR(INDEX(#REF!,MATCH($A474&amp;$D514,#REF!,0),MATCH(AZ$3,#REF!,0)),0)</f>
        <v>0</v>
      </c>
      <c r="BA514" s="89"/>
      <c r="BB514" s="124">
        <f t="shared" si="1367"/>
        <v>0</v>
      </c>
      <c r="BC514" s="90" t="e">
        <f>BB514/BB476</f>
        <v>#DIV/0!</v>
      </c>
      <c r="BD514" s="60"/>
      <c r="BE514" s="122" t="str">
        <f t="shared" si="1414"/>
        <v>Assist médica + VR + VT</v>
      </c>
      <c r="BF514" s="125">
        <f t="shared" si="1414"/>
        <v>-6812.3159999999998</v>
      </c>
      <c r="BG514" s="126">
        <f t="shared" si="1414"/>
        <v>0</v>
      </c>
      <c r="BH514" s="127" t="e">
        <f>BH476</f>
        <v>#REF!</v>
      </c>
      <c r="BI514" s="128">
        <f t="shared" si="1409"/>
        <v>0</v>
      </c>
      <c r="BJ514" s="126">
        <v>-1</v>
      </c>
      <c r="BK514" s="127">
        <v>46054</v>
      </c>
      <c r="BL514" s="60"/>
      <c r="BM514" s="122">
        <f t="array" ref="BM514">IFERROR(INDEX(#REF!,MATCH($A474&amp;$D514,#REF!,0),MATCH(BM$3,#REF!,0)),0)</f>
        <v>0</v>
      </c>
      <c r="BN514" s="122">
        <f t="array" ref="BN514">IFERROR(INDEX(#REF!,MATCH($A474&amp;$D514,#REF!,0),MATCH(BN$3,#REF!,0)),0)</f>
        <v>0</v>
      </c>
      <c r="BO514" s="122">
        <f t="array" ref="BO514">IFERROR(INDEX(#REF!,MATCH($A474&amp;$D514,#REF!,0),MATCH(BO$3,#REF!,0)),0)</f>
        <v>0</v>
      </c>
      <c r="BP514" s="122">
        <f t="array" ref="BP514">IFERROR(INDEX(#REF!,MATCH($A474&amp;$D514,#REF!,0),MATCH(BP$3,#REF!,0)),0)</f>
        <v>0</v>
      </c>
      <c r="BQ514" s="122" t="e">
        <f t="shared" ref="BQ514:BX514" si="1423">((BQ476*$G514*--(AND($BF514=0,$BG514=0))+$BF514+BQ476*$BG514)*--(BQ$3&gt;=$BH514))*(1+$BJ514*--(BQ$3&gt;=$BK514))*--(IFERROR(MOD(MONTH(BQ$3),$BI514),0)=0)</f>
        <v>#REF!</v>
      </c>
      <c r="BR514" s="122" t="e">
        <f t="shared" si="1423"/>
        <v>#REF!</v>
      </c>
      <c r="BS514" s="122" t="e">
        <f t="shared" si="1423"/>
        <v>#REF!</v>
      </c>
      <c r="BT514" s="122" t="e">
        <f t="shared" si="1423"/>
        <v>#REF!</v>
      </c>
      <c r="BU514" s="122" t="e">
        <f t="shared" si="1423"/>
        <v>#REF!</v>
      </c>
      <c r="BV514" s="122" t="e">
        <f t="shared" si="1423"/>
        <v>#REF!</v>
      </c>
      <c r="BW514" s="122" t="e">
        <f t="shared" si="1423"/>
        <v>#REF!</v>
      </c>
      <c r="BX514" s="122" t="e">
        <f t="shared" si="1423"/>
        <v>#REF!</v>
      </c>
      <c r="BY514" s="89"/>
      <c r="BZ514" s="124" t="e">
        <f t="shared" si="1369"/>
        <v>#REF!</v>
      </c>
      <c r="CA514" s="90" t="e">
        <f>BZ514/BZ476</f>
        <v>#REF!</v>
      </c>
      <c r="CB514" s="60"/>
      <c r="CC514" s="122" t="e">
        <f t="shared" ref="CC514:CN514" si="1424">((CC476*$G514*--(AND($BF514=0,$BG514=0))+$BF514+CC476*$BG514)*--(CC$3&gt;=$BH514))*(1+$BJ514*--(CC$3&gt;=$BK514))*--(IFERROR(MOD(MONTH(CC$3),$BI514),0)=0)</f>
        <v>#REF!</v>
      </c>
      <c r="CD514" s="122" t="e">
        <f t="shared" si="1424"/>
        <v>#REF!</v>
      </c>
      <c r="CE514" s="122" t="e">
        <f t="shared" si="1424"/>
        <v>#REF!</v>
      </c>
      <c r="CF514" s="122" t="e">
        <f t="shared" si="1424"/>
        <v>#REF!</v>
      </c>
      <c r="CG514" s="122" t="e">
        <f t="shared" si="1424"/>
        <v>#REF!</v>
      </c>
      <c r="CH514" s="122" t="e">
        <f t="shared" si="1424"/>
        <v>#REF!</v>
      </c>
      <c r="CI514" s="122" t="e">
        <f t="shared" si="1424"/>
        <v>#REF!</v>
      </c>
      <c r="CJ514" s="122" t="e">
        <f t="shared" si="1424"/>
        <v>#REF!</v>
      </c>
      <c r="CK514" s="122" t="e">
        <f t="shared" si="1424"/>
        <v>#REF!</v>
      </c>
      <c r="CL514" s="122" t="e">
        <f t="shared" si="1424"/>
        <v>#REF!</v>
      </c>
      <c r="CM514" s="122" t="e">
        <f t="shared" si="1424"/>
        <v>#REF!</v>
      </c>
      <c r="CN514" s="122" t="e">
        <f t="shared" si="1424"/>
        <v>#REF!</v>
      </c>
      <c r="CO514" s="89"/>
      <c r="CP514" s="124" t="e">
        <f t="shared" si="1371"/>
        <v>#REF!</v>
      </c>
      <c r="CQ514" s="90" t="e">
        <f>CP514/CP476</f>
        <v>#REF!</v>
      </c>
    </row>
    <row r="515" spans="1:95" ht="10.5" customHeight="1" outlineLevel="1" x14ac:dyDescent="0.25">
      <c r="A515" s="70" t="str">
        <f t="shared" si="1406"/>
        <v>DespesaComissões</v>
      </c>
      <c r="B515" s="114" t="s">
        <v>53</v>
      </c>
      <c r="C515" s="78" t="s">
        <v>114</v>
      </c>
      <c r="D515" s="89" t="s">
        <v>275</v>
      </c>
      <c r="E515" s="89" t="e">
        <f>D474</f>
        <v>#REF!</v>
      </c>
      <c r="F515" s="89"/>
      <c r="G515" s="90">
        <v>0</v>
      </c>
      <c r="H515" s="89"/>
      <c r="I515" s="122">
        <v>0</v>
      </c>
      <c r="J515" s="122">
        <v>0</v>
      </c>
      <c r="K515" s="122">
        <v>0</v>
      </c>
      <c r="L515" s="122">
        <v>0</v>
      </c>
      <c r="M515" s="122">
        <v>0</v>
      </c>
      <c r="N515" s="122">
        <v>0</v>
      </c>
      <c r="O515" s="122">
        <v>0</v>
      </c>
      <c r="P515" s="122">
        <v>0</v>
      </c>
      <c r="Q515" s="122">
        <v>0</v>
      </c>
      <c r="R515" s="122">
        <v>0</v>
      </c>
      <c r="S515" s="122">
        <v>0</v>
      </c>
      <c r="T515" s="122">
        <v>0</v>
      </c>
      <c r="U515" s="89"/>
      <c r="V515" s="124">
        <f t="shared" si="1363"/>
        <v>0</v>
      </c>
      <c r="W515" s="90" t="e">
        <f>V515/V476</f>
        <v>#REF!</v>
      </c>
      <c r="X515" s="60"/>
      <c r="Y515" s="122">
        <f t="array" ref="Y515">IFERROR(INDEX(#REF!,MATCH($A474&amp;$D515,#REF!,0),MATCH(Y$3,#REF!,0)),0)</f>
        <v>0</v>
      </c>
      <c r="Z515" s="122">
        <f t="array" ref="Z515">IFERROR(INDEX(#REF!,MATCH($A474&amp;$D515,#REF!,0),MATCH(Z$3,#REF!,0)),0)</f>
        <v>0</v>
      </c>
      <c r="AA515" s="122">
        <f t="array" ref="AA515">IFERROR(INDEX(#REF!,MATCH($A474&amp;$D515,#REF!,0),MATCH(AA$3,#REF!,0)),0)</f>
        <v>0</v>
      </c>
      <c r="AB515" s="122">
        <f t="array" ref="AB515">IFERROR(INDEX(#REF!,MATCH($A474&amp;$D515,#REF!,0),MATCH(AB$3,#REF!,0)),0)</f>
        <v>0</v>
      </c>
      <c r="AC515" s="122">
        <f t="array" ref="AC515">IFERROR(INDEX(#REF!,MATCH($A474&amp;$D515,#REF!,0),MATCH(AC$3,#REF!,0)),0)</f>
        <v>0</v>
      </c>
      <c r="AD515" s="122">
        <f t="array" ref="AD515">IFERROR(INDEX(#REF!,MATCH($A474&amp;$D515,#REF!,0),MATCH(AD$3,#REF!,0)),0)</f>
        <v>0</v>
      </c>
      <c r="AE515" s="122">
        <f t="array" ref="AE515">IFERROR(INDEX(#REF!,MATCH($A474&amp;$D515,#REF!,0),MATCH(AE$3,#REF!,0)),0)</f>
        <v>0</v>
      </c>
      <c r="AF515" s="122">
        <f t="array" ref="AF515">IFERROR(INDEX(#REF!,MATCH($A474&amp;$D515,#REF!,0),MATCH(AF$3,#REF!,0)),0)</f>
        <v>0</v>
      </c>
      <c r="AG515" s="122">
        <f t="array" ref="AG515">IFERROR(INDEX(#REF!,MATCH($A474&amp;$D515,#REF!,0),MATCH(AG$3,#REF!,0)),0)</f>
        <v>0</v>
      </c>
      <c r="AH515" s="122">
        <f t="array" ref="AH515">IFERROR(INDEX(#REF!,MATCH($A474&amp;$D515,#REF!,0),MATCH(AH$3,#REF!,0)),0)</f>
        <v>0</v>
      </c>
      <c r="AI515" s="122">
        <f t="array" ref="AI515">IFERROR(INDEX(#REF!,MATCH($A474&amp;$D515,#REF!,0),MATCH(AI$3,#REF!,0)),0)</f>
        <v>0</v>
      </c>
      <c r="AJ515" s="122">
        <f t="array" ref="AJ515">IFERROR(INDEX(#REF!,MATCH($A474&amp;$D515,#REF!,0),MATCH(AJ$3,#REF!,0)),0)</f>
        <v>0</v>
      </c>
      <c r="AK515" s="89"/>
      <c r="AL515" s="124">
        <f t="shared" si="1365"/>
        <v>0</v>
      </c>
      <c r="AM515" s="90" t="e">
        <f>AL515/AL476</f>
        <v>#DIV/0!</v>
      </c>
      <c r="AN515" s="60" t="e">
        <f>D474&amp;D515</f>
        <v>#REF!</v>
      </c>
      <c r="AO515" s="122">
        <f t="array" ref="AO515">IFERROR(INDEX(#REF!,MATCH($A474&amp;$D515,#REF!,0),MATCH(AO$3,#REF!,0)),0)</f>
        <v>0</v>
      </c>
      <c r="AP515" s="122">
        <f t="array" ref="AP515">IFERROR(INDEX(#REF!,MATCH($A474&amp;$D515,#REF!,0),MATCH(AP$3,#REF!,0)),0)</f>
        <v>0</v>
      </c>
      <c r="AQ515" s="122">
        <f t="array" ref="AQ515">IFERROR(INDEX(#REF!,MATCH($A474&amp;$D515,#REF!,0),MATCH(AQ$3,#REF!,0)),0)</f>
        <v>0</v>
      </c>
      <c r="AR515" s="122">
        <f t="array" ref="AR515">IFERROR(INDEX(#REF!,MATCH($A474&amp;$D515,#REF!,0),MATCH(AR$3,#REF!,0)),0)</f>
        <v>0</v>
      </c>
      <c r="AS515" s="122">
        <f t="array" ref="AS515">IFERROR(INDEX(#REF!,MATCH($A474&amp;$D515,#REF!,0),MATCH(AS$3,#REF!,0)),0)</f>
        <v>0</v>
      </c>
      <c r="AT515" s="122">
        <f t="array" ref="AT515">IFERROR(INDEX(#REF!,MATCH($A474&amp;$D515,#REF!,0),MATCH(AT$3,#REF!,0)),0)</f>
        <v>0</v>
      </c>
      <c r="AU515" s="122">
        <f t="array" ref="AU515">IFERROR(INDEX(#REF!,MATCH($A474&amp;$D515,#REF!,0),MATCH(AU$3,#REF!,0)),0)</f>
        <v>0</v>
      </c>
      <c r="AV515" s="122">
        <f t="array" ref="AV515">IFERROR(INDEX(#REF!,MATCH($A474&amp;$D515,#REF!,0),MATCH(AV$3,#REF!,0)),0)</f>
        <v>0</v>
      </c>
      <c r="AW515" s="122">
        <f t="array" ref="AW515">IFERROR(INDEX(#REF!,MATCH($A474&amp;$D515,#REF!,0),MATCH(AW$3,#REF!,0)),0)</f>
        <v>0</v>
      </c>
      <c r="AX515" s="122">
        <f t="array" ref="AX515">IFERROR(INDEX(#REF!,MATCH($A474&amp;$D515,#REF!,0),MATCH(AX$3,#REF!,0)),0)</f>
        <v>0</v>
      </c>
      <c r="AY515" s="122">
        <f t="array" ref="AY515">IFERROR(INDEX(#REF!,MATCH($A474&amp;$D515,#REF!,0),MATCH(AY$3,#REF!,0)),0)</f>
        <v>0</v>
      </c>
      <c r="AZ515" s="122">
        <f t="array" ref="AZ515">IFERROR(INDEX(#REF!,MATCH($A474&amp;$D515,#REF!,0),MATCH(AZ$3,#REF!,0)),0)</f>
        <v>0</v>
      </c>
      <c r="BA515" s="89"/>
      <c r="BB515" s="124">
        <f t="shared" si="1367"/>
        <v>0</v>
      </c>
      <c r="BC515" s="90" t="e">
        <f>BB515/BB476</f>
        <v>#DIV/0!</v>
      </c>
      <c r="BD515" s="60"/>
      <c r="BE515" s="122">
        <f t="shared" si="1414"/>
        <v>0</v>
      </c>
      <c r="BF515" s="125">
        <f t="shared" si="1414"/>
        <v>0</v>
      </c>
      <c r="BG515" s="131">
        <f t="shared" si="1414"/>
        <v>-0.05</v>
      </c>
      <c r="BH515" s="127" t="e">
        <f>BH476</f>
        <v>#REF!</v>
      </c>
      <c r="BI515" s="128">
        <f t="shared" si="1409"/>
        <v>0</v>
      </c>
      <c r="BJ515" s="126">
        <v>-1</v>
      </c>
      <c r="BK515" s="127">
        <v>46054</v>
      </c>
      <c r="BL515" s="60"/>
      <c r="BM515" s="122">
        <f t="array" ref="BM515">IFERROR(INDEX(#REF!,MATCH($A474&amp;$D515,#REF!,0),MATCH(BM$3,#REF!,0)),0)</f>
        <v>0</v>
      </c>
      <c r="BN515" s="122">
        <f t="array" ref="BN515">IFERROR(INDEX(#REF!,MATCH($A474&amp;$D515,#REF!,0),MATCH(BN$3,#REF!,0)),0)</f>
        <v>0</v>
      </c>
      <c r="BO515" s="122">
        <f t="array" ref="BO515">IFERROR(INDEX(#REF!,MATCH($A474&amp;$D515,#REF!,0),MATCH(BO$3,#REF!,0)),0)</f>
        <v>0</v>
      </c>
      <c r="BP515" s="122">
        <f t="array" ref="BP515">IFERROR(INDEX(#REF!,MATCH($A474&amp;$D515,#REF!,0),MATCH(BP$3,#REF!,0)),0)</f>
        <v>0</v>
      </c>
      <c r="BQ515" s="122" t="e">
        <f t="shared" ref="BQ515:BX515" si="1425">((BQ476*$G515*--(AND($BF515=0,$BG515=0))+$BF515+BQ476*$BG515)*--(BQ$3&gt;=$BH515))*(1+$BJ515*--(BQ$3&gt;=$BK515))*--(IFERROR(MOD(MONTH(BQ$3),$BI515),0)=0)</f>
        <v>#REF!</v>
      </c>
      <c r="BR515" s="122" t="e">
        <f t="shared" si="1425"/>
        <v>#REF!</v>
      </c>
      <c r="BS515" s="122" t="e">
        <f t="shared" si="1425"/>
        <v>#REF!</v>
      </c>
      <c r="BT515" s="122" t="e">
        <f t="shared" si="1425"/>
        <v>#REF!</v>
      </c>
      <c r="BU515" s="122" t="e">
        <f t="shared" si="1425"/>
        <v>#REF!</v>
      </c>
      <c r="BV515" s="122" t="e">
        <f t="shared" si="1425"/>
        <v>#REF!</v>
      </c>
      <c r="BW515" s="122" t="e">
        <f t="shared" si="1425"/>
        <v>#REF!</v>
      </c>
      <c r="BX515" s="122" t="e">
        <f t="shared" si="1425"/>
        <v>#REF!</v>
      </c>
      <c r="BY515" s="89"/>
      <c r="BZ515" s="124" t="e">
        <f t="shared" si="1369"/>
        <v>#REF!</v>
      </c>
      <c r="CA515" s="90" t="e">
        <f>BZ515/BZ476</f>
        <v>#REF!</v>
      </c>
      <c r="CB515" s="60"/>
      <c r="CC515" s="122" t="e">
        <f t="shared" ref="CC515:CN515" si="1426">((CC476*$G515*--(AND($BF515=0,$BG515=0))+$BF515+CC476*$BG515)*--(CC$3&gt;=$BH515))*(1+$BJ515*--(CC$3&gt;=$BK515))*--(IFERROR(MOD(MONTH(CC$3),$BI515),0)=0)</f>
        <v>#REF!</v>
      </c>
      <c r="CD515" s="122" t="e">
        <f t="shared" si="1426"/>
        <v>#REF!</v>
      </c>
      <c r="CE515" s="122" t="e">
        <f t="shared" si="1426"/>
        <v>#REF!</v>
      </c>
      <c r="CF515" s="122" t="e">
        <f t="shared" si="1426"/>
        <v>#REF!</v>
      </c>
      <c r="CG515" s="122" t="e">
        <f t="shared" si="1426"/>
        <v>#REF!</v>
      </c>
      <c r="CH515" s="122" t="e">
        <f t="shared" si="1426"/>
        <v>#REF!</v>
      </c>
      <c r="CI515" s="122" t="e">
        <f t="shared" si="1426"/>
        <v>#REF!</v>
      </c>
      <c r="CJ515" s="122" t="e">
        <f t="shared" si="1426"/>
        <v>#REF!</v>
      </c>
      <c r="CK515" s="122" t="e">
        <f t="shared" si="1426"/>
        <v>#REF!</v>
      </c>
      <c r="CL515" s="122" t="e">
        <f t="shared" si="1426"/>
        <v>#REF!</v>
      </c>
      <c r="CM515" s="122" t="e">
        <f t="shared" si="1426"/>
        <v>#REF!</v>
      </c>
      <c r="CN515" s="122" t="e">
        <f t="shared" si="1426"/>
        <v>#REF!</v>
      </c>
      <c r="CO515" s="89"/>
      <c r="CP515" s="124" t="e">
        <f t="shared" si="1371"/>
        <v>#REF!</v>
      </c>
      <c r="CQ515" s="90" t="e">
        <f>CP515/CP476</f>
        <v>#REF!</v>
      </c>
    </row>
    <row r="516" spans="1:95" ht="10.5" customHeight="1" outlineLevel="1" x14ac:dyDescent="0.25">
      <c r="A516" s="70" t="str">
        <f t="shared" si="1406"/>
        <v>DespesaOutras despesas de pessoal</v>
      </c>
      <c r="B516" s="114" t="s">
        <v>53</v>
      </c>
      <c r="C516" s="78" t="s">
        <v>276</v>
      </c>
      <c r="D516" s="89" t="s">
        <v>116</v>
      </c>
      <c r="E516" s="89" t="e">
        <f>D474</f>
        <v>#REF!</v>
      </c>
      <c r="F516" s="89"/>
      <c r="G516" s="90">
        <v>-7.0425783454351586E-3</v>
      </c>
      <c r="H516" s="89"/>
      <c r="I516" s="122">
        <v>0</v>
      </c>
      <c r="J516" s="122">
        <v>0</v>
      </c>
      <c r="K516" s="122">
        <v>0</v>
      </c>
      <c r="L516" s="122">
        <v>0</v>
      </c>
      <c r="M516" s="122">
        <v>0</v>
      </c>
      <c r="N516" s="122">
        <v>0</v>
      </c>
      <c r="O516" s="122">
        <v>0</v>
      </c>
      <c r="P516" s="122">
        <v>0</v>
      </c>
      <c r="Q516" s="122">
        <v>0</v>
      </c>
      <c r="R516" s="122">
        <v>0</v>
      </c>
      <c r="S516" s="122">
        <v>0</v>
      </c>
      <c r="T516" s="122">
        <v>0</v>
      </c>
      <c r="U516" s="89"/>
      <c r="V516" s="124">
        <f t="shared" si="1363"/>
        <v>0</v>
      </c>
      <c r="W516" s="90" t="e">
        <f>V516/V476</f>
        <v>#REF!</v>
      </c>
      <c r="X516" s="60"/>
      <c r="Y516" s="122">
        <f t="array" ref="Y516">IFERROR(INDEX(#REF!,MATCH($A474&amp;$D516,#REF!,0),MATCH(Y$3,#REF!,0)),0)</f>
        <v>0</v>
      </c>
      <c r="Z516" s="122">
        <f t="array" ref="Z516">IFERROR(INDEX(#REF!,MATCH($A474&amp;$D516,#REF!,0),MATCH(Z$3,#REF!,0)),0)</f>
        <v>0</v>
      </c>
      <c r="AA516" s="122">
        <f t="array" ref="AA516">IFERROR(INDEX(#REF!,MATCH($A474&amp;$D516,#REF!,0),MATCH(AA$3,#REF!,0)),0)</f>
        <v>0</v>
      </c>
      <c r="AB516" s="122">
        <f t="array" ref="AB516">IFERROR(INDEX(#REF!,MATCH($A474&amp;$D516,#REF!,0),MATCH(AB$3,#REF!,0)),0)</f>
        <v>0</v>
      </c>
      <c r="AC516" s="122">
        <f t="array" ref="AC516">IFERROR(INDEX(#REF!,MATCH($A474&amp;$D516,#REF!,0),MATCH(AC$3,#REF!,0)),0)</f>
        <v>0</v>
      </c>
      <c r="AD516" s="122">
        <f t="array" ref="AD516">IFERROR(INDEX(#REF!,MATCH($A474&amp;$D516,#REF!,0),MATCH(AD$3,#REF!,0)),0)</f>
        <v>0</v>
      </c>
      <c r="AE516" s="122">
        <f t="array" ref="AE516">IFERROR(INDEX(#REF!,MATCH($A474&amp;$D516,#REF!,0),MATCH(AE$3,#REF!,0)),0)</f>
        <v>0</v>
      </c>
      <c r="AF516" s="122">
        <f t="array" ref="AF516">IFERROR(INDEX(#REF!,MATCH($A474&amp;$D516,#REF!,0),MATCH(AF$3,#REF!,0)),0)</f>
        <v>0</v>
      </c>
      <c r="AG516" s="122">
        <f t="array" ref="AG516">IFERROR(INDEX(#REF!,MATCH($A474&amp;$D516,#REF!,0),MATCH(AG$3,#REF!,0)),0)</f>
        <v>0</v>
      </c>
      <c r="AH516" s="122">
        <f t="array" ref="AH516">IFERROR(INDEX(#REF!,MATCH($A474&amp;$D516,#REF!,0),MATCH(AH$3,#REF!,0)),0)</f>
        <v>0</v>
      </c>
      <c r="AI516" s="122">
        <f t="array" ref="AI516">IFERROR(INDEX(#REF!,MATCH($A474&amp;$D516,#REF!,0),MATCH(AI$3,#REF!,0)),0)</f>
        <v>0</v>
      </c>
      <c r="AJ516" s="122">
        <f t="array" ref="AJ516">IFERROR(INDEX(#REF!,MATCH($A474&amp;$D516,#REF!,0),MATCH(AJ$3,#REF!,0)),0)</f>
        <v>0</v>
      </c>
      <c r="AK516" s="89"/>
      <c r="AL516" s="124">
        <f t="shared" si="1365"/>
        <v>0</v>
      </c>
      <c r="AM516" s="90" t="e">
        <f>AL516/AL476</f>
        <v>#DIV/0!</v>
      </c>
      <c r="AN516" s="60" t="e">
        <f>D474&amp;D516</f>
        <v>#REF!</v>
      </c>
      <c r="AO516" s="122">
        <f t="array" ref="AO516">IFERROR(INDEX(#REF!,MATCH($A474&amp;$D516,#REF!,0),MATCH(AO$3,#REF!,0)),0)</f>
        <v>0</v>
      </c>
      <c r="AP516" s="122">
        <f t="array" ref="AP516">IFERROR(INDEX(#REF!,MATCH($A474&amp;$D516,#REF!,0),MATCH(AP$3,#REF!,0)),0)</f>
        <v>0</v>
      </c>
      <c r="AQ516" s="122">
        <f t="array" ref="AQ516">IFERROR(INDEX(#REF!,MATCH($A474&amp;$D516,#REF!,0),MATCH(AQ$3,#REF!,0)),0)</f>
        <v>0</v>
      </c>
      <c r="AR516" s="122">
        <f t="array" ref="AR516">IFERROR(INDEX(#REF!,MATCH($A474&amp;$D516,#REF!,0),MATCH(AR$3,#REF!,0)),0)</f>
        <v>0</v>
      </c>
      <c r="AS516" s="122">
        <f t="array" ref="AS516">IFERROR(INDEX(#REF!,MATCH($A474&amp;$D516,#REF!,0),MATCH(AS$3,#REF!,0)),0)</f>
        <v>0</v>
      </c>
      <c r="AT516" s="122">
        <f t="array" ref="AT516">IFERROR(INDEX(#REF!,MATCH($A474&amp;$D516,#REF!,0),MATCH(AT$3,#REF!,0)),0)</f>
        <v>0</v>
      </c>
      <c r="AU516" s="122">
        <f t="array" ref="AU516">IFERROR(INDEX(#REF!,MATCH($A474&amp;$D516,#REF!,0),MATCH(AU$3,#REF!,0)),0)</f>
        <v>0</v>
      </c>
      <c r="AV516" s="122">
        <f t="array" ref="AV516">IFERROR(INDEX(#REF!,MATCH($A474&amp;$D516,#REF!,0),MATCH(AV$3,#REF!,0)),0)</f>
        <v>0</v>
      </c>
      <c r="AW516" s="122">
        <f t="array" ref="AW516">IFERROR(INDEX(#REF!,MATCH($A474&amp;$D516,#REF!,0),MATCH(AW$3,#REF!,0)),0)</f>
        <v>0</v>
      </c>
      <c r="AX516" s="122">
        <f t="array" ref="AX516">IFERROR(INDEX(#REF!,MATCH($A474&amp;$D516,#REF!,0),MATCH(AX$3,#REF!,0)),0)</f>
        <v>0</v>
      </c>
      <c r="AY516" s="122">
        <f t="array" ref="AY516">IFERROR(INDEX(#REF!,MATCH($A474&amp;$D516,#REF!,0),MATCH(AY$3,#REF!,0)),0)</f>
        <v>0</v>
      </c>
      <c r="AZ516" s="122">
        <f t="array" ref="AZ516">IFERROR(INDEX(#REF!,MATCH($A474&amp;$D516,#REF!,0),MATCH(AZ$3,#REF!,0)),0)</f>
        <v>0</v>
      </c>
      <c r="BA516" s="89"/>
      <c r="BB516" s="124">
        <f t="shared" si="1367"/>
        <v>0</v>
      </c>
      <c r="BC516" s="90" t="e">
        <f>BB516/BB476</f>
        <v>#DIV/0!</v>
      </c>
      <c r="BD516" s="60"/>
      <c r="BE516" s="122">
        <f t="shared" si="1414"/>
        <v>0</v>
      </c>
      <c r="BF516" s="125">
        <f t="shared" si="1414"/>
        <v>0</v>
      </c>
      <c r="BG516" s="126">
        <f t="shared" si="1414"/>
        <v>0</v>
      </c>
      <c r="BH516" s="127" t="e">
        <f>BH476</f>
        <v>#REF!</v>
      </c>
      <c r="BI516" s="128">
        <f t="shared" si="1409"/>
        <v>0</v>
      </c>
      <c r="BJ516" s="126">
        <v>-1</v>
      </c>
      <c r="BK516" s="127">
        <v>46054</v>
      </c>
      <c r="BL516" s="60"/>
      <c r="BM516" s="122">
        <f t="array" ref="BM516">IFERROR(INDEX(#REF!,MATCH($A474&amp;$D516,#REF!,0),MATCH(BM$3,#REF!,0)),0)</f>
        <v>0</v>
      </c>
      <c r="BN516" s="122">
        <f t="array" ref="BN516">IFERROR(INDEX(#REF!,MATCH($A474&amp;$D516,#REF!,0),MATCH(BN$3,#REF!,0)),0)</f>
        <v>0</v>
      </c>
      <c r="BO516" s="122">
        <f t="array" ref="BO516">IFERROR(INDEX(#REF!,MATCH($A474&amp;$D516,#REF!,0),MATCH(BO$3,#REF!,0)),0)</f>
        <v>0</v>
      </c>
      <c r="BP516" s="122">
        <f t="array" ref="BP516">IFERROR(INDEX(#REF!,MATCH($A474&amp;$D516,#REF!,0),MATCH(BP$3,#REF!,0)),0)</f>
        <v>0</v>
      </c>
      <c r="BQ516" s="122" t="e">
        <f t="shared" ref="BQ516:BX516" si="1427">((BQ476*$G516*--(AND($BF516=0,$BG516=0))+$BF516+BQ476*$BG516)*--(BQ$3&gt;=$BH516))*(1+$BJ516*--(BQ$3&gt;=$BK516))*--(IFERROR(MOD(MONTH(BQ$3),$BI516),0)=0)</f>
        <v>#REF!</v>
      </c>
      <c r="BR516" s="122" t="e">
        <f t="shared" si="1427"/>
        <v>#REF!</v>
      </c>
      <c r="BS516" s="122" t="e">
        <f t="shared" si="1427"/>
        <v>#REF!</v>
      </c>
      <c r="BT516" s="122" t="e">
        <f t="shared" si="1427"/>
        <v>#REF!</v>
      </c>
      <c r="BU516" s="122" t="e">
        <f t="shared" si="1427"/>
        <v>#REF!</v>
      </c>
      <c r="BV516" s="122" t="e">
        <f t="shared" si="1427"/>
        <v>#REF!</v>
      </c>
      <c r="BW516" s="122" t="e">
        <f t="shared" si="1427"/>
        <v>#REF!</v>
      </c>
      <c r="BX516" s="122" t="e">
        <f t="shared" si="1427"/>
        <v>#REF!</v>
      </c>
      <c r="BY516" s="89"/>
      <c r="BZ516" s="124" t="e">
        <f t="shared" si="1369"/>
        <v>#REF!</v>
      </c>
      <c r="CA516" s="90" t="e">
        <f>BZ516/BZ476</f>
        <v>#REF!</v>
      </c>
      <c r="CB516" s="60"/>
      <c r="CC516" s="122" t="e">
        <f t="shared" ref="CC516:CN516" si="1428">((CC476*$G516*--(AND($BF516=0,$BG516=0))+$BF516+CC476*$BG516)*--(CC$3&gt;=$BH516))*(1+$BJ516*--(CC$3&gt;=$BK516))*--(IFERROR(MOD(MONTH(CC$3),$BI516),0)=0)</f>
        <v>#REF!</v>
      </c>
      <c r="CD516" s="122" t="e">
        <f t="shared" si="1428"/>
        <v>#REF!</v>
      </c>
      <c r="CE516" s="122" t="e">
        <f t="shared" si="1428"/>
        <v>#REF!</v>
      </c>
      <c r="CF516" s="122" t="e">
        <f t="shared" si="1428"/>
        <v>#REF!</v>
      </c>
      <c r="CG516" s="122" t="e">
        <f t="shared" si="1428"/>
        <v>#REF!</v>
      </c>
      <c r="CH516" s="122" t="e">
        <f t="shared" si="1428"/>
        <v>#REF!</v>
      </c>
      <c r="CI516" s="122" t="e">
        <f t="shared" si="1428"/>
        <v>#REF!</v>
      </c>
      <c r="CJ516" s="122" t="e">
        <f t="shared" si="1428"/>
        <v>#REF!</v>
      </c>
      <c r="CK516" s="122" t="e">
        <f t="shared" si="1428"/>
        <v>#REF!</v>
      </c>
      <c r="CL516" s="122" t="e">
        <f t="shared" si="1428"/>
        <v>#REF!</v>
      </c>
      <c r="CM516" s="122" t="e">
        <f t="shared" si="1428"/>
        <v>#REF!</v>
      </c>
      <c r="CN516" s="122" t="e">
        <f t="shared" si="1428"/>
        <v>#REF!</v>
      </c>
      <c r="CO516" s="89"/>
      <c r="CP516" s="124" t="e">
        <f t="shared" si="1371"/>
        <v>#REF!</v>
      </c>
      <c r="CQ516" s="90" t="e">
        <f>CP516/CP476</f>
        <v>#REF!</v>
      </c>
    </row>
    <row r="517" spans="1:95" ht="10.5" customHeight="1" x14ac:dyDescent="0.25">
      <c r="A517" s="70" t="str">
        <f t="shared" si="1406"/>
        <v>DespesaPrestadores de Serviço</v>
      </c>
      <c r="B517" s="114" t="s">
        <v>53</v>
      </c>
      <c r="C517" s="70" t="s">
        <v>277</v>
      </c>
      <c r="D517" s="60" t="s">
        <v>117</v>
      </c>
      <c r="E517" s="60" t="e">
        <f>D474</f>
        <v>#REF!</v>
      </c>
      <c r="F517" s="60"/>
      <c r="G517" s="62">
        <v>0</v>
      </c>
      <c r="H517" s="60"/>
      <c r="I517" s="67">
        <v>0</v>
      </c>
      <c r="J517" s="67">
        <v>0</v>
      </c>
      <c r="K517" s="67">
        <v>0</v>
      </c>
      <c r="L517" s="67">
        <v>0</v>
      </c>
      <c r="M517" s="67">
        <v>0</v>
      </c>
      <c r="N517" s="67">
        <v>0</v>
      </c>
      <c r="O517" s="67">
        <v>0</v>
      </c>
      <c r="P517" s="67">
        <v>0</v>
      </c>
      <c r="Q517" s="67">
        <v>0</v>
      </c>
      <c r="R517" s="67">
        <v>0</v>
      </c>
      <c r="S517" s="67">
        <v>0</v>
      </c>
      <c r="T517" s="67">
        <v>0</v>
      </c>
      <c r="U517" s="60"/>
      <c r="V517" s="87">
        <f t="shared" si="1363"/>
        <v>0</v>
      </c>
      <c r="W517" s="62" t="e">
        <f>V517/V476</f>
        <v>#REF!</v>
      </c>
      <c r="X517" s="60"/>
      <c r="Y517" s="67">
        <f t="array" ref="Y517">IFERROR(INDEX(#REF!,MATCH($A474&amp;$D517,#REF!,0),MATCH(Y$3,#REF!,0)),0)</f>
        <v>0</v>
      </c>
      <c r="Z517" s="67">
        <f t="array" ref="Z517">IFERROR(INDEX(#REF!,MATCH($A474&amp;$D517,#REF!,0),MATCH(Z$3,#REF!,0)),0)</f>
        <v>0</v>
      </c>
      <c r="AA517" s="67">
        <f t="array" ref="AA517">IFERROR(INDEX(#REF!,MATCH($A474&amp;$D517,#REF!,0),MATCH(AA$3,#REF!,0)),0)</f>
        <v>0</v>
      </c>
      <c r="AB517" s="67">
        <f t="array" ref="AB517">IFERROR(INDEX(#REF!,MATCH($A474&amp;$D517,#REF!,0),MATCH(AB$3,#REF!,0)),0)</f>
        <v>0</v>
      </c>
      <c r="AC517" s="67">
        <f t="array" ref="AC517">IFERROR(INDEX(#REF!,MATCH($A474&amp;$D517,#REF!,0),MATCH(AC$3,#REF!,0)),0)</f>
        <v>0</v>
      </c>
      <c r="AD517" s="67">
        <f t="array" ref="AD517">IFERROR(INDEX(#REF!,MATCH($A474&amp;$D517,#REF!,0),MATCH(AD$3,#REF!,0)),0)</f>
        <v>0</v>
      </c>
      <c r="AE517" s="67">
        <f t="array" ref="AE517">IFERROR(INDEX(#REF!,MATCH($A474&amp;$D517,#REF!,0),MATCH(AE$3,#REF!,0)),0)</f>
        <v>0</v>
      </c>
      <c r="AF517" s="67">
        <f t="array" ref="AF517">IFERROR(INDEX(#REF!,MATCH($A474&amp;$D517,#REF!,0),MATCH(AF$3,#REF!,0)),0)</f>
        <v>0</v>
      </c>
      <c r="AG517" s="67">
        <f t="array" ref="AG517">IFERROR(INDEX(#REF!,MATCH($A474&amp;$D517,#REF!,0),MATCH(AG$3,#REF!,0)),0)</f>
        <v>0</v>
      </c>
      <c r="AH517" s="67">
        <f t="array" ref="AH517">IFERROR(INDEX(#REF!,MATCH($A474&amp;$D517,#REF!,0),MATCH(AH$3,#REF!,0)),0)</f>
        <v>0</v>
      </c>
      <c r="AI517" s="67">
        <f t="array" ref="AI517">IFERROR(INDEX(#REF!,MATCH($A474&amp;$D517,#REF!,0),MATCH(AI$3,#REF!,0)),0)</f>
        <v>0</v>
      </c>
      <c r="AJ517" s="67">
        <f t="array" ref="AJ517">IFERROR(INDEX(#REF!,MATCH($A474&amp;$D517,#REF!,0),MATCH(AJ$3,#REF!,0)),0)</f>
        <v>0</v>
      </c>
      <c r="AK517" s="60"/>
      <c r="AL517" s="87">
        <f t="shared" si="1365"/>
        <v>0</v>
      </c>
      <c r="AM517" s="62" t="e">
        <f>AL517/AL476</f>
        <v>#DIV/0!</v>
      </c>
      <c r="AN517" s="60" t="e">
        <f>D474&amp;D517</f>
        <v>#REF!</v>
      </c>
      <c r="AO517" s="67">
        <f t="array" ref="AO517">IFERROR(INDEX(#REF!,MATCH($A474&amp;$D517,#REF!,0),MATCH(AO$3,#REF!,0)),0)</f>
        <v>0</v>
      </c>
      <c r="AP517" s="67">
        <f t="array" ref="AP517">IFERROR(INDEX(#REF!,MATCH($A474&amp;$D517,#REF!,0),MATCH(AP$3,#REF!,0)),0)</f>
        <v>0</v>
      </c>
      <c r="AQ517" s="67">
        <f t="array" ref="AQ517">IFERROR(INDEX(#REF!,MATCH($A474&amp;$D517,#REF!,0),MATCH(AQ$3,#REF!,0)),0)</f>
        <v>0</v>
      </c>
      <c r="AR517" s="67">
        <f t="array" ref="AR517">IFERROR(INDEX(#REF!,MATCH($A474&amp;$D517,#REF!,0),MATCH(AR$3,#REF!,0)),0)</f>
        <v>0</v>
      </c>
      <c r="AS517" s="67">
        <f t="array" ref="AS517">IFERROR(INDEX(#REF!,MATCH($A474&amp;$D517,#REF!,0),MATCH(AS$3,#REF!,0)),0)</f>
        <v>0</v>
      </c>
      <c r="AT517" s="67">
        <f t="array" ref="AT517">IFERROR(INDEX(#REF!,MATCH($A474&amp;$D517,#REF!,0),MATCH(AT$3,#REF!,0)),0)</f>
        <v>0</v>
      </c>
      <c r="AU517" s="67">
        <f t="array" ref="AU517">IFERROR(INDEX(#REF!,MATCH($A474&amp;$D517,#REF!,0),MATCH(AU$3,#REF!,0)),0)</f>
        <v>0</v>
      </c>
      <c r="AV517" s="67">
        <f t="array" ref="AV517">IFERROR(INDEX(#REF!,MATCH($A474&amp;$D517,#REF!,0),MATCH(AV$3,#REF!,0)),0)</f>
        <v>0</v>
      </c>
      <c r="AW517" s="67">
        <f t="array" ref="AW517">IFERROR(INDEX(#REF!,MATCH($A474&amp;$D517,#REF!,0),MATCH(AW$3,#REF!,0)),0)</f>
        <v>0</v>
      </c>
      <c r="AX517" s="67">
        <f t="array" ref="AX517">IFERROR(INDEX(#REF!,MATCH($A474&amp;$D517,#REF!,0),MATCH(AX$3,#REF!,0)),0)</f>
        <v>0</v>
      </c>
      <c r="AY517" s="67">
        <f t="array" ref="AY517">IFERROR(INDEX(#REF!,MATCH($A474&amp;$D517,#REF!,0),MATCH(AY$3,#REF!,0)),0)</f>
        <v>0</v>
      </c>
      <c r="AZ517" s="67">
        <f t="array" ref="AZ517">IFERROR(INDEX(#REF!,MATCH($A474&amp;$D517,#REF!,0),MATCH(AZ$3,#REF!,0)),0)</f>
        <v>0</v>
      </c>
      <c r="BA517" s="60"/>
      <c r="BB517" s="87">
        <f t="shared" si="1367"/>
        <v>0</v>
      </c>
      <c r="BC517" s="62" t="e">
        <f>BB517/BB476</f>
        <v>#DIV/0!</v>
      </c>
      <c r="BD517" s="60"/>
      <c r="BE517" s="67">
        <f t="shared" si="1414"/>
        <v>0</v>
      </c>
      <c r="BF517" s="119">
        <f t="shared" si="1414"/>
        <v>0</v>
      </c>
      <c r="BG517" s="120">
        <f t="shared" si="1414"/>
        <v>0</v>
      </c>
      <c r="BH517" s="121" t="e">
        <f>BH476</f>
        <v>#REF!</v>
      </c>
      <c r="BI517" s="69">
        <f t="shared" si="1409"/>
        <v>0</v>
      </c>
      <c r="BJ517" s="120">
        <v>-1</v>
      </c>
      <c r="BK517" s="121">
        <v>46054</v>
      </c>
      <c r="BL517" s="60"/>
      <c r="BM517" s="67">
        <f t="array" ref="BM517">IFERROR(INDEX(#REF!,MATCH($A474&amp;$D517,#REF!,0),MATCH(BM$3,#REF!,0)),0)</f>
        <v>0</v>
      </c>
      <c r="BN517" s="67">
        <f t="array" ref="BN517">IFERROR(INDEX(#REF!,MATCH($A474&amp;$D517,#REF!,0),MATCH(BN$3,#REF!,0)),0)</f>
        <v>0</v>
      </c>
      <c r="BO517" s="67">
        <f t="array" ref="BO517">IFERROR(INDEX(#REF!,MATCH($A474&amp;$D517,#REF!,0),MATCH(BO$3,#REF!,0)),0)</f>
        <v>0</v>
      </c>
      <c r="BP517" s="67">
        <f t="array" ref="BP517">IFERROR(INDEX(#REF!,MATCH($A474&amp;$D517,#REF!,0),MATCH(BP$3,#REF!,0)),0)</f>
        <v>0</v>
      </c>
      <c r="BQ517" s="67" t="e">
        <f t="shared" ref="BQ517:BX517" si="1429">((BQ476*$G517*--(AND($BF517=0,$BG517=0))+$BF517+BQ476*$BG517)*--(BQ$3&gt;=$BH517))*(1+$BJ517*--(BQ$3&gt;=$BK517))*--(IFERROR(MOD(MONTH(BQ$3),$BI517),0)=0)</f>
        <v>#REF!</v>
      </c>
      <c r="BR517" s="67" t="e">
        <f t="shared" si="1429"/>
        <v>#REF!</v>
      </c>
      <c r="BS517" s="67" t="e">
        <f t="shared" si="1429"/>
        <v>#REF!</v>
      </c>
      <c r="BT517" s="67" t="e">
        <f t="shared" si="1429"/>
        <v>#REF!</v>
      </c>
      <c r="BU517" s="67" t="e">
        <f t="shared" si="1429"/>
        <v>#REF!</v>
      </c>
      <c r="BV517" s="67" t="e">
        <f t="shared" si="1429"/>
        <v>#REF!</v>
      </c>
      <c r="BW517" s="67" t="e">
        <f t="shared" si="1429"/>
        <v>#REF!</v>
      </c>
      <c r="BX517" s="67" t="e">
        <f t="shared" si="1429"/>
        <v>#REF!</v>
      </c>
      <c r="BY517" s="60"/>
      <c r="BZ517" s="87" t="e">
        <f t="shared" si="1369"/>
        <v>#REF!</v>
      </c>
      <c r="CA517" s="62" t="e">
        <f>BZ517/BZ476</f>
        <v>#REF!</v>
      </c>
      <c r="CB517" s="60"/>
      <c r="CC517" s="67" t="e">
        <f t="shared" ref="CC517:CN517" si="1430">((CC476*$G517*--(AND($BF517=0,$BG517=0))+$BF517+CC476*$BG517)*--(CC$3&gt;=$BH517))*(1+$BJ517*--(CC$3&gt;=$BK517))*--(IFERROR(MOD(MONTH(CC$3),$BI517),0)=0)</f>
        <v>#REF!</v>
      </c>
      <c r="CD517" s="67" t="e">
        <f t="shared" si="1430"/>
        <v>#REF!</v>
      </c>
      <c r="CE517" s="67" t="e">
        <f t="shared" si="1430"/>
        <v>#REF!</v>
      </c>
      <c r="CF517" s="67" t="e">
        <f t="shared" si="1430"/>
        <v>#REF!</v>
      </c>
      <c r="CG517" s="67" t="e">
        <f t="shared" si="1430"/>
        <v>#REF!</v>
      </c>
      <c r="CH517" s="67" t="e">
        <f t="shared" si="1430"/>
        <v>#REF!</v>
      </c>
      <c r="CI517" s="67" t="e">
        <f t="shared" si="1430"/>
        <v>#REF!</v>
      </c>
      <c r="CJ517" s="67" t="e">
        <f t="shared" si="1430"/>
        <v>#REF!</v>
      </c>
      <c r="CK517" s="67" t="e">
        <f t="shared" si="1430"/>
        <v>#REF!</v>
      </c>
      <c r="CL517" s="67" t="e">
        <f t="shared" si="1430"/>
        <v>#REF!</v>
      </c>
      <c r="CM517" s="67" t="e">
        <f t="shared" si="1430"/>
        <v>#REF!</v>
      </c>
      <c r="CN517" s="67" t="e">
        <f t="shared" si="1430"/>
        <v>#REF!</v>
      </c>
      <c r="CO517" s="60"/>
      <c r="CP517" s="87" t="e">
        <f t="shared" si="1371"/>
        <v>#REF!</v>
      </c>
      <c r="CQ517" s="62" t="e">
        <f>CP517/CP476</f>
        <v>#REF!</v>
      </c>
    </row>
    <row r="518" spans="1:95" ht="10.5" customHeight="1" x14ac:dyDescent="0.25">
      <c r="A518" s="70" t="str">
        <f t="shared" si="1406"/>
        <v>DespesaSistemas</v>
      </c>
      <c r="B518" s="114" t="s">
        <v>53</v>
      </c>
      <c r="C518" s="70"/>
      <c r="D518" s="60" t="s">
        <v>118</v>
      </c>
      <c r="E518" s="60" t="e">
        <f>D474</f>
        <v>#REF!</v>
      </c>
      <c r="F518" s="60"/>
      <c r="G518" s="62">
        <v>-1.398027183457151E-2</v>
      </c>
      <c r="H518" s="60"/>
      <c r="I518" s="67">
        <v>0</v>
      </c>
      <c r="J518" s="67">
        <v>0</v>
      </c>
      <c r="K518" s="67">
        <v>0</v>
      </c>
      <c r="L518" s="67">
        <v>0</v>
      </c>
      <c r="M518" s="67">
        <v>0</v>
      </c>
      <c r="N518" s="67">
        <v>0</v>
      </c>
      <c r="O518" s="67">
        <v>0</v>
      </c>
      <c r="P518" s="67">
        <v>0</v>
      </c>
      <c r="Q518" s="67">
        <v>0</v>
      </c>
      <c r="R518" s="67">
        <v>0</v>
      </c>
      <c r="S518" s="67">
        <v>0</v>
      </c>
      <c r="T518" s="67">
        <v>0</v>
      </c>
      <c r="U518" s="60"/>
      <c r="V518" s="87">
        <f t="shared" si="1363"/>
        <v>0</v>
      </c>
      <c r="W518" s="62" t="e">
        <f>V518/V476</f>
        <v>#REF!</v>
      </c>
      <c r="X518" s="60"/>
      <c r="Y518" s="67">
        <f t="shared" ref="Y518:AJ518" si="1431">SUM(Y519:Y520)</f>
        <v>0</v>
      </c>
      <c r="Z518" s="67">
        <f t="shared" si="1431"/>
        <v>0</v>
      </c>
      <c r="AA518" s="67">
        <f t="shared" si="1431"/>
        <v>0</v>
      </c>
      <c r="AB518" s="67">
        <f t="shared" si="1431"/>
        <v>0</v>
      </c>
      <c r="AC518" s="67">
        <f t="shared" si="1431"/>
        <v>0</v>
      </c>
      <c r="AD518" s="67">
        <f t="shared" si="1431"/>
        <v>0</v>
      </c>
      <c r="AE518" s="67">
        <f t="shared" si="1431"/>
        <v>0</v>
      </c>
      <c r="AF518" s="67">
        <f t="shared" si="1431"/>
        <v>0</v>
      </c>
      <c r="AG518" s="67">
        <f t="shared" si="1431"/>
        <v>0</v>
      </c>
      <c r="AH518" s="67">
        <f t="shared" si="1431"/>
        <v>0</v>
      </c>
      <c r="AI518" s="67">
        <f t="shared" si="1431"/>
        <v>0</v>
      </c>
      <c r="AJ518" s="67">
        <f t="shared" si="1431"/>
        <v>0</v>
      </c>
      <c r="AK518" s="60"/>
      <c r="AL518" s="87">
        <f t="shared" si="1365"/>
        <v>0</v>
      </c>
      <c r="AM518" s="62" t="e">
        <f>AL518/AL476</f>
        <v>#DIV/0!</v>
      </c>
      <c r="AN518" s="60" t="e">
        <f>D474&amp;D518</f>
        <v>#REF!</v>
      </c>
      <c r="AO518" s="67">
        <f t="shared" ref="AO518:AZ518" si="1432">SUM(AO519:AO520)</f>
        <v>0</v>
      </c>
      <c r="AP518" s="67">
        <f t="shared" si="1432"/>
        <v>0</v>
      </c>
      <c r="AQ518" s="67">
        <f t="shared" si="1432"/>
        <v>0</v>
      </c>
      <c r="AR518" s="67">
        <f t="shared" si="1432"/>
        <v>0</v>
      </c>
      <c r="AS518" s="67">
        <f t="shared" si="1432"/>
        <v>0</v>
      </c>
      <c r="AT518" s="67">
        <f t="shared" si="1432"/>
        <v>0</v>
      </c>
      <c r="AU518" s="67">
        <f t="shared" si="1432"/>
        <v>0</v>
      </c>
      <c r="AV518" s="67">
        <f t="shared" si="1432"/>
        <v>0</v>
      </c>
      <c r="AW518" s="67">
        <f t="shared" si="1432"/>
        <v>0</v>
      </c>
      <c r="AX518" s="67">
        <f t="shared" si="1432"/>
        <v>0</v>
      </c>
      <c r="AY518" s="67">
        <f t="shared" si="1432"/>
        <v>0</v>
      </c>
      <c r="AZ518" s="67">
        <f t="shared" si="1432"/>
        <v>0</v>
      </c>
      <c r="BA518" s="60"/>
      <c r="BB518" s="87">
        <f t="shared" si="1367"/>
        <v>0</v>
      </c>
      <c r="BC518" s="62" t="e">
        <f>BB518/BB476</f>
        <v>#DIV/0!</v>
      </c>
      <c r="BD518" s="60"/>
      <c r="BE518" s="67">
        <f t="shared" si="1414"/>
        <v>0</v>
      </c>
      <c r="BF518" s="119">
        <f t="shared" si="1414"/>
        <v>0</v>
      </c>
      <c r="BG518" s="120">
        <f t="shared" si="1414"/>
        <v>0</v>
      </c>
      <c r="BH518" s="121" t="e">
        <f>BH476</f>
        <v>#REF!</v>
      </c>
      <c r="BI518" s="119">
        <f t="shared" si="1409"/>
        <v>0</v>
      </c>
      <c r="BJ518" s="120">
        <v>-1</v>
      </c>
      <c r="BK518" s="121">
        <v>46054</v>
      </c>
      <c r="BL518" s="60"/>
      <c r="BM518" s="67">
        <f t="shared" ref="BM518:BX518" si="1433">SUM(BM519:BM520)</f>
        <v>0</v>
      </c>
      <c r="BN518" s="67">
        <f t="shared" si="1433"/>
        <v>0</v>
      </c>
      <c r="BO518" s="67">
        <f t="shared" si="1433"/>
        <v>0</v>
      </c>
      <c r="BP518" s="67">
        <f t="shared" si="1433"/>
        <v>0</v>
      </c>
      <c r="BQ518" s="67" t="e">
        <f t="shared" si="1433"/>
        <v>#REF!</v>
      </c>
      <c r="BR518" s="67" t="e">
        <f t="shared" si="1433"/>
        <v>#REF!</v>
      </c>
      <c r="BS518" s="67" t="e">
        <f t="shared" si="1433"/>
        <v>#REF!</v>
      </c>
      <c r="BT518" s="67" t="e">
        <f t="shared" si="1433"/>
        <v>#REF!</v>
      </c>
      <c r="BU518" s="67" t="e">
        <f t="shared" si="1433"/>
        <v>#REF!</v>
      </c>
      <c r="BV518" s="67" t="e">
        <f t="shared" si="1433"/>
        <v>#REF!</v>
      </c>
      <c r="BW518" s="67" t="e">
        <f t="shared" si="1433"/>
        <v>#REF!</v>
      </c>
      <c r="BX518" s="67" t="e">
        <f t="shared" si="1433"/>
        <v>#REF!</v>
      </c>
      <c r="BY518" s="60"/>
      <c r="BZ518" s="87" t="e">
        <f t="shared" si="1369"/>
        <v>#REF!</v>
      </c>
      <c r="CA518" s="62" t="e">
        <f>BZ518/BZ476</f>
        <v>#REF!</v>
      </c>
      <c r="CB518" s="60"/>
      <c r="CC518" s="67" t="e">
        <f t="shared" ref="CC518:CN518" si="1434">SUM(CC519:CC520)</f>
        <v>#REF!</v>
      </c>
      <c r="CD518" s="67" t="e">
        <f t="shared" si="1434"/>
        <v>#REF!</v>
      </c>
      <c r="CE518" s="67" t="e">
        <f t="shared" si="1434"/>
        <v>#REF!</v>
      </c>
      <c r="CF518" s="67" t="e">
        <f t="shared" si="1434"/>
        <v>#REF!</v>
      </c>
      <c r="CG518" s="67" t="e">
        <f t="shared" si="1434"/>
        <v>#REF!</v>
      </c>
      <c r="CH518" s="67" t="e">
        <f t="shared" si="1434"/>
        <v>#REF!</v>
      </c>
      <c r="CI518" s="67" t="e">
        <f t="shared" si="1434"/>
        <v>#REF!</v>
      </c>
      <c r="CJ518" s="67" t="e">
        <f t="shared" si="1434"/>
        <v>#REF!</v>
      </c>
      <c r="CK518" s="67" t="e">
        <f t="shared" si="1434"/>
        <v>#REF!</v>
      </c>
      <c r="CL518" s="67" t="e">
        <f t="shared" si="1434"/>
        <v>#REF!</v>
      </c>
      <c r="CM518" s="67" t="e">
        <f t="shared" si="1434"/>
        <v>#REF!</v>
      </c>
      <c r="CN518" s="67" t="e">
        <f t="shared" si="1434"/>
        <v>#REF!</v>
      </c>
      <c r="CO518" s="60"/>
      <c r="CP518" s="87" t="e">
        <f t="shared" si="1371"/>
        <v>#REF!</v>
      </c>
      <c r="CQ518" s="62" t="e">
        <f>CP518/CP476</f>
        <v>#REF!</v>
      </c>
    </row>
    <row r="519" spans="1:95" ht="10.5" customHeight="1" outlineLevel="1" x14ac:dyDescent="0.25">
      <c r="A519" s="70" t="str">
        <f t="shared" si="1406"/>
        <v>DespesaERP</v>
      </c>
      <c r="B519" s="114" t="s">
        <v>53</v>
      </c>
      <c r="C519" s="70" t="s">
        <v>278</v>
      </c>
      <c r="D519" s="79" t="s">
        <v>119</v>
      </c>
      <c r="E519" s="79" t="e">
        <f>D474</f>
        <v>#REF!</v>
      </c>
      <c r="F519" s="79"/>
      <c r="G519" s="85">
        <v>-1.398027183457151E-2</v>
      </c>
      <c r="H519" s="79"/>
      <c r="I519" s="94">
        <v>0</v>
      </c>
      <c r="J519" s="94">
        <v>0</v>
      </c>
      <c r="K519" s="94">
        <v>0</v>
      </c>
      <c r="L519" s="94">
        <v>0</v>
      </c>
      <c r="M519" s="94">
        <v>0</v>
      </c>
      <c r="N519" s="94">
        <v>0</v>
      </c>
      <c r="O519" s="94">
        <v>0</v>
      </c>
      <c r="P519" s="94">
        <v>0</v>
      </c>
      <c r="Q519" s="94">
        <v>0</v>
      </c>
      <c r="R519" s="94">
        <v>0</v>
      </c>
      <c r="S519" s="94">
        <v>0</v>
      </c>
      <c r="T519" s="94">
        <v>0</v>
      </c>
      <c r="U519" s="79"/>
      <c r="V519" s="80">
        <f t="shared" si="1363"/>
        <v>0</v>
      </c>
      <c r="W519" s="85" t="e">
        <f>V519/V476</f>
        <v>#REF!</v>
      </c>
      <c r="X519" s="60"/>
      <c r="Y519" s="94">
        <f t="array" ref="Y519">IFERROR(INDEX(#REF!,MATCH($A474&amp;$D519,#REF!,0),MATCH(Y$3,#REF!,0)),0)</f>
        <v>0</v>
      </c>
      <c r="Z519" s="94">
        <f t="array" ref="Z519">IFERROR(INDEX(#REF!,MATCH($A474&amp;$D519,#REF!,0),MATCH(Z$3,#REF!,0)),0)</f>
        <v>0</v>
      </c>
      <c r="AA519" s="94">
        <f t="array" ref="AA519">IFERROR(INDEX(#REF!,MATCH($A474&amp;$D519,#REF!,0),MATCH(AA$3,#REF!,0)),0)</f>
        <v>0</v>
      </c>
      <c r="AB519" s="94">
        <f t="array" ref="AB519">IFERROR(INDEX(#REF!,MATCH($A474&amp;$D519,#REF!,0),MATCH(AB$3,#REF!,0)),0)</f>
        <v>0</v>
      </c>
      <c r="AC519" s="94">
        <f t="array" ref="AC519">IFERROR(INDEX(#REF!,MATCH($A474&amp;$D519,#REF!,0),MATCH(AC$3,#REF!,0)),0)</f>
        <v>0</v>
      </c>
      <c r="AD519" s="94">
        <f t="array" ref="AD519">IFERROR(INDEX(#REF!,MATCH($A474&amp;$D519,#REF!,0),MATCH(AD$3,#REF!,0)),0)</f>
        <v>0</v>
      </c>
      <c r="AE519" s="94">
        <f t="array" ref="AE519">IFERROR(INDEX(#REF!,MATCH($A474&amp;$D519,#REF!,0),MATCH(AE$3,#REF!,0)),0)</f>
        <v>0</v>
      </c>
      <c r="AF519" s="94">
        <f t="array" ref="AF519">IFERROR(INDEX(#REF!,MATCH($A474&amp;$D519,#REF!,0),MATCH(AF$3,#REF!,0)),0)</f>
        <v>0</v>
      </c>
      <c r="AG519" s="94">
        <f t="array" ref="AG519">IFERROR(INDEX(#REF!,MATCH($A474&amp;$D519,#REF!,0),MATCH(AG$3,#REF!,0)),0)</f>
        <v>0</v>
      </c>
      <c r="AH519" s="94">
        <f t="array" ref="AH519">IFERROR(INDEX(#REF!,MATCH($A474&amp;$D519,#REF!,0),MATCH(AH$3,#REF!,0)),0)</f>
        <v>0</v>
      </c>
      <c r="AI519" s="94">
        <f t="array" ref="AI519">IFERROR(INDEX(#REF!,MATCH($A474&amp;$D519,#REF!,0),MATCH(AI$3,#REF!,0)),0)</f>
        <v>0</v>
      </c>
      <c r="AJ519" s="94">
        <f t="array" ref="AJ519">IFERROR(INDEX(#REF!,MATCH($A474&amp;$D519,#REF!,0),MATCH(AJ$3,#REF!,0)),0)</f>
        <v>0</v>
      </c>
      <c r="AK519" s="79"/>
      <c r="AL519" s="80">
        <f t="shared" si="1365"/>
        <v>0</v>
      </c>
      <c r="AM519" s="85" t="e">
        <f>AL519/AL476</f>
        <v>#DIV/0!</v>
      </c>
      <c r="AN519" s="60" t="e">
        <f>D474&amp;D519</f>
        <v>#REF!</v>
      </c>
      <c r="AO519" s="94">
        <f t="array" ref="AO519">IFERROR(INDEX(#REF!,MATCH($A474&amp;$D519,#REF!,0),MATCH(AO$3,#REF!,0)),0)</f>
        <v>0</v>
      </c>
      <c r="AP519" s="94">
        <f t="array" ref="AP519">IFERROR(INDEX(#REF!,MATCH($A474&amp;$D519,#REF!,0),MATCH(AP$3,#REF!,0)),0)</f>
        <v>0</v>
      </c>
      <c r="AQ519" s="94">
        <f t="array" ref="AQ519">IFERROR(INDEX(#REF!,MATCH($A474&amp;$D519,#REF!,0),MATCH(AQ$3,#REF!,0)),0)</f>
        <v>0</v>
      </c>
      <c r="AR519" s="94">
        <f t="array" ref="AR519">IFERROR(INDEX(#REF!,MATCH($A474&amp;$D519,#REF!,0),MATCH(AR$3,#REF!,0)),0)</f>
        <v>0</v>
      </c>
      <c r="AS519" s="94">
        <f t="array" ref="AS519">IFERROR(INDEX(#REF!,MATCH($A474&amp;$D519,#REF!,0),MATCH(AS$3,#REF!,0)),0)</f>
        <v>0</v>
      </c>
      <c r="AT519" s="94">
        <f t="array" ref="AT519">IFERROR(INDEX(#REF!,MATCH($A474&amp;$D519,#REF!,0),MATCH(AT$3,#REF!,0)),0)</f>
        <v>0</v>
      </c>
      <c r="AU519" s="94">
        <f t="array" ref="AU519">IFERROR(INDEX(#REF!,MATCH($A474&amp;$D519,#REF!,0),MATCH(AU$3,#REF!,0)),0)</f>
        <v>0</v>
      </c>
      <c r="AV519" s="94">
        <f t="array" ref="AV519">IFERROR(INDEX(#REF!,MATCH($A474&amp;$D519,#REF!,0),MATCH(AV$3,#REF!,0)),0)</f>
        <v>0</v>
      </c>
      <c r="AW519" s="94">
        <f t="array" ref="AW519">IFERROR(INDEX(#REF!,MATCH($A474&amp;$D519,#REF!,0),MATCH(AW$3,#REF!,0)),0)</f>
        <v>0</v>
      </c>
      <c r="AX519" s="94">
        <f t="array" ref="AX519">IFERROR(INDEX(#REF!,MATCH($A474&amp;$D519,#REF!,0),MATCH(AX$3,#REF!,0)),0)</f>
        <v>0</v>
      </c>
      <c r="AY519" s="94">
        <f t="array" ref="AY519">IFERROR(INDEX(#REF!,MATCH($A474&amp;$D519,#REF!,0),MATCH(AY$3,#REF!,0)),0)</f>
        <v>0</v>
      </c>
      <c r="AZ519" s="94">
        <f t="array" ref="AZ519">IFERROR(INDEX(#REF!,MATCH($A474&amp;$D519,#REF!,0),MATCH(AZ$3,#REF!,0)),0)</f>
        <v>0</v>
      </c>
      <c r="BA519" s="79"/>
      <c r="BB519" s="80">
        <f t="shared" si="1367"/>
        <v>0</v>
      </c>
      <c r="BC519" s="85" t="e">
        <f>BB519/BB476</f>
        <v>#DIV/0!</v>
      </c>
      <c r="BD519" s="60"/>
      <c r="BE519" s="94" t="str">
        <f t="shared" si="1414"/>
        <v>Omie</v>
      </c>
      <c r="BF519" s="115">
        <f t="shared" si="1414"/>
        <v>-669</v>
      </c>
      <c r="BG519" s="112">
        <f t="shared" si="1414"/>
        <v>0</v>
      </c>
      <c r="BH519" s="111" t="e">
        <f>BH476</f>
        <v>#REF!</v>
      </c>
      <c r="BI519" s="115">
        <f t="shared" si="1409"/>
        <v>0</v>
      </c>
      <c r="BJ519" s="112">
        <v>-1</v>
      </c>
      <c r="BK519" s="111">
        <v>46054</v>
      </c>
      <c r="BL519" s="60"/>
      <c r="BM519" s="94">
        <f t="array" ref="BM519">IFERROR(INDEX(#REF!,MATCH($A474&amp;$D519,#REF!,0),MATCH(BM$3,#REF!,0)),0)</f>
        <v>0</v>
      </c>
      <c r="BN519" s="94">
        <f t="array" ref="BN519">IFERROR(INDEX(#REF!,MATCH($A474&amp;$D519,#REF!,0),MATCH(BN$3,#REF!,0)),0)</f>
        <v>0</v>
      </c>
      <c r="BO519" s="94">
        <f t="array" ref="BO519">IFERROR(INDEX(#REF!,MATCH($A474&amp;$D519,#REF!,0),MATCH(BO$3,#REF!,0)),0)</f>
        <v>0</v>
      </c>
      <c r="BP519" s="94">
        <f t="array" ref="BP519">IFERROR(INDEX(#REF!,MATCH($A474&amp;$D519,#REF!,0),MATCH(BP$3,#REF!,0)),0)</f>
        <v>0</v>
      </c>
      <c r="BQ519" s="94" t="e">
        <f t="shared" ref="BQ519:BX519" si="1435">((BQ476*$G519*--(AND($BF519=0,$BG519=0))+$BF519+BQ476*$BG519)*--(BQ$3&gt;=$BH519))*(1+$BJ519*--(BQ$3&gt;=$BK519))*--(IFERROR(MOD(MONTH(BQ$3),$BI519),0)=0)</f>
        <v>#REF!</v>
      </c>
      <c r="BR519" s="94" t="e">
        <f t="shared" si="1435"/>
        <v>#REF!</v>
      </c>
      <c r="BS519" s="94" t="e">
        <f t="shared" si="1435"/>
        <v>#REF!</v>
      </c>
      <c r="BT519" s="94" t="e">
        <f t="shared" si="1435"/>
        <v>#REF!</v>
      </c>
      <c r="BU519" s="94" t="e">
        <f t="shared" si="1435"/>
        <v>#REF!</v>
      </c>
      <c r="BV519" s="94" t="e">
        <f t="shared" si="1435"/>
        <v>#REF!</v>
      </c>
      <c r="BW519" s="94" t="e">
        <f t="shared" si="1435"/>
        <v>#REF!</v>
      </c>
      <c r="BX519" s="94" t="e">
        <f t="shared" si="1435"/>
        <v>#REF!</v>
      </c>
      <c r="BY519" s="79"/>
      <c r="BZ519" s="80" t="e">
        <f t="shared" si="1369"/>
        <v>#REF!</v>
      </c>
      <c r="CA519" s="85" t="e">
        <f>BZ519/BZ476</f>
        <v>#REF!</v>
      </c>
      <c r="CB519" s="60"/>
      <c r="CC519" s="94" t="e">
        <f t="shared" ref="CC519:CN519" si="1436">((CC476*$G519*--(AND($BF519=0,$BG519=0))+$BF519+CC476*$BG519)*--(CC$3&gt;=$BH519))*(1+$BJ519*--(CC$3&gt;=$BK519))*--(IFERROR(MOD(MONTH(CC$3),$BI519),0)=0)</f>
        <v>#REF!</v>
      </c>
      <c r="CD519" s="94" t="e">
        <f t="shared" si="1436"/>
        <v>#REF!</v>
      </c>
      <c r="CE519" s="94" t="e">
        <f t="shared" si="1436"/>
        <v>#REF!</v>
      </c>
      <c r="CF519" s="94" t="e">
        <f t="shared" si="1436"/>
        <v>#REF!</v>
      </c>
      <c r="CG519" s="94" t="e">
        <f t="shared" si="1436"/>
        <v>#REF!</v>
      </c>
      <c r="CH519" s="94" t="e">
        <f t="shared" si="1436"/>
        <v>#REF!</v>
      </c>
      <c r="CI519" s="94" t="e">
        <f t="shared" si="1436"/>
        <v>#REF!</v>
      </c>
      <c r="CJ519" s="94" t="e">
        <f t="shared" si="1436"/>
        <v>#REF!</v>
      </c>
      <c r="CK519" s="94" t="e">
        <f t="shared" si="1436"/>
        <v>#REF!</v>
      </c>
      <c r="CL519" s="94" t="e">
        <f t="shared" si="1436"/>
        <v>#REF!</v>
      </c>
      <c r="CM519" s="94" t="e">
        <f t="shared" si="1436"/>
        <v>#REF!</v>
      </c>
      <c r="CN519" s="94" t="e">
        <f t="shared" si="1436"/>
        <v>#REF!</v>
      </c>
      <c r="CO519" s="79"/>
      <c r="CP519" s="80" t="e">
        <f t="shared" si="1371"/>
        <v>#REF!</v>
      </c>
      <c r="CQ519" s="85" t="e">
        <f>CP519/CP476</f>
        <v>#REF!</v>
      </c>
    </row>
    <row r="520" spans="1:95" ht="10.5" customHeight="1" outlineLevel="1" x14ac:dyDescent="0.25">
      <c r="A520" s="70" t="str">
        <f t="shared" si="1406"/>
        <v>DespesaConciliação contas a receber</v>
      </c>
      <c r="B520" s="114" t="s">
        <v>53</v>
      </c>
      <c r="C520" s="70"/>
      <c r="D520" s="79" t="s">
        <v>138</v>
      </c>
      <c r="E520" s="79" t="e">
        <f>D474</f>
        <v>#REF!</v>
      </c>
      <c r="F520" s="79"/>
      <c r="G520" s="85">
        <v>0</v>
      </c>
      <c r="H520" s="79"/>
      <c r="I520" s="94">
        <v>0</v>
      </c>
      <c r="J520" s="94">
        <v>0</v>
      </c>
      <c r="K520" s="94">
        <v>0</v>
      </c>
      <c r="L520" s="94">
        <v>0</v>
      </c>
      <c r="M520" s="94">
        <v>0</v>
      </c>
      <c r="N520" s="94">
        <v>0</v>
      </c>
      <c r="O520" s="94">
        <v>0</v>
      </c>
      <c r="P520" s="94">
        <v>0</v>
      </c>
      <c r="Q520" s="94">
        <v>0</v>
      </c>
      <c r="R520" s="94">
        <v>0</v>
      </c>
      <c r="S520" s="94">
        <v>0</v>
      </c>
      <c r="T520" s="94">
        <v>0</v>
      </c>
      <c r="U520" s="79"/>
      <c r="V520" s="80">
        <f t="shared" si="1363"/>
        <v>0</v>
      </c>
      <c r="W520" s="85" t="e">
        <f>V520/V476</f>
        <v>#REF!</v>
      </c>
      <c r="X520" s="60"/>
      <c r="Y520" s="94">
        <f t="array" ref="Y520">IFERROR(INDEX(#REF!,MATCH($A474&amp;$D520,#REF!,0),MATCH(Y$3,#REF!,0)),0)</f>
        <v>0</v>
      </c>
      <c r="Z520" s="94">
        <f t="array" ref="Z520">IFERROR(INDEX(#REF!,MATCH($A474&amp;$D520,#REF!,0),MATCH(Z$3,#REF!,0)),0)</f>
        <v>0</v>
      </c>
      <c r="AA520" s="94">
        <f t="array" ref="AA520">IFERROR(INDEX(#REF!,MATCH($A474&amp;$D520,#REF!,0),MATCH(AA$3,#REF!,0)),0)</f>
        <v>0</v>
      </c>
      <c r="AB520" s="94">
        <f t="array" ref="AB520">IFERROR(INDEX(#REF!,MATCH($A474&amp;$D520,#REF!,0),MATCH(AB$3,#REF!,0)),0)</f>
        <v>0</v>
      </c>
      <c r="AC520" s="94">
        <f t="array" ref="AC520">IFERROR(INDEX(#REF!,MATCH($A474&amp;$D520,#REF!,0),MATCH(AC$3,#REF!,0)),0)</f>
        <v>0</v>
      </c>
      <c r="AD520" s="94">
        <f t="array" ref="AD520">IFERROR(INDEX(#REF!,MATCH($A474&amp;$D520,#REF!,0),MATCH(AD$3,#REF!,0)),0)</f>
        <v>0</v>
      </c>
      <c r="AE520" s="94">
        <f t="array" ref="AE520">IFERROR(INDEX(#REF!,MATCH($A474&amp;$D520,#REF!,0),MATCH(AE$3,#REF!,0)),0)</f>
        <v>0</v>
      </c>
      <c r="AF520" s="94">
        <f t="array" ref="AF520">IFERROR(INDEX(#REF!,MATCH($A474&amp;$D520,#REF!,0),MATCH(AF$3,#REF!,0)),0)</f>
        <v>0</v>
      </c>
      <c r="AG520" s="94">
        <f t="array" ref="AG520">IFERROR(INDEX(#REF!,MATCH($A474&amp;$D520,#REF!,0),MATCH(AG$3,#REF!,0)),0)</f>
        <v>0</v>
      </c>
      <c r="AH520" s="94">
        <f t="array" ref="AH520">IFERROR(INDEX(#REF!,MATCH($A474&amp;$D520,#REF!,0),MATCH(AH$3,#REF!,0)),0)</f>
        <v>0</v>
      </c>
      <c r="AI520" s="94">
        <f t="array" ref="AI520">IFERROR(INDEX(#REF!,MATCH($A474&amp;$D520,#REF!,0),MATCH(AI$3,#REF!,0)),0)</f>
        <v>0</v>
      </c>
      <c r="AJ520" s="94">
        <f t="array" ref="AJ520">IFERROR(INDEX(#REF!,MATCH($A474&amp;$D520,#REF!,0),MATCH(AJ$3,#REF!,0)),0)</f>
        <v>0</v>
      </c>
      <c r="AK520" s="79"/>
      <c r="AL520" s="80">
        <f t="shared" si="1365"/>
        <v>0</v>
      </c>
      <c r="AM520" s="85" t="e">
        <f>AL520/AL476</f>
        <v>#DIV/0!</v>
      </c>
      <c r="AN520" s="60" t="e">
        <f>D474&amp;D520</f>
        <v>#REF!</v>
      </c>
      <c r="AO520" s="94">
        <f t="array" ref="AO520">IFERROR(INDEX(#REF!,MATCH($A474&amp;$D520,#REF!,0),MATCH(AO$3,#REF!,0)),0)</f>
        <v>0</v>
      </c>
      <c r="AP520" s="94">
        <f t="array" ref="AP520">IFERROR(INDEX(#REF!,MATCH($A474&amp;$D520,#REF!,0),MATCH(AP$3,#REF!,0)),0)</f>
        <v>0</v>
      </c>
      <c r="AQ520" s="94">
        <f t="array" ref="AQ520">IFERROR(INDEX(#REF!,MATCH($A474&amp;$D520,#REF!,0),MATCH(AQ$3,#REF!,0)),0)</f>
        <v>0</v>
      </c>
      <c r="AR520" s="94">
        <f t="array" ref="AR520">IFERROR(INDEX(#REF!,MATCH($A474&amp;$D520,#REF!,0),MATCH(AR$3,#REF!,0)),0)</f>
        <v>0</v>
      </c>
      <c r="AS520" s="94">
        <f t="array" ref="AS520">IFERROR(INDEX(#REF!,MATCH($A474&amp;$D520,#REF!,0),MATCH(AS$3,#REF!,0)),0)</f>
        <v>0</v>
      </c>
      <c r="AT520" s="94">
        <f t="array" ref="AT520">IFERROR(INDEX(#REF!,MATCH($A474&amp;$D520,#REF!,0),MATCH(AT$3,#REF!,0)),0)</f>
        <v>0</v>
      </c>
      <c r="AU520" s="94">
        <f t="array" ref="AU520">IFERROR(INDEX(#REF!,MATCH($A474&amp;$D520,#REF!,0),MATCH(AU$3,#REF!,0)),0)</f>
        <v>0</v>
      </c>
      <c r="AV520" s="94">
        <f t="array" ref="AV520">IFERROR(INDEX(#REF!,MATCH($A474&amp;$D520,#REF!,0),MATCH(AV$3,#REF!,0)),0)</f>
        <v>0</v>
      </c>
      <c r="AW520" s="94">
        <f t="array" ref="AW520">IFERROR(INDEX(#REF!,MATCH($A474&amp;$D520,#REF!,0),MATCH(AW$3,#REF!,0)),0)</f>
        <v>0</v>
      </c>
      <c r="AX520" s="94">
        <f t="array" ref="AX520">IFERROR(INDEX(#REF!,MATCH($A474&amp;$D520,#REF!,0),MATCH(AX$3,#REF!,0)),0)</f>
        <v>0</v>
      </c>
      <c r="AY520" s="94">
        <f t="array" ref="AY520">IFERROR(INDEX(#REF!,MATCH($A474&amp;$D520,#REF!,0),MATCH(AY$3,#REF!,0)),0)</f>
        <v>0</v>
      </c>
      <c r="AZ520" s="94">
        <f t="array" ref="AZ520">IFERROR(INDEX(#REF!,MATCH($A474&amp;$D520,#REF!,0),MATCH(AZ$3,#REF!,0)),0)</f>
        <v>0</v>
      </c>
      <c r="BA520" s="79"/>
      <c r="BB520" s="80">
        <f t="shared" si="1367"/>
        <v>0</v>
      </c>
      <c r="BC520" s="85" t="e">
        <f>BB520/BB476</f>
        <v>#DIV/0!</v>
      </c>
      <c r="BD520" s="60"/>
      <c r="BE520" s="94" t="str">
        <f t="shared" si="1414"/>
        <v>Corte de custo</v>
      </c>
      <c r="BF520" s="115">
        <f t="shared" si="1414"/>
        <v>0</v>
      </c>
      <c r="BG520" s="112">
        <f t="shared" si="1414"/>
        <v>0</v>
      </c>
      <c r="BH520" s="111" t="e">
        <f>BH476</f>
        <v>#REF!</v>
      </c>
      <c r="BI520" s="115">
        <f t="shared" si="1409"/>
        <v>0</v>
      </c>
      <c r="BJ520" s="112">
        <v>-1</v>
      </c>
      <c r="BK520" s="111">
        <v>46054</v>
      </c>
      <c r="BL520" s="60"/>
      <c r="BM520" s="94">
        <f t="array" ref="BM520">IFERROR(INDEX(#REF!,MATCH($A474&amp;$D520,#REF!,0),MATCH(BM$3,#REF!,0)),0)</f>
        <v>0</v>
      </c>
      <c r="BN520" s="94">
        <f t="array" ref="BN520">IFERROR(INDEX(#REF!,MATCH($A474&amp;$D520,#REF!,0),MATCH(BN$3,#REF!,0)),0)</f>
        <v>0</v>
      </c>
      <c r="BO520" s="94">
        <f t="array" ref="BO520">IFERROR(INDEX(#REF!,MATCH($A474&amp;$D520,#REF!,0),MATCH(BO$3,#REF!,0)),0)</f>
        <v>0</v>
      </c>
      <c r="BP520" s="94">
        <f t="array" ref="BP520">IFERROR(INDEX(#REF!,MATCH($A474&amp;$D520,#REF!,0),MATCH(BP$3,#REF!,0)),0)</f>
        <v>0</v>
      </c>
      <c r="BQ520" s="94" t="e">
        <f t="shared" ref="BQ520:BX520" si="1437">((BQ476*$G520*--(AND($BF520=0,$BG520=0))+$BF520+BQ476*$BG520)*--(BQ$3&gt;=$BH520))*(1+$BJ520*--(BQ$3&gt;=$BK520))*--(IFERROR(MOD(MONTH(BQ$3),$BI520),0)=0)</f>
        <v>#REF!</v>
      </c>
      <c r="BR520" s="94" t="e">
        <f t="shared" si="1437"/>
        <v>#REF!</v>
      </c>
      <c r="BS520" s="94" t="e">
        <f t="shared" si="1437"/>
        <v>#REF!</v>
      </c>
      <c r="BT520" s="94" t="e">
        <f t="shared" si="1437"/>
        <v>#REF!</v>
      </c>
      <c r="BU520" s="94" t="e">
        <f t="shared" si="1437"/>
        <v>#REF!</v>
      </c>
      <c r="BV520" s="94" t="e">
        <f t="shared" si="1437"/>
        <v>#REF!</v>
      </c>
      <c r="BW520" s="94" t="e">
        <f t="shared" si="1437"/>
        <v>#REF!</v>
      </c>
      <c r="BX520" s="94" t="e">
        <f t="shared" si="1437"/>
        <v>#REF!</v>
      </c>
      <c r="BY520" s="79"/>
      <c r="BZ520" s="80" t="e">
        <f t="shared" si="1369"/>
        <v>#REF!</v>
      </c>
      <c r="CA520" s="85" t="e">
        <f>BZ520/BZ476</f>
        <v>#REF!</v>
      </c>
      <c r="CB520" s="60"/>
      <c r="CC520" s="94" t="e">
        <f t="shared" ref="CC520:CN520" si="1438">((CC476*$G520*--(AND($BF520=0,$BG520=0))+$BF520+CC476*$BG520)*--(CC$3&gt;=$BH520))*(1+$BJ520*--(CC$3&gt;=$BK520))*--(IFERROR(MOD(MONTH(CC$3),$BI520),0)=0)</f>
        <v>#REF!</v>
      </c>
      <c r="CD520" s="94" t="e">
        <f t="shared" si="1438"/>
        <v>#REF!</v>
      </c>
      <c r="CE520" s="94" t="e">
        <f t="shared" si="1438"/>
        <v>#REF!</v>
      </c>
      <c r="CF520" s="94" t="e">
        <f t="shared" si="1438"/>
        <v>#REF!</v>
      </c>
      <c r="CG520" s="94" t="e">
        <f t="shared" si="1438"/>
        <v>#REF!</v>
      </c>
      <c r="CH520" s="94" t="e">
        <f t="shared" si="1438"/>
        <v>#REF!</v>
      </c>
      <c r="CI520" s="94" t="e">
        <f t="shared" si="1438"/>
        <v>#REF!</v>
      </c>
      <c r="CJ520" s="94" t="e">
        <f t="shared" si="1438"/>
        <v>#REF!</v>
      </c>
      <c r="CK520" s="94" t="e">
        <f t="shared" si="1438"/>
        <v>#REF!</v>
      </c>
      <c r="CL520" s="94" t="e">
        <f t="shared" si="1438"/>
        <v>#REF!</v>
      </c>
      <c r="CM520" s="94" t="e">
        <f t="shared" si="1438"/>
        <v>#REF!</v>
      </c>
      <c r="CN520" s="94" t="e">
        <f t="shared" si="1438"/>
        <v>#REF!</v>
      </c>
      <c r="CO520" s="79"/>
      <c r="CP520" s="80" t="e">
        <f t="shared" si="1371"/>
        <v>#REF!</v>
      </c>
      <c r="CQ520" s="85" t="e">
        <f>CP520/CP476</f>
        <v>#REF!</v>
      </c>
    </row>
    <row r="521" spans="1:95" ht="10.5" customHeight="1" x14ac:dyDescent="0.25">
      <c r="A521" s="70" t="str">
        <f t="shared" si="1406"/>
        <v>DespesaServiços contratados</v>
      </c>
      <c r="B521" s="114" t="s">
        <v>53</v>
      </c>
      <c r="C521" s="70"/>
      <c r="D521" s="60" t="s">
        <v>131</v>
      </c>
      <c r="E521" s="60" t="e">
        <f>D474</f>
        <v>#REF!</v>
      </c>
      <c r="F521" s="60"/>
      <c r="G521" s="62">
        <v>-1.15366778420781E-2</v>
      </c>
      <c r="H521" s="60"/>
      <c r="I521" s="67">
        <v>0</v>
      </c>
      <c r="J521" s="67">
        <v>0</v>
      </c>
      <c r="K521" s="67">
        <v>0</v>
      </c>
      <c r="L521" s="67">
        <v>0</v>
      </c>
      <c r="M521" s="67">
        <v>0</v>
      </c>
      <c r="N521" s="67">
        <v>0</v>
      </c>
      <c r="O521" s="67">
        <v>0</v>
      </c>
      <c r="P521" s="67">
        <v>0</v>
      </c>
      <c r="Q521" s="67">
        <v>0</v>
      </c>
      <c r="R521" s="67">
        <v>0</v>
      </c>
      <c r="S521" s="67">
        <v>0</v>
      </c>
      <c r="T521" s="67">
        <v>0</v>
      </c>
      <c r="U521" s="60"/>
      <c r="V521" s="87">
        <f t="shared" si="1363"/>
        <v>0</v>
      </c>
      <c r="W521" s="62" t="e">
        <f>V521/V476</f>
        <v>#REF!</v>
      </c>
      <c r="X521" s="60"/>
      <c r="Y521" s="67">
        <f t="shared" ref="Y521:AJ521" si="1439">SUM(Y522:Y524)</f>
        <v>0</v>
      </c>
      <c r="Z521" s="67">
        <f t="shared" si="1439"/>
        <v>0</v>
      </c>
      <c r="AA521" s="67">
        <f t="shared" si="1439"/>
        <v>0</v>
      </c>
      <c r="AB521" s="67">
        <f t="shared" si="1439"/>
        <v>0</v>
      </c>
      <c r="AC521" s="67">
        <f t="shared" si="1439"/>
        <v>0</v>
      </c>
      <c r="AD521" s="67">
        <f t="shared" si="1439"/>
        <v>0</v>
      </c>
      <c r="AE521" s="67">
        <f t="shared" si="1439"/>
        <v>0</v>
      </c>
      <c r="AF521" s="67">
        <f t="shared" si="1439"/>
        <v>0</v>
      </c>
      <c r="AG521" s="67">
        <f t="shared" si="1439"/>
        <v>0</v>
      </c>
      <c r="AH521" s="67">
        <f t="shared" si="1439"/>
        <v>0</v>
      </c>
      <c r="AI521" s="67">
        <f t="shared" si="1439"/>
        <v>0</v>
      </c>
      <c r="AJ521" s="67">
        <f t="shared" si="1439"/>
        <v>0</v>
      </c>
      <c r="AK521" s="60"/>
      <c r="AL521" s="87">
        <f t="shared" si="1365"/>
        <v>0</v>
      </c>
      <c r="AM521" s="62" t="e">
        <f>AL521/AL476</f>
        <v>#DIV/0!</v>
      </c>
      <c r="AN521" s="60" t="e">
        <f>D474&amp;D521</f>
        <v>#REF!</v>
      </c>
      <c r="AO521" s="67">
        <f t="shared" ref="AO521:AZ521" si="1440">SUM(AO522:AO524)</f>
        <v>0</v>
      </c>
      <c r="AP521" s="67">
        <f t="shared" si="1440"/>
        <v>0</v>
      </c>
      <c r="AQ521" s="67">
        <f t="shared" si="1440"/>
        <v>0</v>
      </c>
      <c r="AR521" s="67">
        <f t="shared" si="1440"/>
        <v>0</v>
      </c>
      <c r="AS521" s="67">
        <f t="shared" si="1440"/>
        <v>0</v>
      </c>
      <c r="AT521" s="67">
        <f t="shared" si="1440"/>
        <v>0</v>
      </c>
      <c r="AU521" s="67">
        <f t="shared" si="1440"/>
        <v>0</v>
      </c>
      <c r="AV521" s="67">
        <f t="shared" si="1440"/>
        <v>0</v>
      </c>
      <c r="AW521" s="67">
        <f t="shared" si="1440"/>
        <v>0</v>
      </c>
      <c r="AX521" s="67">
        <f t="shared" si="1440"/>
        <v>0</v>
      </c>
      <c r="AY521" s="67">
        <f t="shared" si="1440"/>
        <v>0</v>
      </c>
      <c r="AZ521" s="67">
        <f t="shared" si="1440"/>
        <v>0</v>
      </c>
      <c r="BA521" s="60"/>
      <c r="BB521" s="87">
        <f t="shared" si="1367"/>
        <v>0</v>
      </c>
      <c r="BC521" s="62" t="e">
        <f>BB521/BB476</f>
        <v>#DIV/0!</v>
      </c>
      <c r="BD521" s="60"/>
      <c r="BE521" s="67">
        <f t="shared" si="1414"/>
        <v>0</v>
      </c>
      <c r="BF521" s="119">
        <f t="shared" si="1414"/>
        <v>0</v>
      </c>
      <c r="BG521" s="120">
        <f t="shared" si="1414"/>
        <v>0</v>
      </c>
      <c r="BH521" s="121" t="e">
        <f>BH476</f>
        <v>#REF!</v>
      </c>
      <c r="BI521" s="69">
        <f t="shared" si="1409"/>
        <v>0</v>
      </c>
      <c r="BJ521" s="120">
        <v>-1</v>
      </c>
      <c r="BK521" s="121">
        <v>46054</v>
      </c>
      <c r="BL521" s="60"/>
      <c r="BM521" s="67">
        <f t="shared" ref="BM521:BX521" si="1441">SUM(BM522:BM524)</f>
        <v>0</v>
      </c>
      <c r="BN521" s="67">
        <f t="shared" si="1441"/>
        <v>0</v>
      </c>
      <c r="BO521" s="67">
        <f t="shared" si="1441"/>
        <v>0</v>
      </c>
      <c r="BP521" s="67">
        <f t="shared" si="1441"/>
        <v>0</v>
      </c>
      <c r="BQ521" s="67" t="e">
        <f t="shared" si="1441"/>
        <v>#REF!</v>
      </c>
      <c r="BR521" s="67" t="e">
        <f t="shared" si="1441"/>
        <v>#REF!</v>
      </c>
      <c r="BS521" s="67" t="e">
        <f t="shared" si="1441"/>
        <v>#REF!</v>
      </c>
      <c r="BT521" s="67" t="e">
        <f t="shared" si="1441"/>
        <v>#REF!</v>
      </c>
      <c r="BU521" s="67" t="e">
        <f t="shared" si="1441"/>
        <v>#REF!</v>
      </c>
      <c r="BV521" s="67" t="e">
        <f t="shared" si="1441"/>
        <v>#REF!</v>
      </c>
      <c r="BW521" s="67" t="e">
        <f t="shared" si="1441"/>
        <v>#REF!</v>
      </c>
      <c r="BX521" s="67" t="e">
        <f t="shared" si="1441"/>
        <v>#REF!</v>
      </c>
      <c r="BY521" s="60"/>
      <c r="BZ521" s="87" t="e">
        <f t="shared" si="1369"/>
        <v>#REF!</v>
      </c>
      <c r="CA521" s="62" t="e">
        <f>BZ521/BZ476</f>
        <v>#REF!</v>
      </c>
      <c r="CB521" s="60"/>
      <c r="CC521" s="67" t="e">
        <f t="shared" ref="CC521:CN521" si="1442">SUM(CC522:CC524)</f>
        <v>#REF!</v>
      </c>
      <c r="CD521" s="67" t="e">
        <f t="shared" si="1442"/>
        <v>#REF!</v>
      </c>
      <c r="CE521" s="67" t="e">
        <f t="shared" si="1442"/>
        <v>#REF!</v>
      </c>
      <c r="CF521" s="67" t="e">
        <f t="shared" si="1442"/>
        <v>#REF!</v>
      </c>
      <c r="CG521" s="67" t="e">
        <f t="shared" si="1442"/>
        <v>#REF!</v>
      </c>
      <c r="CH521" s="67" t="e">
        <f t="shared" si="1442"/>
        <v>#REF!</v>
      </c>
      <c r="CI521" s="67" t="e">
        <f t="shared" si="1442"/>
        <v>#REF!</v>
      </c>
      <c r="CJ521" s="67" t="e">
        <f t="shared" si="1442"/>
        <v>#REF!</v>
      </c>
      <c r="CK521" s="67" t="e">
        <f t="shared" si="1442"/>
        <v>#REF!</v>
      </c>
      <c r="CL521" s="67" t="e">
        <f t="shared" si="1442"/>
        <v>#REF!</v>
      </c>
      <c r="CM521" s="67" t="e">
        <f t="shared" si="1442"/>
        <v>#REF!</v>
      </c>
      <c r="CN521" s="67" t="e">
        <f t="shared" si="1442"/>
        <v>#REF!</v>
      </c>
      <c r="CO521" s="60"/>
      <c r="CP521" s="87" t="e">
        <f t="shared" si="1371"/>
        <v>#REF!</v>
      </c>
      <c r="CQ521" s="62" t="e">
        <f>CP521/CP476</f>
        <v>#REF!</v>
      </c>
    </row>
    <row r="522" spans="1:95" ht="10.5" customHeight="1" outlineLevel="1" x14ac:dyDescent="0.25">
      <c r="A522" s="70" t="str">
        <f t="shared" si="1406"/>
        <v>DespesaContabilidade</v>
      </c>
      <c r="B522" s="114" t="s">
        <v>53</v>
      </c>
      <c r="C522" s="78" t="s">
        <v>281</v>
      </c>
      <c r="D522" s="79" t="s">
        <v>132</v>
      </c>
      <c r="E522" s="79" t="e">
        <f>D474</f>
        <v>#REF!</v>
      </c>
      <c r="F522" s="79"/>
      <c r="G522" s="85">
        <v>0</v>
      </c>
      <c r="H522" s="79"/>
      <c r="I522" s="94">
        <v>0</v>
      </c>
      <c r="J522" s="94">
        <v>0</v>
      </c>
      <c r="K522" s="94">
        <v>0</v>
      </c>
      <c r="L522" s="94">
        <v>0</v>
      </c>
      <c r="M522" s="94">
        <v>0</v>
      </c>
      <c r="N522" s="94">
        <v>0</v>
      </c>
      <c r="O522" s="94">
        <v>0</v>
      </c>
      <c r="P522" s="94">
        <v>0</v>
      </c>
      <c r="Q522" s="94">
        <v>0</v>
      </c>
      <c r="R522" s="94">
        <v>0</v>
      </c>
      <c r="S522" s="94">
        <v>0</v>
      </c>
      <c r="T522" s="94">
        <v>0</v>
      </c>
      <c r="U522" s="79"/>
      <c r="V522" s="80">
        <f t="shared" si="1363"/>
        <v>0</v>
      </c>
      <c r="W522" s="85" t="e">
        <f>V522/V476</f>
        <v>#REF!</v>
      </c>
      <c r="X522" s="60"/>
      <c r="Y522" s="94">
        <f t="array" ref="Y522">IFERROR(INDEX(#REF!,MATCH($A474&amp;$D522,#REF!,0),MATCH(Y$3,#REF!,0)),0)</f>
        <v>0</v>
      </c>
      <c r="Z522" s="94">
        <f t="array" ref="Z522">IFERROR(INDEX(#REF!,MATCH($A474&amp;$D522,#REF!,0),MATCH(Z$3,#REF!,0)),0)</f>
        <v>0</v>
      </c>
      <c r="AA522" s="94">
        <f t="array" ref="AA522">IFERROR(INDEX(#REF!,MATCH($A474&amp;$D522,#REF!,0),MATCH(AA$3,#REF!,0)),0)</f>
        <v>0</v>
      </c>
      <c r="AB522" s="94">
        <f t="array" ref="AB522">IFERROR(INDEX(#REF!,MATCH($A474&amp;$D522,#REF!,0),MATCH(AB$3,#REF!,0)),0)</f>
        <v>0</v>
      </c>
      <c r="AC522" s="94">
        <f t="array" ref="AC522">IFERROR(INDEX(#REF!,MATCH($A474&amp;$D522,#REF!,0),MATCH(AC$3,#REF!,0)),0)</f>
        <v>0</v>
      </c>
      <c r="AD522" s="94">
        <f t="array" ref="AD522">IFERROR(INDEX(#REF!,MATCH($A474&amp;$D522,#REF!,0),MATCH(AD$3,#REF!,0)),0)</f>
        <v>0</v>
      </c>
      <c r="AE522" s="94">
        <f t="array" ref="AE522">IFERROR(INDEX(#REF!,MATCH($A474&amp;$D522,#REF!,0),MATCH(AE$3,#REF!,0)),0)</f>
        <v>0</v>
      </c>
      <c r="AF522" s="94">
        <f t="array" ref="AF522">IFERROR(INDEX(#REF!,MATCH($A474&amp;$D522,#REF!,0),MATCH(AF$3,#REF!,0)),0)</f>
        <v>0</v>
      </c>
      <c r="AG522" s="94">
        <f t="array" ref="AG522">IFERROR(INDEX(#REF!,MATCH($A474&amp;$D522,#REF!,0),MATCH(AG$3,#REF!,0)),0)</f>
        <v>0</v>
      </c>
      <c r="AH522" s="94">
        <f t="array" ref="AH522">IFERROR(INDEX(#REF!,MATCH($A474&amp;$D522,#REF!,0),MATCH(AH$3,#REF!,0)),0)</f>
        <v>0</v>
      </c>
      <c r="AI522" s="94">
        <f t="array" ref="AI522">IFERROR(INDEX(#REF!,MATCH($A474&amp;$D522,#REF!,0),MATCH(AI$3,#REF!,0)),0)</f>
        <v>0</v>
      </c>
      <c r="AJ522" s="94">
        <f t="array" ref="AJ522">IFERROR(INDEX(#REF!,MATCH($A474&amp;$D522,#REF!,0),MATCH(AJ$3,#REF!,0)),0)</f>
        <v>0</v>
      </c>
      <c r="AK522" s="79"/>
      <c r="AL522" s="80">
        <f t="shared" si="1365"/>
        <v>0</v>
      </c>
      <c r="AM522" s="85" t="e">
        <f>AL522/AL476</f>
        <v>#DIV/0!</v>
      </c>
      <c r="AN522" s="60" t="e">
        <f>D474&amp;D522</f>
        <v>#REF!</v>
      </c>
      <c r="AO522" s="94">
        <f t="array" ref="AO522">IFERROR(INDEX(#REF!,MATCH($A474&amp;$D522,#REF!,0),MATCH(AO$3,#REF!,0)),0)</f>
        <v>0</v>
      </c>
      <c r="AP522" s="94">
        <f t="array" ref="AP522">IFERROR(INDEX(#REF!,MATCH($A474&amp;$D522,#REF!,0),MATCH(AP$3,#REF!,0)),0)</f>
        <v>0</v>
      </c>
      <c r="AQ522" s="94">
        <f t="array" ref="AQ522">IFERROR(INDEX(#REF!,MATCH($A474&amp;$D522,#REF!,0),MATCH(AQ$3,#REF!,0)),0)</f>
        <v>0</v>
      </c>
      <c r="AR522" s="94">
        <f t="array" ref="AR522">IFERROR(INDEX(#REF!,MATCH($A474&amp;$D522,#REF!,0),MATCH(AR$3,#REF!,0)),0)</f>
        <v>0</v>
      </c>
      <c r="AS522" s="94">
        <f t="array" ref="AS522">IFERROR(INDEX(#REF!,MATCH($A474&amp;$D522,#REF!,0),MATCH(AS$3,#REF!,0)),0)</f>
        <v>0</v>
      </c>
      <c r="AT522" s="94">
        <f t="array" ref="AT522">IFERROR(INDEX(#REF!,MATCH($A474&amp;$D522,#REF!,0),MATCH(AT$3,#REF!,0)),0)</f>
        <v>0</v>
      </c>
      <c r="AU522" s="94">
        <f t="array" ref="AU522">IFERROR(INDEX(#REF!,MATCH($A474&amp;$D522,#REF!,0),MATCH(AU$3,#REF!,0)),0)</f>
        <v>0</v>
      </c>
      <c r="AV522" s="94">
        <f t="array" ref="AV522">IFERROR(INDEX(#REF!,MATCH($A474&amp;$D522,#REF!,0),MATCH(AV$3,#REF!,0)),0)</f>
        <v>0</v>
      </c>
      <c r="AW522" s="94">
        <f t="array" ref="AW522">IFERROR(INDEX(#REF!,MATCH($A474&amp;$D522,#REF!,0),MATCH(AW$3,#REF!,0)),0)</f>
        <v>0</v>
      </c>
      <c r="AX522" s="94">
        <f t="array" ref="AX522">IFERROR(INDEX(#REF!,MATCH($A474&amp;$D522,#REF!,0),MATCH(AX$3,#REF!,0)),0)</f>
        <v>0</v>
      </c>
      <c r="AY522" s="94">
        <f t="array" ref="AY522">IFERROR(INDEX(#REF!,MATCH($A474&amp;$D522,#REF!,0),MATCH(AY$3,#REF!,0)),0)</f>
        <v>0</v>
      </c>
      <c r="AZ522" s="94">
        <f t="array" ref="AZ522">IFERROR(INDEX(#REF!,MATCH($A474&amp;$D522,#REF!,0),MATCH(AZ$3,#REF!,0)),0)</f>
        <v>0</v>
      </c>
      <c r="BA522" s="79"/>
      <c r="BB522" s="80">
        <f t="shared" si="1367"/>
        <v>0</v>
      </c>
      <c r="BC522" s="85" t="e">
        <f>BB522/BB476</f>
        <v>#DIV/0!</v>
      </c>
      <c r="BD522" s="60"/>
      <c r="BE522" s="94" t="str">
        <f t="shared" si="1414"/>
        <v>Venegas Contábil</v>
      </c>
      <c r="BF522" s="115">
        <f t="shared" si="1414"/>
        <v>-600</v>
      </c>
      <c r="BG522" s="112">
        <f t="shared" si="1414"/>
        <v>0</v>
      </c>
      <c r="BH522" s="111" t="e">
        <f>BH476</f>
        <v>#REF!</v>
      </c>
      <c r="BI522" s="113">
        <f t="shared" si="1409"/>
        <v>0</v>
      </c>
      <c r="BJ522" s="112">
        <v>-1</v>
      </c>
      <c r="BK522" s="111">
        <v>46054</v>
      </c>
      <c r="BL522" s="60"/>
      <c r="BM522" s="94">
        <f t="array" ref="BM522">IFERROR(INDEX(#REF!,MATCH($A474&amp;$D522,#REF!,0),MATCH(BM$3,#REF!,0)),0)</f>
        <v>0</v>
      </c>
      <c r="BN522" s="94">
        <f t="array" ref="BN522">IFERROR(INDEX(#REF!,MATCH($A474&amp;$D522,#REF!,0),MATCH(BN$3,#REF!,0)),0)</f>
        <v>0</v>
      </c>
      <c r="BO522" s="94">
        <f t="array" ref="BO522">IFERROR(INDEX(#REF!,MATCH($A474&amp;$D522,#REF!,0),MATCH(BO$3,#REF!,0)),0)</f>
        <v>0</v>
      </c>
      <c r="BP522" s="94">
        <f t="array" ref="BP522">IFERROR(INDEX(#REF!,MATCH($A474&amp;$D522,#REF!,0),MATCH(BP$3,#REF!,0)),0)</f>
        <v>0</v>
      </c>
      <c r="BQ522" s="94" t="e">
        <f t="shared" ref="BQ522:BX522" si="1443">((BQ476*$G522*--(AND($BF522=0,$BG522=0))+$BF522+BQ476*$BG522)*--(BQ$3&gt;=$BH522))*(1+$BJ522*--(BQ$3&gt;=$BK522))*--(IFERROR(MOD(MONTH(BQ$3),$BI522),0)=0)</f>
        <v>#REF!</v>
      </c>
      <c r="BR522" s="94" t="e">
        <f t="shared" si="1443"/>
        <v>#REF!</v>
      </c>
      <c r="BS522" s="94" t="e">
        <f t="shared" si="1443"/>
        <v>#REF!</v>
      </c>
      <c r="BT522" s="94" t="e">
        <f t="shared" si="1443"/>
        <v>#REF!</v>
      </c>
      <c r="BU522" s="94" t="e">
        <f t="shared" si="1443"/>
        <v>#REF!</v>
      </c>
      <c r="BV522" s="94" t="e">
        <f t="shared" si="1443"/>
        <v>#REF!</v>
      </c>
      <c r="BW522" s="94" t="e">
        <f t="shared" si="1443"/>
        <v>#REF!</v>
      </c>
      <c r="BX522" s="94" t="e">
        <f t="shared" si="1443"/>
        <v>#REF!</v>
      </c>
      <c r="BY522" s="79"/>
      <c r="BZ522" s="80" t="e">
        <f t="shared" si="1369"/>
        <v>#REF!</v>
      </c>
      <c r="CA522" s="85" t="e">
        <f>BZ522/BZ476</f>
        <v>#REF!</v>
      </c>
      <c r="CB522" s="60"/>
      <c r="CC522" s="94" t="e">
        <f t="shared" ref="CC522:CN522" si="1444">((CC476*$G522*--(AND($BF522=0,$BG522=0))+$BF522+CC476*$BG522)*--(CC$3&gt;=$BH522))*(1+$BJ522*--(CC$3&gt;=$BK522))*--(IFERROR(MOD(MONTH(CC$3),$BI522),0)=0)</f>
        <v>#REF!</v>
      </c>
      <c r="CD522" s="94" t="e">
        <f t="shared" si="1444"/>
        <v>#REF!</v>
      </c>
      <c r="CE522" s="94" t="e">
        <f t="shared" si="1444"/>
        <v>#REF!</v>
      </c>
      <c r="CF522" s="94" t="e">
        <f t="shared" si="1444"/>
        <v>#REF!</v>
      </c>
      <c r="CG522" s="94" t="e">
        <f t="shared" si="1444"/>
        <v>#REF!</v>
      </c>
      <c r="CH522" s="94" t="e">
        <f t="shared" si="1444"/>
        <v>#REF!</v>
      </c>
      <c r="CI522" s="94" t="e">
        <f t="shared" si="1444"/>
        <v>#REF!</v>
      </c>
      <c r="CJ522" s="94" t="e">
        <f t="shared" si="1444"/>
        <v>#REF!</v>
      </c>
      <c r="CK522" s="94" t="e">
        <f t="shared" si="1444"/>
        <v>#REF!</v>
      </c>
      <c r="CL522" s="94" t="e">
        <f t="shared" si="1444"/>
        <v>#REF!</v>
      </c>
      <c r="CM522" s="94" t="e">
        <f t="shared" si="1444"/>
        <v>#REF!</v>
      </c>
      <c r="CN522" s="94" t="e">
        <f t="shared" si="1444"/>
        <v>#REF!</v>
      </c>
      <c r="CO522" s="79"/>
      <c r="CP522" s="80" t="e">
        <f t="shared" si="1371"/>
        <v>#REF!</v>
      </c>
      <c r="CQ522" s="85" t="e">
        <f>CP522/CP476</f>
        <v>#REF!</v>
      </c>
    </row>
    <row r="523" spans="1:95" ht="10.5" customHeight="1" outlineLevel="1" x14ac:dyDescent="0.25">
      <c r="A523" s="70" t="str">
        <f t="shared" si="1406"/>
        <v>DespesaInternet</v>
      </c>
      <c r="B523" s="114" t="s">
        <v>53</v>
      </c>
      <c r="C523" s="78" t="s">
        <v>283</v>
      </c>
      <c r="D523" s="79" t="s">
        <v>137</v>
      </c>
      <c r="E523" s="79" t="e">
        <f>D474</f>
        <v>#REF!</v>
      </c>
      <c r="F523" s="79"/>
      <c r="G523" s="85">
        <v>-2.2336437834284588E-3</v>
      </c>
      <c r="H523" s="79"/>
      <c r="I523" s="94">
        <v>0</v>
      </c>
      <c r="J523" s="94">
        <v>0</v>
      </c>
      <c r="K523" s="94">
        <v>0</v>
      </c>
      <c r="L523" s="94">
        <v>0</v>
      </c>
      <c r="M523" s="94">
        <v>0</v>
      </c>
      <c r="N523" s="94">
        <v>0</v>
      </c>
      <c r="O523" s="94">
        <v>0</v>
      </c>
      <c r="P523" s="94">
        <v>0</v>
      </c>
      <c r="Q523" s="94">
        <v>0</v>
      </c>
      <c r="R523" s="94">
        <v>0</v>
      </c>
      <c r="S523" s="94">
        <v>0</v>
      </c>
      <c r="T523" s="94">
        <v>0</v>
      </c>
      <c r="U523" s="79"/>
      <c r="V523" s="80">
        <f t="shared" si="1363"/>
        <v>0</v>
      </c>
      <c r="W523" s="85">
        <f>V523/V475</f>
        <v>0</v>
      </c>
      <c r="X523" s="60"/>
      <c r="Y523" s="94">
        <f t="array" ref="Y523">IFERROR(INDEX(#REF!,MATCH($A474&amp;$D523,#REF!,0),MATCH(Y$3,#REF!,0)),0)</f>
        <v>0</v>
      </c>
      <c r="Z523" s="94">
        <f t="array" ref="Z523">IFERROR(INDEX(#REF!,MATCH($A474&amp;$D523,#REF!,0),MATCH(Z$3,#REF!,0)),0)</f>
        <v>0</v>
      </c>
      <c r="AA523" s="94">
        <f t="array" ref="AA523">IFERROR(INDEX(#REF!,MATCH($A474&amp;$D523,#REF!,0),MATCH(AA$3,#REF!,0)),0)</f>
        <v>0</v>
      </c>
      <c r="AB523" s="94">
        <f t="array" ref="AB523">IFERROR(INDEX(#REF!,MATCH($A474&amp;$D523,#REF!,0),MATCH(AB$3,#REF!,0)),0)</f>
        <v>0</v>
      </c>
      <c r="AC523" s="94">
        <f t="array" ref="AC523">IFERROR(INDEX(#REF!,MATCH($A474&amp;$D523,#REF!,0),MATCH(AC$3,#REF!,0)),0)</f>
        <v>0</v>
      </c>
      <c r="AD523" s="94">
        <f t="array" ref="AD523">IFERROR(INDEX(#REF!,MATCH($A474&amp;$D523,#REF!,0),MATCH(AD$3,#REF!,0)),0)</f>
        <v>0</v>
      </c>
      <c r="AE523" s="94">
        <f t="array" ref="AE523">IFERROR(INDEX(#REF!,MATCH($A474&amp;$D523,#REF!,0),MATCH(AE$3,#REF!,0)),0)</f>
        <v>0</v>
      </c>
      <c r="AF523" s="94">
        <f t="array" ref="AF523">IFERROR(INDEX(#REF!,MATCH($A474&amp;$D523,#REF!,0),MATCH(AF$3,#REF!,0)),0)</f>
        <v>0</v>
      </c>
      <c r="AG523" s="94">
        <f t="array" ref="AG523">IFERROR(INDEX(#REF!,MATCH($A474&amp;$D523,#REF!,0),MATCH(AG$3,#REF!,0)),0)</f>
        <v>0</v>
      </c>
      <c r="AH523" s="94">
        <f t="array" ref="AH523">IFERROR(INDEX(#REF!,MATCH($A474&amp;$D523,#REF!,0),MATCH(AH$3,#REF!,0)),0)</f>
        <v>0</v>
      </c>
      <c r="AI523" s="94">
        <f t="array" ref="AI523">IFERROR(INDEX(#REF!,MATCH($A474&amp;$D523,#REF!,0),MATCH(AI$3,#REF!,0)),0)</f>
        <v>0</v>
      </c>
      <c r="AJ523" s="94">
        <f t="array" ref="AJ523">IFERROR(INDEX(#REF!,MATCH($A474&amp;$D523,#REF!,0),MATCH(AJ$3,#REF!,0)),0)</f>
        <v>0</v>
      </c>
      <c r="AK523" s="79"/>
      <c r="AL523" s="80">
        <f t="shared" si="1365"/>
        <v>0</v>
      </c>
      <c r="AM523" s="85">
        <f>AL523/AL475</f>
        <v>0</v>
      </c>
      <c r="AN523" s="60" t="e">
        <f>D474&amp;D523</f>
        <v>#REF!</v>
      </c>
      <c r="AO523" s="94">
        <f t="array" ref="AO523">IFERROR(INDEX(#REF!,MATCH($A474&amp;$D523,#REF!,0),MATCH(AO$3,#REF!,0)),0)</f>
        <v>0</v>
      </c>
      <c r="AP523" s="94">
        <f t="array" ref="AP523">IFERROR(INDEX(#REF!,MATCH($A474&amp;$D523,#REF!,0),MATCH(AP$3,#REF!,0)),0)</f>
        <v>0</v>
      </c>
      <c r="AQ523" s="94">
        <f t="array" ref="AQ523">IFERROR(INDEX(#REF!,MATCH($A474&amp;$D523,#REF!,0),MATCH(AQ$3,#REF!,0)),0)</f>
        <v>0</v>
      </c>
      <c r="AR523" s="94">
        <f t="array" ref="AR523">IFERROR(INDEX(#REF!,MATCH($A474&amp;$D523,#REF!,0),MATCH(AR$3,#REF!,0)),0)</f>
        <v>0</v>
      </c>
      <c r="AS523" s="94">
        <f t="array" ref="AS523">IFERROR(INDEX(#REF!,MATCH($A474&amp;$D523,#REF!,0),MATCH(AS$3,#REF!,0)),0)</f>
        <v>0</v>
      </c>
      <c r="AT523" s="94">
        <f t="array" ref="AT523">IFERROR(INDEX(#REF!,MATCH($A474&amp;$D523,#REF!,0),MATCH(AT$3,#REF!,0)),0)</f>
        <v>0</v>
      </c>
      <c r="AU523" s="94">
        <f t="array" ref="AU523">IFERROR(INDEX(#REF!,MATCH($A474&amp;$D523,#REF!,0),MATCH(AU$3,#REF!,0)),0)</f>
        <v>0</v>
      </c>
      <c r="AV523" s="94">
        <f t="array" ref="AV523">IFERROR(INDEX(#REF!,MATCH($A474&amp;$D523,#REF!,0),MATCH(AV$3,#REF!,0)),0)</f>
        <v>0</v>
      </c>
      <c r="AW523" s="94">
        <f t="array" ref="AW523">IFERROR(INDEX(#REF!,MATCH($A474&amp;$D523,#REF!,0),MATCH(AW$3,#REF!,0)),0)</f>
        <v>0</v>
      </c>
      <c r="AX523" s="94">
        <f t="array" ref="AX523">IFERROR(INDEX(#REF!,MATCH($A474&amp;$D523,#REF!,0),MATCH(AX$3,#REF!,0)),0)</f>
        <v>0</v>
      </c>
      <c r="AY523" s="94">
        <f t="array" ref="AY523">IFERROR(INDEX(#REF!,MATCH($A474&amp;$D523,#REF!,0),MATCH(AY$3,#REF!,0)),0)</f>
        <v>0</v>
      </c>
      <c r="AZ523" s="94">
        <f t="array" ref="AZ523">IFERROR(INDEX(#REF!,MATCH($A474&amp;$D523,#REF!,0),MATCH(AZ$3,#REF!,0)),0)</f>
        <v>0</v>
      </c>
      <c r="BA523" s="79"/>
      <c r="BB523" s="80">
        <f t="shared" si="1367"/>
        <v>0</v>
      </c>
      <c r="BC523" s="85">
        <f>BB523/BB475</f>
        <v>0</v>
      </c>
      <c r="BD523" s="60"/>
      <c r="BE523" s="94" t="str">
        <f t="shared" si="1414"/>
        <v>Venegas Contábil</v>
      </c>
      <c r="BF523" s="115">
        <f t="shared" si="1414"/>
        <v>-350</v>
      </c>
      <c r="BG523" s="112">
        <f t="shared" si="1414"/>
        <v>0</v>
      </c>
      <c r="BH523" s="111" t="str">
        <f>BH475</f>
        <v>Início</v>
      </c>
      <c r="BI523" s="113">
        <f t="shared" si="1409"/>
        <v>0</v>
      </c>
      <c r="BJ523" s="112">
        <v>-1</v>
      </c>
      <c r="BK523" s="111">
        <v>46054</v>
      </c>
      <c r="BL523" s="60"/>
      <c r="BM523" s="94">
        <f t="array" ref="BM523">IFERROR(INDEX(#REF!,MATCH($A474&amp;$D523,#REF!,0),MATCH(BM$3,#REF!,0)),0)</f>
        <v>0</v>
      </c>
      <c r="BN523" s="94">
        <f t="array" ref="BN523">IFERROR(INDEX(#REF!,MATCH($A474&amp;$D523,#REF!,0),MATCH(BN$3,#REF!,0)),0)</f>
        <v>0</v>
      </c>
      <c r="BO523" s="94">
        <f t="array" ref="BO523">IFERROR(INDEX(#REF!,MATCH($A474&amp;$D523,#REF!,0),MATCH(BO$3,#REF!,0)),0)</f>
        <v>0</v>
      </c>
      <c r="BP523" s="94">
        <f t="array" ref="BP523">IFERROR(INDEX(#REF!,MATCH($A474&amp;$D523,#REF!,0),MATCH(BP$3,#REF!,0)),0)</f>
        <v>0</v>
      </c>
      <c r="BQ523" s="94">
        <f t="shared" ref="BQ523:BX524" si="1445">((BQ475*$G523*--(AND($BF523=0,$BG523=0))+$BF523+BQ475*$BG523)*--(BQ$3&gt;=$BH523))*(1+$BJ523*--(BQ$3&gt;=$BK523))*--(IFERROR(MOD(MONTH(BQ$3),$BI523),0)=0)</f>
        <v>0</v>
      </c>
      <c r="BR523" s="94">
        <f t="shared" si="1445"/>
        <v>0</v>
      </c>
      <c r="BS523" s="94">
        <f t="shared" si="1445"/>
        <v>0</v>
      </c>
      <c r="BT523" s="94">
        <f t="shared" si="1445"/>
        <v>0</v>
      </c>
      <c r="BU523" s="94">
        <f t="shared" si="1445"/>
        <v>0</v>
      </c>
      <c r="BV523" s="94">
        <f t="shared" si="1445"/>
        <v>0</v>
      </c>
      <c r="BW523" s="94">
        <f t="shared" si="1445"/>
        <v>0</v>
      </c>
      <c r="BX523" s="94">
        <f t="shared" si="1445"/>
        <v>0</v>
      </c>
      <c r="BY523" s="79"/>
      <c r="BZ523" s="80">
        <f t="shared" si="1369"/>
        <v>0</v>
      </c>
      <c r="CA523" s="85">
        <f>BZ523/BZ475</f>
        <v>0</v>
      </c>
      <c r="CB523" s="60"/>
      <c r="CC523" s="94">
        <f t="shared" ref="CC523:CN523" si="1446">((CC475*$G523*--(AND($BF523=0,$BG523=0))+$BF523+CC475*$BG523)*--(CC$3&gt;=$BH523))*(1+$BJ523*--(CC$3&gt;=$BK523))*--(IFERROR(MOD(MONTH(CC$3),$BI523),0)=0)</f>
        <v>0</v>
      </c>
      <c r="CD523" s="94">
        <f t="shared" si="1446"/>
        <v>0</v>
      </c>
      <c r="CE523" s="94">
        <f t="shared" si="1446"/>
        <v>0</v>
      </c>
      <c r="CF523" s="94">
        <f t="shared" si="1446"/>
        <v>0</v>
      </c>
      <c r="CG523" s="94">
        <f t="shared" si="1446"/>
        <v>0</v>
      </c>
      <c r="CH523" s="94">
        <f t="shared" si="1446"/>
        <v>0</v>
      </c>
      <c r="CI523" s="94">
        <f t="shared" si="1446"/>
        <v>0</v>
      </c>
      <c r="CJ523" s="94">
        <f t="shared" si="1446"/>
        <v>0</v>
      </c>
      <c r="CK523" s="94">
        <f t="shared" si="1446"/>
        <v>0</v>
      </c>
      <c r="CL523" s="94">
        <f t="shared" si="1446"/>
        <v>0</v>
      </c>
      <c r="CM523" s="94">
        <f t="shared" si="1446"/>
        <v>0</v>
      </c>
      <c r="CN523" s="94">
        <f t="shared" si="1446"/>
        <v>0</v>
      </c>
      <c r="CO523" s="79"/>
      <c r="CP523" s="80">
        <f t="shared" si="1371"/>
        <v>0</v>
      </c>
      <c r="CQ523" s="85">
        <f>CP523/CP475</f>
        <v>0</v>
      </c>
    </row>
    <row r="524" spans="1:95" ht="10.5" customHeight="1" outlineLevel="1" x14ac:dyDescent="0.25">
      <c r="A524" s="70" t="str">
        <f t="shared" si="1406"/>
        <v>DespesaManutenção equipamentos</v>
      </c>
      <c r="B524" s="114" t="s">
        <v>53</v>
      </c>
      <c r="C524" s="78" t="s">
        <v>283</v>
      </c>
      <c r="D524" s="79" t="s">
        <v>134</v>
      </c>
      <c r="E524" s="79" t="e">
        <f>D474</f>
        <v>#REF!</v>
      </c>
      <c r="F524" s="79"/>
      <c r="G524" s="85">
        <v>-2.2336437834284588E-3</v>
      </c>
      <c r="H524" s="79"/>
      <c r="I524" s="94">
        <v>0</v>
      </c>
      <c r="J524" s="94">
        <v>0</v>
      </c>
      <c r="K524" s="94">
        <v>0</v>
      </c>
      <c r="L524" s="94">
        <v>0</v>
      </c>
      <c r="M524" s="94">
        <v>0</v>
      </c>
      <c r="N524" s="94">
        <v>0</v>
      </c>
      <c r="O524" s="94">
        <v>0</v>
      </c>
      <c r="P524" s="94">
        <v>0</v>
      </c>
      <c r="Q524" s="94">
        <v>0</v>
      </c>
      <c r="R524" s="94">
        <v>0</v>
      </c>
      <c r="S524" s="94">
        <v>0</v>
      </c>
      <c r="T524" s="94">
        <v>0</v>
      </c>
      <c r="U524" s="79"/>
      <c r="V524" s="80">
        <f t="shared" si="1363"/>
        <v>0</v>
      </c>
      <c r="W524" s="85" t="e">
        <f>V524/V476</f>
        <v>#REF!</v>
      </c>
      <c r="X524" s="60"/>
      <c r="Y524" s="94">
        <f t="array" ref="Y524">IFERROR(INDEX(#REF!,MATCH($A474&amp;$D524,#REF!,0),MATCH(Y$3,#REF!,0)),0)</f>
        <v>0</v>
      </c>
      <c r="Z524" s="94">
        <f t="array" ref="Z524">IFERROR(INDEX(#REF!,MATCH($A474&amp;$D524,#REF!,0),MATCH(Z$3,#REF!,0)),0)</f>
        <v>0</v>
      </c>
      <c r="AA524" s="94">
        <f t="array" ref="AA524">IFERROR(INDEX(#REF!,MATCH($A474&amp;$D524,#REF!,0),MATCH(AA$3,#REF!,0)),0)</f>
        <v>0</v>
      </c>
      <c r="AB524" s="94">
        <f t="array" ref="AB524">IFERROR(INDEX(#REF!,MATCH($A474&amp;$D524,#REF!,0),MATCH(AB$3,#REF!,0)),0)</f>
        <v>0</v>
      </c>
      <c r="AC524" s="94">
        <f t="array" ref="AC524">IFERROR(INDEX(#REF!,MATCH($A474&amp;$D524,#REF!,0),MATCH(AC$3,#REF!,0)),0)</f>
        <v>0</v>
      </c>
      <c r="AD524" s="94">
        <f t="array" ref="AD524">IFERROR(INDEX(#REF!,MATCH($A474&amp;$D524,#REF!,0),MATCH(AD$3,#REF!,0)),0)</f>
        <v>0</v>
      </c>
      <c r="AE524" s="94">
        <f t="array" ref="AE524">IFERROR(INDEX(#REF!,MATCH($A474&amp;$D524,#REF!,0),MATCH(AE$3,#REF!,0)),0)</f>
        <v>0</v>
      </c>
      <c r="AF524" s="94">
        <f t="array" ref="AF524">IFERROR(INDEX(#REF!,MATCH($A474&amp;$D524,#REF!,0),MATCH(AF$3,#REF!,0)),0)</f>
        <v>0</v>
      </c>
      <c r="AG524" s="94">
        <f t="array" ref="AG524">IFERROR(INDEX(#REF!,MATCH($A474&amp;$D524,#REF!,0),MATCH(AG$3,#REF!,0)),0)</f>
        <v>0</v>
      </c>
      <c r="AH524" s="94">
        <f t="array" ref="AH524">IFERROR(INDEX(#REF!,MATCH($A474&amp;$D524,#REF!,0),MATCH(AH$3,#REF!,0)),0)</f>
        <v>0</v>
      </c>
      <c r="AI524" s="94">
        <f t="array" ref="AI524">IFERROR(INDEX(#REF!,MATCH($A474&amp;$D524,#REF!,0),MATCH(AI$3,#REF!,0)),0)</f>
        <v>0</v>
      </c>
      <c r="AJ524" s="94">
        <f t="array" ref="AJ524">IFERROR(INDEX(#REF!,MATCH($A474&amp;$D524,#REF!,0),MATCH(AJ$3,#REF!,0)),0)</f>
        <v>0</v>
      </c>
      <c r="AK524" s="79"/>
      <c r="AL524" s="80">
        <f t="shared" si="1365"/>
        <v>0</v>
      </c>
      <c r="AM524" s="85" t="e">
        <f>AL524/AL476</f>
        <v>#DIV/0!</v>
      </c>
      <c r="AN524" s="60" t="e">
        <f>D474&amp;D524</f>
        <v>#REF!</v>
      </c>
      <c r="AO524" s="94">
        <f t="array" ref="AO524">IFERROR(INDEX(#REF!,MATCH($A474&amp;$D524,#REF!,0),MATCH(AO$3,#REF!,0)),0)</f>
        <v>0</v>
      </c>
      <c r="AP524" s="94">
        <f t="array" ref="AP524">IFERROR(INDEX(#REF!,MATCH($A474&amp;$D524,#REF!,0),MATCH(AP$3,#REF!,0)),0)</f>
        <v>0</v>
      </c>
      <c r="AQ524" s="94">
        <f t="array" ref="AQ524">IFERROR(INDEX(#REF!,MATCH($A474&amp;$D524,#REF!,0),MATCH(AQ$3,#REF!,0)),0)</f>
        <v>0</v>
      </c>
      <c r="AR524" s="94">
        <f t="array" ref="AR524">IFERROR(INDEX(#REF!,MATCH($A474&amp;$D524,#REF!,0),MATCH(AR$3,#REF!,0)),0)</f>
        <v>0</v>
      </c>
      <c r="AS524" s="94">
        <f t="array" ref="AS524">IFERROR(INDEX(#REF!,MATCH($A474&amp;$D524,#REF!,0),MATCH(AS$3,#REF!,0)),0)</f>
        <v>0</v>
      </c>
      <c r="AT524" s="94">
        <f t="array" ref="AT524">IFERROR(INDEX(#REF!,MATCH($A474&amp;$D524,#REF!,0),MATCH(AT$3,#REF!,0)),0)</f>
        <v>0</v>
      </c>
      <c r="AU524" s="94">
        <f t="array" ref="AU524">IFERROR(INDEX(#REF!,MATCH($A474&amp;$D524,#REF!,0),MATCH(AU$3,#REF!,0)),0)</f>
        <v>0</v>
      </c>
      <c r="AV524" s="94">
        <f t="array" ref="AV524">IFERROR(INDEX(#REF!,MATCH($A474&amp;$D524,#REF!,0),MATCH(AV$3,#REF!,0)),0)</f>
        <v>0</v>
      </c>
      <c r="AW524" s="94">
        <f t="array" ref="AW524">IFERROR(INDEX(#REF!,MATCH($A474&amp;$D524,#REF!,0),MATCH(AW$3,#REF!,0)),0)</f>
        <v>0</v>
      </c>
      <c r="AX524" s="94">
        <f t="array" ref="AX524">IFERROR(INDEX(#REF!,MATCH($A474&amp;$D524,#REF!,0),MATCH(AX$3,#REF!,0)),0)</f>
        <v>0</v>
      </c>
      <c r="AY524" s="94">
        <f t="array" ref="AY524">IFERROR(INDEX(#REF!,MATCH($A474&amp;$D524,#REF!,0),MATCH(AY$3,#REF!,0)),0)</f>
        <v>0</v>
      </c>
      <c r="AZ524" s="94">
        <f t="array" ref="AZ524">IFERROR(INDEX(#REF!,MATCH($A474&amp;$D524,#REF!,0),MATCH(AZ$3,#REF!,0)),0)</f>
        <v>0</v>
      </c>
      <c r="BA524" s="79"/>
      <c r="BB524" s="80">
        <f t="shared" si="1367"/>
        <v>0</v>
      </c>
      <c r="BC524" s="85" t="e">
        <f>BB524/BB476</f>
        <v>#DIV/0!</v>
      </c>
      <c r="BD524" s="60"/>
      <c r="BE524" s="94">
        <f>INDEX($BE$4:$BK$115,MATCH($D524,$D$4:$D$115,0),MATCH(BE$475,$BE$4:$BK$4,0))</f>
        <v>0</v>
      </c>
      <c r="BF524" s="115">
        <v>-10000</v>
      </c>
      <c r="BG524" s="112"/>
      <c r="BH524" s="111">
        <v>45870</v>
      </c>
      <c r="BI524" s="113">
        <f t="shared" si="1409"/>
        <v>0</v>
      </c>
      <c r="BJ524" s="112">
        <v>-1</v>
      </c>
      <c r="BK524" s="111">
        <v>46054</v>
      </c>
      <c r="BL524" s="60"/>
      <c r="BM524" s="94">
        <f t="array" ref="BM524">IFERROR(INDEX(#REF!,MATCH($A474&amp;$D524,#REF!,0),MATCH(BM$3,#REF!,0)),0)</f>
        <v>0</v>
      </c>
      <c r="BN524" s="94">
        <f t="array" ref="BN524">IFERROR(INDEX(#REF!,MATCH($A474&amp;$D524,#REF!,0),MATCH(BN$3,#REF!,0)),0)</f>
        <v>0</v>
      </c>
      <c r="BO524" s="94">
        <f t="array" ref="BO524">IFERROR(INDEX(#REF!,MATCH($A474&amp;$D524,#REF!,0),MATCH(BO$3,#REF!,0)),0)</f>
        <v>0</v>
      </c>
      <c r="BP524" s="94">
        <f t="array" ref="BP524">IFERROR(INDEX(#REF!,MATCH($A474&amp;$D524,#REF!,0),MATCH(BP$3,#REF!,0)),0)</f>
        <v>0</v>
      </c>
      <c r="BQ524" s="94" t="e">
        <f t="shared" si="1445"/>
        <v>#REF!</v>
      </c>
      <c r="BR524" s="94" t="e">
        <f t="shared" si="1445"/>
        <v>#REF!</v>
      </c>
      <c r="BS524" s="94" t="e">
        <f t="shared" si="1445"/>
        <v>#REF!</v>
      </c>
      <c r="BT524" s="94" t="e">
        <f t="shared" si="1445"/>
        <v>#REF!</v>
      </c>
      <c r="BU524" s="94" t="e">
        <f t="shared" si="1445"/>
        <v>#REF!</v>
      </c>
      <c r="BV524" s="94" t="e">
        <f t="shared" si="1445"/>
        <v>#REF!</v>
      </c>
      <c r="BW524" s="94" t="e">
        <f t="shared" si="1445"/>
        <v>#REF!</v>
      </c>
      <c r="BX524" s="94" t="e">
        <f t="shared" si="1445"/>
        <v>#REF!</v>
      </c>
      <c r="BY524" s="79"/>
      <c r="BZ524" s="80" t="e">
        <f t="shared" si="1369"/>
        <v>#REF!</v>
      </c>
      <c r="CA524" s="85" t="e">
        <f>BZ524/BZ476</f>
        <v>#REF!</v>
      </c>
      <c r="CB524" s="60"/>
      <c r="CC524" s="94" t="e">
        <f t="shared" ref="CC524:CN524" si="1447">((CC476*$G524*--(AND($BF524=0,$BG524=0))+$BF524+CC476*$BG524)*--(CC$3&gt;=$BH524))*(1+$BJ524*--(CC$3&gt;=$BK524))*--(IFERROR(MOD(MONTH(CC$3),$BI524),0)=0)</f>
        <v>#REF!</v>
      </c>
      <c r="CD524" s="94" t="e">
        <f t="shared" si="1447"/>
        <v>#REF!</v>
      </c>
      <c r="CE524" s="94" t="e">
        <f t="shared" si="1447"/>
        <v>#REF!</v>
      </c>
      <c r="CF524" s="94" t="e">
        <f t="shared" si="1447"/>
        <v>#REF!</v>
      </c>
      <c r="CG524" s="94" t="e">
        <f t="shared" si="1447"/>
        <v>#REF!</v>
      </c>
      <c r="CH524" s="94" t="e">
        <f t="shared" si="1447"/>
        <v>#REF!</v>
      </c>
      <c r="CI524" s="94" t="e">
        <f t="shared" si="1447"/>
        <v>#REF!</v>
      </c>
      <c r="CJ524" s="94" t="e">
        <f t="shared" si="1447"/>
        <v>#REF!</v>
      </c>
      <c r="CK524" s="94" t="e">
        <f t="shared" si="1447"/>
        <v>#REF!</v>
      </c>
      <c r="CL524" s="94" t="e">
        <f t="shared" si="1447"/>
        <v>#REF!</v>
      </c>
      <c r="CM524" s="94" t="e">
        <f t="shared" si="1447"/>
        <v>#REF!</v>
      </c>
      <c r="CN524" s="94" t="e">
        <f t="shared" si="1447"/>
        <v>#REF!</v>
      </c>
      <c r="CO524" s="79"/>
      <c r="CP524" s="80" t="e">
        <f t="shared" si="1371"/>
        <v>#REF!</v>
      </c>
      <c r="CQ524" s="85" t="e">
        <f>CP524/CP476</f>
        <v>#REF!</v>
      </c>
    </row>
    <row r="525" spans="1:95" ht="10.5" customHeight="1" x14ac:dyDescent="0.25">
      <c r="A525" s="70" t="str">
        <f t="shared" si="1406"/>
        <v>DespesaViagens e agendas externas</v>
      </c>
      <c r="B525" s="114" t="s">
        <v>53</v>
      </c>
      <c r="C525" s="70" t="s">
        <v>320</v>
      </c>
      <c r="D525" s="60" t="s">
        <v>130</v>
      </c>
      <c r="E525" s="60" t="e">
        <f>D474</f>
        <v>#REF!</v>
      </c>
      <c r="F525" s="60"/>
      <c r="G525" s="62">
        <v>-9.8452618553320515E-5</v>
      </c>
      <c r="H525" s="60"/>
      <c r="I525" s="67">
        <v>0</v>
      </c>
      <c r="J525" s="67">
        <v>0</v>
      </c>
      <c r="K525" s="67">
        <v>0</v>
      </c>
      <c r="L525" s="67">
        <v>0</v>
      </c>
      <c r="M525" s="67">
        <v>0</v>
      </c>
      <c r="N525" s="67">
        <v>0</v>
      </c>
      <c r="O525" s="67">
        <v>0</v>
      </c>
      <c r="P525" s="67">
        <v>0</v>
      </c>
      <c r="Q525" s="67">
        <v>0</v>
      </c>
      <c r="R525" s="67">
        <v>0</v>
      </c>
      <c r="S525" s="67">
        <v>0</v>
      </c>
      <c r="T525" s="67">
        <v>0</v>
      </c>
      <c r="U525" s="60"/>
      <c r="V525" s="87">
        <f t="shared" si="1363"/>
        <v>0</v>
      </c>
      <c r="W525" s="62" t="e">
        <f>V525/V476</f>
        <v>#REF!</v>
      </c>
      <c r="X525" s="60"/>
      <c r="Y525" s="67">
        <f t="array" ref="Y525">IFERROR(INDEX(#REF!,MATCH($A474&amp;$D525,#REF!,0),MATCH(Y$3,#REF!,0)),0)</f>
        <v>0</v>
      </c>
      <c r="Z525" s="67">
        <f t="array" ref="Z525">IFERROR(INDEX(#REF!,MATCH($A474&amp;$D525,#REF!,0),MATCH(Z$3,#REF!,0)),0)</f>
        <v>0</v>
      </c>
      <c r="AA525" s="67">
        <f t="array" ref="AA525">IFERROR(INDEX(#REF!,MATCH($A474&amp;$D525,#REF!,0),MATCH(AA$3,#REF!,0)),0)</f>
        <v>0</v>
      </c>
      <c r="AB525" s="67">
        <f t="array" ref="AB525">IFERROR(INDEX(#REF!,MATCH($A474&amp;$D525,#REF!,0),MATCH(AB$3,#REF!,0)),0)</f>
        <v>0</v>
      </c>
      <c r="AC525" s="67">
        <f t="array" ref="AC525">IFERROR(INDEX(#REF!,MATCH($A474&amp;$D525,#REF!,0),MATCH(AC$3,#REF!,0)),0)</f>
        <v>0</v>
      </c>
      <c r="AD525" s="67">
        <f t="array" ref="AD525">IFERROR(INDEX(#REF!,MATCH($A474&amp;$D525,#REF!,0),MATCH(AD$3,#REF!,0)),0)</f>
        <v>0</v>
      </c>
      <c r="AE525" s="67">
        <f t="array" ref="AE525">IFERROR(INDEX(#REF!,MATCH($A474&amp;$D525,#REF!,0),MATCH(AE$3,#REF!,0)),0)</f>
        <v>0</v>
      </c>
      <c r="AF525" s="67">
        <f t="array" ref="AF525">IFERROR(INDEX(#REF!,MATCH($A474&amp;$D525,#REF!,0),MATCH(AF$3,#REF!,0)),0)</f>
        <v>0</v>
      </c>
      <c r="AG525" s="67">
        <f t="array" ref="AG525">IFERROR(INDEX(#REF!,MATCH($A474&amp;$D525,#REF!,0),MATCH(AG$3,#REF!,0)),0)</f>
        <v>0</v>
      </c>
      <c r="AH525" s="67">
        <f t="array" ref="AH525">IFERROR(INDEX(#REF!,MATCH($A474&amp;$D525,#REF!,0),MATCH(AH$3,#REF!,0)),0)</f>
        <v>0</v>
      </c>
      <c r="AI525" s="67">
        <f t="array" ref="AI525">IFERROR(INDEX(#REF!,MATCH($A474&amp;$D525,#REF!,0),MATCH(AI$3,#REF!,0)),0)</f>
        <v>0</v>
      </c>
      <c r="AJ525" s="67">
        <f t="array" ref="AJ525">IFERROR(INDEX(#REF!,MATCH($A474&amp;$D525,#REF!,0),MATCH(AJ$3,#REF!,0)),0)</f>
        <v>0</v>
      </c>
      <c r="AK525" s="60"/>
      <c r="AL525" s="87">
        <f t="shared" si="1365"/>
        <v>0</v>
      </c>
      <c r="AM525" s="62" t="e">
        <f>AL525/AL476</f>
        <v>#DIV/0!</v>
      </c>
      <c r="AN525" s="60" t="e">
        <f>D474&amp;D525</f>
        <v>#REF!</v>
      </c>
      <c r="AO525" s="67">
        <f t="array" ref="AO525">IFERROR(INDEX(#REF!,MATCH($A474&amp;$D525,#REF!,0),MATCH(AO$3,#REF!,0)),0)</f>
        <v>0</v>
      </c>
      <c r="AP525" s="67">
        <f t="array" ref="AP525">IFERROR(INDEX(#REF!,MATCH($A474&amp;$D525,#REF!,0),MATCH(AP$3,#REF!,0)),0)</f>
        <v>0</v>
      </c>
      <c r="AQ525" s="67">
        <f t="array" ref="AQ525">IFERROR(INDEX(#REF!,MATCH($A474&amp;$D525,#REF!,0),MATCH(AQ$3,#REF!,0)),0)</f>
        <v>0</v>
      </c>
      <c r="AR525" s="67">
        <f t="array" ref="AR525">IFERROR(INDEX(#REF!,MATCH($A474&amp;$D525,#REF!,0),MATCH(AR$3,#REF!,0)),0)</f>
        <v>0</v>
      </c>
      <c r="AS525" s="67">
        <f t="array" ref="AS525">IFERROR(INDEX(#REF!,MATCH($A474&amp;$D525,#REF!,0),MATCH(AS$3,#REF!,0)),0)</f>
        <v>0</v>
      </c>
      <c r="AT525" s="67">
        <f t="array" ref="AT525">IFERROR(INDEX(#REF!,MATCH($A474&amp;$D525,#REF!,0),MATCH(AT$3,#REF!,0)),0)</f>
        <v>0</v>
      </c>
      <c r="AU525" s="67">
        <f t="array" ref="AU525">IFERROR(INDEX(#REF!,MATCH($A474&amp;$D525,#REF!,0),MATCH(AU$3,#REF!,0)),0)</f>
        <v>0</v>
      </c>
      <c r="AV525" s="67">
        <f t="array" ref="AV525">IFERROR(INDEX(#REF!,MATCH($A474&amp;$D525,#REF!,0),MATCH(AV$3,#REF!,0)),0)</f>
        <v>0</v>
      </c>
      <c r="AW525" s="67">
        <f t="array" ref="AW525">IFERROR(INDEX(#REF!,MATCH($A474&amp;$D525,#REF!,0),MATCH(AW$3,#REF!,0)),0)</f>
        <v>0</v>
      </c>
      <c r="AX525" s="67">
        <f t="array" ref="AX525">IFERROR(INDEX(#REF!,MATCH($A474&amp;$D525,#REF!,0),MATCH(AX$3,#REF!,0)),0)</f>
        <v>0</v>
      </c>
      <c r="AY525" s="67">
        <f t="array" ref="AY525">IFERROR(INDEX(#REF!,MATCH($A474&amp;$D525,#REF!,0),MATCH(AY$3,#REF!,0)),0)</f>
        <v>0</v>
      </c>
      <c r="AZ525" s="67">
        <f t="array" ref="AZ525">IFERROR(INDEX(#REF!,MATCH($A474&amp;$D525,#REF!,0),MATCH(AZ$3,#REF!,0)),0)</f>
        <v>0</v>
      </c>
      <c r="BA525" s="60"/>
      <c r="BB525" s="87">
        <f t="shared" si="1367"/>
        <v>0</v>
      </c>
      <c r="BC525" s="62" t="e">
        <f>BB525/BB476</f>
        <v>#DIV/0!</v>
      </c>
      <c r="BD525" s="60"/>
      <c r="BE525" s="67">
        <f>INDEX($BE$4:$BK$115,MATCH($D525,$D$4:$D$115,0),MATCH(BE$475,$BE$4:$BK$4,0))</f>
        <v>0</v>
      </c>
      <c r="BF525" s="119">
        <f>INDEX($BE$4:$BK$115,MATCH($D525,$D$4:$D$115,0),MATCH(BF$475,$BE$4:$BK$4,0))</f>
        <v>-700</v>
      </c>
      <c r="BG525" s="120">
        <f>INDEX($BE$4:$BK$115,MATCH($D525,$D$4:$D$115,0),MATCH(BG$475,$BE$4:$BK$4,0))</f>
        <v>0</v>
      </c>
      <c r="BH525" s="121" t="e">
        <f>BH476</f>
        <v>#REF!</v>
      </c>
      <c r="BI525" s="69">
        <f t="shared" si="1409"/>
        <v>3</v>
      </c>
      <c r="BJ525" s="120">
        <v>-1</v>
      </c>
      <c r="BK525" s="121">
        <v>46054</v>
      </c>
      <c r="BL525" s="60"/>
      <c r="BM525" s="67">
        <f t="array" ref="BM525">IFERROR(INDEX(#REF!,MATCH($A474&amp;$D525,#REF!,0),MATCH(BM$3,#REF!,0)),0)</f>
        <v>0</v>
      </c>
      <c r="BN525" s="67">
        <f t="array" ref="BN525">IFERROR(INDEX(#REF!,MATCH($A474&amp;$D525,#REF!,0),MATCH(BN$3,#REF!,0)),0)</f>
        <v>0</v>
      </c>
      <c r="BO525" s="67">
        <f t="array" ref="BO525">IFERROR(INDEX(#REF!,MATCH($A474&amp;$D525,#REF!,0),MATCH(BO$3,#REF!,0)),0)</f>
        <v>0</v>
      </c>
      <c r="BP525" s="67">
        <f t="array" ref="BP525">IFERROR(INDEX(#REF!,MATCH($A474&amp;$D525,#REF!,0),MATCH(BP$3,#REF!,0)),0)</f>
        <v>0</v>
      </c>
      <c r="BQ525" s="67" t="e">
        <f t="shared" ref="BQ525:BX525" si="1448">((BQ476*$G525*--(AND($BF525=0,$BG525=0))+$BF525+BQ476*$BG525)*--(BQ$3&gt;=$BH525))*(1+$BJ525*--(BQ$3&gt;=$BK525))*--(IFERROR(MOD(MONTH(BQ$3),$BI525),0)=0)</f>
        <v>#REF!</v>
      </c>
      <c r="BR525" s="67" t="e">
        <f t="shared" si="1448"/>
        <v>#REF!</v>
      </c>
      <c r="BS525" s="67" t="e">
        <f t="shared" si="1448"/>
        <v>#REF!</v>
      </c>
      <c r="BT525" s="67" t="e">
        <f t="shared" si="1448"/>
        <v>#REF!</v>
      </c>
      <c r="BU525" s="67" t="e">
        <f t="shared" si="1448"/>
        <v>#REF!</v>
      </c>
      <c r="BV525" s="67" t="e">
        <f t="shared" si="1448"/>
        <v>#REF!</v>
      </c>
      <c r="BW525" s="67" t="e">
        <f t="shared" si="1448"/>
        <v>#REF!</v>
      </c>
      <c r="BX525" s="67" t="e">
        <f t="shared" si="1448"/>
        <v>#REF!</v>
      </c>
      <c r="BY525" s="60"/>
      <c r="BZ525" s="87" t="e">
        <f t="shared" si="1369"/>
        <v>#REF!</v>
      </c>
      <c r="CA525" s="62" t="e">
        <f>BZ525/BZ476</f>
        <v>#REF!</v>
      </c>
      <c r="CB525" s="60"/>
      <c r="CC525" s="67" t="e">
        <f t="shared" ref="CC525:CN525" si="1449">((CC476*$G525*--(AND($BF525=0,$BG525=0))+$BF525+CC476*$BG525)*--(CC$3&gt;=$BH525))*(1+$BJ525*--(CC$3&gt;=$BK525))*--(IFERROR(MOD(MONTH(CC$3),$BI525),0)=0)</f>
        <v>#REF!</v>
      </c>
      <c r="CD525" s="67" t="e">
        <f t="shared" si="1449"/>
        <v>#REF!</v>
      </c>
      <c r="CE525" s="67" t="e">
        <f t="shared" si="1449"/>
        <v>#REF!</v>
      </c>
      <c r="CF525" s="67" t="e">
        <f t="shared" si="1449"/>
        <v>#REF!</v>
      </c>
      <c r="CG525" s="67" t="e">
        <f t="shared" si="1449"/>
        <v>#REF!</v>
      </c>
      <c r="CH525" s="67" t="e">
        <f t="shared" si="1449"/>
        <v>#REF!</v>
      </c>
      <c r="CI525" s="67" t="e">
        <f t="shared" si="1449"/>
        <v>#REF!</v>
      </c>
      <c r="CJ525" s="67" t="e">
        <f t="shared" si="1449"/>
        <v>#REF!</v>
      </c>
      <c r="CK525" s="67" t="e">
        <f t="shared" si="1449"/>
        <v>#REF!</v>
      </c>
      <c r="CL525" s="67" t="e">
        <f t="shared" si="1449"/>
        <v>#REF!</v>
      </c>
      <c r="CM525" s="67" t="e">
        <f t="shared" si="1449"/>
        <v>#REF!</v>
      </c>
      <c r="CN525" s="67" t="e">
        <f t="shared" si="1449"/>
        <v>#REF!</v>
      </c>
      <c r="CO525" s="60"/>
      <c r="CP525" s="87" t="e">
        <f t="shared" si="1371"/>
        <v>#REF!</v>
      </c>
      <c r="CQ525" s="62" t="e">
        <f>CP525/CP476</f>
        <v>#REF!</v>
      </c>
    </row>
    <row r="526" spans="1:95" ht="10.5" customHeight="1" x14ac:dyDescent="0.25">
      <c r="A526" s="70" t="str">
        <f t="shared" si="1406"/>
        <v>DespesaAtivações de inauguração</v>
      </c>
      <c r="B526" s="114" t="s">
        <v>53</v>
      </c>
      <c r="C526" s="70" t="s">
        <v>284</v>
      </c>
      <c r="D526" s="60" t="s">
        <v>285</v>
      </c>
      <c r="E526" s="60" t="e">
        <f>D474</f>
        <v>#REF!</v>
      </c>
      <c r="F526" s="60"/>
      <c r="G526" s="62">
        <v>-1.3904791493680641E-4</v>
      </c>
      <c r="H526" s="60"/>
      <c r="I526" s="67">
        <v>0</v>
      </c>
      <c r="J526" s="67">
        <v>0</v>
      </c>
      <c r="K526" s="67">
        <v>0</v>
      </c>
      <c r="L526" s="67">
        <v>0</v>
      </c>
      <c r="M526" s="67">
        <v>0</v>
      </c>
      <c r="N526" s="67">
        <v>0</v>
      </c>
      <c r="O526" s="67">
        <v>0</v>
      </c>
      <c r="P526" s="67">
        <v>0</v>
      </c>
      <c r="Q526" s="67">
        <v>0</v>
      </c>
      <c r="R526" s="67">
        <v>0</v>
      </c>
      <c r="S526" s="67">
        <v>0</v>
      </c>
      <c r="T526" s="67">
        <v>0</v>
      </c>
      <c r="U526" s="60"/>
      <c r="V526" s="87">
        <f t="shared" si="1363"/>
        <v>0</v>
      </c>
      <c r="W526" s="62" t="e">
        <f>V526/V474</f>
        <v>#DIV/0!</v>
      </c>
      <c r="X526" s="60"/>
      <c r="Y526" s="67">
        <f t="shared" ref="Y526:AJ526" si="1450">SUM(Y527:Y529)</f>
        <v>0</v>
      </c>
      <c r="Z526" s="67">
        <f t="shared" si="1450"/>
        <v>0</v>
      </c>
      <c r="AA526" s="67">
        <f t="shared" si="1450"/>
        <v>0</v>
      </c>
      <c r="AB526" s="67">
        <f t="shared" si="1450"/>
        <v>0</v>
      </c>
      <c r="AC526" s="67">
        <f t="shared" si="1450"/>
        <v>0</v>
      </c>
      <c r="AD526" s="67">
        <f t="shared" si="1450"/>
        <v>0</v>
      </c>
      <c r="AE526" s="67">
        <f t="shared" si="1450"/>
        <v>0</v>
      </c>
      <c r="AF526" s="67">
        <f t="shared" si="1450"/>
        <v>0</v>
      </c>
      <c r="AG526" s="67">
        <f t="shared" si="1450"/>
        <v>0</v>
      </c>
      <c r="AH526" s="67">
        <f t="shared" si="1450"/>
        <v>0</v>
      </c>
      <c r="AI526" s="67">
        <f t="shared" si="1450"/>
        <v>0</v>
      </c>
      <c r="AJ526" s="67">
        <f t="shared" si="1450"/>
        <v>0</v>
      </c>
      <c r="AK526" s="60"/>
      <c r="AL526" s="87">
        <f t="shared" si="1365"/>
        <v>0</v>
      </c>
      <c r="AM526" s="62" t="e">
        <f>AL526/AL474</f>
        <v>#DIV/0!</v>
      </c>
      <c r="AN526" s="60" t="e">
        <f>D474&amp;D526</f>
        <v>#REF!</v>
      </c>
      <c r="AO526" s="67">
        <f t="shared" ref="AO526:AZ526" si="1451">SUM(AO527:AO529)</f>
        <v>0</v>
      </c>
      <c r="AP526" s="67">
        <f t="shared" si="1451"/>
        <v>0</v>
      </c>
      <c r="AQ526" s="67">
        <f t="shared" si="1451"/>
        <v>0</v>
      </c>
      <c r="AR526" s="67">
        <f t="shared" si="1451"/>
        <v>0</v>
      </c>
      <c r="AS526" s="67">
        <f t="shared" si="1451"/>
        <v>0</v>
      </c>
      <c r="AT526" s="67">
        <f t="shared" si="1451"/>
        <v>0</v>
      </c>
      <c r="AU526" s="67">
        <f t="shared" si="1451"/>
        <v>0</v>
      </c>
      <c r="AV526" s="67">
        <f t="shared" si="1451"/>
        <v>0</v>
      </c>
      <c r="AW526" s="67">
        <f t="shared" si="1451"/>
        <v>0</v>
      </c>
      <c r="AX526" s="67">
        <f t="shared" si="1451"/>
        <v>0</v>
      </c>
      <c r="AY526" s="67">
        <f t="shared" si="1451"/>
        <v>0</v>
      </c>
      <c r="AZ526" s="67">
        <f t="shared" si="1451"/>
        <v>0</v>
      </c>
      <c r="BA526" s="60"/>
      <c r="BB526" s="87">
        <f t="shared" si="1367"/>
        <v>0</v>
      </c>
      <c r="BC526" s="62" t="e">
        <f>BB526/BB474</f>
        <v>#DIV/0!</v>
      </c>
      <c r="BD526" s="60"/>
      <c r="BE526" s="67"/>
      <c r="BF526" s="119"/>
      <c r="BG526" s="120"/>
      <c r="BH526" s="121"/>
      <c r="BI526" s="69"/>
      <c r="BJ526" s="120">
        <v>-1</v>
      </c>
      <c r="BK526" s="121">
        <v>46054</v>
      </c>
      <c r="BL526" s="60"/>
      <c r="BM526" s="67">
        <f t="shared" ref="BM526:BX526" si="1452">SUM(BM527:BM529)</f>
        <v>0</v>
      </c>
      <c r="BN526" s="67">
        <f t="shared" si="1452"/>
        <v>0</v>
      </c>
      <c r="BO526" s="67">
        <f t="shared" si="1452"/>
        <v>0</v>
      </c>
      <c r="BP526" s="67">
        <f t="shared" si="1452"/>
        <v>0</v>
      </c>
      <c r="BQ526" s="67" t="e">
        <f t="shared" si="1452"/>
        <v>#REF!</v>
      </c>
      <c r="BR526" s="67" t="e">
        <f t="shared" si="1452"/>
        <v>#REF!</v>
      </c>
      <c r="BS526" s="67" t="e">
        <f t="shared" si="1452"/>
        <v>#REF!</v>
      </c>
      <c r="BT526" s="67" t="e">
        <f t="shared" si="1452"/>
        <v>#REF!</v>
      </c>
      <c r="BU526" s="67" t="e">
        <f t="shared" si="1452"/>
        <v>#REF!</v>
      </c>
      <c r="BV526" s="67" t="e">
        <f t="shared" si="1452"/>
        <v>#REF!</v>
      </c>
      <c r="BW526" s="67" t="e">
        <f t="shared" si="1452"/>
        <v>#REF!</v>
      </c>
      <c r="BX526" s="67" t="e">
        <f t="shared" si="1452"/>
        <v>#REF!</v>
      </c>
      <c r="BY526" s="60"/>
      <c r="BZ526" s="87" t="e">
        <f t="shared" si="1369"/>
        <v>#REF!</v>
      </c>
      <c r="CA526" s="62" t="e">
        <f>BZ526/BZ474</f>
        <v>#REF!</v>
      </c>
      <c r="CB526" s="60"/>
      <c r="CC526" s="67" t="e">
        <f t="shared" ref="CC526:CN526" si="1453">SUM(CC527:CC529)</f>
        <v>#REF!</v>
      </c>
      <c r="CD526" s="67" t="e">
        <f t="shared" si="1453"/>
        <v>#REF!</v>
      </c>
      <c r="CE526" s="67" t="e">
        <f t="shared" si="1453"/>
        <v>#REF!</v>
      </c>
      <c r="CF526" s="67" t="e">
        <f t="shared" si="1453"/>
        <v>#REF!</v>
      </c>
      <c r="CG526" s="67" t="e">
        <f t="shared" si="1453"/>
        <v>#REF!</v>
      </c>
      <c r="CH526" s="67" t="e">
        <f t="shared" si="1453"/>
        <v>#REF!</v>
      </c>
      <c r="CI526" s="67" t="e">
        <f t="shared" si="1453"/>
        <v>#REF!</v>
      </c>
      <c r="CJ526" s="67" t="e">
        <f t="shared" si="1453"/>
        <v>#REF!</v>
      </c>
      <c r="CK526" s="67" t="e">
        <f t="shared" si="1453"/>
        <v>#REF!</v>
      </c>
      <c r="CL526" s="67" t="e">
        <f t="shared" si="1453"/>
        <v>#REF!</v>
      </c>
      <c r="CM526" s="67" t="e">
        <f t="shared" si="1453"/>
        <v>#REF!</v>
      </c>
      <c r="CN526" s="67" t="e">
        <f t="shared" si="1453"/>
        <v>#REF!</v>
      </c>
      <c r="CO526" s="60"/>
      <c r="CP526" s="87" t="e">
        <f t="shared" si="1371"/>
        <v>#REF!</v>
      </c>
      <c r="CQ526" s="62" t="e">
        <f>CP526/CP474</f>
        <v>#REF!</v>
      </c>
    </row>
    <row r="527" spans="1:95" ht="10.5" customHeight="1" outlineLevel="1" x14ac:dyDescent="0.25">
      <c r="A527" s="70" t="str">
        <f t="shared" si="1406"/>
        <v>DespesaDespesas inaugurais</v>
      </c>
      <c r="B527" s="114" t="s">
        <v>53</v>
      </c>
      <c r="C527" s="78" t="s">
        <v>284</v>
      </c>
      <c r="D527" s="79" t="s">
        <v>286</v>
      </c>
      <c r="E527" s="79" t="e">
        <f>D474</f>
        <v>#REF!</v>
      </c>
      <c r="F527" s="79"/>
      <c r="G527" s="85">
        <v>-1.3904791493680641E-4</v>
      </c>
      <c r="H527" s="79"/>
      <c r="I527" s="94">
        <v>0</v>
      </c>
      <c r="J527" s="94">
        <v>0</v>
      </c>
      <c r="K527" s="94">
        <v>0</v>
      </c>
      <c r="L527" s="94">
        <v>0</v>
      </c>
      <c r="M527" s="94">
        <v>0</v>
      </c>
      <c r="N527" s="94">
        <v>0</v>
      </c>
      <c r="O527" s="94">
        <v>0</v>
      </c>
      <c r="P527" s="94">
        <v>0</v>
      </c>
      <c r="Q527" s="94">
        <v>0</v>
      </c>
      <c r="R527" s="94">
        <v>0</v>
      </c>
      <c r="S527" s="94">
        <v>0</v>
      </c>
      <c r="T527" s="94">
        <v>0</v>
      </c>
      <c r="U527" s="79"/>
      <c r="V527" s="80">
        <f t="shared" si="1363"/>
        <v>0</v>
      </c>
      <c r="W527" s="91" t="e">
        <f>V527/V474</f>
        <v>#DIV/0!</v>
      </c>
      <c r="X527" s="60"/>
      <c r="Y527" s="94">
        <v>0</v>
      </c>
      <c r="Z527" s="94">
        <v>0</v>
      </c>
      <c r="AA527" s="94">
        <v>0</v>
      </c>
      <c r="AB527" s="94">
        <v>0</v>
      </c>
      <c r="AC527" s="94">
        <v>0</v>
      </c>
      <c r="AD527" s="94">
        <v>0</v>
      </c>
      <c r="AE527" s="94">
        <v>0</v>
      </c>
      <c r="AF527" s="94">
        <v>0</v>
      </c>
      <c r="AG527" s="94">
        <v>0</v>
      </c>
      <c r="AH527" s="94">
        <v>0</v>
      </c>
      <c r="AI527" s="94">
        <v>0</v>
      </c>
      <c r="AJ527" s="94">
        <v>0</v>
      </c>
      <c r="AK527" s="79"/>
      <c r="AL527" s="80">
        <f t="shared" si="1365"/>
        <v>0</v>
      </c>
      <c r="AM527" s="91" t="e">
        <f>AL527/AL474</f>
        <v>#DIV/0!</v>
      </c>
      <c r="AN527" s="60" t="e">
        <f>D474&amp;D527</f>
        <v>#REF!</v>
      </c>
      <c r="AO527" s="94">
        <v>0</v>
      </c>
      <c r="AP527" s="94">
        <v>0</v>
      </c>
      <c r="AQ527" s="94">
        <v>0</v>
      </c>
      <c r="AR527" s="94">
        <v>0</v>
      </c>
      <c r="AS527" s="94">
        <v>0</v>
      </c>
      <c r="AT527" s="94">
        <v>0</v>
      </c>
      <c r="AU527" s="94">
        <v>0</v>
      </c>
      <c r="AV527" s="94">
        <v>0</v>
      </c>
      <c r="AW527" s="94">
        <v>0</v>
      </c>
      <c r="AX527" s="94">
        <v>0</v>
      </c>
      <c r="AY527" s="94">
        <v>0</v>
      </c>
      <c r="AZ527" s="94">
        <v>0</v>
      </c>
      <c r="BA527" s="79"/>
      <c r="BB527" s="80">
        <f t="shared" si="1367"/>
        <v>0</v>
      </c>
      <c r="BC527" s="91" t="e">
        <f>BB527/BB474</f>
        <v>#DIV/0!</v>
      </c>
      <c r="BD527" s="60"/>
      <c r="BE527" s="94">
        <f t="array" ref="BE527">INDEX($BE$4:$BK$115,MATCH($D527,$D$4:$D$115,0),MATCH(BE$475,$BE$4:$BK$4,0))</f>
        <v>0</v>
      </c>
      <c r="BF527" s="115">
        <v>0</v>
      </c>
      <c r="BG527" s="115">
        <f t="array" ref="BG527">INDEX($BE$4:$BK$115,MATCH($D527,$D$4:$D$115,0),MATCH(BG$475,$BE$4:$BK$4,0))</f>
        <v>0</v>
      </c>
      <c r="BH527" s="111" t="e">
        <f>BH476</f>
        <v>#REF!</v>
      </c>
      <c r="BI527" s="115">
        <f t="array" ref="BI527">INDEX($BE$4:$BK$115,MATCH($D527,$D$4:$D$115,0),MATCH(BI$475,$BE$4:$BK$4,0))</f>
        <v>0</v>
      </c>
      <c r="BJ527" s="112">
        <v>-1</v>
      </c>
      <c r="BK527" s="111">
        <v>46054</v>
      </c>
      <c r="BL527" s="60"/>
      <c r="BM527" s="94">
        <v>0</v>
      </c>
      <c r="BN527" s="94">
        <v>0</v>
      </c>
      <c r="BO527" s="94">
        <v>0</v>
      </c>
      <c r="BP527" s="94">
        <v>0</v>
      </c>
      <c r="BQ527" s="94" t="e">
        <f t="shared" ref="BQ527:BX527" si="1454">((BQ475*$G527*--(AND($BF527=0,$BG527=0))+$BF527+BQ475*$BG527)*--(BQ$3&gt;=$BH527))*(1+$BJ527*--(BQ$3&gt;=$BK527))*--(IFERROR(MOD(MONTH(BQ$3),$BI527),0)=0)</f>
        <v>#REF!</v>
      </c>
      <c r="BR527" s="94" t="e">
        <f t="shared" si="1454"/>
        <v>#REF!</v>
      </c>
      <c r="BS527" s="94" t="e">
        <f t="shared" si="1454"/>
        <v>#REF!</v>
      </c>
      <c r="BT527" s="94" t="e">
        <f t="shared" si="1454"/>
        <v>#REF!</v>
      </c>
      <c r="BU527" s="94" t="e">
        <f t="shared" si="1454"/>
        <v>#REF!</v>
      </c>
      <c r="BV527" s="94" t="e">
        <f t="shared" si="1454"/>
        <v>#REF!</v>
      </c>
      <c r="BW527" s="94" t="e">
        <f t="shared" si="1454"/>
        <v>#REF!</v>
      </c>
      <c r="BX527" s="94" t="e">
        <f t="shared" si="1454"/>
        <v>#REF!</v>
      </c>
      <c r="BY527" s="79"/>
      <c r="BZ527" s="80" t="e">
        <f t="shared" si="1369"/>
        <v>#REF!</v>
      </c>
      <c r="CA527" s="91" t="e">
        <f>BZ527/BZ474</f>
        <v>#REF!</v>
      </c>
      <c r="CB527" s="60"/>
      <c r="CC527" s="94" t="e">
        <f t="shared" ref="CC527:CN527" si="1455">((CC475*$G527*--(AND($BF527=0,$BG527=0))+$BF527+CC475*$BG527)*--(CC$3&gt;=$BH527))*(1+$BJ527*--(CC$3&gt;=$BK527))*--(IFERROR(MOD(MONTH(CC$3),$BI527),0)=0)</f>
        <v>#REF!</v>
      </c>
      <c r="CD527" s="94" t="e">
        <f t="shared" si="1455"/>
        <v>#REF!</v>
      </c>
      <c r="CE527" s="94" t="e">
        <f t="shared" si="1455"/>
        <v>#REF!</v>
      </c>
      <c r="CF527" s="94" t="e">
        <f t="shared" si="1455"/>
        <v>#REF!</v>
      </c>
      <c r="CG527" s="94" t="e">
        <f t="shared" si="1455"/>
        <v>#REF!</v>
      </c>
      <c r="CH527" s="94" t="e">
        <f t="shared" si="1455"/>
        <v>#REF!</v>
      </c>
      <c r="CI527" s="94" t="e">
        <f t="shared" si="1455"/>
        <v>#REF!</v>
      </c>
      <c r="CJ527" s="94" t="e">
        <f t="shared" si="1455"/>
        <v>#REF!</v>
      </c>
      <c r="CK527" s="94" t="e">
        <f t="shared" si="1455"/>
        <v>#REF!</v>
      </c>
      <c r="CL527" s="94" t="e">
        <f t="shared" si="1455"/>
        <v>#REF!</v>
      </c>
      <c r="CM527" s="94" t="e">
        <f t="shared" si="1455"/>
        <v>#REF!</v>
      </c>
      <c r="CN527" s="94" t="e">
        <f t="shared" si="1455"/>
        <v>#REF!</v>
      </c>
      <c r="CO527" s="79"/>
      <c r="CP527" s="80" t="e">
        <f t="shared" si="1371"/>
        <v>#REF!</v>
      </c>
      <c r="CQ527" s="91" t="e">
        <f>CP527/CP474</f>
        <v>#REF!</v>
      </c>
    </row>
    <row r="528" spans="1:95" ht="10.5" customHeight="1" outlineLevel="1" x14ac:dyDescent="0.25">
      <c r="A528" s="70" t="str">
        <f t="shared" si="1406"/>
        <v>DespesaEnxoval inaugural</v>
      </c>
      <c r="B528" s="114" t="s">
        <v>53</v>
      </c>
      <c r="C528" s="78" t="s">
        <v>266</v>
      </c>
      <c r="D528" s="79" t="s">
        <v>287</v>
      </c>
      <c r="E528" s="79" t="e">
        <f>D474</f>
        <v>#REF!</v>
      </c>
      <c r="F528" s="79"/>
      <c r="G528" s="85">
        <v>0</v>
      </c>
      <c r="H528" s="79"/>
      <c r="I528" s="94">
        <v>0</v>
      </c>
      <c r="J528" s="94">
        <v>0</v>
      </c>
      <c r="K528" s="94">
        <v>0</v>
      </c>
      <c r="L528" s="94">
        <v>0</v>
      </c>
      <c r="M528" s="94">
        <v>0</v>
      </c>
      <c r="N528" s="94">
        <v>0</v>
      </c>
      <c r="O528" s="94">
        <v>0</v>
      </c>
      <c r="P528" s="94">
        <v>0</v>
      </c>
      <c r="Q528" s="94">
        <v>0</v>
      </c>
      <c r="R528" s="94">
        <v>0</v>
      </c>
      <c r="S528" s="94">
        <v>0</v>
      </c>
      <c r="T528" s="94">
        <v>0</v>
      </c>
      <c r="U528" s="79"/>
      <c r="V528" s="80">
        <f t="shared" si="1363"/>
        <v>0</v>
      </c>
      <c r="W528" s="85" t="e">
        <f>V528/V474</f>
        <v>#DIV/0!</v>
      </c>
      <c r="X528" s="60"/>
      <c r="Y528" s="94">
        <v>0</v>
      </c>
      <c r="Z528" s="94">
        <v>0</v>
      </c>
      <c r="AA528" s="94">
        <v>0</v>
      </c>
      <c r="AB528" s="94">
        <v>0</v>
      </c>
      <c r="AC528" s="94">
        <v>0</v>
      </c>
      <c r="AD528" s="94">
        <v>0</v>
      </c>
      <c r="AE528" s="94">
        <v>0</v>
      </c>
      <c r="AF528" s="94">
        <v>0</v>
      </c>
      <c r="AG528" s="94">
        <v>0</v>
      </c>
      <c r="AH528" s="94">
        <v>0</v>
      </c>
      <c r="AI528" s="94">
        <v>0</v>
      </c>
      <c r="AJ528" s="94">
        <v>0</v>
      </c>
      <c r="AK528" s="79"/>
      <c r="AL528" s="80">
        <f t="shared" si="1365"/>
        <v>0</v>
      </c>
      <c r="AM528" s="91" t="e">
        <f>AL528/AL474</f>
        <v>#DIV/0!</v>
      </c>
      <c r="AN528" s="60" t="e">
        <f>D474&amp;D528</f>
        <v>#REF!</v>
      </c>
      <c r="AO528" s="94">
        <v>0</v>
      </c>
      <c r="AP528" s="94">
        <v>0</v>
      </c>
      <c r="AQ528" s="94">
        <v>0</v>
      </c>
      <c r="AR528" s="94">
        <v>0</v>
      </c>
      <c r="AS528" s="94">
        <v>0</v>
      </c>
      <c r="AT528" s="94">
        <v>0</v>
      </c>
      <c r="AU528" s="94">
        <v>0</v>
      </c>
      <c r="AV528" s="94">
        <v>0</v>
      </c>
      <c r="AW528" s="94">
        <v>0</v>
      </c>
      <c r="AX528" s="94">
        <v>0</v>
      </c>
      <c r="AY528" s="94">
        <v>0</v>
      </c>
      <c r="AZ528" s="94">
        <v>0</v>
      </c>
      <c r="BA528" s="79"/>
      <c r="BB528" s="80">
        <f t="shared" si="1367"/>
        <v>0</v>
      </c>
      <c r="BC528" s="91" t="e">
        <f>BB528/BB474</f>
        <v>#DIV/0!</v>
      </c>
      <c r="BD528" s="60"/>
      <c r="BE528" s="94">
        <v>0</v>
      </c>
      <c r="BF528" s="115">
        <v>0</v>
      </c>
      <c r="BG528" s="115"/>
      <c r="BH528" s="111" t="e">
        <f>EDATE(BH476,1)</f>
        <v>#REF!</v>
      </c>
      <c r="BI528" s="115"/>
      <c r="BJ528" s="112">
        <v>-1</v>
      </c>
      <c r="BK528" s="111">
        <v>46054</v>
      </c>
      <c r="BL528" s="60"/>
      <c r="BM528" s="94">
        <v>0</v>
      </c>
      <c r="BN528" s="94">
        <v>0</v>
      </c>
      <c r="BO528" s="94">
        <v>0</v>
      </c>
      <c r="BP528" s="94">
        <v>0</v>
      </c>
      <c r="BQ528" s="94" t="e">
        <f t="shared" ref="BQ528:BX530" si="1456">((BQ474*$G528*--(AND($BF528=0,$BG528=0))+$BF528+BQ474*$BG528)*--(BQ$3&gt;=$BH528))*(1+$BJ528*--(BQ$3&gt;=$BK528))*--(IFERROR(MOD(MONTH(BQ$3),$BI528),0)=0)</f>
        <v>#REF!</v>
      </c>
      <c r="BR528" s="94" t="e">
        <f t="shared" si="1456"/>
        <v>#REF!</v>
      </c>
      <c r="BS528" s="94" t="e">
        <f t="shared" si="1456"/>
        <v>#REF!</v>
      </c>
      <c r="BT528" s="94" t="e">
        <f t="shared" si="1456"/>
        <v>#REF!</v>
      </c>
      <c r="BU528" s="94" t="e">
        <f t="shared" si="1456"/>
        <v>#REF!</v>
      </c>
      <c r="BV528" s="94" t="e">
        <f t="shared" si="1456"/>
        <v>#REF!</v>
      </c>
      <c r="BW528" s="94" t="e">
        <f t="shared" si="1456"/>
        <v>#REF!</v>
      </c>
      <c r="BX528" s="94" t="e">
        <f t="shared" si="1456"/>
        <v>#REF!</v>
      </c>
      <c r="BY528" s="79"/>
      <c r="BZ528" s="80" t="e">
        <f t="shared" si="1369"/>
        <v>#REF!</v>
      </c>
      <c r="CA528" s="91" t="e">
        <f>BZ528/BZ474</f>
        <v>#REF!</v>
      </c>
      <c r="CB528" s="60"/>
      <c r="CC528" s="94" t="e">
        <f t="shared" ref="CC528:CN528" si="1457">((CC474*$G528*--(AND($BF528=0,$BG528=0))+$BF528+CC474*$BG528)*--(CC$3&gt;=$BH528))*(1+$BJ528*--(CC$3&gt;=$BK528))*--(IFERROR(MOD(MONTH(CC$3),$BI528),0)=0)</f>
        <v>#REF!</v>
      </c>
      <c r="CD528" s="94" t="e">
        <f t="shared" si="1457"/>
        <v>#REF!</v>
      </c>
      <c r="CE528" s="94" t="e">
        <f t="shared" si="1457"/>
        <v>#REF!</v>
      </c>
      <c r="CF528" s="94" t="e">
        <f t="shared" si="1457"/>
        <v>#REF!</v>
      </c>
      <c r="CG528" s="94" t="e">
        <f t="shared" si="1457"/>
        <v>#REF!</v>
      </c>
      <c r="CH528" s="94" t="e">
        <f t="shared" si="1457"/>
        <v>#REF!</v>
      </c>
      <c r="CI528" s="94" t="e">
        <f t="shared" si="1457"/>
        <v>#REF!</v>
      </c>
      <c r="CJ528" s="94" t="e">
        <f t="shared" si="1457"/>
        <v>#REF!</v>
      </c>
      <c r="CK528" s="94" t="e">
        <f t="shared" si="1457"/>
        <v>#REF!</v>
      </c>
      <c r="CL528" s="94" t="e">
        <f t="shared" si="1457"/>
        <v>#REF!</v>
      </c>
      <c r="CM528" s="94" t="e">
        <f t="shared" si="1457"/>
        <v>#REF!</v>
      </c>
      <c r="CN528" s="94" t="e">
        <f t="shared" si="1457"/>
        <v>#REF!</v>
      </c>
      <c r="CO528" s="79"/>
      <c r="CP528" s="80" t="e">
        <f t="shared" si="1371"/>
        <v>#REF!</v>
      </c>
      <c r="CQ528" s="91" t="e">
        <f>CP528/CP474</f>
        <v>#REF!</v>
      </c>
    </row>
    <row r="529" spans="1:95" ht="10.5" customHeight="1" outlineLevel="1" x14ac:dyDescent="0.25">
      <c r="A529" s="70" t="str">
        <f t="shared" si="1406"/>
        <v>DespesaMídia inaugural</v>
      </c>
      <c r="B529" s="114" t="s">
        <v>53</v>
      </c>
      <c r="C529" s="78" t="s">
        <v>266</v>
      </c>
      <c r="D529" s="79" t="s">
        <v>288</v>
      </c>
      <c r="E529" s="79" t="e">
        <f>D474</f>
        <v>#REF!</v>
      </c>
      <c r="F529" s="79"/>
      <c r="G529" s="85">
        <v>0</v>
      </c>
      <c r="H529" s="79"/>
      <c r="I529" s="94">
        <v>0</v>
      </c>
      <c r="J529" s="94">
        <v>0</v>
      </c>
      <c r="K529" s="94">
        <v>0</v>
      </c>
      <c r="L529" s="94">
        <v>0</v>
      </c>
      <c r="M529" s="94">
        <v>0</v>
      </c>
      <c r="N529" s="94">
        <v>0</v>
      </c>
      <c r="O529" s="94">
        <v>0</v>
      </c>
      <c r="P529" s="94">
        <v>0</v>
      </c>
      <c r="Q529" s="94">
        <v>0</v>
      </c>
      <c r="R529" s="94">
        <v>0</v>
      </c>
      <c r="S529" s="94">
        <v>0</v>
      </c>
      <c r="T529" s="94">
        <v>0</v>
      </c>
      <c r="U529" s="79"/>
      <c r="V529" s="80">
        <f t="shared" si="1363"/>
        <v>0</v>
      </c>
      <c r="W529" s="91" t="e">
        <f>V529/V474</f>
        <v>#DIV/0!</v>
      </c>
      <c r="X529" s="60"/>
      <c r="Y529" s="94">
        <v>0</v>
      </c>
      <c r="Z529" s="94">
        <v>0</v>
      </c>
      <c r="AA529" s="94">
        <v>0</v>
      </c>
      <c r="AB529" s="94">
        <v>0</v>
      </c>
      <c r="AC529" s="94">
        <v>0</v>
      </c>
      <c r="AD529" s="94">
        <v>0</v>
      </c>
      <c r="AE529" s="94">
        <v>0</v>
      </c>
      <c r="AF529" s="94">
        <v>0</v>
      </c>
      <c r="AG529" s="94">
        <v>0</v>
      </c>
      <c r="AH529" s="94">
        <v>0</v>
      </c>
      <c r="AI529" s="94">
        <v>0</v>
      </c>
      <c r="AJ529" s="94">
        <v>0</v>
      </c>
      <c r="AK529" s="79"/>
      <c r="AL529" s="80">
        <f t="shared" si="1365"/>
        <v>0</v>
      </c>
      <c r="AM529" s="85" t="e">
        <f>AL529/AL476</f>
        <v>#DIV/0!</v>
      </c>
      <c r="AN529" s="60" t="e">
        <f>D474&amp;D529</f>
        <v>#REF!</v>
      </c>
      <c r="AO529" s="94">
        <v>0</v>
      </c>
      <c r="AP529" s="94">
        <v>0</v>
      </c>
      <c r="AQ529" s="94">
        <v>0</v>
      </c>
      <c r="AR529" s="94">
        <v>0</v>
      </c>
      <c r="AS529" s="94">
        <v>0</v>
      </c>
      <c r="AT529" s="94">
        <v>0</v>
      </c>
      <c r="AU529" s="94">
        <v>0</v>
      </c>
      <c r="AV529" s="94">
        <v>0</v>
      </c>
      <c r="AW529" s="94">
        <v>0</v>
      </c>
      <c r="AX529" s="94">
        <v>0</v>
      </c>
      <c r="AY529" s="94">
        <v>0</v>
      </c>
      <c r="AZ529" s="94">
        <v>0</v>
      </c>
      <c r="BA529" s="79"/>
      <c r="BB529" s="80">
        <f t="shared" si="1367"/>
        <v>0</v>
      </c>
      <c r="BC529" s="85" t="e">
        <f>BB529/BB476</f>
        <v>#DIV/0!</v>
      </c>
      <c r="BD529" s="60"/>
      <c r="BE529" s="94" t="e">
        <f t="array" ref="BE529">INDEX(#REF!,MATCH($D474,#REF!,0),MATCH("Parcelamento "&amp;$D529,#REF!,0))</f>
        <v>#REF!</v>
      </c>
      <c r="BF529" s="115" t="e">
        <f t="array" ref="BF529">INDEX(#REF!,MATCH($D474,#REF!,0),MATCH("Parcela "&amp;$D529,#REF!,0))</f>
        <v>#REF!</v>
      </c>
      <c r="BG529" s="115"/>
      <c r="BH529" s="111" t="e">
        <f>BH476</f>
        <v>#REF!</v>
      </c>
      <c r="BI529" s="115"/>
      <c r="BJ529" s="112">
        <v>-1</v>
      </c>
      <c r="BK529" s="111">
        <v>46054</v>
      </c>
      <c r="BL529" s="60"/>
      <c r="BM529" s="94">
        <v>0</v>
      </c>
      <c r="BN529" s="94">
        <v>0</v>
      </c>
      <c r="BO529" s="94">
        <v>0</v>
      </c>
      <c r="BP529" s="94">
        <v>0</v>
      </c>
      <c r="BQ529" s="94" t="e">
        <f t="shared" si="1456"/>
        <v>#REF!</v>
      </c>
      <c r="BR529" s="94" t="e">
        <f t="shared" si="1456"/>
        <v>#REF!</v>
      </c>
      <c r="BS529" s="94" t="e">
        <f t="shared" si="1456"/>
        <v>#REF!</v>
      </c>
      <c r="BT529" s="94" t="e">
        <f t="shared" si="1456"/>
        <v>#REF!</v>
      </c>
      <c r="BU529" s="94" t="e">
        <f t="shared" si="1456"/>
        <v>#REF!</v>
      </c>
      <c r="BV529" s="94" t="e">
        <f t="shared" si="1456"/>
        <v>#REF!</v>
      </c>
      <c r="BW529" s="94" t="e">
        <f t="shared" si="1456"/>
        <v>#REF!</v>
      </c>
      <c r="BX529" s="94" t="e">
        <f t="shared" si="1456"/>
        <v>#REF!</v>
      </c>
      <c r="BY529" s="79"/>
      <c r="BZ529" s="80" t="e">
        <f t="shared" si="1369"/>
        <v>#REF!</v>
      </c>
      <c r="CA529" s="85" t="e">
        <f>BZ529/BZ476</f>
        <v>#REF!</v>
      </c>
      <c r="CB529" s="60"/>
      <c r="CC529" s="94" t="e">
        <f t="shared" ref="CC529:CN529" si="1458">((CC475*$G529*--(AND($BF529=0,$BG529=0))+$BF529+CC475*$BG529)*--(CC$3&gt;=$BH529))*(1+$BJ529*--(CC$3&gt;=$BK529))*--(IFERROR(MOD(MONTH(CC$3),$BI529),0)=0)</f>
        <v>#REF!</v>
      </c>
      <c r="CD529" s="94" t="e">
        <f t="shared" si="1458"/>
        <v>#REF!</v>
      </c>
      <c r="CE529" s="94" t="e">
        <f t="shared" si="1458"/>
        <v>#REF!</v>
      </c>
      <c r="CF529" s="94" t="e">
        <f t="shared" si="1458"/>
        <v>#REF!</v>
      </c>
      <c r="CG529" s="94" t="e">
        <f t="shared" si="1458"/>
        <v>#REF!</v>
      </c>
      <c r="CH529" s="94" t="e">
        <f t="shared" si="1458"/>
        <v>#REF!</v>
      </c>
      <c r="CI529" s="94" t="e">
        <f t="shared" si="1458"/>
        <v>#REF!</v>
      </c>
      <c r="CJ529" s="94" t="e">
        <f t="shared" si="1458"/>
        <v>#REF!</v>
      </c>
      <c r="CK529" s="94" t="e">
        <f t="shared" si="1458"/>
        <v>#REF!</v>
      </c>
      <c r="CL529" s="94" t="e">
        <f t="shared" si="1458"/>
        <v>#REF!</v>
      </c>
      <c r="CM529" s="94" t="e">
        <f t="shared" si="1458"/>
        <v>#REF!</v>
      </c>
      <c r="CN529" s="94" t="e">
        <f t="shared" si="1458"/>
        <v>#REF!</v>
      </c>
      <c r="CO529" s="79"/>
      <c r="CP529" s="80" t="e">
        <f t="shared" si="1371"/>
        <v>#REF!</v>
      </c>
      <c r="CQ529" s="85" t="e">
        <f>CP529/CP476</f>
        <v>#REF!</v>
      </c>
    </row>
    <row r="530" spans="1:95" ht="10.5" customHeight="1" x14ac:dyDescent="0.25">
      <c r="A530" s="70" t="str">
        <f t="shared" si="1406"/>
        <v>DespesaTarifas bancárias</v>
      </c>
      <c r="B530" s="114" t="s">
        <v>53</v>
      </c>
      <c r="C530" s="70" t="s">
        <v>284</v>
      </c>
      <c r="D530" s="60" t="s">
        <v>152</v>
      </c>
      <c r="E530" s="60" t="e">
        <f>D474</f>
        <v>#REF!</v>
      </c>
      <c r="F530" s="60"/>
      <c r="G530" s="62">
        <v>-1.3904791493680641E-4</v>
      </c>
      <c r="H530" s="60"/>
      <c r="I530" s="67">
        <v>0</v>
      </c>
      <c r="J530" s="67">
        <v>0</v>
      </c>
      <c r="K530" s="67">
        <v>0</v>
      </c>
      <c r="L530" s="67">
        <v>0</v>
      </c>
      <c r="M530" s="67">
        <v>0</v>
      </c>
      <c r="N530" s="67">
        <v>0</v>
      </c>
      <c r="O530" s="67">
        <v>0</v>
      </c>
      <c r="P530" s="67">
        <v>0</v>
      </c>
      <c r="Q530" s="67">
        <v>0</v>
      </c>
      <c r="R530" s="67">
        <v>0</v>
      </c>
      <c r="S530" s="67">
        <v>0</v>
      </c>
      <c r="T530" s="67">
        <v>0</v>
      </c>
      <c r="U530" s="60"/>
      <c r="V530" s="87">
        <f t="shared" ref="V530:V551" si="1459">SUM(I530:T530)</f>
        <v>0</v>
      </c>
      <c r="W530" s="62" t="e">
        <f>V530/V476</f>
        <v>#REF!</v>
      </c>
      <c r="X530" s="60"/>
      <c r="Y530" s="67">
        <f t="array" ref="Y530">IFERROR(INDEX(#REF!,MATCH($A474&amp;$D530,#REF!,0),MATCH(Y$3,#REF!,0)),0)</f>
        <v>0</v>
      </c>
      <c r="Z530" s="67">
        <f t="array" ref="Z530">IFERROR(INDEX(#REF!,MATCH($A474&amp;$D530,#REF!,0),MATCH(Z$3,#REF!,0)),0)</f>
        <v>0</v>
      </c>
      <c r="AA530" s="67">
        <f t="array" ref="AA530">IFERROR(INDEX(#REF!,MATCH($A474&amp;$D530,#REF!,0),MATCH(AA$3,#REF!,0)),0)</f>
        <v>0</v>
      </c>
      <c r="AB530" s="67">
        <f t="array" ref="AB530">IFERROR(INDEX(#REF!,MATCH($A474&amp;$D530,#REF!,0),MATCH(AB$3,#REF!,0)),0)</f>
        <v>0</v>
      </c>
      <c r="AC530" s="67">
        <f t="array" ref="AC530">IFERROR(INDEX(#REF!,MATCH($A474&amp;$D530,#REF!,0),MATCH(AC$3,#REF!,0)),0)</f>
        <v>0</v>
      </c>
      <c r="AD530" s="67">
        <f t="array" ref="AD530">IFERROR(INDEX(#REF!,MATCH($A474&amp;$D530,#REF!,0),MATCH(AD$3,#REF!,0)),0)</f>
        <v>0</v>
      </c>
      <c r="AE530" s="67">
        <f t="array" ref="AE530">IFERROR(INDEX(#REF!,MATCH($A474&amp;$D530,#REF!,0),MATCH(AE$3,#REF!,0)),0)</f>
        <v>0</v>
      </c>
      <c r="AF530" s="67">
        <f t="array" ref="AF530">IFERROR(INDEX(#REF!,MATCH($A474&amp;$D530,#REF!,0),MATCH(AF$3,#REF!,0)),0)</f>
        <v>0</v>
      </c>
      <c r="AG530" s="67">
        <f t="array" ref="AG530">IFERROR(INDEX(#REF!,MATCH($A474&amp;$D530,#REF!,0),MATCH(AG$3,#REF!,0)),0)</f>
        <v>0</v>
      </c>
      <c r="AH530" s="67">
        <f t="array" ref="AH530">IFERROR(INDEX(#REF!,MATCH($A474&amp;$D530,#REF!,0),MATCH(AH$3,#REF!,0)),0)</f>
        <v>0</v>
      </c>
      <c r="AI530" s="67">
        <f t="array" ref="AI530">IFERROR(INDEX(#REF!,MATCH($A474&amp;$D530,#REF!,0),MATCH(AI$3,#REF!,0)),0)</f>
        <v>0</v>
      </c>
      <c r="AJ530" s="67">
        <f t="array" ref="AJ530">IFERROR(INDEX(#REF!,MATCH($A474&amp;$D530,#REF!,0),MATCH(AJ$3,#REF!,0)),0)</f>
        <v>0</v>
      </c>
      <c r="AK530" s="60"/>
      <c r="AL530" s="87">
        <f t="shared" ref="AL530:AL551" si="1460">SUM(Y530:AJ530)</f>
        <v>0</v>
      </c>
      <c r="AM530" s="62" t="e">
        <f>AL530/AL476</f>
        <v>#DIV/0!</v>
      </c>
      <c r="AN530" s="60" t="e">
        <f>D474&amp;D530</f>
        <v>#REF!</v>
      </c>
      <c r="AO530" s="67">
        <f t="array" ref="AO530">IFERROR(INDEX(#REF!,MATCH($A474&amp;$D530,#REF!,0),MATCH(AO$3,#REF!,0)),0)</f>
        <v>0</v>
      </c>
      <c r="AP530" s="67">
        <f t="array" ref="AP530">IFERROR(INDEX(#REF!,MATCH($A474&amp;$D530,#REF!,0),MATCH(AP$3,#REF!,0)),0)</f>
        <v>0</v>
      </c>
      <c r="AQ530" s="67">
        <f t="array" ref="AQ530">IFERROR(INDEX(#REF!,MATCH($A474&amp;$D530,#REF!,0),MATCH(AQ$3,#REF!,0)),0)</f>
        <v>0</v>
      </c>
      <c r="AR530" s="67">
        <f t="array" ref="AR530">IFERROR(INDEX(#REF!,MATCH($A474&amp;$D530,#REF!,0),MATCH(AR$3,#REF!,0)),0)</f>
        <v>0</v>
      </c>
      <c r="AS530" s="67">
        <f t="array" ref="AS530">IFERROR(INDEX(#REF!,MATCH($A474&amp;$D530,#REF!,0),MATCH(AS$3,#REF!,0)),0)</f>
        <v>0</v>
      </c>
      <c r="AT530" s="67">
        <f t="array" ref="AT530">IFERROR(INDEX(#REF!,MATCH($A474&amp;$D530,#REF!,0),MATCH(AT$3,#REF!,0)),0)</f>
        <v>0</v>
      </c>
      <c r="AU530" s="67">
        <f t="array" ref="AU530">IFERROR(INDEX(#REF!,MATCH($A474&amp;$D530,#REF!,0),MATCH(AU$3,#REF!,0)),0)</f>
        <v>0</v>
      </c>
      <c r="AV530" s="67">
        <f t="array" ref="AV530">IFERROR(INDEX(#REF!,MATCH($A474&amp;$D530,#REF!,0),MATCH(AV$3,#REF!,0)),0)</f>
        <v>0</v>
      </c>
      <c r="AW530" s="67">
        <f t="array" ref="AW530">IFERROR(INDEX(#REF!,MATCH($A474&amp;$D530,#REF!,0),MATCH(AW$3,#REF!,0)),0)</f>
        <v>0</v>
      </c>
      <c r="AX530" s="67">
        <f t="array" ref="AX530">IFERROR(INDEX(#REF!,MATCH($A474&amp;$D530,#REF!,0),MATCH(AX$3,#REF!,0)),0)</f>
        <v>0</v>
      </c>
      <c r="AY530" s="67">
        <f t="array" ref="AY530">IFERROR(INDEX(#REF!,MATCH($A474&amp;$D530,#REF!,0),MATCH(AY$3,#REF!,0)),0)</f>
        <v>0</v>
      </c>
      <c r="AZ530" s="67">
        <f t="array" ref="AZ530">IFERROR(INDEX(#REF!,MATCH($A474&amp;$D530,#REF!,0),MATCH(AZ$3,#REF!,0)),0)</f>
        <v>0</v>
      </c>
      <c r="BA530" s="60"/>
      <c r="BB530" s="87">
        <f t="shared" ref="BB530:BB551" si="1461">SUM(AO530:AZ530)</f>
        <v>0</v>
      </c>
      <c r="BC530" s="62" t="e">
        <f>BB530/BB476</f>
        <v>#DIV/0!</v>
      </c>
      <c r="BD530" s="60"/>
      <c r="BE530" s="67">
        <f t="shared" ref="BE530:BG536" si="1462">INDEX($BE$4:$BK$115,MATCH($D530,$D$4:$D$115,0),MATCH(BE$475,$BE$4:$BK$4,0))</f>
        <v>0</v>
      </c>
      <c r="BF530" s="119">
        <f t="shared" si="1462"/>
        <v>-200</v>
      </c>
      <c r="BG530" s="120">
        <f t="shared" si="1462"/>
        <v>0</v>
      </c>
      <c r="BH530" s="121" t="e">
        <f>BH476</f>
        <v>#REF!</v>
      </c>
      <c r="BI530" s="69">
        <f t="shared" ref="BI530:BI536" si="1463">INDEX($BE$4:$BK$115,MATCH($D530,$D$4:$D$115,0),MATCH(BI$475,$BE$4:$BK$4,0))</f>
        <v>0</v>
      </c>
      <c r="BJ530" s="120">
        <v>-1</v>
      </c>
      <c r="BK530" s="121">
        <v>46054</v>
      </c>
      <c r="BL530" s="60"/>
      <c r="BM530" s="67">
        <f t="array" ref="BM530">IFERROR(INDEX(#REF!,MATCH($A474&amp;$D530,#REF!,0),MATCH(BM$3,#REF!,0)),0)</f>
        <v>0</v>
      </c>
      <c r="BN530" s="67">
        <f t="array" ref="BN530">IFERROR(INDEX(#REF!,MATCH($A474&amp;$D530,#REF!,0),MATCH(BN$3,#REF!,0)),0)</f>
        <v>0</v>
      </c>
      <c r="BO530" s="67">
        <f t="array" ref="BO530">IFERROR(INDEX(#REF!,MATCH($A474&amp;$D530,#REF!,0),MATCH(BO$3,#REF!,0)),0)</f>
        <v>0</v>
      </c>
      <c r="BP530" s="67">
        <f t="array" ref="BP530">IFERROR(INDEX(#REF!,MATCH($A474&amp;$D530,#REF!,0),MATCH(BP$3,#REF!,0)),0)</f>
        <v>0</v>
      </c>
      <c r="BQ530" s="67" t="e">
        <f t="shared" si="1456"/>
        <v>#REF!</v>
      </c>
      <c r="BR530" s="67" t="e">
        <f t="shared" si="1456"/>
        <v>#REF!</v>
      </c>
      <c r="BS530" s="67" t="e">
        <f t="shared" si="1456"/>
        <v>#REF!</v>
      </c>
      <c r="BT530" s="67" t="e">
        <f t="shared" si="1456"/>
        <v>#REF!</v>
      </c>
      <c r="BU530" s="67" t="e">
        <f t="shared" si="1456"/>
        <v>#REF!</v>
      </c>
      <c r="BV530" s="67" t="e">
        <f t="shared" si="1456"/>
        <v>#REF!</v>
      </c>
      <c r="BW530" s="67" t="e">
        <f t="shared" si="1456"/>
        <v>#REF!</v>
      </c>
      <c r="BX530" s="67" t="e">
        <f t="shared" si="1456"/>
        <v>#REF!</v>
      </c>
      <c r="BY530" s="60"/>
      <c r="BZ530" s="87" t="e">
        <f t="shared" ref="BZ530:BZ551" si="1464">SUM(BM530:BX530)</f>
        <v>#REF!</v>
      </c>
      <c r="CA530" s="62" t="e">
        <f>BZ530/BZ476</f>
        <v>#REF!</v>
      </c>
      <c r="CB530" s="60"/>
      <c r="CC530" s="67" t="e">
        <f t="shared" ref="CC530:CN530" si="1465">((CC476*$G530*--(AND($BF530=0,$BG530=0))+$BF530+CC476*$BG530)*--(CC$3&gt;=$BH530))*(1+$BJ530*--(CC$3&gt;=$BK530))*--(IFERROR(MOD(MONTH(CC$3),$BI530),0)=0)</f>
        <v>#REF!</v>
      </c>
      <c r="CD530" s="67" t="e">
        <f t="shared" si="1465"/>
        <v>#REF!</v>
      </c>
      <c r="CE530" s="67" t="e">
        <f t="shared" si="1465"/>
        <v>#REF!</v>
      </c>
      <c r="CF530" s="67" t="e">
        <f t="shared" si="1465"/>
        <v>#REF!</v>
      </c>
      <c r="CG530" s="67" t="e">
        <f t="shared" si="1465"/>
        <v>#REF!</v>
      </c>
      <c r="CH530" s="67" t="e">
        <f t="shared" si="1465"/>
        <v>#REF!</v>
      </c>
      <c r="CI530" s="67" t="e">
        <f t="shared" si="1465"/>
        <v>#REF!</v>
      </c>
      <c r="CJ530" s="67" t="e">
        <f t="shared" si="1465"/>
        <v>#REF!</v>
      </c>
      <c r="CK530" s="67" t="e">
        <f t="shared" si="1465"/>
        <v>#REF!</v>
      </c>
      <c r="CL530" s="67" t="e">
        <f t="shared" si="1465"/>
        <v>#REF!</v>
      </c>
      <c r="CM530" s="67" t="e">
        <f t="shared" si="1465"/>
        <v>#REF!</v>
      </c>
      <c r="CN530" s="67" t="e">
        <f t="shared" si="1465"/>
        <v>#REF!</v>
      </c>
      <c r="CO530" s="60"/>
      <c r="CP530" s="87" t="e">
        <f t="shared" ref="CP530:CP551" si="1466">SUM(CC530:CN530)</f>
        <v>#REF!</v>
      </c>
      <c r="CQ530" s="62" t="e">
        <f>CP530/CP476</f>
        <v>#REF!</v>
      </c>
    </row>
    <row r="531" spans="1:95" ht="10.5" customHeight="1" x14ac:dyDescent="0.25">
      <c r="A531" s="70" t="str">
        <f t="shared" si="1406"/>
        <v>DespesaTaxas legais</v>
      </c>
      <c r="B531" s="114" t="s">
        <v>53</v>
      </c>
      <c r="C531" s="70" t="s">
        <v>289</v>
      </c>
      <c r="D531" s="60" t="s">
        <v>155</v>
      </c>
      <c r="E531" s="60" t="e">
        <f>D474</f>
        <v>#REF!</v>
      </c>
      <c r="F531" s="60"/>
      <c r="G531" s="62">
        <v>-3.3913645337667141E-4</v>
      </c>
      <c r="H531" s="60"/>
      <c r="I531" s="67">
        <v>0</v>
      </c>
      <c r="J531" s="67">
        <v>0</v>
      </c>
      <c r="K531" s="67">
        <v>0</v>
      </c>
      <c r="L531" s="67">
        <v>0</v>
      </c>
      <c r="M531" s="67">
        <v>0</v>
      </c>
      <c r="N531" s="67">
        <v>0</v>
      </c>
      <c r="O531" s="67">
        <v>0</v>
      </c>
      <c r="P531" s="67">
        <v>0</v>
      </c>
      <c r="Q531" s="67">
        <v>0</v>
      </c>
      <c r="R531" s="67">
        <v>0</v>
      </c>
      <c r="S531" s="67">
        <v>0</v>
      </c>
      <c r="T531" s="67">
        <v>0</v>
      </c>
      <c r="U531" s="60"/>
      <c r="V531" s="87">
        <f t="shared" si="1459"/>
        <v>0</v>
      </c>
      <c r="W531" s="62" t="e">
        <f>V531/V476</f>
        <v>#REF!</v>
      </c>
      <c r="X531" s="60"/>
      <c r="Y531" s="67">
        <f t="array" ref="Y531">IFERROR(INDEX(#REF!,MATCH($A474&amp;$D531,#REF!,0),MATCH(Y$3,#REF!,0)),0)</f>
        <v>0</v>
      </c>
      <c r="Z531" s="67">
        <f t="array" ref="Z531">IFERROR(INDEX(#REF!,MATCH($A474&amp;$D531,#REF!,0),MATCH(Z$3,#REF!,0)),0)</f>
        <v>0</v>
      </c>
      <c r="AA531" s="67">
        <f t="array" ref="AA531">IFERROR(INDEX(#REF!,MATCH($A474&amp;$D531,#REF!,0),MATCH(AA$3,#REF!,0)),0)</f>
        <v>0</v>
      </c>
      <c r="AB531" s="67">
        <f t="array" ref="AB531">IFERROR(INDEX(#REF!,MATCH($A474&amp;$D531,#REF!,0),MATCH(AB$3,#REF!,0)),0)</f>
        <v>0</v>
      </c>
      <c r="AC531" s="67">
        <f t="array" ref="AC531">IFERROR(INDEX(#REF!,MATCH($A474&amp;$D531,#REF!,0),MATCH(AC$3,#REF!,0)),0)</f>
        <v>0</v>
      </c>
      <c r="AD531" s="67">
        <f t="array" ref="AD531">IFERROR(INDEX(#REF!,MATCH($A474&amp;$D531,#REF!,0),MATCH(AD$3,#REF!,0)),0)</f>
        <v>0</v>
      </c>
      <c r="AE531" s="67">
        <f t="array" ref="AE531">IFERROR(INDEX(#REF!,MATCH($A474&amp;$D531,#REF!,0),MATCH(AE$3,#REF!,0)),0)</f>
        <v>0</v>
      </c>
      <c r="AF531" s="67">
        <f t="array" ref="AF531">IFERROR(INDEX(#REF!,MATCH($A474&amp;$D531,#REF!,0),MATCH(AF$3,#REF!,0)),0)</f>
        <v>0</v>
      </c>
      <c r="AG531" s="67">
        <f t="array" ref="AG531">IFERROR(INDEX(#REF!,MATCH($A474&amp;$D531,#REF!,0),MATCH(AG$3,#REF!,0)),0)</f>
        <v>0</v>
      </c>
      <c r="AH531" s="67">
        <f t="array" ref="AH531">IFERROR(INDEX(#REF!,MATCH($A474&amp;$D531,#REF!,0),MATCH(AH$3,#REF!,0)),0)</f>
        <v>0</v>
      </c>
      <c r="AI531" s="67">
        <f t="array" ref="AI531">IFERROR(INDEX(#REF!,MATCH($A474&amp;$D531,#REF!,0),MATCH(AI$3,#REF!,0)),0)</f>
        <v>0</v>
      </c>
      <c r="AJ531" s="67">
        <f t="array" ref="AJ531">IFERROR(INDEX(#REF!,MATCH($A474&amp;$D531,#REF!,0),MATCH(AJ$3,#REF!,0)),0)</f>
        <v>0</v>
      </c>
      <c r="AK531" s="60"/>
      <c r="AL531" s="87">
        <f t="shared" si="1460"/>
        <v>0</v>
      </c>
      <c r="AM531" s="62" t="e">
        <f>AL531/AL476</f>
        <v>#DIV/0!</v>
      </c>
      <c r="AN531" s="60" t="e">
        <f>D474&amp;D531</f>
        <v>#REF!</v>
      </c>
      <c r="AO531" s="67">
        <f t="array" ref="AO531">IFERROR(INDEX(#REF!,MATCH($A474&amp;$D531,#REF!,0),MATCH(AO$3,#REF!,0)),0)</f>
        <v>0</v>
      </c>
      <c r="AP531" s="67">
        <f t="array" ref="AP531">IFERROR(INDEX(#REF!,MATCH($A474&amp;$D531,#REF!,0),MATCH(AP$3,#REF!,0)),0)</f>
        <v>0</v>
      </c>
      <c r="AQ531" s="67">
        <f t="array" ref="AQ531">IFERROR(INDEX(#REF!,MATCH($A474&amp;$D531,#REF!,0),MATCH(AQ$3,#REF!,0)),0)</f>
        <v>0</v>
      </c>
      <c r="AR531" s="67">
        <f t="array" ref="AR531">IFERROR(INDEX(#REF!,MATCH($A474&amp;$D531,#REF!,0),MATCH(AR$3,#REF!,0)),0)</f>
        <v>0</v>
      </c>
      <c r="AS531" s="67">
        <f t="array" ref="AS531">IFERROR(INDEX(#REF!,MATCH($A474&amp;$D531,#REF!,0),MATCH(AS$3,#REF!,0)),0)</f>
        <v>0</v>
      </c>
      <c r="AT531" s="67">
        <f t="array" ref="AT531">IFERROR(INDEX(#REF!,MATCH($A474&amp;$D531,#REF!,0),MATCH(AT$3,#REF!,0)),0)</f>
        <v>0</v>
      </c>
      <c r="AU531" s="67">
        <f t="array" ref="AU531">IFERROR(INDEX(#REF!,MATCH($A474&amp;$D531,#REF!,0),MATCH(AU$3,#REF!,0)),0)</f>
        <v>0</v>
      </c>
      <c r="AV531" s="67">
        <f t="array" ref="AV531">IFERROR(INDEX(#REF!,MATCH($A474&amp;$D531,#REF!,0),MATCH(AV$3,#REF!,0)),0)</f>
        <v>0</v>
      </c>
      <c r="AW531" s="67">
        <f t="array" ref="AW531">IFERROR(INDEX(#REF!,MATCH($A474&amp;$D531,#REF!,0),MATCH(AW$3,#REF!,0)),0)</f>
        <v>0</v>
      </c>
      <c r="AX531" s="67">
        <f t="array" ref="AX531">IFERROR(INDEX(#REF!,MATCH($A474&amp;$D531,#REF!,0),MATCH(AX$3,#REF!,0)),0)</f>
        <v>0</v>
      </c>
      <c r="AY531" s="67">
        <f t="array" ref="AY531">IFERROR(INDEX(#REF!,MATCH($A474&amp;$D531,#REF!,0),MATCH(AY$3,#REF!,0)),0)</f>
        <v>0</v>
      </c>
      <c r="AZ531" s="67">
        <f t="array" ref="AZ531">IFERROR(INDEX(#REF!,MATCH($A474&amp;$D531,#REF!,0),MATCH(AZ$3,#REF!,0)),0)</f>
        <v>0</v>
      </c>
      <c r="BA531" s="60"/>
      <c r="BB531" s="87">
        <f t="shared" si="1461"/>
        <v>0</v>
      </c>
      <c r="BC531" s="62" t="e">
        <f>BB531/BB476</f>
        <v>#DIV/0!</v>
      </c>
      <c r="BD531" s="60"/>
      <c r="BE531" s="67" t="str">
        <f t="shared" si="1462"/>
        <v>Abertura filial</v>
      </c>
      <c r="BF531" s="119">
        <f t="shared" si="1462"/>
        <v>-750</v>
      </c>
      <c r="BG531" s="120">
        <f t="shared" si="1462"/>
        <v>0</v>
      </c>
      <c r="BH531" s="121" t="e">
        <f>BH476</f>
        <v>#REF!</v>
      </c>
      <c r="BI531" s="121">
        <f t="shared" si="1463"/>
        <v>0</v>
      </c>
      <c r="BJ531" s="120">
        <v>-1</v>
      </c>
      <c r="BK531" s="121">
        <v>46054</v>
      </c>
      <c r="BL531" s="60"/>
      <c r="BM531" s="67">
        <f t="array" ref="BM531">IFERROR(INDEX(#REF!,MATCH($A474&amp;$D531,#REF!,0),MATCH(BM$3,#REF!,0)),0)</f>
        <v>0</v>
      </c>
      <c r="BN531" s="67">
        <f t="array" ref="BN531">IFERROR(INDEX(#REF!,MATCH($A474&amp;$D531,#REF!,0),MATCH(BN$3,#REF!,0)),0)</f>
        <v>0</v>
      </c>
      <c r="BO531" s="67">
        <f t="array" ref="BO531">IFERROR(INDEX(#REF!,MATCH($A474&amp;$D531,#REF!,0),MATCH(BO$3,#REF!,0)),0)</f>
        <v>0</v>
      </c>
      <c r="BP531" s="67">
        <f t="array" ref="BP531">IFERROR(INDEX(#REF!,MATCH($A474&amp;$D531,#REF!,0),MATCH(BP$3,#REF!,0)),0)</f>
        <v>0</v>
      </c>
      <c r="BQ531" s="67" t="e">
        <f t="shared" ref="BQ531:BX531" si="1467">((BQ476*$G531*--(AND($BF531=0,$BG531=0))+$BF531+BQ476*$BG531)*--(BQ$3&gt;=$BH531))*(1+$BJ531*--(BQ$3&gt;=$BK531))*--(IFERROR(MOD(MONTH(BQ$3),$BI531),0)=0)</f>
        <v>#REF!</v>
      </c>
      <c r="BR531" s="67" t="e">
        <f t="shared" si="1467"/>
        <v>#REF!</v>
      </c>
      <c r="BS531" s="67" t="e">
        <f t="shared" si="1467"/>
        <v>#REF!</v>
      </c>
      <c r="BT531" s="67" t="e">
        <f t="shared" si="1467"/>
        <v>#REF!</v>
      </c>
      <c r="BU531" s="67" t="e">
        <f t="shared" si="1467"/>
        <v>#REF!</v>
      </c>
      <c r="BV531" s="67" t="e">
        <f t="shared" si="1467"/>
        <v>#REF!</v>
      </c>
      <c r="BW531" s="67" t="e">
        <f t="shared" si="1467"/>
        <v>#REF!</v>
      </c>
      <c r="BX531" s="67" t="e">
        <f t="shared" si="1467"/>
        <v>#REF!</v>
      </c>
      <c r="BY531" s="60"/>
      <c r="BZ531" s="87" t="e">
        <f t="shared" si="1464"/>
        <v>#REF!</v>
      </c>
      <c r="CA531" s="62" t="e">
        <f>BZ531/BZ476</f>
        <v>#REF!</v>
      </c>
      <c r="CB531" s="60"/>
      <c r="CC531" s="67" t="e">
        <f t="shared" ref="CC531:CN531" si="1468">((CC476*$G531*--(AND($BF531=0,$BG531=0))+$BF531+CC476*$BG531)*--(CC$3&gt;=$BH531))*(1+$BJ531*--(CC$3&gt;=$BK531))*--(IFERROR(MOD(MONTH(CC$3),$BI531),0)=0)</f>
        <v>#REF!</v>
      </c>
      <c r="CD531" s="67" t="e">
        <f t="shared" si="1468"/>
        <v>#REF!</v>
      </c>
      <c r="CE531" s="67" t="e">
        <f t="shared" si="1468"/>
        <v>#REF!</v>
      </c>
      <c r="CF531" s="67" t="e">
        <f t="shared" si="1468"/>
        <v>#REF!</v>
      </c>
      <c r="CG531" s="67" t="e">
        <f t="shared" si="1468"/>
        <v>#REF!</v>
      </c>
      <c r="CH531" s="67" t="e">
        <f t="shared" si="1468"/>
        <v>#REF!</v>
      </c>
      <c r="CI531" s="67" t="e">
        <f t="shared" si="1468"/>
        <v>#REF!</v>
      </c>
      <c r="CJ531" s="67" t="e">
        <f t="shared" si="1468"/>
        <v>#REF!</v>
      </c>
      <c r="CK531" s="67" t="e">
        <f t="shared" si="1468"/>
        <v>#REF!</v>
      </c>
      <c r="CL531" s="67" t="e">
        <f t="shared" si="1468"/>
        <v>#REF!</v>
      </c>
      <c r="CM531" s="67" t="e">
        <f t="shared" si="1468"/>
        <v>#REF!</v>
      </c>
      <c r="CN531" s="67" t="e">
        <f t="shared" si="1468"/>
        <v>#REF!</v>
      </c>
      <c r="CO531" s="60"/>
      <c r="CP531" s="87" t="e">
        <f t="shared" si="1466"/>
        <v>#REF!</v>
      </c>
      <c r="CQ531" s="62" t="e">
        <f>CP531/CP476</f>
        <v>#REF!</v>
      </c>
    </row>
    <row r="532" spans="1:95" ht="10.5" customHeight="1" x14ac:dyDescent="0.25">
      <c r="A532" s="70" t="str">
        <f t="shared" si="1406"/>
        <v>DespesaOutras despesas</v>
      </c>
      <c r="B532" s="114" t="s">
        <v>53</v>
      </c>
      <c r="C532" s="70" t="s">
        <v>153</v>
      </c>
      <c r="D532" s="60" t="s">
        <v>153</v>
      </c>
      <c r="E532" s="60" t="e">
        <f>D474</f>
        <v>#REF!</v>
      </c>
      <c r="F532" s="60"/>
      <c r="G532" s="62">
        <v>-7.4537328892835854E-3</v>
      </c>
      <c r="H532" s="60"/>
      <c r="I532" s="67">
        <v>0</v>
      </c>
      <c r="J532" s="67">
        <v>0</v>
      </c>
      <c r="K532" s="67">
        <v>0</v>
      </c>
      <c r="L532" s="67">
        <v>0</v>
      </c>
      <c r="M532" s="67">
        <v>0</v>
      </c>
      <c r="N532" s="67">
        <v>0</v>
      </c>
      <c r="O532" s="67">
        <v>0</v>
      </c>
      <c r="P532" s="67">
        <v>0</v>
      </c>
      <c r="Q532" s="67">
        <v>0</v>
      </c>
      <c r="R532" s="67">
        <v>0</v>
      </c>
      <c r="S532" s="67">
        <v>0</v>
      </c>
      <c r="T532" s="67">
        <v>0</v>
      </c>
      <c r="U532" s="60"/>
      <c r="V532" s="87">
        <f t="shared" si="1459"/>
        <v>0</v>
      </c>
      <c r="W532" s="62" t="e">
        <f>V532/V476</f>
        <v>#REF!</v>
      </c>
      <c r="X532" s="60"/>
      <c r="Y532" s="67">
        <f t="shared" ref="Y532:AJ532" si="1469">SUM(Y533:Y536)</f>
        <v>0</v>
      </c>
      <c r="Z532" s="67">
        <f t="shared" si="1469"/>
        <v>0</v>
      </c>
      <c r="AA532" s="67">
        <f t="shared" si="1469"/>
        <v>0</v>
      </c>
      <c r="AB532" s="67">
        <f t="shared" si="1469"/>
        <v>0</v>
      </c>
      <c r="AC532" s="67">
        <f t="shared" si="1469"/>
        <v>0</v>
      </c>
      <c r="AD532" s="67">
        <f t="shared" si="1469"/>
        <v>0</v>
      </c>
      <c r="AE532" s="67">
        <f t="shared" si="1469"/>
        <v>0</v>
      </c>
      <c r="AF532" s="67">
        <f t="shared" si="1469"/>
        <v>0</v>
      </c>
      <c r="AG532" s="67">
        <f t="shared" si="1469"/>
        <v>0</v>
      </c>
      <c r="AH532" s="67">
        <f t="shared" si="1469"/>
        <v>0</v>
      </c>
      <c r="AI532" s="67">
        <f t="shared" si="1469"/>
        <v>0</v>
      </c>
      <c r="AJ532" s="67">
        <f t="shared" si="1469"/>
        <v>0</v>
      </c>
      <c r="AK532" s="60"/>
      <c r="AL532" s="87">
        <f t="shared" si="1460"/>
        <v>0</v>
      </c>
      <c r="AM532" s="62" t="e">
        <f>AL532/AL476</f>
        <v>#DIV/0!</v>
      </c>
      <c r="AN532" s="60" t="e">
        <f>D474&amp;D532</f>
        <v>#REF!</v>
      </c>
      <c r="AO532" s="67">
        <f t="shared" ref="AO532:AZ532" si="1470">SUM(AO533:AO536)</f>
        <v>0</v>
      </c>
      <c r="AP532" s="67">
        <f t="shared" si="1470"/>
        <v>0</v>
      </c>
      <c r="AQ532" s="67">
        <f t="shared" si="1470"/>
        <v>0</v>
      </c>
      <c r="AR532" s="67">
        <f t="shared" si="1470"/>
        <v>0</v>
      </c>
      <c r="AS532" s="67">
        <f t="shared" si="1470"/>
        <v>0</v>
      </c>
      <c r="AT532" s="67">
        <f t="shared" si="1470"/>
        <v>0</v>
      </c>
      <c r="AU532" s="67">
        <f t="shared" si="1470"/>
        <v>0</v>
      </c>
      <c r="AV532" s="67">
        <f t="shared" si="1470"/>
        <v>0</v>
      </c>
      <c r="AW532" s="67">
        <f t="shared" si="1470"/>
        <v>0</v>
      </c>
      <c r="AX532" s="67">
        <f t="shared" si="1470"/>
        <v>0</v>
      </c>
      <c r="AY532" s="67">
        <f t="shared" si="1470"/>
        <v>0</v>
      </c>
      <c r="AZ532" s="67">
        <f t="shared" si="1470"/>
        <v>0</v>
      </c>
      <c r="BA532" s="60"/>
      <c r="BB532" s="87">
        <f t="shared" si="1461"/>
        <v>0</v>
      </c>
      <c r="BC532" s="62" t="e">
        <f>BB532/BB476</f>
        <v>#DIV/0!</v>
      </c>
      <c r="BD532" s="60"/>
      <c r="BE532" s="67">
        <f t="shared" si="1462"/>
        <v>0</v>
      </c>
      <c r="BF532" s="119">
        <f t="shared" si="1462"/>
        <v>0</v>
      </c>
      <c r="BG532" s="120">
        <f t="shared" si="1462"/>
        <v>0</v>
      </c>
      <c r="BH532" s="121" t="e">
        <f>BH476</f>
        <v>#REF!</v>
      </c>
      <c r="BI532" s="69">
        <f t="shared" si="1463"/>
        <v>0</v>
      </c>
      <c r="BJ532" s="120">
        <v>-1</v>
      </c>
      <c r="BK532" s="121">
        <v>46054</v>
      </c>
      <c r="BL532" s="60"/>
      <c r="BM532" s="67">
        <f t="shared" ref="BM532:BX532" si="1471">SUM(BM533:BM536)</f>
        <v>0</v>
      </c>
      <c r="BN532" s="67">
        <f t="shared" si="1471"/>
        <v>0</v>
      </c>
      <c r="BO532" s="67">
        <f t="shared" si="1471"/>
        <v>0</v>
      </c>
      <c r="BP532" s="67">
        <f t="shared" si="1471"/>
        <v>0</v>
      </c>
      <c r="BQ532" s="67" t="e">
        <f t="shared" si="1471"/>
        <v>#REF!</v>
      </c>
      <c r="BR532" s="67" t="e">
        <f t="shared" si="1471"/>
        <v>#REF!</v>
      </c>
      <c r="BS532" s="67" t="e">
        <f t="shared" si="1471"/>
        <v>#REF!</v>
      </c>
      <c r="BT532" s="67" t="e">
        <f t="shared" si="1471"/>
        <v>#REF!</v>
      </c>
      <c r="BU532" s="67" t="e">
        <f t="shared" si="1471"/>
        <v>#REF!</v>
      </c>
      <c r="BV532" s="67" t="e">
        <f t="shared" si="1471"/>
        <v>#REF!</v>
      </c>
      <c r="BW532" s="67" t="e">
        <f t="shared" si="1471"/>
        <v>#REF!</v>
      </c>
      <c r="BX532" s="67" t="e">
        <f t="shared" si="1471"/>
        <v>#REF!</v>
      </c>
      <c r="BY532" s="60"/>
      <c r="BZ532" s="87" t="e">
        <f t="shared" si="1464"/>
        <v>#REF!</v>
      </c>
      <c r="CA532" s="62" t="e">
        <f>BZ532/BZ476</f>
        <v>#REF!</v>
      </c>
      <c r="CB532" s="60"/>
      <c r="CC532" s="67" t="e">
        <f t="shared" ref="CC532:CN532" si="1472">SUM(CC533:CC536)</f>
        <v>#REF!</v>
      </c>
      <c r="CD532" s="67" t="e">
        <f t="shared" si="1472"/>
        <v>#REF!</v>
      </c>
      <c r="CE532" s="67" t="e">
        <f t="shared" si="1472"/>
        <v>#REF!</v>
      </c>
      <c r="CF532" s="67" t="e">
        <f t="shared" si="1472"/>
        <v>#REF!</v>
      </c>
      <c r="CG532" s="67" t="e">
        <f t="shared" si="1472"/>
        <v>#REF!</v>
      </c>
      <c r="CH532" s="67" t="e">
        <f t="shared" si="1472"/>
        <v>#REF!</v>
      </c>
      <c r="CI532" s="67" t="e">
        <f t="shared" si="1472"/>
        <v>#REF!</v>
      </c>
      <c r="CJ532" s="67" t="e">
        <f t="shared" si="1472"/>
        <v>#REF!</v>
      </c>
      <c r="CK532" s="67" t="e">
        <f t="shared" si="1472"/>
        <v>#REF!</v>
      </c>
      <c r="CL532" s="67" t="e">
        <f t="shared" si="1472"/>
        <v>#REF!</v>
      </c>
      <c r="CM532" s="67" t="e">
        <f t="shared" si="1472"/>
        <v>#REF!</v>
      </c>
      <c r="CN532" s="67" t="e">
        <f t="shared" si="1472"/>
        <v>#REF!</v>
      </c>
      <c r="CO532" s="60"/>
      <c r="CP532" s="87" t="e">
        <f t="shared" si="1466"/>
        <v>#REF!</v>
      </c>
      <c r="CQ532" s="62" t="e">
        <f>CP532/CP476</f>
        <v>#REF!</v>
      </c>
    </row>
    <row r="533" spans="1:95" ht="10.5" customHeight="1" outlineLevel="2" x14ac:dyDescent="0.25">
      <c r="A533" s="70" t="str">
        <f t="shared" si="1406"/>
        <v>DespesaUniformes</v>
      </c>
      <c r="B533" s="114" t="s">
        <v>53</v>
      </c>
      <c r="C533" s="78" t="s">
        <v>293</v>
      </c>
      <c r="D533" s="79" t="s">
        <v>290</v>
      </c>
      <c r="E533" s="79" t="e">
        <f>D474</f>
        <v>#REF!</v>
      </c>
      <c r="F533" s="79"/>
      <c r="G533" s="85">
        <v>0</v>
      </c>
      <c r="H533" s="79"/>
      <c r="I533" s="94">
        <v>0</v>
      </c>
      <c r="J533" s="94">
        <v>0</v>
      </c>
      <c r="K533" s="94">
        <v>0</v>
      </c>
      <c r="L533" s="94">
        <v>0</v>
      </c>
      <c r="M533" s="94">
        <v>0</v>
      </c>
      <c r="N533" s="94">
        <v>0</v>
      </c>
      <c r="O533" s="94">
        <v>0</v>
      </c>
      <c r="P533" s="94">
        <v>0</v>
      </c>
      <c r="Q533" s="94">
        <v>0</v>
      </c>
      <c r="R533" s="94">
        <v>0</v>
      </c>
      <c r="S533" s="94">
        <v>0</v>
      </c>
      <c r="T533" s="94">
        <v>0</v>
      </c>
      <c r="U533" s="79"/>
      <c r="V533" s="80">
        <f t="shared" si="1459"/>
        <v>0</v>
      </c>
      <c r="W533" s="85" t="e">
        <f>V533/V476</f>
        <v>#REF!</v>
      </c>
      <c r="X533" s="60"/>
      <c r="Y533" s="94">
        <f t="array" ref="Y533">IFERROR(INDEX(#REF!,MATCH($A474&amp;$D533,#REF!,0),MATCH(Y$3,#REF!,0)),0)</f>
        <v>0</v>
      </c>
      <c r="Z533" s="94">
        <f t="array" ref="Z533">IFERROR(INDEX(#REF!,MATCH($A474&amp;$D533,#REF!,0),MATCH(Z$3,#REF!,0)),0)</f>
        <v>0</v>
      </c>
      <c r="AA533" s="94">
        <f t="array" ref="AA533">IFERROR(INDEX(#REF!,MATCH($A474&amp;$D533,#REF!,0),MATCH(AA$3,#REF!,0)),0)</f>
        <v>0</v>
      </c>
      <c r="AB533" s="94">
        <f t="array" ref="AB533">IFERROR(INDEX(#REF!,MATCH($A474&amp;$D533,#REF!,0),MATCH(AB$3,#REF!,0)),0)</f>
        <v>0</v>
      </c>
      <c r="AC533" s="94">
        <f t="array" ref="AC533">IFERROR(INDEX(#REF!,MATCH($A474&amp;$D533,#REF!,0),MATCH(AC$3,#REF!,0)),0)</f>
        <v>0</v>
      </c>
      <c r="AD533" s="94">
        <f t="array" ref="AD533">IFERROR(INDEX(#REF!,MATCH($A474&amp;$D533,#REF!,0),MATCH(AD$3,#REF!,0)),0)</f>
        <v>0</v>
      </c>
      <c r="AE533" s="94">
        <f t="array" ref="AE533">IFERROR(INDEX(#REF!,MATCH($A474&amp;$D533,#REF!,0),MATCH(AE$3,#REF!,0)),0)</f>
        <v>0</v>
      </c>
      <c r="AF533" s="94">
        <f t="array" ref="AF533">IFERROR(INDEX(#REF!,MATCH($A474&amp;$D533,#REF!,0),MATCH(AF$3,#REF!,0)),0)</f>
        <v>0</v>
      </c>
      <c r="AG533" s="94">
        <f t="array" ref="AG533">IFERROR(INDEX(#REF!,MATCH($A474&amp;$D533,#REF!,0),MATCH(AG$3,#REF!,0)),0)</f>
        <v>0</v>
      </c>
      <c r="AH533" s="94">
        <f t="array" ref="AH533">IFERROR(INDEX(#REF!,MATCH($A474&amp;$D533,#REF!,0),MATCH(AH$3,#REF!,0)),0)</f>
        <v>0</v>
      </c>
      <c r="AI533" s="94">
        <f t="array" ref="AI533">IFERROR(INDEX(#REF!,MATCH($A474&amp;$D533,#REF!,0),MATCH(AI$3,#REF!,0)),0)</f>
        <v>0</v>
      </c>
      <c r="AJ533" s="94">
        <f t="array" ref="AJ533">IFERROR(INDEX(#REF!,MATCH($A474&amp;$D533,#REF!,0),MATCH(AJ$3,#REF!,0)),0)</f>
        <v>0</v>
      </c>
      <c r="AK533" s="79"/>
      <c r="AL533" s="80">
        <f t="shared" si="1460"/>
        <v>0</v>
      </c>
      <c r="AM533" s="85" t="e">
        <f>AL533/AL476</f>
        <v>#DIV/0!</v>
      </c>
      <c r="AN533" s="60" t="e">
        <f>D474&amp;D533</f>
        <v>#REF!</v>
      </c>
      <c r="AO533" s="94">
        <f t="array" ref="AO533">IFERROR(INDEX(#REF!,MATCH($A474&amp;$D533,#REF!,0),MATCH(AO$3,#REF!,0)),0)</f>
        <v>0</v>
      </c>
      <c r="AP533" s="94">
        <f t="array" ref="AP533">IFERROR(INDEX(#REF!,MATCH($A474&amp;$D533,#REF!,0),MATCH(AP$3,#REF!,0)),0)</f>
        <v>0</v>
      </c>
      <c r="AQ533" s="94">
        <f t="array" ref="AQ533">IFERROR(INDEX(#REF!,MATCH($A474&amp;$D533,#REF!,0),MATCH(AQ$3,#REF!,0)),0)</f>
        <v>0</v>
      </c>
      <c r="AR533" s="94">
        <f t="array" ref="AR533">IFERROR(INDEX(#REF!,MATCH($A474&amp;$D533,#REF!,0),MATCH(AR$3,#REF!,0)),0)</f>
        <v>0</v>
      </c>
      <c r="AS533" s="94">
        <f t="array" ref="AS533">IFERROR(INDEX(#REF!,MATCH($A474&amp;$D533,#REF!,0),MATCH(AS$3,#REF!,0)),0)</f>
        <v>0</v>
      </c>
      <c r="AT533" s="94">
        <f t="array" ref="AT533">IFERROR(INDEX(#REF!,MATCH($A474&amp;$D533,#REF!,0),MATCH(AT$3,#REF!,0)),0)</f>
        <v>0</v>
      </c>
      <c r="AU533" s="94">
        <f t="array" ref="AU533">IFERROR(INDEX(#REF!,MATCH($A474&amp;$D533,#REF!,0),MATCH(AU$3,#REF!,0)),0)</f>
        <v>0</v>
      </c>
      <c r="AV533" s="94">
        <f t="array" ref="AV533">IFERROR(INDEX(#REF!,MATCH($A474&amp;$D533,#REF!,0),MATCH(AV$3,#REF!,0)),0)</f>
        <v>0</v>
      </c>
      <c r="AW533" s="94">
        <f t="array" ref="AW533">IFERROR(INDEX(#REF!,MATCH($A474&amp;$D533,#REF!,0),MATCH(AW$3,#REF!,0)),0)</f>
        <v>0</v>
      </c>
      <c r="AX533" s="94">
        <f t="array" ref="AX533">IFERROR(INDEX(#REF!,MATCH($A474&amp;$D533,#REF!,0),MATCH(AX$3,#REF!,0)),0)</f>
        <v>0</v>
      </c>
      <c r="AY533" s="94">
        <f t="array" ref="AY533">IFERROR(INDEX(#REF!,MATCH($A474&amp;$D533,#REF!,0),MATCH(AY$3,#REF!,0)),0)</f>
        <v>0</v>
      </c>
      <c r="AZ533" s="94">
        <f t="array" ref="AZ533">IFERROR(INDEX(#REF!,MATCH($A474&amp;$D533,#REF!,0),MATCH(AZ$3,#REF!,0)),0)</f>
        <v>0</v>
      </c>
      <c r="BA533" s="79"/>
      <c r="BB533" s="80">
        <f t="shared" si="1461"/>
        <v>0</v>
      </c>
      <c r="BC533" s="85" t="e">
        <f>BB533/BB476</f>
        <v>#DIV/0!</v>
      </c>
      <c r="BD533" s="60"/>
      <c r="BE533" s="94">
        <f t="shared" si="1462"/>
        <v>0</v>
      </c>
      <c r="BF533" s="115">
        <f t="shared" si="1462"/>
        <v>0</v>
      </c>
      <c r="BG533" s="112">
        <f t="shared" si="1462"/>
        <v>0</v>
      </c>
      <c r="BH533" s="111" t="e">
        <f>BH476</f>
        <v>#REF!</v>
      </c>
      <c r="BI533" s="111">
        <f t="shared" si="1463"/>
        <v>0</v>
      </c>
      <c r="BJ533" s="112">
        <v>-1</v>
      </c>
      <c r="BK533" s="111">
        <v>46054</v>
      </c>
      <c r="BL533" s="60"/>
      <c r="BM533" s="94">
        <f t="array" ref="BM533">IFERROR(INDEX(#REF!,MATCH($A474&amp;$D533,#REF!,0),MATCH(BM$3,#REF!,0)),0)</f>
        <v>0</v>
      </c>
      <c r="BN533" s="94">
        <f t="array" ref="BN533">IFERROR(INDEX(#REF!,MATCH($A474&amp;$D533,#REF!,0),MATCH(BN$3,#REF!,0)),0)</f>
        <v>0</v>
      </c>
      <c r="BO533" s="94">
        <f t="array" ref="BO533">IFERROR(INDEX(#REF!,MATCH($A474&amp;$D533,#REF!,0),MATCH(BO$3,#REF!,0)),0)</f>
        <v>0</v>
      </c>
      <c r="BP533" s="94">
        <f t="array" ref="BP533">IFERROR(INDEX(#REF!,MATCH($A474&amp;$D533,#REF!,0),MATCH(BP$3,#REF!,0)),0)</f>
        <v>0</v>
      </c>
      <c r="BQ533" s="94" t="e">
        <f t="shared" ref="BQ533:BX533" si="1473">((BQ480*$G533*--(AND($BF533=0,$BG533=0))+$BF533+BQ480*$BG533)*--(BQ$3&gt;=$BH533))*(1+$BJ533*--(BQ$3&gt;=$BK533))*--(IFERROR(MOD(MONTH(BQ$3),$BI533),0)=0)</f>
        <v>#REF!</v>
      </c>
      <c r="BR533" s="94" t="e">
        <f t="shared" si="1473"/>
        <v>#REF!</v>
      </c>
      <c r="BS533" s="94" t="e">
        <f t="shared" si="1473"/>
        <v>#REF!</v>
      </c>
      <c r="BT533" s="94" t="e">
        <f t="shared" si="1473"/>
        <v>#REF!</v>
      </c>
      <c r="BU533" s="94" t="e">
        <f t="shared" si="1473"/>
        <v>#REF!</v>
      </c>
      <c r="BV533" s="94" t="e">
        <f t="shared" si="1473"/>
        <v>#REF!</v>
      </c>
      <c r="BW533" s="94" t="e">
        <f t="shared" si="1473"/>
        <v>#REF!</v>
      </c>
      <c r="BX533" s="94" t="e">
        <f t="shared" si="1473"/>
        <v>#REF!</v>
      </c>
      <c r="BY533" s="79"/>
      <c r="BZ533" s="80" t="e">
        <f t="shared" si="1464"/>
        <v>#REF!</v>
      </c>
      <c r="CA533" s="85" t="e">
        <f>BZ533/BZ476</f>
        <v>#REF!</v>
      </c>
      <c r="CB533" s="60"/>
      <c r="CC533" s="94" t="e">
        <f t="shared" ref="CC533:CN533" si="1474">((CC480*$G533*--(AND($BF533=0,$BG533=0))+$BF533+CC480*$BG533)*--(CC$3&gt;=$BH533))*(1+$BJ533*--(CC$3&gt;=$BK533))*--(IFERROR(MOD(MONTH(CC$3),$BI533),0)=0)</f>
        <v>#REF!</v>
      </c>
      <c r="CD533" s="94" t="e">
        <f t="shared" si="1474"/>
        <v>#REF!</v>
      </c>
      <c r="CE533" s="94" t="e">
        <f t="shared" si="1474"/>
        <v>#REF!</v>
      </c>
      <c r="CF533" s="94" t="e">
        <f t="shared" si="1474"/>
        <v>#REF!</v>
      </c>
      <c r="CG533" s="94" t="e">
        <f t="shared" si="1474"/>
        <v>#REF!</v>
      </c>
      <c r="CH533" s="94" t="e">
        <f t="shared" si="1474"/>
        <v>#REF!</v>
      </c>
      <c r="CI533" s="94" t="e">
        <f t="shared" si="1474"/>
        <v>#REF!</v>
      </c>
      <c r="CJ533" s="94" t="e">
        <f t="shared" si="1474"/>
        <v>#REF!</v>
      </c>
      <c r="CK533" s="94" t="e">
        <f t="shared" si="1474"/>
        <v>#REF!</v>
      </c>
      <c r="CL533" s="94" t="e">
        <f t="shared" si="1474"/>
        <v>#REF!</v>
      </c>
      <c r="CM533" s="94" t="e">
        <f t="shared" si="1474"/>
        <v>#REF!</v>
      </c>
      <c r="CN533" s="94" t="e">
        <f t="shared" si="1474"/>
        <v>#REF!</v>
      </c>
      <c r="CO533" s="79"/>
      <c r="CP533" s="80" t="e">
        <f t="shared" si="1466"/>
        <v>#REF!</v>
      </c>
      <c r="CQ533" s="85" t="e">
        <f>CP533/CP476</f>
        <v>#REF!</v>
      </c>
    </row>
    <row r="534" spans="1:95" ht="10.5" customHeight="1" outlineLevel="2" x14ac:dyDescent="0.25">
      <c r="A534" s="70" t="str">
        <f t="shared" si="1406"/>
        <v>DespesaLocação equipamentos</v>
      </c>
      <c r="B534" s="114" t="s">
        <v>53</v>
      </c>
      <c r="C534" s="78" t="s">
        <v>292</v>
      </c>
      <c r="D534" s="79" t="s">
        <v>156</v>
      </c>
      <c r="E534" s="79" t="e">
        <f>D474</f>
        <v>#REF!</v>
      </c>
      <c r="F534" s="79"/>
      <c r="G534" s="85">
        <v>0</v>
      </c>
      <c r="H534" s="79"/>
      <c r="I534" s="94">
        <v>0</v>
      </c>
      <c r="J534" s="94">
        <v>0</v>
      </c>
      <c r="K534" s="94">
        <v>0</v>
      </c>
      <c r="L534" s="94">
        <v>0</v>
      </c>
      <c r="M534" s="94">
        <v>0</v>
      </c>
      <c r="N534" s="94">
        <v>0</v>
      </c>
      <c r="O534" s="94">
        <v>0</v>
      </c>
      <c r="P534" s="94">
        <v>0</v>
      </c>
      <c r="Q534" s="94">
        <v>0</v>
      </c>
      <c r="R534" s="94">
        <v>0</v>
      </c>
      <c r="S534" s="94">
        <v>0</v>
      </c>
      <c r="T534" s="94">
        <v>0</v>
      </c>
      <c r="U534" s="79"/>
      <c r="V534" s="80">
        <f t="shared" si="1459"/>
        <v>0</v>
      </c>
      <c r="W534" s="85" t="e">
        <f>V534/V476</f>
        <v>#REF!</v>
      </c>
      <c r="X534" s="60"/>
      <c r="Y534" s="94">
        <f t="array" ref="Y534">IFERROR(INDEX(#REF!,MATCH($A474&amp;$D534,#REF!,0),MATCH(Y$3,#REF!,0)),0)</f>
        <v>0</v>
      </c>
      <c r="Z534" s="94">
        <f t="array" ref="Z534">IFERROR(INDEX(#REF!,MATCH($A474&amp;$D534,#REF!,0),MATCH(Z$3,#REF!,0)),0)</f>
        <v>0</v>
      </c>
      <c r="AA534" s="94">
        <f t="array" ref="AA534">IFERROR(INDEX(#REF!,MATCH($A474&amp;$D534,#REF!,0),MATCH(AA$3,#REF!,0)),0)</f>
        <v>0</v>
      </c>
      <c r="AB534" s="94">
        <f t="array" ref="AB534">IFERROR(INDEX(#REF!,MATCH($A474&amp;$D534,#REF!,0),MATCH(AB$3,#REF!,0)),0)</f>
        <v>0</v>
      </c>
      <c r="AC534" s="94">
        <f t="array" ref="AC534">IFERROR(INDEX(#REF!,MATCH($A474&amp;$D534,#REF!,0),MATCH(AC$3,#REF!,0)),0)</f>
        <v>0</v>
      </c>
      <c r="AD534" s="94">
        <f t="array" ref="AD534">IFERROR(INDEX(#REF!,MATCH($A474&amp;$D534,#REF!,0),MATCH(AD$3,#REF!,0)),0)</f>
        <v>0</v>
      </c>
      <c r="AE534" s="94">
        <f t="array" ref="AE534">IFERROR(INDEX(#REF!,MATCH($A474&amp;$D534,#REF!,0),MATCH(AE$3,#REF!,0)),0)</f>
        <v>0</v>
      </c>
      <c r="AF534" s="94">
        <f t="array" ref="AF534">IFERROR(INDEX(#REF!,MATCH($A474&amp;$D534,#REF!,0),MATCH(AF$3,#REF!,0)),0)</f>
        <v>0</v>
      </c>
      <c r="AG534" s="94">
        <f t="array" ref="AG534">IFERROR(INDEX(#REF!,MATCH($A474&amp;$D534,#REF!,0),MATCH(AG$3,#REF!,0)),0)</f>
        <v>0</v>
      </c>
      <c r="AH534" s="94">
        <f t="array" ref="AH534">IFERROR(INDEX(#REF!,MATCH($A474&amp;$D534,#REF!,0),MATCH(AH$3,#REF!,0)),0)</f>
        <v>0</v>
      </c>
      <c r="AI534" s="94">
        <f t="array" ref="AI534">IFERROR(INDEX(#REF!,MATCH($A474&amp;$D534,#REF!,0),MATCH(AI$3,#REF!,0)),0)</f>
        <v>0</v>
      </c>
      <c r="AJ534" s="94">
        <f t="array" ref="AJ534">IFERROR(INDEX(#REF!,MATCH($A474&amp;$D534,#REF!,0),MATCH(AJ$3,#REF!,0)),0)</f>
        <v>0</v>
      </c>
      <c r="AK534" s="79"/>
      <c r="AL534" s="80">
        <f t="shared" si="1460"/>
        <v>0</v>
      </c>
      <c r="AM534" s="85" t="e">
        <f>AL534/AL476</f>
        <v>#DIV/0!</v>
      </c>
      <c r="AN534" s="60" t="e">
        <f>D474&amp;D534</f>
        <v>#REF!</v>
      </c>
      <c r="AO534" s="94">
        <f t="array" ref="AO534">IFERROR(INDEX(#REF!,MATCH($A474&amp;$D534,#REF!,0),MATCH(AO$3,#REF!,0)),0)</f>
        <v>0</v>
      </c>
      <c r="AP534" s="94">
        <f t="array" ref="AP534">IFERROR(INDEX(#REF!,MATCH($A474&amp;$D534,#REF!,0),MATCH(AP$3,#REF!,0)),0)</f>
        <v>0</v>
      </c>
      <c r="AQ534" s="94">
        <f t="array" ref="AQ534">IFERROR(INDEX(#REF!,MATCH($A474&amp;$D534,#REF!,0),MATCH(AQ$3,#REF!,0)),0)</f>
        <v>0</v>
      </c>
      <c r="AR534" s="94">
        <f t="array" ref="AR534">IFERROR(INDEX(#REF!,MATCH($A474&amp;$D534,#REF!,0),MATCH(AR$3,#REF!,0)),0)</f>
        <v>0</v>
      </c>
      <c r="AS534" s="94">
        <f t="array" ref="AS534">IFERROR(INDEX(#REF!,MATCH($A474&amp;$D534,#REF!,0),MATCH(AS$3,#REF!,0)),0)</f>
        <v>0</v>
      </c>
      <c r="AT534" s="94">
        <f t="array" ref="AT534">IFERROR(INDEX(#REF!,MATCH($A474&amp;$D534,#REF!,0),MATCH(AT$3,#REF!,0)),0)</f>
        <v>0</v>
      </c>
      <c r="AU534" s="94">
        <f t="array" ref="AU534">IFERROR(INDEX(#REF!,MATCH($A474&amp;$D534,#REF!,0),MATCH(AU$3,#REF!,0)),0)</f>
        <v>0</v>
      </c>
      <c r="AV534" s="94">
        <f t="array" ref="AV534">IFERROR(INDEX(#REF!,MATCH($A474&amp;$D534,#REF!,0),MATCH(AV$3,#REF!,0)),0)</f>
        <v>0</v>
      </c>
      <c r="AW534" s="94">
        <f t="array" ref="AW534">IFERROR(INDEX(#REF!,MATCH($A474&amp;$D534,#REF!,0),MATCH(AW$3,#REF!,0)),0)</f>
        <v>0</v>
      </c>
      <c r="AX534" s="94">
        <f t="array" ref="AX534">IFERROR(INDEX(#REF!,MATCH($A474&amp;$D534,#REF!,0),MATCH(AX$3,#REF!,0)),0)</f>
        <v>0</v>
      </c>
      <c r="AY534" s="94">
        <f t="array" ref="AY534">IFERROR(INDEX(#REF!,MATCH($A474&amp;$D534,#REF!,0),MATCH(AY$3,#REF!,0)),0)</f>
        <v>0</v>
      </c>
      <c r="AZ534" s="94">
        <f t="array" ref="AZ534">IFERROR(INDEX(#REF!,MATCH($A474&amp;$D534,#REF!,0),MATCH(AZ$3,#REF!,0)),0)</f>
        <v>0</v>
      </c>
      <c r="BA534" s="79"/>
      <c r="BB534" s="80">
        <f t="shared" si="1461"/>
        <v>0</v>
      </c>
      <c r="BC534" s="85" t="e">
        <f>BB534/BB476</f>
        <v>#DIV/0!</v>
      </c>
      <c r="BD534" s="60"/>
      <c r="BE534" s="94">
        <f t="shared" si="1462"/>
        <v>0</v>
      </c>
      <c r="BF534" s="115">
        <f t="shared" si="1462"/>
        <v>0</v>
      </c>
      <c r="BG534" s="112">
        <f t="shared" si="1462"/>
        <v>0</v>
      </c>
      <c r="BH534" s="111" t="e">
        <f>BH476</f>
        <v>#REF!</v>
      </c>
      <c r="BI534" s="111">
        <f t="shared" si="1463"/>
        <v>0</v>
      </c>
      <c r="BJ534" s="112">
        <v>-1</v>
      </c>
      <c r="BK534" s="111">
        <v>46054</v>
      </c>
      <c r="BL534" s="60"/>
      <c r="BM534" s="94">
        <f t="array" ref="BM534">IFERROR(INDEX(#REF!,MATCH($A474&amp;$D534,#REF!,0),MATCH(BM$3,#REF!,0)),0)</f>
        <v>0</v>
      </c>
      <c r="BN534" s="94">
        <f t="array" ref="BN534">IFERROR(INDEX(#REF!,MATCH($A474&amp;$D534,#REF!,0),MATCH(BN$3,#REF!,0)),0)</f>
        <v>0</v>
      </c>
      <c r="BO534" s="94">
        <f t="array" ref="BO534">IFERROR(INDEX(#REF!,MATCH($A474&amp;$D534,#REF!,0),MATCH(BO$3,#REF!,0)),0)</f>
        <v>0</v>
      </c>
      <c r="BP534" s="94">
        <f t="array" ref="BP534">IFERROR(INDEX(#REF!,MATCH($A474&amp;$D534,#REF!,0),MATCH(BP$3,#REF!,0)),0)</f>
        <v>0</v>
      </c>
      <c r="BQ534" s="94" t="e">
        <f t="shared" ref="BQ534:BX534" si="1475">((BQ476*$G534*--(AND($BF534=0,$BG534=0))+$BF534+BQ476*$BG534)*--(BQ$3&gt;=$BH534))*(1+$BJ534*--(BQ$3&gt;=$BK534))*--(IFERROR(MOD(MONTH(BQ$3),$BI534),0)=0)</f>
        <v>#REF!</v>
      </c>
      <c r="BR534" s="94" t="e">
        <f t="shared" si="1475"/>
        <v>#REF!</v>
      </c>
      <c r="BS534" s="94" t="e">
        <f t="shared" si="1475"/>
        <v>#REF!</v>
      </c>
      <c r="BT534" s="94" t="e">
        <f t="shared" si="1475"/>
        <v>#REF!</v>
      </c>
      <c r="BU534" s="94" t="e">
        <f t="shared" si="1475"/>
        <v>#REF!</v>
      </c>
      <c r="BV534" s="94" t="e">
        <f t="shared" si="1475"/>
        <v>#REF!</v>
      </c>
      <c r="BW534" s="94" t="e">
        <f t="shared" si="1475"/>
        <v>#REF!</v>
      </c>
      <c r="BX534" s="94" t="e">
        <f t="shared" si="1475"/>
        <v>#REF!</v>
      </c>
      <c r="BY534" s="79"/>
      <c r="BZ534" s="80" t="e">
        <f t="shared" si="1464"/>
        <v>#REF!</v>
      </c>
      <c r="CA534" s="85" t="e">
        <f>BZ534/BZ476</f>
        <v>#REF!</v>
      </c>
      <c r="CB534" s="60"/>
      <c r="CC534" s="94" t="e">
        <f t="shared" ref="CC534:CN534" si="1476">((CC476*$G534*--(AND($BF534=0,$BG534=0))+$BF534+CC476*$BG534)*--(CC$3&gt;=$BH534))*(1+$BJ534*--(CC$3&gt;=$BK534))*--(IFERROR(MOD(MONTH(CC$3),$BI534),0)=0)</f>
        <v>#REF!</v>
      </c>
      <c r="CD534" s="94" t="e">
        <f t="shared" si="1476"/>
        <v>#REF!</v>
      </c>
      <c r="CE534" s="94" t="e">
        <f t="shared" si="1476"/>
        <v>#REF!</v>
      </c>
      <c r="CF534" s="94" t="e">
        <f t="shared" si="1476"/>
        <v>#REF!</v>
      </c>
      <c r="CG534" s="94" t="e">
        <f t="shared" si="1476"/>
        <v>#REF!</v>
      </c>
      <c r="CH534" s="94" t="e">
        <f t="shared" si="1476"/>
        <v>#REF!</v>
      </c>
      <c r="CI534" s="94" t="e">
        <f t="shared" si="1476"/>
        <v>#REF!</v>
      </c>
      <c r="CJ534" s="94" t="e">
        <f t="shared" si="1476"/>
        <v>#REF!</v>
      </c>
      <c r="CK534" s="94" t="e">
        <f t="shared" si="1476"/>
        <v>#REF!</v>
      </c>
      <c r="CL534" s="94" t="e">
        <f t="shared" si="1476"/>
        <v>#REF!</v>
      </c>
      <c r="CM534" s="94" t="e">
        <f t="shared" si="1476"/>
        <v>#REF!</v>
      </c>
      <c r="CN534" s="94" t="e">
        <f t="shared" si="1476"/>
        <v>#REF!</v>
      </c>
      <c r="CO534" s="79"/>
      <c r="CP534" s="80" t="e">
        <f t="shared" si="1466"/>
        <v>#REF!</v>
      </c>
      <c r="CQ534" s="85" t="e">
        <f>CP534/CP476</f>
        <v>#REF!</v>
      </c>
    </row>
    <row r="535" spans="1:95" ht="10.5" customHeight="1" outlineLevel="2" x14ac:dyDescent="0.25">
      <c r="A535" s="70" t="str">
        <f t="shared" si="1406"/>
        <v>DespesaServiços de entrega</v>
      </c>
      <c r="B535" s="114" t="s">
        <v>53</v>
      </c>
      <c r="C535" s="78" t="s">
        <v>293</v>
      </c>
      <c r="D535" s="86" t="s">
        <v>159</v>
      </c>
      <c r="E535" s="79" t="e">
        <f>D474</f>
        <v>#REF!</v>
      </c>
      <c r="F535" s="79"/>
      <c r="G535" s="85">
        <v>-7.4537328892835854E-3</v>
      </c>
      <c r="H535" s="79"/>
      <c r="I535" s="94">
        <v>0</v>
      </c>
      <c r="J535" s="94">
        <v>0</v>
      </c>
      <c r="K535" s="94">
        <v>0</v>
      </c>
      <c r="L535" s="94">
        <v>0</v>
      </c>
      <c r="M535" s="94">
        <v>0</v>
      </c>
      <c r="N535" s="94">
        <v>0</v>
      </c>
      <c r="O535" s="94">
        <v>0</v>
      </c>
      <c r="P535" s="94">
        <v>0</v>
      </c>
      <c r="Q535" s="94">
        <v>0</v>
      </c>
      <c r="R535" s="94">
        <v>0</v>
      </c>
      <c r="S535" s="94">
        <v>0</v>
      </c>
      <c r="T535" s="94">
        <v>0</v>
      </c>
      <c r="U535" s="79"/>
      <c r="V535" s="80">
        <f t="shared" si="1459"/>
        <v>0</v>
      </c>
      <c r="W535" s="85" t="e">
        <f>V535/V476</f>
        <v>#REF!</v>
      </c>
      <c r="X535" s="60"/>
      <c r="Y535" s="94">
        <f t="array" ref="Y535">IFERROR(INDEX(#REF!,MATCH($A474&amp;$D535,#REF!,0),MATCH(Y$3,#REF!,0)),0)</f>
        <v>0</v>
      </c>
      <c r="Z535" s="94">
        <f t="array" ref="Z535">IFERROR(INDEX(#REF!,MATCH($A474&amp;$D535,#REF!,0),MATCH(Z$3,#REF!,0)),0)</f>
        <v>0</v>
      </c>
      <c r="AA535" s="94">
        <f t="array" ref="AA535">IFERROR(INDEX(#REF!,MATCH($A474&amp;$D535,#REF!,0),MATCH(AA$3,#REF!,0)),0)</f>
        <v>0</v>
      </c>
      <c r="AB535" s="94">
        <f t="array" ref="AB535">IFERROR(INDEX(#REF!,MATCH($A474&amp;$D535,#REF!,0),MATCH(AB$3,#REF!,0)),0)</f>
        <v>0</v>
      </c>
      <c r="AC535" s="94">
        <f t="array" ref="AC535">IFERROR(INDEX(#REF!,MATCH($A474&amp;$D535,#REF!,0),MATCH(AC$3,#REF!,0)),0)</f>
        <v>0</v>
      </c>
      <c r="AD535" s="94">
        <f t="array" ref="AD535">IFERROR(INDEX(#REF!,MATCH($A474&amp;$D535,#REF!,0),MATCH(AD$3,#REF!,0)),0)</f>
        <v>0</v>
      </c>
      <c r="AE535" s="94">
        <f t="array" ref="AE535">IFERROR(INDEX(#REF!,MATCH($A474&amp;$D535,#REF!,0),MATCH(AE$3,#REF!,0)),0)</f>
        <v>0</v>
      </c>
      <c r="AF535" s="94">
        <f t="array" ref="AF535">IFERROR(INDEX(#REF!,MATCH($A474&amp;$D535,#REF!,0),MATCH(AF$3,#REF!,0)),0)</f>
        <v>0</v>
      </c>
      <c r="AG535" s="94">
        <f t="array" ref="AG535">IFERROR(INDEX(#REF!,MATCH($A474&amp;$D535,#REF!,0),MATCH(AG$3,#REF!,0)),0)</f>
        <v>0</v>
      </c>
      <c r="AH535" s="94">
        <f t="array" ref="AH535">IFERROR(INDEX(#REF!,MATCH($A474&amp;$D535,#REF!,0),MATCH(AH$3,#REF!,0)),0)</f>
        <v>0</v>
      </c>
      <c r="AI535" s="94">
        <f t="array" ref="AI535">IFERROR(INDEX(#REF!,MATCH($A474&amp;$D535,#REF!,0),MATCH(AI$3,#REF!,0)),0)</f>
        <v>0</v>
      </c>
      <c r="AJ535" s="94">
        <f t="array" ref="AJ535">IFERROR(INDEX(#REF!,MATCH($A474&amp;$D535,#REF!,0),MATCH(AJ$3,#REF!,0)),0)</f>
        <v>0</v>
      </c>
      <c r="AK535" s="79"/>
      <c r="AL535" s="80">
        <f t="shared" si="1460"/>
        <v>0</v>
      </c>
      <c r="AM535" s="85" t="e">
        <f>AL535/AL476</f>
        <v>#DIV/0!</v>
      </c>
      <c r="AN535" s="60" t="e">
        <f>D474&amp;D535</f>
        <v>#REF!</v>
      </c>
      <c r="AO535" s="94">
        <f t="array" ref="AO535">IFERROR(INDEX(#REF!,MATCH($A474&amp;$D535,#REF!,0),MATCH(AO$3,#REF!,0)),0)</f>
        <v>0</v>
      </c>
      <c r="AP535" s="94">
        <f t="array" ref="AP535">IFERROR(INDEX(#REF!,MATCH($A474&amp;$D535,#REF!,0),MATCH(AP$3,#REF!,0)),0)</f>
        <v>0</v>
      </c>
      <c r="AQ535" s="94">
        <f t="array" ref="AQ535">IFERROR(INDEX(#REF!,MATCH($A474&amp;$D535,#REF!,0),MATCH(AQ$3,#REF!,0)),0)</f>
        <v>0</v>
      </c>
      <c r="AR535" s="94">
        <f t="array" ref="AR535">IFERROR(INDEX(#REF!,MATCH($A474&amp;$D535,#REF!,0),MATCH(AR$3,#REF!,0)),0)</f>
        <v>0</v>
      </c>
      <c r="AS535" s="94">
        <f t="array" ref="AS535">IFERROR(INDEX(#REF!,MATCH($A474&amp;$D535,#REF!,0),MATCH(AS$3,#REF!,0)),0)</f>
        <v>0</v>
      </c>
      <c r="AT535" s="94">
        <f t="array" ref="AT535">IFERROR(INDEX(#REF!,MATCH($A474&amp;$D535,#REF!,0),MATCH(AT$3,#REF!,0)),0)</f>
        <v>0</v>
      </c>
      <c r="AU535" s="94">
        <f t="array" ref="AU535">IFERROR(INDEX(#REF!,MATCH($A474&amp;$D535,#REF!,0),MATCH(AU$3,#REF!,0)),0)</f>
        <v>0</v>
      </c>
      <c r="AV535" s="94">
        <f t="array" ref="AV535">IFERROR(INDEX(#REF!,MATCH($A474&amp;$D535,#REF!,0),MATCH(AV$3,#REF!,0)),0)</f>
        <v>0</v>
      </c>
      <c r="AW535" s="94">
        <f t="array" ref="AW535">IFERROR(INDEX(#REF!,MATCH($A474&amp;$D535,#REF!,0),MATCH(AW$3,#REF!,0)),0)</f>
        <v>0</v>
      </c>
      <c r="AX535" s="94">
        <f t="array" ref="AX535">IFERROR(INDEX(#REF!,MATCH($A474&amp;$D535,#REF!,0),MATCH(AX$3,#REF!,0)),0)</f>
        <v>0</v>
      </c>
      <c r="AY535" s="94">
        <f t="array" ref="AY535">IFERROR(INDEX(#REF!,MATCH($A474&amp;$D535,#REF!,0),MATCH(AY$3,#REF!,0)),0)</f>
        <v>0</v>
      </c>
      <c r="AZ535" s="94">
        <f t="array" ref="AZ535">IFERROR(INDEX(#REF!,MATCH($A474&amp;$D535,#REF!,0),MATCH(AZ$3,#REF!,0)),0)</f>
        <v>0</v>
      </c>
      <c r="BA535" s="79"/>
      <c r="BB535" s="80">
        <f t="shared" si="1461"/>
        <v>0</v>
      </c>
      <c r="BC535" s="85" t="e">
        <f>BB535/BB476</f>
        <v>#DIV/0!</v>
      </c>
      <c r="BD535" s="60"/>
      <c r="BE535" s="94">
        <f t="shared" si="1462"/>
        <v>0</v>
      </c>
      <c r="BF535" s="115">
        <f t="shared" si="1462"/>
        <v>-250</v>
      </c>
      <c r="BG535" s="112">
        <f t="shared" si="1462"/>
        <v>0</v>
      </c>
      <c r="BH535" s="111" t="e">
        <f>BH476</f>
        <v>#REF!</v>
      </c>
      <c r="BI535" s="111">
        <f t="shared" si="1463"/>
        <v>0</v>
      </c>
      <c r="BJ535" s="112">
        <v>-1</v>
      </c>
      <c r="BK535" s="111">
        <v>46054</v>
      </c>
      <c r="BL535" s="60"/>
      <c r="BM535" s="94">
        <f t="array" ref="BM535">IFERROR(INDEX(#REF!,MATCH($A474&amp;$D535,#REF!,0),MATCH(BM$3,#REF!,0)),0)</f>
        <v>0</v>
      </c>
      <c r="BN535" s="94">
        <f t="array" ref="BN535">IFERROR(INDEX(#REF!,MATCH($A474&amp;$D535,#REF!,0),MATCH(BN$3,#REF!,0)),0)</f>
        <v>0</v>
      </c>
      <c r="BO535" s="94">
        <f t="array" ref="BO535">IFERROR(INDEX(#REF!,MATCH($A474&amp;$D535,#REF!,0),MATCH(BO$3,#REF!,0)),0)</f>
        <v>0</v>
      </c>
      <c r="BP535" s="94">
        <f t="array" ref="BP535">IFERROR(INDEX(#REF!,MATCH($A474&amp;$D535,#REF!,0),MATCH(BP$3,#REF!,0)),0)</f>
        <v>0</v>
      </c>
      <c r="BQ535" s="94" t="e">
        <f t="shared" ref="BQ535:BX536" si="1477">((BQ481*$G535*--(AND($BF535=0,$BG535=0))+$BF535+BQ481*$BG535)*--(BQ$3&gt;=$BH535))*(1+$BJ535*--(BQ$3&gt;=$BK535))*--(IFERROR(MOD(MONTH(BQ$3),$BI535),0)=0)</f>
        <v>#REF!</v>
      </c>
      <c r="BR535" s="94" t="e">
        <f t="shared" si="1477"/>
        <v>#REF!</v>
      </c>
      <c r="BS535" s="94" t="e">
        <f t="shared" si="1477"/>
        <v>#REF!</v>
      </c>
      <c r="BT535" s="94" t="e">
        <f t="shared" si="1477"/>
        <v>#REF!</v>
      </c>
      <c r="BU535" s="94" t="e">
        <f t="shared" si="1477"/>
        <v>#REF!</v>
      </c>
      <c r="BV535" s="94" t="e">
        <f t="shared" si="1477"/>
        <v>#REF!</v>
      </c>
      <c r="BW535" s="94" t="e">
        <f t="shared" si="1477"/>
        <v>#REF!</v>
      </c>
      <c r="BX535" s="94" t="e">
        <f t="shared" si="1477"/>
        <v>#REF!</v>
      </c>
      <c r="BY535" s="79"/>
      <c r="BZ535" s="80" t="e">
        <f t="shared" si="1464"/>
        <v>#REF!</v>
      </c>
      <c r="CA535" s="85" t="e">
        <f>BZ535/BZ476</f>
        <v>#REF!</v>
      </c>
      <c r="CB535" s="60"/>
      <c r="CC535" s="94" t="e">
        <f t="shared" ref="CC535:CN535" si="1478">((CC481*$G535*--(AND($BF535=0,$BG535=0))+$BF535+CC481*$BG535)*--(CC$3&gt;=$BH535))*(1+$BJ535*--(CC$3&gt;=$BK535))*--(IFERROR(MOD(MONTH(CC$3),$BI535),0)=0)</f>
        <v>#REF!</v>
      </c>
      <c r="CD535" s="94" t="e">
        <f t="shared" si="1478"/>
        <v>#REF!</v>
      </c>
      <c r="CE535" s="94" t="e">
        <f t="shared" si="1478"/>
        <v>#REF!</v>
      </c>
      <c r="CF535" s="94" t="e">
        <f t="shared" si="1478"/>
        <v>#REF!</v>
      </c>
      <c r="CG535" s="94" t="e">
        <f t="shared" si="1478"/>
        <v>#REF!</v>
      </c>
      <c r="CH535" s="94" t="e">
        <f t="shared" si="1478"/>
        <v>#REF!</v>
      </c>
      <c r="CI535" s="94" t="e">
        <f t="shared" si="1478"/>
        <v>#REF!</v>
      </c>
      <c r="CJ535" s="94" t="e">
        <f t="shared" si="1478"/>
        <v>#REF!</v>
      </c>
      <c r="CK535" s="94" t="e">
        <f t="shared" si="1478"/>
        <v>#REF!</v>
      </c>
      <c r="CL535" s="94" t="e">
        <f t="shared" si="1478"/>
        <v>#REF!</v>
      </c>
      <c r="CM535" s="94" t="e">
        <f t="shared" si="1478"/>
        <v>#REF!</v>
      </c>
      <c r="CN535" s="94" t="e">
        <f t="shared" si="1478"/>
        <v>#REF!</v>
      </c>
      <c r="CO535" s="79"/>
      <c r="CP535" s="80" t="e">
        <f t="shared" si="1466"/>
        <v>#REF!</v>
      </c>
      <c r="CQ535" s="85" t="e">
        <f>CP535/CP476</f>
        <v>#REF!</v>
      </c>
    </row>
    <row r="536" spans="1:95" ht="10.5" customHeight="1" outlineLevel="2" x14ac:dyDescent="0.25">
      <c r="A536" s="70" t="str">
        <f t="shared" si="1406"/>
        <v>DespesaPresentes</v>
      </c>
      <c r="B536" s="114" t="s">
        <v>53</v>
      </c>
      <c r="C536" s="78" t="s">
        <v>293</v>
      </c>
      <c r="D536" s="86" t="s">
        <v>160</v>
      </c>
      <c r="E536" s="79" t="e">
        <f>D474</f>
        <v>#REF!</v>
      </c>
      <c r="F536" s="79"/>
      <c r="G536" s="85">
        <v>0</v>
      </c>
      <c r="H536" s="79"/>
      <c r="I536" s="94">
        <v>0</v>
      </c>
      <c r="J536" s="94">
        <v>0</v>
      </c>
      <c r="K536" s="94">
        <v>0</v>
      </c>
      <c r="L536" s="94">
        <v>0</v>
      </c>
      <c r="M536" s="94">
        <v>0</v>
      </c>
      <c r="N536" s="94">
        <v>0</v>
      </c>
      <c r="O536" s="94">
        <v>0</v>
      </c>
      <c r="P536" s="94">
        <v>0</v>
      </c>
      <c r="Q536" s="94">
        <v>0</v>
      </c>
      <c r="R536" s="94">
        <v>0</v>
      </c>
      <c r="S536" s="94">
        <v>0</v>
      </c>
      <c r="T536" s="94">
        <v>0</v>
      </c>
      <c r="U536" s="79"/>
      <c r="V536" s="80">
        <f t="shared" si="1459"/>
        <v>0</v>
      </c>
      <c r="W536" s="85" t="e">
        <f>V536/V476</f>
        <v>#REF!</v>
      </c>
      <c r="X536" s="60"/>
      <c r="Y536" s="94">
        <f t="array" ref="Y536">IFERROR(INDEX(#REF!,MATCH($A474&amp;$D536,#REF!,0),MATCH(Y$3,#REF!,0)),0)</f>
        <v>0</v>
      </c>
      <c r="Z536" s="94">
        <f t="array" ref="Z536">IFERROR(INDEX(#REF!,MATCH($A474&amp;$D536,#REF!,0),MATCH(Z$3,#REF!,0)),0)</f>
        <v>0</v>
      </c>
      <c r="AA536" s="94">
        <f t="array" ref="AA536">IFERROR(INDEX(#REF!,MATCH($A474&amp;$D536,#REF!,0),MATCH(AA$3,#REF!,0)),0)</f>
        <v>0</v>
      </c>
      <c r="AB536" s="94">
        <f t="array" ref="AB536">IFERROR(INDEX(#REF!,MATCH($A474&amp;$D536,#REF!,0),MATCH(AB$3,#REF!,0)),0)</f>
        <v>0</v>
      </c>
      <c r="AC536" s="94">
        <f t="array" ref="AC536">IFERROR(INDEX(#REF!,MATCH($A474&amp;$D536,#REF!,0),MATCH(AC$3,#REF!,0)),0)</f>
        <v>0</v>
      </c>
      <c r="AD536" s="94">
        <f t="array" ref="AD536">IFERROR(INDEX(#REF!,MATCH($A474&amp;$D536,#REF!,0),MATCH(AD$3,#REF!,0)),0)</f>
        <v>0</v>
      </c>
      <c r="AE536" s="94">
        <f t="array" ref="AE536">IFERROR(INDEX(#REF!,MATCH($A474&amp;$D536,#REF!,0),MATCH(AE$3,#REF!,0)),0)</f>
        <v>0</v>
      </c>
      <c r="AF536" s="94">
        <f t="array" ref="AF536">IFERROR(INDEX(#REF!,MATCH($A474&amp;$D536,#REF!,0),MATCH(AF$3,#REF!,0)),0)</f>
        <v>0</v>
      </c>
      <c r="AG536" s="94">
        <f t="array" ref="AG536">IFERROR(INDEX(#REF!,MATCH($A474&amp;$D536,#REF!,0),MATCH(AG$3,#REF!,0)),0)</f>
        <v>0</v>
      </c>
      <c r="AH536" s="94">
        <f t="array" ref="AH536">IFERROR(INDEX(#REF!,MATCH($A474&amp;$D536,#REF!,0),MATCH(AH$3,#REF!,0)),0)</f>
        <v>0</v>
      </c>
      <c r="AI536" s="94">
        <f t="array" ref="AI536">IFERROR(INDEX(#REF!,MATCH($A474&amp;$D536,#REF!,0),MATCH(AI$3,#REF!,0)),0)</f>
        <v>0</v>
      </c>
      <c r="AJ536" s="94">
        <f t="array" ref="AJ536">IFERROR(INDEX(#REF!,MATCH($A474&amp;$D536,#REF!,0),MATCH(AJ$3,#REF!,0)),0)</f>
        <v>0</v>
      </c>
      <c r="AK536" s="79"/>
      <c r="AL536" s="80">
        <f t="shared" si="1460"/>
        <v>0</v>
      </c>
      <c r="AM536" s="85" t="e">
        <f>AL536/AL476</f>
        <v>#DIV/0!</v>
      </c>
      <c r="AN536" s="60" t="e">
        <f>D474&amp;D536</f>
        <v>#REF!</v>
      </c>
      <c r="AO536" s="94">
        <f t="array" ref="AO536">IFERROR(INDEX(#REF!,MATCH($A474&amp;$D536,#REF!,0),MATCH(AO$3,#REF!,0)),0)</f>
        <v>0</v>
      </c>
      <c r="AP536" s="94">
        <f t="array" ref="AP536">IFERROR(INDEX(#REF!,MATCH($A474&amp;$D536,#REF!,0),MATCH(AP$3,#REF!,0)),0)</f>
        <v>0</v>
      </c>
      <c r="AQ536" s="94">
        <f t="array" ref="AQ536">IFERROR(INDEX(#REF!,MATCH($A474&amp;$D536,#REF!,0),MATCH(AQ$3,#REF!,0)),0)</f>
        <v>0</v>
      </c>
      <c r="AR536" s="94">
        <f t="array" ref="AR536">IFERROR(INDEX(#REF!,MATCH($A474&amp;$D536,#REF!,0),MATCH(AR$3,#REF!,0)),0)</f>
        <v>0</v>
      </c>
      <c r="AS536" s="94">
        <f t="array" ref="AS536">IFERROR(INDEX(#REF!,MATCH($A474&amp;$D536,#REF!,0),MATCH(AS$3,#REF!,0)),0)</f>
        <v>0</v>
      </c>
      <c r="AT536" s="94">
        <f t="array" ref="AT536">IFERROR(INDEX(#REF!,MATCH($A474&amp;$D536,#REF!,0),MATCH(AT$3,#REF!,0)),0)</f>
        <v>0</v>
      </c>
      <c r="AU536" s="94">
        <f t="array" ref="AU536">IFERROR(INDEX(#REF!,MATCH($A474&amp;$D536,#REF!,0),MATCH(AU$3,#REF!,0)),0)</f>
        <v>0</v>
      </c>
      <c r="AV536" s="94">
        <f t="array" ref="AV536">IFERROR(INDEX(#REF!,MATCH($A474&amp;$D536,#REF!,0),MATCH(AV$3,#REF!,0)),0)</f>
        <v>0</v>
      </c>
      <c r="AW536" s="94">
        <f t="array" ref="AW536">IFERROR(INDEX(#REF!,MATCH($A474&amp;$D536,#REF!,0),MATCH(AW$3,#REF!,0)),0)</f>
        <v>0</v>
      </c>
      <c r="AX536" s="94">
        <f t="array" ref="AX536">IFERROR(INDEX(#REF!,MATCH($A474&amp;$D536,#REF!,0),MATCH(AX$3,#REF!,0)),0)</f>
        <v>0</v>
      </c>
      <c r="AY536" s="94">
        <f t="array" ref="AY536">IFERROR(INDEX(#REF!,MATCH($A474&amp;$D536,#REF!,0),MATCH(AY$3,#REF!,0)),0)</f>
        <v>0</v>
      </c>
      <c r="AZ536" s="94">
        <f t="array" ref="AZ536">IFERROR(INDEX(#REF!,MATCH($A474&amp;$D536,#REF!,0),MATCH(AZ$3,#REF!,0)),0)</f>
        <v>0</v>
      </c>
      <c r="BA536" s="79"/>
      <c r="BB536" s="80">
        <f t="shared" si="1461"/>
        <v>0</v>
      </c>
      <c r="BC536" s="85" t="e">
        <f>BB536/BB476</f>
        <v>#DIV/0!</v>
      </c>
      <c r="BD536" s="60"/>
      <c r="BE536" s="94">
        <f t="shared" si="1462"/>
        <v>0</v>
      </c>
      <c r="BF536" s="115">
        <f t="shared" si="1462"/>
        <v>0</v>
      </c>
      <c r="BG536" s="112">
        <f t="shared" si="1462"/>
        <v>0</v>
      </c>
      <c r="BH536" s="111" t="e">
        <f>BH476</f>
        <v>#REF!</v>
      </c>
      <c r="BI536" s="113">
        <f t="shared" si="1463"/>
        <v>0</v>
      </c>
      <c r="BJ536" s="112">
        <v>-1</v>
      </c>
      <c r="BK536" s="111">
        <v>46054</v>
      </c>
      <c r="BL536" s="60"/>
      <c r="BM536" s="94">
        <f t="array" ref="BM536">IFERROR(INDEX(#REF!,MATCH($A474&amp;$D536,#REF!,0),MATCH(BM$3,#REF!,0)),0)</f>
        <v>0</v>
      </c>
      <c r="BN536" s="94">
        <f t="array" ref="BN536">IFERROR(INDEX(#REF!,MATCH($A474&amp;$D536,#REF!,0),MATCH(BN$3,#REF!,0)),0)</f>
        <v>0</v>
      </c>
      <c r="BO536" s="94">
        <f t="array" ref="BO536">IFERROR(INDEX(#REF!,MATCH($A474&amp;$D536,#REF!,0),MATCH(BO$3,#REF!,0)),0)</f>
        <v>0</v>
      </c>
      <c r="BP536" s="94">
        <f t="array" ref="BP536">IFERROR(INDEX(#REF!,MATCH($A474&amp;$D536,#REF!,0),MATCH(BP$3,#REF!,0)),0)</f>
        <v>0</v>
      </c>
      <c r="BQ536" s="94" t="e">
        <f t="shared" si="1477"/>
        <v>#REF!</v>
      </c>
      <c r="BR536" s="94" t="e">
        <f t="shared" si="1477"/>
        <v>#REF!</v>
      </c>
      <c r="BS536" s="94" t="e">
        <f t="shared" si="1477"/>
        <v>#REF!</v>
      </c>
      <c r="BT536" s="94" t="e">
        <f t="shared" si="1477"/>
        <v>#REF!</v>
      </c>
      <c r="BU536" s="94" t="e">
        <f t="shared" si="1477"/>
        <v>#REF!</v>
      </c>
      <c r="BV536" s="94" t="e">
        <f t="shared" si="1477"/>
        <v>#REF!</v>
      </c>
      <c r="BW536" s="94" t="e">
        <f t="shared" si="1477"/>
        <v>#REF!</v>
      </c>
      <c r="BX536" s="94" t="e">
        <f t="shared" si="1477"/>
        <v>#REF!</v>
      </c>
      <c r="BY536" s="79"/>
      <c r="BZ536" s="80" t="e">
        <f t="shared" si="1464"/>
        <v>#REF!</v>
      </c>
      <c r="CA536" s="85" t="e">
        <f>BZ536/BZ476</f>
        <v>#REF!</v>
      </c>
      <c r="CB536" s="60"/>
      <c r="CC536" s="94" t="e">
        <f t="shared" ref="CC536:CN536" si="1479">((CC482*$G536*--(AND($BF536=0,$BG536=0))+$BF536+CC482*$BG536)*--(CC$3&gt;=$BH536))*(1+$BJ536*--(CC$3&gt;=$BK536))*--(IFERROR(MOD(MONTH(CC$3),$BI536),0)=0)</f>
        <v>#REF!</v>
      </c>
      <c r="CD536" s="94" t="e">
        <f t="shared" si="1479"/>
        <v>#REF!</v>
      </c>
      <c r="CE536" s="94" t="e">
        <f t="shared" si="1479"/>
        <v>#REF!</v>
      </c>
      <c r="CF536" s="94" t="e">
        <f t="shared" si="1479"/>
        <v>#REF!</v>
      </c>
      <c r="CG536" s="94" t="e">
        <f t="shared" si="1479"/>
        <v>#REF!</v>
      </c>
      <c r="CH536" s="94" t="e">
        <f t="shared" si="1479"/>
        <v>#REF!</v>
      </c>
      <c r="CI536" s="94" t="e">
        <f t="shared" si="1479"/>
        <v>#REF!</v>
      </c>
      <c r="CJ536" s="94" t="e">
        <f t="shared" si="1479"/>
        <v>#REF!</v>
      </c>
      <c r="CK536" s="94" t="e">
        <f t="shared" si="1479"/>
        <v>#REF!</v>
      </c>
      <c r="CL536" s="94" t="e">
        <f t="shared" si="1479"/>
        <v>#REF!</v>
      </c>
      <c r="CM536" s="94" t="e">
        <f t="shared" si="1479"/>
        <v>#REF!</v>
      </c>
      <c r="CN536" s="94" t="e">
        <f t="shared" si="1479"/>
        <v>#REF!</v>
      </c>
      <c r="CO536" s="79"/>
      <c r="CP536" s="80" t="e">
        <f t="shared" si="1466"/>
        <v>#REF!</v>
      </c>
      <c r="CQ536" s="85" t="e">
        <f>CP536/CP476</f>
        <v>#REF!</v>
      </c>
    </row>
    <row r="537" spans="1:95" ht="10.5" customHeight="1" x14ac:dyDescent="0.25">
      <c r="A537" s="70" t="str">
        <f t="shared" si="1406"/>
        <v>DespesaEBITDA</v>
      </c>
      <c r="B537" s="114" t="s">
        <v>53</v>
      </c>
      <c r="C537" s="70"/>
      <c r="D537" s="3" t="s">
        <v>161</v>
      </c>
      <c r="E537" s="3" t="e">
        <f>D474</f>
        <v>#REF!</v>
      </c>
      <c r="F537" s="60"/>
      <c r="G537" s="6">
        <v>0.22666342918100679</v>
      </c>
      <c r="H537" s="60"/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60"/>
      <c r="V537" s="4">
        <f t="shared" si="1459"/>
        <v>0</v>
      </c>
      <c r="W537" s="6" t="e">
        <f>V537/V476</f>
        <v>#REF!</v>
      </c>
      <c r="X537" s="60"/>
      <c r="Y537" s="4" t="e">
        <f t="shared" ref="Y537:AJ537" si="1480">Y506+Y507</f>
        <v>#REF!</v>
      </c>
      <c r="Z537" s="4" t="e">
        <f t="shared" si="1480"/>
        <v>#REF!</v>
      </c>
      <c r="AA537" s="4" t="e">
        <f t="shared" si="1480"/>
        <v>#REF!</v>
      </c>
      <c r="AB537" s="4" t="e">
        <f t="shared" si="1480"/>
        <v>#REF!</v>
      </c>
      <c r="AC537" s="4" t="e">
        <f t="shared" si="1480"/>
        <v>#REF!</v>
      </c>
      <c r="AD537" s="4" t="e">
        <f t="shared" si="1480"/>
        <v>#REF!</v>
      </c>
      <c r="AE537" s="4" t="e">
        <f t="shared" si="1480"/>
        <v>#REF!</v>
      </c>
      <c r="AF537" s="4" t="e">
        <f t="shared" si="1480"/>
        <v>#REF!</v>
      </c>
      <c r="AG537" s="4" t="e">
        <f t="shared" si="1480"/>
        <v>#REF!</v>
      </c>
      <c r="AH537" s="4" t="e">
        <f t="shared" si="1480"/>
        <v>#REF!</v>
      </c>
      <c r="AI537" s="4" t="e">
        <f t="shared" si="1480"/>
        <v>#REF!</v>
      </c>
      <c r="AJ537" s="4" t="e">
        <f t="shared" si="1480"/>
        <v>#REF!</v>
      </c>
      <c r="AK537" s="60"/>
      <c r="AL537" s="4" t="e">
        <f t="shared" si="1460"/>
        <v>#REF!</v>
      </c>
      <c r="AM537" s="6" t="e">
        <f>AL537/AL476</f>
        <v>#REF!</v>
      </c>
      <c r="AN537" s="60" t="e">
        <f>D474&amp;D537</f>
        <v>#REF!</v>
      </c>
      <c r="AO537" s="4" t="e">
        <f t="shared" ref="AO537:AZ537" si="1481">AO506+AO507</f>
        <v>#REF!</v>
      </c>
      <c r="AP537" s="4" t="e">
        <f t="shared" si="1481"/>
        <v>#REF!</v>
      </c>
      <c r="AQ537" s="4" t="e">
        <f t="shared" si="1481"/>
        <v>#REF!</v>
      </c>
      <c r="AR537" s="4" t="e">
        <f t="shared" si="1481"/>
        <v>#REF!</v>
      </c>
      <c r="AS537" s="4" t="e">
        <f t="shared" si="1481"/>
        <v>#REF!</v>
      </c>
      <c r="AT537" s="4" t="e">
        <f t="shared" si="1481"/>
        <v>#REF!</v>
      </c>
      <c r="AU537" s="4" t="e">
        <f t="shared" si="1481"/>
        <v>#REF!</v>
      </c>
      <c r="AV537" s="4" t="e">
        <f t="shared" si="1481"/>
        <v>#REF!</v>
      </c>
      <c r="AW537" s="4" t="e">
        <f t="shared" si="1481"/>
        <v>#REF!</v>
      </c>
      <c r="AX537" s="4" t="e">
        <f t="shared" si="1481"/>
        <v>#REF!</v>
      </c>
      <c r="AY537" s="4" t="e">
        <f t="shared" si="1481"/>
        <v>#REF!</v>
      </c>
      <c r="AZ537" s="4" t="e">
        <f t="shared" si="1481"/>
        <v>#REF!</v>
      </c>
      <c r="BA537" s="60"/>
      <c r="BB537" s="4" t="e">
        <f t="shared" si="1461"/>
        <v>#REF!</v>
      </c>
      <c r="BC537" s="6" t="e">
        <f>BB537/BB476</f>
        <v>#REF!</v>
      </c>
      <c r="BD537" s="60"/>
      <c r="BE537" s="4"/>
      <c r="BF537" s="102"/>
      <c r="BG537" s="102"/>
      <c r="BH537" s="103"/>
      <c r="BI537" s="103"/>
      <c r="BJ537" s="63">
        <v>-1</v>
      </c>
      <c r="BK537" s="103">
        <v>46054</v>
      </c>
      <c r="BL537" s="60"/>
      <c r="BM537" s="4" t="e">
        <f t="shared" ref="BM537:BX537" si="1482">BM506+BM507</f>
        <v>#REF!</v>
      </c>
      <c r="BN537" s="4" t="e">
        <f t="shared" si="1482"/>
        <v>#REF!</v>
      </c>
      <c r="BO537" s="4" t="e">
        <f t="shared" si="1482"/>
        <v>#REF!</v>
      </c>
      <c r="BP537" s="4" t="e">
        <f t="shared" si="1482"/>
        <v>#REF!</v>
      </c>
      <c r="BQ537" s="4" t="e">
        <f t="shared" si="1482"/>
        <v>#REF!</v>
      </c>
      <c r="BR537" s="4" t="e">
        <f t="shared" si="1482"/>
        <v>#REF!</v>
      </c>
      <c r="BS537" s="4" t="e">
        <f t="shared" si="1482"/>
        <v>#REF!</v>
      </c>
      <c r="BT537" s="4" t="e">
        <f t="shared" si="1482"/>
        <v>#REF!</v>
      </c>
      <c r="BU537" s="4" t="e">
        <f t="shared" si="1482"/>
        <v>#REF!</v>
      </c>
      <c r="BV537" s="4" t="e">
        <f t="shared" si="1482"/>
        <v>#REF!</v>
      </c>
      <c r="BW537" s="4" t="e">
        <f t="shared" si="1482"/>
        <v>#REF!</v>
      </c>
      <c r="BX537" s="4" t="e">
        <f t="shared" si="1482"/>
        <v>#REF!</v>
      </c>
      <c r="BY537" s="60"/>
      <c r="BZ537" s="4" t="e">
        <f t="shared" si="1464"/>
        <v>#REF!</v>
      </c>
      <c r="CA537" s="6" t="e">
        <f>BZ537/BZ476</f>
        <v>#REF!</v>
      </c>
      <c r="CB537" s="60"/>
      <c r="CC537" s="4" t="e">
        <f t="shared" ref="CC537:CN537" si="1483">CC506+CC507</f>
        <v>#REF!</v>
      </c>
      <c r="CD537" s="4" t="e">
        <f t="shared" si="1483"/>
        <v>#REF!</v>
      </c>
      <c r="CE537" s="4" t="e">
        <f t="shared" si="1483"/>
        <v>#REF!</v>
      </c>
      <c r="CF537" s="4" t="e">
        <f t="shared" si="1483"/>
        <v>#REF!</v>
      </c>
      <c r="CG537" s="4" t="e">
        <f t="shared" si="1483"/>
        <v>#REF!</v>
      </c>
      <c r="CH537" s="4" t="e">
        <f t="shared" si="1483"/>
        <v>#REF!</v>
      </c>
      <c r="CI537" s="4" t="e">
        <f t="shared" si="1483"/>
        <v>#REF!</v>
      </c>
      <c r="CJ537" s="4" t="e">
        <f t="shared" si="1483"/>
        <v>#REF!</v>
      </c>
      <c r="CK537" s="4" t="e">
        <f t="shared" si="1483"/>
        <v>#REF!</v>
      </c>
      <c r="CL537" s="4" t="e">
        <f t="shared" si="1483"/>
        <v>#REF!</v>
      </c>
      <c r="CM537" s="4" t="e">
        <f t="shared" si="1483"/>
        <v>#REF!</v>
      </c>
      <c r="CN537" s="4" t="e">
        <f t="shared" si="1483"/>
        <v>#REF!</v>
      </c>
      <c r="CO537" s="60"/>
      <c r="CP537" s="4" t="e">
        <f t="shared" si="1466"/>
        <v>#REF!</v>
      </c>
      <c r="CQ537" s="6" t="e">
        <f>CP537/CP476</f>
        <v>#REF!</v>
      </c>
    </row>
    <row r="538" spans="1:95" ht="10.5" customHeight="1" x14ac:dyDescent="0.25">
      <c r="A538" s="70" t="str">
        <f t="shared" si="1406"/>
        <v>DespesaDespesas financeiras</v>
      </c>
      <c r="B538" s="114" t="s">
        <v>53</v>
      </c>
      <c r="C538" s="70"/>
      <c r="D538" s="92" t="s">
        <v>162</v>
      </c>
      <c r="E538" s="92" t="e">
        <f>D474</f>
        <v>#REF!</v>
      </c>
      <c r="F538" s="60"/>
      <c r="G538" s="66">
        <v>0</v>
      </c>
      <c r="H538" s="60"/>
      <c r="I538" s="65">
        <v>0</v>
      </c>
      <c r="J538" s="65">
        <v>0</v>
      </c>
      <c r="K538" s="65">
        <v>0</v>
      </c>
      <c r="L538" s="65">
        <v>0</v>
      </c>
      <c r="M538" s="65">
        <v>0</v>
      </c>
      <c r="N538" s="65">
        <v>0</v>
      </c>
      <c r="O538" s="65">
        <v>0</v>
      </c>
      <c r="P538" s="65">
        <v>0</v>
      </c>
      <c r="Q538" s="65">
        <v>0</v>
      </c>
      <c r="R538" s="65">
        <v>0</v>
      </c>
      <c r="S538" s="65">
        <v>0</v>
      </c>
      <c r="T538" s="65">
        <v>0</v>
      </c>
      <c r="U538" s="60"/>
      <c r="V538" s="65">
        <f t="shared" si="1459"/>
        <v>0</v>
      </c>
      <c r="W538" s="66" t="e">
        <f>V538/V476</f>
        <v>#REF!</v>
      </c>
      <c r="X538" s="60"/>
      <c r="Y538" s="65">
        <f t="shared" ref="Y538:AJ538" si="1484">SUM(Y539:Y543)</f>
        <v>0</v>
      </c>
      <c r="Z538" s="65">
        <f t="shared" si="1484"/>
        <v>0</v>
      </c>
      <c r="AA538" s="65">
        <f t="shared" si="1484"/>
        <v>0</v>
      </c>
      <c r="AB538" s="65">
        <f t="shared" si="1484"/>
        <v>0</v>
      </c>
      <c r="AC538" s="65">
        <f t="shared" si="1484"/>
        <v>0</v>
      </c>
      <c r="AD538" s="65">
        <f t="shared" si="1484"/>
        <v>0</v>
      </c>
      <c r="AE538" s="65">
        <f t="shared" si="1484"/>
        <v>0</v>
      </c>
      <c r="AF538" s="65">
        <f t="shared" si="1484"/>
        <v>0</v>
      </c>
      <c r="AG538" s="65">
        <f t="shared" si="1484"/>
        <v>0</v>
      </c>
      <c r="AH538" s="65">
        <f t="shared" si="1484"/>
        <v>0</v>
      </c>
      <c r="AI538" s="65">
        <f t="shared" si="1484"/>
        <v>0</v>
      </c>
      <c r="AJ538" s="65">
        <f t="shared" si="1484"/>
        <v>0</v>
      </c>
      <c r="AK538" s="60"/>
      <c r="AL538" s="65">
        <f t="shared" si="1460"/>
        <v>0</v>
      </c>
      <c r="AM538" s="66" t="e">
        <f>AL538/AL476</f>
        <v>#DIV/0!</v>
      </c>
      <c r="AN538" s="60" t="e">
        <f>D474&amp;D538</f>
        <v>#REF!</v>
      </c>
      <c r="AO538" s="65">
        <f t="shared" ref="AO538:AZ538" si="1485">SUM(AO539:AO543)</f>
        <v>0</v>
      </c>
      <c r="AP538" s="65">
        <f t="shared" si="1485"/>
        <v>0</v>
      </c>
      <c r="AQ538" s="65">
        <f t="shared" si="1485"/>
        <v>0</v>
      </c>
      <c r="AR538" s="65">
        <f t="shared" si="1485"/>
        <v>0</v>
      </c>
      <c r="AS538" s="65">
        <f t="shared" si="1485"/>
        <v>0</v>
      </c>
      <c r="AT538" s="65">
        <f t="shared" si="1485"/>
        <v>0</v>
      </c>
      <c r="AU538" s="65">
        <f t="shared" si="1485"/>
        <v>0</v>
      </c>
      <c r="AV538" s="65">
        <f t="shared" si="1485"/>
        <v>0</v>
      </c>
      <c r="AW538" s="65">
        <f t="shared" si="1485"/>
        <v>0</v>
      </c>
      <c r="AX538" s="65">
        <f t="shared" si="1485"/>
        <v>0</v>
      </c>
      <c r="AY538" s="65">
        <f t="shared" si="1485"/>
        <v>0</v>
      </c>
      <c r="AZ538" s="65">
        <f t="shared" si="1485"/>
        <v>0</v>
      </c>
      <c r="BA538" s="60"/>
      <c r="BB538" s="65">
        <f t="shared" si="1461"/>
        <v>0</v>
      </c>
      <c r="BC538" s="66" t="e">
        <f>BB538/BB476</f>
        <v>#DIV/0!</v>
      </c>
      <c r="BD538" s="60"/>
      <c r="BE538" s="65"/>
      <c r="BF538" s="105"/>
      <c r="BG538" s="77"/>
      <c r="BH538" s="107"/>
      <c r="BI538" s="107"/>
      <c r="BJ538" s="77">
        <v>-1</v>
      </c>
      <c r="BK538" s="107">
        <v>46054</v>
      </c>
      <c r="BL538" s="60"/>
      <c r="BM538" s="65">
        <f t="shared" ref="BM538:BX538" si="1486">SUM(BM539:BM543)</f>
        <v>0</v>
      </c>
      <c r="BN538" s="65">
        <f t="shared" si="1486"/>
        <v>0</v>
      </c>
      <c r="BO538" s="65">
        <f t="shared" si="1486"/>
        <v>0</v>
      </c>
      <c r="BP538" s="65">
        <f t="shared" si="1486"/>
        <v>0</v>
      </c>
      <c r="BQ538" s="65" t="e">
        <f t="shared" si="1486"/>
        <v>#REF!</v>
      </c>
      <c r="BR538" s="65" t="e">
        <f t="shared" si="1486"/>
        <v>#REF!</v>
      </c>
      <c r="BS538" s="65" t="e">
        <f t="shared" si="1486"/>
        <v>#REF!</v>
      </c>
      <c r="BT538" s="65" t="e">
        <f t="shared" si="1486"/>
        <v>#REF!</v>
      </c>
      <c r="BU538" s="65" t="e">
        <f t="shared" si="1486"/>
        <v>#REF!</v>
      </c>
      <c r="BV538" s="65" t="e">
        <f t="shared" si="1486"/>
        <v>#REF!</v>
      </c>
      <c r="BW538" s="65" t="e">
        <f t="shared" si="1486"/>
        <v>#REF!</v>
      </c>
      <c r="BX538" s="65" t="e">
        <f t="shared" si="1486"/>
        <v>#REF!</v>
      </c>
      <c r="BY538" s="60"/>
      <c r="BZ538" s="65" t="e">
        <f t="shared" si="1464"/>
        <v>#REF!</v>
      </c>
      <c r="CA538" s="66" t="e">
        <f>BZ538/BZ476</f>
        <v>#REF!</v>
      </c>
      <c r="CB538" s="60"/>
      <c r="CC538" s="65" t="e">
        <f t="shared" ref="CC538:CN538" si="1487">SUM(CC539:CC543)</f>
        <v>#REF!</v>
      </c>
      <c r="CD538" s="65" t="e">
        <f t="shared" si="1487"/>
        <v>#REF!</v>
      </c>
      <c r="CE538" s="65" t="e">
        <f t="shared" si="1487"/>
        <v>#REF!</v>
      </c>
      <c r="CF538" s="65" t="e">
        <f t="shared" si="1487"/>
        <v>#REF!</v>
      </c>
      <c r="CG538" s="65" t="e">
        <f t="shared" si="1487"/>
        <v>#REF!</v>
      </c>
      <c r="CH538" s="65" t="e">
        <f t="shared" si="1487"/>
        <v>#REF!</v>
      </c>
      <c r="CI538" s="65" t="e">
        <f t="shared" si="1487"/>
        <v>#REF!</v>
      </c>
      <c r="CJ538" s="65" t="e">
        <f t="shared" si="1487"/>
        <v>#REF!</v>
      </c>
      <c r="CK538" s="65" t="e">
        <f t="shared" si="1487"/>
        <v>#REF!</v>
      </c>
      <c r="CL538" s="65" t="e">
        <f t="shared" si="1487"/>
        <v>#REF!</v>
      </c>
      <c r="CM538" s="65" t="e">
        <f t="shared" si="1487"/>
        <v>#REF!</v>
      </c>
      <c r="CN538" s="65" t="e">
        <f t="shared" si="1487"/>
        <v>#REF!</v>
      </c>
      <c r="CO538" s="60"/>
      <c r="CP538" s="65" t="e">
        <f t="shared" si="1466"/>
        <v>#REF!</v>
      </c>
      <c r="CQ538" s="66" t="e">
        <f>CP538/CP476</f>
        <v>#REF!</v>
      </c>
    </row>
    <row r="539" spans="1:95" ht="10.5" customHeight="1" outlineLevel="1" x14ac:dyDescent="0.25">
      <c r="A539" s="70" t="str">
        <f t="shared" si="1406"/>
        <v>DespesaAntecipação recebíveis</v>
      </c>
      <c r="B539" s="114" t="s">
        <v>53</v>
      </c>
      <c r="C539" s="78" t="s">
        <v>293</v>
      </c>
      <c r="D539" s="79" t="s">
        <v>163</v>
      </c>
      <c r="E539" s="79" t="e">
        <f>D474</f>
        <v>#REF!</v>
      </c>
      <c r="F539" s="79"/>
      <c r="G539" s="85">
        <v>0</v>
      </c>
      <c r="H539" s="79"/>
      <c r="I539" s="94">
        <v>0</v>
      </c>
      <c r="J539" s="94">
        <v>0</v>
      </c>
      <c r="K539" s="94">
        <v>0</v>
      </c>
      <c r="L539" s="94">
        <v>0</v>
      </c>
      <c r="M539" s="94">
        <v>0</v>
      </c>
      <c r="N539" s="94">
        <v>0</v>
      </c>
      <c r="O539" s="94">
        <v>0</v>
      </c>
      <c r="P539" s="94">
        <v>0</v>
      </c>
      <c r="Q539" s="94">
        <v>0</v>
      </c>
      <c r="R539" s="94">
        <v>0</v>
      </c>
      <c r="S539" s="94">
        <v>0</v>
      </c>
      <c r="T539" s="94">
        <v>0</v>
      </c>
      <c r="U539" s="79"/>
      <c r="V539" s="80">
        <f t="shared" si="1459"/>
        <v>0</v>
      </c>
      <c r="W539" s="85" t="e">
        <f>V539/V476</f>
        <v>#REF!</v>
      </c>
      <c r="X539" s="60"/>
      <c r="Y539" s="94">
        <f t="array" ref="Y539">IFERROR(INDEX(#REF!,MATCH($A474&amp;$D539,#REF!,0),MATCH(Y$3,#REF!,0)),0)</f>
        <v>0</v>
      </c>
      <c r="Z539" s="94">
        <f t="array" ref="Z539">IFERROR(INDEX(#REF!,MATCH($A474&amp;$D539,#REF!,0),MATCH(Z$3,#REF!,0)),0)</f>
        <v>0</v>
      </c>
      <c r="AA539" s="94">
        <f t="array" ref="AA539">IFERROR(INDEX(#REF!,MATCH($A474&amp;$D539,#REF!,0),MATCH(AA$3,#REF!,0)),0)</f>
        <v>0</v>
      </c>
      <c r="AB539" s="94">
        <f t="array" ref="AB539">IFERROR(INDEX(#REF!,MATCH($A474&amp;$D539,#REF!,0),MATCH(AB$3,#REF!,0)),0)</f>
        <v>0</v>
      </c>
      <c r="AC539" s="94">
        <f t="array" ref="AC539">IFERROR(INDEX(#REF!,MATCH($A474&amp;$D539,#REF!,0),MATCH(AC$3,#REF!,0)),0)</f>
        <v>0</v>
      </c>
      <c r="AD539" s="94">
        <f t="array" ref="AD539">IFERROR(INDEX(#REF!,MATCH($A474&amp;$D539,#REF!,0),MATCH(AD$3,#REF!,0)),0)</f>
        <v>0</v>
      </c>
      <c r="AE539" s="94">
        <f t="array" ref="AE539">IFERROR(INDEX(#REF!,MATCH($A474&amp;$D539,#REF!,0),MATCH(AE$3,#REF!,0)),0)</f>
        <v>0</v>
      </c>
      <c r="AF539" s="94">
        <f t="array" ref="AF539">IFERROR(INDEX(#REF!,MATCH($A474&amp;$D539,#REF!,0),MATCH(AF$3,#REF!,0)),0)</f>
        <v>0</v>
      </c>
      <c r="AG539" s="94">
        <f t="array" ref="AG539">IFERROR(INDEX(#REF!,MATCH($A474&amp;$D539,#REF!,0),MATCH(AG$3,#REF!,0)),0)</f>
        <v>0</v>
      </c>
      <c r="AH539" s="94">
        <f t="array" ref="AH539">IFERROR(INDEX(#REF!,MATCH($A474&amp;$D539,#REF!,0),MATCH(AH$3,#REF!,0)),0)</f>
        <v>0</v>
      </c>
      <c r="AI539" s="94">
        <f t="array" ref="AI539">IFERROR(INDEX(#REF!,MATCH($A474&amp;$D539,#REF!,0),MATCH(AI$3,#REF!,0)),0)</f>
        <v>0</v>
      </c>
      <c r="AJ539" s="94">
        <f t="array" ref="AJ539">IFERROR(INDEX(#REF!,MATCH($A474&amp;$D539,#REF!,0),MATCH(AJ$3,#REF!,0)),0)</f>
        <v>0</v>
      </c>
      <c r="AK539" s="79"/>
      <c r="AL539" s="80">
        <f t="shared" si="1460"/>
        <v>0</v>
      </c>
      <c r="AM539" s="85" t="e">
        <f>AL539/AL476</f>
        <v>#DIV/0!</v>
      </c>
      <c r="AN539" s="60" t="e">
        <f>D474&amp;D539</f>
        <v>#REF!</v>
      </c>
      <c r="AO539" s="94">
        <f t="array" ref="AO539">IFERROR(INDEX(#REF!,MATCH($A474&amp;$D539,#REF!,0),MATCH(AO$3,#REF!,0)),0)</f>
        <v>0</v>
      </c>
      <c r="AP539" s="94">
        <f t="array" ref="AP539">IFERROR(INDEX(#REF!,MATCH($A474&amp;$D539,#REF!,0),MATCH(AP$3,#REF!,0)),0)</f>
        <v>0</v>
      </c>
      <c r="AQ539" s="94">
        <f t="array" ref="AQ539">IFERROR(INDEX(#REF!,MATCH($A474&amp;$D539,#REF!,0),MATCH(AQ$3,#REF!,0)),0)</f>
        <v>0</v>
      </c>
      <c r="AR539" s="94">
        <f t="array" ref="AR539">IFERROR(INDEX(#REF!,MATCH($A474&amp;$D539,#REF!,0),MATCH(AR$3,#REF!,0)),0)</f>
        <v>0</v>
      </c>
      <c r="AS539" s="94">
        <f t="array" ref="AS539">IFERROR(INDEX(#REF!,MATCH($A474&amp;$D539,#REF!,0),MATCH(AS$3,#REF!,0)),0)</f>
        <v>0</v>
      </c>
      <c r="AT539" s="94">
        <f t="array" ref="AT539">IFERROR(INDEX(#REF!,MATCH($A474&amp;$D539,#REF!,0),MATCH(AT$3,#REF!,0)),0)</f>
        <v>0</v>
      </c>
      <c r="AU539" s="94">
        <f t="array" ref="AU539">IFERROR(INDEX(#REF!,MATCH($A474&amp;$D539,#REF!,0),MATCH(AU$3,#REF!,0)),0)</f>
        <v>0</v>
      </c>
      <c r="AV539" s="94">
        <f t="array" ref="AV539">IFERROR(INDEX(#REF!,MATCH($A474&amp;$D539,#REF!,0),MATCH(AV$3,#REF!,0)),0)</f>
        <v>0</v>
      </c>
      <c r="AW539" s="94">
        <f t="array" ref="AW539">IFERROR(INDEX(#REF!,MATCH($A474&amp;$D539,#REF!,0),MATCH(AW$3,#REF!,0)),0)</f>
        <v>0</v>
      </c>
      <c r="AX539" s="94">
        <f t="array" ref="AX539">IFERROR(INDEX(#REF!,MATCH($A474&amp;$D539,#REF!,0),MATCH(AX$3,#REF!,0)),0)</f>
        <v>0</v>
      </c>
      <c r="AY539" s="94">
        <f t="array" ref="AY539">IFERROR(INDEX(#REF!,MATCH($A474&amp;$D539,#REF!,0),MATCH(AY$3,#REF!,0)),0)</f>
        <v>0</v>
      </c>
      <c r="AZ539" s="94">
        <f t="array" ref="AZ539">IFERROR(INDEX(#REF!,MATCH($A474&amp;$D539,#REF!,0),MATCH(AZ$3,#REF!,0)),0)</f>
        <v>0</v>
      </c>
      <c r="BA539" s="79"/>
      <c r="BB539" s="80">
        <f t="shared" si="1461"/>
        <v>0</v>
      </c>
      <c r="BC539" s="85" t="e">
        <f>BB539/BB476</f>
        <v>#DIV/0!</v>
      </c>
      <c r="BD539" s="60"/>
      <c r="BE539" s="94">
        <f>INDEX($BE$4:$BK$115,MATCH($D539,$D$4:$D$115,0),MATCH(BE$475,$BE$4:$BK$4,0))</f>
        <v>0</v>
      </c>
      <c r="BF539" s="115">
        <f>INDEX($BE$4:$BK$115,MATCH($D539,$D$4:$D$115,0),MATCH(BF$475,$BE$4:$BK$4,0))</f>
        <v>0</v>
      </c>
      <c r="BG539" s="112" t="e">
        <f>INDEX($BE$4:$BK$115,MATCH($D539,$D$4:$D$115,0),MATCH(BG$475,$BE$4:$BK$4,0))</f>
        <v>#REF!</v>
      </c>
      <c r="BH539" s="111" t="e">
        <f>BH492</f>
        <v>#REF!</v>
      </c>
      <c r="BI539" s="111">
        <f t="array" ref="BI539">INDEX($BE$4:$BK$115,MATCH($D539,$D$4:$D$115,0),MATCH(BI$475,$BE$4:$BK$4,0))</f>
        <v>0</v>
      </c>
      <c r="BJ539" s="112">
        <v>-1</v>
      </c>
      <c r="BK539" s="111">
        <v>46054</v>
      </c>
      <c r="BL539" s="60"/>
      <c r="BM539" s="94">
        <f t="array" ref="BM539">IFERROR(INDEX(#REF!,MATCH($A474&amp;$D539,#REF!,0),MATCH(BM$3,#REF!,0)),0)</f>
        <v>0</v>
      </c>
      <c r="BN539" s="94">
        <f t="array" ref="BN539">IFERROR(INDEX(#REF!,MATCH($A474&amp;$D539,#REF!,0),MATCH(BN$3,#REF!,0)),0)</f>
        <v>0</v>
      </c>
      <c r="BO539" s="94">
        <f t="array" ref="BO539">IFERROR(INDEX(#REF!,MATCH($A474&amp;$D539,#REF!,0),MATCH(BO$3,#REF!,0)),0)</f>
        <v>0</v>
      </c>
      <c r="BP539" s="94">
        <f t="array" ref="BP539">IFERROR(INDEX(#REF!,MATCH($A474&amp;$D539,#REF!,0),MATCH(BP$3,#REF!,0)),0)</f>
        <v>0</v>
      </c>
      <c r="BQ539" s="94" t="e">
        <f t="shared" ref="BQ539:BX539" si="1488">((BQ476*$G539*--(AND($BF539=0,$BG539=0))+$BF539+BQ476*$BG539)*--(BQ$3&gt;=$BH539))*(1+$BJ539*--(BQ$3&gt;=$BK539))*--(IFERROR(MOD(MONTH(BQ$3),$BI539),0)=0)</f>
        <v>#REF!</v>
      </c>
      <c r="BR539" s="94" t="e">
        <f t="shared" si="1488"/>
        <v>#REF!</v>
      </c>
      <c r="BS539" s="94" t="e">
        <f t="shared" si="1488"/>
        <v>#REF!</v>
      </c>
      <c r="BT539" s="94" t="e">
        <f t="shared" si="1488"/>
        <v>#REF!</v>
      </c>
      <c r="BU539" s="94" t="e">
        <f t="shared" si="1488"/>
        <v>#REF!</v>
      </c>
      <c r="BV539" s="94" t="e">
        <f t="shared" si="1488"/>
        <v>#REF!</v>
      </c>
      <c r="BW539" s="94" t="e">
        <f t="shared" si="1488"/>
        <v>#REF!</v>
      </c>
      <c r="BX539" s="94" t="e">
        <f t="shared" si="1488"/>
        <v>#REF!</v>
      </c>
      <c r="BY539" s="79"/>
      <c r="BZ539" s="80" t="e">
        <f t="shared" si="1464"/>
        <v>#REF!</v>
      </c>
      <c r="CA539" s="85" t="e">
        <f>BZ539/BZ476</f>
        <v>#REF!</v>
      </c>
      <c r="CB539" s="60"/>
      <c r="CC539" s="94" t="e">
        <f t="shared" ref="CC539:CN539" si="1489">((CC476*$G539*--(AND($BF539=0,$BG539=0))+$BF539+CC476*$BG539)*--(CC$3&gt;=$BH539))*(1+$BJ539*--(CC$3&gt;=$BK539))*--(IFERROR(MOD(MONTH(CC$3),$BI539),0)=0)</f>
        <v>#REF!</v>
      </c>
      <c r="CD539" s="94" t="e">
        <f t="shared" si="1489"/>
        <v>#REF!</v>
      </c>
      <c r="CE539" s="94" t="e">
        <f t="shared" si="1489"/>
        <v>#REF!</v>
      </c>
      <c r="CF539" s="94" t="e">
        <f t="shared" si="1489"/>
        <v>#REF!</v>
      </c>
      <c r="CG539" s="94" t="e">
        <f t="shared" si="1489"/>
        <v>#REF!</v>
      </c>
      <c r="CH539" s="94" t="e">
        <f t="shared" si="1489"/>
        <v>#REF!</v>
      </c>
      <c r="CI539" s="94" t="e">
        <f t="shared" si="1489"/>
        <v>#REF!</v>
      </c>
      <c r="CJ539" s="94" t="e">
        <f t="shared" si="1489"/>
        <v>#REF!</v>
      </c>
      <c r="CK539" s="94" t="e">
        <f t="shared" si="1489"/>
        <v>#REF!</v>
      </c>
      <c r="CL539" s="94" t="e">
        <f t="shared" si="1489"/>
        <v>#REF!</v>
      </c>
      <c r="CM539" s="94" t="e">
        <f t="shared" si="1489"/>
        <v>#REF!</v>
      </c>
      <c r="CN539" s="94" t="e">
        <f t="shared" si="1489"/>
        <v>#REF!</v>
      </c>
      <c r="CO539" s="79"/>
      <c r="CP539" s="80" t="e">
        <f t="shared" si="1466"/>
        <v>#REF!</v>
      </c>
      <c r="CQ539" s="85" t="e">
        <f>CP539/CP476</f>
        <v>#REF!</v>
      </c>
    </row>
    <row r="540" spans="1:95" ht="10.5" customHeight="1" outlineLevel="1" x14ac:dyDescent="0.25">
      <c r="A540" s="70" t="str">
        <f t="shared" ref="A540:A551" si="1490">B540&amp;D540</f>
        <v>DespesaIOF</v>
      </c>
      <c r="B540" s="114" t="s">
        <v>53</v>
      </c>
      <c r="C540" s="78" t="s">
        <v>294</v>
      </c>
      <c r="D540" s="79" t="s">
        <v>164</v>
      </c>
      <c r="E540" s="79" t="e">
        <f>D474</f>
        <v>#REF!</v>
      </c>
      <c r="F540" s="79"/>
      <c r="G540" s="85">
        <v>0</v>
      </c>
      <c r="H540" s="79"/>
      <c r="I540" s="94">
        <v>0</v>
      </c>
      <c r="J540" s="94">
        <v>0</v>
      </c>
      <c r="K540" s="94">
        <v>0</v>
      </c>
      <c r="L540" s="94">
        <v>0</v>
      </c>
      <c r="M540" s="94">
        <v>0</v>
      </c>
      <c r="N540" s="94">
        <v>0</v>
      </c>
      <c r="O540" s="94">
        <v>0</v>
      </c>
      <c r="P540" s="94">
        <v>0</v>
      </c>
      <c r="Q540" s="94">
        <v>0</v>
      </c>
      <c r="R540" s="94">
        <v>0</v>
      </c>
      <c r="S540" s="94">
        <v>0</v>
      </c>
      <c r="T540" s="94">
        <v>0</v>
      </c>
      <c r="U540" s="79"/>
      <c r="V540" s="80">
        <f t="shared" si="1459"/>
        <v>0</v>
      </c>
      <c r="W540" s="85" t="e">
        <f>V540/V476</f>
        <v>#REF!</v>
      </c>
      <c r="X540" s="60"/>
      <c r="Y540" s="94">
        <f t="array" ref="Y540">IFERROR(INDEX(#REF!,MATCH($A474&amp;$D540,#REF!,0),MATCH(Y$3,#REF!,0)),0)</f>
        <v>0</v>
      </c>
      <c r="Z540" s="94">
        <f t="array" ref="Z540">IFERROR(INDEX(#REF!,MATCH($A474&amp;$D540,#REF!,0),MATCH(Z$3,#REF!,0)),0)</f>
        <v>0</v>
      </c>
      <c r="AA540" s="94">
        <f t="array" ref="AA540">IFERROR(INDEX(#REF!,MATCH($A474&amp;$D540,#REF!,0),MATCH(AA$3,#REF!,0)),0)</f>
        <v>0</v>
      </c>
      <c r="AB540" s="94">
        <f t="array" ref="AB540">IFERROR(INDEX(#REF!,MATCH($A474&amp;$D540,#REF!,0),MATCH(AB$3,#REF!,0)),0)</f>
        <v>0</v>
      </c>
      <c r="AC540" s="94">
        <f t="array" ref="AC540">IFERROR(INDEX(#REF!,MATCH($A474&amp;$D540,#REF!,0),MATCH(AC$3,#REF!,0)),0)</f>
        <v>0</v>
      </c>
      <c r="AD540" s="94">
        <f t="array" ref="AD540">IFERROR(INDEX(#REF!,MATCH($A474&amp;$D540,#REF!,0),MATCH(AD$3,#REF!,0)),0)</f>
        <v>0</v>
      </c>
      <c r="AE540" s="94">
        <f t="array" ref="AE540">IFERROR(INDEX(#REF!,MATCH($A474&amp;$D540,#REF!,0),MATCH(AE$3,#REF!,0)),0)</f>
        <v>0</v>
      </c>
      <c r="AF540" s="94">
        <f t="array" ref="AF540">IFERROR(INDEX(#REF!,MATCH($A474&amp;$D540,#REF!,0),MATCH(AF$3,#REF!,0)),0)</f>
        <v>0</v>
      </c>
      <c r="AG540" s="94">
        <f t="array" ref="AG540">IFERROR(INDEX(#REF!,MATCH($A474&amp;$D540,#REF!,0),MATCH(AG$3,#REF!,0)),0)</f>
        <v>0</v>
      </c>
      <c r="AH540" s="94">
        <f t="array" ref="AH540">IFERROR(INDEX(#REF!,MATCH($A474&amp;$D540,#REF!,0),MATCH(AH$3,#REF!,0)),0)</f>
        <v>0</v>
      </c>
      <c r="AI540" s="94">
        <f t="array" ref="AI540">IFERROR(INDEX(#REF!,MATCH($A474&amp;$D540,#REF!,0),MATCH(AI$3,#REF!,0)),0)</f>
        <v>0</v>
      </c>
      <c r="AJ540" s="94">
        <f t="array" ref="AJ540">IFERROR(INDEX(#REF!,MATCH($A474&amp;$D540,#REF!,0),MATCH(AJ$3,#REF!,0)),0)</f>
        <v>0</v>
      </c>
      <c r="AK540" s="79"/>
      <c r="AL540" s="80">
        <f t="shared" si="1460"/>
        <v>0</v>
      </c>
      <c r="AM540" s="85" t="e">
        <f>AL540/AL476</f>
        <v>#DIV/0!</v>
      </c>
      <c r="AN540" s="60" t="e">
        <f>D474&amp;D540</f>
        <v>#REF!</v>
      </c>
      <c r="AO540" s="94">
        <f t="array" ref="AO540">IFERROR(INDEX(#REF!,MATCH($A474&amp;$D540,#REF!,0),MATCH(AO$3,#REF!,0)),0)</f>
        <v>0</v>
      </c>
      <c r="AP540" s="94">
        <f t="array" ref="AP540">IFERROR(INDEX(#REF!,MATCH($A474&amp;$D540,#REF!,0),MATCH(AP$3,#REF!,0)),0)</f>
        <v>0</v>
      </c>
      <c r="AQ540" s="94">
        <f t="array" ref="AQ540">IFERROR(INDEX(#REF!,MATCH($A474&amp;$D540,#REF!,0),MATCH(AQ$3,#REF!,0)),0)</f>
        <v>0</v>
      </c>
      <c r="AR540" s="94">
        <f t="array" ref="AR540">IFERROR(INDEX(#REF!,MATCH($A474&amp;$D540,#REF!,0),MATCH(AR$3,#REF!,0)),0)</f>
        <v>0</v>
      </c>
      <c r="AS540" s="94">
        <f t="array" ref="AS540">IFERROR(INDEX(#REF!,MATCH($A474&amp;$D540,#REF!,0),MATCH(AS$3,#REF!,0)),0)</f>
        <v>0</v>
      </c>
      <c r="AT540" s="94">
        <f t="array" ref="AT540">IFERROR(INDEX(#REF!,MATCH($A474&amp;$D540,#REF!,0),MATCH(AT$3,#REF!,0)),0)</f>
        <v>0</v>
      </c>
      <c r="AU540" s="94">
        <f t="array" ref="AU540">IFERROR(INDEX(#REF!,MATCH($A474&amp;$D540,#REF!,0),MATCH(AU$3,#REF!,0)),0)</f>
        <v>0</v>
      </c>
      <c r="AV540" s="94">
        <f t="array" ref="AV540">IFERROR(INDEX(#REF!,MATCH($A474&amp;$D540,#REF!,0),MATCH(AV$3,#REF!,0)),0)</f>
        <v>0</v>
      </c>
      <c r="AW540" s="94">
        <f t="array" ref="AW540">IFERROR(INDEX(#REF!,MATCH($A474&amp;$D540,#REF!,0),MATCH(AW$3,#REF!,0)),0)</f>
        <v>0</v>
      </c>
      <c r="AX540" s="94">
        <f t="array" ref="AX540">IFERROR(INDEX(#REF!,MATCH($A474&amp;$D540,#REF!,0),MATCH(AX$3,#REF!,0)),0)</f>
        <v>0</v>
      </c>
      <c r="AY540" s="94">
        <f t="array" ref="AY540">IFERROR(INDEX(#REF!,MATCH($A474&amp;$D540,#REF!,0),MATCH(AY$3,#REF!,0)),0)</f>
        <v>0</v>
      </c>
      <c r="AZ540" s="94">
        <f t="array" ref="AZ540">IFERROR(INDEX(#REF!,MATCH($A474&amp;$D540,#REF!,0),MATCH(AZ$3,#REF!,0)),0)</f>
        <v>0</v>
      </c>
      <c r="BA540" s="79"/>
      <c r="BB540" s="80">
        <f t="shared" si="1461"/>
        <v>0</v>
      </c>
      <c r="BC540" s="85" t="e">
        <f>BB540/BB476</f>
        <v>#DIV/0!</v>
      </c>
      <c r="BD540" s="60"/>
      <c r="BE540" s="94"/>
      <c r="BF540" s="115"/>
      <c r="BG540" s="115"/>
      <c r="BH540" s="111"/>
      <c r="BI540" s="111"/>
      <c r="BJ540" s="112">
        <v>-1</v>
      </c>
      <c r="BK540" s="111">
        <v>46054</v>
      </c>
      <c r="BL540" s="60"/>
      <c r="BM540" s="94">
        <f t="array" ref="BM540">IFERROR(INDEX(#REF!,MATCH($A474&amp;$D540,#REF!,0),MATCH(BM$3,#REF!,0)),0)</f>
        <v>0</v>
      </c>
      <c r="BN540" s="94">
        <f t="array" ref="BN540">IFERROR(INDEX(#REF!,MATCH($A474&amp;$D540,#REF!,0),MATCH(BN$3,#REF!,0)),0)</f>
        <v>0</v>
      </c>
      <c r="BO540" s="94">
        <f t="array" ref="BO540">IFERROR(INDEX(#REF!,MATCH($A474&amp;$D540,#REF!,0),MATCH(BO$3,#REF!,0)),0)</f>
        <v>0</v>
      </c>
      <c r="BP540" s="94">
        <f t="array" ref="BP540">IFERROR(INDEX(#REF!,MATCH($A474&amp;$D540,#REF!,0),MATCH(BP$3,#REF!,0)),0)</f>
        <v>0</v>
      </c>
      <c r="BQ540" s="94" t="e">
        <f t="shared" ref="BQ540:BX542" si="1491">((BQ474*$G540*--(AND($BF540=0,$BG540=0))+$BF540+BQ474*$BG540)*--(BQ$3&gt;=$BH540))*(1+$BJ540*--(BQ$3&gt;=$BK540))*--(IFERROR(MOD(MONTH(BQ$3),$BI540),0)=0)</f>
        <v>#REF!</v>
      </c>
      <c r="BR540" s="94" t="e">
        <f t="shared" si="1491"/>
        <v>#REF!</v>
      </c>
      <c r="BS540" s="94" t="e">
        <f t="shared" si="1491"/>
        <v>#REF!</v>
      </c>
      <c r="BT540" s="94" t="e">
        <f t="shared" si="1491"/>
        <v>#REF!</v>
      </c>
      <c r="BU540" s="94" t="e">
        <f t="shared" si="1491"/>
        <v>#REF!</v>
      </c>
      <c r="BV540" s="94" t="e">
        <f t="shared" si="1491"/>
        <v>#REF!</v>
      </c>
      <c r="BW540" s="94" t="e">
        <f t="shared" si="1491"/>
        <v>#REF!</v>
      </c>
      <c r="BX540" s="94" t="e">
        <f t="shared" si="1491"/>
        <v>#REF!</v>
      </c>
      <c r="BY540" s="79"/>
      <c r="BZ540" s="80" t="e">
        <f t="shared" si="1464"/>
        <v>#REF!</v>
      </c>
      <c r="CA540" s="85" t="e">
        <f>BZ540/BZ476</f>
        <v>#REF!</v>
      </c>
      <c r="CB540" s="60"/>
      <c r="CC540" s="94" t="e">
        <f t="shared" ref="CC540:CN540" si="1492">((CC474*$G540*--(AND($BF540=0,$BG540=0))+$BF540+CC474*$BG540)*--(CC$3&gt;=$BH540))*(1+$BJ540*--(CC$3&gt;=$BK540))*--(IFERROR(MOD(MONTH(CC$3),$BI540),0)=0)</f>
        <v>#REF!</v>
      </c>
      <c r="CD540" s="94" t="e">
        <f t="shared" si="1492"/>
        <v>#REF!</v>
      </c>
      <c r="CE540" s="94" t="e">
        <f t="shared" si="1492"/>
        <v>#REF!</v>
      </c>
      <c r="CF540" s="94" t="e">
        <f t="shared" si="1492"/>
        <v>#REF!</v>
      </c>
      <c r="CG540" s="94" t="e">
        <f t="shared" si="1492"/>
        <v>#REF!</v>
      </c>
      <c r="CH540" s="94" t="e">
        <f t="shared" si="1492"/>
        <v>#REF!</v>
      </c>
      <c r="CI540" s="94" t="e">
        <f t="shared" si="1492"/>
        <v>#REF!</v>
      </c>
      <c r="CJ540" s="94" t="e">
        <f t="shared" si="1492"/>
        <v>#REF!</v>
      </c>
      <c r="CK540" s="94" t="e">
        <f t="shared" si="1492"/>
        <v>#REF!</v>
      </c>
      <c r="CL540" s="94" t="e">
        <f t="shared" si="1492"/>
        <v>#REF!</v>
      </c>
      <c r="CM540" s="94" t="e">
        <f t="shared" si="1492"/>
        <v>#REF!</v>
      </c>
      <c r="CN540" s="94" t="e">
        <f t="shared" si="1492"/>
        <v>#REF!</v>
      </c>
      <c r="CO540" s="79"/>
      <c r="CP540" s="80" t="e">
        <f t="shared" si="1466"/>
        <v>#REF!</v>
      </c>
      <c r="CQ540" s="85" t="e">
        <f>CP540/CP476</f>
        <v>#REF!</v>
      </c>
    </row>
    <row r="541" spans="1:95" ht="10.5" customHeight="1" outlineLevel="1" x14ac:dyDescent="0.25">
      <c r="A541" s="70" t="str">
        <f t="shared" si="1490"/>
        <v>DespesaRendimentos aplicações</v>
      </c>
      <c r="B541" s="114" t="s">
        <v>53</v>
      </c>
      <c r="C541" s="78" t="s">
        <v>294</v>
      </c>
      <c r="D541" s="79" t="s">
        <v>165</v>
      </c>
      <c r="E541" s="79" t="e">
        <f>D474</f>
        <v>#REF!</v>
      </c>
      <c r="F541" s="79"/>
      <c r="G541" s="85">
        <v>0</v>
      </c>
      <c r="H541" s="79"/>
      <c r="I541" s="94">
        <v>0</v>
      </c>
      <c r="J541" s="94">
        <v>0</v>
      </c>
      <c r="K541" s="94">
        <v>0</v>
      </c>
      <c r="L541" s="94">
        <v>0</v>
      </c>
      <c r="M541" s="94">
        <v>0</v>
      </c>
      <c r="N541" s="94">
        <v>0</v>
      </c>
      <c r="O541" s="94">
        <v>0</v>
      </c>
      <c r="P541" s="94">
        <v>0</v>
      </c>
      <c r="Q541" s="94">
        <v>0</v>
      </c>
      <c r="R541" s="94">
        <v>0</v>
      </c>
      <c r="S541" s="94">
        <v>0</v>
      </c>
      <c r="T541" s="94">
        <v>0</v>
      </c>
      <c r="U541" s="79"/>
      <c r="V541" s="80">
        <f t="shared" si="1459"/>
        <v>0</v>
      </c>
      <c r="W541" s="85" t="e">
        <f>V541/V476</f>
        <v>#REF!</v>
      </c>
      <c r="X541" s="60"/>
      <c r="Y541" s="94">
        <f t="array" ref="Y541">IFERROR(INDEX(#REF!,MATCH($A474&amp;$D541,#REF!,0),MATCH(Y$3,#REF!,0)),0)</f>
        <v>0</v>
      </c>
      <c r="Z541" s="94">
        <f t="array" ref="Z541">IFERROR(INDEX(#REF!,MATCH($A474&amp;$D541,#REF!,0),MATCH(Z$3,#REF!,0)),0)</f>
        <v>0</v>
      </c>
      <c r="AA541" s="94">
        <f t="array" ref="AA541">IFERROR(INDEX(#REF!,MATCH($A474&amp;$D541,#REF!,0),MATCH(AA$3,#REF!,0)),0)</f>
        <v>0</v>
      </c>
      <c r="AB541" s="94">
        <f t="array" ref="AB541">IFERROR(INDEX(#REF!,MATCH($A474&amp;$D541,#REF!,0),MATCH(AB$3,#REF!,0)),0)</f>
        <v>0</v>
      </c>
      <c r="AC541" s="94">
        <f t="array" ref="AC541">IFERROR(INDEX(#REF!,MATCH($A474&amp;$D541,#REF!,0),MATCH(AC$3,#REF!,0)),0)</f>
        <v>0</v>
      </c>
      <c r="AD541" s="94">
        <f t="array" ref="AD541">IFERROR(INDEX(#REF!,MATCH($A474&amp;$D541,#REF!,0),MATCH(AD$3,#REF!,0)),0)</f>
        <v>0</v>
      </c>
      <c r="AE541" s="94">
        <f t="array" ref="AE541">IFERROR(INDEX(#REF!,MATCH($A474&amp;$D541,#REF!,0),MATCH(AE$3,#REF!,0)),0)</f>
        <v>0</v>
      </c>
      <c r="AF541" s="94">
        <f t="array" ref="AF541">IFERROR(INDEX(#REF!,MATCH($A474&amp;$D541,#REF!,0),MATCH(AF$3,#REF!,0)),0)</f>
        <v>0</v>
      </c>
      <c r="AG541" s="94">
        <f t="array" ref="AG541">IFERROR(INDEX(#REF!,MATCH($A474&amp;$D541,#REF!,0),MATCH(AG$3,#REF!,0)),0)</f>
        <v>0</v>
      </c>
      <c r="AH541" s="94">
        <f t="array" ref="AH541">IFERROR(INDEX(#REF!,MATCH($A474&amp;$D541,#REF!,0),MATCH(AH$3,#REF!,0)),0)</f>
        <v>0</v>
      </c>
      <c r="AI541" s="94">
        <f t="array" ref="AI541">IFERROR(INDEX(#REF!,MATCH($A474&amp;$D541,#REF!,0),MATCH(AI$3,#REF!,0)),0)</f>
        <v>0</v>
      </c>
      <c r="AJ541" s="94">
        <f t="array" ref="AJ541">IFERROR(INDEX(#REF!,MATCH($A474&amp;$D541,#REF!,0),MATCH(AJ$3,#REF!,0)),0)</f>
        <v>0</v>
      </c>
      <c r="AK541" s="79"/>
      <c r="AL541" s="80">
        <f t="shared" si="1460"/>
        <v>0</v>
      </c>
      <c r="AM541" s="85" t="e">
        <f>AL541/AL476</f>
        <v>#DIV/0!</v>
      </c>
      <c r="AN541" s="60" t="e">
        <f>D474&amp;D541</f>
        <v>#REF!</v>
      </c>
      <c r="AO541" s="94">
        <f t="array" ref="AO541">IFERROR(INDEX(#REF!,MATCH($A474&amp;$D541,#REF!,0),MATCH(AO$3,#REF!,0)),0)</f>
        <v>0</v>
      </c>
      <c r="AP541" s="94">
        <f t="array" ref="AP541">IFERROR(INDEX(#REF!,MATCH($A474&amp;$D541,#REF!,0),MATCH(AP$3,#REF!,0)),0)</f>
        <v>0</v>
      </c>
      <c r="AQ541" s="94">
        <f t="array" ref="AQ541">IFERROR(INDEX(#REF!,MATCH($A474&amp;$D541,#REF!,0),MATCH(AQ$3,#REF!,0)),0)</f>
        <v>0</v>
      </c>
      <c r="AR541" s="94">
        <f t="array" ref="AR541">IFERROR(INDEX(#REF!,MATCH($A474&amp;$D541,#REF!,0),MATCH(AR$3,#REF!,0)),0)</f>
        <v>0</v>
      </c>
      <c r="AS541" s="94">
        <f t="array" ref="AS541">IFERROR(INDEX(#REF!,MATCH($A474&amp;$D541,#REF!,0),MATCH(AS$3,#REF!,0)),0)</f>
        <v>0</v>
      </c>
      <c r="AT541" s="94">
        <f t="array" ref="AT541">IFERROR(INDEX(#REF!,MATCH($A474&amp;$D541,#REF!,0),MATCH(AT$3,#REF!,0)),0)</f>
        <v>0</v>
      </c>
      <c r="AU541" s="94">
        <f t="array" ref="AU541">IFERROR(INDEX(#REF!,MATCH($A474&amp;$D541,#REF!,0),MATCH(AU$3,#REF!,0)),0)</f>
        <v>0</v>
      </c>
      <c r="AV541" s="94">
        <f t="array" ref="AV541">IFERROR(INDEX(#REF!,MATCH($A474&amp;$D541,#REF!,0),MATCH(AV$3,#REF!,0)),0)</f>
        <v>0</v>
      </c>
      <c r="AW541" s="94">
        <f t="array" ref="AW541">IFERROR(INDEX(#REF!,MATCH($A474&amp;$D541,#REF!,0),MATCH(AW$3,#REF!,0)),0)</f>
        <v>0</v>
      </c>
      <c r="AX541" s="94">
        <f t="array" ref="AX541">IFERROR(INDEX(#REF!,MATCH($A474&amp;$D541,#REF!,0),MATCH(AX$3,#REF!,0)),0)</f>
        <v>0</v>
      </c>
      <c r="AY541" s="94">
        <f t="array" ref="AY541">IFERROR(INDEX(#REF!,MATCH($A474&amp;$D541,#REF!,0),MATCH(AY$3,#REF!,0)),0)</f>
        <v>0</v>
      </c>
      <c r="AZ541" s="94">
        <f t="array" ref="AZ541">IFERROR(INDEX(#REF!,MATCH($A474&amp;$D541,#REF!,0),MATCH(AZ$3,#REF!,0)),0)</f>
        <v>0</v>
      </c>
      <c r="BA541" s="79"/>
      <c r="BB541" s="80">
        <f t="shared" si="1461"/>
        <v>0</v>
      </c>
      <c r="BC541" s="85" t="e">
        <f>BB541/BB476</f>
        <v>#DIV/0!</v>
      </c>
      <c r="BD541" s="60"/>
      <c r="BE541" s="94"/>
      <c r="BF541" s="115"/>
      <c r="BG541" s="115"/>
      <c r="BH541" s="111"/>
      <c r="BI541" s="111"/>
      <c r="BJ541" s="112">
        <v>-1</v>
      </c>
      <c r="BK541" s="111">
        <v>46054</v>
      </c>
      <c r="BL541" s="60"/>
      <c r="BM541" s="94">
        <f t="array" ref="BM541">IFERROR(INDEX(#REF!,MATCH($A474&amp;$D541,#REF!,0),MATCH(BM$3,#REF!,0)),0)</f>
        <v>0</v>
      </c>
      <c r="BN541" s="94">
        <f t="array" ref="BN541">IFERROR(INDEX(#REF!,MATCH($A474&amp;$D541,#REF!,0),MATCH(BN$3,#REF!,0)),0)</f>
        <v>0</v>
      </c>
      <c r="BO541" s="94">
        <f t="array" ref="BO541">IFERROR(INDEX(#REF!,MATCH($A474&amp;$D541,#REF!,0),MATCH(BO$3,#REF!,0)),0)</f>
        <v>0</v>
      </c>
      <c r="BP541" s="94">
        <f t="array" ref="BP541">IFERROR(INDEX(#REF!,MATCH($A474&amp;$D541,#REF!,0),MATCH(BP$3,#REF!,0)),0)</f>
        <v>0</v>
      </c>
      <c r="BQ541" s="94">
        <f t="shared" si="1491"/>
        <v>0</v>
      </c>
      <c r="BR541" s="94">
        <f t="shared" si="1491"/>
        <v>0</v>
      </c>
      <c r="BS541" s="94">
        <f t="shared" si="1491"/>
        <v>0</v>
      </c>
      <c r="BT541" s="94">
        <f t="shared" si="1491"/>
        <v>0</v>
      </c>
      <c r="BU541" s="94">
        <f t="shared" si="1491"/>
        <v>0</v>
      </c>
      <c r="BV541" s="94">
        <f t="shared" si="1491"/>
        <v>0</v>
      </c>
      <c r="BW541" s="94">
        <f t="shared" si="1491"/>
        <v>0</v>
      </c>
      <c r="BX541" s="94">
        <f t="shared" si="1491"/>
        <v>0</v>
      </c>
      <c r="BY541" s="79"/>
      <c r="BZ541" s="80">
        <f t="shared" si="1464"/>
        <v>0</v>
      </c>
      <c r="CA541" s="85" t="e">
        <f>BZ541/BZ476</f>
        <v>#REF!</v>
      </c>
      <c r="CB541" s="60"/>
      <c r="CC541" s="94">
        <f t="shared" ref="CC541:CN541" si="1493">((CC475*$G541*--(AND($BF541=0,$BG541=0))+$BF541+CC475*$BG541)*--(CC$3&gt;=$BH541))*(1+$BJ541*--(CC$3&gt;=$BK541))*--(IFERROR(MOD(MONTH(CC$3),$BI541),0)=0)</f>
        <v>0</v>
      </c>
      <c r="CD541" s="94">
        <f t="shared" si="1493"/>
        <v>0</v>
      </c>
      <c r="CE541" s="94">
        <f t="shared" si="1493"/>
        <v>0</v>
      </c>
      <c r="CF541" s="94">
        <f t="shared" si="1493"/>
        <v>0</v>
      </c>
      <c r="CG541" s="94">
        <f t="shared" si="1493"/>
        <v>0</v>
      </c>
      <c r="CH541" s="94">
        <f t="shared" si="1493"/>
        <v>0</v>
      </c>
      <c r="CI541" s="94">
        <f t="shared" si="1493"/>
        <v>0</v>
      </c>
      <c r="CJ541" s="94">
        <f t="shared" si="1493"/>
        <v>0</v>
      </c>
      <c r="CK541" s="94">
        <f t="shared" si="1493"/>
        <v>0</v>
      </c>
      <c r="CL541" s="94">
        <f t="shared" si="1493"/>
        <v>0</v>
      </c>
      <c r="CM541" s="94">
        <f t="shared" si="1493"/>
        <v>0</v>
      </c>
      <c r="CN541" s="94">
        <f t="shared" si="1493"/>
        <v>0</v>
      </c>
      <c r="CO541" s="79"/>
      <c r="CP541" s="80">
        <f t="shared" si="1466"/>
        <v>0</v>
      </c>
      <c r="CQ541" s="85" t="e">
        <f>CP541/CP476</f>
        <v>#REF!</v>
      </c>
    </row>
    <row r="542" spans="1:95" ht="10.5" customHeight="1" outlineLevel="1" x14ac:dyDescent="0.25">
      <c r="A542" s="70" t="str">
        <f t="shared" si="1490"/>
        <v>DespesaAluguel máquina de cartão</v>
      </c>
      <c r="B542" s="114" t="s">
        <v>53</v>
      </c>
      <c r="C542" s="78" t="s">
        <v>294</v>
      </c>
      <c r="D542" s="79" t="s">
        <v>166</v>
      </c>
      <c r="E542" s="79" t="e">
        <f>D474</f>
        <v>#REF!</v>
      </c>
      <c r="F542" s="79"/>
      <c r="G542" s="85">
        <v>0</v>
      </c>
      <c r="H542" s="79"/>
      <c r="I542" s="94">
        <v>0</v>
      </c>
      <c r="J542" s="94">
        <v>0</v>
      </c>
      <c r="K542" s="94">
        <v>0</v>
      </c>
      <c r="L542" s="94">
        <v>0</v>
      </c>
      <c r="M542" s="94">
        <v>0</v>
      </c>
      <c r="N542" s="94">
        <v>0</v>
      </c>
      <c r="O542" s="94">
        <v>0</v>
      </c>
      <c r="P542" s="94">
        <v>0</v>
      </c>
      <c r="Q542" s="94">
        <v>0</v>
      </c>
      <c r="R542" s="94">
        <v>0</v>
      </c>
      <c r="S542" s="94">
        <v>0</v>
      </c>
      <c r="T542" s="94">
        <v>0</v>
      </c>
      <c r="U542" s="79"/>
      <c r="V542" s="80">
        <f t="shared" si="1459"/>
        <v>0</v>
      </c>
      <c r="W542" s="85" t="e">
        <f>V542/V476</f>
        <v>#REF!</v>
      </c>
      <c r="X542" s="60"/>
      <c r="Y542" s="94">
        <f t="array" ref="Y542">IFERROR(INDEX(#REF!,MATCH($A474&amp;$D542,#REF!,0),MATCH(Y$3,#REF!,0)),0)</f>
        <v>0</v>
      </c>
      <c r="Z542" s="94">
        <f t="array" ref="Z542">IFERROR(INDEX(#REF!,MATCH($A474&amp;$D542,#REF!,0),MATCH(Z$3,#REF!,0)),0)</f>
        <v>0</v>
      </c>
      <c r="AA542" s="94">
        <f t="array" ref="AA542">IFERROR(INDEX(#REF!,MATCH($A474&amp;$D542,#REF!,0),MATCH(AA$3,#REF!,0)),0)</f>
        <v>0</v>
      </c>
      <c r="AB542" s="94">
        <f t="array" ref="AB542">IFERROR(INDEX(#REF!,MATCH($A474&amp;$D542,#REF!,0),MATCH(AB$3,#REF!,0)),0)</f>
        <v>0</v>
      </c>
      <c r="AC542" s="94">
        <f t="array" ref="AC542">IFERROR(INDEX(#REF!,MATCH($A474&amp;$D542,#REF!,0),MATCH(AC$3,#REF!,0)),0)</f>
        <v>0</v>
      </c>
      <c r="AD542" s="94">
        <f t="array" ref="AD542">IFERROR(INDEX(#REF!,MATCH($A474&amp;$D542,#REF!,0),MATCH(AD$3,#REF!,0)),0)</f>
        <v>0</v>
      </c>
      <c r="AE542" s="94">
        <f t="array" ref="AE542">IFERROR(INDEX(#REF!,MATCH($A474&amp;$D542,#REF!,0),MATCH(AE$3,#REF!,0)),0)</f>
        <v>0</v>
      </c>
      <c r="AF542" s="94">
        <f t="array" ref="AF542">IFERROR(INDEX(#REF!,MATCH($A474&amp;$D542,#REF!,0),MATCH(AF$3,#REF!,0)),0)</f>
        <v>0</v>
      </c>
      <c r="AG542" s="94">
        <f t="array" ref="AG542">IFERROR(INDEX(#REF!,MATCH($A474&amp;$D542,#REF!,0),MATCH(AG$3,#REF!,0)),0)</f>
        <v>0</v>
      </c>
      <c r="AH542" s="94">
        <f t="array" ref="AH542">IFERROR(INDEX(#REF!,MATCH($A474&amp;$D542,#REF!,0),MATCH(AH$3,#REF!,0)),0)</f>
        <v>0</v>
      </c>
      <c r="AI542" s="94">
        <f t="array" ref="AI542">IFERROR(INDEX(#REF!,MATCH($A474&amp;$D542,#REF!,0),MATCH(AI$3,#REF!,0)),0)</f>
        <v>0</v>
      </c>
      <c r="AJ542" s="94">
        <f t="array" ref="AJ542">IFERROR(INDEX(#REF!,MATCH($A474&amp;$D542,#REF!,0),MATCH(AJ$3,#REF!,0)),0)</f>
        <v>0</v>
      </c>
      <c r="AK542" s="79"/>
      <c r="AL542" s="80">
        <f t="shared" si="1460"/>
        <v>0</v>
      </c>
      <c r="AM542" s="85" t="e">
        <f>AL542/AL476</f>
        <v>#DIV/0!</v>
      </c>
      <c r="AN542" s="60" t="e">
        <f>D474&amp;D542</f>
        <v>#REF!</v>
      </c>
      <c r="AO542" s="94">
        <f t="array" ref="AO542">IFERROR(INDEX(#REF!,MATCH($A474&amp;$D542,#REF!,0),MATCH(AO$3,#REF!,0)),0)</f>
        <v>0</v>
      </c>
      <c r="AP542" s="94">
        <f t="array" ref="AP542">IFERROR(INDEX(#REF!,MATCH($A474&amp;$D542,#REF!,0),MATCH(AP$3,#REF!,0)),0)</f>
        <v>0</v>
      </c>
      <c r="AQ542" s="94">
        <f t="array" ref="AQ542">IFERROR(INDEX(#REF!,MATCH($A474&amp;$D542,#REF!,0),MATCH(AQ$3,#REF!,0)),0)</f>
        <v>0</v>
      </c>
      <c r="AR542" s="94">
        <f t="array" ref="AR542">IFERROR(INDEX(#REF!,MATCH($A474&amp;$D542,#REF!,0),MATCH(AR$3,#REF!,0)),0)</f>
        <v>0</v>
      </c>
      <c r="AS542" s="94">
        <f t="array" ref="AS542">IFERROR(INDEX(#REF!,MATCH($A474&amp;$D542,#REF!,0),MATCH(AS$3,#REF!,0)),0)</f>
        <v>0</v>
      </c>
      <c r="AT542" s="94">
        <f t="array" ref="AT542">IFERROR(INDEX(#REF!,MATCH($A474&amp;$D542,#REF!,0),MATCH(AT$3,#REF!,0)),0)</f>
        <v>0</v>
      </c>
      <c r="AU542" s="94">
        <f t="array" ref="AU542">IFERROR(INDEX(#REF!,MATCH($A474&amp;$D542,#REF!,0),MATCH(AU$3,#REF!,0)),0)</f>
        <v>0</v>
      </c>
      <c r="AV542" s="94">
        <f t="array" ref="AV542">IFERROR(INDEX(#REF!,MATCH($A474&amp;$D542,#REF!,0),MATCH(AV$3,#REF!,0)),0)</f>
        <v>0</v>
      </c>
      <c r="AW542" s="94">
        <f t="array" ref="AW542">IFERROR(INDEX(#REF!,MATCH($A474&amp;$D542,#REF!,0),MATCH(AW$3,#REF!,0)),0)</f>
        <v>0</v>
      </c>
      <c r="AX542" s="94">
        <f t="array" ref="AX542">IFERROR(INDEX(#REF!,MATCH($A474&amp;$D542,#REF!,0),MATCH(AX$3,#REF!,0)),0)</f>
        <v>0</v>
      </c>
      <c r="AY542" s="94">
        <f t="array" ref="AY542">IFERROR(INDEX(#REF!,MATCH($A474&amp;$D542,#REF!,0),MATCH(AY$3,#REF!,0)),0)</f>
        <v>0</v>
      </c>
      <c r="AZ542" s="94">
        <f t="array" ref="AZ542">IFERROR(INDEX(#REF!,MATCH($A474&amp;$D542,#REF!,0),MATCH(AZ$3,#REF!,0)),0)</f>
        <v>0</v>
      </c>
      <c r="BA542" s="79"/>
      <c r="BB542" s="80">
        <f t="shared" si="1461"/>
        <v>0</v>
      </c>
      <c r="BC542" s="85" t="e">
        <f>BB542/BB476</f>
        <v>#DIV/0!</v>
      </c>
      <c r="BD542" s="60"/>
      <c r="BE542" s="94"/>
      <c r="BF542" s="115"/>
      <c r="BG542" s="115"/>
      <c r="BH542" s="111"/>
      <c r="BI542" s="111"/>
      <c r="BJ542" s="112">
        <v>-1</v>
      </c>
      <c r="BK542" s="111">
        <v>46054</v>
      </c>
      <c r="BL542" s="60"/>
      <c r="BM542" s="94">
        <f t="array" ref="BM542">IFERROR(INDEX(#REF!,MATCH($A474&amp;$D542,#REF!,0),MATCH(BM$3,#REF!,0)),0)</f>
        <v>0</v>
      </c>
      <c r="BN542" s="94">
        <f t="array" ref="BN542">IFERROR(INDEX(#REF!,MATCH($A474&amp;$D542,#REF!,0),MATCH(BN$3,#REF!,0)),0)</f>
        <v>0</v>
      </c>
      <c r="BO542" s="94">
        <f t="array" ref="BO542">IFERROR(INDEX(#REF!,MATCH($A474&amp;$D542,#REF!,0),MATCH(BO$3,#REF!,0)),0)</f>
        <v>0</v>
      </c>
      <c r="BP542" s="94">
        <f t="array" ref="BP542">IFERROR(INDEX(#REF!,MATCH($A474&amp;$D542,#REF!,0),MATCH(BP$3,#REF!,0)),0)</f>
        <v>0</v>
      </c>
      <c r="BQ542" s="94" t="e">
        <f t="shared" si="1491"/>
        <v>#REF!</v>
      </c>
      <c r="BR542" s="94" t="e">
        <f t="shared" si="1491"/>
        <v>#REF!</v>
      </c>
      <c r="BS542" s="94" t="e">
        <f t="shared" si="1491"/>
        <v>#REF!</v>
      </c>
      <c r="BT542" s="94" t="e">
        <f t="shared" si="1491"/>
        <v>#REF!</v>
      </c>
      <c r="BU542" s="94" t="e">
        <f t="shared" si="1491"/>
        <v>#REF!</v>
      </c>
      <c r="BV542" s="94" t="e">
        <f t="shared" si="1491"/>
        <v>#REF!</v>
      </c>
      <c r="BW542" s="94" t="e">
        <f t="shared" si="1491"/>
        <v>#REF!</v>
      </c>
      <c r="BX542" s="94" t="e">
        <f t="shared" si="1491"/>
        <v>#REF!</v>
      </c>
      <c r="BY542" s="79"/>
      <c r="BZ542" s="80" t="e">
        <f t="shared" si="1464"/>
        <v>#REF!</v>
      </c>
      <c r="CA542" s="85" t="e">
        <f>BZ542/BZ476</f>
        <v>#REF!</v>
      </c>
      <c r="CB542" s="60"/>
      <c r="CC542" s="94" t="e">
        <f t="shared" ref="CC542:CN542" si="1494">((CC476*$G542*--(AND($BF542=0,$BG542=0))+$BF542+CC476*$BG542)*--(CC$3&gt;=$BH542))*(1+$BJ542*--(CC$3&gt;=$BK542))*--(IFERROR(MOD(MONTH(CC$3),$BI542),0)=0)</f>
        <v>#REF!</v>
      </c>
      <c r="CD542" s="94" t="e">
        <f t="shared" si="1494"/>
        <v>#REF!</v>
      </c>
      <c r="CE542" s="94" t="e">
        <f t="shared" si="1494"/>
        <v>#REF!</v>
      </c>
      <c r="CF542" s="94" t="e">
        <f t="shared" si="1494"/>
        <v>#REF!</v>
      </c>
      <c r="CG542" s="94" t="e">
        <f t="shared" si="1494"/>
        <v>#REF!</v>
      </c>
      <c r="CH542" s="94" t="e">
        <f t="shared" si="1494"/>
        <v>#REF!</v>
      </c>
      <c r="CI542" s="94" t="e">
        <f t="shared" si="1494"/>
        <v>#REF!</v>
      </c>
      <c r="CJ542" s="94" t="e">
        <f t="shared" si="1494"/>
        <v>#REF!</v>
      </c>
      <c r="CK542" s="94" t="e">
        <f t="shared" si="1494"/>
        <v>#REF!</v>
      </c>
      <c r="CL542" s="94" t="e">
        <f t="shared" si="1494"/>
        <v>#REF!</v>
      </c>
      <c r="CM542" s="94" t="e">
        <f t="shared" si="1494"/>
        <v>#REF!</v>
      </c>
      <c r="CN542" s="94" t="e">
        <f t="shared" si="1494"/>
        <v>#REF!</v>
      </c>
      <c r="CO542" s="79"/>
      <c r="CP542" s="80" t="e">
        <f t="shared" si="1466"/>
        <v>#REF!</v>
      </c>
      <c r="CQ542" s="85" t="e">
        <f>CP542/CP476</f>
        <v>#REF!</v>
      </c>
    </row>
    <row r="543" spans="1:95" ht="10.5" customHeight="1" outlineLevel="1" x14ac:dyDescent="0.25">
      <c r="A543" s="70" t="str">
        <f t="shared" si="1490"/>
        <v>DespesaCheque especial</v>
      </c>
      <c r="B543" s="114" t="s">
        <v>53</v>
      </c>
      <c r="C543" s="78" t="s">
        <v>295</v>
      </c>
      <c r="D543" s="79" t="s">
        <v>167</v>
      </c>
      <c r="E543" s="79" t="e">
        <f>D474</f>
        <v>#REF!</v>
      </c>
      <c r="F543" s="79"/>
      <c r="G543" s="85">
        <v>0</v>
      </c>
      <c r="H543" s="79"/>
      <c r="I543" s="94">
        <v>0</v>
      </c>
      <c r="J543" s="94">
        <v>0</v>
      </c>
      <c r="K543" s="94">
        <v>0</v>
      </c>
      <c r="L543" s="94">
        <v>0</v>
      </c>
      <c r="M543" s="94">
        <v>0</v>
      </c>
      <c r="N543" s="94">
        <v>0</v>
      </c>
      <c r="O543" s="94">
        <v>0</v>
      </c>
      <c r="P543" s="94">
        <v>0</v>
      </c>
      <c r="Q543" s="94">
        <v>0</v>
      </c>
      <c r="R543" s="94">
        <v>0</v>
      </c>
      <c r="S543" s="94">
        <v>0</v>
      </c>
      <c r="T543" s="94">
        <v>0</v>
      </c>
      <c r="U543" s="79"/>
      <c r="V543" s="80">
        <f t="shared" si="1459"/>
        <v>0</v>
      </c>
      <c r="W543" s="85" t="e">
        <f>V543/V476</f>
        <v>#REF!</v>
      </c>
      <c r="X543" s="60"/>
      <c r="Y543" s="94">
        <f t="array" ref="Y543">IFERROR(INDEX(#REF!,MATCH($A474&amp;$D543,#REF!,0),MATCH(Y$3,#REF!,0)),0)</f>
        <v>0</v>
      </c>
      <c r="Z543" s="94">
        <f t="array" ref="Z543">IFERROR(INDEX(#REF!,MATCH($A474&amp;$D543,#REF!,0),MATCH(Z$3,#REF!,0)),0)</f>
        <v>0</v>
      </c>
      <c r="AA543" s="94">
        <f t="array" ref="AA543">IFERROR(INDEX(#REF!,MATCH($A474&amp;$D543,#REF!,0),MATCH(AA$3,#REF!,0)),0)</f>
        <v>0</v>
      </c>
      <c r="AB543" s="94">
        <f t="array" ref="AB543">IFERROR(INDEX(#REF!,MATCH($A474&amp;$D543,#REF!,0),MATCH(AB$3,#REF!,0)),0)</f>
        <v>0</v>
      </c>
      <c r="AC543" s="94">
        <f t="array" ref="AC543">IFERROR(INDEX(#REF!,MATCH($A474&amp;$D543,#REF!,0),MATCH(AC$3,#REF!,0)),0)</f>
        <v>0</v>
      </c>
      <c r="AD543" s="94">
        <f t="array" ref="AD543">IFERROR(INDEX(#REF!,MATCH($A474&amp;$D543,#REF!,0),MATCH(AD$3,#REF!,0)),0)</f>
        <v>0</v>
      </c>
      <c r="AE543" s="94">
        <f t="array" ref="AE543">IFERROR(INDEX(#REF!,MATCH($A474&amp;$D543,#REF!,0),MATCH(AE$3,#REF!,0)),0)</f>
        <v>0</v>
      </c>
      <c r="AF543" s="94">
        <f t="array" ref="AF543">IFERROR(INDEX(#REF!,MATCH($A474&amp;$D543,#REF!,0),MATCH(AF$3,#REF!,0)),0)</f>
        <v>0</v>
      </c>
      <c r="AG543" s="94">
        <f t="array" ref="AG543">IFERROR(INDEX(#REF!,MATCH($A474&amp;$D543,#REF!,0),MATCH(AG$3,#REF!,0)),0)</f>
        <v>0</v>
      </c>
      <c r="AH543" s="94">
        <f t="array" ref="AH543">IFERROR(INDEX(#REF!,MATCH($A474&amp;$D543,#REF!,0),MATCH(AH$3,#REF!,0)),0)</f>
        <v>0</v>
      </c>
      <c r="AI543" s="94">
        <f t="array" ref="AI543">IFERROR(INDEX(#REF!,MATCH($A474&amp;$D543,#REF!,0),MATCH(AI$3,#REF!,0)),0)</f>
        <v>0</v>
      </c>
      <c r="AJ543" s="94">
        <f t="array" ref="AJ543">IFERROR(INDEX(#REF!,MATCH($A474&amp;$D543,#REF!,0),MATCH(AJ$3,#REF!,0)),0)</f>
        <v>0</v>
      </c>
      <c r="AK543" s="79"/>
      <c r="AL543" s="80">
        <f t="shared" si="1460"/>
        <v>0</v>
      </c>
      <c r="AM543" s="85" t="e">
        <f>AL543/AL476</f>
        <v>#DIV/0!</v>
      </c>
      <c r="AN543" s="60" t="e">
        <f>D474&amp;D543</f>
        <v>#REF!</v>
      </c>
      <c r="AO543" s="94">
        <f t="array" ref="AO543">IFERROR(INDEX(#REF!,MATCH($A474&amp;$D543,#REF!,0),MATCH(AO$3,#REF!,0)),0)</f>
        <v>0</v>
      </c>
      <c r="AP543" s="94">
        <f t="array" ref="AP543">IFERROR(INDEX(#REF!,MATCH($A474&amp;$D543,#REF!,0),MATCH(AP$3,#REF!,0)),0)</f>
        <v>0</v>
      </c>
      <c r="AQ543" s="94">
        <f t="array" ref="AQ543">IFERROR(INDEX(#REF!,MATCH($A474&amp;$D543,#REF!,0),MATCH(AQ$3,#REF!,0)),0)</f>
        <v>0</v>
      </c>
      <c r="AR543" s="94">
        <f t="array" ref="AR543">IFERROR(INDEX(#REF!,MATCH($A474&amp;$D543,#REF!,0),MATCH(AR$3,#REF!,0)),0)</f>
        <v>0</v>
      </c>
      <c r="AS543" s="94">
        <f t="array" ref="AS543">IFERROR(INDEX(#REF!,MATCH($A474&amp;$D543,#REF!,0),MATCH(AS$3,#REF!,0)),0)</f>
        <v>0</v>
      </c>
      <c r="AT543" s="94">
        <f t="array" ref="AT543">IFERROR(INDEX(#REF!,MATCH($A474&amp;$D543,#REF!,0),MATCH(AT$3,#REF!,0)),0)</f>
        <v>0</v>
      </c>
      <c r="AU543" s="94">
        <f t="array" ref="AU543">IFERROR(INDEX(#REF!,MATCH($A474&amp;$D543,#REF!,0),MATCH(AU$3,#REF!,0)),0)</f>
        <v>0</v>
      </c>
      <c r="AV543" s="94">
        <f t="array" ref="AV543">IFERROR(INDEX(#REF!,MATCH($A474&amp;$D543,#REF!,0),MATCH(AV$3,#REF!,0)),0)</f>
        <v>0</v>
      </c>
      <c r="AW543" s="94">
        <f t="array" ref="AW543">IFERROR(INDEX(#REF!,MATCH($A474&amp;$D543,#REF!,0),MATCH(AW$3,#REF!,0)),0)</f>
        <v>0</v>
      </c>
      <c r="AX543" s="94">
        <f t="array" ref="AX543">IFERROR(INDEX(#REF!,MATCH($A474&amp;$D543,#REF!,0),MATCH(AX$3,#REF!,0)),0)</f>
        <v>0</v>
      </c>
      <c r="AY543" s="94">
        <f t="array" ref="AY543">IFERROR(INDEX(#REF!,MATCH($A474&amp;$D543,#REF!,0),MATCH(AY$3,#REF!,0)),0)</f>
        <v>0</v>
      </c>
      <c r="AZ543" s="94">
        <f t="array" ref="AZ543">IFERROR(INDEX(#REF!,MATCH($A474&amp;$D543,#REF!,0),MATCH(AZ$3,#REF!,0)),0)</f>
        <v>0</v>
      </c>
      <c r="BA543" s="79"/>
      <c r="BB543" s="80">
        <f t="shared" si="1461"/>
        <v>0</v>
      </c>
      <c r="BC543" s="85" t="e">
        <f>BB543/BB476</f>
        <v>#DIV/0!</v>
      </c>
      <c r="BD543" s="60"/>
      <c r="BE543" s="94"/>
      <c r="BF543" s="115"/>
      <c r="BG543" s="115"/>
      <c r="BH543" s="111"/>
      <c r="BI543" s="111"/>
      <c r="BJ543" s="112">
        <v>-1</v>
      </c>
      <c r="BK543" s="111">
        <v>46054</v>
      </c>
      <c r="BL543" s="60"/>
      <c r="BM543" s="94">
        <f t="array" ref="BM543">IFERROR(INDEX(#REF!,MATCH($A474&amp;$D543,#REF!,0),MATCH(BM$3,#REF!,0)),0)</f>
        <v>0</v>
      </c>
      <c r="BN543" s="94">
        <f t="array" ref="BN543">IFERROR(INDEX(#REF!,MATCH($A474&amp;$D543,#REF!,0),MATCH(BN$3,#REF!,0)),0)</f>
        <v>0</v>
      </c>
      <c r="BO543" s="94">
        <f t="array" ref="BO543">IFERROR(INDEX(#REF!,MATCH($A474&amp;$D543,#REF!,0),MATCH(BO$3,#REF!,0)),0)</f>
        <v>0</v>
      </c>
      <c r="BP543" s="94">
        <f t="array" ref="BP543">IFERROR(INDEX(#REF!,MATCH($A474&amp;$D543,#REF!,0),MATCH(BP$3,#REF!,0)),0)</f>
        <v>0</v>
      </c>
      <c r="BQ543" s="94" t="e">
        <f t="shared" ref="BQ543:BX543" si="1495">((BQ476*$G543*--(AND($BF543=0,$BG543=0))+$BF543+BQ476*$BG543)*--(BQ$3&gt;=$BH543))*(1+$BJ543*--(BQ$3&gt;=$BK543))*--(IFERROR(MOD(MONTH(BQ$3),$BI543),0)=0)</f>
        <v>#REF!</v>
      </c>
      <c r="BR543" s="94" t="e">
        <f t="shared" si="1495"/>
        <v>#REF!</v>
      </c>
      <c r="BS543" s="94" t="e">
        <f t="shared" si="1495"/>
        <v>#REF!</v>
      </c>
      <c r="BT543" s="94" t="e">
        <f t="shared" si="1495"/>
        <v>#REF!</v>
      </c>
      <c r="BU543" s="94" t="e">
        <f t="shared" si="1495"/>
        <v>#REF!</v>
      </c>
      <c r="BV543" s="94" t="e">
        <f t="shared" si="1495"/>
        <v>#REF!</v>
      </c>
      <c r="BW543" s="94" t="e">
        <f t="shared" si="1495"/>
        <v>#REF!</v>
      </c>
      <c r="BX543" s="94" t="e">
        <f t="shared" si="1495"/>
        <v>#REF!</v>
      </c>
      <c r="BY543" s="79"/>
      <c r="BZ543" s="80" t="e">
        <f t="shared" si="1464"/>
        <v>#REF!</v>
      </c>
      <c r="CA543" s="85" t="e">
        <f>BZ543/BZ476</f>
        <v>#REF!</v>
      </c>
      <c r="CB543" s="60"/>
      <c r="CC543" s="94" t="e">
        <f t="shared" ref="CC543:CN543" si="1496">((CC476*$G543*--(AND($BF543=0,$BG543=0))+$BF543+CC476*$BG543)*--(CC$3&gt;=$BH543))*(1+$BJ543*--(CC$3&gt;=$BK543))*--(IFERROR(MOD(MONTH(CC$3),$BI543),0)=0)</f>
        <v>#REF!</v>
      </c>
      <c r="CD543" s="94" t="e">
        <f t="shared" si="1496"/>
        <v>#REF!</v>
      </c>
      <c r="CE543" s="94" t="e">
        <f t="shared" si="1496"/>
        <v>#REF!</v>
      </c>
      <c r="CF543" s="94" t="e">
        <f t="shared" si="1496"/>
        <v>#REF!</v>
      </c>
      <c r="CG543" s="94" t="e">
        <f t="shared" si="1496"/>
        <v>#REF!</v>
      </c>
      <c r="CH543" s="94" t="e">
        <f t="shared" si="1496"/>
        <v>#REF!</v>
      </c>
      <c r="CI543" s="94" t="e">
        <f t="shared" si="1496"/>
        <v>#REF!</v>
      </c>
      <c r="CJ543" s="94" t="e">
        <f t="shared" si="1496"/>
        <v>#REF!</v>
      </c>
      <c r="CK543" s="94" t="e">
        <f t="shared" si="1496"/>
        <v>#REF!</v>
      </c>
      <c r="CL543" s="94" t="e">
        <f t="shared" si="1496"/>
        <v>#REF!</v>
      </c>
      <c r="CM543" s="94" t="e">
        <f t="shared" si="1496"/>
        <v>#REF!</v>
      </c>
      <c r="CN543" s="94" t="e">
        <f t="shared" si="1496"/>
        <v>#REF!</v>
      </c>
      <c r="CO543" s="79"/>
      <c r="CP543" s="80" t="e">
        <f t="shared" si="1466"/>
        <v>#REF!</v>
      </c>
      <c r="CQ543" s="85" t="e">
        <f>CP543/CP476</f>
        <v>#REF!</v>
      </c>
    </row>
    <row r="544" spans="1:95" ht="10.5" customHeight="1" x14ac:dyDescent="0.25">
      <c r="A544" s="70" t="str">
        <f t="shared" si="1490"/>
        <v>DespesaIRPJ</v>
      </c>
      <c r="B544" s="114" t="s">
        <v>53</v>
      </c>
      <c r="C544" s="75" t="s">
        <v>168</v>
      </c>
      <c r="D544" s="92" t="s">
        <v>168</v>
      </c>
      <c r="E544" s="92" t="e">
        <f>D474</f>
        <v>#REF!</v>
      </c>
      <c r="F544" s="60"/>
      <c r="G544" s="66">
        <v>0</v>
      </c>
      <c r="H544" s="60"/>
      <c r="I544" s="65">
        <v>0</v>
      </c>
      <c r="J544" s="65">
        <v>0</v>
      </c>
      <c r="K544" s="65">
        <v>0</v>
      </c>
      <c r="L544" s="65">
        <v>0</v>
      </c>
      <c r="M544" s="65">
        <v>0</v>
      </c>
      <c r="N544" s="65">
        <v>0</v>
      </c>
      <c r="O544" s="65">
        <v>0</v>
      </c>
      <c r="P544" s="65">
        <v>0</v>
      </c>
      <c r="Q544" s="65">
        <v>0</v>
      </c>
      <c r="R544" s="65">
        <v>0</v>
      </c>
      <c r="S544" s="65">
        <v>0</v>
      </c>
      <c r="T544" s="65">
        <v>0</v>
      </c>
      <c r="U544" s="60"/>
      <c r="V544" s="65">
        <f t="shared" si="1459"/>
        <v>0</v>
      </c>
      <c r="W544" s="66" t="e">
        <f>V544/V476</f>
        <v>#REF!</v>
      </c>
      <c r="X544" s="60"/>
      <c r="Y544" s="65">
        <f t="shared" ref="Y544:AJ544" si="1497">((Y476*$G544*--(AND($BF544=0,$BG544=0))+$BF544+Y476*$BG544)*--(Y$3&gt;=$BH544))*(1+$BJ544*--(Y$3&gt;=$BK544))*--(IFERROR(MOD(MONTH(Y$3),$BI544),0)=0)</f>
        <v>0</v>
      </c>
      <c r="Z544" s="65">
        <f t="shared" si="1497"/>
        <v>0</v>
      </c>
      <c r="AA544" s="65">
        <f t="shared" si="1497"/>
        <v>0</v>
      </c>
      <c r="AB544" s="65">
        <f t="shared" si="1497"/>
        <v>0</v>
      </c>
      <c r="AC544" s="65">
        <f t="shared" si="1497"/>
        <v>0</v>
      </c>
      <c r="AD544" s="65">
        <f t="shared" si="1497"/>
        <v>0</v>
      </c>
      <c r="AE544" s="65">
        <f t="shared" si="1497"/>
        <v>0</v>
      </c>
      <c r="AF544" s="65">
        <f t="shared" si="1497"/>
        <v>0</v>
      </c>
      <c r="AG544" s="65">
        <f t="shared" si="1497"/>
        <v>0</v>
      </c>
      <c r="AH544" s="65">
        <f t="shared" si="1497"/>
        <v>0</v>
      </c>
      <c r="AI544" s="65">
        <f t="shared" si="1497"/>
        <v>0</v>
      </c>
      <c r="AJ544" s="65">
        <f t="shared" si="1497"/>
        <v>0</v>
      </c>
      <c r="AK544" s="60"/>
      <c r="AL544" s="65">
        <f t="shared" si="1460"/>
        <v>0</v>
      </c>
      <c r="AM544" s="66" t="e">
        <f>AL544/AL476</f>
        <v>#DIV/0!</v>
      </c>
      <c r="AN544" s="60" t="e">
        <f>D474&amp;D544</f>
        <v>#REF!</v>
      </c>
      <c r="AO544" s="65">
        <f t="shared" ref="AO544:AZ544" si="1498">((AO476*$G544*--(AND($BF544=0,$BG544=0))+$BF544+AO476*$BG544)*--(AO$3&gt;=$BH544))*(1+$BJ544*--(AO$3&gt;=$BK544))*--(IFERROR(MOD(MONTH(AO$3),$BI544),0)=0)</f>
        <v>0</v>
      </c>
      <c r="AP544" s="65">
        <f t="shared" si="1498"/>
        <v>0</v>
      </c>
      <c r="AQ544" s="65">
        <f t="shared" si="1498"/>
        <v>0</v>
      </c>
      <c r="AR544" s="65">
        <f t="shared" si="1498"/>
        <v>0</v>
      </c>
      <c r="AS544" s="65">
        <f t="shared" si="1498"/>
        <v>0</v>
      </c>
      <c r="AT544" s="65">
        <f t="shared" si="1498"/>
        <v>0</v>
      </c>
      <c r="AU544" s="65">
        <f t="shared" si="1498"/>
        <v>0</v>
      </c>
      <c r="AV544" s="65">
        <f t="shared" si="1498"/>
        <v>0</v>
      </c>
      <c r="AW544" s="65">
        <f t="shared" si="1498"/>
        <v>0</v>
      </c>
      <c r="AX544" s="65">
        <f t="shared" si="1498"/>
        <v>0</v>
      </c>
      <c r="AY544" s="65">
        <f t="shared" si="1498"/>
        <v>0</v>
      </c>
      <c r="AZ544" s="65">
        <f t="shared" si="1498"/>
        <v>0</v>
      </c>
      <c r="BA544" s="60"/>
      <c r="BB544" s="65">
        <f t="shared" si="1461"/>
        <v>0</v>
      </c>
      <c r="BC544" s="66" t="e">
        <f>BB544/BB476</f>
        <v>#DIV/0!</v>
      </c>
      <c r="BD544" s="60"/>
      <c r="BE544" s="66"/>
      <c r="BF544" s="105"/>
      <c r="BG544" s="105"/>
      <c r="BH544" s="107"/>
      <c r="BI544" s="107"/>
      <c r="BJ544" s="77">
        <v>-1</v>
      </c>
      <c r="BK544" s="107">
        <v>46054</v>
      </c>
      <c r="BL544" s="60"/>
      <c r="BM544" s="65">
        <f t="shared" ref="BM544:BX544" si="1499">((BM476*$G544*--(AND($BF544=0,$BG544=0))+$BF544+BM476*$BG544)*--(BM$3&gt;=$BH544))*(1+$BJ544*--(BM$3&gt;=$BK544))*--(IFERROR(MOD(MONTH(BM$3),$BI544),0)=0)</f>
        <v>0</v>
      </c>
      <c r="BN544" s="65">
        <f t="shared" si="1499"/>
        <v>0</v>
      </c>
      <c r="BO544" s="65">
        <f t="shared" si="1499"/>
        <v>0</v>
      </c>
      <c r="BP544" s="65">
        <f t="shared" si="1499"/>
        <v>0</v>
      </c>
      <c r="BQ544" s="65" t="e">
        <f t="shared" si="1499"/>
        <v>#REF!</v>
      </c>
      <c r="BR544" s="65" t="e">
        <f t="shared" si="1499"/>
        <v>#REF!</v>
      </c>
      <c r="BS544" s="65" t="e">
        <f t="shared" si="1499"/>
        <v>#REF!</v>
      </c>
      <c r="BT544" s="65" t="e">
        <f t="shared" si="1499"/>
        <v>#REF!</v>
      </c>
      <c r="BU544" s="65" t="e">
        <f t="shared" si="1499"/>
        <v>#REF!</v>
      </c>
      <c r="BV544" s="65" t="e">
        <f t="shared" si="1499"/>
        <v>#REF!</v>
      </c>
      <c r="BW544" s="65" t="e">
        <f t="shared" si="1499"/>
        <v>#REF!</v>
      </c>
      <c r="BX544" s="65" t="e">
        <f t="shared" si="1499"/>
        <v>#REF!</v>
      </c>
      <c r="BY544" s="60"/>
      <c r="BZ544" s="65" t="e">
        <f t="shared" si="1464"/>
        <v>#REF!</v>
      </c>
      <c r="CA544" s="66" t="e">
        <f>BZ544/BZ476</f>
        <v>#REF!</v>
      </c>
      <c r="CB544" s="60"/>
      <c r="CC544" s="65" t="e">
        <f t="shared" ref="CC544:CN544" si="1500">((CC476*$G544*--(AND($BF544=0,$BG544=0))+$BF544+CC476*$BG544)*--(CC$3&gt;=$BH544))*(1+$BJ544*--(CC$3&gt;=$BK544))*--(IFERROR(MOD(MONTH(CC$3),$BI544),0)=0)</f>
        <v>#REF!</v>
      </c>
      <c r="CD544" s="65" t="e">
        <f t="shared" si="1500"/>
        <v>#REF!</v>
      </c>
      <c r="CE544" s="65" t="e">
        <f t="shared" si="1500"/>
        <v>#REF!</v>
      </c>
      <c r="CF544" s="65" t="e">
        <f t="shared" si="1500"/>
        <v>#REF!</v>
      </c>
      <c r="CG544" s="65" t="e">
        <f t="shared" si="1500"/>
        <v>#REF!</v>
      </c>
      <c r="CH544" s="65" t="e">
        <f t="shared" si="1500"/>
        <v>#REF!</v>
      </c>
      <c r="CI544" s="65" t="e">
        <f t="shared" si="1500"/>
        <v>#REF!</v>
      </c>
      <c r="CJ544" s="65" t="e">
        <f t="shared" si="1500"/>
        <v>#REF!</v>
      </c>
      <c r="CK544" s="65" t="e">
        <f t="shared" si="1500"/>
        <v>#REF!</v>
      </c>
      <c r="CL544" s="65" t="e">
        <f t="shared" si="1500"/>
        <v>#REF!</v>
      </c>
      <c r="CM544" s="65" t="e">
        <f t="shared" si="1500"/>
        <v>#REF!</v>
      </c>
      <c r="CN544" s="65" t="e">
        <f t="shared" si="1500"/>
        <v>#REF!</v>
      </c>
      <c r="CO544" s="60"/>
      <c r="CP544" s="65" t="e">
        <f t="shared" si="1466"/>
        <v>#REF!</v>
      </c>
      <c r="CQ544" s="66" t="e">
        <f>CP544/CP476</f>
        <v>#REF!</v>
      </c>
    </row>
    <row r="545" spans="1:95" ht="10.5" customHeight="1" x14ac:dyDescent="0.25">
      <c r="A545" s="70" t="str">
        <f t="shared" si="1490"/>
        <v>DespesaCSLL</v>
      </c>
      <c r="B545" s="114" t="s">
        <v>53</v>
      </c>
      <c r="C545" s="75" t="s">
        <v>296</v>
      </c>
      <c r="D545" s="92" t="s">
        <v>169</v>
      </c>
      <c r="E545" s="92" t="e">
        <f>D474</f>
        <v>#REF!</v>
      </c>
      <c r="F545" s="60"/>
      <c r="G545" s="66">
        <v>0</v>
      </c>
      <c r="H545" s="60"/>
      <c r="I545" s="65">
        <v>0</v>
      </c>
      <c r="J545" s="65">
        <v>0</v>
      </c>
      <c r="K545" s="65">
        <v>0</v>
      </c>
      <c r="L545" s="65">
        <v>0</v>
      </c>
      <c r="M545" s="65">
        <v>0</v>
      </c>
      <c r="N545" s="65">
        <v>0</v>
      </c>
      <c r="O545" s="65">
        <v>0</v>
      </c>
      <c r="P545" s="65">
        <v>0</v>
      </c>
      <c r="Q545" s="65">
        <v>0</v>
      </c>
      <c r="R545" s="65">
        <v>0</v>
      </c>
      <c r="S545" s="65">
        <v>0</v>
      </c>
      <c r="T545" s="65">
        <v>0</v>
      </c>
      <c r="U545" s="60"/>
      <c r="V545" s="65">
        <f t="shared" si="1459"/>
        <v>0</v>
      </c>
      <c r="W545" s="66" t="e">
        <f>V545/V476</f>
        <v>#REF!</v>
      </c>
      <c r="X545" s="60"/>
      <c r="Y545" s="65">
        <f t="shared" ref="Y545:AJ545" si="1501">((Y476*$G545*--(AND($BF545=0,$BG545=0))+$BF545+Y476*$BG545)*--(Y$3&gt;=$BH545))*(1+$BJ545*--(Y$3&gt;=$BK545))*--(IFERROR(MOD(MONTH(Y$3),$BI545),0)=0)</f>
        <v>0</v>
      </c>
      <c r="Z545" s="65">
        <f t="shared" si="1501"/>
        <v>0</v>
      </c>
      <c r="AA545" s="65">
        <f t="shared" si="1501"/>
        <v>0</v>
      </c>
      <c r="AB545" s="65">
        <f t="shared" si="1501"/>
        <v>0</v>
      </c>
      <c r="AC545" s="65">
        <f t="shared" si="1501"/>
        <v>0</v>
      </c>
      <c r="AD545" s="65">
        <f t="shared" si="1501"/>
        <v>0</v>
      </c>
      <c r="AE545" s="65">
        <f t="shared" si="1501"/>
        <v>0</v>
      </c>
      <c r="AF545" s="65">
        <f t="shared" si="1501"/>
        <v>0</v>
      </c>
      <c r="AG545" s="65">
        <f t="shared" si="1501"/>
        <v>0</v>
      </c>
      <c r="AH545" s="65">
        <f t="shared" si="1501"/>
        <v>0</v>
      </c>
      <c r="AI545" s="65">
        <f t="shared" si="1501"/>
        <v>0</v>
      </c>
      <c r="AJ545" s="65">
        <f t="shared" si="1501"/>
        <v>0</v>
      </c>
      <c r="AK545" s="60"/>
      <c r="AL545" s="65">
        <f t="shared" si="1460"/>
        <v>0</v>
      </c>
      <c r="AM545" s="66" t="e">
        <f>AL545/AL476</f>
        <v>#DIV/0!</v>
      </c>
      <c r="AN545" s="60" t="e">
        <f>D474&amp;D545</f>
        <v>#REF!</v>
      </c>
      <c r="AO545" s="65">
        <f t="shared" ref="AO545:AZ545" si="1502">((AO476*$G545*--(AND($BF545=0,$BG545=0))+$BF545+AO476*$BG545)*--(AO$3&gt;=$BH545))*(1+$BJ545*--(AO$3&gt;=$BK545))*--(IFERROR(MOD(MONTH(AO$3),$BI545),0)=0)</f>
        <v>0</v>
      </c>
      <c r="AP545" s="65">
        <f t="shared" si="1502"/>
        <v>0</v>
      </c>
      <c r="AQ545" s="65">
        <f t="shared" si="1502"/>
        <v>0</v>
      </c>
      <c r="AR545" s="65">
        <f t="shared" si="1502"/>
        <v>0</v>
      </c>
      <c r="AS545" s="65">
        <f t="shared" si="1502"/>
        <v>0</v>
      </c>
      <c r="AT545" s="65">
        <f t="shared" si="1502"/>
        <v>0</v>
      </c>
      <c r="AU545" s="65">
        <f t="shared" si="1502"/>
        <v>0</v>
      </c>
      <c r="AV545" s="65">
        <f t="shared" si="1502"/>
        <v>0</v>
      </c>
      <c r="AW545" s="65">
        <f t="shared" si="1502"/>
        <v>0</v>
      </c>
      <c r="AX545" s="65">
        <f t="shared" si="1502"/>
        <v>0</v>
      </c>
      <c r="AY545" s="65">
        <f t="shared" si="1502"/>
        <v>0</v>
      </c>
      <c r="AZ545" s="65">
        <f t="shared" si="1502"/>
        <v>0</v>
      </c>
      <c r="BA545" s="60"/>
      <c r="BB545" s="65">
        <f t="shared" si="1461"/>
        <v>0</v>
      </c>
      <c r="BC545" s="66" t="e">
        <f>BB545/BB476</f>
        <v>#DIV/0!</v>
      </c>
      <c r="BD545" s="60"/>
      <c r="BE545" s="66"/>
      <c r="BF545" s="105"/>
      <c r="BG545" s="77"/>
      <c r="BH545" s="107"/>
      <c r="BI545" s="107"/>
      <c r="BJ545" s="77">
        <v>-1</v>
      </c>
      <c r="BK545" s="107">
        <v>46054</v>
      </c>
      <c r="BL545" s="60"/>
      <c r="BM545" s="65">
        <f t="shared" ref="BM545:BX545" si="1503">((BM476*$G545*--(AND($BF545=0,$BG545=0))+$BF545+BM476*$BG545)*--(BM$3&gt;=$BH545))*(1+$BJ545*--(BM$3&gt;=$BK545))*--(IFERROR(MOD(MONTH(BM$3),$BI545),0)=0)</f>
        <v>0</v>
      </c>
      <c r="BN545" s="65">
        <f t="shared" si="1503"/>
        <v>0</v>
      </c>
      <c r="BO545" s="65">
        <f t="shared" si="1503"/>
        <v>0</v>
      </c>
      <c r="BP545" s="65">
        <f t="shared" si="1503"/>
        <v>0</v>
      </c>
      <c r="BQ545" s="65" t="e">
        <f t="shared" si="1503"/>
        <v>#REF!</v>
      </c>
      <c r="BR545" s="65" t="e">
        <f t="shared" si="1503"/>
        <v>#REF!</v>
      </c>
      <c r="BS545" s="65" t="e">
        <f t="shared" si="1503"/>
        <v>#REF!</v>
      </c>
      <c r="BT545" s="65" t="e">
        <f t="shared" si="1503"/>
        <v>#REF!</v>
      </c>
      <c r="BU545" s="65" t="e">
        <f t="shared" si="1503"/>
        <v>#REF!</v>
      </c>
      <c r="BV545" s="65" t="e">
        <f t="shared" si="1503"/>
        <v>#REF!</v>
      </c>
      <c r="BW545" s="65" t="e">
        <f t="shared" si="1503"/>
        <v>#REF!</v>
      </c>
      <c r="BX545" s="65" t="e">
        <f t="shared" si="1503"/>
        <v>#REF!</v>
      </c>
      <c r="BY545" s="60"/>
      <c r="BZ545" s="65" t="e">
        <f t="shared" si="1464"/>
        <v>#REF!</v>
      </c>
      <c r="CA545" s="66" t="e">
        <f>BZ545/BZ476</f>
        <v>#REF!</v>
      </c>
      <c r="CB545" s="60"/>
      <c r="CC545" s="65" t="e">
        <f t="shared" ref="CC545:CN545" si="1504">((CC476*$G545*--(AND($BF545=0,$BG545=0))+$BF545+CC476*$BG545)*--(CC$3&gt;=$BH545))*(1+$BJ545*--(CC$3&gt;=$BK545))*--(IFERROR(MOD(MONTH(CC$3),$BI545),0)=0)</f>
        <v>#REF!</v>
      </c>
      <c r="CD545" s="65" t="e">
        <f t="shared" si="1504"/>
        <v>#REF!</v>
      </c>
      <c r="CE545" s="65" t="e">
        <f t="shared" si="1504"/>
        <v>#REF!</v>
      </c>
      <c r="CF545" s="65" t="e">
        <f t="shared" si="1504"/>
        <v>#REF!</v>
      </c>
      <c r="CG545" s="65" t="e">
        <f t="shared" si="1504"/>
        <v>#REF!</v>
      </c>
      <c r="CH545" s="65" t="e">
        <f t="shared" si="1504"/>
        <v>#REF!</v>
      </c>
      <c r="CI545" s="65" t="e">
        <f t="shared" si="1504"/>
        <v>#REF!</v>
      </c>
      <c r="CJ545" s="65" t="e">
        <f t="shared" si="1504"/>
        <v>#REF!</v>
      </c>
      <c r="CK545" s="65" t="e">
        <f t="shared" si="1504"/>
        <v>#REF!</v>
      </c>
      <c r="CL545" s="65" t="e">
        <f t="shared" si="1504"/>
        <v>#REF!</v>
      </c>
      <c r="CM545" s="65" t="e">
        <f t="shared" si="1504"/>
        <v>#REF!</v>
      </c>
      <c r="CN545" s="65" t="e">
        <f t="shared" si="1504"/>
        <v>#REF!</v>
      </c>
      <c r="CO545" s="60"/>
      <c r="CP545" s="65" t="e">
        <f t="shared" si="1466"/>
        <v>#REF!</v>
      </c>
      <c r="CQ545" s="66" t="e">
        <f>CP545/CP476</f>
        <v>#REF!</v>
      </c>
    </row>
    <row r="546" spans="1:95" ht="10.5" customHeight="1" x14ac:dyDescent="0.25">
      <c r="A546" s="70" t="str">
        <f t="shared" si="1490"/>
        <v>DespesaEmpréstimos</v>
      </c>
      <c r="B546" s="114" t="s">
        <v>53</v>
      </c>
      <c r="C546" s="70" t="s">
        <v>297</v>
      </c>
      <c r="D546" s="92" t="s">
        <v>170</v>
      </c>
      <c r="E546" s="92" t="e">
        <f>D474</f>
        <v>#REF!</v>
      </c>
      <c r="F546" s="60"/>
      <c r="G546" s="66">
        <v>0</v>
      </c>
      <c r="H546" s="60"/>
      <c r="I546" s="65">
        <v>0</v>
      </c>
      <c r="J546" s="65">
        <v>0</v>
      </c>
      <c r="K546" s="65">
        <v>0</v>
      </c>
      <c r="L546" s="65">
        <v>0</v>
      </c>
      <c r="M546" s="65">
        <v>0</v>
      </c>
      <c r="N546" s="65">
        <v>0</v>
      </c>
      <c r="O546" s="65">
        <v>0</v>
      </c>
      <c r="P546" s="65">
        <v>0</v>
      </c>
      <c r="Q546" s="65">
        <v>0</v>
      </c>
      <c r="R546" s="65">
        <v>0</v>
      </c>
      <c r="S546" s="65">
        <v>0</v>
      </c>
      <c r="T546" s="65">
        <v>0</v>
      </c>
      <c r="U546" s="60"/>
      <c r="V546" s="65">
        <f t="shared" si="1459"/>
        <v>0</v>
      </c>
      <c r="W546" s="66" t="e">
        <f>V546/V476</f>
        <v>#REF!</v>
      </c>
      <c r="X546" s="60"/>
      <c r="Y546" s="65">
        <f t="shared" ref="Y546:AJ546" si="1505">((Y476*$G546*--(AND($BF546=0,$BG546=0))+$BF546+Y476*$BG546)*--(Y$3&gt;=$BH546))*(1+$BJ546*--(Y$3&gt;=$BK546))*--(IFERROR(MOD(MONTH(Y$3),$BI546),0)=0)</f>
        <v>0</v>
      </c>
      <c r="Z546" s="65">
        <f t="shared" si="1505"/>
        <v>0</v>
      </c>
      <c r="AA546" s="65">
        <f t="shared" si="1505"/>
        <v>0</v>
      </c>
      <c r="AB546" s="65">
        <f t="shared" si="1505"/>
        <v>0</v>
      </c>
      <c r="AC546" s="65">
        <f t="shared" si="1505"/>
        <v>0</v>
      </c>
      <c r="AD546" s="65">
        <f t="shared" si="1505"/>
        <v>0</v>
      </c>
      <c r="AE546" s="65">
        <f t="shared" si="1505"/>
        <v>0</v>
      </c>
      <c r="AF546" s="65">
        <f t="shared" si="1505"/>
        <v>0</v>
      </c>
      <c r="AG546" s="65">
        <f t="shared" si="1505"/>
        <v>0</v>
      </c>
      <c r="AH546" s="65">
        <f t="shared" si="1505"/>
        <v>0</v>
      </c>
      <c r="AI546" s="65">
        <f t="shared" si="1505"/>
        <v>0</v>
      </c>
      <c r="AJ546" s="65">
        <f t="shared" si="1505"/>
        <v>0</v>
      </c>
      <c r="AK546" s="60"/>
      <c r="AL546" s="65">
        <f t="shared" si="1460"/>
        <v>0</v>
      </c>
      <c r="AM546" s="66" t="e">
        <f>AL546/AL476</f>
        <v>#DIV/0!</v>
      </c>
      <c r="AN546" s="60" t="e">
        <f>D474&amp;D546</f>
        <v>#REF!</v>
      </c>
      <c r="AO546" s="65">
        <f t="shared" ref="AO546:AZ546" si="1506">((AO476*$G546*--(AND($BF546=0,$BG546=0))+$BF546+AO476*$BG546)*--(AO$3&gt;=$BH546))*(1+$BJ546*--(AO$3&gt;=$BK546))*--(IFERROR(MOD(MONTH(AO$3),$BI546),0)=0)</f>
        <v>0</v>
      </c>
      <c r="AP546" s="65">
        <f t="shared" si="1506"/>
        <v>0</v>
      </c>
      <c r="AQ546" s="65">
        <f t="shared" si="1506"/>
        <v>0</v>
      </c>
      <c r="AR546" s="65">
        <f t="shared" si="1506"/>
        <v>0</v>
      </c>
      <c r="AS546" s="65">
        <f t="shared" si="1506"/>
        <v>0</v>
      </c>
      <c r="AT546" s="65">
        <f t="shared" si="1506"/>
        <v>0</v>
      </c>
      <c r="AU546" s="65">
        <f t="shared" si="1506"/>
        <v>0</v>
      </c>
      <c r="AV546" s="65">
        <f t="shared" si="1506"/>
        <v>0</v>
      </c>
      <c r="AW546" s="65">
        <f t="shared" si="1506"/>
        <v>0</v>
      </c>
      <c r="AX546" s="65">
        <f t="shared" si="1506"/>
        <v>0</v>
      </c>
      <c r="AY546" s="65">
        <f t="shared" si="1506"/>
        <v>0</v>
      </c>
      <c r="AZ546" s="65">
        <f t="shared" si="1506"/>
        <v>0</v>
      </c>
      <c r="BA546" s="60"/>
      <c r="BB546" s="65">
        <f t="shared" si="1461"/>
        <v>0</v>
      </c>
      <c r="BC546" s="66" t="e">
        <f>BB546/BB476</f>
        <v>#DIV/0!</v>
      </c>
      <c r="BD546" s="60"/>
      <c r="BE546" s="65"/>
      <c r="BF546" s="105"/>
      <c r="BG546" s="105"/>
      <c r="BH546" s="107"/>
      <c r="BI546" s="107"/>
      <c r="BJ546" s="77">
        <v>-1</v>
      </c>
      <c r="BK546" s="107">
        <v>46054</v>
      </c>
      <c r="BL546" s="60"/>
      <c r="BM546" s="65">
        <f t="shared" ref="BM546:BX546" si="1507">((BM476*$G546*--(AND($BF546=0,$BG546=0))+$BF546+BM476*$BG546)*--(BM$3&gt;=$BH546))*(1+$BJ546*--(BM$3&gt;=$BK546))*--(IFERROR(MOD(MONTH(BM$3),$BI546),0)=0)</f>
        <v>0</v>
      </c>
      <c r="BN546" s="65">
        <f t="shared" si="1507"/>
        <v>0</v>
      </c>
      <c r="BO546" s="65">
        <f t="shared" si="1507"/>
        <v>0</v>
      </c>
      <c r="BP546" s="65">
        <f t="shared" si="1507"/>
        <v>0</v>
      </c>
      <c r="BQ546" s="65" t="e">
        <f t="shared" si="1507"/>
        <v>#REF!</v>
      </c>
      <c r="BR546" s="65" t="e">
        <f t="shared" si="1507"/>
        <v>#REF!</v>
      </c>
      <c r="BS546" s="65" t="e">
        <f t="shared" si="1507"/>
        <v>#REF!</v>
      </c>
      <c r="BT546" s="65" t="e">
        <f t="shared" si="1507"/>
        <v>#REF!</v>
      </c>
      <c r="BU546" s="65" t="e">
        <f t="shared" si="1507"/>
        <v>#REF!</v>
      </c>
      <c r="BV546" s="65" t="e">
        <f t="shared" si="1507"/>
        <v>#REF!</v>
      </c>
      <c r="BW546" s="65" t="e">
        <f t="shared" si="1507"/>
        <v>#REF!</v>
      </c>
      <c r="BX546" s="65" t="e">
        <f t="shared" si="1507"/>
        <v>#REF!</v>
      </c>
      <c r="BY546" s="60"/>
      <c r="BZ546" s="65" t="e">
        <f t="shared" si="1464"/>
        <v>#REF!</v>
      </c>
      <c r="CA546" s="66" t="e">
        <f>BZ546/BZ476</f>
        <v>#REF!</v>
      </c>
      <c r="CB546" s="60"/>
      <c r="CC546" s="65" t="e">
        <f t="shared" ref="CC546:CN546" si="1508">((CC476*$G546*--(AND($BF546=0,$BG546=0))+$BF546+CC476*$BG546)*--(CC$3&gt;=$BH546))*(1+$BJ546*--(CC$3&gt;=$BK546))*--(IFERROR(MOD(MONTH(CC$3),$BI546),0)=0)</f>
        <v>#REF!</v>
      </c>
      <c r="CD546" s="65" t="e">
        <f t="shared" si="1508"/>
        <v>#REF!</v>
      </c>
      <c r="CE546" s="65" t="e">
        <f t="shared" si="1508"/>
        <v>#REF!</v>
      </c>
      <c r="CF546" s="65" t="e">
        <f t="shared" si="1508"/>
        <v>#REF!</v>
      </c>
      <c r="CG546" s="65" t="e">
        <f t="shared" si="1508"/>
        <v>#REF!</v>
      </c>
      <c r="CH546" s="65" t="e">
        <f t="shared" si="1508"/>
        <v>#REF!</v>
      </c>
      <c r="CI546" s="65" t="e">
        <f t="shared" si="1508"/>
        <v>#REF!</v>
      </c>
      <c r="CJ546" s="65" t="e">
        <f t="shared" si="1508"/>
        <v>#REF!</v>
      </c>
      <c r="CK546" s="65" t="e">
        <f t="shared" si="1508"/>
        <v>#REF!</v>
      </c>
      <c r="CL546" s="65" t="e">
        <f t="shared" si="1508"/>
        <v>#REF!</v>
      </c>
      <c r="CM546" s="65" t="e">
        <f t="shared" si="1508"/>
        <v>#REF!</v>
      </c>
      <c r="CN546" s="65" t="e">
        <f t="shared" si="1508"/>
        <v>#REF!</v>
      </c>
      <c r="CO546" s="60"/>
      <c r="CP546" s="65" t="e">
        <f t="shared" si="1466"/>
        <v>#REF!</v>
      </c>
      <c r="CQ546" s="66" t="e">
        <f>CP546/CP476</f>
        <v>#REF!</v>
      </c>
    </row>
    <row r="547" spans="1:95" ht="10.5" customHeight="1" x14ac:dyDescent="0.25">
      <c r="A547" s="70" t="str">
        <f t="shared" si="1490"/>
        <v>DespesaCAPEX</v>
      </c>
      <c r="B547" s="114" t="s">
        <v>53</v>
      </c>
      <c r="C547" s="70" t="s">
        <v>298</v>
      </c>
      <c r="D547" s="92" t="s">
        <v>171</v>
      </c>
      <c r="E547" s="92" t="e">
        <f>D474</f>
        <v>#REF!</v>
      </c>
      <c r="F547" s="60"/>
      <c r="G547" s="66">
        <v>0</v>
      </c>
      <c r="H547" s="60"/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3">
        <v>0</v>
      </c>
      <c r="U547" s="60"/>
      <c r="V547" s="65">
        <f t="shared" si="1459"/>
        <v>0</v>
      </c>
      <c r="W547" s="66" t="e">
        <f>V547/V476</f>
        <v>#REF!</v>
      </c>
      <c r="X547" s="60"/>
      <c r="Y547" s="93">
        <f t="shared" ref="Y547:AJ547" si="1509">SUM(Y548:Y550)</f>
        <v>0</v>
      </c>
      <c r="Z547" s="93">
        <f t="shared" si="1509"/>
        <v>0</v>
      </c>
      <c r="AA547" s="93">
        <f t="shared" si="1509"/>
        <v>0</v>
      </c>
      <c r="AB547" s="93">
        <f t="shared" si="1509"/>
        <v>0</v>
      </c>
      <c r="AC547" s="93">
        <f t="shared" si="1509"/>
        <v>0</v>
      </c>
      <c r="AD547" s="93">
        <f t="shared" si="1509"/>
        <v>0</v>
      </c>
      <c r="AE547" s="93">
        <f t="shared" si="1509"/>
        <v>0</v>
      </c>
      <c r="AF547" s="93">
        <f t="shared" si="1509"/>
        <v>0</v>
      </c>
      <c r="AG547" s="93">
        <f t="shared" si="1509"/>
        <v>0</v>
      </c>
      <c r="AH547" s="93">
        <f t="shared" si="1509"/>
        <v>0</v>
      </c>
      <c r="AI547" s="93">
        <f t="shared" si="1509"/>
        <v>0</v>
      </c>
      <c r="AJ547" s="93">
        <f t="shared" si="1509"/>
        <v>0</v>
      </c>
      <c r="AK547" s="60"/>
      <c r="AL547" s="65">
        <f t="shared" si="1460"/>
        <v>0</v>
      </c>
      <c r="AM547" s="66" t="e">
        <f>AL547/AL476</f>
        <v>#DIV/0!</v>
      </c>
      <c r="AN547" s="60" t="e">
        <f>D474&amp;D547</f>
        <v>#REF!</v>
      </c>
      <c r="AO547" s="93">
        <f t="shared" ref="AO547:AZ547" si="1510">SUM(AO548:AO550)</f>
        <v>0</v>
      </c>
      <c r="AP547" s="93">
        <f t="shared" si="1510"/>
        <v>0</v>
      </c>
      <c r="AQ547" s="93">
        <f t="shared" si="1510"/>
        <v>0</v>
      </c>
      <c r="AR547" s="93">
        <f t="shared" si="1510"/>
        <v>0</v>
      </c>
      <c r="AS547" s="93">
        <f t="shared" si="1510"/>
        <v>0</v>
      </c>
      <c r="AT547" s="93">
        <f t="shared" si="1510"/>
        <v>0</v>
      </c>
      <c r="AU547" s="93">
        <f t="shared" si="1510"/>
        <v>0</v>
      </c>
      <c r="AV547" s="93">
        <f t="shared" si="1510"/>
        <v>0</v>
      </c>
      <c r="AW547" s="93">
        <f t="shared" si="1510"/>
        <v>0</v>
      </c>
      <c r="AX547" s="93">
        <f t="shared" si="1510"/>
        <v>0</v>
      </c>
      <c r="AY547" s="93">
        <f t="shared" si="1510"/>
        <v>0</v>
      </c>
      <c r="AZ547" s="93">
        <f t="shared" si="1510"/>
        <v>0</v>
      </c>
      <c r="BA547" s="60"/>
      <c r="BB547" s="65">
        <f t="shared" si="1461"/>
        <v>0</v>
      </c>
      <c r="BC547" s="66" t="e">
        <f>BB547/BB476</f>
        <v>#DIV/0!</v>
      </c>
      <c r="BD547" s="60"/>
      <c r="BE547" s="65"/>
      <c r="BF547" s="105"/>
      <c r="BG547" s="105"/>
      <c r="BH547" s="107"/>
      <c r="BI547" s="107"/>
      <c r="BJ547" s="77">
        <v>-1</v>
      </c>
      <c r="BK547" s="107">
        <v>46054</v>
      </c>
      <c r="BL547" s="60"/>
      <c r="BM547" s="93">
        <f t="shared" ref="BM547:BX547" si="1511">SUM(BM548:BM550)</f>
        <v>0</v>
      </c>
      <c r="BN547" s="93">
        <f t="shared" si="1511"/>
        <v>0</v>
      </c>
      <c r="BO547" s="93">
        <f t="shared" si="1511"/>
        <v>0</v>
      </c>
      <c r="BP547" s="93">
        <f t="shared" si="1511"/>
        <v>0</v>
      </c>
      <c r="BQ547" s="93" t="e">
        <f t="shared" si="1511"/>
        <v>#REF!</v>
      </c>
      <c r="BR547" s="93" t="e">
        <f t="shared" si="1511"/>
        <v>#REF!</v>
      </c>
      <c r="BS547" s="93" t="e">
        <f t="shared" si="1511"/>
        <v>#REF!</v>
      </c>
      <c r="BT547" s="93" t="e">
        <f t="shared" si="1511"/>
        <v>#REF!</v>
      </c>
      <c r="BU547" s="93" t="e">
        <f t="shared" si="1511"/>
        <v>#REF!</v>
      </c>
      <c r="BV547" s="93" t="e">
        <f t="shared" si="1511"/>
        <v>#REF!</v>
      </c>
      <c r="BW547" s="93" t="e">
        <f t="shared" si="1511"/>
        <v>#REF!</v>
      </c>
      <c r="BX547" s="93" t="e">
        <f t="shared" si="1511"/>
        <v>#REF!</v>
      </c>
      <c r="BY547" s="60"/>
      <c r="BZ547" s="65" t="e">
        <f t="shared" si="1464"/>
        <v>#REF!</v>
      </c>
      <c r="CA547" s="66" t="e">
        <f>BZ547/BZ476</f>
        <v>#REF!</v>
      </c>
      <c r="CB547" s="60"/>
      <c r="CC547" s="93" t="e">
        <f t="shared" ref="CC547:CN547" si="1512">SUM(CC548:CC550)</f>
        <v>#REF!</v>
      </c>
      <c r="CD547" s="93" t="e">
        <f t="shared" si="1512"/>
        <v>#REF!</v>
      </c>
      <c r="CE547" s="93" t="e">
        <f t="shared" si="1512"/>
        <v>#REF!</v>
      </c>
      <c r="CF547" s="93" t="e">
        <f t="shared" si="1512"/>
        <v>#REF!</v>
      </c>
      <c r="CG547" s="93" t="e">
        <f t="shared" si="1512"/>
        <v>#REF!</v>
      </c>
      <c r="CH547" s="93" t="e">
        <f t="shared" si="1512"/>
        <v>#REF!</v>
      </c>
      <c r="CI547" s="93" t="e">
        <f t="shared" si="1512"/>
        <v>#REF!</v>
      </c>
      <c r="CJ547" s="93" t="e">
        <f t="shared" si="1512"/>
        <v>#REF!</v>
      </c>
      <c r="CK547" s="93" t="e">
        <f t="shared" si="1512"/>
        <v>#REF!</v>
      </c>
      <c r="CL547" s="93" t="e">
        <f t="shared" si="1512"/>
        <v>#REF!</v>
      </c>
      <c r="CM547" s="93" t="e">
        <f t="shared" si="1512"/>
        <v>#REF!</v>
      </c>
      <c r="CN547" s="93" t="e">
        <f t="shared" si="1512"/>
        <v>#REF!</v>
      </c>
      <c r="CO547" s="60"/>
      <c r="CP547" s="65" t="e">
        <f t="shared" si="1466"/>
        <v>#REF!</v>
      </c>
      <c r="CQ547" s="66" t="e">
        <f>CP547/CP476</f>
        <v>#REF!</v>
      </c>
    </row>
    <row r="548" spans="1:95" ht="10.5" customHeight="1" outlineLevel="1" x14ac:dyDescent="0.25">
      <c r="A548" s="70" t="str">
        <f t="shared" si="1490"/>
        <v>DespesaQuiosques e Lojas</v>
      </c>
      <c r="B548" s="114" t="s">
        <v>53</v>
      </c>
      <c r="C548" s="78"/>
      <c r="D548" s="79" t="s">
        <v>300</v>
      </c>
      <c r="E548" s="79" t="e">
        <f>D474</f>
        <v>#REF!</v>
      </c>
      <c r="F548" s="79"/>
      <c r="G548" s="85">
        <v>0</v>
      </c>
      <c r="H548" s="79"/>
      <c r="I548" s="94">
        <v>0</v>
      </c>
      <c r="J548" s="94">
        <v>0</v>
      </c>
      <c r="K548" s="94">
        <v>0</v>
      </c>
      <c r="L548" s="94">
        <v>0</v>
      </c>
      <c r="M548" s="94">
        <v>0</v>
      </c>
      <c r="N548" s="94">
        <v>0</v>
      </c>
      <c r="O548" s="94">
        <v>0</v>
      </c>
      <c r="P548" s="94">
        <v>0</v>
      </c>
      <c r="Q548" s="94">
        <v>0</v>
      </c>
      <c r="R548" s="94">
        <v>0</v>
      </c>
      <c r="S548" s="94">
        <v>0</v>
      </c>
      <c r="T548" s="94">
        <v>0</v>
      </c>
      <c r="U548" s="79"/>
      <c r="V548" s="80">
        <f t="shared" si="1459"/>
        <v>0</v>
      </c>
      <c r="W548" s="85" t="e">
        <f>V548/V476</f>
        <v>#REF!</v>
      </c>
      <c r="X548" s="60"/>
      <c r="Y548" s="94">
        <f t="array" ref="Y548">IFERROR(INDEX(#REF!,MATCH($A474&amp;$D548,#REF!,0),MATCH(Y$3,#REF!,0)),0)</f>
        <v>0</v>
      </c>
      <c r="Z548" s="94">
        <f t="array" ref="Z548">IFERROR(INDEX(#REF!,MATCH($A474&amp;$D548,#REF!,0),MATCH(Z$3,#REF!,0)),0)</f>
        <v>0</v>
      </c>
      <c r="AA548" s="94">
        <f t="array" ref="AA548">IFERROR(INDEX(#REF!,MATCH($A474&amp;$D548,#REF!,0),MATCH(AA$3,#REF!,0)),0)</f>
        <v>0</v>
      </c>
      <c r="AB548" s="94">
        <f t="array" ref="AB548">IFERROR(INDEX(#REF!,MATCH($A474&amp;$D548,#REF!,0),MATCH(AB$3,#REF!,0)),0)</f>
        <v>0</v>
      </c>
      <c r="AC548" s="94">
        <f t="array" ref="AC548">IFERROR(INDEX(#REF!,MATCH($A474&amp;$D548,#REF!,0),MATCH(AC$3,#REF!,0)),0)</f>
        <v>0</v>
      </c>
      <c r="AD548" s="94">
        <f t="array" ref="AD548">IFERROR(INDEX(#REF!,MATCH($A474&amp;$D548,#REF!,0),MATCH(AD$3,#REF!,0)),0)</f>
        <v>0</v>
      </c>
      <c r="AE548" s="94">
        <f t="array" ref="AE548">IFERROR(INDEX(#REF!,MATCH($A474&amp;$D548,#REF!,0),MATCH(AE$3,#REF!,0)),0)</f>
        <v>0</v>
      </c>
      <c r="AF548" s="94">
        <f t="array" ref="AF548">IFERROR(INDEX(#REF!,MATCH($A474&amp;$D548,#REF!,0),MATCH(AF$3,#REF!,0)),0)</f>
        <v>0</v>
      </c>
      <c r="AG548" s="94">
        <f t="array" ref="AG548">IFERROR(INDEX(#REF!,MATCH($A474&amp;$D548,#REF!,0),MATCH(AG$3,#REF!,0)),0)</f>
        <v>0</v>
      </c>
      <c r="AH548" s="94">
        <f t="array" ref="AH548">IFERROR(INDEX(#REF!,MATCH($A474&amp;$D548,#REF!,0),MATCH(AH$3,#REF!,0)),0)</f>
        <v>0</v>
      </c>
      <c r="AI548" s="94">
        <f t="array" ref="AI548">IFERROR(INDEX(#REF!,MATCH($A474&amp;$D548,#REF!,0),MATCH(AI$3,#REF!,0)),0)</f>
        <v>0</v>
      </c>
      <c r="AJ548" s="94">
        <f t="array" ref="AJ548">IFERROR(INDEX(#REF!,MATCH($A474&amp;$D548,#REF!,0),MATCH(AJ$3,#REF!,0)),0)</f>
        <v>0</v>
      </c>
      <c r="AK548" s="79"/>
      <c r="AL548" s="80">
        <f t="shared" si="1460"/>
        <v>0</v>
      </c>
      <c r="AM548" s="85" t="e">
        <f>AL548/AL476</f>
        <v>#DIV/0!</v>
      </c>
      <c r="AN548" s="60" t="e">
        <f>D474&amp;D548</f>
        <v>#REF!</v>
      </c>
      <c r="AO548" s="94">
        <f t="array" ref="AO548">IFERROR(INDEX(#REF!,MATCH($A474&amp;$D548,#REF!,0),MATCH(AO$3,#REF!,0)),0)</f>
        <v>0</v>
      </c>
      <c r="AP548" s="94">
        <f t="array" ref="AP548">IFERROR(INDEX(#REF!,MATCH($A474&amp;$D548,#REF!,0),MATCH(AP$3,#REF!,0)),0)</f>
        <v>0</v>
      </c>
      <c r="AQ548" s="94">
        <f t="array" ref="AQ548">IFERROR(INDEX(#REF!,MATCH($A474&amp;$D548,#REF!,0),MATCH(AQ$3,#REF!,0)),0)</f>
        <v>0</v>
      </c>
      <c r="AR548" s="94">
        <f t="array" ref="AR548">IFERROR(INDEX(#REF!,MATCH($A474&amp;$D548,#REF!,0),MATCH(AR$3,#REF!,0)),0)</f>
        <v>0</v>
      </c>
      <c r="AS548" s="94">
        <f t="array" ref="AS548">IFERROR(INDEX(#REF!,MATCH($A474&amp;$D548,#REF!,0),MATCH(AS$3,#REF!,0)),0)</f>
        <v>0</v>
      </c>
      <c r="AT548" s="94">
        <f t="array" ref="AT548">IFERROR(INDEX(#REF!,MATCH($A474&amp;$D548,#REF!,0),MATCH(AT$3,#REF!,0)),0)</f>
        <v>0</v>
      </c>
      <c r="AU548" s="94">
        <f t="array" ref="AU548">IFERROR(INDEX(#REF!,MATCH($A474&amp;$D548,#REF!,0),MATCH(AU$3,#REF!,0)),0)</f>
        <v>0</v>
      </c>
      <c r="AV548" s="94">
        <f t="array" ref="AV548">IFERROR(INDEX(#REF!,MATCH($A474&amp;$D548,#REF!,0),MATCH(AV$3,#REF!,0)),0)</f>
        <v>0</v>
      </c>
      <c r="AW548" s="94">
        <f t="array" ref="AW548">IFERROR(INDEX(#REF!,MATCH($A474&amp;$D548,#REF!,0),MATCH(AW$3,#REF!,0)),0)</f>
        <v>0</v>
      </c>
      <c r="AX548" s="94">
        <f t="array" ref="AX548">IFERROR(INDEX(#REF!,MATCH($A474&amp;$D548,#REF!,0),MATCH(AX$3,#REF!,0)),0)</f>
        <v>0</v>
      </c>
      <c r="AY548" s="94">
        <f t="array" ref="AY548">IFERROR(INDEX(#REF!,MATCH($A474&amp;$D548,#REF!,0),MATCH(AY$3,#REF!,0)),0)</f>
        <v>0</v>
      </c>
      <c r="AZ548" s="94">
        <f t="array" ref="AZ548">IFERROR(INDEX(#REF!,MATCH($A474&amp;$D548,#REF!,0),MATCH(AZ$3,#REF!,0)),0)</f>
        <v>0</v>
      </c>
      <c r="BA548" s="79"/>
      <c r="BB548" s="80">
        <f t="shared" si="1461"/>
        <v>0</v>
      </c>
      <c r="BC548" s="85" t="e">
        <f>BB548/BB476</f>
        <v>#DIV/0!</v>
      </c>
      <c r="BD548" s="60"/>
      <c r="BE548" s="94" t="e">
        <f t="array" ref="BE548">INDEX(#REF!,MATCH($D474,#REF!,0),MATCH("Parcelamento "&amp;$D548,#REF!,0))</f>
        <v>#REF!</v>
      </c>
      <c r="BF548" s="115" t="e">
        <f t="array" ref="BF548">INDEX(#REF!,MATCH($D474,#REF!,0),MATCH("Parcela "&amp;$D548,#REF!,0))</f>
        <v>#REF!</v>
      </c>
      <c r="BG548" s="115"/>
      <c r="BH548" s="111" t="e">
        <f>EDATE(BH497,1)</f>
        <v>#REF!</v>
      </c>
      <c r="BI548" s="115"/>
      <c r="BJ548" s="112">
        <v>-1</v>
      </c>
      <c r="BK548" s="111">
        <v>45658</v>
      </c>
      <c r="BL548" s="60"/>
      <c r="BM548" s="94">
        <f t="array" ref="BM548">IFERROR(INDEX(#REF!,MATCH($A474&amp;$D548,#REF!,0),MATCH(BM$3,#REF!,0)),0)</f>
        <v>0</v>
      </c>
      <c r="BN548" s="94">
        <f t="array" ref="BN548">IFERROR(INDEX(#REF!,MATCH($A474&amp;$D548,#REF!,0),MATCH(BN$3,#REF!,0)),0)</f>
        <v>0</v>
      </c>
      <c r="BO548" s="94">
        <f t="array" ref="BO548">IFERROR(INDEX(#REF!,MATCH($A474&amp;$D548,#REF!,0),MATCH(BO$3,#REF!,0)),0)</f>
        <v>0</v>
      </c>
      <c r="BP548" s="94">
        <f t="array" ref="BP548">IFERROR(INDEX(#REF!,MATCH($A474&amp;$D548,#REF!,0),MATCH(BP$3,#REF!,0)),0)</f>
        <v>0</v>
      </c>
      <c r="BQ548" s="94" t="e">
        <f t="shared" ref="BQ548:BX548" si="1513">$BF548*--(BQ$3&gt;=$BH548)*(1+$BJ548*--(BQ$3&gt;=$BK548))+$BG548*--(BQ$3=EDATE($BH476,1))</f>
        <v>#REF!</v>
      </c>
      <c r="BR548" s="94" t="e">
        <f t="shared" si="1513"/>
        <v>#REF!</v>
      </c>
      <c r="BS548" s="94" t="e">
        <f t="shared" si="1513"/>
        <v>#REF!</v>
      </c>
      <c r="BT548" s="94" t="e">
        <f t="shared" si="1513"/>
        <v>#REF!</v>
      </c>
      <c r="BU548" s="94" t="e">
        <f t="shared" si="1513"/>
        <v>#REF!</v>
      </c>
      <c r="BV548" s="94" t="e">
        <f t="shared" si="1513"/>
        <v>#REF!</v>
      </c>
      <c r="BW548" s="94" t="e">
        <f t="shared" si="1513"/>
        <v>#REF!</v>
      </c>
      <c r="BX548" s="94" t="e">
        <f t="shared" si="1513"/>
        <v>#REF!</v>
      </c>
      <c r="BY548" s="79"/>
      <c r="BZ548" s="80" t="e">
        <f t="shared" si="1464"/>
        <v>#REF!</v>
      </c>
      <c r="CA548" s="85" t="e">
        <f>BZ548/BZ476</f>
        <v>#REF!</v>
      </c>
      <c r="CB548" s="60"/>
      <c r="CC548" s="94" t="e">
        <f t="shared" ref="CC548:CN548" si="1514">$BF548*--(CC$3&gt;=$BH548)*(1+$BJ548*--(CC$3&gt;=$BK548))+$BG548*--(CC$3=EDATE($BH476,1))</f>
        <v>#REF!</v>
      </c>
      <c r="CD548" s="94" t="e">
        <f t="shared" si="1514"/>
        <v>#REF!</v>
      </c>
      <c r="CE548" s="94" t="e">
        <f t="shared" si="1514"/>
        <v>#REF!</v>
      </c>
      <c r="CF548" s="94" t="e">
        <f t="shared" si="1514"/>
        <v>#REF!</v>
      </c>
      <c r="CG548" s="94" t="e">
        <f t="shared" si="1514"/>
        <v>#REF!</v>
      </c>
      <c r="CH548" s="94" t="e">
        <f t="shared" si="1514"/>
        <v>#REF!</v>
      </c>
      <c r="CI548" s="94" t="e">
        <f t="shared" si="1514"/>
        <v>#REF!</v>
      </c>
      <c r="CJ548" s="94" t="e">
        <f t="shared" si="1514"/>
        <v>#REF!</v>
      </c>
      <c r="CK548" s="94" t="e">
        <f t="shared" si="1514"/>
        <v>#REF!</v>
      </c>
      <c r="CL548" s="94" t="e">
        <f t="shared" si="1514"/>
        <v>#REF!</v>
      </c>
      <c r="CM548" s="94" t="e">
        <f t="shared" si="1514"/>
        <v>#REF!</v>
      </c>
      <c r="CN548" s="94" t="e">
        <f t="shared" si="1514"/>
        <v>#REF!</v>
      </c>
      <c r="CO548" s="79"/>
      <c r="CP548" s="80" t="e">
        <f t="shared" si="1466"/>
        <v>#REF!</v>
      </c>
      <c r="CQ548" s="85" t="e">
        <f>CP548/CP476</f>
        <v>#REF!</v>
      </c>
    </row>
    <row r="549" spans="1:95" ht="10.5" customHeight="1" outlineLevel="1" x14ac:dyDescent="0.25">
      <c r="A549" s="70" t="str">
        <f t="shared" si="1490"/>
        <v>DespesaMóveis e Utensílios</v>
      </c>
      <c r="B549" s="114" t="s">
        <v>53</v>
      </c>
      <c r="C549" s="78" t="s">
        <v>174</v>
      </c>
      <c r="D549" s="79" t="s">
        <v>174</v>
      </c>
      <c r="E549" s="79" t="e">
        <f>D474</f>
        <v>#REF!</v>
      </c>
      <c r="F549" s="79"/>
      <c r="G549" s="85">
        <v>0</v>
      </c>
      <c r="H549" s="79"/>
      <c r="I549" s="94">
        <v>0</v>
      </c>
      <c r="J549" s="94">
        <v>0</v>
      </c>
      <c r="K549" s="94">
        <v>0</v>
      </c>
      <c r="L549" s="94">
        <v>0</v>
      </c>
      <c r="M549" s="94">
        <v>0</v>
      </c>
      <c r="N549" s="94">
        <v>0</v>
      </c>
      <c r="O549" s="94">
        <v>0</v>
      </c>
      <c r="P549" s="94">
        <v>0</v>
      </c>
      <c r="Q549" s="94">
        <v>0</v>
      </c>
      <c r="R549" s="94">
        <v>0</v>
      </c>
      <c r="S549" s="94">
        <v>0</v>
      </c>
      <c r="T549" s="94">
        <v>0</v>
      </c>
      <c r="U549" s="79"/>
      <c r="V549" s="80">
        <f t="shared" si="1459"/>
        <v>0</v>
      </c>
      <c r="W549" s="85" t="e">
        <f>V549/V476</f>
        <v>#REF!</v>
      </c>
      <c r="X549" s="60"/>
      <c r="Y549" s="94">
        <f t="array" ref="Y549">IFERROR(INDEX(#REF!,MATCH($A474&amp;$D549,#REF!,0),MATCH(Y$3,#REF!,0)),0)</f>
        <v>0</v>
      </c>
      <c r="Z549" s="94">
        <f t="array" ref="Z549">IFERROR(INDEX(#REF!,MATCH($A474&amp;$D549,#REF!,0),MATCH(Z$3,#REF!,0)),0)</f>
        <v>0</v>
      </c>
      <c r="AA549" s="94">
        <f t="array" ref="AA549">IFERROR(INDEX(#REF!,MATCH($A474&amp;$D549,#REF!,0),MATCH(AA$3,#REF!,0)),0)</f>
        <v>0</v>
      </c>
      <c r="AB549" s="94">
        <f t="array" ref="AB549">IFERROR(INDEX(#REF!,MATCH($A474&amp;$D549,#REF!,0),MATCH(AB$3,#REF!,0)),0)</f>
        <v>0</v>
      </c>
      <c r="AC549" s="94">
        <f t="array" ref="AC549">IFERROR(INDEX(#REF!,MATCH($A474&amp;$D549,#REF!,0),MATCH(AC$3,#REF!,0)),0)</f>
        <v>0</v>
      </c>
      <c r="AD549" s="94">
        <f t="array" ref="AD549">IFERROR(INDEX(#REF!,MATCH($A474&amp;$D549,#REF!,0),MATCH(AD$3,#REF!,0)),0)</f>
        <v>0</v>
      </c>
      <c r="AE549" s="94">
        <f t="array" ref="AE549">IFERROR(INDEX(#REF!,MATCH($A474&amp;$D549,#REF!,0),MATCH(AE$3,#REF!,0)),0)</f>
        <v>0</v>
      </c>
      <c r="AF549" s="94">
        <f t="array" ref="AF549">IFERROR(INDEX(#REF!,MATCH($A474&amp;$D549,#REF!,0),MATCH(AF$3,#REF!,0)),0)</f>
        <v>0</v>
      </c>
      <c r="AG549" s="94">
        <f t="array" ref="AG549">IFERROR(INDEX(#REF!,MATCH($A474&amp;$D549,#REF!,0),MATCH(AG$3,#REF!,0)),0)</f>
        <v>0</v>
      </c>
      <c r="AH549" s="94">
        <f t="array" ref="AH549">IFERROR(INDEX(#REF!,MATCH($A474&amp;$D549,#REF!,0),MATCH(AH$3,#REF!,0)),0)</f>
        <v>0</v>
      </c>
      <c r="AI549" s="94">
        <f t="array" ref="AI549">IFERROR(INDEX(#REF!,MATCH($A474&amp;$D549,#REF!,0),MATCH(AI$3,#REF!,0)),0)</f>
        <v>0</v>
      </c>
      <c r="AJ549" s="94">
        <f t="array" ref="AJ549">IFERROR(INDEX(#REF!,MATCH($A474&amp;$D549,#REF!,0),MATCH(AJ$3,#REF!,0)),0)</f>
        <v>0</v>
      </c>
      <c r="AK549" s="79"/>
      <c r="AL549" s="80">
        <f t="shared" si="1460"/>
        <v>0</v>
      </c>
      <c r="AM549" s="85" t="e">
        <f>AL549/AL476</f>
        <v>#DIV/0!</v>
      </c>
      <c r="AN549" s="60" t="e">
        <f>D474&amp;D549</f>
        <v>#REF!</v>
      </c>
      <c r="AO549" s="94">
        <f t="array" ref="AO549">IFERROR(INDEX(#REF!,MATCH($A474&amp;$D549,#REF!,0),MATCH(AO$3,#REF!,0)),0)</f>
        <v>0</v>
      </c>
      <c r="AP549" s="94">
        <f t="array" ref="AP549">IFERROR(INDEX(#REF!,MATCH($A474&amp;$D549,#REF!,0),MATCH(AP$3,#REF!,0)),0)</f>
        <v>0</v>
      </c>
      <c r="AQ549" s="94">
        <f t="array" ref="AQ549">IFERROR(INDEX(#REF!,MATCH($A474&amp;$D549,#REF!,0),MATCH(AQ$3,#REF!,0)),0)</f>
        <v>0</v>
      </c>
      <c r="AR549" s="94">
        <f t="array" ref="AR549">IFERROR(INDEX(#REF!,MATCH($A474&amp;$D549,#REF!,0),MATCH(AR$3,#REF!,0)),0)</f>
        <v>0</v>
      </c>
      <c r="AS549" s="94">
        <f t="array" ref="AS549">IFERROR(INDEX(#REF!,MATCH($A474&amp;$D549,#REF!,0),MATCH(AS$3,#REF!,0)),0)</f>
        <v>0</v>
      </c>
      <c r="AT549" s="94">
        <f t="array" ref="AT549">IFERROR(INDEX(#REF!,MATCH($A474&amp;$D549,#REF!,0),MATCH(AT$3,#REF!,0)),0)</f>
        <v>0</v>
      </c>
      <c r="AU549" s="94">
        <f t="array" ref="AU549">IFERROR(INDEX(#REF!,MATCH($A474&amp;$D549,#REF!,0),MATCH(AU$3,#REF!,0)),0)</f>
        <v>0</v>
      </c>
      <c r="AV549" s="94">
        <f t="array" ref="AV549">IFERROR(INDEX(#REF!,MATCH($A474&amp;$D549,#REF!,0),MATCH(AV$3,#REF!,0)),0)</f>
        <v>0</v>
      </c>
      <c r="AW549" s="94">
        <f t="array" ref="AW549">IFERROR(INDEX(#REF!,MATCH($A474&amp;$D549,#REF!,0),MATCH(AW$3,#REF!,0)),0)</f>
        <v>0</v>
      </c>
      <c r="AX549" s="94">
        <f t="array" ref="AX549">IFERROR(INDEX(#REF!,MATCH($A474&amp;$D549,#REF!,0),MATCH(AX$3,#REF!,0)),0)</f>
        <v>0</v>
      </c>
      <c r="AY549" s="94">
        <f t="array" ref="AY549">IFERROR(INDEX(#REF!,MATCH($A474&amp;$D549,#REF!,0),MATCH(AY$3,#REF!,0)),0)</f>
        <v>0</v>
      </c>
      <c r="AZ549" s="94">
        <f t="array" ref="AZ549">IFERROR(INDEX(#REF!,MATCH($A474&amp;$D549,#REF!,0),MATCH(AZ$3,#REF!,0)),0)</f>
        <v>0</v>
      </c>
      <c r="BA549" s="79"/>
      <c r="BB549" s="80">
        <f t="shared" si="1461"/>
        <v>0</v>
      </c>
      <c r="BC549" s="85" t="e">
        <f>BB549/BB476</f>
        <v>#DIV/0!</v>
      </c>
      <c r="BD549" s="60"/>
      <c r="BE549" s="94"/>
      <c r="BF549" s="115" t="e">
        <f t="array" ref="BF549">INDEX(#REF!,MATCH($D474,#REF!,0),MATCH($D549,#REF!,0))</f>
        <v>#REF!</v>
      </c>
      <c r="BG549" s="115"/>
      <c r="BH549" s="111" t="e">
        <f>EDATE(BH476,1)</f>
        <v>#REF!</v>
      </c>
      <c r="BI549" s="115"/>
      <c r="BJ549" s="112">
        <v>-1</v>
      </c>
      <c r="BK549" s="111">
        <v>45658</v>
      </c>
      <c r="BL549" s="60"/>
      <c r="BM549" s="94">
        <f t="array" ref="BM549">IFERROR(INDEX(#REF!,MATCH($A474&amp;$D549,#REF!,0),MATCH(BM$3,#REF!,0)),0)</f>
        <v>0</v>
      </c>
      <c r="BN549" s="94">
        <f t="array" ref="BN549">IFERROR(INDEX(#REF!,MATCH($A474&amp;$D549,#REF!,0),MATCH(BN$3,#REF!,0)),0)</f>
        <v>0</v>
      </c>
      <c r="BO549" s="94">
        <f t="array" ref="BO549">IFERROR(INDEX(#REF!,MATCH($A474&amp;$D549,#REF!,0),MATCH(BO$3,#REF!,0)),0)</f>
        <v>0</v>
      </c>
      <c r="BP549" s="94">
        <f t="array" ref="BP549">IFERROR(INDEX(#REF!,MATCH($A474&amp;$D549,#REF!,0),MATCH(BP$3,#REF!,0)),0)</f>
        <v>0</v>
      </c>
      <c r="BQ549" s="94" t="e">
        <f t="shared" ref="BQ549:BX549" si="1515">((BQ476*$G549*--(AND($BF549=0,$BG549=0))+$BF549+BQ476*$BG549)*--(BQ$3&gt;=$BH549))*(1+$BJ549*--(BQ$3&gt;=$BK549))*--(IFERROR(MOD(MONTH(BQ$3),$BI549),0)=0)</f>
        <v>#REF!</v>
      </c>
      <c r="BR549" s="94" t="e">
        <f t="shared" si="1515"/>
        <v>#REF!</v>
      </c>
      <c r="BS549" s="94" t="e">
        <f t="shared" si="1515"/>
        <v>#REF!</v>
      </c>
      <c r="BT549" s="94" t="e">
        <f t="shared" si="1515"/>
        <v>#REF!</v>
      </c>
      <c r="BU549" s="94" t="e">
        <f t="shared" si="1515"/>
        <v>#REF!</v>
      </c>
      <c r="BV549" s="94" t="e">
        <f t="shared" si="1515"/>
        <v>#REF!</v>
      </c>
      <c r="BW549" s="94" t="e">
        <f t="shared" si="1515"/>
        <v>#REF!</v>
      </c>
      <c r="BX549" s="94" t="e">
        <f t="shared" si="1515"/>
        <v>#REF!</v>
      </c>
      <c r="BY549" s="79"/>
      <c r="BZ549" s="80" t="e">
        <f t="shared" si="1464"/>
        <v>#REF!</v>
      </c>
      <c r="CA549" s="85" t="e">
        <f>BZ549/BZ476</f>
        <v>#REF!</v>
      </c>
      <c r="CB549" s="60"/>
      <c r="CC549" s="94" t="e">
        <f t="shared" ref="CC549:CN549" si="1516">((CC476*$G549*--(AND($BF549=0,$BG549=0))+$BF549+CC476*$BG549)*--(CC$3&gt;=$BH549))*(1+$BJ549*--(CC$3&gt;=$BK549))*--(IFERROR(MOD(MONTH(CC$3),$BI549),0)=0)</f>
        <v>#REF!</v>
      </c>
      <c r="CD549" s="94" t="e">
        <f t="shared" si="1516"/>
        <v>#REF!</v>
      </c>
      <c r="CE549" s="94" t="e">
        <f t="shared" si="1516"/>
        <v>#REF!</v>
      </c>
      <c r="CF549" s="94" t="e">
        <f t="shared" si="1516"/>
        <v>#REF!</v>
      </c>
      <c r="CG549" s="94" t="e">
        <f t="shared" si="1516"/>
        <v>#REF!</v>
      </c>
      <c r="CH549" s="94" t="e">
        <f t="shared" si="1516"/>
        <v>#REF!</v>
      </c>
      <c r="CI549" s="94" t="e">
        <f t="shared" si="1516"/>
        <v>#REF!</v>
      </c>
      <c r="CJ549" s="94" t="e">
        <f t="shared" si="1516"/>
        <v>#REF!</v>
      </c>
      <c r="CK549" s="94" t="e">
        <f t="shared" si="1516"/>
        <v>#REF!</v>
      </c>
      <c r="CL549" s="94" t="e">
        <f t="shared" si="1516"/>
        <v>#REF!</v>
      </c>
      <c r="CM549" s="94" t="e">
        <f t="shared" si="1516"/>
        <v>#REF!</v>
      </c>
      <c r="CN549" s="94" t="e">
        <f t="shared" si="1516"/>
        <v>#REF!</v>
      </c>
      <c r="CO549" s="79"/>
      <c r="CP549" s="80" t="e">
        <f t="shared" si="1466"/>
        <v>#REF!</v>
      </c>
      <c r="CQ549" s="85" t="e">
        <f>CP549/CP476</f>
        <v>#REF!</v>
      </c>
    </row>
    <row r="550" spans="1:95" ht="10.5" customHeight="1" outlineLevel="1" x14ac:dyDescent="0.25">
      <c r="A550" s="70" t="str">
        <f t="shared" si="1490"/>
        <v>DespesaEquipamentos e Software</v>
      </c>
      <c r="B550" s="114" t="s">
        <v>53</v>
      </c>
      <c r="C550" s="78" t="s">
        <v>299</v>
      </c>
      <c r="D550" s="79" t="s">
        <v>172</v>
      </c>
      <c r="E550" s="79" t="e">
        <f>D474</f>
        <v>#REF!</v>
      </c>
      <c r="F550" s="79"/>
      <c r="G550" s="85">
        <v>0</v>
      </c>
      <c r="H550" s="79"/>
      <c r="I550" s="94">
        <v>0</v>
      </c>
      <c r="J550" s="94">
        <v>0</v>
      </c>
      <c r="K550" s="94">
        <v>0</v>
      </c>
      <c r="L550" s="94">
        <v>0</v>
      </c>
      <c r="M550" s="94">
        <v>0</v>
      </c>
      <c r="N550" s="94">
        <v>0</v>
      </c>
      <c r="O550" s="94">
        <v>0</v>
      </c>
      <c r="P550" s="94">
        <v>0</v>
      </c>
      <c r="Q550" s="94">
        <v>0</v>
      </c>
      <c r="R550" s="94">
        <v>0</v>
      </c>
      <c r="S550" s="94">
        <v>0</v>
      </c>
      <c r="T550" s="94">
        <v>0</v>
      </c>
      <c r="U550" s="79"/>
      <c r="V550" s="80">
        <f t="shared" si="1459"/>
        <v>0</v>
      </c>
      <c r="W550" s="85" t="e">
        <f>V550/V476</f>
        <v>#REF!</v>
      </c>
      <c r="X550" s="60"/>
      <c r="Y550" s="94">
        <f t="array" ref="Y550">IFERROR(INDEX(#REF!,MATCH($A474&amp;$D550,#REF!,0),MATCH(Y$3,#REF!,0)),0)</f>
        <v>0</v>
      </c>
      <c r="Z550" s="94">
        <f t="array" ref="Z550">IFERROR(INDEX(#REF!,MATCH($A474&amp;$D550,#REF!,0),MATCH(Z$3,#REF!,0)),0)</f>
        <v>0</v>
      </c>
      <c r="AA550" s="94">
        <f t="array" ref="AA550">IFERROR(INDEX(#REF!,MATCH($A474&amp;$D550,#REF!,0),MATCH(AA$3,#REF!,0)),0)</f>
        <v>0</v>
      </c>
      <c r="AB550" s="94">
        <f t="array" ref="AB550">IFERROR(INDEX(#REF!,MATCH($A474&amp;$D550,#REF!,0),MATCH(AB$3,#REF!,0)),0)</f>
        <v>0</v>
      </c>
      <c r="AC550" s="94">
        <f t="array" ref="AC550">IFERROR(INDEX(#REF!,MATCH($A474&amp;$D550,#REF!,0),MATCH(AC$3,#REF!,0)),0)</f>
        <v>0</v>
      </c>
      <c r="AD550" s="94">
        <f t="array" ref="AD550">IFERROR(INDEX(#REF!,MATCH($A474&amp;$D550,#REF!,0),MATCH(AD$3,#REF!,0)),0)</f>
        <v>0</v>
      </c>
      <c r="AE550" s="94">
        <f t="array" ref="AE550">IFERROR(INDEX(#REF!,MATCH($A474&amp;$D550,#REF!,0),MATCH(AE$3,#REF!,0)),0)</f>
        <v>0</v>
      </c>
      <c r="AF550" s="94">
        <f t="array" ref="AF550">IFERROR(INDEX(#REF!,MATCH($A474&amp;$D550,#REF!,0),MATCH(AF$3,#REF!,0)),0)</f>
        <v>0</v>
      </c>
      <c r="AG550" s="94">
        <f t="array" ref="AG550">IFERROR(INDEX(#REF!,MATCH($A474&amp;$D550,#REF!,0),MATCH(AG$3,#REF!,0)),0)</f>
        <v>0</v>
      </c>
      <c r="AH550" s="94">
        <f t="array" ref="AH550">IFERROR(INDEX(#REF!,MATCH($A474&amp;$D550,#REF!,0),MATCH(AH$3,#REF!,0)),0)</f>
        <v>0</v>
      </c>
      <c r="AI550" s="94">
        <f t="array" ref="AI550">IFERROR(INDEX(#REF!,MATCH($A474&amp;$D550,#REF!,0),MATCH(AI$3,#REF!,0)),0)</f>
        <v>0</v>
      </c>
      <c r="AJ550" s="94">
        <f t="array" ref="AJ550">IFERROR(INDEX(#REF!,MATCH($A474&amp;$D550,#REF!,0),MATCH(AJ$3,#REF!,0)),0)</f>
        <v>0</v>
      </c>
      <c r="AK550" s="79"/>
      <c r="AL550" s="80">
        <f t="shared" si="1460"/>
        <v>0</v>
      </c>
      <c r="AM550" s="85" t="e">
        <f>AL550/AL476</f>
        <v>#DIV/0!</v>
      </c>
      <c r="AN550" s="60" t="e">
        <f>D474&amp;D550</f>
        <v>#REF!</v>
      </c>
      <c r="AO550" s="94">
        <f t="array" ref="AO550">IFERROR(INDEX(#REF!,MATCH($A474&amp;$D550,#REF!,0),MATCH(AO$3,#REF!,0)),0)</f>
        <v>0</v>
      </c>
      <c r="AP550" s="94">
        <f t="array" ref="AP550">IFERROR(INDEX(#REF!,MATCH($A474&amp;$D550,#REF!,0),MATCH(AP$3,#REF!,0)),0)</f>
        <v>0</v>
      </c>
      <c r="AQ550" s="94">
        <f t="array" ref="AQ550">IFERROR(INDEX(#REF!,MATCH($A474&amp;$D550,#REF!,0),MATCH(AQ$3,#REF!,0)),0)</f>
        <v>0</v>
      </c>
      <c r="AR550" s="94">
        <f t="array" ref="AR550">IFERROR(INDEX(#REF!,MATCH($A474&amp;$D550,#REF!,0),MATCH(AR$3,#REF!,0)),0)</f>
        <v>0</v>
      </c>
      <c r="AS550" s="94">
        <f t="array" ref="AS550">IFERROR(INDEX(#REF!,MATCH($A474&amp;$D550,#REF!,0),MATCH(AS$3,#REF!,0)),0)</f>
        <v>0</v>
      </c>
      <c r="AT550" s="94">
        <f t="array" ref="AT550">IFERROR(INDEX(#REF!,MATCH($A474&amp;$D550,#REF!,0),MATCH(AT$3,#REF!,0)),0)</f>
        <v>0</v>
      </c>
      <c r="AU550" s="94">
        <f t="array" ref="AU550">IFERROR(INDEX(#REF!,MATCH($A474&amp;$D550,#REF!,0),MATCH(AU$3,#REF!,0)),0)</f>
        <v>0</v>
      </c>
      <c r="AV550" s="94">
        <f t="array" ref="AV550">IFERROR(INDEX(#REF!,MATCH($A474&amp;$D550,#REF!,0),MATCH(AV$3,#REF!,0)),0)</f>
        <v>0</v>
      </c>
      <c r="AW550" s="94">
        <f t="array" ref="AW550">IFERROR(INDEX(#REF!,MATCH($A474&amp;$D550,#REF!,0),MATCH(AW$3,#REF!,0)),0)</f>
        <v>0</v>
      </c>
      <c r="AX550" s="94">
        <f t="array" ref="AX550">IFERROR(INDEX(#REF!,MATCH($A474&amp;$D550,#REF!,0),MATCH(AX$3,#REF!,0)),0)</f>
        <v>0</v>
      </c>
      <c r="AY550" s="94">
        <f t="array" ref="AY550">IFERROR(INDEX(#REF!,MATCH($A474&amp;$D550,#REF!,0),MATCH(AY$3,#REF!,0)),0)</f>
        <v>0</v>
      </c>
      <c r="AZ550" s="94">
        <f t="array" ref="AZ550">IFERROR(INDEX(#REF!,MATCH($A474&amp;$D550,#REF!,0),MATCH(AZ$3,#REF!,0)),0)</f>
        <v>0</v>
      </c>
      <c r="BA550" s="79"/>
      <c r="BB550" s="80">
        <f t="shared" si="1461"/>
        <v>0</v>
      </c>
      <c r="BC550" s="85" t="e">
        <f>BB550/BB476</f>
        <v>#DIV/0!</v>
      </c>
      <c r="BD550" s="60"/>
      <c r="BE550" s="94">
        <f t="array" ref="BE550">INDEX($BE$4:$BK$115,MATCH($D550,$D$4:$D$115,0),MATCH(BE$475,$BE$4:$BK$4,0))</f>
        <v>0</v>
      </c>
      <c r="BF550" s="115" t="e">
        <f t="array" ref="BF550">INDEX(#REF!,MATCH($D474,#REF!,0),MATCH($D550,#REF!,0))</f>
        <v>#REF!</v>
      </c>
      <c r="BG550" s="112"/>
      <c r="BH550" s="111" t="e">
        <f>EDATE(BH534,1)</f>
        <v>#REF!</v>
      </c>
      <c r="BI550" s="111">
        <f t="array" ref="BI550">INDEX($BE$4:$BK$115,MATCH($D550,$D$4:$D$115,0),MATCH(BI$475,$BE$4:$BK$4,0))</f>
        <v>0</v>
      </c>
      <c r="BJ550" s="112">
        <v>-1</v>
      </c>
      <c r="BK550" s="111">
        <v>45658</v>
      </c>
      <c r="BL550" s="60"/>
      <c r="BM550" s="94">
        <f t="array" ref="BM550">IFERROR(INDEX(#REF!,MATCH($A474&amp;$D550,#REF!,0),MATCH(BM$3,#REF!,0)),0)</f>
        <v>0</v>
      </c>
      <c r="BN550" s="94">
        <f t="array" ref="BN550">IFERROR(INDEX(#REF!,MATCH($A474&amp;$D550,#REF!,0),MATCH(BN$3,#REF!,0)),0)</f>
        <v>0</v>
      </c>
      <c r="BO550" s="94">
        <f t="array" ref="BO550">IFERROR(INDEX(#REF!,MATCH($A474&amp;$D550,#REF!,0),MATCH(BO$3,#REF!,0)),0)</f>
        <v>0</v>
      </c>
      <c r="BP550" s="94">
        <f t="array" ref="BP550">IFERROR(INDEX(#REF!,MATCH($A474&amp;$D550,#REF!,0),MATCH(BP$3,#REF!,0)),0)</f>
        <v>0</v>
      </c>
      <c r="BQ550" s="94" t="e">
        <f t="shared" ref="BQ550:BX550" si="1517">((BQ476*$G550*--(AND($BF550=0,$BG550=0))+$BF550+BQ476*$BG550)*--(BQ$3&gt;=$BH550))*(1+$BJ550*--(BQ$3&gt;=$BK550))*--(IFERROR(MOD(MONTH(BQ$3),$BI550),0)=0)</f>
        <v>#REF!</v>
      </c>
      <c r="BR550" s="94" t="e">
        <f t="shared" si="1517"/>
        <v>#REF!</v>
      </c>
      <c r="BS550" s="94" t="e">
        <f t="shared" si="1517"/>
        <v>#REF!</v>
      </c>
      <c r="BT550" s="94" t="e">
        <f t="shared" si="1517"/>
        <v>#REF!</v>
      </c>
      <c r="BU550" s="94" t="e">
        <f t="shared" si="1517"/>
        <v>#REF!</v>
      </c>
      <c r="BV550" s="94" t="e">
        <f t="shared" si="1517"/>
        <v>#REF!</v>
      </c>
      <c r="BW550" s="94" t="e">
        <f t="shared" si="1517"/>
        <v>#REF!</v>
      </c>
      <c r="BX550" s="94" t="e">
        <f t="shared" si="1517"/>
        <v>#REF!</v>
      </c>
      <c r="BY550" s="79"/>
      <c r="BZ550" s="80" t="e">
        <f t="shared" si="1464"/>
        <v>#REF!</v>
      </c>
      <c r="CA550" s="85" t="e">
        <f>BZ550/BZ476</f>
        <v>#REF!</v>
      </c>
      <c r="CB550" s="60"/>
      <c r="CC550" s="94" t="e">
        <f t="shared" ref="CC550:CN550" si="1518">((CC476*$G550*--(AND($BF550=0,$BG550=0))+$BF550+CC476*$BG550)*--(CC$3&gt;=$BH550))*(1+$BJ550*--(CC$3&gt;=$BK550))*--(IFERROR(MOD(MONTH(CC$3),$BI550),0)=0)</f>
        <v>#REF!</v>
      </c>
      <c r="CD550" s="94" t="e">
        <f t="shared" si="1518"/>
        <v>#REF!</v>
      </c>
      <c r="CE550" s="94" t="e">
        <f t="shared" si="1518"/>
        <v>#REF!</v>
      </c>
      <c r="CF550" s="94" t="e">
        <f t="shared" si="1518"/>
        <v>#REF!</v>
      </c>
      <c r="CG550" s="94" t="e">
        <f t="shared" si="1518"/>
        <v>#REF!</v>
      </c>
      <c r="CH550" s="94" t="e">
        <f t="shared" si="1518"/>
        <v>#REF!</v>
      </c>
      <c r="CI550" s="94" t="e">
        <f t="shared" si="1518"/>
        <v>#REF!</v>
      </c>
      <c r="CJ550" s="94" t="e">
        <f t="shared" si="1518"/>
        <v>#REF!</v>
      </c>
      <c r="CK550" s="94" t="e">
        <f t="shared" si="1518"/>
        <v>#REF!</v>
      </c>
      <c r="CL550" s="94" t="e">
        <f t="shared" si="1518"/>
        <v>#REF!</v>
      </c>
      <c r="CM550" s="94" t="e">
        <f t="shared" si="1518"/>
        <v>#REF!</v>
      </c>
      <c r="CN550" s="94" t="e">
        <f t="shared" si="1518"/>
        <v>#REF!</v>
      </c>
      <c r="CO550" s="79"/>
      <c r="CP550" s="80" t="e">
        <f t="shared" si="1466"/>
        <v>#REF!</v>
      </c>
      <c r="CQ550" s="85" t="e">
        <f>CP550/CP476</f>
        <v>#REF!</v>
      </c>
    </row>
    <row r="551" spans="1:95" ht="10.5" customHeight="1" x14ac:dyDescent="0.25">
      <c r="A551" s="70" t="str">
        <f t="shared" si="1490"/>
        <v>Lucro líquido</v>
      </c>
      <c r="B551" s="70"/>
      <c r="C551" s="70"/>
      <c r="D551" s="3" t="s">
        <v>176</v>
      </c>
      <c r="E551" s="3" t="e">
        <f>D474</f>
        <v>#REF!</v>
      </c>
      <c r="F551" s="60"/>
      <c r="G551" s="6"/>
      <c r="H551" s="60"/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60"/>
      <c r="V551" s="4">
        <f t="shared" si="1459"/>
        <v>0</v>
      </c>
      <c r="W551" s="6" t="e">
        <f>V551/V476</f>
        <v>#REF!</v>
      </c>
      <c r="X551" s="60"/>
      <c r="Y551" s="4" t="e">
        <f t="shared" ref="Y551:AJ551" si="1519">Y537+Y538+Y544+SUM(Y545:Y547)</f>
        <v>#REF!</v>
      </c>
      <c r="Z551" s="4" t="e">
        <f t="shared" si="1519"/>
        <v>#REF!</v>
      </c>
      <c r="AA551" s="4" t="e">
        <f t="shared" si="1519"/>
        <v>#REF!</v>
      </c>
      <c r="AB551" s="4" t="e">
        <f t="shared" si="1519"/>
        <v>#REF!</v>
      </c>
      <c r="AC551" s="4" t="e">
        <f t="shared" si="1519"/>
        <v>#REF!</v>
      </c>
      <c r="AD551" s="4" t="e">
        <f t="shared" si="1519"/>
        <v>#REF!</v>
      </c>
      <c r="AE551" s="4" t="e">
        <f t="shared" si="1519"/>
        <v>#REF!</v>
      </c>
      <c r="AF551" s="4" t="e">
        <f t="shared" si="1519"/>
        <v>#REF!</v>
      </c>
      <c r="AG551" s="4" t="e">
        <f t="shared" si="1519"/>
        <v>#REF!</v>
      </c>
      <c r="AH551" s="4" t="e">
        <f t="shared" si="1519"/>
        <v>#REF!</v>
      </c>
      <c r="AI551" s="4" t="e">
        <f t="shared" si="1519"/>
        <v>#REF!</v>
      </c>
      <c r="AJ551" s="4" t="e">
        <f t="shared" si="1519"/>
        <v>#REF!</v>
      </c>
      <c r="AK551" s="60"/>
      <c r="AL551" s="4" t="e">
        <f t="shared" si="1460"/>
        <v>#REF!</v>
      </c>
      <c r="AM551" s="6" t="e">
        <f>AL551/AL476</f>
        <v>#REF!</v>
      </c>
      <c r="AN551" s="60" t="e">
        <f>D474&amp;D551</f>
        <v>#REF!</v>
      </c>
      <c r="AO551" s="4" t="e">
        <f t="shared" ref="AO551:AZ551" si="1520">AO537+AO538+AO544+SUM(AO545:AO547)</f>
        <v>#REF!</v>
      </c>
      <c r="AP551" s="4" t="e">
        <f t="shared" si="1520"/>
        <v>#REF!</v>
      </c>
      <c r="AQ551" s="4" t="e">
        <f t="shared" si="1520"/>
        <v>#REF!</v>
      </c>
      <c r="AR551" s="4" t="e">
        <f t="shared" si="1520"/>
        <v>#REF!</v>
      </c>
      <c r="AS551" s="4" t="e">
        <f t="shared" si="1520"/>
        <v>#REF!</v>
      </c>
      <c r="AT551" s="4" t="e">
        <f t="shared" si="1520"/>
        <v>#REF!</v>
      </c>
      <c r="AU551" s="4" t="e">
        <f t="shared" si="1520"/>
        <v>#REF!</v>
      </c>
      <c r="AV551" s="4" t="e">
        <f t="shared" si="1520"/>
        <v>#REF!</v>
      </c>
      <c r="AW551" s="4" t="e">
        <f t="shared" si="1520"/>
        <v>#REF!</v>
      </c>
      <c r="AX551" s="4" t="e">
        <f t="shared" si="1520"/>
        <v>#REF!</v>
      </c>
      <c r="AY551" s="4" t="e">
        <f t="shared" si="1520"/>
        <v>#REF!</v>
      </c>
      <c r="AZ551" s="4" t="e">
        <f t="shared" si="1520"/>
        <v>#REF!</v>
      </c>
      <c r="BA551" s="60"/>
      <c r="BB551" s="4" t="e">
        <f t="shared" si="1461"/>
        <v>#REF!</v>
      </c>
      <c r="BC551" s="6" t="e">
        <f>BB551/BB476</f>
        <v>#REF!</v>
      </c>
      <c r="BD551" s="60"/>
      <c r="BE551" s="4"/>
      <c r="BF551" s="102"/>
      <c r="BG551" s="102"/>
      <c r="BH551" s="103"/>
      <c r="BI551" s="103"/>
      <c r="BJ551" s="63">
        <v>-1</v>
      </c>
      <c r="BK551" s="103">
        <v>46054</v>
      </c>
      <c r="BL551" s="60"/>
      <c r="BM551" s="4" t="e">
        <f t="shared" ref="BM551:BX551" si="1521">BM537+BM538+BM544+SUM(BM545:BM547)</f>
        <v>#REF!</v>
      </c>
      <c r="BN551" s="4" t="e">
        <f t="shared" si="1521"/>
        <v>#REF!</v>
      </c>
      <c r="BO551" s="4" t="e">
        <f t="shared" si="1521"/>
        <v>#REF!</v>
      </c>
      <c r="BP551" s="4" t="e">
        <f t="shared" si="1521"/>
        <v>#REF!</v>
      </c>
      <c r="BQ551" s="4" t="e">
        <f t="shared" si="1521"/>
        <v>#REF!</v>
      </c>
      <c r="BR551" s="4" t="e">
        <f t="shared" si="1521"/>
        <v>#REF!</v>
      </c>
      <c r="BS551" s="4" t="e">
        <f t="shared" si="1521"/>
        <v>#REF!</v>
      </c>
      <c r="BT551" s="4" t="e">
        <f t="shared" si="1521"/>
        <v>#REF!</v>
      </c>
      <c r="BU551" s="4" t="e">
        <f t="shared" si="1521"/>
        <v>#REF!</v>
      </c>
      <c r="BV551" s="4" t="e">
        <f t="shared" si="1521"/>
        <v>#REF!</v>
      </c>
      <c r="BW551" s="4" t="e">
        <f t="shared" si="1521"/>
        <v>#REF!</v>
      </c>
      <c r="BX551" s="4" t="e">
        <f t="shared" si="1521"/>
        <v>#REF!</v>
      </c>
      <c r="BY551" s="60"/>
      <c r="BZ551" s="4" t="e">
        <f t="shared" si="1464"/>
        <v>#REF!</v>
      </c>
      <c r="CA551" s="6" t="e">
        <f>BZ551/BZ476</f>
        <v>#REF!</v>
      </c>
      <c r="CB551" s="60"/>
      <c r="CC551" s="4" t="e">
        <f t="shared" ref="CC551:CN551" si="1522">CC537+CC538+CC544+SUM(CC545:CC547)</f>
        <v>#REF!</v>
      </c>
      <c r="CD551" s="4" t="e">
        <f t="shared" si="1522"/>
        <v>#REF!</v>
      </c>
      <c r="CE551" s="4" t="e">
        <f t="shared" si="1522"/>
        <v>#REF!</v>
      </c>
      <c r="CF551" s="4" t="e">
        <f t="shared" si="1522"/>
        <v>#REF!</v>
      </c>
      <c r="CG551" s="4" t="e">
        <f t="shared" si="1522"/>
        <v>#REF!</v>
      </c>
      <c r="CH551" s="4" t="e">
        <f t="shared" si="1522"/>
        <v>#REF!</v>
      </c>
      <c r="CI551" s="4" t="e">
        <f t="shared" si="1522"/>
        <v>#REF!</v>
      </c>
      <c r="CJ551" s="4" t="e">
        <f t="shared" si="1522"/>
        <v>#REF!</v>
      </c>
      <c r="CK551" s="4" t="e">
        <f t="shared" si="1522"/>
        <v>#REF!</v>
      </c>
      <c r="CL551" s="4" t="e">
        <f t="shared" si="1522"/>
        <v>#REF!</v>
      </c>
      <c r="CM551" s="4" t="e">
        <f t="shared" si="1522"/>
        <v>#REF!</v>
      </c>
      <c r="CN551" s="4" t="e">
        <f t="shared" si="1522"/>
        <v>#REF!</v>
      </c>
      <c r="CO551" s="60"/>
      <c r="CP551" s="4" t="e">
        <f t="shared" si="1466"/>
        <v>#REF!</v>
      </c>
      <c r="CQ551" s="6" t="e">
        <f>CP551/CP476</f>
        <v>#REF!</v>
      </c>
    </row>
    <row r="552" spans="1:95" ht="10.5" customHeight="1" x14ac:dyDescent="0.25">
      <c r="A552" s="70"/>
      <c r="B552" s="70"/>
      <c r="C552" s="70"/>
      <c r="D552" s="60"/>
      <c r="E552" s="60"/>
      <c r="F552" s="60"/>
      <c r="G552" s="61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1"/>
      <c r="W552" s="61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1"/>
      <c r="AM552" s="61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1"/>
      <c r="BC552" s="61"/>
      <c r="BD552" s="60"/>
      <c r="BE552" s="60"/>
      <c r="BF552" s="69"/>
      <c r="BG552" s="69"/>
      <c r="BH552" s="121"/>
      <c r="BI552" s="121"/>
      <c r="BJ552" s="121"/>
      <c r="BK552" s="121"/>
      <c r="BL552" s="60"/>
      <c r="BM552" s="60"/>
      <c r="BN552" s="60"/>
      <c r="BO552" s="60"/>
      <c r="BP552" s="60"/>
      <c r="BQ552" s="60"/>
      <c r="BR552" s="60"/>
      <c r="BS552" s="60"/>
      <c r="BT552" s="60"/>
      <c r="BU552" s="60"/>
      <c r="BV552" s="60"/>
      <c r="BW552" s="60"/>
      <c r="BX552" s="60"/>
      <c r="BY552" s="60"/>
      <c r="BZ552" s="61"/>
      <c r="CA552" s="61"/>
      <c r="CB552" s="60"/>
      <c r="CC552" s="60"/>
      <c r="CD552" s="60"/>
      <c r="CE552" s="60"/>
      <c r="CF552" s="60"/>
      <c r="CG552" s="60"/>
      <c r="CH552" s="60"/>
      <c r="CI552" s="60"/>
      <c r="CJ552" s="60"/>
      <c r="CK552" s="60"/>
      <c r="CL552" s="60"/>
      <c r="CM552" s="60"/>
      <c r="CN552" s="60"/>
      <c r="CO552" s="60"/>
      <c r="CP552" s="61"/>
      <c r="CQ552" s="61"/>
    </row>
    <row r="553" spans="1:95" ht="10.5" customHeight="1" x14ac:dyDescent="0.25">
      <c r="A553" s="133" t="s">
        <v>327</v>
      </c>
      <c r="B553" s="133"/>
      <c r="C553" s="133"/>
      <c r="D553" s="134" t="e">
        <f>#REF!</f>
        <v>#REF!</v>
      </c>
      <c r="E553" s="134"/>
      <c r="F553" s="132"/>
      <c r="G553" s="135"/>
      <c r="H553" s="132"/>
      <c r="I553" s="61" t="e">
        <f t="shared" ref="I553:T553" si="1523">MAX(ROUND((I554-$BH555)/30+1,0),0)</f>
        <v>#REF!</v>
      </c>
      <c r="J553" s="61" t="e">
        <f t="shared" si="1523"/>
        <v>#REF!</v>
      </c>
      <c r="K553" s="61" t="e">
        <f t="shared" si="1523"/>
        <v>#REF!</v>
      </c>
      <c r="L553" s="61" t="e">
        <f t="shared" si="1523"/>
        <v>#REF!</v>
      </c>
      <c r="M553" s="61" t="e">
        <f t="shared" si="1523"/>
        <v>#REF!</v>
      </c>
      <c r="N553" s="61" t="e">
        <f t="shared" si="1523"/>
        <v>#REF!</v>
      </c>
      <c r="O553" s="61" t="e">
        <f t="shared" si="1523"/>
        <v>#REF!</v>
      </c>
      <c r="P553" s="61" t="e">
        <f t="shared" si="1523"/>
        <v>#REF!</v>
      </c>
      <c r="Q553" s="61" t="e">
        <f t="shared" si="1523"/>
        <v>#REF!</v>
      </c>
      <c r="R553" s="61" t="e">
        <f t="shared" si="1523"/>
        <v>#REF!</v>
      </c>
      <c r="S553" s="61" t="e">
        <f t="shared" si="1523"/>
        <v>#REF!</v>
      </c>
      <c r="T553" s="61" t="e">
        <f t="shared" si="1523"/>
        <v>#REF!</v>
      </c>
      <c r="U553" s="132"/>
      <c r="V553" s="135"/>
      <c r="W553" s="135"/>
      <c r="X553" s="132"/>
      <c r="Y553" s="61" t="e">
        <f t="shared" ref="Y553:AJ553" si="1524">MAX(ROUND((Y554-$BH555)/30+1,0),0)</f>
        <v>#REF!</v>
      </c>
      <c r="Z553" s="61" t="e">
        <f t="shared" si="1524"/>
        <v>#REF!</v>
      </c>
      <c r="AA553" s="61" t="e">
        <f t="shared" si="1524"/>
        <v>#REF!</v>
      </c>
      <c r="AB553" s="61" t="e">
        <f t="shared" si="1524"/>
        <v>#REF!</v>
      </c>
      <c r="AC553" s="61" t="e">
        <f t="shared" si="1524"/>
        <v>#REF!</v>
      </c>
      <c r="AD553" s="61" t="e">
        <f t="shared" si="1524"/>
        <v>#REF!</v>
      </c>
      <c r="AE553" s="61" t="e">
        <f t="shared" si="1524"/>
        <v>#REF!</v>
      </c>
      <c r="AF553" s="61" t="e">
        <f t="shared" si="1524"/>
        <v>#REF!</v>
      </c>
      <c r="AG553" s="61" t="e">
        <f t="shared" si="1524"/>
        <v>#REF!</v>
      </c>
      <c r="AH553" s="61" t="e">
        <f t="shared" si="1524"/>
        <v>#REF!</v>
      </c>
      <c r="AI553" s="61" t="e">
        <f t="shared" si="1524"/>
        <v>#REF!</v>
      </c>
      <c r="AJ553" s="61" t="e">
        <f t="shared" si="1524"/>
        <v>#REF!</v>
      </c>
      <c r="AK553" s="132"/>
      <c r="AL553" s="135"/>
      <c r="AM553" s="135"/>
      <c r="AN553" s="132"/>
      <c r="AO553" s="61" t="e">
        <f t="shared" ref="AO553:AZ553" si="1525">MAX(ROUND((AO554-$BH555)/30+1,0),0)</f>
        <v>#REF!</v>
      </c>
      <c r="AP553" s="61" t="e">
        <f t="shared" si="1525"/>
        <v>#REF!</v>
      </c>
      <c r="AQ553" s="61" t="e">
        <f t="shared" si="1525"/>
        <v>#REF!</v>
      </c>
      <c r="AR553" s="61" t="e">
        <f t="shared" si="1525"/>
        <v>#REF!</v>
      </c>
      <c r="AS553" s="61" t="e">
        <f t="shared" si="1525"/>
        <v>#REF!</v>
      </c>
      <c r="AT553" s="61" t="e">
        <f t="shared" si="1525"/>
        <v>#REF!</v>
      </c>
      <c r="AU553" s="61" t="e">
        <f t="shared" si="1525"/>
        <v>#REF!</v>
      </c>
      <c r="AV553" s="61" t="e">
        <f t="shared" si="1525"/>
        <v>#REF!</v>
      </c>
      <c r="AW553" s="61" t="e">
        <f t="shared" si="1525"/>
        <v>#REF!</v>
      </c>
      <c r="AX553" s="61" t="e">
        <f t="shared" si="1525"/>
        <v>#REF!</v>
      </c>
      <c r="AY553" s="61" t="e">
        <f t="shared" si="1525"/>
        <v>#REF!</v>
      </c>
      <c r="AZ553" s="61" t="e">
        <f t="shared" si="1525"/>
        <v>#REF!</v>
      </c>
      <c r="BA553" s="132"/>
      <c r="BB553" s="135"/>
      <c r="BC553" s="135"/>
      <c r="BD553" s="132"/>
      <c r="BE553" s="132"/>
      <c r="BF553" s="136"/>
      <c r="BG553" s="136"/>
      <c r="BH553" s="137"/>
      <c r="BI553" s="137"/>
      <c r="BJ553" s="137"/>
      <c r="BK553" s="137"/>
      <c r="BL553" s="132"/>
      <c r="BM553" s="61" t="e">
        <f t="shared" ref="BM553:BX553" si="1526">MAX(ROUND((BM554-$BH555)/30+1,0),0)</f>
        <v>#REF!</v>
      </c>
      <c r="BN553" s="61" t="e">
        <f t="shared" si="1526"/>
        <v>#REF!</v>
      </c>
      <c r="BO553" s="61" t="e">
        <f t="shared" si="1526"/>
        <v>#REF!</v>
      </c>
      <c r="BP553" s="61" t="e">
        <f t="shared" si="1526"/>
        <v>#REF!</v>
      </c>
      <c r="BQ553" s="61" t="e">
        <f t="shared" si="1526"/>
        <v>#REF!</v>
      </c>
      <c r="BR553" s="61" t="e">
        <f t="shared" si="1526"/>
        <v>#REF!</v>
      </c>
      <c r="BS553" s="61" t="e">
        <f t="shared" si="1526"/>
        <v>#REF!</v>
      </c>
      <c r="BT553" s="61" t="e">
        <f t="shared" si="1526"/>
        <v>#REF!</v>
      </c>
      <c r="BU553" s="61" t="e">
        <f t="shared" si="1526"/>
        <v>#REF!</v>
      </c>
      <c r="BV553" s="61" t="e">
        <f t="shared" si="1526"/>
        <v>#REF!</v>
      </c>
      <c r="BW553" s="61" t="e">
        <f t="shared" si="1526"/>
        <v>#REF!</v>
      </c>
      <c r="BX553" s="61" t="e">
        <f t="shared" si="1526"/>
        <v>#REF!</v>
      </c>
      <c r="BY553" s="132"/>
      <c r="BZ553" s="135"/>
      <c r="CA553" s="135"/>
      <c r="CB553" s="132"/>
      <c r="CC553" s="61" t="e">
        <f t="shared" ref="CC553:CN553" si="1527">MAX(ROUND((CC554-$BH555)/30+1,0),0)</f>
        <v>#REF!</v>
      </c>
      <c r="CD553" s="61" t="e">
        <f t="shared" si="1527"/>
        <v>#REF!</v>
      </c>
      <c r="CE553" s="61" t="e">
        <f t="shared" si="1527"/>
        <v>#REF!</v>
      </c>
      <c r="CF553" s="61" t="e">
        <f t="shared" si="1527"/>
        <v>#REF!</v>
      </c>
      <c r="CG553" s="61" t="e">
        <f t="shared" si="1527"/>
        <v>#REF!</v>
      </c>
      <c r="CH553" s="61" t="e">
        <f t="shared" si="1527"/>
        <v>#REF!</v>
      </c>
      <c r="CI553" s="61" t="e">
        <f t="shared" si="1527"/>
        <v>#REF!</v>
      </c>
      <c r="CJ553" s="61" t="e">
        <f t="shared" si="1527"/>
        <v>#REF!</v>
      </c>
      <c r="CK553" s="61" t="e">
        <f t="shared" si="1527"/>
        <v>#REF!</v>
      </c>
      <c r="CL553" s="61" t="e">
        <f t="shared" si="1527"/>
        <v>#REF!</v>
      </c>
      <c r="CM553" s="61" t="e">
        <f t="shared" si="1527"/>
        <v>#REF!</v>
      </c>
      <c r="CN553" s="61" t="e">
        <f t="shared" si="1527"/>
        <v>#REF!</v>
      </c>
      <c r="CO553" s="132"/>
      <c r="CP553" s="135"/>
      <c r="CQ553" s="135"/>
    </row>
    <row r="554" spans="1:95" ht="10.5" customHeight="1" x14ac:dyDescent="0.25">
      <c r="A554" s="70"/>
      <c r="B554" s="70"/>
      <c r="C554" s="70"/>
      <c r="D554" s="60"/>
      <c r="E554" s="60"/>
      <c r="F554" s="60"/>
      <c r="G554" s="61" t="s">
        <v>204</v>
      </c>
      <c r="H554" s="60"/>
      <c r="I554" s="1">
        <v>44927</v>
      </c>
      <c r="J554" s="1">
        <v>44958</v>
      </c>
      <c r="K554" s="1">
        <v>44986</v>
      </c>
      <c r="L554" s="1">
        <v>45017</v>
      </c>
      <c r="M554" s="1">
        <v>45047</v>
      </c>
      <c r="N554" s="1">
        <v>45078</v>
      </c>
      <c r="O554" s="1">
        <v>45108</v>
      </c>
      <c r="P554" s="1">
        <v>45139</v>
      </c>
      <c r="Q554" s="1">
        <v>45170</v>
      </c>
      <c r="R554" s="1">
        <v>45200</v>
      </c>
      <c r="S554" s="1">
        <v>45231</v>
      </c>
      <c r="T554" s="1">
        <v>45261</v>
      </c>
      <c r="U554" s="1"/>
      <c r="V554" s="61">
        <v>2023</v>
      </c>
      <c r="W554" s="61" t="s">
        <v>204</v>
      </c>
      <c r="X554" s="60"/>
      <c r="Y554" s="1">
        <f t="shared" ref="Y554:AJ554" si="1528">Y$3</f>
        <v>45292</v>
      </c>
      <c r="Z554" s="1">
        <f t="shared" si="1528"/>
        <v>45323</v>
      </c>
      <c r="AA554" s="1">
        <f t="shared" si="1528"/>
        <v>45352</v>
      </c>
      <c r="AB554" s="1">
        <f t="shared" si="1528"/>
        <v>45383</v>
      </c>
      <c r="AC554" s="1">
        <f t="shared" si="1528"/>
        <v>45413</v>
      </c>
      <c r="AD554" s="1">
        <f t="shared" si="1528"/>
        <v>45444</v>
      </c>
      <c r="AE554" s="1">
        <f t="shared" si="1528"/>
        <v>45474</v>
      </c>
      <c r="AF554" s="1">
        <f t="shared" si="1528"/>
        <v>45505</v>
      </c>
      <c r="AG554" s="1">
        <f t="shared" si="1528"/>
        <v>45536</v>
      </c>
      <c r="AH554" s="1">
        <f t="shared" si="1528"/>
        <v>45566</v>
      </c>
      <c r="AI554" s="1">
        <f t="shared" si="1528"/>
        <v>45597</v>
      </c>
      <c r="AJ554" s="1">
        <f t="shared" si="1528"/>
        <v>45627</v>
      </c>
      <c r="AK554" s="60"/>
      <c r="AL554" s="61">
        <v>2024</v>
      </c>
      <c r="AM554" s="61" t="s">
        <v>204</v>
      </c>
      <c r="AN554" s="60"/>
      <c r="AO554" s="1">
        <f t="shared" ref="AO554:AZ554" si="1529">AO$3</f>
        <v>45658</v>
      </c>
      <c r="AP554" s="1">
        <f t="shared" si="1529"/>
        <v>45689</v>
      </c>
      <c r="AQ554" s="1">
        <f t="shared" si="1529"/>
        <v>45717</v>
      </c>
      <c r="AR554" s="1">
        <f t="shared" si="1529"/>
        <v>45748</v>
      </c>
      <c r="AS554" s="1">
        <f t="shared" si="1529"/>
        <v>45778</v>
      </c>
      <c r="AT554" s="1">
        <f t="shared" si="1529"/>
        <v>45809</v>
      </c>
      <c r="AU554" s="1">
        <f t="shared" si="1529"/>
        <v>45839</v>
      </c>
      <c r="AV554" s="1">
        <f t="shared" si="1529"/>
        <v>45870</v>
      </c>
      <c r="AW554" s="1">
        <f t="shared" si="1529"/>
        <v>45901</v>
      </c>
      <c r="AX554" s="1">
        <f t="shared" si="1529"/>
        <v>45931</v>
      </c>
      <c r="AY554" s="1">
        <f t="shared" si="1529"/>
        <v>45962</v>
      </c>
      <c r="AZ554" s="1">
        <f t="shared" si="1529"/>
        <v>45992</v>
      </c>
      <c r="BA554" s="60"/>
      <c r="BB554" s="61">
        <v>2025</v>
      </c>
      <c r="BC554" s="61" t="s">
        <v>204</v>
      </c>
      <c r="BD554" s="60"/>
      <c r="BE554" s="4" t="s">
        <v>206</v>
      </c>
      <c r="BF554" s="102" t="s">
        <v>207</v>
      </c>
      <c r="BG554" s="102" t="s">
        <v>208</v>
      </c>
      <c r="BH554" s="103" t="s">
        <v>209</v>
      </c>
      <c r="BI554" s="102" t="s">
        <v>210</v>
      </c>
      <c r="BJ554" s="102" t="s">
        <v>211</v>
      </c>
      <c r="BK554" s="103" t="s">
        <v>212</v>
      </c>
      <c r="BL554" s="60"/>
      <c r="BM554" s="1">
        <f t="shared" ref="BM554:BX554" si="1530">BM$3</f>
        <v>46023</v>
      </c>
      <c r="BN554" s="1">
        <f t="shared" si="1530"/>
        <v>46054</v>
      </c>
      <c r="BO554" s="1">
        <f t="shared" si="1530"/>
        <v>46082</v>
      </c>
      <c r="BP554" s="1">
        <f t="shared" si="1530"/>
        <v>46113</v>
      </c>
      <c r="BQ554" s="1">
        <f t="shared" si="1530"/>
        <v>46143</v>
      </c>
      <c r="BR554" s="1">
        <f t="shared" si="1530"/>
        <v>46174</v>
      </c>
      <c r="BS554" s="1">
        <f t="shared" si="1530"/>
        <v>46204</v>
      </c>
      <c r="BT554" s="1">
        <f t="shared" si="1530"/>
        <v>46235</v>
      </c>
      <c r="BU554" s="1">
        <f t="shared" si="1530"/>
        <v>46266</v>
      </c>
      <c r="BV554" s="1">
        <f t="shared" si="1530"/>
        <v>46296</v>
      </c>
      <c r="BW554" s="1">
        <f t="shared" si="1530"/>
        <v>46327</v>
      </c>
      <c r="BX554" s="1">
        <f t="shared" si="1530"/>
        <v>46357</v>
      </c>
      <c r="BY554" s="60"/>
      <c r="BZ554" s="61">
        <v>2026</v>
      </c>
      <c r="CA554" s="61" t="s">
        <v>204</v>
      </c>
      <c r="CB554" s="60"/>
      <c r="CC554" s="1">
        <f t="shared" ref="CC554:CN554" si="1531">CC$3</f>
        <v>46388</v>
      </c>
      <c r="CD554" s="1">
        <f t="shared" si="1531"/>
        <v>46419</v>
      </c>
      <c r="CE554" s="1">
        <f t="shared" si="1531"/>
        <v>46447</v>
      </c>
      <c r="CF554" s="1">
        <f t="shared" si="1531"/>
        <v>46478</v>
      </c>
      <c r="CG554" s="1">
        <f t="shared" si="1531"/>
        <v>46508</v>
      </c>
      <c r="CH554" s="1">
        <f t="shared" si="1531"/>
        <v>46539</v>
      </c>
      <c r="CI554" s="1">
        <f t="shared" si="1531"/>
        <v>46569</v>
      </c>
      <c r="CJ554" s="1">
        <f t="shared" si="1531"/>
        <v>46600</v>
      </c>
      <c r="CK554" s="1">
        <f t="shared" si="1531"/>
        <v>46631</v>
      </c>
      <c r="CL554" s="1">
        <f t="shared" si="1531"/>
        <v>46661</v>
      </c>
      <c r="CM554" s="1">
        <f t="shared" si="1531"/>
        <v>46692</v>
      </c>
      <c r="CN554" s="1">
        <f t="shared" si="1531"/>
        <v>46722</v>
      </c>
      <c r="CO554" s="60"/>
      <c r="CP554" s="61">
        <v>2026</v>
      </c>
      <c r="CQ554" s="61" t="s">
        <v>204</v>
      </c>
    </row>
    <row r="555" spans="1:95" ht="10.5" customHeight="1" x14ac:dyDescent="0.25">
      <c r="A555" s="70" t="e">
        <f>IF(#REF!=1,B555&amp;D555,"")</f>
        <v>#REF!</v>
      </c>
      <c r="B555" s="70" t="s">
        <v>20</v>
      </c>
      <c r="C555" s="70" t="s">
        <v>319</v>
      </c>
      <c r="D555" s="3" t="s">
        <v>52</v>
      </c>
      <c r="E555" s="3" t="e">
        <f>D553</f>
        <v>#REF!</v>
      </c>
      <c r="F555" s="60"/>
      <c r="G555" s="6">
        <v>1</v>
      </c>
      <c r="H555" s="60"/>
      <c r="I555" s="4" t="e">
        <f t="array" ref="I555">$BF555*(1+INDEX(#REF!,MATCH($D553,#REF!,0),COUNTIF(#REF!,"&lt;="&amp;I553)))*(1+IFERROR(INDEX(#REF!,MATCH($D553,#REF!,0),MATCH(MONTH(I554),#REF!,0)),0))</f>
        <v>#REF!</v>
      </c>
      <c r="J555" s="4" t="e">
        <f t="array" ref="J555">$BF555*(1+INDEX(#REF!,MATCH($D553,#REF!,0),COUNTIF(#REF!,"&lt;="&amp;J553)))*(1+IFERROR(INDEX(#REF!,MATCH($D553,#REF!,0),MATCH(MONTH(J554),#REF!,0)),0))</f>
        <v>#REF!</v>
      </c>
      <c r="K555" s="4" t="e">
        <f t="array" ref="K555">$BF555*(1+INDEX(#REF!,MATCH($D553,#REF!,0),COUNTIF(#REF!,"&lt;="&amp;K553)))*(1+IFERROR(INDEX(#REF!,MATCH($D553,#REF!,0),MATCH(MONTH(K554),#REF!,0)),0))</f>
        <v>#REF!</v>
      </c>
      <c r="L555" s="4" t="e">
        <f t="array" ref="L555">$BF555*(1+INDEX(#REF!,MATCH($D553,#REF!,0),COUNTIF(#REF!,"&lt;="&amp;L553)))*(1+IFERROR(INDEX(#REF!,MATCH($D553,#REF!,0),MATCH(MONTH(L554),#REF!,0)),0))</f>
        <v>#REF!</v>
      </c>
      <c r="M555" s="4" t="e">
        <f t="array" ref="M555">$BF555*(1+INDEX(#REF!,MATCH($D553,#REF!,0),COUNTIF(#REF!,"&lt;="&amp;M553)))*(1+IFERROR(INDEX(#REF!,MATCH($D553,#REF!,0),MATCH(MONTH(M554),#REF!,0)),0))</f>
        <v>#REF!</v>
      </c>
      <c r="N555" s="4" t="e">
        <f t="array" ref="N555">$BF555*(1+INDEX(#REF!,MATCH($D553,#REF!,0),COUNTIF(#REF!,"&lt;="&amp;N553)))*(1+IFERROR(INDEX(#REF!,MATCH($D553,#REF!,0),MATCH(MONTH(N554),#REF!,0)),0))</f>
        <v>#REF!</v>
      </c>
      <c r="O555" s="4" t="e">
        <f t="array" ref="O555">$BF555*(1+INDEX(#REF!,MATCH($D553,#REF!,0),COUNTIF(#REF!,"&lt;="&amp;O553)))*(1+IFERROR(INDEX(#REF!,MATCH($D553,#REF!,0),MATCH(MONTH(O554),#REF!,0)),0))</f>
        <v>#REF!</v>
      </c>
      <c r="P555" s="4" t="e">
        <f t="array" ref="P555">$BF555*(1+INDEX(#REF!,MATCH($D553,#REF!,0),COUNTIF(#REF!,"&lt;="&amp;P553)))*(1+IFERROR(INDEX(#REF!,MATCH($D553,#REF!,0),MATCH(MONTH(P554),#REF!,0)),0))</f>
        <v>#REF!</v>
      </c>
      <c r="Q555" s="4" t="e">
        <f t="array" ref="Q555">$BF555*(1+INDEX(#REF!,MATCH($D553,#REF!,0),COUNTIF(#REF!,"&lt;="&amp;Q553)))*(1+IFERROR(INDEX(#REF!,MATCH($D553,#REF!,0),MATCH(MONTH(Q554),#REF!,0)),0))</f>
        <v>#REF!</v>
      </c>
      <c r="R555" s="4" t="e">
        <f t="array" ref="R555">$BF555*(1+INDEX(#REF!,MATCH($D553,#REF!,0),COUNTIF(#REF!,"&lt;="&amp;R553)))*(1+IFERROR(INDEX(#REF!,MATCH($D553,#REF!,0),MATCH(MONTH(R554),#REF!,0)),0))</f>
        <v>#REF!</v>
      </c>
      <c r="S555" s="4" t="e">
        <f t="array" ref="S555">$BF555*(1+INDEX(#REF!,MATCH($D553,#REF!,0),COUNTIF(#REF!,"&lt;="&amp;S553)))*(1+IFERROR(INDEX(#REF!,MATCH($D553,#REF!,0),MATCH(MONTH(S554),#REF!,0)),0))</f>
        <v>#REF!</v>
      </c>
      <c r="T555" s="4" t="e">
        <f t="array" ref="T555">$BF555*(1+INDEX(#REF!,MATCH($D553,#REF!,0),COUNTIF(#REF!,"&lt;="&amp;T553)))*(1+IFERROR(INDEX(#REF!,MATCH($D553,#REF!,0),MATCH(MONTH(T554),#REF!,0)),0))</f>
        <v>#REF!</v>
      </c>
      <c r="U555" s="60"/>
      <c r="V555" s="4" t="e">
        <f t="shared" ref="V555:V572" si="1532">SUM(I555:T555)</f>
        <v>#REF!</v>
      </c>
      <c r="W555" s="6" t="e">
        <f>V555/V555</f>
        <v>#REF!</v>
      </c>
      <c r="X555" s="60"/>
      <c r="Y555" s="4">
        <f t="array" ref="Y555">IFERROR(INDEX(#REF!,MATCH($A553&amp;$C555,#REF!,0),MATCH(Y$3,#REF!,0)),0)</f>
        <v>0</v>
      </c>
      <c r="Z555" s="4">
        <f t="array" ref="Z555">IFERROR(INDEX(#REF!,MATCH($A553&amp;$C555,#REF!,0),MATCH(Z$3,#REF!,0)),0)</f>
        <v>0</v>
      </c>
      <c r="AA555" s="4">
        <f t="array" ref="AA555">IFERROR(INDEX(#REF!,MATCH($A553&amp;$C555,#REF!,0),MATCH(AA$3,#REF!,0)),0)</f>
        <v>0</v>
      </c>
      <c r="AB555" s="4">
        <f t="array" ref="AB555">IFERROR(INDEX(#REF!,MATCH($A553&amp;$C555,#REF!,0),MATCH(AB$3,#REF!,0)),0)</f>
        <v>0</v>
      </c>
      <c r="AC555" s="4">
        <f t="array" ref="AC555">IFERROR(INDEX(#REF!,MATCH($A553&amp;$C555,#REF!,0),MATCH(AC$3,#REF!,0)),0)</f>
        <v>0</v>
      </c>
      <c r="AD555" s="4">
        <f t="array" ref="AD555">IFERROR(INDEX(#REF!,MATCH($A553&amp;$C555,#REF!,0),MATCH(AD$3,#REF!,0)),0)</f>
        <v>0</v>
      </c>
      <c r="AE555" s="4">
        <f t="array" ref="AE555">IFERROR(INDEX(#REF!,MATCH($A553&amp;$C555,#REF!,0),MATCH(AE$3,#REF!,0)),0)</f>
        <v>0</v>
      </c>
      <c r="AF555" s="4">
        <f t="array" ref="AF555">IFERROR(INDEX(#REF!,MATCH($A553&amp;$C555,#REF!,0),MATCH(AF$3,#REF!,0)),0)</f>
        <v>0</v>
      </c>
      <c r="AG555" s="4">
        <f t="array" ref="AG555">IFERROR(INDEX(#REF!,MATCH($A553&amp;$C555,#REF!,0),MATCH(AG$3,#REF!,0)),0)</f>
        <v>0</v>
      </c>
      <c r="AH555" s="4">
        <f t="array" ref="AH555">IFERROR(INDEX(#REF!,MATCH($A553&amp;$C555,#REF!,0),MATCH(AH$3,#REF!,0)),0)</f>
        <v>0</v>
      </c>
      <c r="AI555" s="4">
        <f t="array" ref="AI555">IFERROR(INDEX(#REF!,MATCH($A553&amp;$C555,#REF!,0),MATCH(AI$3,#REF!,0)),0)</f>
        <v>0</v>
      </c>
      <c r="AJ555" s="4">
        <f t="array" ref="AJ555">IFERROR(INDEX(#REF!,MATCH($A553&amp;$C555,#REF!,0),MATCH(AJ$3,#REF!,0)),0)</f>
        <v>0</v>
      </c>
      <c r="AK555" s="60"/>
      <c r="AL555" s="4">
        <f t="shared" ref="AL555:AL572" si="1533">SUM(Y555:AJ555)</f>
        <v>0</v>
      </c>
      <c r="AM555" s="6" t="e">
        <f>AL555/AL555</f>
        <v>#DIV/0!</v>
      </c>
      <c r="AN555" s="60" t="e">
        <f>D553&amp;D555</f>
        <v>#REF!</v>
      </c>
      <c r="AO555" s="4" t="e">
        <f t="array" ref="AO555">($BF555*(1+INDEX(#REF!,MATCH($D553,#REF!,0),COUNTIF(#REF!,"&lt;="&amp;AO553)))*(1+IFERROR(INDEX(#REF!,MATCH($D553,#REF!,0),MATCH(MONTH(AO554),#REF!,0)),0))*--(ROUND((AO554-$BH555)/30,0)&lt;18)+INDEX($I555:BD555,1,MATCH(EDATE(AO554,-12),$I554:BD554,0))*(1+AO$2)*--(ROUND((AO554-$BH555)/30,0)&gt;=18))*(1+INDEX(#REF!,1,MATCH(AO554,#REF!,0)))*(1+$BJ555*--($BK555&lt;=AO554))</f>
        <v>#REF!</v>
      </c>
      <c r="AP555" s="4" t="e">
        <f t="array" ref="AP555">($BF555*(1+INDEX(#REF!,MATCH($D553,#REF!,0),COUNTIF(#REF!,"&lt;="&amp;AP553)))*(1+IFERROR(INDEX(#REF!,MATCH($D553,#REF!,0),MATCH(MONTH(AP554),#REF!,0)),0))*--(ROUND((AP554-$BH555)/30,0)&lt;18)+INDEX($I555:AO555,1,MATCH(EDATE(AP554,-12),$I554:AO554,0))*(1+AP$2)*--(ROUND((AP554-$BH555)/30,0)&gt;=18))*(1+INDEX(#REF!,1,MATCH(AP554,#REF!,0)))*(1+$BJ555*--($BK555&lt;=AP554))</f>
        <v>#REF!</v>
      </c>
      <c r="AQ555" s="4" t="e">
        <f t="array" ref="AQ555">($BF555*(1+INDEX(#REF!,MATCH($D553,#REF!,0),COUNTIF(#REF!,"&lt;="&amp;AQ553)))*(1+IFERROR(INDEX(#REF!,MATCH($D553,#REF!,0),MATCH(MONTH(AQ554),#REF!,0)),0))*--(ROUND((AQ554-$BH555)/30,0)&lt;18)+INDEX($I555:AP555,1,MATCH(EDATE(AQ554,-12),$I554:AP554,0))*(1+AQ$2)*--(ROUND((AQ554-$BH555)/30,0)&gt;=18))*(1+INDEX(#REF!,1,MATCH(AQ554,#REF!,0)))*(1+$BJ555*--($BK555&lt;=AQ554))</f>
        <v>#REF!</v>
      </c>
      <c r="AR555" s="4" t="e">
        <f t="array" ref="AR555">($BF555*(1+INDEX(#REF!,MATCH($D553,#REF!,0),COUNTIF(#REF!,"&lt;="&amp;AR553)))*(1+IFERROR(INDEX(#REF!,MATCH($D553,#REF!,0),MATCH(MONTH(AR554),#REF!,0)),0))*--(ROUND((AR554-$BH555)/30,0)&lt;18)+INDEX($I555:AQ555,1,MATCH(EDATE(AR554,-12),$I554:AQ554,0))*(1+AR$2)*--(ROUND((AR554-$BH555)/30,0)&gt;=18))*(1+INDEX(#REF!,1,MATCH(AR554,#REF!,0)))*(1+$BJ555*--($BK555&lt;=AR554))</f>
        <v>#REF!</v>
      </c>
      <c r="AS555" s="4" t="e">
        <f t="array" ref="AS555">($BF555*(1+INDEX(#REF!,MATCH($D553,#REF!,0),COUNTIF(#REF!,"&lt;="&amp;AS553)))*(1+IFERROR(INDEX(#REF!,MATCH($D553,#REF!,0),MATCH(MONTH(AS554),#REF!,0)),0))*--(ROUND((AS554-$BH555)/30,0)&lt;18)+INDEX($I555:AR555,1,MATCH(EDATE(AS554,-12),$I554:AR554,0))*(1+AS$2)*--(ROUND((AS554-$BH555)/30,0)&gt;=18))*(1+INDEX(#REF!,1,MATCH(AS554,#REF!,0)))*(1+$BJ555*--($BK555&lt;=AS554))</f>
        <v>#REF!</v>
      </c>
      <c r="AT555" s="4" t="e">
        <f t="array" ref="AT555">($BF555*(1+INDEX(#REF!,MATCH($D553,#REF!,0),COUNTIF(#REF!,"&lt;="&amp;AT553)))*(1+IFERROR(INDEX(#REF!,MATCH($D553,#REF!,0),MATCH(MONTH(AT554),#REF!,0)),0))*--(ROUND((AT554-$BH555)/30,0)&lt;18)+INDEX($I555:AS555,1,MATCH(EDATE(AT554,-12),$I554:AS554,0))*(1+AT$2)*--(ROUND((AT554-$BH555)/30,0)&gt;=18))*(1+INDEX(#REF!,1,MATCH(AT554,#REF!,0)))*(1+$BJ555*--($BK555&lt;=AT554))</f>
        <v>#REF!</v>
      </c>
      <c r="AU555" s="4" t="e">
        <f t="array" ref="AU555">($BF555*(1+INDEX(#REF!,MATCH($D553,#REF!,0),COUNTIF(#REF!,"&lt;="&amp;AU553)))*(1+IFERROR(INDEX(#REF!,MATCH($D553,#REF!,0),MATCH(MONTH(AU554),#REF!,0)),0))*--(ROUND((AU554-$BH555)/30,0)&lt;18)+INDEX($I555:AT555,1,MATCH(EDATE(AU554,-12),$I554:AT554,0))*(1+AU$2)*--(ROUND((AU554-$BH555)/30,0)&gt;=18))*(1+INDEX(#REF!,1,MATCH(AU554,#REF!,0)))*(1+$BJ555*--($BK555&lt;=AU554))</f>
        <v>#REF!</v>
      </c>
      <c r="AV555" s="4" t="e">
        <f t="array" ref="AV555">($BF555*(1+INDEX(#REF!,MATCH($D553,#REF!,0),COUNTIF(#REF!,"&lt;="&amp;AV553)))*(1+IFERROR(INDEX(#REF!,MATCH($D553,#REF!,0),MATCH(MONTH(AV554),#REF!,0)),0))*--(ROUND((AV554-$BH555)/30,0)&lt;18)+INDEX($I555:AU555,1,MATCH(EDATE(AV554,-12),$I554:AU554,0))*(1+AV$2)*--(ROUND((AV554-$BH555)/30,0)&gt;=18))*(1+INDEX(#REF!,1,MATCH(AV554,#REF!,0)))*(1+$BJ555*--($BK555&lt;=AV554))</f>
        <v>#REF!</v>
      </c>
      <c r="AW555" s="4" t="e">
        <f t="array" ref="AW555">($BF555*(1+INDEX(#REF!,MATCH($D553,#REF!,0),COUNTIF(#REF!,"&lt;="&amp;AW553)))*(1+IFERROR(INDEX(#REF!,MATCH($D553,#REF!,0),MATCH(MONTH(AW554),#REF!,0)),0))*--(ROUND((AW554-$BH555)/30,0)&lt;18)+INDEX($I555:AV555,1,MATCH(EDATE(AW554,-12),$I554:AV554,0))*(1+AW$2)*--(ROUND((AW554-$BH555)/30,0)&gt;=18))*(1+INDEX(#REF!,1,MATCH(AW554,#REF!,0)))*(1+$BJ555*--($BK555&lt;=AW554))</f>
        <v>#REF!</v>
      </c>
      <c r="AX555" s="4" t="e">
        <f t="array" ref="AX555">($BF555*(1+INDEX(#REF!,MATCH($D553,#REF!,0),COUNTIF(#REF!,"&lt;="&amp;AX553)))*(1+IFERROR(INDEX(#REF!,MATCH($D553,#REF!,0),MATCH(MONTH(AX554),#REF!,0)),0))*--(ROUND((AX554-$BH555)/30,0)&lt;18)+INDEX($I555:AW555,1,MATCH(EDATE(AX554,-12),$I554:AW554,0))*(1+AX$2)*--(ROUND((AX554-$BH555)/30,0)&gt;=18))*(1+INDEX(#REF!,1,MATCH(AX554,#REF!,0)))*(1+$BJ555*--($BK555&lt;=AX554))</f>
        <v>#REF!</v>
      </c>
      <c r="AY555" s="4" t="e">
        <f t="array" ref="AY555">($BF555*(1+INDEX(#REF!,MATCH($D553,#REF!,0),COUNTIF(#REF!,"&lt;="&amp;AY553)))*(1+IFERROR(INDEX(#REF!,MATCH($D553,#REF!,0),MATCH(MONTH(AY554),#REF!,0)),0))*--(ROUND((AY554-$BH555)/30,0)&lt;18)+INDEX($I555:AX555,1,MATCH(EDATE(AY554,-12),$I554:AX554,0))*(1+AY$2)*--(ROUND((AY554-$BH555)/30,0)&gt;=18))*(1+INDEX(#REF!,1,MATCH(AY554,#REF!,0)))*(1+$BJ555*--($BK555&lt;=AY554))</f>
        <v>#REF!</v>
      </c>
      <c r="AZ555" s="4" t="e">
        <f t="array" ref="AZ555">($BF555*(1+INDEX(#REF!,MATCH($D553,#REF!,0),COUNTIF(#REF!,"&lt;="&amp;AZ553)))*(1+IFERROR(INDEX(#REF!,MATCH($D553,#REF!,0),MATCH(MONTH(AZ554),#REF!,0)),0))*--(ROUND((AZ554-$BH555)/30,0)&lt;18)+INDEX($I555:AY555,1,MATCH(EDATE(AZ554,-12),$I554:AY554,0))*(1+AZ$2)*--(ROUND((AZ554-$BH555)/30,0)&gt;=18))*(1+INDEX(#REF!,1,MATCH(AZ554,#REF!,0)))*(1+$BJ555*--($BK555&lt;=AZ554))</f>
        <v>#REF!</v>
      </c>
      <c r="BA555" s="60"/>
      <c r="BB555" s="4" t="e">
        <f t="shared" ref="BB555:BB572" si="1534">SUM(AO555:AZ555)</f>
        <v>#REF!</v>
      </c>
      <c r="BC555" s="6" t="e">
        <f>BB555/BB555</f>
        <v>#REF!</v>
      </c>
      <c r="BD555" s="60"/>
      <c r="BE555" s="4"/>
      <c r="BF555" s="102" t="e">
        <f t="array" ref="BF555">INDEX(#REF!,MATCH($D553,#REF!,0),MATCH($D555,#REF!,0))</f>
        <v>#REF!</v>
      </c>
      <c r="BG555" s="102"/>
      <c r="BH555" s="103" t="e">
        <f t="array" ref="BH555">INDEX(#REF!,MATCH($D553,#REF!,0),MATCH(BH554,#REF!,0))</f>
        <v>#REF!</v>
      </c>
      <c r="BI555" s="103"/>
      <c r="BJ555" s="63">
        <v>-1</v>
      </c>
      <c r="BK555" s="103">
        <v>45658</v>
      </c>
      <c r="BL555" s="60"/>
      <c r="BM555" s="4" t="e">
        <f t="array" ref="BM555">($BF555*(1+INDEX(#REF!,MATCH($D553,#REF!,0),COUNTIF(#REF!,"&lt;="&amp;BM553)))*(1+IFERROR(INDEX(#REF!,MATCH($D553,#REF!,0),MATCH(MONTH(BM554),#REF!,0)),0))*--(ROUND((BM554-$BH555)/30,0)&lt;18)+INDEX($I555:BL555,1,MATCH(EDATE(BM554,-12),$I554:BL554,0))*(1+BM$2)*--(ROUND((BM554-$BH555)/30,0)&gt;=18))*(1+INDEX(#REF!,1,MATCH(BM554,#REF!,0)))*(1+$BJ555*--($BK555&lt;=BM554))</f>
        <v>#REF!</v>
      </c>
      <c r="BN555" s="4" t="e">
        <f t="array" ref="BN555">($BF555*(1+INDEX(#REF!,MATCH($D553,#REF!,0),COUNTIF(#REF!,"&lt;="&amp;BN553)))*(1+IFERROR(INDEX(#REF!,MATCH($D553,#REF!,0),MATCH(MONTH(BN554),#REF!,0)),0))*--(ROUND((BN554-$BH555)/30,0)&lt;18)+INDEX($I555:BM555,1,MATCH(EDATE(BN554,-12),$I554:BM554,0))*(1+BN$2)*--(ROUND((BN554-$BH555)/30,0)&gt;=18))*(1+INDEX(#REF!,1,MATCH(BN554,#REF!,0)))*(1+$BJ555*--($BK555&lt;=BN554))</f>
        <v>#REF!</v>
      </c>
      <c r="BO555" s="4" t="e">
        <f t="array" ref="BO555">($BF555*(1+INDEX(#REF!,MATCH($D553,#REF!,0),COUNTIF(#REF!,"&lt;="&amp;BO553)))*(1+IFERROR(INDEX(#REF!,MATCH($D553,#REF!,0),MATCH(MONTH(BO554),#REF!,0)),0))*--(ROUND((BO554-$BH555)/30,0)&lt;18)+INDEX($I555:BN555,1,MATCH(EDATE(BO554,-12),$I554:BN554,0))*(1+BO$2)*--(ROUND((BO554-$BH555)/30,0)&gt;=18))*(1+INDEX(#REF!,1,MATCH(BO554,#REF!,0)))*(1+$BJ555*--($BK555&lt;=BO554))</f>
        <v>#REF!</v>
      </c>
      <c r="BP555" s="4" t="e">
        <f t="array" ref="BP555">($BF555*(1+INDEX(#REF!,MATCH($D553,#REF!,0),COUNTIF(#REF!,"&lt;="&amp;BP553)))*(1+IFERROR(INDEX(#REF!,MATCH($D553,#REF!,0),MATCH(MONTH(BP554),#REF!,0)),0))*--(ROUND((BP554-$BH555)/30,0)&lt;18)+INDEX($I555:BO555,1,MATCH(EDATE(BP554,-12),$I554:BO554,0))*(1+BP$2)*--(ROUND((BP554-$BH555)/30,0)&gt;=18))*(1+INDEX(#REF!,1,MATCH(BP554,#REF!,0)))*(1+$BJ555*--($BK555&lt;=BP554))</f>
        <v>#REF!</v>
      </c>
      <c r="BQ555" s="4" t="e">
        <f t="array" ref="BQ555">($BF555*(1+INDEX(#REF!,MATCH($D553,#REF!,0),COUNTIF(#REF!,"&lt;="&amp;BQ553)))*(1+IFERROR(INDEX(#REF!,MATCH($D553,#REF!,0),MATCH(MONTH(BQ554),#REF!,0)),0))*--(ROUND((BQ554-$BH555)/30,0)&lt;12)+INDEX($I555:BP555,1,MATCH(EDATE(BQ554,-12),$I554:BP554,0))*(1+BQ$2)*--(ROUND((BQ554-$BH555)/30,0)&gt;=12))*(1+INDEX(#REF!,1,MATCH(BQ554,#REF!,0)))*(1+$BJ555*--($BK555&lt;=BQ554))</f>
        <v>#REF!</v>
      </c>
      <c r="BR555" s="4" t="e">
        <f t="array" ref="BR555">($BF555*(1+INDEX(#REF!,MATCH($D553,#REF!,0),COUNTIF(#REF!,"&lt;="&amp;BR553)))*(1+IFERROR(INDEX(#REF!,MATCH($D553,#REF!,0),MATCH(MONTH(BR554),#REF!,0)),0))*--(ROUND((BR554-$BH555)/30,0)&lt;12)+INDEX($I555:BQ555,1,MATCH(EDATE(BR554,-12),$I554:BQ554,0))*(1+BR$2)*--(ROUND((BR554-$BH555)/30,0)&gt;=12))*(1+INDEX(#REF!,1,MATCH(BR554,#REF!,0)))*(1+$BJ555*--($BK555&lt;=BR554))</f>
        <v>#REF!</v>
      </c>
      <c r="BS555" s="4" t="e">
        <f t="array" ref="BS555">($BF555*(1+INDEX(#REF!,MATCH($D553,#REF!,0),COUNTIF(#REF!,"&lt;="&amp;BS553)))*(1+IFERROR(INDEX(#REF!,MATCH($D553,#REF!,0),MATCH(MONTH(BS554),#REF!,0)),0))*--(ROUND((BS554-$BH555)/30,0)&lt;12)+INDEX($I555:BR555,1,MATCH(EDATE(BS554,-12),$I554:BR554,0))*(1+BS$2)*--(ROUND((BS554-$BH555)/30,0)&gt;=12))*(1+INDEX(#REF!,1,MATCH(BS554,#REF!,0)))*(1+$BJ555*--($BK555&lt;=BS554))</f>
        <v>#REF!</v>
      </c>
      <c r="BT555" s="4" t="e">
        <f t="array" ref="BT555">($BF555*(1+INDEX(#REF!,MATCH($D553,#REF!,0),COUNTIF(#REF!,"&lt;="&amp;BT553)))*(1+IFERROR(INDEX(#REF!,MATCH($D553,#REF!,0),MATCH(MONTH(BT554),#REF!,0)),0))*--(ROUND((BT554-$BH555)/30,0)&lt;12)+INDEX($I555:BS555,1,MATCH(EDATE(BT554,-12),$I554:BS554,0))*(1+BT$2)*--(ROUND((BT554-$BH555)/30,0)&gt;=12))*(1+INDEX(#REF!,1,MATCH(BT554,#REF!,0)))*(1+$BJ555*--($BK555&lt;=BT554))</f>
        <v>#REF!</v>
      </c>
      <c r="BU555" s="4" t="e">
        <f t="array" ref="BU555">($BF555*(1+INDEX(#REF!,MATCH($D553,#REF!,0),COUNTIF(#REF!,"&lt;="&amp;BU553)))*(1+IFERROR(INDEX(#REF!,MATCH($D553,#REF!,0),MATCH(MONTH(BU554),#REF!,0)),0))*--(ROUND((BU554-$BH555)/30,0)&lt;12)+INDEX($I555:BT555,1,MATCH(EDATE(BU554,-12),$I554:BT554,0))*(1+BU$2)*--(ROUND((BU554-$BH555)/30,0)&gt;=12))*(1+INDEX(#REF!,1,MATCH(BU554,#REF!,0)))*(1+$BJ555*--($BK555&lt;=BU554))</f>
        <v>#REF!</v>
      </c>
      <c r="BV555" s="4" t="e">
        <f t="array" ref="BV555">($BF555*(1+INDEX(#REF!,MATCH($D553,#REF!,0),COUNTIF(#REF!,"&lt;="&amp;BV553)))*(1+IFERROR(INDEX(#REF!,MATCH($D553,#REF!,0),MATCH(MONTH(BV554),#REF!,0)),0))*--(ROUND((BV554-$BH555)/30,0)&lt;12)+INDEX($I555:BU555,1,MATCH(EDATE(BV554,-12),$I554:BU554,0))*(1+BV$2)*--(ROUND((BV554-$BH555)/30,0)&gt;=12))*(1+INDEX(#REF!,1,MATCH(BV554,#REF!,0)))*(1+$BJ555*--($BK555&lt;=BV554))</f>
        <v>#REF!</v>
      </c>
      <c r="BW555" s="4" t="e">
        <f t="array" ref="BW555">($BF555*(1+INDEX(#REF!,MATCH($D553,#REF!,0),COUNTIF(#REF!,"&lt;="&amp;BW553)))*(1+IFERROR(INDEX(#REF!,MATCH($D553,#REF!,0),MATCH(MONTH(BW554),#REF!,0)),0))*--(ROUND((BW554-$BH555)/30,0)&lt;12)+INDEX($I555:BV555,1,MATCH(EDATE(BW554,-12),$I554:BV554,0))*(1+BW$2)*--(ROUND((BW554-$BH555)/30,0)&gt;=12))*(1+INDEX(#REF!,1,MATCH(BW554,#REF!,0)))*(1+$BJ555*--($BK555&lt;=BW554))</f>
        <v>#REF!</v>
      </c>
      <c r="BX555" s="4" t="e">
        <f t="array" ref="BX555">($BF555*(1+INDEX(#REF!,MATCH($D553,#REF!,0),COUNTIF(#REF!,"&lt;="&amp;BX553)))*(1+IFERROR(INDEX(#REF!,MATCH($D553,#REF!,0),MATCH(MONTH(BX554),#REF!,0)),0))*--(ROUND((BX554-$BH555)/30,0)&lt;12)+INDEX($I555:BW555,1,MATCH(EDATE(BX554,-12),$I554:BW554,0))*(1+BX$2)*--(ROUND((BX554-$BH555)/30,0)&gt;=12))*(1+INDEX(#REF!,1,MATCH(BX554,#REF!,0)))*(1+$BJ555*--($BK555&lt;=BX554))</f>
        <v>#REF!</v>
      </c>
      <c r="BY555" s="60"/>
      <c r="BZ555" s="4" t="e">
        <f t="shared" ref="BZ555:BZ572" si="1535">SUM(BM555:BX555)</f>
        <v>#REF!</v>
      </c>
      <c r="CA555" s="6" t="e">
        <f>BZ555/BZ555</f>
        <v>#REF!</v>
      </c>
      <c r="CB555" s="60"/>
      <c r="CC555" s="4" t="e">
        <f t="array" ref="CC555">($BF555*(1+INDEX(#REF!,MATCH($D553,#REF!,0),COUNTIF(#REF!,"&lt;="&amp;CC553)))*(1+IFERROR(INDEX(#REF!,MATCH($D553,#REF!,0),MATCH(MONTH(CC554),#REF!,0)),0))*--(ROUND((CC554-$BH555)/30,0)&lt;18)+INDEX($I555:CB555,1,MATCH(EDATE(CC554,-12),$I554:CB554,0))*(1+CC$2)*--(ROUND((CC554-$BH555)/30,0)&gt;=18))*(1+INDEX(#REF!,1,MATCH(CC554,#REF!,0)))*(1+$BJ555*--($BK555&lt;=CC554))</f>
        <v>#REF!</v>
      </c>
      <c r="CD555" s="4" t="e">
        <f t="array" ref="CD555">($BF555*(1+INDEX(#REF!,MATCH($D553,#REF!,0),COUNTIF(#REF!,"&lt;="&amp;CD553)))*(1+IFERROR(INDEX(#REF!,MATCH($D553,#REF!,0),MATCH(MONTH(CD554),#REF!,0)),0))*--(ROUND((CD554-$BH555)/30,0)&lt;18)+INDEX($I555:CC555,1,MATCH(EDATE(CD554,-12),$I554:CC554,0))*(1+CD$2)*--(ROUND((CD554-$BH555)/30,0)&gt;=18))*(1+INDEX(#REF!,1,MATCH(CD554,#REF!,0)))*(1+$BJ555*--($BK555&lt;=CD554))</f>
        <v>#REF!</v>
      </c>
      <c r="CE555" s="4" t="e">
        <f t="array" ref="CE555">($BF555*(1+INDEX(#REF!,MATCH($D553,#REF!,0),COUNTIF(#REF!,"&lt;="&amp;CE553)))*(1+IFERROR(INDEX(#REF!,MATCH($D553,#REF!,0),MATCH(MONTH(CE554),#REF!,0)),0))*--(ROUND((CE554-$BH555)/30,0)&lt;18)+INDEX($I555:CD555,1,MATCH(EDATE(CE554,-12),$I554:CD554,0))*(1+CE$2)*--(ROUND((CE554-$BH555)/30,0)&gt;=18))*(1+INDEX(#REF!,1,MATCH(CE554,#REF!,0)))*(1+$BJ555*--($BK555&lt;=CE554))</f>
        <v>#REF!</v>
      </c>
      <c r="CF555" s="4" t="e">
        <f t="array" ref="CF555">($BF555*(1+INDEX(#REF!,MATCH($D553,#REF!,0),COUNTIF(#REF!,"&lt;="&amp;CF553)))*(1+IFERROR(INDEX(#REF!,MATCH($D553,#REF!,0),MATCH(MONTH(CF554),#REF!,0)),0))*--(ROUND((CF554-$BH555)/30,0)&lt;18)+INDEX($I555:CE555,1,MATCH(EDATE(CF554,-12),$I554:CE554,0))*(1+CF$2)*--(ROUND((CF554-$BH555)/30,0)&gt;=18))*(1+INDEX(#REF!,1,MATCH(CF554,#REF!,0)))*(1+$BJ555*--($BK555&lt;=CF554))</f>
        <v>#REF!</v>
      </c>
      <c r="CG555" s="4" t="e">
        <f t="array" ref="CG555">($BF555*(1+INDEX(#REF!,MATCH($D553,#REF!,0),COUNTIF(#REF!,"&lt;="&amp;CG553)))*(1+IFERROR(INDEX(#REF!,MATCH($D553,#REF!,0),MATCH(MONTH(CG554),#REF!,0)),0))*--(ROUND((CG554-$BH555)/30,0)&lt;18)+INDEX($I555:CF555,1,MATCH(EDATE(CG554,-12),$I554:CF554,0))*(1+CG$2)*--(ROUND((CG554-$BH555)/30,0)&gt;=18))*(1+INDEX(#REF!,1,MATCH(CG554,#REF!,0)))*(1+$BJ555*--($BK555&lt;=CG554))</f>
        <v>#REF!</v>
      </c>
      <c r="CH555" s="4" t="e">
        <f t="array" ref="CH555">($BF555*(1+INDEX(#REF!,MATCH($D553,#REF!,0),COUNTIF(#REF!,"&lt;="&amp;CH553)))*(1+IFERROR(INDEX(#REF!,MATCH($D553,#REF!,0),MATCH(MONTH(CH554),#REF!,0)),0))*--(ROUND((CH554-$BH555)/30,0)&lt;18)+INDEX($I555:CG555,1,MATCH(EDATE(CH554,-12),$I554:CG554,0))*(1+CH$2)*--(ROUND((CH554-$BH555)/30,0)&gt;=18))*(1+INDEX(#REF!,1,MATCH(CH554,#REF!,0)))*(1+$BJ555*--($BK555&lt;=CH554))</f>
        <v>#REF!</v>
      </c>
      <c r="CI555" s="4" t="e">
        <f t="array" ref="CI555">($BF555*(1+INDEX(#REF!,MATCH($D553,#REF!,0),COUNTIF(#REF!,"&lt;="&amp;CI553)))*(1+IFERROR(INDEX(#REF!,MATCH($D553,#REF!,0),MATCH(MONTH(CI554),#REF!,0)),0))*--(ROUND((CI554-$BH555)/30,0)&lt;18)+INDEX($I555:CH555,1,MATCH(EDATE(CI554,-12),$I554:CH554,0))*(1+CI$2)*--(ROUND((CI554-$BH555)/30,0)&gt;=18))*(1+INDEX(#REF!,1,MATCH(CI554,#REF!,0)))*(1+$BJ555*--($BK555&lt;=CI554))</f>
        <v>#REF!</v>
      </c>
      <c r="CJ555" s="4" t="e">
        <f t="array" ref="CJ555">($BF555*(1+INDEX(#REF!,MATCH($D553,#REF!,0),COUNTIF(#REF!,"&lt;="&amp;CJ553)))*(1+IFERROR(INDEX(#REF!,MATCH($D553,#REF!,0),MATCH(MONTH(CJ554),#REF!,0)),0))*--(ROUND((CJ554-$BH555)/30,0)&lt;18)+INDEX($I555:CI555,1,MATCH(EDATE(CJ554,-12),$I554:CI554,0))*(1+CJ$2)*--(ROUND((CJ554-$BH555)/30,0)&gt;=18))*(1+INDEX(#REF!,1,MATCH(CJ554,#REF!,0)))*(1+$BJ555*--($BK555&lt;=CJ554))</f>
        <v>#REF!</v>
      </c>
      <c r="CK555" s="4" t="e">
        <f t="array" ref="CK555">($BF555*(1+INDEX(#REF!,MATCH($D553,#REF!,0),COUNTIF(#REF!,"&lt;="&amp;CK553)))*(1+IFERROR(INDEX(#REF!,MATCH($D553,#REF!,0),MATCH(MONTH(CK554),#REF!,0)),0))*--(ROUND((CK554-$BH555)/30,0)&lt;18)+INDEX($I555:CJ555,1,MATCH(EDATE(CK554,-12),$I554:CJ554,0))*(1+CK$2)*--(ROUND((CK554-$BH555)/30,0)&gt;=18))*(1+INDEX(#REF!,1,MATCH(CK554,#REF!,0)))*(1+$BJ555*--($BK555&lt;=CK554))</f>
        <v>#REF!</v>
      </c>
      <c r="CL555" s="4" t="e">
        <f t="array" ref="CL555">($BF555*(1+INDEX(#REF!,MATCH($D553,#REF!,0),COUNTIF(#REF!,"&lt;="&amp;CL553)))*(1+IFERROR(INDEX(#REF!,MATCH($D553,#REF!,0),MATCH(MONTH(CL554),#REF!,0)),0))*--(ROUND((CL554-$BH555)/30,0)&lt;18)+INDEX($I555:CK555,1,MATCH(EDATE(CL554,-12),$I554:CK554,0))*(1+CL$2)*--(ROUND((CL554-$BH555)/30,0)&gt;=18))*(1+INDEX(#REF!,1,MATCH(CL554,#REF!,0)))*(1+$BJ555*--($BK555&lt;=CL554))</f>
        <v>#REF!</v>
      </c>
      <c r="CM555" s="4" t="e">
        <f t="array" ref="CM555">($BF555*(1+INDEX(#REF!,MATCH($D553,#REF!,0),COUNTIF(#REF!,"&lt;="&amp;CM553)))*(1+IFERROR(INDEX(#REF!,MATCH($D553,#REF!,0),MATCH(MONTH(CM554),#REF!,0)),0))*--(ROUND((CM554-$BH555)/30,0)&lt;18)+INDEX($I555:CL555,1,MATCH(EDATE(CM554,-12),$I554:CL554,0))*(1+CM$2)*--(ROUND((CM554-$BH555)/30,0)&gt;=18))*(1+INDEX(#REF!,1,MATCH(CM554,#REF!,0)))*(1+$BJ555*--($BK555&lt;=CM554))</f>
        <v>#REF!</v>
      </c>
      <c r="CN555" s="4" t="e">
        <f t="array" ref="CN555">($BF555*(1+INDEX(#REF!,MATCH($D553,#REF!,0),COUNTIF(#REF!,"&lt;="&amp;CN553)))*(1+IFERROR(INDEX(#REF!,MATCH($D553,#REF!,0),MATCH(MONTH(CN554),#REF!,0)),0))*--(ROUND((CN554-$BH555)/30,0)&lt;18)+INDEX($I555:CM555,1,MATCH(EDATE(CN554,-12),$I554:CM554,0))*(1+CN$2)*--(ROUND((CN554-$BH555)/30,0)&gt;=18))*(1+INDEX(#REF!,1,MATCH(CN554,#REF!,0)))*(1+$BJ555*--($BK555&lt;=CN554))</f>
        <v>#REF!</v>
      </c>
      <c r="CO555" s="60"/>
      <c r="CP555" s="4" t="e">
        <f t="shared" ref="CP555:CP572" si="1536">SUM(CC555:CN555)</f>
        <v>#REF!</v>
      </c>
      <c r="CQ555" s="6" t="e">
        <f>CP555/CP555</f>
        <v>#REF!</v>
      </c>
    </row>
    <row r="556" spans="1:95" ht="10.5" customHeight="1" x14ac:dyDescent="0.25">
      <c r="A556" s="70" t="e">
        <f>IF(#REF!=1,B556&amp;D556,"")</f>
        <v>#REF!</v>
      </c>
      <c r="B556" s="70" t="s">
        <v>53</v>
      </c>
      <c r="C556" s="70"/>
      <c r="D556" s="81" t="s">
        <v>54</v>
      </c>
      <c r="E556" s="81" t="e">
        <f>D553</f>
        <v>#REF!</v>
      </c>
      <c r="F556" s="60"/>
      <c r="G556" s="88">
        <v>-6.3411034382427501E-3</v>
      </c>
      <c r="H556" s="60"/>
      <c r="I556" s="83" t="e">
        <f t="shared" ref="I556:T556" si="1537">SUM(I557:I559)</f>
        <v>#REF!</v>
      </c>
      <c r="J556" s="83" t="e">
        <f t="shared" si="1537"/>
        <v>#REF!</v>
      </c>
      <c r="K556" s="83" t="e">
        <f t="shared" si="1537"/>
        <v>#REF!</v>
      </c>
      <c r="L556" s="83" t="e">
        <f t="shared" si="1537"/>
        <v>#REF!</v>
      </c>
      <c r="M556" s="83" t="e">
        <f t="shared" si="1537"/>
        <v>#REF!</v>
      </c>
      <c r="N556" s="83" t="e">
        <f t="shared" si="1537"/>
        <v>#REF!</v>
      </c>
      <c r="O556" s="83" t="e">
        <f t="shared" si="1537"/>
        <v>#REF!</v>
      </c>
      <c r="P556" s="83" t="e">
        <f t="shared" si="1537"/>
        <v>#REF!</v>
      </c>
      <c r="Q556" s="83" t="e">
        <f t="shared" si="1537"/>
        <v>#REF!</v>
      </c>
      <c r="R556" s="83" t="e">
        <f t="shared" si="1537"/>
        <v>#REF!</v>
      </c>
      <c r="S556" s="83" t="e">
        <f t="shared" si="1537"/>
        <v>#REF!</v>
      </c>
      <c r="T556" s="83" t="e">
        <f t="shared" si="1537"/>
        <v>#REF!</v>
      </c>
      <c r="U556" s="60"/>
      <c r="V556" s="83" t="e">
        <f t="shared" si="1532"/>
        <v>#REF!</v>
      </c>
      <c r="W556" s="88" t="e">
        <f>V556/V555</f>
        <v>#REF!</v>
      </c>
      <c r="X556" s="60"/>
      <c r="Y556" s="83">
        <f t="shared" ref="Y556:AJ556" si="1538">SUM(Y557:Y559)</f>
        <v>0</v>
      </c>
      <c r="Z556" s="83">
        <f t="shared" si="1538"/>
        <v>0</v>
      </c>
      <c r="AA556" s="83">
        <f t="shared" si="1538"/>
        <v>0</v>
      </c>
      <c r="AB556" s="83">
        <f t="shared" si="1538"/>
        <v>0</v>
      </c>
      <c r="AC556" s="83">
        <f t="shared" si="1538"/>
        <v>0</v>
      </c>
      <c r="AD556" s="83">
        <f t="shared" si="1538"/>
        <v>0</v>
      </c>
      <c r="AE556" s="83">
        <f t="shared" si="1538"/>
        <v>0</v>
      </c>
      <c r="AF556" s="83">
        <f t="shared" si="1538"/>
        <v>0</v>
      </c>
      <c r="AG556" s="83">
        <f t="shared" si="1538"/>
        <v>0</v>
      </c>
      <c r="AH556" s="83">
        <f t="shared" si="1538"/>
        <v>0</v>
      </c>
      <c r="AI556" s="83">
        <f t="shared" si="1538"/>
        <v>0</v>
      </c>
      <c r="AJ556" s="83">
        <f t="shared" si="1538"/>
        <v>0</v>
      </c>
      <c r="AK556" s="60"/>
      <c r="AL556" s="83">
        <f t="shared" si="1533"/>
        <v>0</v>
      </c>
      <c r="AM556" s="88" t="e">
        <f>AL556/AL555</f>
        <v>#DIV/0!</v>
      </c>
      <c r="AN556" s="60" t="e">
        <f>D553&amp;D556</f>
        <v>#REF!</v>
      </c>
      <c r="AO556" s="83" t="e">
        <f t="shared" ref="AO556:AZ556" si="1539">SUM(AO557:AO559)</f>
        <v>#REF!</v>
      </c>
      <c r="AP556" s="83" t="e">
        <f t="shared" si="1539"/>
        <v>#REF!</v>
      </c>
      <c r="AQ556" s="83" t="e">
        <f t="shared" si="1539"/>
        <v>#REF!</v>
      </c>
      <c r="AR556" s="83" t="e">
        <f t="shared" si="1539"/>
        <v>#REF!</v>
      </c>
      <c r="AS556" s="83" t="e">
        <f t="shared" si="1539"/>
        <v>#REF!</v>
      </c>
      <c r="AT556" s="83" t="e">
        <f t="shared" si="1539"/>
        <v>#REF!</v>
      </c>
      <c r="AU556" s="83" t="e">
        <f t="shared" si="1539"/>
        <v>#REF!</v>
      </c>
      <c r="AV556" s="83" t="e">
        <f t="shared" si="1539"/>
        <v>#REF!</v>
      </c>
      <c r="AW556" s="83" t="e">
        <f t="shared" si="1539"/>
        <v>#REF!</v>
      </c>
      <c r="AX556" s="83" t="e">
        <f t="shared" si="1539"/>
        <v>#REF!</v>
      </c>
      <c r="AY556" s="83" t="e">
        <f t="shared" si="1539"/>
        <v>#REF!</v>
      </c>
      <c r="AZ556" s="83" t="e">
        <f t="shared" si="1539"/>
        <v>#REF!</v>
      </c>
      <c r="BA556" s="60"/>
      <c r="BB556" s="83" t="e">
        <f t="shared" si="1534"/>
        <v>#REF!</v>
      </c>
      <c r="BC556" s="88" t="e">
        <f>BB556/BB555</f>
        <v>#REF!</v>
      </c>
      <c r="BD556" s="60"/>
      <c r="BE556" s="83"/>
      <c r="BF556" s="116"/>
      <c r="BG556" s="116"/>
      <c r="BH556" s="117"/>
      <c r="BI556" s="117"/>
      <c r="BJ556" s="82">
        <v>-1</v>
      </c>
      <c r="BK556" s="117">
        <v>45658</v>
      </c>
      <c r="BL556" s="60"/>
      <c r="BM556" s="83" t="e">
        <f t="shared" ref="BM556:BX556" si="1540">SUM(BM557:BM559)</f>
        <v>#REF!</v>
      </c>
      <c r="BN556" s="83" t="e">
        <f t="shared" si="1540"/>
        <v>#REF!</v>
      </c>
      <c r="BO556" s="83" t="e">
        <f t="shared" si="1540"/>
        <v>#REF!</v>
      </c>
      <c r="BP556" s="83" t="e">
        <f t="shared" si="1540"/>
        <v>#REF!</v>
      </c>
      <c r="BQ556" s="83" t="e">
        <f t="shared" si="1540"/>
        <v>#REF!</v>
      </c>
      <c r="BR556" s="83" t="e">
        <f t="shared" si="1540"/>
        <v>#REF!</v>
      </c>
      <c r="BS556" s="83" t="e">
        <f t="shared" si="1540"/>
        <v>#REF!</v>
      </c>
      <c r="BT556" s="83" t="e">
        <f t="shared" si="1540"/>
        <v>#REF!</v>
      </c>
      <c r="BU556" s="83" t="e">
        <f t="shared" si="1540"/>
        <v>#REF!</v>
      </c>
      <c r="BV556" s="83" t="e">
        <f t="shared" si="1540"/>
        <v>#REF!</v>
      </c>
      <c r="BW556" s="83" t="e">
        <f t="shared" si="1540"/>
        <v>#REF!</v>
      </c>
      <c r="BX556" s="83" t="e">
        <f t="shared" si="1540"/>
        <v>#REF!</v>
      </c>
      <c r="BY556" s="60"/>
      <c r="BZ556" s="83" t="e">
        <f t="shared" si="1535"/>
        <v>#REF!</v>
      </c>
      <c r="CA556" s="88" t="e">
        <f>BZ556/BZ555</f>
        <v>#REF!</v>
      </c>
      <c r="CB556" s="60"/>
      <c r="CC556" s="83" t="e">
        <f t="shared" ref="CC556:CN556" si="1541">SUM(CC557:CC559)</f>
        <v>#REF!</v>
      </c>
      <c r="CD556" s="83" t="e">
        <f t="shared" si="1541"/>
        <v>#REF!</v>
      </c>
      <c r="CE556" s="83" t="e">
        <f t="shared" si="1541"/>
        <v>#REF!</v>
      </c>
      <c r="CF556" s="83" t="e">
        <f t="shared" si="1541"/>
        <v>#REF!</v>
      </c>
      <c r="CG556" s="83" t="e">
        <f t="shared" si="1541"/>
        <v>#REF!</v>
      </c>
      <c r="CH556" s="83" t="e">
        <f t="shared" si="1541"/>
        <v>#REF!</v>
      </c>
      <c r="CI556" s="83" t="e">
        <f t="shared" si="1541"/>
        <v>#REF!</v>
      </c>
      <c r="CJ556" s="83" t="e">
        <f t="shared" si="1541"/>
        <v>#REF!</v>
      </c>
      <c r="CK556" s="83" t="e">
        <f t="shared" si="1541"/>
        <v>#REF!</v>
      </c>
      <c r="CL556" s="83" t="e">
        <f t="shared" si="1541"/>
        <v>#REF!</v>
      </c>
      <c r="CM556" s="83" t="e">
        <f t="shared" si="1541"/>
        <v>#REF!</v>
      </c>
      <c r="CN556" s="83" t="e">
        <f t="shared" si="1541"/>
        <v>#REF!</v>
      </c>
      <c r="CO556" s="60"/>
      <c r="CP556" s="83" t="e">
        <f t="shared" si="1536"/>
        <v>#REF!</v>
      </c>
      <c r="CQ556" s="88" t="e">
        <f>CP556/CP555</f>
        <v>#REF!</v>
      </c>
    </row>
    <row r="557" spans="1:95" ht="10.5" customHeight="1" outlineLevel="1" x14ac:dyDescent="0.25">
      <c r="A557" s="70" t="e">
        <f>IF(#REF!=1,B557&amp;D557,"")</f>
        <v>#REF!</v>
      </c>
      <c r="B557" s="70" t="s">
        <v>53</v>
      </c>
      <c r="C557" s="70" t="s">
        <v>55</v>
      </c>
      <c r="D557" s="60" t="s">
        <v>55</v>
      </c>
      <c r="E557" s="60" t="e">
        <f>D553</f>
        <v>#REF!</v>
      </c>
      <c r="F557" s="60"/>
      <c r="G557" s="62">
        <v>0</v>
      </c>
      <c r="H557" s="60"/>
      <c r="I557" s="67" t="e">
        <f t="shared" ref="I557:T557" si="1542">((I555*$G557*--(AND($BF557=0,$BG557=0))+$BF557+I555*$BG557)*--(I$3&gt;=$BH557))*(1+$BJ557*--(I$3&gt;=$BK557))*--(IFERROR(MOD(MONTH(I$3),$BI557),0)=0)</f>
        <v>#REF!</v>
      </c>
      <c r="J557" s="67" t="e">
        <f t="shared" si="1542"/>
        <v>#REF!</v>
      </c>
      <c r="K557" s="67" t="e">
        <f t="shared" si="1542"/>
        <v>#REF!</v>
      </c>
      <c r="L557" s="67" t="e">
        <f t="shared" si="1542"/>
        <v>#REF!</v>
      </c>
      <c r="M557" s="67" t="e">
        <f t="shared" si="1542"/>
        <v>#REF!</v>
      </c>
      <c r="N557" s="67" t="e">
        <f t="shared" si="1542"/>
        <v>#REF!</v>
      </c>
      <c r="O557" s="67" t="e">
        <f t="shared" si="1542"/>
        <v>#REF!</v>
      </c>
      <c r="P557" s="67" t="e">
        <f t="shared" si="1542"/>
        <v>#REF!</v>
      </c>
      <c r="Q557" s="67" t="e">
        <f t="shared" si="1542"/>
        <v>#REF!</v>
      </c>
      <c r="R557" s="67" t="e">
        <f t="shared" si="1542"/>
        <v>#REF!</v>
      </c>
      <c r="S557" s="67" t="e">
        <f t="shared" si="1542"/>
        <v>#REF!</v>
      </c>
      <c r="T557" s="67" t="e">
        <f t="shared" si="1542"/>
        <v>#REF!</v>
      </c>
      <c r="U557" s="60"/>
      <c r="V557" s="87" t="e">
        <f t="shared" si="1532"/>
        <v>#REF!</v>
      </c>
      <c r="W557" s="62" t="e">
        <f>V557/V555</f>
        <v>#REF!</v>
      </c>
      <c r="X557" s="60"/>
      <c r="Y557" s="67">
        <f t="array" ref="Y557">-IFERROR(INDEX(#REF!,MATCH($A553&amp;$D557,#REF!,0),MATCH(Y$3,#REF!,0)),0)</f>
        <v>0</v>
      </c>
      <c r="Z557" s="67">
        <f t="array" ref="Z557">-IFERROR(INDEX(#REF!,MATCH($A553&amp;$D557,#REF!,0),MATCH(Z$3,#REF!,0)),0)</f>
        <v>0</v>
      </c>
      <c r="AA557" s="67">
        <f t="array" ref="AA557">-IFERROR(INDEX(#REF!,MATCH($A553&amp;$D557,#REF!,0),MATCH(AA$3,#REF!,0)),0)</f>
        <v>0</v>
      </c>
      <c r="AB557" s="67">
        <f t="array" ref="AB557">-IFERROR(INDEX(#REF!,MATCH($A553&amp;$D557,#REF!,0),MATCH(AB$3,#REF!,0)),0)</f>
        <v>0</v>
      </c>
      <c r="AC557" s="67">
        <f t="array" ref="AC557">-IFERROR(INDEX(#REF!,MATCH($A553&amp;$D557,#REF!,0),MATCH(AC$3,#REF!,0)),0)</f>
        <v>0</v>
      </c>
      <c r="AD557" s="67">
        <f t="array" ref="AD557">-IFERROR(INDEX(#REF!,MATCH($A553&amp;$D557,#REF!,0),MATCH(AD$3,#REF!,0)),0)</f>
        <v>0</v>
      </c>
      <c r="AE557" s="67">
        <f t="array" ref="AE557">-IFERROR(INDEX(#REF!,MATCH($A553&amp;$D557,#REF!,0),MATCH(AE$3,#REF!,0)),0)</f>
        <v>0</v>
      </c>
      <c r="AF557" s="67">
        <f t="array" ref="AF557">-IFERROR(INDEX(#REF!,MATCH($A553&amp;$D557,#REF!,0),MATCH(AF$3,#REF!,0)),0)</f>
        <v>0</v>
      </c>
      <c r="AG557" s="67">
        <f t="array" ref="AG557">-IFERROR(INDEX(#REF!,MATCH($A553&amp;$D557,#REF!,0),MATCH(AG$3,#REF!,0)),0)</f>
        <v>0</v>
      </c>
      <c r="AH557" s="67">
        <f t="array" ref="AH557">-IFERROR(INDEX(#REF!,MATCH($A553&amp;$D557,#REF!,0),MATCH(AH$3,#REF!,0)),0)</f>
        <v>0</v>
      </c>
      <c r="AI557" s="67">
        <f t="array" ref="AI557">-IFERROR(INDEX(#REF!,MATCH($A553&amp;$D557,#REF!,0),MATCH(AI$3,#REF!,0)),0)</f>
        <v>0</v>
      </c>
      <c r="AJ557" s="67">
        <f t="array" ref="AJ557">-IFERROR(INDEX(#REF!,MATCH($A553&amp;$D557,#REF!,0),MATCH(AJ$3,#REF!,0)),0)</f>
        <v>0</v>
      </c>
      <c r="AK557" s="60"/>
      <c r="AL557" s="87">
        <f t="shared" si="1533"/>
        <v>0</v>
      </c>
      <c r="AM557" s="62" t="e">
        <f>AL557/AL555</f>
        <v>#DIV/0!</v>
      </c>
      <c r="AN557" s="60" t="e">
        <f>D553&amp;D557</f>
        <v>#REF!</v>
      </c>
      <c r="AO557" s="67" t="e">
        <f t="shared" ref="AO557:AZ557" si="1543">((AO562*$G557*--(AND($BF557=0,$BG557=0))+$BF557+AO562*$BG557)*--(AO$3&gt;=$BH557))*(1+$BJ557*--(AO$3&gt;=$BK557))*--(IFERROR(MOD(MONTH(AO$3),$BI557),0)=0)</f>
        <v>#REF!</v>
      </c>
      <c r="AP557" s="67" t="e">
        <f t="shared" si="1543"/>
        <v>#REF!</v>
      </c>
      <c r="AQ557" s="67" t="e">
        <f t="shared" si="1543"/>
        <v>#REF!</v>
      </c>
      <c r="AR557" s="67" t="e">
        <f t="shared" si="1543"/>
        <v>#REF!</v>
      </c>
      <c r="AS557" s="67" t="e">
        <f t="shared" si="1543"/>
        <v>#REF!</v>
      </c>
      <c r="AT557" s="67" t="e">
        <f t="shared" si="1543"/>
        <v>#REF!</v>
      </c>
      <c r="AU557" s="67" t="e">
        <f t="shared" si="1543"/>
        <v>#REF!</v>
      </c>
      <c r="AV557" s="67" t="e">
        <f t="shared" si="1543"/>
        <v>#REF!</v>
      </c>
      <c r="AW557" s="67" t="e">
        <f t="shared" si="1543"/>
        <v>#REF!</v>
      </c>
      <c r="AX557" s="67" t="e">
        <f t="shared" si="1543"/>
        <v>#REF!</v>
      </c>
      <c r="AY557" s="67" t="e">
        <f t="shared" si="1543"/>
        <v>#REF!</v>
      </c>
      <c r="AZ557" s="67" t="e">
        <f t="shared" si="1543"/>
        <v>#REF!</v>
      </c>
      <c r="BA557" s="60"/>
      <c r="BB557" s="87" t="e">
        <f t="shared" si="1534"/>
        <v>#REF!</v>
      </c>
      <c r="BC557" s="62" t="e">
        <f>BB557/BB555</f>
        <v>#REF!</v>
      </c>
      <c r="BD557" s="60"/>
      <c r="BE557" s="67"/>
      <c r="BF557" s="119"/>
      <c r="BG557" s="120" t="e">
        <f t="array" ref="BG557">INDEX(#REF!,MATCH($D553,#REF!,0),MATCH($D557,#REF!,0))</f>
        <v>#REF!</v>
      </c>
      <c r="BH557" s="121"/>
      <c r="BI557" s="121"/>
      <c r="BJ557" s="120">
        <v>-1</v>
      </c>
      <c r="BK557" s="121">
        <v>45658</v>
      </c>
      <c r="BL557" s="60"/>
      <c r="BM557" s="67" t="e">
        <f t="shared" ref="BM557:BX557" si="1544">((BM562*$G557*--(AND($BF557=0,$BG557=0))+$BF557+BM562*$BG557)*--(BM$3&gt;=$BH557))*(1+$BJ557*--(BM$3&gt;=$BK557))*--(IFERROR(MOD(MONTH(BM$3),$BI557),0)=0)</f>
        <v>#REF!</v>
      </c>
      <c r="BN557" s="67" t="e">
        <f t="shared" si="1544"/>
        <v>#REF!</v>
      </c>
      <c r="BO557" s="67" t="e">
        <f t="shared" si="1544"/>
        <v>#REF!</v>
      </c>
      <c r="BP557" s="67" t="e">
        <f t="shared" si="1544"/>
        <v>#REF!</v>
      </c>
      <c r="BQ557" s="67" t="e">
        <f t="shared" si="1544"/>
        <v>#REF!</v>
      </c>
      <c r="BR557" s="67" t="e">
        <f t="shared" si="1544"/>
        <v>#REF!</v>
      </c>
      <c r="BS557" s="67" t="e">
        <f t="shared" si="1544"/>
        <v>#REF!</v>
      </c>
      <c r="BT557" s="67" t="e">
        <f t="shared" si="1544"/>
        <v>#REF!</v>
      </c>
      <c r="BU557" s="67" t="e">
        <f t="shared" si="1544"/>
        <v>#REF!</v>
      </c>
      <c r="BV557" s="67" t="e">
        <f t="shared" si="1544"/>
        <v>#REF!</v>
      </c>
      <c r="BW557" s="67" t="e">
        <f t="shared" si="1544"/>
        <v>#REF!</v>
      </c>
      <c r="BX557" s="67" t="e">
        <f t="shared" si="1544"/>
        <v>#REF!</v>
      </c>
      <c r="BY557" s="60"/>
      <c r="BZ557" s="87" t="e">
        <f t="shared" si="1535"/>
        <v>#REF!</v>
      </c>
      <c r="CA557" s="62" t="e">
        <f>BZ557/BZ555</f>
        <v>#REF!</v>
      </c>
      <c r="CB557" s="60"/>
      <c r="CC557" s="67" t="e">
        <f t="shared" ref="CC557:CN557" si="1545">((CC562*$G557*--(AND($BF557=0,$BG557=0))+$BF557+CC562*$BG557)*--(CC$3&gt;=$BH557))*(1+$BJ557*--(CC$3&gt;=$BK557))*--(IFERROR(MOD(MONTH(CC$3),$BI557),0)=0)</f>
        <v>#REF!</v>
      </c>
      <c r="CD557" s="67" t="e">
        <f t="shared" si="1545"/>
        <v>#REF!</v>
      </c>
      <c r="CE557" s="67" t="e">
        <f t="shared" si="1545"/>
        <v>#REF!</v>
      </c>
      <c r="CF557" s="67" t="e">
        <f t="shared" si="1545"/>
        <v>#REF!</v>
      </c>
      <c r="CG557" s="67" t="e">
        <f t="shared" si="1545"/>
        <v>#REF!</v>
      </c>
      <c r="CH557" s="67" t="e">
        <f t="shared" si="1545"/>
        <v>#REF!</v>
      </c>
      <c r="CI557" s="67" t="e">
        <f t="shared" si="1545"/>
        <v>#REF!</v>
      </c>
      <c r="CJ557" s="67" t="e">
        <f t="shared" si="1545"/>
        <v>#REF!</v>
      </c>
      <c r="CK557" s="67" t="e">
        <f t="shared" si="1545"/>
        <v>#REF!</v>
      </c>
      <c r="CL557" s="67" t="e">
        <f t="shared" si="1545"/>
        <v>#REF!</v>
      </c>
      <c r="CM557" s="67" t="e">
        <f t="shared" si="1545"/>
        <v>#REF!</v>
      </c>
      <c r="CN557" s="67" t="e">
        <f t="shared" si="1545"/>
        <v>#REF!</v>
      </c>
      <c r="CO557" s="60"/>
      <c r="CP557" s="87" t="e">
        <f t="shared" si="1536"/>
        <v>#REF!</v>
      </c>
      <c r="CQ557" s="62" t="e">
        <f>CP557/CP555</f>
        <v>#REF!</v>
      </c>
    </row>
    <row r="558" spans="1:95" ht="10.5" customHeight="1" outlineLevel="1" x14ac:dyDescent="0.25">
      <c r="A558" s="70" t="e">
        <f>IF(#REF!=1,B558&amp;D558,"")</f>
        <v>#REF!</v>
      </c>
      <c r="B558" s="70" t="s">
        <v>53</v>
      </c>
      <c r="C558" s="70" t="s">
        <v>56</v>
      </c>
      <c r="D558" s="60" t="s">
        <v>56</v>
      </c>
      <c r="E558" s="60" t="e">
        <f>D553</f>
        <v>#REF!</v>
      </c>
      <c r="F558" s="60"/>
      <c r="G558" s="62">
        <v>0</v>
      </c>
      <c r="H558" s="60"/>
      <c r="I558" s="67" t="e">
        <f t="shared" ref="I558:T558" si="1546">((I555*$G558*--(AND($BF558=0,$BG558=0))+$BF558+I555*$BG558)*--(I$3&gt;=$BH558))*(1+$BJ558*--(I$3&gt;=$BK558))*--(IFERROR(MOD(MONTH(I$3),$BI558),0)=0)</f>
        <v>#REF!</v>
      </c>
      <c r="J558" s="67" t="e">
        <f t="shared" si="1546"/>
        <v>#REF!</v>
      </c>
      <c r="K558" s="67" t="e">
        <f t="shared" si="1546"/>
        <v>#REF!</v>
      </c>
      <c r="L558" s="67" t="e">
        <f t="shared" si="1546"/>
        <v>#REF!</v>
      </c>
      <c r="M558" s="67" t="e">
        <f t="shared" si="1546"/>
        <v>#REF!</v>
      </c>
      <c r="N558" s="67" t="e">
        <f t="shared" si="1546"/>
        <v>#REF!</v>
      </c>
      <c r="O558" s="67" t="e">
        <f t="shared" si="1546"/>
        <v>#REF!</v>
      </c>
      <c r="P558" s="67" t="e">
        <f t="shared" si="1546"/>
        <v>#REF!</v>
      </c>
      <c r="Q558" s="67" t="e">
        <f t="shared" si="1546"/>
        <v>#REF!</v>
      </c>
      <c r="R558" s="67" t="e">
        <f t="shared" si="1546"/>
        <v>#REF!</v>
      </c>
      <c r="S558" s="67" t="e">
        <f t="shared" si="1546"/>
        <v>#REF!</v>
      </c>
      <c r="T558" s="67" t="e">
        <f t="shared" si="1546"/>
        <v>#REF!</v>
      </c>
      <c r="U558" s="60"/>
      <c r="V558" s="87" t="e">
        <f t="shared" si="1532"/>
        <v>#REF!</v>
      </c>
      <c r="W558" s="62" t="e">
        <f>V558/V555</f>
        <v>#REF!</v>
      </c>
      <c r="X558" s="60"/>
      <c r="Y558" s="67">
        <f t="array" ref="Y558">-IFERROR(INDEX(#REF!,MATCH($A553&amp;$D558,#REF!,0),MATCH(Y$3,#REF!,0)),0)</f>
        <v>0</v>
      </c>
      <c r="Z558" s="67">
        <f t="array" ref="Z558">-IFERROR(INDEX(#REF!,MATCH($A553&amp;$D558,#REF!,0),MATCH(Z$3,#REF!,0)),0)</f>
        <v>0</v>
      </c>
      <c r="AA558" s="67">
        <f t="array" ref="AA558">-IFERROR(INDEX(#REF!,MATCH($A553&amp;$D558,#REF!,0),MATCH(AA$3,#REF!,0)),0)</f>
        <v>0</v>
      </c>
      <c r="AB558" s="67">
        <f t="array" ref="AB558">-IFERROR(INDEX(#REF!,MATCH($A553&amp;$D558,#REF!,0),MATCH(AB$3,#REF!,0)),0)</f>
        <v>0</v>
      </c>
      <c r="AC558" s="67">
        <f t="array" ref="AC558">-IFERROR(INDEX(#REF!,MATCH($A553&amp;$D558,#REF!,0),MATCH(AC$3,#REF!,0)),0)</f>
        <v>0</v>
      </c>
      <c r="AD558" s="67">
        <f t="array" ref="AD558">-IFERROR(INDEX(#REF!,MATCH($A553&amp;$D558,#REF!,0),MATCH(AD$3,#REF!,0)),0)</f>
        <v>0</v>
      </c>
      <c r="AE558" s="67">
        <f t="array" ref="AE558">-IFERROR(INDEX(#REF!,MATCH($A553&amp;$D558,#REF!,0),MATCH(AE$3,#REF!,0)),0)</f>
        <v>0</v>
      </c>
      <c r="AF558" s="67">
        <f t="array" ref="AF558">-IFERROR(INDEX(#REF!,MATCH($A553&amp;$D558,#REF!,0),MATCH(AF$3,#REF!,0)),0)</f>
        <v>0</v>
      </c>
      <c r="AG558" s="67">
        <f t="array" ref="AG558">-IFERROR(INDEX(#REF!,MATCH($A553&amp;$D558,#REF!,0),MATCH(AG$3,#REF!,0)),0)</f>
        <v>0</v>
      </c>
      <c r="AH558" s="67">
        <f t="array" ref="AH558">-IFERROR(INDEX(#REF!,MATCH($A553&amp;$D558,#REF!,0),MATCH(AH$3,#REF!,0)),0)</f>
        <v>0</v>
      </c>
      <c r="AI558" s="67">
        <f t="array" ref="AI558">-IFERROR(INDEX(#REF!,MATCH($A553&amp;$D558,#REF!,0),MATCH(AI$3,#REF!,0)),0)</f>
        <v>0</v>
      </c>
      <c r="AJ558" s="67">
        <f t="array" ref="AJ558">-IFERROR(INDEX(#REF!,MATCH($A553&amp;$D558,#REF!,0),MATCH(AJ$3,#REF!,0)),0)</f>
        <v>0</v>
      </c>
      <c r="AK558" s="60"/>
      <c r="AL558" s="87">
        <f t="shared" si="1533"/>
        <v>0</v>
      </c>
      <c r="AM558" s="62" t="e">
        <f>AL558/AL555</f>
        <v>#DIV/0!</v>
      </c>
      <c r="AN558" s="60" t="e">
        <f>D553&amp;D558</f>
        <v>#REF!</v>
      </c>
      <c r="AO558" s="67" t="e">
        <f t="shared" ref="AO558:AZ558" si="1547">((AO555*$G558*--(AND($BF558=0,$BG558=0))+$BF558+AO555*$BG558)*--(AO$3&gt;=$BH558))*(1+$BJ558*--(AO$3&gt;=$BK558))*--(IFERROR(MOD(MONTH(AO$3),$BI558),0)=0)</f>
        <v>#REF!</v>
      </c>
      <c r="AP558" s="67" t="e">
        <f t="shared" si="1547"/>
        <v>#REF!</v>
      </c>
      <c r="AQ558" s="67" t="e">
        <f t="shared" si="1547"/>
        <v>#REF!</v>
      </c>
      <c r="AR558" s="67" t="e">
        <f t="shared" si="1547"/>
        <v>#REF!</v>
      </c>
      <c r="AS558" s="67" t="e">
        <f t="shared" si="1547"/>
        <v>#REF!</v>
      </c>
      <c r="AT558" s="67" t="e">
        <f t="shared" si="1547"/>
        <v>#REF!</v>
      </c>
      <c r="AU558" s="67" t="e">
        <f t="shared" si="1547"/>
        <v>#REF!</v>
      </c>
      <c r="AV558" s="67" t="e">
        <f t="shared" si="1547"/>
        <v>#REF!</v>
      </c>
      <c r="AW558" s="67" t="e">
        <f t="shared" si="1547"/>
        <v>#REF!</v>
      </c>
      <c r="AX558" s="67" t="e">
        <f t="shared" si="1547"/>
        <v>#REF!</v>
      </c>
      <c r="AY558" s="67" t="e">
        <f t="shared" si="1547"/>
        <v>#REF!</v>
      </c>
      <c r="AZ558" s="67" t="e">
        <f t="shared" si="1547"/>
        <v>#REF!</v>
      </c>
      <c r="BA558" s="60"/>
      <c r="BB558" s="87" t="e">
        <f t="shared" si="1534"/>
        <v>#REF!</v>
      </c>
      <c r="BC558" s="62" t="e">
        <f>BB558/BB555</f>
        <v>#REF!</v>
      </c>
      <c r="BD558" s="60"/>
      <c r="BE558" s="67"/>
      <c r="BF558" s="119"/>
      <c r="BG558" s="119"/>
      <c r="BH558" s="121"/>
      <c r="BI558" s="121"/>
      <c r="BJ558" s="120">
        <v>-1</v>
      </c>
      <c r="BK558" s="121">
        <v>45658</v>
      </c>
      <c r="BL558" s="60"/>
      <c r="BM558" s="67" t="e">
        <f t="shared" ref="BM558:BX558" si="1548">((BM555*$G558*--(AND($BF558=0,$BG558=0))+$BF558+BM555*$BG558)*--(BM$3&gt;=$BH558))*(1+$BJ558*--(BM$3&gt;=$BK558))*--(IFERROR(MOD(MONTH(BM$3),$BI558),0)=0)</f>
        <v>#REF!</v>
      </c>
      <c r="BN558" s="67" t="e">
        <f t="shared" si="1548"/>
        <v>#REF!</v>
      </c>
      <c r="BO558" s="67" t="e">
        <f t="shared" si="1548"/>
        <v>#REF!</v>
      </c>
      <c r="BP558" s="67" t="e">
        <f t="shared" si="1548"/>
        <v>#REF!</v>
      </c>
      <c r="BQ558" s="67" t="e">
        <f t="shared" si="1548"/>
        <v>#REF!</v>
      </c>
      <c r="BR558" s="67" t="e">
        <f t="shared" si="1548"/>
        <v>#REF!</v>
      </c>
      <c r="BS558" s="67" t="e">
        <f t="shared" si="1548"/>
        <v>#REF!</v>
      </c>
      <c r="BT558" s="67" t="e">
        <f t="shared" si="1548"/>
        <v>#REF!</v>
      </c>
      <c r="BU558" s="67" t="e">
        <f t="shared" si="1548"/>
        <v>#REF!</v>
      </c>
      <c r="BV558" s="67" t="e">
        <f t="shared" si="1548"/>
        <v>#REF!</v>
      </c>
      <c r="BW558" s="67" t="e">
        <f t="shared" si="1548"/>
        <v>#REF!</v>
      </c>
      <c r="BX558" s="67" t="e">
        <f t="shared" si="1548"/>
        <v>#REF!</v>
      </c>
      <c r="BY558" s="60"/>
      <c r="BZ558" s="87" t="e">
        <f t="shared" si="1535"/>
        <v>#REF!</v>
      </c>
      <c r="CA558" s="62" t="e">
        <f>BZ558/BZ555</f>
        <v>#REF!</v>
      </c>
      <c r="CB558" s="60"/>
      <c r="CC558" s="67" t="e">
        <f t="shared" ref="CC558:CN558" si="1549">((CC555*$G558*--(AND($BF558=0,$BG558=0))+$BF558+CC555*$BG558)*--(CC$3&gt;=$BH558))*(1+$BJ558*--(CC$3&gt;=$BK558))*--(IFERROR(MOD(MONTH(CC$3),$BI558),0)=0)</f>
        <v>#REF!</v>
      </c>
      <c r="CD558" s="67" t="e">
        <f t="shared" si="1549"/>
        <v>#REF!</v>
      </c>
      <c r="CE558" s="67" t="e">
        <f t="shared" si="1549"/>
        <v>#REF!</v>
      </c>
      <c r="CF558" s="67" t="e">
        <f t="shared" si="1549"/>
        <v>#REF!</v>
      </c>
      <c r="CG558" s="67" t="e">
        <f t="shared" si="1549"/>
        <v>#REF!</v>
      </c>
      <c r="CH558" s="67" t="e">
        <f t="shared" si="1549"/>
        <v>#REF!</v>
      </c>
      <c r="CI558" s="67" t="e">
        <f t="shared" si="1549"/>
        <v>#REF!</v>
      </c>
      <c r="CJ558" s="67" t="e">
        <f t="shared" si="1549"/>
        <v>#REF!</v>
      </c>
      <c r="CK558" s="67" t="e">
        <f t="shared" si="1549"/>
        <v>#REF!</v>
      </c>
      <c r="CL558" s="67" t="e">
        <f t="shared" si="1549"/>
        <v>#REF!</v>
      </c>
      <c r="CM558" s="67" t="e">
        <f t="shared" si="1549"/>
        <v>#REF!</v>
      </c>
      <c r="CN558" s="67" t="e">
        <f t="shared" si="1549"/>
        <v>#REF!</v>
      </c>
      <c r="CO558" s="60"/>
      <c r="CP558" s="87" t="e">
        <f t="shared" si="1536"/>
        <v>#REF!</v>
      </c>
      <c r="CQ558" s="62" t="e">
        <f>CP558/CP555</f>
        <v>#REF!</v>
      </c>
    </row>
    <row r="559" spans="1:95" ht="10.5" customHeight="1" outlineLevel="1" x14ac:dyDescent="0.25">
      <c r="A559" s="70" t="e">
        <f>IF(#REF!=1,B559&amp;D559,"")</f>
        <v>#REF!</v>
      </c>
      <c r="B559" s="70" t="s">
        <v>53</v>
      </c>
      <c r="C559" s="70" t="s">
        <v>251</v>
      </c>
      <c r="D559" s="60" t="s">
        <v>57</v>
      </c>
      <c r="E559" s="60" t="e">
        <f>D553</f>
        <v>#REF!</v>
      </c>
      <c r="F559" s="60"/>
      <c r="G559" s="62">
        <v>0</v>
      </c>
      <c r="H559" s="60"/>
      <c r="I559" s="67" t="e">
        <f t="shared" ref="I559:T559" si="1550">((I555*$G559*--(AND($BF559=0,$BG559=0))+$BF559+I555*$BG559)*--(I$3&gt;=$BH559))*(1+$BJ559*--(I$3&gt;=$BK559))*--(IFERROR(MOD(MONTH(I$3),$BI559),0)=0)</f>
        <v>#REF!</v>
      </c>
      <c r="J559" s="67" t="e">
        <f t="shared" si="1550"/>
        <v>#REF!</v>
      </c>
      <c r="K559" s="67" t="e">
        <f t="shared" si="1550"/>
        <v>#REF!</v>
      </c>
      <c r="L559" s="67" t="e">
        <f t="shared" si="1550"/>
        <v>#REF!</v>
      </c>
      <c r="M559" s="67" t="e">
        <f t="shared" si="1550"/>
        <v>#REF!</v>
      </c>
      <c r="N559" s="67" t="e">
        <f t="shared" si="1550"/>
        <v>#REF!</v>
      </c>
      <c r="O559" s="67" t="e">
        <f t="shared" si="1550"/>
        <v>#REF!</v>
      </c>
      <c r="P559" s="67" t="e">
        <f t="shared" si="1550"/>
        <v>#REF!</v>
      </c>
      <c r="Q559" s="67" t="e">
        <f t="shared" si="1550"/>
        <v>#REF!</v>
      </c>
      <c r="R559" s="67" t="e">
        <f t="shared" si="1550"/>
        <v>#REF!</v>
      </c>
      <c r="S559" s="67" t="e">
        <f t="shared" si="1550"/>
        <v>#REF!</v>
      </c>
      <c r="T559" s="67" t="e">
        <f t="shared" si="1550"/>
        <v>#REF!</v>
      </c>
      <c r="U559" s="60"/>
      <c r="V559" s="87" t="e">
        <f t="shared" si="1532"/>
        <v>#REF!</v>
      </c>
      <c r="W559" s="62" t="e">
        <f>V559/V555</f>
        <v>#REF!</v>
      </c>
      <c r="X559" s="60"/>
      <c r="Y559" s="67">
        <f t="array" ref="Y559">-IFERROR(INDEX(#REF!,MATCH($A553&amp;$D559,#REF!,0),MATCH(Y$3,#REF!,0)),0)</f>
        <v>0</v>
      </c>
      <c r="Z559" s="67">
        <f t="array" ref="Z559">-IFERROR(INDEX(#REF!,MATCH($A553&amp;$D559,#REF!,0),MATCH(Z$3,#REF!,0)),0)</f>
        <v>0</v>
      </c>
      <c r="AA559" s="67">
        <f t="array" ref="AA559">-IFERROR(INDEX(#REF!,MATCH($A553&amp;$D559,#REF!,0),MATCH(AA$3,#REF!,0)),0)</f>
        <v>0</v>
      </c>
      <c r="AB559" s="67">
        <f t="array" ref="AB559">-IFERROR(INDEX(#REF!,MATCH($A553&amp;$D559,#REF!,0),MATCH(AB$3,#REF!,0)),0)</f>
        <v>0</v>
      </c>
      <c r="AC559" s="67">
        <f t="array" ref="AC559">-IFERROR(INDEX(#REF!,MATCH($A553&amp;$D559,#REF!,0),MATCH(AC$3,#REF!,0)),0)</f>
        <v>0</v>
      </c>
      <c r="AD559" s="67">
        <f t="array" ref="AD559">-IFERROR(INDEX(#REF!,MATCH($A553&amp;$D559,#REF!,0),MATCH(AD$3,#REF!,0)),0)</f>
        <v>0</v>
      </c>
      <c r="AE559" s="67">
        <f t="array" ref="AE559">-IFERROR(INDEX(#REF!,MATCH($A553&amp;$D559,#REF!,0),MATCH(AE$3,#REF!,0)),0)</f>
        <v>0</v>
      </c>
      <c r="AF559" s="67">
        <f t="array" ref="AF559">-IFERROR(INDEX(#REF!,MATCH($A553&amp;$D559,#REF!,0),MATCH(AF$3,#REF!,0)),0)</f>
        <v>0</v>
      </c>
      <c r="AG559" s="67">
        <f t="array" ref="AG559">-IFERROR(INDEX(#REF!,MATCH($A553&amp;$D559,#REF!,0),MATCH(AG$3,#REF!,0)),0)</f>
        <v>0</v>
      </c>
      <c r="AH559" s="67">
        <f t="array" ref="AH559">-IFERROR(INDEX(#REF!,MATCH($A553&amp;$D559,#REF!,0),MATCH(AH$3,#REF!,0)),0)</f>
        <v>0</v>
      </c>
      <c r="AI559" s="67">
        <f t="array" ref="AI559">-IFERROR(INDEX(#REF!,MATCH($A553&amp;$D559,#REF!,0),MATCH(AI$3,#REF!,0)),0)</f>
        <v>0</v>
      </c>
      <c r="AJ559" s="67">
        <f t="array" ref="AJ559">-IFERROR(INDEX(#REF!,MATCH($A553&amp;$D559,#REF!,0),MATCH(AJ$3,#REF!,0)),0)</f>
        <v>0</v>
      </c>
      <c r="AK559" s="60"/>
      <c r="AL559" s="87">
        <f t="shared" si="1533"/>
        <v>0</v>
      </c>
      <c r="AM559" s="62" t="e">
        <f>AL559/AL555</f>
        <v>#DIV/0!</v>
      </c>
      <c r="AN559" s="60" t="e">
        <f>D553&amp;D559</f>
        <v>#REF!</v>
      </c>
      <c r="AO559" s="67" t="e">
        <f t="shared" ref="AO559:AZ559" si="1551">((AO555*$G559*--(AND($BF559=0,$BG559=0))+$BF559+AO555*$BG559)*--(AO$3&gt;=$BH559))*(1+$BJ559*--(AO$3&gt;=$BK559))*--(IFERROR(MOD(MONTH(AO$3),$BI559),0)=0)</f>
        <v>#REF!</v>
      </c>
      <c r="AP559" s="67" t="e">
        <f t="shared" si="1551"/>
        <v>#REF!</v>
      </c>
      <c r="AQ559" s="67" t="e">
        <f t="shared" si="1551"/>
        <v>#REF!</v>
      </c>
      <c r="AR559" s="67" t="e">
        <f t="shared" si="1551"/>
        <v>#REF!</v>
      </c>
      <c r="AS559" s="67" t="e">
        <f t="shared" si="1551"/>
        <v>#REF!</v>
      </c>
      <c r="AT559" s="67" t="e">
        <f t="shared" si="1551"/>
        <v>#REF!</v>
      </c>
      <c r="AU559" s="67" t="e">
        <f t="shared" si="1551"/>
        <v>#REF!</v>
      </c>
      <c r="AV559" s="67" t="e">
        <f t="shared" si="1551"/>
        <v>#REF!</v>
      </c>
      <c r="AW559" s="67" t="e">
        <f t="shared" si="1551"/>
        <v>#REF!</v>
      </c>
      <c r="AX559" s="67" t="e">
        <f t="shared" si="1551"/>
        <v>#REF!</v>
      </c>
      <c r="AY559" s="67" t="e">
        <f t="shared" si="1551"/>
        <v>#REF!</v>
      </c>
      <c r="AZ559" s="67" t="e">
        <f t="shared" si="1551"/>
        <v>#REF!</v>
      </c>
      <c r="BA559" s="60"/>
      <c r="BB559" s="87" t="e">
        <f t="shared" si="1534"/>
        <v>#REF!</v>
      </c>
      <c r="BC559" s="62" t="e">
        <f>BB559/BB555</f>
        <v>#REF!</v>
      </c>
      <c r="BD559" s="60"/>
      <c r="BE559" s="67"/>
      <c r="BF559" s="119"/>
      <c r="BG559" s="119"/>
      <c r="BH559" s="121"/>
      <c r="BI559" s="121"/>
      <c r="BJ559" s="120">
        <v>-1</v>
      </c>
      <c r="BK559" s="121">
        <v>45658</v>
      </c>
      <c r="BL559" s="60"/>
      <c r="BM559" s="67" t="e">
        <f t="shared" ref="BM559:BX559" si="1552">((BM555*$G559*--(AND($BF559=0,$BG559=0))+$BF559+BM555*$BG559)*--(BM$3&gt;=$BH559))*(1+$BJ559*--(BM$3&gt;=$BK559))*--(IFERROR(MOD(MONTH(BM$3),$BI559),0)=0)</f>
        <v>#REF!</v>
      </c>
      <c r="BN559" s="67" t="e">
        <f t="shared" si="1552"/>
        <v>#REF!</v>
      </c>
      <c r="BO559" s="67" t="e">
        <f t="shared" si="1552"/>
        <v>#REF!</v>
      </c>
      <c r="BP559" s="67" t="e">
        <f t="shared" si="1552"/>
        <v>#REF!</v>
      </c>
      <c r="BQ559" s="67" t="e">
        <f t="shared" si="1552"/>
        <v>#REF!</v>
      </c>
      <c r="BR559" s="67" t="e">
        <f t="shared" si="1552"/>
        <v>#REF!</v>
      </c>
      <c r="BS559" s="67" t="e">
        <f t="shared" si="1552"/>
        <v>#REF!</v>
      </c>
      <c r="BT559" s="67" t="e">
        <f t="shared" si="1552"/>
        <v>#REF!</v>
      </c>
      <c r="BU559" s="67" t="e">
        <f t="shared" si="1552"/>
        <v>#REF!</v>
      </c>
      <c r="BV559" s="67" t="e">
        <f t="shared" si="1552"/>
        <v>#REF!</v>
      </c>
      <c r="BW559" s="67" t="e">
        <f t="shared" si="1552"/>
        <v>#REF!</v>
      </c>
      <c r="BX559" s="67" t="e">
        <f t="shared" si="1552"/>
        <v>#REF!</v>
      </c>
      <c r="BY559" s="60"/>
      <c r="BZ559" s="87" t="e">
        <f t="shared" si="1535"/>
        <v>#REF!</v>
      </c>
      <c r="CA559" s="62" t="e">
        <f>BZ559/BZ555</f>
        <v>#REF!</v>
      </c>
      <c r="CB559" s="60"/>
      <c r="CC559" s="67" t="e">
        <f t="shared" ref="CC559:CN559" si="1553">((CC555*$G559*--(AND($BF559=0,$BG559=0))+$BF559+CC555*$BG559)*--(CC$3&gt;=$BH559))*(1+$BJ559*--(CC$3&gt;=$BK559))*--(IFERROR(MOD(MONTH(CC$3),$BI559),0)=0)</f>
        <v>#REF!</v>
      </c>
      <c r="CD559" s="67" t="e">
        <f t="shared" si="1553"/>
        <v>#REF!</v>
      </c>
      <c r="CE559" s="67" t="e">
        <f t="shared" si="1553"/>
        <v>#REF!</v>
      </c>
      <c r="CF559" s="67" t="e">
        <f t="shared" si="1553"/>
        <v>#REF!</v>
      </c>
      <c r="CG559" s="67" t="e">
        <f t="shared" si="1553"/>
        <v>#REF!</v>
      </c>
      <c r="CH559" s="67" t="e">
        <f t="shared" si="1553"/>
        <v>#REF!</v>
      </c>
      <c r="CI559" s="67" t="e">
        <f t="shared" si="1553"/>
        <v>#REF!</v>
      </c>
      <c r="CJ559" s="67" t="e">
        <f t="shared" si="1553"/>
        <v>#REF!</v>
      </c>
      <c r="CK559" s="67" t="e">
        <f t="shared" si="1553"/>
        <v>#REF!</v>
      </c>
      <c r="CL559" s="67" t="e">
        <f t="shared" si="1553"/>
        <v>#REF!</v>
      </c>
      <c r="CM559" s="67" t="e">
        <f t="shared" si="1553"/>
        <v>#REF!</v>
      </c>
      <c r="CN559" s="67" t="e">
        <f t="shared" si="1553"/>
        <v>#REF!</v>
      </c>
      <c r="CO559" s="60"/>
      <c r="CP559" s="87" t="e">
        <f t="shared" si="1536"/>
        <v>#REF!</v>
      </c>
      <c r="CQ559" s="62" t="e">
        <f>CP559/CP555</f>
        <v>#REF!</v>
      </c>
    </row>
    <row r="560" spans="1:95" ht="10.5" customHeight="1" x14ac:dyDescent="0.25">
      <c r="A560" s="70" t="e">
        <f>IF(#REF!=1,B560&amp;D560,"")</f>
        <v>#REF!</v>
      </c>
      <c r="B560" s="70" t="s">
        <v>53</v>
      </c>
      <c r="C560" s="70"/>
      <c r="D560" s="3" t="s">
        <v>1</v>
      </c>
      <c r="E560" s="3" t="e">
        <f>D553</f>
        <v>#REF!</v>
      </c>
      <c r="F560" s="60"/>
      <c r="G560" s="6">
        <v>0.99365889656175732</v>
      </c>
      <c r="H560" s="60"/>
      <c r="I560" s="4" t="e">
        <f t="shared" ref="I560:T560" si="1554">I555+I556</f>
        <v>#REF!</v>
      </c>
      <c r="J560" s="4" t="e">
        <f t="shared" si="1554"/>
        <v>#REF!</v>
      </c>
      <c r="K560" s="4" t="e">
        <f t="shared" si="1554"/>
        <v>#REF!</v>
      </c>
      <c r="L560" s="4" t="e">
        <f t="shared" si="1554"/>
        <v>#REF!</v>
      </c>
      <c r="M560" s="4" t="e">
        <f t="shared" si="1554"/>
        <v>#REF!</v>
      </c>
      <c r="N560" s="4" t="e">
        <f t="shared" si="1554"/>
        <v>#REF!</v>
      </c>
      <c r="O560" s="4" t="e">
        <f t="shared" si="1554"/>
        <v>#REF!</v>
      </c>
      <c r="P560" s="4" t="e">
        <f t="shared" si="1554"/>
        <v>#REF!</v>
      </c>
      <c r="Q560" s="4" t="e">
        <f t="shared" si="1554"/>
        <v>#REF!</v>
      </c>
      <c r="R560" s="4" t="e">
        <f t="shared" si="1554"/>
        <v>#REF!</v>
      </c>
      <c r="S560" s="4" t="e">
        <f t="shared" si="1554"/>
        <v>#REF!</v>
      </c>
      <c r="T560" s="4" t="e">
        <f t="shared" si="1554"/>
        <v>#REF!</v>
      </c>
      <c r="U560" s="60"/>
      <c r="V560" s="4" t="e">
        <f t="shared" si="1532"/>
        <v>#REF!</v>
      </c>
      <c r="W560" s="6" t="e">
        <f>V560/V555</f>
        <v>#REF!</v>
      </c>
      <c r="X560" s="60"/>
      <c r="Y560" s="4">
        <f t="shared" ref="Y560:AJ560" si="1555">Y555+Y556</f>
        <v>0</v>
      </c>
      <c r="Z560" s="4">
        <f t="shared" si="1555"/>
        <v>0</v>
      </c>
      <c r="AA560" s="4">
        <f t="shared" si="1555"/>
        <v>0</v>
      </c>
      <c r="AB560" s="4">
        <f t="shared" si="1555"/>
        <v>0</v>
      </c>
      <c r="AC560" s="4">
        <f t="shared" si="1555"/>
        <v>0</v>
      </c>
      <c r="AD560" s="4">
        <f t="shared" si="1555"/>
        <v>0</v>
      </c>
      <c r="AE560" s="4">
        <f t="shared" si="1555"/>
        <v>0</v>
      </c>
      <c r="AF560" s="4">
        <f t="shared" si="1555"/>
        <v>0</v>
      </c>
      <c r="AG560" s="4">
        <f t="shared" si="1555"/>
        <v>0</v>
      </c>
      <c r="AH560" s="4">
        <f t="shared" si="1555"/>
        <v>0</v>
      </c>
      <c r="AI560" s="4">
        <f t="shared" si="1555"/>
        <v>0</v>
      </c>
      <c r="AJ560" s="4">
        <f t="shared" si="1555"/>
        <v>0</v>
      </c>
      <c r="AK560" s="60"/>
      <c r="AL560" s="4">
        <f t="shared" si="1533"/>
        <v>0</v>
      </c>
      <c r="AM560" s="6" t="e">
        <f>AL560/AL555</f>
        <v>#DIV/0!</v>
      </c>
      <c r="AN560" s="60" t="e">
        <f>D553&amp;D560</f>
        <v>#REF!</v>
      </c>
      <c r="AO560" s="4" t="e">
        <f t="shared" ref="AO560:AZ560" si="1556">AO555+AO556</f>
        <v>#REF!</v>
      </c>
      <c r="AP560" s="4" t="e">
        <f t="shared" si="1556"/>
        <v>#REF!</v>
      </c>
      <c r="AQ560" s="4" t="e">
        <f t="shared" si="1556"/>
        <v>#REF!</v>
      </c>
      <c r="AR560" s="4" t="e">
        <f t="shared" si="1556"/>
        <v>#REF!</v>
      </c>
      <c r="AS560" s="4" t="e">
        <f t="shared" si="1556"/>
        <v>#REF!</v>
      </c>
      <c r="AT560" s="4" t="e">
        <f t="shared" si="1556"/>
        <v>#REF!</v>
      </c>
      <c r="AU560" s="4" t="e">
        <f t="shared" si="1556"/>
        <v>#REF!</v>
      </c>
      <c r="AV560" s="4" t="e">
        <f t="shared" si="1556"/>
        <v>#REF!</v>
      </c>
      <c r="AW560" s="4" t="e">
        <f t="shared" si="1556"/>
        <v>#REF!</v>
      </c>
      <c r="AX560" s="4" t="e">
        <f t="shared" si="1556"/>
        <v>#REF!</v>
      </c>
      <c r="AY560" s="4" t="e">
        <f t="shared" si="1556"/>
        <v>#REF!</v>
      </c>
      <c r="AZ560" s="4" t="e">
        <f t="shared" si="1556"/>
        <v>#REF!</v>
      </c>
      <c r="BA560" s="60"/>
      <c r="BB560" s="4" t="e">
        <f t="shared" si="1534"/>
        <v>#REF!</v>
      </c>
      <c r="BC560" s="6" t="e">
        <f>BB560/BB555</f>
        <v>#REF!</v>
      </c>
      <c r="BD560" s="60"/>
      <c r="BE560" s="4"/>
      <c r="BF560" s="102"/>
      <c r="BG560" s="102"/>
      <c r="BH560" s="103"/>
      <c r="BI560" s="103"/>
      <c r="BJ560" s="63">
        <v>-1</v>
      </c>
      <c r="BK560" s="103">
        <v>45658</v>
      </c>
      <c r="BL560" s="60"/>
      <c r="BM560" s="4" t="e">
        <f t="shared" ref="BM560:BX560" si="1557">BM555+BM556</f>
        <v>#REF!</v>
      </c>
      <c r="BN560" s="4" t="e">
        <f t="shared" si="1557"/>
        <v>#REF!</v>
      </c>
      <c r="BO560" s="4" t="e">
        <f t="shared" si="1557"/>
        <v>#REF!</v>
      </c>
      <c r="BP560" s="4" t="e">
        <f t="shared" si="1557"/>
        <v>#REF!</v>
      </c>
      <c r="BQ560" s="4" t="e">
        <f t="shared" si="1557"/>
        <v>#REF!</v>
      </c>
      <c r="BR560" s="4" t="e">
        <f t="shared" si="1557"/>
        <v>#REF!</v>
      </c>
      <c r="BS560" s="4" t="e">
        <f t="shared" si="1557"/>
        <v>#REF!</v>
      </c>
      <c r="BT560" s="4" t="e">
        <f t="shared" si="1557"/>
        <v>#REF!</v>
      </c>
      <c r="BU560" s="4" t="e">
        <f t="shared" si="1557"/>
        <v>#REF!</v>
      </c>
      <c r="BV560" s="4" t="e">
        <f t="shared" si="1557"/>
        <v>#REF!</v>
      </c>
      <c r="BW560" s="4" t="e">
        <f t="shared" si="1557"/>
        <v>#REF!</v>
      </c>
      <c r="BX560" s="4" t="e">
        <f t="shared" si="1557"/>
        <v>#REF!</v>
      </c>
      <c r="BY560" s="60"/>
      <c r="BZ560" s="4" t="e">
        <f t="shared" si="1535"/>
        <v>#REF!</v>
      </c>
      <c r="CA560" s="6" t="e">
        <f>BZ560/BZ555</f>
        <v>#REF!</v>
      </c>
      <c r="CB560" s="60"/>
      <c r="CC560" s="4" t="e">
        <f t="shared" ref="CC560:CN560" si="1558">CC555+CC556</f>
        <v>#REF!</v>
      </c>
      <c r="CD560" s="4" t="e">
        <f t="shared" si="1558"/>
        <v>#REF!</v>
      </c>
      <c r="CE560" s="4" t="e">
        <f t="shared" si="1558"/>
        <v>#REF!</v>
      </c>
      <c r="CF560" s="4" t="e">
        <f t="shared" si="1558"/>
        <v>#REF!</v>
      </c>
      <c r="CG560" s="4" t="e">
        <f t="shared" si="1558"/>
        <v>#REF!</v>
      </c>
      <c r="CH560" s="4" t="e">
        <f t="shared" si="1558"/>
        <v>#REF!</v>
      </c>
      <c r="CI560" s="4" t="e">
        <f t="shared" si="1558"/>
        <v>#REF!</v>
      </c>
      <c r="CJ560" s="4" t="e">
        <f t="shared" si="1558"/>
        <v>#REF!</v>
      </c>
      <c r="CK560" s="4" t="e">
        <f t="shared" si="1558"/>
        <v>#REF!</v>
      </c>
      <c r="CL560" s="4" t="e">
        <f t="shared" si="1558"/>
        <v>#REF!</v>
      </c>
      <c r="CM560" s="4" t="e">
        <f t="shared" si="1558"/>
        <v>#REF!</v>
      </c>
      <c r="CN560" s="4" t="e">
        <f t="shared" si="1558"/>
        <v>#REF!</v>
      </c>
      <c r="CO560" s="60"/>
      <c r="CP560" s="4" t="e">
        <f t="shared" si="1536"/>
        <v>#REF!</v>
      </c>
      <c r="CQ560" s="6" t="e">
        <f>CP560/CP555</f>
        <v>#REF!</v>
      </c>
    </row>
    <row r="561" spans="1:95" ht="10.5" customHeight="1" x14ac:dyDescent="0.25">
      <c r="A561" s="70" t="e">
        <f>IF(#REF!=1,B561&amp;D561,"")</f>
        <v>#REF!</v>
      </c>
      <c r="B561" s="70" t="s">
        <v>53</v>
      </c>
      <c r="C561" s="70"/>
      <c r="D561" s="81" t="s">
        <v>58</v>
      </c>
      <c r="E561" s="81" t="e">
        <f>D553</f>
        <v>#REF!</v>
      </c>
      <c r="F561" s="60"/>
      <c r="G561" s="88">
        <v>-0.2100861864968902</v>
      </c>
      <c r="H561" s="60"/>
      <c r="I561" s="83" t="e">
        <f t="shared" ref="I561:T561" si="1559">SUM(I562:I565)</f>
        <v>#REF!</v>
      </c>
      <c r="J561" s="83" t="e">
        <f t="shared" si="1559"/>
        <v>#REF!</v>
      </c>
      <c r="K561" s="83" t="e">
        <f t="shared" si="1559"/>
        <v>#REF!</v>
      </c>
      <c r="L561" s="83" t="e">
        <f t="shared" si="1559"/>
        <v>#REF!</v>
      </c>
      <c r="M561" s="83" t="e">
        <f t="shared" si="1559"/>
        <v>#REF!</v>
      </c>
      <c r="N561" s="83" t="e">
        <f t="shared" si="1559"/>
        <v>#REF!</v>
      </c>
      <c r="O561" s="83" t="e">
        <f t="shared" si="1559"/>
        <v>#REF!</v>
      </c>
      <c r="P561" s="83" t="e">
        <f t="shared" si="1559"/>
        <v>#REF!</v>
      </c>
      <c r="Q561" s="83" t="e">
        <f t="shared" si="1559"/>
        <v>#REF!</v>
      </c>
      <c r="R561" s="83" t="e">
        <f t="shared" si="1559"/>
        <v>#REF!</v>
      </c>
      <c r="S561" s="83" t="e">
        <f t="shared" si="1559"/>
        <v>#REF!</v>
      </c>
      <c r="T561" s="83" t="e">
        <f t="shared" si="1559"/>
        <v>#REF!</v>
      </c>
      <c r="U561" s="60"/>
      <c r="V561" s="83" t="e">
        <f t="shared" si="1532"/>
        <v>#REF!</v>
      </c>
      <c r="W561" s="88" t="e">
        <f>V561/V555</f>
        <v>#REF!</v>
      </c>
      <c r="X561" s="60"/>
      <c r="Y561" s="83" t="e">
        <f t="shared" ref="Y561:AJ561" si="1560">SUM(Y562:Y565)</f>
        <v>#REF!</v>
      </c>
      <c r="Z561" s="83" t="e">
        <f t="shared" si="1560"/>
        <v>#REF!</v>
      </c>
      <c r="AA561" s="83" t="e">
        <f t="shared" si="1560"/>
        <v>#REF!</v>
      </c>
      <c r="AB561" s="83" t="e">
        <f t="shared" si="1560"/>
        <v>#REF!</v>
      </c>
      <c r="AC561" s="83" t="e">
        <f t="shared" si="1560"/>
        <v>#REF!</v>
      </c>
      <c r="AD561" s="83" t="e">
        <f t="shared" si="1560"/>
        <v>#REF!</v>
      </c>
      <c r="AE561" s="83" t="e">
        <f t="shared" si="1560"/>
        <v>#REF!</v>
      </c>
      <c r="AF561" s="83" t="e">
        <f t="shared" si="1560"/>
        <v>#REF!</v>
      </c>
      <c r="AG561" s="83" t="e">
        <f t="shared" si="1560"/>
        <v>#REF!</v>
      </c>
      <c r="AH561" s="83" t="e">
        <f t="shared" si="1560"/>
        <v>#REF!</v>
      </c>
      <c r="AI561" s="83" t="e">
        <f t="shared" si="1560"/>
        <v>#REF!</v>
      </c>
      <c r="AJ561" s="83" t="e">
        <f t="shared" si="1560"/>
        <v>#REF!</v>
      </c>
      <c r="AK561" s="60"/>
      <c r="AL561" s="83" t="e">
        <f t="shared" si="1533"/>
        <v>#REF!</v>
      </c>
      <c r="AM561" s="88" t="e">
        <f>AL561/AL555</f>
        <v>#REF!</v>
      </c>
      <c r="AN561" s="60" t="e">
        <f>D553&amp;D561</f>
        <v>#REF!</v>
      </c>
      <c r="AO561" s="83" t="e">
        <f t="shared" ref="AO561:AZ561" si="1561">SUM(AO562:AO565)</f>
        <v>#REF!</v>
      </c>
      <c r="AP561" s="83" t="e">
        <f t="shared" si="1561"/>
        <v>#REF!</v>
      </c>
      <c r="AQ561" s="83" t="e">
        <f t="shared" si="1561"/>
        <v>#REF!</v>
      </c>
      <c r="AR561" s="83" t="e">
        <f t="shared" si="1561"/>
        <v>#REF!</v>
      </c>
      <c r="AS561" s="83" t="e">
        <f t="shared" si="1561"/>
        <v>#REF!</v>
      </c>
      <c r="AT561" s="83" t="e">
        <f t="shared" si="1561"/>
        <v>#REF!</v>
      </c>
      <c r="AU561" s="83" t="e">
        <f t="shared" si="1561"/>
        <v>#REF!</v>
      </c>
      <c r="AV561" s="83" t="e">
        <f t="shared" si="1561"/>
        <v>#REF!</v>
      </c>
      <c r="AW561" s="83" t="e">
        <f t="shared" si="1561"/>
        <v>#REF!</v>
      </c>
      <c r="AX561" s="83" t="e">
        <f t="shared" si="1561"/>
        <v>#REF!</v>
      </c>
      <c r="AY561" s="83" t="e">
        <f t="shared" si="1561"/>
        <v>#REF!</v>
      </c>
      <c r="AZ561" s="83" t="e">
        <f t="shared" si="1561"/>
        <v>#REF!</v>
      </c>
      <c r="BA561" s="60"/>
      <c r="BB561" s="83" t="e">
        <f t="shared" si="1534"/>
        <v>#REF!</v>
      </c>
      <c r="BC561" s="88" t="e">
        <f>BB561/BB555</f>
        <v>#REF!</v>
      </c>
      <c r="BD561" s="60"/>
      <c r="BE561" s="83"/>
      <c r="BF561" s="116"/>
      <c r="BG561" s="116"/>
      <c r="BH561" s="117"/>
      <c r="BI561" s="117"/>
      <c r="BJ561" s="82">
        <v>-1</v>
      </c>
      <c r="BK561" s="117">
        <v>45658</v>
      </c>
      <c r="BL561" s="60"/>
      <c r="BM561" s="83" t="e">
        <f t="shared" ref="BM561:BX561" si="1562">SUM(BM562:BM565)</f>
        <v>#REF!</v>
      </c>
      <c r="BN561" s="83" t="e">
        <f t="shared" si="1562"/>
        <v>#REF!</v>
      </c>
      <c r="BO561" s="83" t="e">
        <f t="shared" si="1562"/>
        <v>#REF!</v>
      </c>
      <c r="BP561" s="83" t="e">
        <f t="shared" si="1562"/>
        <v>#REF!</v>
      </c>
      <c r="BQ561" s="83" t="e">
        <f t="shared" si="1562"/>
        <v>#REF!</v>
      </c>
      <c r="BR561" s="83" t="e">
        <f t="shared" si="1562"/>
        <v>#REF!</v>
      </c>
      <c r="BS561" s="83" t="e">
        <f t="shared" si="1562"/>
        <v>#REF!</v>
      </c>
      <c r="BT561" s="83" t="e">
        <f t="shared" si="1562"/>
        <v>#REF!</v>
      </c>
      <c r="BU561" s="83" t="e">
        <f t="shared" si="1562"/>
        <v>#REF!</v>
      </c>
      <c r="BV561" s="83" t="e">
        <f t="shared" si="1562"/>
        <v>#REF!</v>
      </c>
      <c r="BW561" s="83" t="e">
        <f t="shared" si="1562"/>
        <v>#REF!</v>
      </c>
      <c r="BX561" s="83" t="e">
        <f t="shared" si="1562"/>
        <v>#REF!</v>
      </c>
      <c r="BY561" s="60"/>
      <c r="BZ561" s="83" t="e">
        <f t="shared" si="1535"/>
        <v>#REF!</v>
      </c>
      <c r="CA561" s="88" t="e">
        <f>BZ561/BZ555</f>
        <v>#REF!</v>
      </c>
      <c r="CB561" s="60"/>
      <c r="CC561" s="83" t="e">
        <f t="shared" ref="CC561:CN561" si="1563">SUM(CC562:CC565)</f>
        <v>#REF!</v>
      </c>
      <c r="CD561" s="83" t="e">
        <f t="shared" si="1563"/>
        <v>#REF!</v>
      </c>
      <c r="CE561" s="83" t="e">
        <f t="shared" si="1563"/>
        <v>#REF!</v>
      </c>
      <c r="CF561" s="83" t="e">
        <f t="shared" si="1563"/>
        <v>#REF!</v>
      </c>
      <c r="CG561" s="83" t="e">
        <f t="shared" si="1563"/>
        <v>#REF!</v>
      </c>
      <c r="CH561" s="83" t="e">
        <f t="shared" si="1563"/>
        <v>#REF!</v>
      </c>
      <c r="CI561" s="83" t="e">
        <f t="shared" si="1563"/>
        <v>#REF!</v>
      </c>
      <c r="CJ561" s="83" t="e">
        <f t="shared" si="1563"/>
        <v>#REF!</v>
      </c>
      <c r="CK561" s="83" t="e">
        <f t="shared" si="1563"/>
        <v>#REF!</v>
      </c>
      <c r="CL561" s="83" t="e">
        <f t="shared" si="1563"/>
        <v>#REF!</v>
      </c>
      <c r="CM561" s="83" t="e">
        <f t="shared" si="1563"/>
        <v>#REF!</v>
      </c>
      <c r="CN561" s="83" t="e">
        <f t="shared" si="1563"/>
        <v>#REF!</v>
      </c>
      <c r="CO561" s="60"/>
      <c r="CP561" s="83" t="e">
        <f t="shared" si="1536"/>
        <v>#REF!</v>
      </c>
      <c r="CQ561" s="88" t="e">
        <f>CP561/CP555</f>
        <v>#REF!</v>
      </c>
    </row>
    <row r="562" spans="1:95" ht="10.5" customHeight="1" outlineLevel="1" x14ac:dyDescent="0.25">
      <c r="A562" s="70" t="e">
        <f>IF(#REF!=1,B562&amp;D562,"")</f>
        <v>#REF!</v>
      </c>
      <c r="B562" s="70" t="s">
        <v>53</v>
      </c>
      <c r="C562" s="70" t="s">
        <v>252</v>
      </c>
      <c r="D562" s="60" t="s">
        <v>59</v>
      </c>
      <c r="E562" s="60" t="e">
        <f>D553</f>
        <v>#REF!</v>
      </c>
      <c r="F562" s="60"/>
      <c r="G562" s="62">
        <v>-0.18724764030798369</v>
      </c>
      <c r="H562" s="60"/>
      <c r="I562" s="67" t="e">
        <f t="shared" ref="I562:T562" si="1564">((I555*$G562*--(AND($BF562=0,$BG562=0))+$BF562+I555*$BG562)*--(I$3&gt;=$BH562))*(1+$BJ562*--(I$3&gt;=$BK562))*--(IFERROR(MOD(MONTH(I$3),$BI562),0)=0)</f>
        <v>#REF!</v>
      </c>
      <c r="J562" s="67" t="e">
        <f t="shared" si="1564"/>
        <v>#REF!</v>
      </c>
      <c r="K562" s="67" t="e">
        <f t="shared" si="1564"/>
        <v>#REF!</v>
      </c>
      <c r="L562" s="67" t="e">
        <f t="shared" si="1564"/>
        <v>#REF!</v>
      </c>
      <c r="M562" s="67" t="e">
        <f t="shared" si="1564"/>
        <v>#REF!</v>
      </c>
      <c r="N562" s="67" t="e">
        <f t="shared" si="1564"/>
        <v>#REF!</v>
      </c>
      <c r="O562" s="67" t="e">
        <f t="shared" si="1564"/>
        <v>#REF!</v>
      </c>
      <c r="P562" s="67" t="e">
        <f t="shared" si="1564"/>
        <v>#REF!</v>
      </c>
      <c r="Q562" s="67" t="e">
        <f t="shared" si="1564"/>
        <v>#REF!</v>
      </c>
      <c r="R562" s="67" t="e">
        <f t="shared" si="1564"/>
        <v>#REF!</v>
      </c>
      <c r="S562" s="67" t="e">
        <f t="shared" si="1564"/>
        <v>#REF!</v>
      </c>
      <c r="T562" s="67" t="e">
        <f t="shared" si="1564"/>
        <v>#REF!</v>
      </c>
      <c r="U562" s="60"/>
      <c r="V562" s="87" t="e">
        <f t="shared" si="1532"/>
        <v>#REF!</v>
      </c>
      <c r="W562" s="62" t="e">
        <f>V562/V555</f>
        <v>#REF!</v>
      </c>
      <c r="X562" s="60"/>
      <c r="Y562" s="67" t="e">
        <f t="shared" ref="Y562:AJ562" si="1565">Y$48*(Y555/Y$41)</f>
        <v>#REF!</v>
      </c>
      <c r="Z562" s="67" t="e">
        <f t="shared" si="1565"/>
        <v>#REF!</v>
      </c>
      <c r="AA562" s="67" t="e">
        <f t="shared" si="1565"/>
        <v>#REF!</v>
      </c>
      <c r="AB562" s="67" t="e">
        <f t="shared" si="1565"/>
        <v>#REF!</v>
      </c>
      <c r="AC562" s="67" t="e">
        <f t="shared" si="1565"/>
        <v>#REF!</v>
      </c>
      <c r="AD562" s="67" t="e">
        <f t="shared" si="1565"/>
        <v>#REF!</v>
      </c>
      <c r="AE562" s="67" t="e">
        <f t="shared" si="1565"/>
        <v>#REF!</v>
      </c>
      <c r="AF562" s="67" t="e">
        <f t="shared" si="1565"/>
        <v>#REF!</v>
      </c>
      <c r="AG562" s="67" t="e">
        <f t="shared" si="1565"/>
        <v>#REF!</v>
      </c>
      <c r="AH562" s="67" t="e">
        <f t="shared" si="1565"/>
        <v>#REF!</v>
      </c>
      <c r="AI562" s="67" t="e">
        <f t="shared" si="1565"/>
        <v>#REF!</v>
      </c>
      <c r="AJ562" s="67" t="e">
        <f t="shared" si="1565"/>
        <v>#REF!</v>
      </c>
      <c r="AK562" s="60"/>
      <c r="AL562" s="87" t="e">
        <f t="shared" si="1533"/>
        <v>#REF!</v>
      </c>
      <c r="AM562" s="62" t="e">
        <f>AL562/AL555</f>
        <v>#REF!</v>
      </c>
      <c r="AN562" s="60" t="e">
        <f>D553&amp;D562</f>
        <v>#REF!</v>
      </c>
      <c r="AO562" s="67" t="e">
        <f t="shared" ref="AO562:AZ562" si="1566">AO$48*(AO555/AO$41)</f>
        <v>#REF!</v>
      </c>
      <c r="AP562" s="67" t="e">
        <f t="shared" si="1566"/>
        <v>#REF!</v>
      </c>
      <c r="AQ562" s="67" t="e">
        <f t="shared" si="1566"/>
        <v>#REF!</v>
      </c>
      <c r="AR562" s="67" t="e">
        <f t="shared" si="1566"/>
        <v>#REF!</v>
      </c>
      <c r="AS562" s="67" t="e">
        <f t="shared" si="1566"/>
        <v>#REF!</v>
      </c>
      <c r="AT562" s="67" t="e">
        <f t="shared" si="1566"/>
        <v>#REF!</v>
      </c>
      <c r="AU562" s="67" t="e">
        <f t="shared" si="1566"/>
        <v>#REF!</v>
      </c>
      <c r="AV562" s="67" t="e">
        <f t="shared" si="1566"/>
        <v>#REF!</v>
      </c>
      <c r="AW562" s="67" t="e">
        <f t="shared" si="1566"/>
        <v>#REF!</v>
      </c>
      <c r="AX562" s="67" t="e">
        <f t="shared" si="1566"/>
        <v>#REF!</v>
      </c>
      <c r="AY562" s="67" t="e">
        <f t="shared" si="1566"/>
        <v>#REF!</v>
      </c>
      <c r="AZ562" s="67" t="e">
        <f t="shared" si="1566"/>
        <v>#REF!</v>
      </c>
      <c r="BA562" s="60"/>
      <c r="BB562" s="87" t="e">
        <f t="shared" si="1534"/>
        <v>#REF!</v>
      </c>
      <c r="BC562" s="62" t="e">
        <f>BB562/BB555</f>
        <v>#REF!</v>
      </c>
      <c r="BD562" s="60"/>
      <c r="BE562" s="67" t="str">
        <f t="shared" ref="BE562:BG565" si="1567">INDEX($BE$4:$BK$115,MATCH($D562,$D$4:$D$115,0),MATCH(BE$475,$BE$4:$BK$4,0))</f>
        <v>Aumento de preços</v>
      </c>
      <c r="BF562" s="119">
        <f t="shared" si="1567"/>
        <v>0</v>
      </c>
      <c r="BG562" s="120">
        <f t="shared" si="1567"/>
        <v>0</v>
      </c>
      <c r="BH562" s="121" t="e">
        <f>BH555</f>
        <v>#REF!</v>
      </c>
      <c r="BI562" s="120">
        <f>INDEX($BE$4:$BK$115,MATCH($D562,$D$4:$D$115,0),MATCH(BI$475,$BE$4:$BK$4,0))</f>
        <v>0</v>
      </c>
      <c r="BJ562" s="120">
        <v>-1</v>
      </c>
      <c r="BK562" s="121">
        <v>45658</v>
      </c>
      <c r="BL562" s="60"/>
      <c r="BM562" s="67" t="e">
        <f t="shared" ref="BM562:BX562" si="1568">BM$48*(BM555/BM$41)</f>
        <v>#REF!</v>
      </c>
      <c r="BN562" s="67" t="e">
        <f t="shared" si="1568"/>
        <v>#REF!</v>
      </c>
      <c r="BO562" s="67" t="e">
        <f t="shared" si="1568"/>
        <v>#REF!</v>
      </c>
      <c r="BP562" s="67" t="e">
        <f t="shared" si="1568"/>
        <v>#REF!</v>
      </c>
      <c r="BQ562" s="67" t="e">
        <f t="shared" si="1568"/>
        <v>#REF!</v>
      </c>
      <c r="BR562" s="67" t="e">
        <f t="shared" si="1568"/>
        <v>#REF!</v>
      </c>
      <c r="BS562" s="67" t="e">
        <f t="shared" si="1568"/>
        <v>#REF!</v>
      </c>
      <c r="BT562" s="67" t="e">
        <f t="shared" si="1568"/>
        <v>#REF!</v>
      </c>
      <c r="BU562" s="67" t="e">
        <f t="shared" si="1568"/>
        <v>#REF!</v>
      </c>
      <c r="BV562" s="67" t="e">
        <f t="shared" si="1568"/>
        <v>#REF!</v>
      </c>
      <c r="BW562" s="67" t="e">
        <f t="shared" si="1568"/>
        <v>#REF!</v>
      </c>
      <c r="BX562" s="67" t="e">
        <f t="shared" si="1568"/>
        <v>#REF!</v>
      </c>
      <c r="BY562" s="60"/>
      <c r="BZ562" s="87" t="e">
        <f t="shared" si="1535"/>
        <v>#REF!</v>
      </c>
      <c r="CA562" s="62" t="e">
        <f>BZ562/BZ555</f>
        <v>#REF!</v>
      </c>
      <c r="CB562" s="60"/>
      <c r="CC562" s="67" t="e">
        <f t="shared" ref="CC562:CN562" si="1569">CC$48*(CC555/CC$41)</f>
        <v>#REF!</v>
      </c>
      <c r="CD562" s="67" t="e">
        <f t="shared" si="1569"/>
        <v>#REF!</v>
      </c>
      <c r="CE562" s="67" t="e">
        <f t="shared" si="1569"/>
        <v>#REF!</v>
      </c>
      <c r="CF562" s="67" t="e">
        <f t="shared" si="1569"/>
        <v>#REF!</v>
      </c>
      <c r="CG562" s="67" t="e">
        <f t="shared" si="1569"/>
        <v>#REF!</v>
      </c>
      <c r="CH562" s="67" t="e">
        <f t="shared" si="1569"/>
        <v>#REF!</v>
      </c>
      <c r="CI562" s="67" t="e">
        <f t="shared" si="1569"/>
        <v>#REF!</v>
      </c>
      <c r="CJ562" s="67" t="e">
        <f t="shared" si="1569"/>
        <v>#REF!</v>
      </c>
      <c r="CK562" s="67" t="e">
        <f t="shared" si="1569"/>
        <v>#REF!</v>
      </c>
      <c r="CL562" s="67" t="e">
        <f t="shared" si="1569"/>
        <v>#REF!</v>
      </c>
      <c r="CM562" s="67" t="e">
        <f t="shared" si="1569"/>
        <v>#REF!</v>
      </c>
      <c r="CN562" s="67" t="e">
        <f t="shared" si="1569"/>
        <v>#REF!</v>
      </c>
      <c r="CO562" s="60"/>
      <c r="CP562" s="87" t="e">
        <f t="shared" si="1536"/>
        <v>#REF!</v>
      </c>
      <c r="CQ562" s="62" t="e">
        <f>CP562/CP555</f>
        <v>#REF!</v>
      </c>
    </row>
    <row r="563" spans="1:95" ht="10.5" customHeight="1" outlineLevel="1" x14ac:dyDescent="0.25">
      <c r="A563" s="70" t="e">
        <f>IF(#REF!=1,B563&amp;D563,"")</f>
        <v>#REF!</v>
      </c>
      <c r="B563" s="70" t="s">
        <v>53</v>
      </c>
      <c r="C563" s="70" t="s">
        <v>60</v>
      </c>
      <c r="D563" s="60" t="s">
        <v>60</v>
      </c>
      <c r="E563" s="60" t="e">
        <f>D553</f>
        <v>#REF!</v>
      </c>
      <c r="F563" s="60"/>
      <c r="G563" s="62">
        <v>-2.2838546188906531E-2</v>
      </c>
      <c r="H563" s="60"/>
      <c r="I563" s="67">
        <f>IFERROR(#REF!*I555/I$41,0)</f>
        <v>0</v>
      </c>
      <c r="J563" s="67">
        <f>IFERROR(#REF!*J555/J$41,0)</f>
        <v>0</v>
      </c>
      <c r="K563" s="67">
        <f>IFERROR(#REF!*K555/K$41,0)</f>
        <v>0</v>
      </c>
      <c r="L563" s="67">
        <f>IFERROR(#REF!*L555/L$41,0)</f>
        <v>0</v>
      </c>
      <c r="M563" s="67">
        <f>IFERROR(#REF!*M555/M$41,0)</f>
        <v>0</v>
      </c>
      <c r="N563" s="67">
        <f>IFERROR(#REF!*N555/N$41,0)</f>
        <v>0</v>
      </c>
      <c r="O563" s="67">
        <f>IFERROR(#REF!*O555/O$41,0)</f>
        <v>0</v>
      </c>
      <c r="P563" s="67">
        <f>IFERROR(#REF!*P555/P$41,0)</f>
        <v>0</v>
      </c>
      <c r="Q563" s="67">
        <f>IFERROR(#REF!*Q555/Q$41,0)</f>
        <v>0</v>
      </c>
      <c r="R563" s="67">
        <f>IFERROR(#REF!*R555/R$41,0)</f>
        <v>0</v>
      </c>
      <c r="S563" s="67">
        <f>IFERROR(#REF!*S555/S$41,0)</f>
        <v>0</v>
      </c>
      <c r="T563" s="67">
        <f>IFERROR(#REF!*T555/T$41,0)</f>
        <v>0</v>
      </c>
      <c r="U563" s="60"/>
      <c r="V563" s="87">
        <f t="shared" si="1532"/>
        <v>0</v>
      </c>
      <c r="W563" s="62" t="e">
        <f>V563/V555</f>
        <v>#REF!</v>
      </c>
      <c r="X563" s="60"/>
      <c r="Y563" s="138">
        <v>0</v>
      </c>
      <c r="Z563" s="139">
        <v>0</v>
      </c>
      <c r="AA563" s="67">
        <v>0</v>
      </c>
      <c r="AB563" s="67">
        <v>0</v>
      </c>
      <c r="AC563" s="67">
        <v>0</v>
      </c>
      <c r="AD563" s="67">
        <v>0</v>
      </c>
      <c r="AE563" s="67">
        <v>0</v>
      </c>
      <c r="AF563" s="67">
        <v>0</v>
      </c>
      <c r="AG563" s="67">
        <v>0</v>
      </c>
      <c r="AH563" s="67">
        <v>0</v>
      </c>
      <c r="AI563" s="67">
        <v>0</v>
      </c>
      <c r="AJ563" s="67">
        <v>0</v>
      </c>
      <c r="AK563" s="60"/>
      <c r="AL563" s="87">
        <f t="shared" si="1533"/>
        <v>0</v>
      </c>
      <c r="AM563" s="62" t="e">
        <f>AL563/AL555</f>
        <v>#DIV/0!</v>
      </c>
      <c r="AN563" s="60" t="e">
        <f>D553&amp;D563</f>
        <v>#REF!</v>
      </c>
      <c r="AO563" s="67">
        <f>IFERROR(#REF!*AO555/AO$41,0)</f>
        <v>0</v>
      </c>
      <c r="AP563" s="67">
        <f>IFERROR(#REF!*AP555/AP$41,0)</f>
        <v>0</v>
      </c>
      <c r="AQ563" s="67">
        <f>IFERROR(#REF!*AQ555/AQ$41,0)</f>
        <v>0</v>
      </c>
      <c r="AR563" s="67">
        <f>IFERROR(#REF!*AR555/AR$41,0)</f>
        <v>0</v>
      </c>
      <c r="AS563" s="67">
        <f>IFERROR(#REF!*AS555/AS$41,0)</f>
        <v>0</v>
      </c>
      <c r="AT563" s="67">
        <f>IFERROR(#REF!*AT555/AT$41,0)</f>
        <v>0</v>
      </c>
      <c r="AU563" s="67">
        <f>IFERROR(#REF!*AU555/AU$41,0)</f>
        <v>0</v>
      </c>
      <c r="AV563" s="67">
        <f>IFERROR(#REF!*AV555/AV$41,0)</f>
        <v>0</v>
      </c>
      <c r="AW563" s="67">
        <f>IFERROR(#REF!*AW555/AW$41,0)</f>
        <v>0</v>
      </c>
      <c r="AX563" s="67">
        <f>IFERROR(#REF!*AX555/AX$41,0)</f>
        <v>0</v>
      </c>
      <c r="AY563" s="67">
        <f>IFERROR(#REF!*AY555/AY$41,0)</f>
        <v>0</v>
      </c>
      <c r="AZ563" s="67">
        <f>IFERROR(#REF!*AZ555/AZ$41,0)</f>
        <v>0</v>
      </c>
      <c r="BA563" s="60"/>
      <c r="BB563" s="87">
        <f t="shared" si="1534"/>
        <v>0</v>
      </c>
      <c r="BC563" s="62" t="e">
        <f>BB563/BB555</f>
        <v>#REF!</v>
      </c>
      <c r="BD563" s="60"/>
      <c r="BE563" s="67" t="e">
        <f t="shared" si="1567"/>
        <v>#N/A</v>
      </c>
      <c r="BF563" s="119" t="e">
        <f t="shared" si="1567"/>
        <v>#N/A</v>
      </c>
      <c r="BG563" s="120" t="e">
        <f t="shared" si="1567"/>
        <v>#N/A</v>
      </c>
      <c r="BH563" s="121" t="e">
        <f>BH555</f>
        <v>#REF!</v>
      </c>
      <c r="BI563" s="120" t="e">
        <f>INDEX($BE$4:$BK$115,MATCH($D563,$D$4:$D$115,0),MATCH(BI$475,$BE$4:$BK$4,0))</f>
        <v>#N/A</v>
      </c>
      <c r="BJ563" s="120">
        <v>-1</v>
      </c>
      <c r="BK563" s="121">
        <v>45658</v>
      </c>
      <c r="BL563" s="60"/>
      <c r="BM563" s="67">
        <f>IFERROR(#REF!*BM555/BM$41,0)</f>
        <v>0</v>
      </c>
      <c r="BN563" s="67">
        <f>IFERROR(#REF!*BN555/BN$41,0)</f>
        <v>0</v>
      </c>
      <c r="BO563" s="67">
        <f>IFERROR(#REF!*BO555/BO$41,0)</f>
        <v>0</v>
      </c>
      <c r="BP563" s="67">
        <f>IFERROR(#REF!*BP555/BP$41,0)</f>
        <v>0</v>
      </c>
      <c r="BQ563" s="67">
        <f>IFERROR(#REF!*BQ555/BQ$41,0)</f>
        <v>0</v>
      </c>
      <c r="BR563" s="67">
        <f>IFERROR(#REF!*BR555/BR$41,0)</f>
        <v>0</v>
      </c>
      <c r="BS563" s="67">
        <f>IFERROR(#REF!*BS555/BS$41,0)</f>
        <v>0</v>
      </c>
      <c r="BT563" s="67">
        <f>IFERROR(#REF!*BT555/BT$41,0)</f>
        <v>0</v>
      </c>
      <c r="BU563" s="67">
        <f>IFERROR(#REF!*BU555/BU$41,0)</f>
        <v>0</v>
      </c>
      <c r="BV563" s="67">
        <f>IFERROR(#REF!*BV555/BV$41,0)</f>
        <v>0</v>
      </c>
      <c r="BW563" s="67">
        <f>IFERROR(#REF!*BW555/BW$41,0)</f>
        <v>0</v>
      </c>
      <c r="BX563" s="67">
        <f>IFERROR(#REF!*BX555/BX$41,0)</f>
        <v>0</v>
      </c>
      <c r="BY563" s="60"/>
      <c r="BZ563" s="87">
        <f t="shared" si="1535"/>
        <v>0</v>
      </c>
      <c r="CA563" s="62" t="e">
        <f>BZ563/BZ555</f>
        <v>#REF!</v>
      </c>
      <c r="CB563" s="60"/>
      <c r="CC563" s="67">
        <f>IFERROR(#REF!*CC555/CC$41,0)</f>
        <v>0</v>
      </c>
      <c r="CD563" s="67">
        <f>IFERROR(#REF!*CD555/CD$41,0)</f>
        <v>0</v>
      </c>
      <c r="CE563" s="67">
        <f>IFERROR(#REF!*CE555/CE$41,0)</f>
        <v>0</v>
      </c>
      <c r="CF563" s="67">
        <f>IFERROR(#REF!*CF555/CF$41,0)</f>
        <v>0</v>
      </c>
      <c r="CG563" s="67">
        <f>IFERROR(#REF!*CG555/CG$41,0)</f>
        <v>0</v>
      </c>
      <c r="CH563" s="67">
        <f>IFERROR(#REF!*CH555/CH$41,0)</f>
        <v>0</v>
      </c>
      <c r="CI563" s="67">
        <f>IFERROR(#REF!*CI555/CI$41,0)</f>
        <v>0</v>
      </c>
      <c r="CJ563" s="67">
        <f>IFERROR(#REF!*CJ555/CJ$41,0)</f>
        <v>0</v>
      </c>
      <c r="CK563" s="67">
        <f>IFERROR(#REF!*CK555/CK$41,0)</f>
        <v>0</v>
      </c>
      <c r="CL563" s="67">
        <f>IFERROR(#REF!*CL555/CL$41,0)</f>
        <v>0</v>
      </c>
      <c r="CM563" s="67">
        <f>IFERROR(#REF!*CM555/CM$41,0)</f>
        <v>0</v>
      </c>
      <c r="CN563" s="67">
        <f>IFERROR(#REF!*CN555/CN$41,0)</f>
        <v>0</v>
      </c>
      <c r="CO563" s="60"/>
      <c r="CP563" s="87">
        <f t="shared" si="1536"/>
        <v>0</v>
      </c>
      <c r="CQ563" s="62" t="e">
        <f>CP563/CP555</f>
        <v>#REF!</v>
      </c>
    </row>
    <row r="564" spans="1:95" ht="10.5" customHeight="1" outlineLevel="1" x14ac:dyDescent="0.25">
      <c r="A564" s="70" t="e">
        <f>IF(#REF!=1,B564&amp;D564,"")</f>
        <v>#REF!</v>
      </c>
      <c r="B564" s="70" t="s">
        <v>53</v>
      </c>
      <c r="C564" s="70" t="s">
        <v>80</v>
      </c>
      <c r="D564" s="60" t="s">
        <v>61</v>
      </c>
      <c r="E564" s="60" t="e">
        <f>D553</f>
        <v>#REF!</v>
      </c>
      <c r="F564" s="60"/>
      <c r="G564" s="62">
        <v>-2.2838546188906531E-2</v>
      </c>
      <c r="H564" s="60"/>
      <c r="I564" s="67" t="e">
        <f t="shared" ref="I564:T564" si="1570">((I554*$G564*--(AND($BF564=0,$BG564=0))+$BF564+I554*$BG564)*--(I$3&gt;=$BH564))*(1+$BJ564*--(I$3&gt;=$BK564))*--(IFERROR(MOD(MONTH(I$3),$BI564),0)=0)</f>
        <v>#REF!</v>
      </c>
      <c r="J564" s="67" t="e">
        <f t="shared" si="1570"/>
        <v>#REF!</v>
      </c>
      <c r="K564" s="67" t="e">
        <f t="shared" si="1570"/>
        <v>#REF!</v>
      </c>
      <c r="L564" s="67" t="e">
        <f t="shared" si="1570"/>
        <v>#REF!</v>
      </c>
      <c r="M564" s="67" t="e">
        <f t="shared" si="1570"/>
        <v>#REF!</v>
      </c>
      <c r="N564" s="67" t="e">
        <f t="shared" si="1570"/>
        <v>#REF!</v>
      </c>
      <c r="O564" s="67" t="e">
        <f t="shared" si="1570"/>
        <v>#REF!</v>
      </c>
      <c r="P564" s="67" t="e">
        <f t="shared" si="1570"/>
        <v>#REF!</v>
      </c>
      <c r="Q564" s="67" t="e">
        <f t="shared" si="1570"/>
        <v>#REF!</v>
      </c>
      <c r="R564" s="67" t="e">
        <f t="shared" si="1570"/>
        <v>#REF!</v>
      </c>
      <c r="S564" s="67" t="e">
        <f t="shared" si="1570"/>
        <v>#REF!</v>
      </c>
      <c r="T564" s="67" t="e">
        <f t="shared" si="1570"/>
        <v>#REF!</v>
      </c>
      <c r="U564" s="60"/>
      <c r="V564" s="87" t="e">
        <f t="shared" si="1532"/>
        <v>#REF!</v>
      </c>
      <c r="W564" s="62" t="e">
        <f>V564/V555</f>
        <v>#REF!</v>
      </c>
      <c r="X564" s="60"/>
      <c r="Y564" s="67">
        <f t="array" ref="Y564">IFERROR(INDEX(#REF!,MATCH($A553&amp;$D564,#REF!,0),MATCH(Y$3,#REF!,0)),0)</f>
        <v>0</v>
      </c>
      <c r="Z564" s="67">
        <f t="array" ref="Z564">IFERROR(INDEX(#REF!,MATCH($A553&amp;$D564,#REF!,0),MATCH(Z$3,#REF!,0)),0)</f>
        <v>0</v>
      </c>
      <c r="AA564" s="67">
        <f t="array" ref="AA564">IFERROR(INDEX(#REF!,MATCH($A553&amp;$D564,#REF!,0),MATCH(AA$3,#REF!,0)),0)</f>
        <v>0</v>
      </c>
      <c r="AB564" s="67">
        <f t="array" ref="AB564">IFERROR(INDEX(#REF!,MATCH($A553&amp;$D564,#REF!,0),MATCH(AB$3,#REF!,0)),0)</f>
        <v>0</v>
      </c>
      <c r="AC564" s="67">
        <f t="array" ref="AC564">IFERROR(INDEX(#REF!,MATCH($A553&amp;$D564,#REF!,0),MATCH(AC$3,#REF!,0)),0)</f>
        <v>0</v>
      </c>
      <c r="AD564" s="67">
        <f t="array" ref="AD564">IFERROR(INDEX(#REF!,MATCH($A553&amp;$D564,#REF!,0),MATCH(AD$3,#REF!,0)),0)</f>
        <v>0</v>
      </c>
      <c r="AE564" s="67">
        <f t="array" ref="AE564">IFERROR(INDEX(#REF!,MATCH($A553&amp;$D564,#REF!,0),MATCH(AE$3,#REF!,0)),0)</f>
        <v>0</v>
      </c>
      <c r="AF564" s="67">
        <f t="array" ref="AF564">IFERROR(INDEX(#REF!,MATCH($A553&amp;$D564,#REF!,0),MATCH(AF$3,#REF!,0)),0)</f>
        <v>0</v>
      </c>
      <c r="AG564" s="67">
        <f t="array" ref="AG564">IFERROR(INDEX(#REF!,MATCH($A553&amp;$D564,#REF!,0),MATCH(AG$3,#REF!,0)),0)</f>
        <v>0</v>
      </c>
      <c r="AH564" s="67">
        <f t="array" ref="AH564">IFERROR(INDEX(#REF!,MATCH($A553&amp;$D564,#REF!,0),MATCH(AH$3,#REF!,0)),0)</f>
        <v>0</v>
      </c>
      <c r="AI564" s="67">
        <f t="array" ref="AI564">IFERROR(INDEX(#REF!,MATCH($A553&amp;$D564,#REF!,0),MATCH(AI$3,#REF!,0)),0)</f>
        <v>0</v>
      </c>
      <c r="AJ564" s="67">
        <f t="array" ref="AJ564">IFERROR(INDEX(#REF!,MATCH($A553&amp;$D564,#REF!,0),MATCH(AJ$3,#REF!,0)),0)</f>
        <v>0</v>
      </c>
      <c r="AK564" s="60"/>
      <c r="AL564" s="87">
        <f t="shared" si="1533"/>
        <v>0</v>
      </c>
      <c r="AM564" s="62" t="e">
        <f>AL564/AL555</f>
        <v>#DIV/0!</v>
      </c>
      <c r="AN564" s="60" t="e">
        <f>D553&amp;D564</f>
        <v>#REF!</v>
      </c>
      <c r="AO564" s="67" t="e">
        <f t="shared" ref="AO564:AZ564" si="1571">((AO554*$G564*--(AND($BF564=0,$BG564=0))+$BF564+AO554*$BG564)*--(AO$3&gt;=$BH564))*(1+$BJ564*--(AO$3&gt;=$BK564))*--(IFERROR(MOD(MONTH(AO$3),$BI564),0)=0)</f>
        <v>#REF!</v>
      </c>
      <c r="AP564" s="67" t="e">
        <f t="shared" si="1571"/>
        <v>#REF!</v>
      </c>
      <c r="AQ564" s="67" t="e">
        <f t="shared" si="1571"/>
        <v>#REF!</v>
      </c>
      <c r="AR564" s="67" t="e">
        <f t="shared" si="1571"/>
        <v>#REF!</v>
      </c>
      <c r="AS564" s="67" t="e">
        <f t="shared" si="1571"/>
        <v>#REF!</v>
      </c>
      <c r="AT564" s="67" t="e">
        <f t="shared" si="1571"/>
        <v>#REF!</v>
      </c>
      <c r="AU564" s="67" t="e">
        <f t="shared" si="1571"/>
        <v>#REF!</v>
      </c>
      <c r="AV564" s="67" t="e">
        <f t="shared" si="1571"/>
        <v>#REF!</v>
      </c>
      <c r="AW564" s="67" t="e">
        <f t="shared" si="1571"/>
        <v>#REF!</v>
      </c>
      <c r="AX564" s="67" t="e">
        <f t="shared" si="1571"/>
        <v>#REF!</v>
      </c>
      <c r="AY564" s="67" t="e">
        <f t="shared" si="1571"/>
        <v>#REF!</v>
      </c>
      <c r="AZ564" s="67" t="e">
        <f t="shared" si="1571"/>
        <v>#REF!</v>
      </c>
      <c r="BA564" s="60"/>
      <c r="BB564" s="87" t="e">
        <f t="shared" si="1534"/>
        <v>#REF!</v>
      </c>
      <c r="BC564" s="62" t="e">
        <f>BB564/BB555</f>
        <v>#REF!</v>
      </c>
      <c r="BD564" s="60"/>
      <c r="BE564" s="67" t="str">
        <f t="shared" si="1567"/>
        <v>Tabela Jamef</v>
      </c>
      <c r="BF564" s="119">
        <f t="shared" si="1567"/>
        <v>-691.19999999999993</v>
      </c>
      <c r="BG564" s="120">
        <f t="shared" si="1567"/>
        <v>0</v>
      </c>
      <c r="BH564" s="121" t="e">
        <f>BH555</f>
        <v>#REF!</v>
      </c>
      <c r="BI564" s="120">
        <f>INDEX($BE$4:$BK$115,MATCH($D564,$D$4:$D$115,0),MATCH(BI$475,$BE$4:$BK$4,0))</f>
        <v>0</v>
      </c>
      <c r="BJ564" s="120">
        <v>-1</v>
      </c>
      <c r="BK564" s="121">
        <v>45658</v>
      </c>
      <c r="BL564" s="60"/>
      <c r="BM564" s="67" t="e">
        <f t="shared" ref="BM564:BX564" si="1572">((BM554*$G564*--(AND($BF564=0,$BG564=0))+$BF564+BM554*$BG564)*--(BM$3&gt;=$BH564))*(1+$BJ564*--(BM$3&gt;=$BK564))*--(IFERROR(MOD(MONTH(BM$3),$BI564),0)=0)</f>
        <v>#REF!</v>
      </c>
      <c r="BN564" s="67" t="e">
        <f t="shared" si="1572"/>
        <v>#REF!</v>
      </c>
      <c r="BO564" s="67" t="e">
        <f t="shared" si="1572"/>
        <v>#REF!</v>
      </c>
      <c r="BP564" s="67" t="e">
        <f t="shared" si="1572"/>
        <v>#REF!</v>
      </c>
      <c r="BQ564" s="67" t="e">
        <f t="shared" si="1572"/>
        <v>#REF!</v>
      </c>
      <c r="BR564" s="67" t="e">
        <f t="shared" si="1572"/>
        <v>#REF!</v>
      </c>
      <c r="BS564" s="67" t="e">
        <f t="shared" si="1572"/>
        <v>#REF!</v>
      </c>
      <c r="BT564" s="67" t="e">
        <f t="shared" si="1572"/>
        <v>#REF!</v>
      </c>
      <c r="BU564" s="67" t="e">
        <f t="shared" si="1572"/>
        <v>#REF!</v>
      </c>
      <c r="BV564" s="67" t="e">
        <f t="shared" si="1572"/>
        <v>#REF!</v>
      </c>
      <c r="BW564" s="67" t="e">
        <f t="shared" si="1572"/>
        <v>#REF!</v>
      </c>
      <c r="BX564" s="67" t="e">
        <f t="shared" si="1572"/>
        <v>#REF!</v>
      </c>
      <c r="BY564" s="60"/>
      <c r="BZ564" s="87" t="e">
        <f t="shared" si="1535"/>
        <v>#REF!</v>
      </c>
      <c r="CA564" s="62" t="e">
        <f>BZ564/BZ555</f>
        <v>#REF!</v>
      </c>
      <c r="CB564" s="60"/>
      <c r="CC564" s="67" t="e">
        <f t="shared" ref="CC564:CN564" si="1573">((CC554*$G564*--(AND($BF564=0,$BG564=0))+$BF564+CC554*$BG564)*--(CC$3&gt;=$BH564))*(1+$BJ564*--(CC$3&gt;=$BK564))*--(IFERROR(MOD(MONTH(CC$3),$BI564),0)=0)</f>
        <v>#REF!</v>
      </c>
      <c r="CD564" s="67" t="e">
        <f t="shared" si="1573"/>
        <v>#REF!</v>
      </c>
      <c r="CE564" s="67" t="e">
        <f t="shared" si="1573"/>
        <v>#REF!</v>
      </c>
      <c r="CF564" s="67" t="e">
        <f t="shared" si="1573"/>
        <v>#REF!</v>
      </c>
      <c r="CG564" s="67" t="e">
        <f t="shared" si="1573"/>
        <v>#REF!</v>
      </c>
      <c r="CH564" s="67" t="e">
        <f t="shared" si="1573"/>
        <v>#REF!</v>
      </c>
      <c r="CI564" s="67" t="e">
        <f t="shared" si="1573"/>
        <v>#REF!</v>
      </c>
      <c r="CJ564" s="67" t="e">
        <f t="shared" si="1573"/>
        <v>#REF!</v>
      </c>
      <c r="CK564" s="67" t="e">
        <f t="shared" si="1573"/>
        <v>#REF!</v>
      </c>
      <c r="CL564" s="67" t="e">
        <f t="shared" si="1573"/>
        <v>#REF!</v>
      </c>
      <c r="CM564" s="67" t="e">
        <f t="shared" si="1573"/>
        <v>#REF!</v>
      </c>
      <c r="CN564" s="67" t="e">
        <f t="shared" si="1573"/>
        <v>#REF!</v>
      </c>
      <c r="CO564" s="60"/>
      <c r="CP564" s="87" t="e">
        <f t="shared" si="1536"/>
        <v>#REF!</v>
      </c>
      <c r="CQ564" s="62" t="e">
        <f>CP564/CP555</f>
        <v>#REF!</v>
      </c>
    </row>
    <row r="565" spans="1:95" ht="10.5" customHeight="1" outlineLevel="1" x14ac:dyDescent="0.25">
      <c r="A565" s="70" t="e">
        <f>IF(#REF!=1,B565&amp;D565,"")</f>
        <v>#REF!</v>
      </c>
      <c r="B565" s="70" t="s">
        <v>53</v>
      </c>
      <c r="C565" s="70" t="s">
        <v>80</v>
      </c>
      <c r="D565" s="60" t="s">
        <v>62</v>
      </c>
      <c r="E565" s="60" t="e">
        <f>D553</f>
        <v>#REF!</v>
      </c>
      <c r="F565" s="60"/>
      <c r="G565" s="62">
        <v>-2.2838546188906531E-2</v>
      </c>
      <c r="H565" s="60"/>
      <c r="I565" s="67" t="e">
        <f t="shared" ref="I565:T565" si="1574">((I555*$G565*--(AND($BF565=0,$BG565=0))+$BF565+I555*$BG565)*--(I$3&gt;=$BH565))*(1+$BJ565*--(I$3&gt;=$BK565))*--(IFERROR(MOD(MONTH(I$3),$BI565),0)=0)</f>
        <v>#REF!</v>
      </c>
      <c r="J565" s="67" t="e">
        <f t="shared" si="1574"/>
        <v>#REF!</v>
      </c>
      <c r="K565" s="67" t="e">
        <f t="shared" si="1574"/>
        <v>#REF!</v>
      </c>
      <c r="L565" s="67" t="e">
        <f t="shared" si="1574"/>
        <v>#REF!</v>
      </c>
      <c r="M565" s="67" t="e">
        <f t="shared" si="1574"/>
        <v>#REF!</v>
      </c>
      <c r="N565" s="67" t="e">
        <f t="shared" si="1574"/>
        <v>#REF!</v>
      </c>
      <c r="O565" s="67" t="e">
        <f t="shared" si="1574"/>
        <v>#REF!</v>
      </c>
      <c r="P565" s="67" t="e">
        <f t="shared" si="1574"/>
        <v>#REF!</v>
      </c>
      <c r="Q565" s="67" t="e">
        <f t="shared" si="1574"/>
        <v>#REF!</v>
      </c>
      <c r="R565" s="67" t="e">
        <f t="shared" si="1574"/>
        <v>#REF!</v>
      </c>
      <c r="S565" s="67" t="e">
        <f t="shared" si="1574"/>
        <v>#REF!</v>
      </c>
      <c r="T565" s="67" t="e">
        <f t="shared" si="1574"/>
        <v>#REF!</v>
      </c>
      <c r="U565" s="60"/>
      <c r="V565" s="87" t="e">
        <f t="shared" si="1532"/>
        <v>#REF!</v>
      </c>
      <c r="W565" s="62" t="e">
        <f>V565/V555</f>
        <v>#REF!</v>
      </c>
      <c r="X565" s="60"/>
      <c r="Y565" s="138">
        <f t="array" ref="Y565">IFERROR(INDEX(#REF!,MATCH($A553&amp;$D565,#REF!,0),MATCH(Y$3,#REF!,0)),0)</f>
        <v>0</v>
      </c>
      <c r="Z565" s="139">
        <f t="array" ref="Z565">IFERROR(INDEX(#REF!,MATCH($A553&amp;$D565,#REF!,0),MATCH(Z$3,#REF!,0)),0)</f>
        <v>0</v>
      </c>
      <c r="AA565" s="67">
        <f t="array" ref="AA565">IFERROR(INDEX(#REF!,MATCH($A553&amp;$D565,#REF!,0),MATCH(AA$3,#REF!,0)),0)</f>
        <v>0</v>
      </c>
      <c r="AB565" s="67">
        <f t="array" ref="AB565">IFERROR(INDEX(#REF!,MATCH($A553&amp;$D565,#REF!,0),MATCH(AB$3,#REF!,0)),0)</f>
        <v>0</v>
      </c>
      <c r="AC565" s="67">
        <f t="array" ref="AC565">IFERROR(INDEX(#REF!,MATCH($A553&amp;$D565,#REF!,0),MATCH(AC$3,#REF!,0)),0)</f>
        <v>0</v>
      </c>
      <c r="AD565" s="67">
        <f t="array" ref="AD565">IFERROR(INDEX(#REF!,MATCH($A553&amp;$D565,#REF!,0),MATCH(AD$3,#REF!,0)),0)</f>
        <v>0</v>
      </c>
      <c r="AE565" s="67">
        <f t="array" ref="AE565">IFERROR(INDEX(#REF!,MATCH($A553&amp;$D565,#REF!,0),MATCH(AE$3,#REF!,0)),0)</f>
        <v>0</v>
      </c>
      <c r="AF565" s="67">
        <f t="array" ref="AF565">IFERROR(INDEX(#REF!,MATCH($A553&amp;$D565,#REF!,0),MATCH(AF$3,#REF!,0)),0)</f>
        <v>0</v>
      </c>
      <c r="AG565" s="67">
        <f t="array" ref="AG565">IFERROR(INDEX(#REF!,MATCH($A553&amp;$D565,#REF!,0),MATCH(AG$3,#REF!,0)),0)</f>
        <v>0</v>
      </c>
      <c r="AH565" s="67">
        <f t="array" ref="AH565">IFERROR(INDEX(#REF!,MATCH($A553&amp;$D565,#REF!,0),MATCH(AH$3,#REF!,0)),0)</f>
        <v>0</v>
      </c>
      <c r="AI565" s="67">
        <f t="array" ref="AI565">IFERROR(INDEX(#REF!,MATCH($A553&amp;$D565,#REF!,0),MATCH(AI$3,#REF!,0)),0)</f>
        <v>0</v>
      </c>
      <c r="AJ565" s="67">
        <f t="array" ref="AJ565">IFERROR(INDEX(#REF!,MATCH($A553&amp;$D565,#REF!,0),MATCH(AJ$3,#REF!,0)),0)</f>
        <v>0</v>
      </c>
      <c r="AK565" s="60"/>
      <c r="AL565" s="87">
        <f t="shared" si="1533"/>
        <v>0</v>
      </c>
      <c r="AM565" s="62" t="e">
        <f>AL565/AL555</f>
        <v>#DIV/0!</v>
      </c>
      <c r="AN565" s="60" t="e">
        <f>D553&amp;D565</f>
        <v>#REF!</v>
      </c>
      <c r="AO565" s="67" t="e">
        <f t="shared" ref="AO565:AZ565" si="1575">((AO555*$G565*--(AND($BF565=0,$BG565=0))+$BF565+AO555*$BG565)*--(AO$3&gt;=$BH565))*(1+$BJ565*--(AO$3&gt;=$BK565))*--(IFERROR(MOD(MONTH(AO$3),$BI565),0)=0)*(AO555/AO$156)</f>
        <v>#REF!</v>
      </c>
      <c r="AP565" s="67" t="e">
        <f t="shared" si="1575"/>
        <v>#REF!</v>
      </c>
      <c r="AQ565" s="67" t="e">
        <f t="shared" si="1575"/>
        <v>#REF!</v>
      </c>
      <c r="AR565" s="67" t="e">
        <f t="shared" si="1575"/>
        <v>#REF!</v>
      </c>
      <c r="AS565" s="67" t="e">
        <f t="shared" si="1575"/>
        <v>#REF!</v>
      </c>
      <c r="AT565" s="67" t="e">
        <f t="shared" si="1575"/>
        <v>#REF!</v>
      </c>
      <c r="AU565" s="67" t="e">
        <f t="shared" si="1575"/>
        <v>#REF!</v>
      </c>
      <c r="AV565" s="67" t="e">
        <f t="shared" si="1575"/>
        <v>#REF!</v>
      </c>
      <c r="AW565" s="67" t="e">
        <f t="shared" si="1575"/>
        <v>#REF!</v>
      </c>
      <c r="AX565" s="67" t="e">
        <f t="shared" si="1575"/>
        <v>#REF!</v>
      </c>
      <c r="AY565" s="67" t="e">
        <f t="shared" si="1575"/>
        <v>#REF!</v>
      </c>
      <c r="AZ565" s="67" t="e">
        <f t="shared" si="1575"/>
        <v>#REF!</v>
      </c>
      <c r="BA565" s="60"/>
      <c r="BB565" s="87" t="e">
        <f t="shared" si="1534"/>
        <v>#REF!</v>
      </c>
      <c r="BC565" s="62" t="e">
        <f>BB565/BB555</f>
        <v>#REF!</v>
      </c>
      <c r="BD565" s="60"/>
      <c r="BE565" s="67" t="str">
        <f t="shared" si="1567"/>
        <v>Novas embalagens</v>
      </c>
      <c r="BF565" s="119">
        <f t="shared" si="1567"/>
        <v>-6.78</v>
      </c>
      <c r="BG565" s="120">
        <f t="shared" si="1567"/>
        <v>0</v>
      </c>
      <c r="BH565" s="121" t="e">
        <f>BH555</f>
        <v>#REF!</v>
      </c>
      <c r="BI565" s="120">
        <f>INDEX($BE$4:$BK$115,MATCH($D565,$D$4:$D$115,0),MATCH(BI$475,$BE$4:$BK$4,0))</f>
        <v>0</v>
      </c>
      <c r="BJ565" s="120">
        <v>-1</v>
      </c>
      <c r="BK565" s="121">
        <v>45658</v>
      </c>
      <c r="BL565" s="60"/>
      <c r="BM565" s="67" t="e">
        <f t="shared" ref="BM565:BX565" si="1576">((BM555*$G565*--(AND($BF565=0,$BG565=0))+$BF565+BM555*$BG565)*--(BM$3&gt;=$BH565))*(1+$BJ565*--(BM$3&gt;=$BK565))*--(IFERROR(MOD(MONTH(BM$3),$BI565),0)=0)*(BM555/BM$156)</f>
        <v>#REF!</v>
      </c>
      <c r="BN565" s="67" t="e">
        <f t="shared" si="1576"/>
        <v>#REF!</v>
      </c>
      <c r="BO565" s="67" t="e">
        <f t="shared" si="1576"/>
        <v>#REF!</v>
      </c>
      <c r="BP565" s="67" t="e">
        <f t="shared" si="1576"/>
        <v>#REF!</v>
      </c>
      <c r="BQ565" s="67" t="e">
        <f t="shared" si="1576"/>
        <v>#REF!</v>
      </c>
      <c r="BR565" s="67" t="e">
        <f t="shared" si="1576"/>
        <v>#REF!</v>
      </c>
      <c r="BS565" s="67" t="e">
        <f t="shared" si="1576"/>
        <v>#REF!</v>
      </c>
      <c r="BT565" s="67" t="e">
        <f t="shared" si="1576"/>
        <v>#REF!</v>
      </c>
      <c r="BU565" s="67" t="e">
        <f t="shared" si="1576"/>
        <v>#REF!</v>
      </c>
      <c r="BV565" s="67" t="e">
        <f t="shared" si="1576"/>
        <v>#REF!</v>
      </c>
      <c r="BW565" s="67" t="e">
        <f t="shared" si="1576"/>
        <v>#REF!</v>
      </c>
      <c r="BX565" s="67" t="e">
        <f t="shared" si="1576"/>
        <v>#REF!</v>
      </c>
      <c r="BY565" s="60"/>
      <c r="BZ565" s="87" t="e">
        <f t="shared" si="1535"/>
        <v>#REF!</v>
      </c>
      <c r="CA565" s="62" t="e">
        <f>BZ565/BZ555</f>
        <v>#REF!</v>
      </c>
      <c r="CB565" s="60"/>
      <c r="CC565" s="67" t="e">
        <f t="shared" ref="CC565:CN565" si="1577">((CC555*$G565*--(AND($BF565=0,$BG565=0))+$BF565+CC555*$BG565)*--(CC$3&gt;=$BH565))*(1+$BJ565*--(CC$3&gt;=$BK565))*--(IFERROR(MOD(MONTH(CC$3),$BI565),0)=0)*(CC555/CC$156)</f>
        <v>#REF!</v>
      </c>
      <c r="CD565" s="67" t="e">
        <f t="shared" si="1577"/>
        <v>#REF!</v>
      </c>
      <c r="CE565" s="67" t="e">
        <f t="shared" si="1577"/>
        <v>#REF!</v>
      </c>
      <c r="CF565" s="67" t="e">
        <f t="shared" si="1577"/>
        <v>#REF!</v>
      </c>
      <c r="CG565" s="67" t="e">
        <f t="shared" si="1577"/>
        <v>#REF!</v>
      </c>
      <c r="CH565" s="67" t="e">
        <f t="shared" si="1577"/>
        <v>#REF!</v>
      </c>
      <c r="CI565" s="67" t="e">
        <f t="shared" si="1577"/>
        <v>#REF!</v>
      </c>
      <c r="CJ565" s="67" t="e">
        <f t="shared" si="1577"/>
        <v>#REF!</v>
      </c>
      <c r="CK565" s="67" t="e">
        <f t="shared" si="1577"/>
        <v>#REF!</v>
      </c>
      <c r="CL565" s="67" t="e">
        <f t="shared" si="1577"/>
        <v>#REF!</v>
      </c>
      <c r="CM565" s="67" t="e">
        <f t="shared" si="1577"/>
        <v>#REF!</v>
      </c>
      <c r="CN565" s="67" t="e">
        <f t="shared" si="1577"/>
        <v>#REF!</v>
      </c>
      <c r="CO565" s="60"/>
      <c r="CP565" s="87" t="e">
        <f t="shared" si="1536"/>
        <v>#REF!</v>
      </c>
      <c r="CQ565" s="62" t="e">
        <f>CP565/CP555</f>
        <v>#REF!</v>
      </c>
    </row>
    <row r="566" spans="1:95" ht="10.5" customHeight="1" x14ac:dyDescent="0.25">
      <c r="A566" s="70" t="e">
        <f>IF(#REF!=1,B566&amp;D566,"")</f>
        <v>#REF!</v>
      </c>
      <c r="B566" s="70" t="s">
        <v>53</v>
      </c>
      <c r="C566" s="70"/>
      <c r="D566" s="3" t="s">
        <v>63</v>
      </c>
      <c r="E566" s="3" t="e">
        <f>D553</f>
        <v>#REF!</v>
      </c>
      <c r="F566" s="60"/>
      <c r="G566" s="6">
        <v>0.78357271006486728</v>
      </c>
      <c r="H566" s="60"/>
      <c r="I566" s="4" t="e">
        <f t="shared" ref="I566:T566" si="1578">I560+I561</f>
        <v>#REF!</v>
      </c>
      <c r="J566" s="4" t="e">
        <f t="shared" si="1578"/>
        <v>#REF!</v>
      </c>
      <c r="K566" s="4" t="e">
        <f t="shared" si="1578"/>
        <v>#REF!</v>
      </c>
      <c r="L566" s="4" t="e">
        <f t="shared" si="1578"/>
        <v>#REF!</v>
      </c>
      <c r="M566" s="4" t="e">
        <f t="shared" si="1578"/>
        <v>#REF!</v>
      </c>
      <c r="N566" s="4" t="e">
        <f t="shared" si="1578"/>
        <v>#REF!</v>
      </c>
      <c r="O566" s="4" t="e">
        <f t="shared" si="1578"/>
        <v>#REF!</v>
      </c>
      <c r="P566" s="4" t="e">
        <f t="shared" si="1578"/>
        <v>#REF!</v>
      </c>
      <c r="Q566" s="4" t="e">
        <f t="shared" si="1578"/>
        <v>#REF!</v>
      </c>
      <c r="R566" s="4" t="e">
        <f t="shared" si="1578"/>
        <v>#REF!</v>
      </c>
      <c r="S566" s="4" t="e">
        <f t="shared" si="1578"/>
        <v>#REF!</v>
      </c>
      <c r="T566" s="4" t="e">
        <f t="shared" si="1578"/>
        <v>#REF!</v>
      </c>
      <c r="U566" s="60"/>
      <c r="V566" s="4" t="e">
        <f t="shared" si="1532"/>
        <v>#REF!</v>
      </c>
      <c r="W566" s="6" t="e">
        <f>V566/V555</f>
        <v>#REF!</v>
      </c>
      <c r="X566" s="60"/>
      <c r="Y566" s="4" t="e">
        <f t="shared" ref="Y566:AJ566" si="1579">Y560+Y561</f>
        <v>#REF!</v>
      </c>
      <c r="Z566" s="4" t="e">
        <f t="shared" si="1579"/>
        <v>#REF!</v>
      </c>
      <c r="AA566" s="4" t="e">
        <f t="shared" si="1579"/>
        <v>#REF!</v>
      </c>
      <c r="AB566" s="4" t="e">
        <f t="shared" si="1579"/>
        <v>#REF!</v>
      </c>
      <c r="AC566" s="4" t="e">
        <f t="shared" si="1579"/>
        <v>#REF!</v>
      </c>
      <c r="AD566" s="4" t="e">
        <f t="shared" si="1579"/>
        <v>#REF!</v>
      </c>
      <c r="AE566" s="4" t="e">
        <f t="shared" si="1579"/>
        <v>#REF!</v>
      </c>
      <c r="AF566" s="4" t="e">
        <f t="shared" si="1579"/>
        <v>#REF!</v>
      </c>
      <c r="AG566" s="4" t="e">
        <f t="shared" si="1579"/>
        <v>#REF!</v>
      </c>
      <c r="AH566" s="4" t="e">
        <f t="shared" si="1579"/>
        <v>#REF!</v>
      </c>
      <c r="AI566" s="4" t="e">
        <f t="shared" si="1579"/>
        <v>#REF!</v>
      </c>
      <c r="AJ566" s="4" t="e">
        <f t="shared" si="1579"/>
        <v>#REF!</v>
      </c>
      <c r="AK566" s="60"/>
      <c r="AL566" s="4" t="e">
        <f t="shared" si="1533"/>
        <v>#REF!</v>
      </c>
      <c r="AM566" s="6" t="e">
        <f>AL566/AL555</f>
        <v>#REF!</v>
      </c>
      <c r="AN566" s="60" t="e">
        <f>D553&amp;D566</f>
        <v>#REF!</v>
      </c>
      <c r="AO566" s="4" t="e">
        <f t="shared" ref="AO566:AZ566" si="1580">AO560+AO561</f>
        <v>#REF!</v>
      </c>
      <c r="AP566" s="4" t="e">
        <f t="shared" si="1580"/>
        <v>#REF!</v>
      </c>
      <c r="AQ566" s="4" t="e">
        <f t="shared" si="1580"/>
        <v>#REF!</v>
      </c>
      <c r="AR566" s="4" t="e">
        <f t="shared" si="1580"/>
        <v>#REF!</v>
      </c>
      <c r="AS566" s="4" t="e">
        <f t="shared" si="1580"/>
        <v>#REF!</v>
      </c>
      <c r="AT566" s="4" t="e">
        <f t="shared" si="1580"/>
        <v>#REF!</v>
      </c>
      <c r="AU566" s="4" t="e">
        <f t="shared" si="1580"/>
        <v>#REF!</v>
      </c>
      <c r="AV566" s="4" t="e">
        <f t="shared" si="1580"/>
        <v>#REF!</v>
      </c>
      <c r="AW566" s="4" t="e">
        <f t="shared" si="1580"/>
        <v>#REF!</v>
      </c>
      <c r="AX566" s="4" t="e">
        <f t="shared" si="1580"/>
        <v>#REF!</v>
      </c>
      <c r="AY566" s="4" t="e">
        <f t="shared" si="1580"/>
        <v>#REF!</v>
      </c>
      <c r="AZ566" s="4" t="e">
        <f t="shared" si="1580"/>
        <v>#REF!</v>
      </c>
      <c r="BA566" s="60"/>
      <c r="BB566" s="4" t="e">
        <f t="shared" si="1534"/>
        <v>#REF!</v>
      </c>
      <c r="BC566" s="6" t="e">
        <f>BB566/BB555</f>
        <v>#REF!</v>
      </c>
      <c r="BD566" s="60"/>
      <c r="BE566" s="4"/>
      <c r="BF566" s="102"/>
      <c r="BG566" s="102"/>
      <c r="BH566" s="103"/>
      <c r="BI566" s="104"/>
      <c r="BJ566" s="63">
        <v>-1</v>
      </c>
      <c r="BK566" s="103">
        <v>45658</v>
      </c>
      <c r="BL566" s="60"/>
      <c r="BM566" s="4" t="e">
        <f t="shared" ref="BM566:BX566" si="1581">BM560+BM561</f>
        <v>#REF!</v>
      </c>
      <c r="BN566" s="4" t="e">
        <f t="shared" si="1581"/>
        <v>#REF!</v>
      </c>
      <c r="BO566" s="4" t="e">
        <f t="shared" si="1581"/>
        <v>#REF!</v>
      </c>
      <c r="BP566" s="4" t="e">
        <f t="shared" si="1581"/>
        <v>#REF!</v>
      </c>
      <c r="BQ566" s="4" t="e">
        <f t="shared" si="1581"/>
        <v>#REF!</v>
      </c>
      <c r="BR566" s="4" t="e">
        <f t="shared" si="1581"/>
        <v>#REF!</v>
      </c>
      <c r="BS566" s="4" t="e">
        <f t="shared" si="1581"/>
        <v>#REF!</v>
      </c>
      <c r="BT566" s="4" t="e">
        <f t="shared" si="1581"/>
        <v>#REF!</v>
      </c>
      <c r="BU566" s="4" t="e">
        <f t="shared" si="1581"/>
        <v>#REF!</v>
      </c>
      <c r="BV566" s="4" t="e">
        <f t="shared" si="1581"/>
        <v>#REF!</v>
      </c>
      <c r="BW566" s="4" t="e">
        <f t="shared" si="1581"/>
        <v>#REF!</v>
      </c>
      <c r="BX566" s="4" t="e">
        <f t="shared" si="1581"/>
        <v>#REF!</v>
      </c>
      <c r="BY566" s="60"/>
      <c r="BZ566" s="4" t="e">
        <f t="shared" si="1535"/>
        <v>#REF!</v>
      </c>
      <c r="CA566" s="6" t="e">
        <f>BZ566/BZ555</f>
        <v>#REF!</v>
      </c>
      <c r="CB566" s="60"/>
      <c r="CC566" s="4" t="e">
        <f t="shared" ref="CC566:CN566" si="1582">CC560+CC561</f>
        <v>#REF!</v>
      </c>
      <c r="CD566" s="4" t="e">
        <f t="shared" si="1582"/>
        <v>#REF!</v>
      </c>
      <c r="CE566" s="4" t="e">
        <f t="shared" si="1582"/>
        <v>#REF!</v>
      </c>
      <c r="CF566" s="4" t="e">
        <f t="shared" si="1582"/>
        <v>#REF!</v>
      </c>
      <c r="CG566" s="4" t="e">
        <f t="shared" si="1582"/>
        <v>#REF!</v>
      </c>
      <c r="CH566" s="4" t="e">
        <f t="shared" si="1582"/>
        <v>#REF!</v>
      </c>
      <c r="CI566" s="4" t="e">
        <f t="shared" si="1582"/>
        <v>#REF!</v>
      </c>
      <c r="CJ566" s="4" t="e">
        <f t="shared" si="1582"/>
        <v>#REF!</v>
      </c>
      <c r="CK566" s="4" t="e">
        <f t="shared" si="1582"/>
        <v>#REF!</v>
      </c>
      <c r="CL566" s="4" t="e">
        <f t="shared" si="1582"/>
        <v>#REF!</v>
      </c>
      <c r="CM566" s="4" t="e">
        <f t="shared" si="1582"/>
        <v>#REF!</v>
      </c>
      <c r="CN566" s="4" t="e">
        <f t="shared" si="1582"/>
        <v>#REF!</v>
      </c>
      <c r="CO566" s="60"/>
      <c r="CP566" s="4" t="e">
        <f t="shared" si="1536"/>
        <v>#REF!</v>
      </c>
      <c r="CQ566" s="6" t="e">
        <f>CP566/CP555</f>
        <v>#REF!</v>
      </c>
    </row>
    <row r="567" spans="1:95" ht="10.5" customHeight="1" x14ac:dyDescent="0.25">
      <c r="A567" s="70" t="e">
        <f>IF(#REF!=1,B567&amp;D567,"")</f>
        <v>#REF!</v>
      </c>
      <c r="B567" s="70" t="s">
        <v>53</v>
      </c>
      <c r="C567" s="70"/>
      <c r="D567" s="81" t="s">
        <v>64</v>
      </c>
      <c r="E567" s="81" t="e">
        <f>D553</f>
        <v>#REF!</v>
      </c>
      <c r="F567" s="60"/>
      <c r="G567" s="88">
        <v>-0.23687071568047149</v>
      </c>
      <c r="H567" s="60"/>
      <c r="I567" s="83">
        <v>0</v>
      </c>
      <c r="J567" s="83">
        <v>0</v>
      </c>
      <c r="K567" s="83">
        <v>0</v>
      </c>
      <c r="L567" s="83">
        <v>0</v>
      </c>
      <c r="M567" s="83">
        <v>0</v>
      </c>
      <c r="N567" s="83">
        <v>0</v>
      </c>
      <c r="O567" s="83">
        <v>0</v>
      </c>
      <c r="P567" s="83">
        <v>0</v>
      </c>
      <c r="Q567" s="83">
        <v>0</v>
      </c>
      <c r="R567" s="83">
        <v>0</v>
      </c>
      <c r="S567" s="83">
        <v>0</v>
      </c>
      <c r="T567" s="83">
        <v>0</v>
      </c>
      <c r="U567" s="60"/>
      <c r="V567" s="83">
        <f t="shared" si="1532"/>
        <v>0</v>
      </c>
      <c r="W567" s="88" t="e">
        <f>V567/V555</f>
        <v>#REF!</v>
      </c>
      <c r="X567" s="60"/>
      <c r="Y567" s="83">
        <f t="shared" ref="Y567:AJ567" si="1583">Y568+Y580+Y584</f>
        <v>0</v>
      </c>
      <c r="Z567" s="83">
        <f t="shared" si="1583"/>
        <v>0</v>
      </c>
      <c r="AA567" s="83">
        <f t="shared" si="1583"/>
        <v>0</v>
      </c>
      <c r="AB567" s="83">
        <f t="shared" si="1583"/>
        <v>0</v>
      </c>
      <c r="AC567" s="83">
        <f t="shared" si="1583"/>
        <v>0</v>
      </c>
      <c r="AD567" s="83">
        <f t="shared" si="1583"/>
        <v>0</v>
      </c>
      <c r="AE567" s="83">
        <f t="shared" si="1583"/>
        <v>0</v>
      </c>
      <c r="AF567" s="83">
        <f t="shared" si="1583"/>
        <v>0</v>
      </c>
      <c r="AG567" s="83">
        <f t="shared" si="1583"/>
        <v>0</v>
      </c>
      <c r="AH567" s="83">
        <f t="shared" si="1583"/>
        <v>0</v>
      </c>
      <c r="AI567" s="83">
        <f t="shared" si="1583"/>
        <v>0</v>
      </c>
      <c r="AJ567" s="83">
        <f t="shared" si="1583"/>
        <v>0</v>
      </c>
      <c r="AK567" s="60"/>
      <c r="AL567" s="83">
        <f t="shared" si="1533"/>
        <v>0</v>
      </c>
      <c r="AM567" s="88" t="e">
        <f>AL567/AL555</f>
        <v>#DIV/0!</v>
      </c>
      <c r="AN567" s="60" t="e">
        <f>D553&amp;D567</f>
        <v>#REF!</v>
      </c>
      <c r="AO567" s="83" t="e">
        <f t="shared" ref="AO567:AZ567" si="1584">AO568+AO580+AO584</f>
        <v>#REF!</v>
      </c>
      <c r="AP567" s="83" t="e">
        <f t="shared" si="1584"/>
        <v>#REF!</v>
      </c>
      <c r="AQ567" s="83" t="e">
        <f t="shared" si="1584"/>
        <v>#REF!</v>
      </c>
      <c r="AR567" s="83" t="e">
        <f t="shared" si="1584"/>
        <v>#REF!</v>
      </c>
      <c r="AS567" s="83" t="e">
        <f t="shared" si="1584"/>
        <v>#REF!</v>
      </c>
      <c r="AT567" s="83" t="e">
        <f t="shared" si="1584"/>
        <v>#REF!</v>
      </c>
      <c r="AU567" s="83" t="e">
        <f t="shared" si="1584"/>
        <v>#REF!</v>
      </c>
      <c r="AV567" s="83" t="e">
        <f t="shared" si="1584"/>
        <v>#REF!</v>
      </c>
      <c r="AW567" s="83" t="e">
        <f t="shared" si="1584"/>
        <v>#REF!</v>
      </c>
      <c r="AX567" s="83" t="e">
        <f t="shared" si="1584"/>
        <v>#REF!</v>
      </c>
      <c r="AY567" s="83" t="e">
        <f t="shared" si="1584"/>
        <v>#REF!</v>
      </c>
      <c r="AZ567" s="83" t="e">
        <f t="shared" si="1584"/>
        <v>#REF!</v>
      </c>
      <c r="BA567" s="60"/>
      <c r="BB567" s="83" t="e">
        <f t="shared" si="1534"/>
        <v>#REF!</v>
      </c>
      <c r="BC567" s="88" t="e">
        <f>BB567/BB555</f>
        <v>#REF!</v>
      </c>
      <c r="BD567" s="60"/>
      <c r="BE567" s="83"/>
      <c r="BF567" s="116"/>
      <c r="BG567" s="116"/>
      <c r="BH567" s="117"/>
      <c r="BI567" s="118"/>
      <c r="BJ567" s="82">
        <v>-1</v>
      </c>
      <c r="BK567" s="117">
        <v>45658</v>
      </c>
      <c r="BL567" s="60"/>
      <c r="BM567" s="83" t="e">
        <f t="shared" ref="BM567:BX567" si="1585">BM568+BM580+BM584</f>
        <v>#REF!</v>
      </c>
      <c r="BN567" s="83" t="e">
        <f t="shared" si="1585"/>
        <v>#REF!</v>
      </c>
      <c r="BO567" s="83" t="e">
        <f t="shared" si="1585"/>
        <v>#REF!</v>
      </c>
      <c r="BP567" s="83" t="e">
        <f t="shared" si="1585"/>
        <v>#REF!</v>
      </c>
      <c r="BQ567" s="83" t="e">
        <f t="shared" si="1585"/>
        <v>#REF!</v>
      </c>
      <c r="BR567" s="83" t="e">
        <f t="shared" si="1585"/>
        <v>#REF!</v>
      </c>
      <c r="BS567" s="83" t="e">
        <f t="shared" si="1585"/>
        <v>#REF!</v>
      </c>
      <c r="BT567" s="83" t="e">
        <f t="shared" si="1585"/>
        <v>#REF!</v>
      </c>
      <c r="BU567" s="83" t="e">
        <f t="shared" si="1585"/>
        <v>#REF!</v>
      </c>
      <c r="BV567" s="83" t="e">
        <f t="shared" si="1585"/>
        <v>#REF!</v>
      </c>
      <c r="BW567" s="83" t="e">
        <f t="shared" si="1585"/>
        <v>#REF!</v>
      </c>
      <c r="BX567" s="83" t="e">
        <f t="shared" si="1585"/>
        <v>#REF!</v>
      </c>
      <c r="BY567" s="60"/>
      <c r="BZ567" s="83" t="e">
        <f t="shared" si="1535"/>
        <v>#REF!</v>
      </c>
      <c r="CA567" s="88" t="e">
        <f>BZ567/BZ555</f>
        <v>#REF!</v>
      </c>
      <c r="CB567" s="60"/>
      <c r="CC567" s="83" t="e">
        <f t="shared" ref="CC567:CN567" si="1586">CC568+CC580+CC584</f>
        <v>#REF!</v>
      </c>
      <c r="CD567" s="83" t="e">
        <f t="shared" si="1586"/>
        <v>#REF!</v>
      </c>
      <c r="CE567" s="83" t="e">
        <f t="shared" si="1586"/>
        <v>#REF!</v>
      </c>
      <c r="CF567" s="83" t="e">
        <f t="shared" si="1586"/>
        <v>#REF!</v>
      </c>
      <c r="CG567" s="83" t="e">
        <f t="shared" si="1586"/>
        <v>#REF!</v>
      </c>
      <c r="CH567" s="83" t="e">
        <f t="shared" si="1586"/>
        <v>#REF!</v>
      </c>
      <c r="CI567" s="83" t="e">
        <f t="shared" si="1586"/>
        <v>#REF!</v>
      </c>
      <c r="CJ567" s="83" t="e">
        <f t="shared" si="1586"/>
        <v>#REF!</v>
      </c>
      <c r="CK567" s="83" t="e">
        <f t="shared" si="1586"/>
        <v>#REF!</v>
      </c>
      <c r="CL567" s="83" t="e">
        <f t="shared" si="1586"/>
        <v>#REF!</v>
      </c>
      <c r="CM567" s="83" t="e">
        <f t="shared" si="1586"/>
        <v>#REF!</v>
      </c>
      <c r="CN567" s="83" t="e">
        <f t="shared" si="1586"/>
        <v>#REF!</v>
      </c>
      <c r="CO567" s="60"/>
      <c r="CP567" s="83" t="e">
        <f t="shared" si="1536"/>
        <v>#REF!</v>
      </c>
      <c r="CQ567" s="88" t="e">
        <f>CP567/CP555</f>
        <v>#REF!</v>
      </c>
    </row>
    <row r="568" spans="1:95" ht="10.5" customHeight="1" x14ac:dyDescent="0.25">
      <c r="A568" s="70" t="e">
        <f>IF(#REF!=1,B568&amp;D568,"")</f>
        <v>#REF!</v>
      </c>
      <c r="B568" s="70" t="s">
        <v>53</v>
      </c>
      <c r="C568" s="70"/>
      <c r="D568" s="2" t="s">
        <v>65</v>
      </c>
      <c r="E568" s="2" t="e">
        <f>D553</f>
        <v>#REF!</v>
      </c>
      <c r="F568" s="60"/>
      <c r="G568" s="66">
        <v>-0.23142300412052111</v>
      </c>
      <c r="H568" s="60"/>
      <c r="I568" s="65">
        <v>0</v>
      </c>
      <c r="J568" s="65">
        <v>0</v>
      </c>
      <c r="K568" s="65">
        <v>0</v>
      </c>
      <c r="L568" s="65">
        <v>0</v>
      </c>
      <c r="M568" s="65">
        <v>0</v>
      </c>
      <c r="N568" s="65">
        <v>0</v>
      </c>
      <c r="O568" s="65">
        <v>0</v>
      </c>
      <c r="P568" s="65">
        <v>0</v>
      </c>
      <c r="Q568" s="65">
        <v>0</v>
      </c>
      <c r="R568" s="65">
        <v>0</v>
      </c>
      <c r="S568" s="65">
        <v>0</v>
      </c>
      <c r="T568" s="65">
        <v>0</v>
      </c>
      <c r="U568" s="60"/>
      <c r="V568" s="65">
        <f t="shared" si="1532"/>
        <v>0</v>
      </c>
      <c r="W568" s="66" t="e">
        <f>V568/V555</f>
        <v>#REF!</v>
      </c>
      <c r="X568" s="60"/>
      <c r="Y568" s="65">
        <f t="shared" ref="Y568:AJ568" si="1587">SUM(Y569:Y572)+Y577</f>
        <v>0</v>
      </c>
      <c r="Z568" s="65">
        <f t="shared" si="1587"/>
        <v>0</v>
      </c>
      <c r="AA568" s="65">
        <f t="shared" si="1587"/>
        <v>0</v>
      </c>
      <c r="AB568" s="65">
        <f t="shared" si="1587"/>
        <v>0</v>
      </c>
      <c r="AC568" s="65">
        <f t="shared" si="1587"/>
        <v>0</v>
      </c>
      <c r="AD568" s="65">
        <f t="shared" si="1587"/>
        <v>0</v>
      </c>
      <c r="AE568" s="65">
        <f t="shared" si="1587"/>
        <v>0</v>
      </c>
      <c r="AF568" s="65">
        <f t="shared" si="1587"/>
        <v>0</v>
      </c>
      <c r="AG568" s="65">
        <f t="shared" si="1587"/>
        <v>0</v>
      </c>
      <c r="AH568" s="65">
        <f t="shared" si="1587"/>
        <v>0</v>
      </c>
      <c r="AI568" s="65">
        <f t="shared" si="1587"/>
        <v>0</v>
      </c>
      <c r="AJ568" s="65">
        <f t="shared" si="1587"/>
        <v>0</v>
      </c>
      <c r="AK568" s="60"/>
      <c r="AL568" s="65">
        <f t="shared" si="1533"/>
        <v>0</v>
      </c>
      <c r="AM568" s="66" t="e">
        <f>AL568/AL555</f>
        <v>#DIV/0!</v>
      </c>
      <c r="AN568" s="60" t="e">
        <f>D553&amp;D568</f>
        <v>#REF!</v>
      </c>
      <c r="AO568" s="65" t="e">
        <f t="shared" ref="AO568:AZ568" si="1588">SUM(AO569:AO572)+AO577</f>
        <v>#REF!</v>
      </c>
      <c r="AP568" s="65" t="e">
        <f t="shared" si="1588"/>
        <v>#REF!</v>
      </c>
      <c r="AQ568" s="65" t="e">
        <f t="shared" si="1588"/>
        <v>#REF!</v>
      </c>
      <c r="AR568" s="65" t="e">
        <f t="shared" si="1588"/>
        <v>#REF!</v>
      </c>
      <c r="AS568" s="65" t="e">
        <f t="shared" si="1588"/>
        <v>#REF!</v>
      </c>
      <c r="AT568" s="65" t="e">
        <f t="shared" si="1588"/>
        <v>#REF!</v>
      </c>
      <c r="AU568" s="65" t="e">
        <f t="shared" si="1588"/>
        <v>#REF!</v>
      </c>
      <c r="AV568" s="65" t="e">
        <f t="shared" si="1588"/>
        <v>#REF!</v>
      </c>
      <c r="AW568" s="65" t="e">
        <f t="shared" si="1588"/>
        <v>#REF!</v>
      </c>
      <c r="AX568" s="65" t="e">
        <f t="shared" si="1588"/>
        <v>#REF!</v>
      </c>
      <c r="AY568" s="65" t="e">
        <f t="shared" si="1588"/>
        <v>#REF!</v>
      </c>
      <c r="AZ568" s="65" t="e">
        <f t="shared" si="1588"/>
        <v>#REF!</v>
      </c>
      <c r="BA568" s="60"/>
      <c r="BB568" s="65" t="e">
        <f t="shared" si="1534"/>
        <v>#REF!</v>
      </c>
      <c r="BC568" s="66" t="e">
        <f>BB568/BB555</f>
        <v>#REF!</v>
      </c>
      <c r="BD568" s="60"/>
      <c r="BE568" s="65"/>
      <c r="BF568" s="105"/>
      <c r="BG568" s="105"/>
      <c r="BH568" s="107"/>
      <c r="BI568" s="108"/>
      <c r="BJ568" s="77">
        <v>-1</v>
      </c>
      <c r="BK568" s="107">
        <v>45658</v>
      </c>
      <c r="BL568" s="60"/>
      <c r="BM568" s="65" t="e">
        <f t="shared" ref="BM568:BX568" si="1589">SUM(BM569:BM572)+BM577</f>
        <v>#REF!</v>
      </c>
      <c r="BN568" s="65" t="e">
        <f t="shared" si="1589"/>
        <v>#REF!</v>
      </c>
      <c r="BO568" s="65" t="e">
        <f t="shared" si="1589"/>
        <v>#REF!</v>
      </c>
      <c r="BP568" s="65" t="e">
        <f t="shared" si="1589"/>
        <v>#REF!</v>
      </c>
      <c r="BQ568" s="65" t="e">
        <f t="shared" si="1589"/>
        <v>#REF!</v>
      </c>
      <c r="BR568" s="65" t="e">
        <f t="shared" si="1589"/>
        <v>#REF!</v>
      </c>
      <c r="BS568" s="65" t="e">
        <f t="shared" si="1589"/>
        <v>#REF!</v>
      </c>
      <c r="BT568" s="65" t="e">
        <f t="shared" si="1589"/>
        <v>#REF!</v>
      </c>
      <c r="BU568" s="65" t="e">
        <f t="shared" si="1589"/>
        <v>#REF!</v>
      </c>
      <c r="BV568" s="65" t="e">
        <f t="shared" si="1589"/>
        <v>#REF!</v>
      </c>
      <c r="BW568" s="65" t="e">
        <f t="shared" si="1589"/>
        <v>#REF!</v>
      </c>
      <c r="BX568" s="65" t="e">
        <f t="shared" si="1589"/>
        <v>#REF!</v>
      </c>
      <c r="BY568" s="60"/>
      <c r="BZ568" s="65" t="e">
        <f t="shared" si="1535"/>
        <v>#REF!</v>
      </c>
      <c r="CA568" s="66" t="e">
        <f>BZ568/BZ555</f>
        <v>#REF!</v>
      </c>
      <c r="CB568" s="60"/>
      <c r="CC568" s="65" t="e">
        <f t="shared" ref="CC568:CN568" si="1590">SUM(CC569:CC572)+CC577</f>
        <v>#REF!</v>
      </c>
      <c r="CD568" s="65" t="e">
        <f t="shared" si="1590"/>
        <v>#REF!</v>
      </c>
      <c r="CE568" s="65" t="e">
        <f t="shared" si="1590"/>
        <v>#REF!</v>
      </c>
      <c r="CF568" s="65" t="e">
        <f t="shared" si="1590"/>
        <v>#REF!</v>
      </c>
      <c r="CG568" s="65" t="e">
        <f t="shared" si="1590"/>
        <v>#REF!</v>
      </c>
      <c r="CH568" s="65" t="e">
        <f t="shared" si="1590"/>
        <v>#REF!</v>
      </c>
      <c r="CI568" s="65" t="e">
        <f t="shared" si="1590"/>
        <v>#REF!</v>
      </c>
      <c r="CJ568" s="65" t="e">
        <f t="shared" si="1590"/>
        <v>#REF!</v>
      </c>
      <c r="CK568" s="65" t="e">
        <f t="shared" si="1590"/>
        <v>#REF!</v>
      </c>
      <c r="CL568" s="65" t="e">
        <f t="shared" si="1590"/>
        <v>#REF!</v>
      </c>
      <c r="CM568" s="65" t="e">
        <f t="shared" si="1590"/>
        <v>#REF!</v>
      </c>
      <c r="CN568" s="65" t="e">
        <f t="shared" si="1590"/>
        <v>#REF!</v>
      </c>
      <c r="CO568" s="60"/>
      <c r="CP568" s="65" t="e">
        <f t="shared" si="1536"/>
        <v>#REF!</v>
      </c>
      <c r="CQ568" s="66" t="e">
        <f>CP568/CP555</f>
        <v>#REF!</v>
      </c>
    </row>
    <row r="569" spans="1:95" ht="10.5" customHeight="1" outlineLevel="1" x14ac:dyDescent="0.25">
      <c r="A569" s="70" t="e">
        <f>IF(#REF!=1,B569&amp;D569,"")</f>
        <v>#REF!</v>
      </c>
      <c r="B569" s="70" t="s">
        <v>53</v>
      </c>
      <c r="C569" s="70" t="s">
        <v>256</v>
      </c>
      <c r="D569" s="60" t="s">
        <v>66</v>
      </c>
      <c r="E569" s="60" t="e">
        <f>D553</f>
        <v>#REF!</v>
      </c>
      <c r="F569" s="60"/>
      <c r="G569" s="62">
        <v>0</v>
      </c>
      <c r="H569" s="60"/>
      <c r="I569" s="67">
        <v>0</v>
      </c>
      <c r="J569" s="67">
        <v>0</v>
      </c>
      <c r="K569" s="67">
        <v>0</v>
      </c>
      <c r="L569" s="67">
        <v>0</v>
      </c>
      <c r="M569" s="67">
        <v>0</v>
      </c>
      <c r="N569" s="67">
        <v>0</v>
      </c>
      <c r="O569" s="67">
        <v>0</v>
      </c>
      <c r="P569" s="67">
        <v>0</v>
      </c>
      <c r="Q569" s="67">
        <v>0</v>
      </c>
      <c r="R569" s="67">
        <v>0</v>
      </c>
      <c r="S569" s="67">
        <v>0</v>
      </c>
      <c r="T569" s="67">
        <v>0</v>
      </c>
      <c r="U569" s="60"/>
      <c r="V569" s="87">
        <f t="shared" si="1532"/>
        <v>0</v>
      </c>
      <c r="W569" s="62" t="e">
        <f>V569/V556</f>
        <v>#REF!</v>
      </c>
      <c r="X569" s="60"/>
      <c r="Y569" s="67">
        <f t="array" ref="Y569">IFERROR(INDEX(#REF!,MATCH($A553&amp;$D569,#REF!,0),MATCH(Y$3,#REF!,0)),0)</f>
        <v>0</v>
      </c>
      <c r="Z569" s="67">
        <f t="array" ref="Z569">IFERROR(INDEX(#REF!,MATCH($A553&amp;$D569,#REF!,0),MATCH(Z$3,#REF!,0)),0)</f>
        <v>0</v>
      </c>
      <c r="AA569" s="67">
        <f t="array" ref="AA569">IFERROR(INDEX(#REF!,MATCH($A553&amp;$D569,#REF!,0),MATCH(AA$3,#REF!,0)),0)</f>
        <v>0</v>
      </c>
      <c r="AB569" s="67">
        <f t="array" ref="AB569">IFERROR(INDEX(#REF!,MATCH($A553&amp;$D569,#REF!,0),MATCH(AB$3,#REF!,0)),0)</f>
        <v>0</v>
      </c>
      <c r="AC569" s="67">
        <f t="array" ref="AC569">IFERROR(INDEX(#REF!,MATCH($A553&amp;$D569,#REF!,0),MATCH(AC$3,#REF!,0)),0)</f>
        <v>0</v>
      </c>
      <c r="AD569" s="67">
        <f t="array" ref="AD569">IFERROR(INDEX(#REF!,MATCH($A553&amp;$D569,#REF!,0),MATCH(AD$3,#REF!,0)),0)</f>
        <v>0</v>
      </c>
      <c r="AE569" s="67">
        <f t="array" ref="AE569">IFERROR(INDEX(#REF!,MATCH($A553&amp;$D569,#REF!,0),MATCH(AE$3,#REF!,0)),0)</f>
        <v>0</v>
      </c>
      <c r="AF569" s="67">
        <f t="array" ref="AF569">IFERROR(INDEX(#REF!,MATCH($A553&amp;$D569,#REF!,0),MATCH(AF$3,#REF!,0)),0)</f>
        <v>0</v>
      </c>
      <c r="AG569" s="67">
        <f t="array" ref="AG569">IFERROR(INDEX(#REF!,MATCH($A553&amp;$D569,#REF!,0),MATCH(AG$3,#REF!,0)),0)</f>
        <v>0</v>
      </c>
      <c r="AH569" s="67">
        <f t="array" ref="AH569">IFERROR(INDEX(#REF!,MATCH($A553&amp;$D569,#REF!,0),MATCH(AH$3,#REF!,0)),0)</f>
        <v>0</v>
      </c>
      <c r="AI569" s="67">
        <f t="array" ref="AI569">IFERROR(INDEX(#REF!,MATCH($A553&amp;$D569,#REF!,0),MATCH(AI$3,#REF!,0)),0)</f>
        <v>0</v>
      </c>
      <c r="AJ569" s="67">
        <f t="array" ref="AJ569">IFERROR(INDEX(#REF!,MATCH($A553&amp;$D569,#REF!,0),MATCH(AJ$3,#REF!,0)),0)</f>
        <v>0</v>
      </c>
      <c r="AK569" s="60"/>
      <c r="AL569" s="87">
        <f t="shared" si="1533"/>
        <v>0</v>
      </c>
      <c r="AM569" s="62" t="e">
        <f>AL569/AL556</f>
        <v>#DIV/0!</v>
      </c>
      <c r="AN569" s="60" t="e">
        <f>D553&amp;D569</f>
        <v>#REF!</v>
      </c>
      <c r="AO569" s="67" t="e">
        <f t="shared" ref="AO569:AZ569" si="1591">((AO556*$G569*--(AND($BF569=0,$BG569=0))+$BF569+AO556*$BG569)*--(AO$3&gt;=$BH569))*(1+$BJ569*--(AO$3&gt;=$BK569))*--(IFERROR(MOD(MONTH(AO$3),$BI569),0)=0)</f>
        <v>#REF!</v>
      </c>
      <c r="AP569" s="67" t="e">
        <f t="shared" si="1591"/>
        <v>#REF!</v>
      </c>
      <c r="AQ569" s="67" t="e">
        <f t="shared" si="1591"/>
        <v>#REF!</v>
      </c>
      <c r="AR569" s="67" t="e">
        <f t="shared" si="1591"/>
        <v>#REF!</v>
      </c>
      <c r="AS569" s="67" t="e">
        <f t="shared" si="1591"/>
        <v>#REF!</v>
      </c>
      <c r="AT569" s="67" t="e">
        <f t="shared" si="1591"/>
        <v>#REF!</v>
      </c>
      <c r="AU569" s="67" t="e">
        <f t="shared" si="1591"/>
        <v>#REF!</v>
      </c>
      <c r="AV569" s="67" t="e">
        <f t="shared" si="1591"/>
        <v>#REF!</v>
      </c>
      <c r="AW569" s="67" t="e">
        <f t="shared" si="1591"/>
        <v>#REF!</v>
      </c>
      <c r="AX569" s="67" t="e">
        <f t="shared" si="1591"/>
        <v>#REF!</v>
      </c>
      <c r="AY569" s="67" t="e">
        <f t="shared" si="1591"/>
        <v>#REF!</v>
      </c>
      <c r="AZ569" s="67" t="e">
        <f t="shared" si="1591"/>
        <v>#REF!</v>
      </c>
      <c r="BA569" s="60"/>
      <c r="BB569" s="87" t="e">
        <f t="shared" si="1534"/>
        <v>#REF!</v>
      </c>
      <c r="BC569" s="62" t="e">
        <f>BB569/BB556</f>
        <v>#REF!</v>
      </c>
      <c r="BD569" s="60"/>
      <c r="BE569" s="67">
        <f>INDEX($BE$4:$BK$115,MATCH($D569,$D$4:$D$115,0),MATCH(BE$475,$BE$4:$BK$4,0))</f>
        <v>0</v>
      </c>
      <c r="BF569" s="141" t="e">
        <f t="array" ref="BF569">INDEX(#REF!,MATCH($D553,#REF!,0),MATCH($D569,#REF!,0))</f>
        <v>#REF!</v>
      </c>
      <c r="BG569" s="120">
        <f t="array" ref="BG569">INDEX($BE$4:$BK$115,MATCH($D569,$D$4:$D$115,0),MATCH(BG$475,$BE$4:$BK$4,0))</f>
        <v>0</v>
      </c>
      <c r="BH569" s="121" t="e">
        <f>BH555</f>
        <v>#REF!</v>
      </c>
      <c r="BI569" s="121">
        <f>INDEX($BE$4:$BK$115,MATCH($D569,$D$4:$D$115,0),MATCH(BI$475,$BE$4:$BK$4,0))</f>
        <v>0</v>
      </c>
      <c r="BJ569" s="120">
        <v>-1</v>
      </c>
      <c r="BK569" s="121">
        <v>45658</v>
      </c>
      <c r="BL569" s="60"/>
      <c r="BM569" s="67" t="e">
        <f t="shared" ref="BM569:BX569" si="1592">((BM556*$G569*--(AND($BF569=0,$BG569=0))+$BF569+BM556*$BG569)*--(BM$3&gt;=$BH569))*(1+$BJ569*--(BM$3&gt;=$BK569))*--(IFERROR(MOD(MONTH(BM$3),$BI569),0)=0)</f>
        <v>#REF!</v>
      </c>
      <c r="BN569" s="67" t="e">
        <f t="shared" si="1592"/>
        <v>#REF!</v>
      </c>
      <c r="BO569" s="67" t="e">
        <f t="shared" si="1592"/>
        <v>#REF!</v>
      </c>
      <c r="BP569" s="67" t="e">
        <f t="shared" si="1592"/>
        <v>#REF!</v>
      </c>
      <c r="BQ569" s="67" t="e">
        <f t="shared" si="1592"/>
        <v>#REF!</v>
      </c>
      <c r="BR569" s="67" t="e">
        <f t="shared" si="1592"/>
        <v>#REF!</v>
      </c>
      <c r="BS569" s="67" t="e">
        <f t="shared" si="1592"/>
        <v>#REF!</v>
      </c>
      <c r="BT569" s="67" t="e">
        <f t="shared" si="1592"/>
        <v>#REF!</v>
      </c>
      <c r="BU569" s="67" t="e">
        <f t="shared" si="1592"/>
        <v>#REF!</v>
      </c>
      <c r="BV569" s="67" t="e">
        <f t="shared" si="1592"/>
        <v>#REF!</v>
      </c>
      <c r="BW569" s="67" t="e">
        <f t="shared" si="1592"/>
        <v>#REF!</v>
      </c>
      <c r="BX569" s="67" t="e">
        <f t="shared" si="1592"/>
        <v>#REF!</v>
      </c>
      <c r="BY569" s="60"/>
      <c r="BZ569" s="87" t="e">
        <f t="shared" si="1535"/>
        <v>#REF!</v>
      </c>
      <c r="CA569" s="62" t="e">
        <f>BZ569/BZ556</f>
        <v>#REF!</v>
      </c>
      <c r="CB569" s="60"/>
      <c r="CC569" s="67" t="e">
        <f t="shared" ref="CC569:CN569" si="1593">((CC556*$G569*--(AND($BF569=0,$BG569=0))+$BF569+CC556*$BG569)*--(CC$3&gt;=$BH569))*(1+$BJ569*--(CC$3&gt;=$BK569))*--(IFERROR(MOD(MONTH(CC$3),$BI569),0)=0)</f>
        <v>#REF!</v>
      </c>
      <c r="CD569" s="67" t="e">
        <f t="shared" si="1593"/>
        <v>#REF!</v>
      </c>
      <c r="CE569" s="67" t="e">
        <f t="shared" si="1593"/>
        <v>#REF!</v>
      </c>
      <c r="CF569" s="67" t="e">
        <f t="shared" si="1593"/>
        <v>#REF!</v>
      </c>
      <c r="CG569" s="67" t="e">
        <f t="shared" si="1593"/>
        <v>#REF!</v>
      </c>
      <c r="CH569" s="67" t="e">
        <f t="shared" si="1593"/>
        <v>#REF!</v>
      </c>
      <c r="CI569" s="67" t="e">
        <f t="shared" si="1593"/>
        <v>#REF!</v>
      </c>
      <c r="CJ569" s="67" t="e">
        <f t="shared" si="1593"/>
        <v>#REF!</v>
      </c>
      <c r="CK569" s="67" t="e">
        <f t="shared" si="1593"/>
        <v>#REF!</v>
      </c>
      <c r="CL569" s="67" t="e">
        <f t="shared" si="1593"/>
        <v>#REF!</v>
      </c>
      <c r="CM569" s="67" t="e">
        <f t="shared" si="1593"/>
        <v>#REF!</v>
      </c>
      <c r="CN569" s="67" t="e">
        <f t="shared" si="1593"/>
        <v>#REF!</v>
      </c>
      <c r="CO569" s="60"/>
      <c r="CP569" s="87" t="e">
        <f t="shared" si="1536"/>
        <v>#REF!</v>
      </c>
      <c r="CQ569" s="62" t="e">
        <f>CP569/CP556</f>
        <v>#REF!</v>
      </c>
    </row>
    <row r="570" spans="1:95" ht="10.5" customHeight="1" outlineLevel="1" x14ac:dyDescent="0.25">
      <c r="A570" s="70" t="e">
        <f>IF(#REF!=1,B570&amp;D570,"")</f>
        <v>#REF!</v>
      </c>
      <c r="B570" s="70" t="s">
        <v>53</v>
      </c>
      <c r="C570" s="70" t="s">
        <v>256</v>
      </c>
      <c r="D570" s="60" t="s">
        <v>67</v>
      </c>
      <c r="E570" s="60" t="e">
        <f>D553</f>
        <v>#REF!</v>
      </c>
      <c r="F570" s="60"/>
      <c r="G570" s="62">
        <v>0</v>
      </c>
      <c r="H570" s="60"/>
      <c r="I570" s="67">
        <v>0</v>
      </c>
      <c r="J570" s="67">
        <v>0</v>
      </c>
      <c r="K570" s="67">
        <v>0</v>
      </c>
      <c r="L570" s="67">
        <v>0</v>
      </c>
      <c r="M570" s="67">
        <v>0</v>
      </c>
      <c r="N570" s="67">
        <v>0</v>
      </c>
      <c r="O570" s="67">
        <v>0</v>
      </c>
      <c r="P570" s="67">
        <v>0</v>
      </c>
      <c r="Q570" s="67">
        <v>0</v>
      </c>
      <c r="R570" s="67">
        <v>0</v>
      </c>
      <c r="S570" s="67">
        <v>0</v>
      </c>
      <c r="T570" s="67">
        <v>0</v>
      </c>
      <c r="U570" s="60"/>
      <c r="V570" s="87">
        <f t="shared" si="1532"/>
        <v>0</v>
      </c>
      <c r="W570" s="62" t="e">
        <f>V570/V557</f>
        <v>#REF!</v>
      </c>
      <c r="X570" s="60"/>
      <c r="Y570" s="67">
        <f t="array" ref="Y570">IFERROR(INDEX(#REF!,MATCH($A553&amp;$D570,#REF!,0),MATCH(Y$3,#REF!,0)),0)</f>
        <v>0</v>
      </c>
      <c r="Z570" s="67">
        <f t="array" ref="Z570">IFERROR(INDEX(#REF!,MATCH($A553&amp;$D570,#REF!,0),MATCH(Z$3,#REF!,0)),0)</f>
        <v>0</v>
      </c>
      <c r="AA570" s="67">
        <f t="array" ref="AA570">IFERROR(INDEX(#REF!,MATCH($A553&amp;$D570,#REF!,0),MATCH(AA$3,#REF!,0)),0)</f>
        <v>0</v>
      </c>
      <c r="AB570" s="67">
        <f t="array" ref="AB570">IFERROR(INDEX(#REF!,MATCH($A553&amp;$D570,#REF!,0),MATCH(AB$3,#REF!,0)),0)</f>
        <v>0</v>
      </c>
      <c r="AC570" s="67">
        <f t="array" ref="AC570">IFERROR(INDEX(#REF!,MATCH($A553&amp;$D570,#REF!,0),MATCH(AC$3,#REF!,0)),0)</f>
        <v>0</v>
      </c>
      <c r="AD570" s="67">
        <f t="array" ref="AD570">IFERROR(INDEX(#REF!,MATCH($A553&amp;$D570,#REF!,0),MATCH(AD$3,#REF!,0)),0)</f>
        <v>0</v>
      </c>
      <c r="AE570" s="67">
        <f t="array" ref="AE570">IFERROR(INDEX(#REF!,MATCH($A553&amp;$D570,#REF!,0),MATCH(AE$3,#REF!,0)),0)</f>
        <v>0</v>
      </c>
      <c r="AF570" s="67">
        <f t="array" ref="AF570">IFERROR(INDEX(#REF!,MATCH($A553&amp;$D570,#REF!,0),MATCH(AF$3,#REF!,0)),0)</f>
        <v>0</v>
      </c>
      <c r="AG570" s="67">
        <f t="array" ref="AG570">IFERROR(INDEX(#REF!,MATCH($A553&amp;$D570,#REF!,0),MATCH(AG$3,#REF!,0)),0)</f>
        <v>0</v>
      </c>
      <c r="AH570" s="67">
        <f t="array" ref="AH570">IFERROR(INDEX(#REF!,MATCH($A553&amp;$D570,#REF!,0),MATCH(AH$3,#REF!,0)),0)</f>
        <v>0</v>
      </c>
      <c r="AI570" s="67">
        <f t="array" ref="AI570">IFERROR(INDEX(#REF!,MATCH($A553&amp;$D570,#REF!,0),MATCH(AI$3,#REF!,0)),0)</f>
        <v>0</v>
      </c>
      <c r="AJ570" s="67">
        <f t="array" ref="AJ570">IFERROR(INDEX(#REF!,MATCH($A553&amp;$D570,#REF!,0),MATCH(AJ$3,#REF!,0)),0)</f>
        <v>0</v>
      </c>
      <c r="AK570" s="60"/>
      <c r="AL570" s="87">
        <f t="shared" si="1533"/>
        <v>0</v>
      </c>
      <c r="AM570" s="62" t="e">
        <f>AL570/AL557</f>
        <v>#DIV/0!</v>
      </c>
      <c r="AN570" s="60" t="e">
        <f>D553&amp;D570</f>
        <v>#REF!</v>
      </c>
      <c r="AO570" s="67" t="e">
        <f t="shared" ref="AO570:AZ570" si="1594">((AO555*$G570*--(AND($BF570=0,$BG570=0))+$BF570*AO553+AO555*$BG570)*--(AO$3&gt;=$BH570))*(1+$BJ570*--(AO$3&gt;=$BK570))*--(IFERROR(MOD(MONTH(AO$3),$BI570),0)=0)</f>
        <v>#REF!</v>
      </c>
      <c r="AP570" s="67" t="e">
        <f t="shared" si="1594"/>
        <v>#REF!</v>
      </c>
      <c r="AQ570" s="67" t="e">
        <f t="shared" si="1594"/>
        <v>#REF!</v>
      </c>
      <c r="AR570" s="67" t="e">
        <f t="shared" si="1594"/>
        <v>#REF!</v>
      </c>
      <c r="AS570" s="67" t="e">
        <f t="shared" si="1594"/>
        <v>#REF!</v>
      </c>
      <c r="AT570" s="67" t="e">
        <f t="shared" si="1594"/>
        <v>#REF!</v>
      </c>
      <c r="AU570" s="67" t="e">
        <f t="shared" si="1594"/>
        <v>#REF!</v>
      </c>
      <c r="AV570" s="67" t="e">
        <f t="shared" si="1594"/>
        <v>#REF!</v>
      </c>
      <c r="AW570" s="67" t="e">
        <f t="shared" si="1594"/>
        <v>#REF!</v>
      </c>
      <c r="AX570" s="67" t="e">
        <f t="shared" si="1594"/>
        <v>#REF!</v>
      </c>
      <c r="AY570" s="67" t="e">
        <f t="shared" si="1594"/>
        <v>#REF!</v>
      </c>
      <c r="AZ570" s="67" t="e">
        <f t="shared" si="1594"/>
        <v>#REF!</v>
      </c>
      <c r="BA570" s="60"/>
      <c r="BB570" s="87" t="e">
        <f t="shared" si="1534"/>
        <v>#REF!</v>
      </c>
      <c r="BC570" s="62" t="e">
        <f>BB570/BB557</f>
        <v>#REF!</v>
      </c>
      <c r="BD570" s="60"/>
      <c r="BE570" s="67">
        <f>INDEX($BE$4:$BK$115,MATCH($D570,$D$4:$D$115,0),MATCH(BE$475,$BE$4:$BK$4,0))</f>
        <v>0</v>
      </c>
      <c r="BF570" s="119"/>
      <c r="BG570" s="120">
        <f>-10%*15%</f>
        <v>-1.4999999999999999E-2</v>
      </c>
      <c r="BH570" s="121" t="e">
        <f>BH555</f>
        <v>#REF!</v>
      </c>
      <c r="BI570" s="121">
        <f>INDEX($BE$4:$BK$115,MATCH($D570,$D$4:$D$115,0),MATCH(BI$475,$BE$4:$BK$4,0))</f>
        <v>0</v>
      </c>
      <c r="BJ570" s="120">
        <v>-1</v>
      </c>
      <c r="BK570" s="121">
        <v>45658</v>
      </c>
      <c r="BL570" s="60"/>
      <c r="BM570" s="67" t="e">
        <f>((BM555*$G570*--(AND($BF570=0,$BG570=0))+$BF570*BM553+BM555*$BG570)*--(BM$3&gt;=$BH570))*(1+$BJ570*--(BM$3&gt;=$BK570))*--(IFERROR(MOD(MONTH(BM$3),$BI570),0)=0)</f>
        <v>#REF!</v>
      </c>
      <c r="BN570" s="67" t="e">
        <f>((BN555*$G570*--(AND($BF570=0,$BG570=0))+$BF570*BN553+BN555*$BG570)*--(BN$3&gt;=$BH570))*(1+$BJ570*--(BN$3&gt;=$BK570))*--(IFERROR(MOD(MONTH(BN$3),$BI570),0)=0)</f>
        <v>#REF!</v>
      </c>
      <c r="BO570" s="67" t="e">
        <f>((BO555*$G570*--(AND($BF570=0,$BG570=0))+$BF570*BO553+BO555*$BG570)*--(BO$3&gt;=$BH570))*(1+$BJ570*--(BO$3&gt;=$BK570))*--(IFERROR(MOD(MONTH(BO$3),$BI570),0)=0)</f>
        <v>#REF!</v>
      </c>
      <c r="BP570" s="67" t="e">
        <f>((BP555*$G570*--(AND($BF570=0,$BG570=0))+$BF570*BP553+BP555*$BG570)*--(BP$3&gt;=$BH570))*(1+$BJ570*--(BP$3&gt;=$BK570))*--(IFERROR(MOD(MONTH(BP$3),$BI570),0)=0)</f>
        <v>#REF!</v>
      </c>
      <c r="BQ570" s="67" t="e">
        <f t="shared" ref="BQ570:BX570" si="1595">((BQ557*$G570*--(AND($BF570=0,$BG570=0))+$BF570+BQ557*$BG570)*--(BQ$3&gt;=$BH570))*(1+$BJ570*--(BQ$3&gt;=$BK570))*--(IFERROR(MOD(MONTH(BQ$3),$BI570),0)=0)</f>
        <v>#REF!</v>
      </c>
      <c r="BR570" s="67" t="e">
        <f t="shared" si="1595"/>
        <v>#REF!</v>
      </c>
      <c r="BS570" s="67" t="e">
        <f t="shared" si="1595"/>
        <v>#REF!</v>
      </c>
      <c r="BT570" s="67" t="e">
        <f t="shared" si="1595"/>
        <v>#REF!</v>
      </c>
      <c r="BU570" s="67" t="e">
        <f t="shared" si="1595"/>
        <v>#REF!</v>
      </c>
      <c r="BV570" s="67" t="e">
        <f t="shared" si="1595"/>
        <v>#REF!</v>
      </c>
      <c r="BW570" s="67" t="e">
        <f t="shared" si="1595"/>
        <v>#REF!</v>
      </c>
      <c r="BX570" s="67" t="e">
        <f t="shared" si="1595"/>
        <v>#REF!</v>
      </c>
      <c r="BY570" s="60"/>
      <c r="BZ570" s="87" t="e">
        <f t="shared" si="1535"/>
        <v>#REF!</v>
      </c>
      <c r="CA570" s="62" t="e">
        <f>BZ570/BZ557</f>
        <v>#REF!</v>
      </c>
      <c r="CB570" s="60"/>
      <c r="CC570" s="67" t="e">
        <f t="shared" ref="CC570:CN570" si="1596">((CC557*$G570*--(AND($BF570=0,$BG570=0))+$BF570+CC557*$BG570)*--(CC$3&gt;=$BH570))*(1+$BJ570*--(CC$3&gt;=$BK570))*--(IFERROR(MOD(MONTH(CC$3),$BI570),0)=0)</f>
        <v>#REF!</v>
      </c>
      <c r="CD570" s="67" t="e">
        <f t="shared" si="1596"/>
        <v>#REF!</v>
      </c>
      <c r="CE570" s="67" t="e">
        <f t="shared" si="1596"/>
        <v>#REF!</v>
      </c>
      <c r="CF570" s="67" t="e">
        <f t="shared" si="1596"/>
        <v>#REF!</v>
      </c>
      <c r="CG570" s="67" t="e">
        <f t="shared" si="1596"/>
        <v>#REF!</v>
      </c>
      <c r="CH570" s="67" t="e">
        <f t="shared" si="1596"/>
        <v>#REF!</v>
      </c>
      <c r="CI570" s="67" t="e">
        <f t="shared" si="1596"/>
        <v>#REF!</v>
      </c>
      <c r="CJ570" s="67" t="e">
        <f t="shared" si="1596"/>
        <v>#REF!</v>
      </c>
      <c r="CK570" s="67" t="e">
        <f t="shared" si="1596"/>
        <v>#REF!</v>
      </c>
      <c r="CL570" s="67" t="e">
        <f t="shared" si="1596"/>
        <v>#REF!</v>
      </c>
      <c r="CM570" s="67" t="e">
        <f t="shared" si="1596"/>
        <v>#REF!</v>
      </c>
      <c r="CN570" s="67" t="e">
        <f t="shared" si="1596"/>
        <v>#REF!</v>
      </c>
      <c r="CO570" s="60"/>
      <c r="CP570" s="87" t="e">
        <f t="shared" si="1536"/>
        <v>#REF!</v>
      </c>
      <c r="CQ570" s="62" t="e">
        <f>CP570/CP557</f>
        <v>#REF!</v>
      </c>
    </row>
    <row r="571" spans="1:95" ht="10.5" customHeight="1" outlineLevel="1" x14ac:dyDescent="0.25">
      <c r="A571" s="70" t="e">
        <f>IF(#REF!=1,B571&amp;D571,"")</f>
        <v>#REF!</v>
      </c>
      <c r="B571" s="70" t="s">
        <v>53</v>
      </c>
      <c r="C571" s="70" t="s">
        <v>257</v>
      </c>
      <c r="D571" s="60" t="s">
        <v>68</v>
      </c>
      <c r="E571" s="60" t="e">
        <f>D553</f>
        <v>#REF!</v>
      </c>
      <c r="F571" s="60"/>
      <c r="G571" s="62">
        <v>-0.21759288893801321</v>
      </c>
      <c r="H571" s="60"/>
      <c r="I571" s="67">
        <v>0</v>
      </c>
      <c r="J571" s="67">
        <v>0</v>
      </c>
      <c r="K571" s="67">
        <v>0</v>
      </c>
      <c r="L571" s="67">
        <v>0</v>
      </c>
      <c r="M571" s="67">
        <v>0</v>
      </c>
      <c r="N571" s="67">
        <v>0</v>
      </c>
      <c r="O571" s="67">
        <v>0</v>
      </c>
      <c r="P571" s="67">
        <v>0</v>
      </c>
      <c r="Q571" s="67">
        <v>0</v>
      </c>
      <c r="R571" s="67">
        <v>0</v>
      </c>
      <c r="S571" s="67">
        <v>0</v>
      </c>
      <c r="T571" s="67">
        <v>0</v>
      </c>
      <c r="U571" s="60"/>
      <c r="V571" s="87">
        <f t="shared" si="1532"/>
        <v>0</v>
      </c>
      <c r="W571" s="62" t="e">
        <f>V571/V555</f>
        <v>#REF!</v>
      </c>
      <c r="X571" s="60"/>
      <c r="Y571" s="67">
        <f t="array" ref="Y571">IFERROR(INDEX(#REF!,MATCH($A553&amp;$D571,#REF!,0),MATCH(Y$3,#REF!,0)),0)</f>
        <v>0</v>
      </c>
      <c r="Z571" s="67">
        <f t="array" ref="Z571">IFERROR(INDEX(#REF!,MATCH($A553&amp;$D571,#REF!,0),MATCH(Z$3,#REF!,0)),0)</f>
        <v>0</v>
      </c>
      <c r="AA571" s="67">
        <f t="array" ref="AA571">IFERROR(INDEX(#REF!,MATCH($A553&amp;$D571,#REF!,0),MATCH(AA$3,#REF!,0)),0)</f>
        <v>0</v>
      </c>
      <c r="AB571" s="67">
        <f t="array" ref="AB571">IFERROR(INDEX(#REF!,MATCH($A553&amp;$D571,#REF!,0),MATCH(AB$3,#REF!,0)),0)</f>
        <v>0</v>
      </c>
      <c r="AC571" s="67">
        <f t="array" ref="AC571">IFERROR(INDEX(#REF!,MATCH($A553&amp;$D571,#REF!,0),MATCH(AC$3,#REF!,0)),0)</f>
        <v>0</v>
      </c>
      <c r="AD571" s="67">
        <f t="array" ref="AD571">IFERROR(INDEX(#REF!,MATCH($A553&amp;$D571,#REF!,0),MATCH(AD$3,#REF!,0)),0)</f>
        <v>0</v>
      </c>
      <c r="AE571" s="67">
        <f t="array" ref="AE571">IFERROR(INDEX(#REF!,MATCH($A553&amp;$D571,#REF!,0),MATCH(AE$3,#REF!,0)),0)</f>
        <v>0</v>
      </c>
      <c r="AF571" s="67">
        <f t="array" ref="AF571">IFERROR(INDEX(#REF!,MATCH($A553&amp;$D571,#REF!,0),MATCH(AF$3,#REF!,0)),0)</f>
        <v>0</v>
      </c>
      <c r="AG571" s="67">
        <f t="array" ref="AG571">IFERROR(INDEX(#REF!,MATCH($A553&amp;$D571,#REF!,0),MATCH(AG$3,#REF!,0)),0)</f>
        <v>0</v>
      </c>
      <c r="AH571" s="67">
        <f t="array" ref="AH571">IFERROR(INDEX(#REF!,MATCH($A553&amp;$D571,#REF!,0),MATCH(AH$3,#REF!,0)),0)</f>
        <v>0</v>
      </c>
      <c r="AI571" s="67">
        <f t="array" ref="AI571">IFERROR(INDEX(#REF!,MATCH($A553&amp;$D571,#REF!,0),MATCH(AI$3,#REF!,0)),0)</f>
        <v>0</v>
      </c>
      <c r="AJ571" s="67">
        <f t="array" ref="AJ571">IFERROR(INDEX(#REF!,MATCH($A553&amp;$D571,#REF!,0),MATCH(AJ$3,#REF!,0)),0)</f>
        <v>0</v>
      </c>
      <c r="AK571" s="60"/>
      <c r="AL571" s="87">
        <f t="shared" si="1533"/>
        <v>0</v>
      </c>
      <c r="AM571" s="62" t="e">
        <f>AL571/AL555</f>
        <v>#DIV/0!</v>
      </c>
      <c r="AN571" s="60" t="e">
        <f>D553&amp;D571</f>
        <v>#REF!</v>
      </c>
      <c r="AO571" s="67" t="e">
        <f t="array" ref="AO571">((AO555*$G571*--(AND($BF571=0,$BG571=0))+$BF571+AO555*$BG571)*--(AO$3&gt;=$BH571))*(1+$BJ571*--(AO$3&gt;=$BK571))*--(IFERROR(MOD(MONTH(AO$3),$BI571),0)=0)*(1+IFERROR(INDEX(#REF!,MATCH($D553,#REF!,0),MATCH("AI"&amp;MONTH(AO$3),#REF!,0)),0))</f>
        <v>#REF!</v>
      </c>
      <c r="AP571" s="67" t="e">
        <f t="array" ref="AP571">((AP555*$G571*--(AND($BF571=0,$BG571=0))+$BF571+AP555*$BG571)*--(AP$3&gt;=$BH571))*(1+$BJ571*--(AP$3&gt;=$BK571))*--(IFERROR(MOD(MONTH(AP$3),$BI571),0)=0)*(1+IFERROR(INDEX(#REF!,MATCH($D553,#REF!,0),MATCH("AI"&amp;MONTH(AP$3),#REF!,0)),0))</f>
        <v>#REF!</v>
      </c>
      <c r="AQ571" s="67" t="e">
        <f t="array" ref="AQ571">((AQ555*$G571*--(AND($BF571=0,$BG571=0))+$BF571+AQ555*$BG571)*--(AQ$3&gt;=$BH571))*(1+$BJ571*--(AQ$3&gt;=$BK571))*--(IFERROR(MOD(MONTH(AQ$3),$BI571),0)=0)*(1+IFERROR(INDEX(#REF!,MATCH($D553,#REF!,0),MATCH("AI"&amp;MONTH(AQ$3),#REF!,0)),0))</f>
        <v>#REF!</v>
      </c>
      <c r="AR571" s="67" t="e">
        <f t="array" ref="AR571">((AR555*$G571*--(AND($BF571=0,$BG571=0))+$BF571+AR555*$BG571)*--(AR$3&gt;=$BH571))*(1+$BJ571*--(AR$3&gt;=$BK571))*--(IFERROR(MOD(MONTH(AR$3),$BI571),0)=0)*(1+IFERROR(INDEX(#REF!,MATCH($D553,#REF!,0),MATCH("AI"&amp;MONTH(AR$3),#REF!,0)),0))</f>
        <v>#REF!</v>
      </c>
      <c r="AS571" s="67" t="e">
        <f t="array" ref="AS571">((AS555*$G571*--(AND($BF571=0,$BG571=0))+$BF571+AS555*$BG571)*--(AS$3&gt;=$BH571))*(1+$BJ571*--(AS$3&gt;=$BK571))*--(IFERROR(MOD(MONTH(AS$3),$BI571),0)=0)*(1+IFERROR(INDEX(#REF!,MATCH($D553,#REF!,0),MATCH("AI"&amp;MONTH(AS$3),#REF!,0)),0))</f>
        <v>#REF!</v>
      </c>
      <c r="AT571" s="67" t="e">
        <f t="array" ref="AT571">((AT555*$G571*--(AND($BF571=0,$BG571=0))+$BF571+AT555*$BG571)*--(AT$3&gt;=$BH571))*(1+$BJ571*--(AT$3&gt;=$BK571))*--(IFERROR(MOD(MONTH(AT$3),$BI571),0)=0)*(1+IFERROR(INDEX(#REF!,MATCH($D553,#REF!,0),MATCH("AI"&amp;MONTH(AT$3),#REF!,0)),0))</f>
        <v>#REF!</v>
      </c>
      <c r="AU571" s="67" t="e">
        <f t="array" ref="AU571">((AU555*$G571*--(AND($BF571=0,$BG571=0))+$BF571+AU555*$BG571)*--(AU$3&gt;=$BH571))*(1+$BJ571*--(AU$3&gt;=$BK571))*--(IFERROR(MOD(MONTH(AU$3),$BI571),0)=0)*(1+IFERROR(INDEX(#REF!,MATCH($D553,#REF!,0),MATCH("AI"&amp;MONTH(AU$3),#REF!,0)),0))</f>
        <v>#REF!</v>
      </c>
      <c r="AV571" s="67" t="e">
        <f t="array" ref="AV571">((AV555*$G571*--(AND($BF571=0,$BG571=0))+$BF571+AV555*$BG571)*--(AV$3&gt;=$BH571))*(1+$BJ571*--(AV$3&gt;=$BK571))*--(IFERROR(MOD(MONTH(AV$3),$BI571),0)=0)*(1+IFERROR(INDEX(#REF!,MATCH($D553,#REF!,0),MATCH("AI"&amp;MONTH(AV$3),#REF!,0)),0))</f>
        <v>#REF!</v>
      </c>
      <c r="AW571" s="67" t="e">
        <f t="array" ref="AW571">((AW555*$G571*--(AND($BF571=0,$BG571=0))+$BF571+AW555*$BG571)*--(AW$3&gt;=$BH571))*(1+$BJ571*--(AW$3&gt;=$BK571))*--(IFERROR(MOD(MONTH(AW$3),$BI571),0)=0)*(1+IFERROR(INDEX(#REF!,MATCH($D553,#REF!,0),MATCH("AI"&amp;MONTH(AW$3),#REF!,0)),0))</f>
        <v>#REF!</v>
      </c>
      <c r="AX571" s="67" t="e">
        <f t="array" ref="AX571">((AX555*$G571*--(AND($BF571=0,$BG571=0))+$BF571+AX555*$BG571)*--(AX$3&gt;=$BH571))*(1+$BJ571*--(AX$3&gt;=$BK571))*--(IFERROR(MOD(MONTH(AX$3),$BI571),0)=0)*(1+IFERROR(INDEX(#REF!,MATCH($D553,#REF!,0),MATCH("AI"&amp;MONTH(AX$3),#REF!,0)),0))</f>
        <v>#REF!</v>
      </c>
      <c r="AY571" s="67" t="e">
        <f t="array" ref="AY571">((AY555*$G571*--(AND($BF571=0,$BG571=0))+$BF571+AY555*$BG571)*--(AY$3&gt;=$BH571))*(1+$BJ571*--(AY$3&gt;=$BK571))*--(IFERROR(MOD(MONTH(AY$3),$BI571),0)=0)*(1+IFERROR(INDEX(#REF!,MATCH($D553,#REF!,0),MATCH("AI"&amp;MONTH(AY$3),#REF!,0)),0))</f>
        <v>#REF!</v>
      </c>
      <c r="AZ571" s="67" t="e">
        <f t="array" ref="AZ571">((AZ555*$G571*--(AND($BF571=0,$BG571=0))+$BF571+AZ555*$BG571)*--(AZ$3&gt;=$BH571))*(1+$BJ571*--(AZ$3&gt;=$BK571))*--(IFERROR(MOD(MONTH(AZ$3),$BI571),0)=0)*(1+IFERROR(INDEX(#REF!,MATCH($D553,#REF!,0),MATCH("AI"&amp;MONTH(AZ$3),#REF!,0)),0))</f>
        <v>#REF!</v>
      </c>
      <c r="BA571" s="60"/>
      <c r="BB571" s="87" t="e">
        <f t="shared" si="1534"/>
        <v>#REF!</v>
      </c>
      <c r="BC571" s="62" t="e">
        <f>BB571/BB555</f>
        <v>#REF!</v>
      </c>
      <c r="BD571" s="60"/>
      <c r="BE571" s="94" t="e">
        <f t="array" ref="BE571">INDEX(#REF!,MATCH($D553,#REF!,0),MATCH("Carência",#REF!,0))</f>
        <v>#REF!</v>
      </c>
      <c r="BF571" s="141" t="e">
        <f t="array" ref="BF571">INDEX(#REF!,MATCH($D553,#REF!,0),MATCH($D571,#REF!,0))</f>
        <v>#REF!</v>
      </c>
      <c r="BG571" s="142" t="e">
        <f t="array" ref="BG571">INDEX(#REF!,MATCH($D553,#REF!,0),MATCH("CTO",#REF!,0))</f>
        <v>#REF!</v>
      </c>
      <c r="BH571" s="143" t="e">
        <f>EDATE(BH555,BE571)</f>
        <v>#REF!</v>
      </c>
      <c r="BI571" s="144"/>
      <c r="BJ571" s="142">
        <v>-1</v>
      </c>
      <c r="BK571" s="143">
        <v>45658</v>
      </c>
      <c r="BL571" s="60"/>
      <c r="BM571" s="67" t="e">
        <f t="array" ref="BM571">((BM555*$G571*--(AND($BF571=0,$BG571=0))+$BF571+BM555*$BG571)*--(BM$3&gt;=$BH571))*(1+$BJ571*--(BM$3&gt;=$BK571))*--(IFERROR(MOD(MONTH(BM$3),$BI571),0)=0)*(1+IFERROR(INDEX(#REF!,MATCH($D553,#REF!,0),MATCH("AI"&amp;MONTH(BM$3),#REF!,0)),0))</f>
        <v>#REF!</v>
      </c>
      <c r="BN571" s="67" t="e">
        <f t="array" ref="BN571">((BN555*$G571*--(AND($BF571=0,$BG571=0))+$BF571+BN555*$BG571)*--(BN$3&gt;=$BH571))*(1+$BJ571*--(BN$3&gt;=$BK571))*--(IFERROR(MOD(MONTH(BN$3),$BI571),0)=0)*(1+IFERROR(INDEX(#REF!,MATCH($D553,#REF!,0),MATCH("AI"&amp;MONTH(BN$3),#REF!,0)),0))</f>
        <v>#REF!</v>
      </c>
      <c r="BO571" s="67" t="e">
        <f t="array" ref="BO571">((BO555*$G571*--(AND($BF571=0,$BG571=0))+$BF571+BO555*$BG571)*--(BO$3&gt;=$BH571))*(1+$BJ571*--(BO$3&gt;=$BK571))*--(IFERROR(MOD(MONTH(BO$3),$BI571),0)=0)*(1+IFERROR(INDEX(#REF!,MATCH($D553,#REF!,0),MATCH("AI"&amp;MONTH(BO$3),#REF!,0)),0))</f>
        <v>#REF!</v>
      </c>
      <c r="BP571" s="67" t="e">
        <f t="array" ref="BP571">((BP555*$G571*--(AND($BF571=0,$BG571=0))+$BF571+BP555*$BG571)*--(BP$3&gt;=$BH571))*(1+$BJ571*--(BP$3&gt;=$BK571))*--(IFERROR(MOD(MONTH(BP$3),$BI571),0)=0)*(1+IFERROR(INDEX(#REF!,MATCH($D553,#REF!,0),MATCH("AI"&amp;MONTH(BP$3),#REF!,0)),0))</f>
        <v>#REF!</v>
      </c>
      <c r="BQ571" s="67" t="e">
        <f t="array" ref="BQ571">((BQ555*$G571*--(AND($BF571=0,$BG571=0))+$BF571+BQ555*$BG571)*--(BQ$3&gt;=$BH571))*(1+$BJ571*--(BQ$3&gt;=$BK571))*--(IFERROR(MOD(MONTH(BQ$3),$BI571),0)=0)*(1+IFERROR(INDEX(#REF!,MATCH($D553,#REF!,0),MATCH("AI"&amp;MONTH(BQ$3),#REF!,0)),0))</f>
        <v>#REF!</v>
      </c>
      <c r="BR571" s="67" t="e">
        <f t="array" ref="BR571">((BR555*$G571*--(AND($BF571=0,$BG571=0))+$BF571+BR555*$BG571)*--(BR$3&gt;=$BH571))*(1+$BJ571*--(BR$3&gt;=$BK571))*--(IFERROR(MOD(MONTH(BR$3),$BI571),0)=0)*(1+IFERROR(INDEX(#REF!,MATCH($D553,#REF!,0),MATCH("AI"&amp;MONTH(BR$3),#REF!,0)),0))</f>
        <v>#REF!</v>
      </c>
      <c r="BS571" s="67" t="e">
        <f t="array" ref="BS571">((BS555*$G571*--(AND($BF571=0,$BG571=0))+$BF571+BS555*$BG571)*--(BS$3&gt;=$BH571))*(1+$BJ571*--(BS$3&gt;=$BK571))*--(IFERROR(MOD(MONTH(BS$3),$BI571),0)=0)*(1+IFERROR(INDEX(#REF!,MATCH($D553,#REF!,0),MATCH("AI"&amp;MONTH(BS$3),#REF!,0)),0))</f>
        <v>#REF!</v>
      </c>
      <c r="BT571" s="67" t="e">
        <f t="array" ref="BT571">((BT555*$G571*--(AND($BF571=0,$BG571=0))+$BF571+BT555*$BG571)*--(BT$3&gt;=$BH571))*(1+$BJ571*--(BT$3&gt;=$BK571))*--(IFERROR(MOD(MONTH(BT$3),$BI571),0)=0)*(1+IFERROR(INDEX(#REF!,MATCH($D553,#REF!,0),MATCH("AI"&amp;MONTH(BT$3),#REF!,0)),0))</f>
        <v>#REF!</v>
      </c>
      <c r="BU571" s="67" t="e">
        <f t="array" ref="BU571">((BU555*$G571*--(AND($BF571=0,$BG571=0))+$BF571+BU555*$BG571)*--(BU$3&gt;=$BH571))*(1+$BJ571*--(BU$3&gt;=$BK571))*--(IFERROR(MOD(MONTH(BU$3),$BI571),0)=0)*(1+IFERROR(INDEX(#REF!,MATCH($D553,#REF!,0),MATCH("AI"&amp;MONTH(BU$3),#REF!,0)),0))</f>
        <v>#REF!</v>
      </c>
      <c r="BV571" s="67" t="e">
        <f t="array" ref="BV571">((BV555*$G571*--(AND($BF571=0,$BG571=0))+$BF571+BV555*$BG571)*--(BV$3&gt;=$BH571))*(1+$BJ571*--(BV$3&gt;=$BK571))*--(IFERROR(MOD(MONTH(BV$3),$BI571),0)=0)*(1+IFERROR(INDEX(#REF!,MATCH($D553,#REF!,0),MATCH("AI"&amp;MONTH(BV$3),#REF!,0)),0))</f>
        <v>#REF!</v>
      </c>
      <c r="BW571" s="67" t="e">
        <f t="array" ref="BW571">((BW555*$G571*--(AND($BF571=0,$BG571=0))+$BF571+BW555*$BG571)*--(BW$3&gt;=$BH571))*(1+$BJ571*--(BW$3&gt;=$BK571))*--(IFERROR(MOD(MONTH(BW$3),$BI571),0)=0)*(1+IFERROR(INDEX(#REF!,MATCH($D553,#REF!,0),MATCH("AI"&amp;MONTH(BW$3),#REF!,0)),0))</f>
        <v>#REF!</v>
      </c>
      <c r="BX571" s="67" t="e">
        <f t="array" ref="BX571">((BX555*$G571*--(AND($BF571=0,$BG571=0))+$BF571+BX555*$BG571)*--(BX$3&gt;=$BH571))*(1+$BJ571*--(BX$3&gt;=$BK571))*--(IFERROR(MOD(MONTH(BX$3),$BI571),0)=0)*(1+IFERROR(INDEX(#REF!,MATCH($D553,#REF!,0),MATCH("AI"&amp;MONTH(BX$3),#REF!,0)),0))</f>
        <v>#REF!</v>
      </c>
      <c r="BY571" s="60"/>
      <c r="BZ571" s="87" t="e">
        <f t="shared" si="1535"/>
        <v>#REF!</v>
      </c>
      <c r="CA571" s="62" t="e">
        <f>BZ571/BZ555</f>
        <v>#REF!</v>
      </c>
      <c r="CB571" s="60"/>
      <c r="CC571" s="67" t="e">
        <f t="array" ref="CC571">((CC555*$G571*--(AND($BF571=0,$BG571=0))+$BF571+CC555*$BG571)*--(CC$3&gt;=$BH571))*(1+$BJ571*--(CC$3&gt;=$BK571))*--(IFERROR(MOD(MONTH(CC$3),$BI571),0)=0)*(1+IFERROR(INDEX(#REF!,MATCH($D553,#REF!,0),MATCH("AI"&amp;MONTH(CC$3),#REF!,0)),0))</f>
        <v>#REF!</v>
      </c>
      <c r="CD571" s="67" t="e">
        <f t="array" ref="CD571">((CD555*$G571*--(AND($BF571=0,$BG571=0))+$BF571+CD555*$BG571)*--(CD$3&gt;=$BH571))*(1+$BJ571*--(CD$3&gt;=$BK571))*--(IFERROR(MOD(MONTH(CD$3),$BI571),0)=0)*(1+IFERROR(INDEX(#REF!,MATCH($D553,#REF!,0),MATCH("AI"&amp;MONTH(CD$3),#REF!,0)),0))</f>
        <v>#REF!</v>
      </c>
      <c r="CE571" s="67" t="e">
        <f t="array" ref="CE571">((CE555*$G571*--(AND($BF571=0,$BG571=0))+$BF571+CE555*$BG571)*--(CE$3&gt;=$BH571))*(1+$BJ571*--(CE$3&gt;=$BK571))*--(IFERROR(MOD(MONTH(CE$3),$BI571),0)=0)*(1+IFERROR(INDEX(#REF!,MATCH($D553,#REF!,0),MATCH("AI"&amp;MONTH(CE$3),#REF!,0)),0))</f>
        <v>#REF!</v>
      </c>
      <c r="CF571" s="67" t="e">
        <f t="array" ref="CF571">((CF555*$G571*--(AND($BF571=0,$BG571=0))+$BF571+CF555*$BG571)*--(CF$3&gt;=$BH571))*(1+$BJ571*--(CF$3&gt;=$BK571))*--(IFERROR(MOD(MONTH(CF$3),$BI571),0)=0)*(1+IFERROR(INDEX(#REF!,MATCH($D553,#REF!,0),MATCH("AI"&amp;MONTH(CF$3),#REF!,0)),0))</f>
        <v>#REF!</v>
      </c>
      <c r="CG571" s="67" t="e">
        <f t="array" ref="CG571">((CG555*$G571*--(AND($BF571=0,$BG571=0))+$BF571+CG555*$BG571)*--(CG$3&gt;=$BH571))*(1+$BJ571*--(CG$3&gt;=$BK571))*--(IFERROR(MOD(MONTH(CG$3),$BI571),0)=0)*(1+IFERROR(INDEX(#REF!,MATCH($D553,#REF!,0),MATCH("AI"&amp;MONTH(CG$3),#REF!,0)),0))</f>
        <v>#REF!</v>
      </c>
      <c r="CH571" s="67" t="e">
        <f t="array" ref="CH571">((CH555*$G571*--(AND($BF571=0,$BG571=0))+$BF571+CH555*$BG571)*--(CH$3&gt;=$BH571))*(1+$BJ571*--(CH$3&gt;=$BK571))*--(IFERROR(MOD(MONTH(CH$3),$BI571),0)=0)*(1+IFERROR(INDEX(#REF!,MATCH($D553,#REF!,0),MATCH("AI"&amp;MONTH(CH$3),#REF!,0)),0))</f>
        <v>#REF!</v>
      </c>
      <c r="CI571" s="67" t="e">
        <f t="array" ref="CI571">((CI555*$G571*--(AND($BF571=0,$BG571=0))+$BF571+CI555*$BG571)*--(CI$3&gt;=$BH571))*(1+$BJ571*--(CI$3&gt;=$BK571))*--(IFERROR(MOD(MONTH(CI$3),$BI571),0)=0)*(1+IFERROR(INDEX(#REF!,MATCH($D553,#REF!,0),MATCH("AI"&amp;MONTH(CI$3),#REF!,0)),0))</f>
        <v>#REF!</v>
      </c>
      <c r="CJ571" s="67" t="e">
        <f t="array" ref="CJ571">((CJ555*$G571*--(AND($BF571=0,$BG571=0))+$BF571+CJ555*$BG571)*--(CJ$3&gt;=$BH571))*(1+$BJ571*--(CJ$3&gt;=$BK571))*--(IFERROR(MOD(MONTH(CJ$3),$BI571),0)=0)*(1+IFERROR(INDEX(#REF!,MATCH($D553,#REF!,0),MATCH("AI"&amp;MONTH(CJ$3),#REF!,0)),0))</f>
        <v>#REF!</v>
      </c>
      <c r="CK571" s="67" t="e">
        <f t="array" ref="CK571">((CK555*$G571*--(AND($BF571=0,$BG571=0))+$BF571+CK555*$BG571)*--(CK$3&gt;=$BH571))*(1+$BJ571*--(CK$3&gt;=$BK571))*--(IFERROR(MOD(MONTH(CK$3),$BI571),0)=0)*(1+IFERROR(INDEX(#REF!,MATCH($D553,#REF!,0),MATCH("AI"&amp;MONTH(CK$3),#REF!,0)),0))</f>
        <v>#REF!</v>
      </c>
      <c r="CL571" s="67" t="e">
        <f t="array" ref="CL571">((CL555*$G571*--(AND($BF571=0,$BG571=0))+$BF571+CL555*$BG571)*--(CL$3&gt;=$BH571))*(1+$BJ571*--(CL$3&gt;=$BK571))*--(IFERROR(MOD(MONTH(CL$3),$BI571),0)=0)*(1+IFERROR(INDEX(#REF!,MATCH($D553,#REF!,0),MATCH("AI"&amp;MONTH(CL$3),#REF!,0)),0))</f>
        <v>#REF!</v>
      </c>
      <c r="CM571" s="67" t="e">
        <f t="array" ref="CM571">((CM555*$G571*--(AND($BF571=0,$BG571=0))+$BF571+CM555*$BG571)*--(CM$3&gt;=$BH571))*(1+$BJ571*--(CM$3&gt;=$BK571))*--(IFERROR(MOD(MONTH(CM$3),$BI571),0)=0)*(1+IFERROR(INDEX(#REF!,MATCH($D553,#REF!,0),MATCH("AI"&amp;MONTH(CM$3),#REF!,0)),0))</f>
        <v>#REF!</v>
      </c>
      <c r="CN571" s="67" t="e">
        <f t="array" ref="CN571">((CN555*$G571*--(AND($BF571=0,$BG571=0))+$BF571+CN555*$BG571)*--(CN$3&gt;=$BH571))*(1+$BJ571*--(CN$3&gt;=$BK571))*--(IFERROR(MOD(MONTH(CN$3),$BI571),0)=0)*(1+IFERROR(INDEX(#REF!,MATCH($D553,#REF!,0),MATCH("AI"&amp;MONTH(CN$3),#REF!,0)),0))</f>
        <v>#REF!</v>
      </c>
      <c r="CO571" s="60"/>
      <c r="CP571" s="87" t="e">
        <f t="shared" si="1536"/>
        <v>#REF!</v>
      </c>
      <c r="CQ571" s="62" t="e">
        <f>CP571/CP555</f>
        <v>#REF!</v>
      </c>
    </row>
    <row r="572" spans="1:95" ht="10.5" customHeight="1" outlineLevel="1" x14ac:dyDescent="0.25">
      <c r="A572" s="70" t="e">
        <f>IF(#REF!=1,B572&amp;D572,"")</f>
        <v>#REF!</v>
      </c>
      <c r="B572" s="70" t="s">
        <v>53</v>
      </c>
      <c r="C572" s="70"/>
      <c r="D572" s="60" t="s">
        <v>69</v>
      </c>
      <c r="E572" s="60" t="e">
        <f>D553</f>
        <v>#REF!</v>
      </c>
      <c r="F572" s="60"/>
      <c r="G572" s="62">
        <v>-7.4249683158962554E-4</v>
      </c>
      <c r="H572" s="60"/>
      <c r="I572" s="67">
        <v>0</v>
      </c>
      <c r="J572" s="67">
        <v>0</v>
      </c>
      <c r="K572" s="67">
        <v>0</v>
      </c>
      <c r="L572" s="67">
        <v>0</v>
      </c>
      <c r="M572" s="67">
        <v>0</v>
      </c>
      <c r="N572" s="67">
        <v>0</v>
      </c>
      <c r="O572" s="67">
        <v>0</v>
      </c>
      <c r="P572" s="67">
        <v>0</v>
      </c>
      <c r="Q572" s="67">
        <v>0</v>
      </c>
      <c r="R572" s="67">
        <v>0</v>
      </c>
      <c r="S572" s="67">
        <v>0</v>
      </c>
      <c r="T572" s="67">
        <v>0</v>
      </c>
      <c r="U572" s="60"/>
      <c r="V572" s="87">
        <f t="shared" si="1532"/>
        <v>0</v>
      </c>
      <c r="W572" s="62" t="e">
        <f>V572/V555</f>
        <v>#REF!</v>
      </c>
      <c r="X572" s="60"/>
      <c r="Y572" s="67">
        <f t="shared" ref="Y572:AJ572" si="1597">SUM(Y573:Y576)</f>
        <v>0</v>
      </c>
      <c r="Z572" s="67">
        <f t="shared" si="1597"/>
        <v>0</v>
      </c>
      <c r="AA572" s="67">
        <f t="shared" si="1597"/>
        <v>0</v>
      </c>
      <c r="AB572" s="67">
        <f t="shared" si="1597"/>
        <v>0</v>
      </c>
      <c r="AC572" s="67">
        <f t="shared" si="1597"/>
        <v>0</v>
      </c>
      <c r="AD572" s="67">
        <f t="shared" si="1597"/>
        <v>0</v>
      </c>
      <c r="AE572" s="67">
        <f t="shared" si="1597"/>
        <v>0</v>
      </c>
      <c r="AF572" s="67">
        <f t="shared" si="1597"/>
        <v>0</v>
      </c>
      <c r="AG572" s="67">
        <f t="shared" si="1597"/>
        <v>0</v>
      </c>
      <c r="AH572" s="67">
        <f t="shared" si="1597"/>
        <v>0</v>
      </c>
      <c r="AI572" s="67">
        <f t="shared" si="1597"/>
        <v>0</v>
      </c>
      <c r="AJ572" s="67">
        <f t="shared" si="1597"/>
        <v>0</v>
      </c>
      <c r="AK572" s="60"/>
      <c r="AL572" s="87">
        <f t="shared" si="1533"/>
        <v>0</v>
      </c>
      <c r="AM572" s="62" t="e">
        <f>AL572/AL555</f>
        <v>#DIV/0!</v>
      </c>
      <c r="AN572" s="60" t="e">
        <f>D553&amp;D572</f>
        <v>#REF!</v>
      </c>
      <c r="AO572" s="67" t="e">
        <f t="shared" ref="AO572:AZ572" si="1598">SUM(AO573:AO576)</f>
        <v>#REF!</v>
      </c>
      <c r="AP572" s="67" t="e">
        <f t="shared" si="1598"/>
        <v>#REF!</v>
      </c>
      <c r="AQ572" s="67" t="e">
        <f t="shared" si="1598"/>
        <v>#REF!</v>
      </c>
      <c r="AR572" s="67" t="e">
        <f t="shared" si="1598"/>
        <v>#REF!</v>
      </c>
      <c r="AS572" s="67" t="e">
        <f t="shared" si="1598"/>
        <v>#REF!</v>
      </c>
      <c r="AT572" s="67" t="e">
        <f t="shared" si="1598"/>
        <v>#REF!</v>
      </c>
      <c r="AU572" s="67" t="e">
        <f t="shared" si="1598"/>
        <v>#REF!</v>
      </c>
      <c r="AV572" s="67" t="e">
        <f t="shared" si="1598"/>
        <v>#REF!</v>
      </c>
      <c r="AW572" s="67" t="e">
        <f t="shared" si="1598"/>
        <v>#REF!</v>
      </c>
      <c r="AX572" s="67" t="e">
        <f t="shared" si="1598"/>
        <v>#REF!</v>
      </c>
      <c r="AY572" s="67" t="e">
        <f t="shared" si="1598"/>
        <v>#REF!</v>
      </c>
      <c r="AZ572" s="67" t="e">
        <f t="shared" si="1598"/>
        <v>#REF!</v>
      </c>
      <c r="BA572" s="60"/>
      <c r="BB572" s="87" t="e">
        <f t="shared" si="1534"/>
        <v>#REF!</v>
      </c>
      <c r="BC572" s="62" t="e">
        <f>BB572/BB555</f>
        <v>#REF!</v>
      </c>
      <c r="BD572" s="60"/>
      <c r="BE572" s="67">
        <f t="shared" ref="BE572:BG576" si="1599">INDEX($BE$4:$BK$115,MATCH($D572,$D$4:$D$115,0),MATCH(BE$475,$BE$4:$BK$4,0))</f>
        <v>0</v>
      </c>
      <c r="BF572" s="119">
        <f t="shared" si="1599"/>
        <v>0</v>
      </c>
      <c r="BG572" s="120">
        <f t="shared" si="1599"/>
        <v>0</v>
      </c>
      <c r="BH572" s="121" t="e">
        <f>BH555</f>
        <v>#REF!</v>
      </c>
      <c r="BI572" s="121">
        <f t="shared" ref="BI572:BI579" si="1600">INDEX($BE$4:$BK$115,MATCH($D572,$D$4:$D$115,0),MATCH(BI$475,$BE$4:$BK$4,0))</f>
        <v>0</v>
      </c>
      <c r="BJ572" s="120">
        <v>-1</v>
      </c>
      <c r="BK572" s="121">
        <v>45658</v>
      </c>
      <c r="BL572" s="60"/>
      <c r="BM572" s="67" t="e">
        <f t="shared" ref="BM572:BX572" si="1601">SUM(BM573:BM576)</f>
        <v>#REF!</v>
      </c>
      <c r="BN572" s="67" t="e">
        <f t="shared" si="1601"/>
        <v>#REF!</v>
      </c>
      <c r="BO572" s="67" t="e">
        <f t="shared" si="1601"/>
        <v>#REF!</v>
      </c>
      <c r="BP572" s="67" t="e">
        <f t="shared" si="1601"/>
        <v>#REF!</v>
      </c>
      <c r="BQ572" s="67" t="e">
        <f t="shared" si="1601"/>
        <v>#REF!</v>
      </c>
      <c r="BR572" s="67" t="e">
        <f t="shared" si="1601"/>
        <v>#REF!</v>
      </c>
      <c r="BS572" s="67" t="e">
        <f t="shared" si="1601"/>
        <v>#REF!</v>
      </c>
      <c r="BT572" s="67" t="e">
        <f t="shared" si="1601"/>
        <v>#REF!</v>
      </c>
      <c r="BU572" s="67" t="e">
        <f t="shared" si="1601"/>
        <v>#REF!</v>
      </c>
      <c r="BV572" s="67" t="e">
        <f t="shared" si="1601"/>
        <v>#REF!</v>
      </c>
      <c r="BW572" s="67" t="e">
        <f t="shared" si="1601"/>
        <v>#REF!</v>
      </c>
      <c r="BX572" s="67" t="e">
        <f t="shared" si="1601"/>
        <v>#REF!</v>
      </c>
      <c r="BY572" s="60"/>
      <c r="BZ572" s="87" t="e">
        <f t="shared" si="1535"/>
        <v>#REF!</v>
      </c>
      <c r="CA572" s="62" t="e">
        <f>BZ572/BZ555</f>
        <v>#REF!</v>
      </c>
      <c r="CB572" s="60"/>
      <c r="CC572" s="67" t="e">
        <f t="shared" ref="CC572:CN572" si="1602">SUM(CC573:CC576)</f>
        <v>#REF!</v>
      </c>
      <c r="CD572" s="67" t="e">
        <f t="shared" si="1602"/>
        <v>#REF!</v>
      </c>
      <c r="CE572" s="67" t="e">
        <f t="shared" si="1602"/>
        <v>#REF!</v>
      </c>
      <c r="CF572" s="67" t="e">
        <f t="shared" si="1602"/>
        <v>#REF!</v>
      </c>
      <c r="CG572" s="67" t="e">
        <f t="shared" si="1602"/>
        <v>#REF!</v>
      </c>
      <c r="CH572" s="67" t="e">
        <f t="shared" si="1602"/>
        <v>#REF!</v>
      </c>
      <c r="CI572" s="67" t="e">
        <f t="shared" si="1602"/>
        <v>#REF!</v>
      </c>
      <c r="CJ572" s="67" t="e">
        <f t="shared" si="1602"/>
        <v>#REF!</v>
      </c>
      <c r="CK572" s="67" t="e">
        <f t="shared" si="1602"/>
        <v>#REF!</v>
      </c>
      <c r="CL572" s="67" t="e">
        <f t="shared" si="1602"/>
        <v>#REF!</v>
      </c>
      <c r="CM572" s="67" t="e">
        <f t="shared" si="1602"/>
        <v>#REF!</v>
      </c>
      <c r="CN572" s="67" t="e">
        <f t="shared" si="1602"/>
        <v>#REF!</v>
      </c>
      <c r="CO572" s="60"/>
      <c r="CP572" s="87" t="e">
        <f t="shared" si="1536"/>
        <v>#REF!</v>
      </c>
      <c r="CQ572" s="62" t="e">
        <f>CP572/CP555</f>
        <v>#REF!</v>
      </c>
    </row>
    <row r="573" spans="1:95" ht="10.5" customHeight="1" outlineLevel="2" x14ac:dyDescent="0.25">
      <c r="A573" s="70" t="e">
        <f>IF(#REF!=1,B573&amp;D573,"")</f>
        <v>#REF!</v>
      </c>
      <c r="B573" s="114" t="s">
        <v>53</v>
      </c>
      <c r="C573" s="78" t="s">
        <v>258</v>
      </c>
      <c r="D573" s="79" t="s">
        <v>259</v>
      </c>
      <c r="E573" s="79" t="e">
        <f>D553</f>
        <v>#REF!</v>
      </c>
      <c r="F573" s="79"/>
      <c r="G573" s="85">
        <v>0</v>
      </c>
      <c r="H573" s="79"/>
      <c r="I573" s="94">
        <v>0</v>
      </c>
      <c r="J573" s="94">
        <v>0</v>
      </c>
      <c r="K573" s="94">
        <v>0</v>
      </c>
      <c r="L573" s="94">
        <v>0</v>
      </c>
      <c r="M573" s="94">
        <v>0</v>
      </c>
      <c r="N573" s="94">
        <v>0</v>
      </c>
      <c r="O573" s="94">
        <v>0</v>
      </c>
      <c r="P573" s="94">
        <v>0</v>
      </c>
      <c r="Q573" s="94">
        <v>0</v>
      </c>
      <c r="R573" s="94">
        <v>0</v>
      </c>
      <c r="S573" s="94">
        <v>0</v>
      </c>
      <c r="T573" s="94">
        <v>0</v>
      </c>
      <c r="U573" s="79"/>
      <c r="V573" s="80"/>
      <c r="W573" s="85" t="e">
        <f>V573/V555</f>
        <v>#REF!</v>
      </c>
      <c r="X573" s="60"/>
      <c r="Y573" s="94">
        <f t="array" ref="Y573">IFERROR(INDEX(#REF!,MATCH($A553&amp;$D573,#REF!,0),MATCH(Y$3,#REF!,0)),0)</f>
        <v>0</v>
      </c>
      <c r="Z573" s="94">
        <f t="array" ref="Z573">IFERROR(INDEX(#REF!,MATCH($A553&amp;$D573,#REF!,0),MATCH(Z$3,#REF!,0)),0)</f>
        <v>0</v>
      </c>
      <c r="AA573" s="94">
        <f t="array" ref="AA573">IFERROR(INDEX(#REF!,MATCH($A553&amp;$D573,#REF!,0),MATCH(AA$3,#REF!,0)),0)</f>
        <v>0</v>
      </c>
      <c r="AB573" s="94">
        <f t="array" ref="AB573">IFERROR(INDEX(#REF!,MATCH($A553&amp;$D573,#REF!,0),MATCH(AB$3,#REF!,0)),0)</f>
        <v>0</v>
      </c>
      <c r="AC573" s="94">
        <f t="array" ref="AC573">IFERROR(INDEX(#REF!,MATCH($A553&amp;$D573,#REF!,0),MATCH(AC$3,#REF!,0)),0)</f>
        <v>0</v>
      </c>
      <c r="AD573" s="94">
        <f t="array" ref="AD573">IFERROR(INDEX(#REF!,MATCH($A553&amp;$D573,#REF!,0),MATCH(AD$3,#REF!,0)),0)</f>
        <v>0</v>
      </c>
      <c r="AE573" s="94">
        <f t="array" ref="AE573">IFERROR(INDEX(#REF!,MATCH($A553&amp;$D573,#REF!,0),MATCH(AE$3,#REF!,0)),0)</f>
        <v>0</v>
      </c>
      <c r="AF573" s="94">
        <f t="array" ref="AF573">IFERROR(INDEX(#REF!,MATCH($A553&amp;$D573,#REF!,0),MATCH(AF$3,#REF!,0)),0)</f>
        <v>0</v>
      </c>
      <c r="AG573" s="94">
        <f t="array" ref="AG573">IFERROR(INDEX(#REF!,MATCH($A553&amp;$D573,#REF!,0),MATCH(AG$3,#REF!,0)),0)</f>
        <v>0</v>
      </c>
      <c r="AH573" s="94">
        <f t="array" ref="AH573">IFERROR(INDEX(#REF!,MATCH($A553&amp;$D573,#REF!,0),MATCH(AH$3,#REF!,0)),0)</f>
        <v>0</v>
      </c>
      <c r="AI573" s="94">
        <f t="array" ref="AI573">IFERROR(INDEX(#REF!,MATCH($A553&amp;$D573,#REF!,0),MATCH(AI$3,#REF!,0)),0)</f>
        <v>0</v>
      </c>
      <c r="AJ573" s="94">
        <f t="array" ref="AJ573">IFERROR(INDEX(#REF!,MATCH($A553&amp;$D573,#REF!,0),MATCH(AJ$3,#REF!,0)),0)</f>
        <v>0</v>
      </c>
      <c r="AK573" s="79"/>
      <c r="AL573" s="80"/>
      <c r="AM573" s="85" t="e">
        <f>AL573/AL555</f>
        <v>#DIV/0!</v>
      </c>
      <c r="AN573" s="60" t="e">
        <f>D553&amp;D573</f>
        <v>#REF!</v>
      </c>
      <c r="AO573" s="94" t="e">
        <f t="shared" ref="AO573:AZ573" si="1603">(AO555*$G573*--(AND($BF573=0,$BG573=0))+$BF573+AO555*$BG573)*--(AO$3&gt;=$BH573)*((1+$BJ573)*--(AO$3&gt;=$BH573))</f>
        <v>#REF!</v>
      </c>
      <c r="AP573" s="94" t="e">
        <f t="shared" si="1603"/>
        <v>#REF!</v>
      </c>
      <c r="AQ573" s="94" t="e">
        <f t="shared" si="1603"/>
        <v>#REF!</v>
      </c>
      <c r="AR573" s="94" t="e">
        <f t="shared" si="1603"/>
        <v>#REF!</v>
      </c>
      <c r="AS573" s="94" t="e">
        <f t="shared" si="1603"/>
        <v>#REF!</v>
      </c>
      <c r="AT573" s="94" t="e">
        <f t="shared" si="1603"/>
        <v>#REF!</v>
      </c>
      <c r="AU573" s="94" t="e">
        <f t="shared" si="1603"/>
        <v>#REF!</v>
      </c>
      <c r="AV573" s="94" t="e">
        <f t="shared" si="1603"/>
        <v>#REF!</v>
      </c>
      <c r="AW573" s="94" t="e">
        <f t="shared" si="1603"/>
        <v>#REF!</v>
      </c>
      <c r="AX573" s="94" t="e">
        <f t="shared" si="1603"/>
        <v>#REF!</v>
      </c>
      <c r="AY573" s="94" t="e">
        <f t="shared" si="1603"/>
        <v>#REF!</v>
      </c>
      <c r="AZ573" s="94" t="e">
        <f t="shared" si="1603"/>
        <v>#REF!</v>
      </c>
      <c r="BA573" s="79"/>
      <c r="BB573" s="80"/>
      <c r="BC573" s="85" t="e">
        <f>BB573/BB555</f>
        <v>#REF!</v>
      </c>
      <c r="BD573" s="60"/>
      <c r="BE573" s="94">
        <f t="shared" si="1599"/>
        <v>0</v>
      </c>
      <c r="BF573" s="115">
        <f t="shared" si="1599"/>
        <v>0</v>
      </c>
      <c r="BG573" s="112">
        <f t="shared" si="1599"/>
        <v>0</v>
      </c>
      <c r="BH573" s="111" t="e">
        <f>BH555</f>
        <v>#REF!</v>
      </c>
      <c r="BI573" s="111">
        <f t="shared" si="1600"/>
        <v>0</v>
      </c>
      <c r="BJ573" s="112">
        <v>-1</v>
      </c>
      <c r="BK573" s="111">
        <v>45658</v>
      </c>
      <c r="BL573" s="60"/>
      <c r="BM573" s="94" t="e">
        <f t="shared" ref="BM573:BX573" si="1604">(BM555*$G573*--(AND($BF573=0,$BG573=0))+$BF573+BM555*$BG573)*--(BM$3&gt;=$BH573)*((1+$BJ573)*--(BM$3&gt;=$BH573))</f>
        <v>#REF!</v>
      </c>
      <c r="BN573" s="94" t="e">
        <f t="shared" si="1604"/>
        <v>#REF!</v>
      </c>
      <c r="BO573" s="94" t="e">
        <f t="shared" si="1604"/>
        <v>#REF!</v>
      </c>
      <c r="BP573" s="94" t="e">
        <f t="shared" si="1604"/>
        <v>#REF!</v>
      </c>
      <c r="BQ573" s="94" t="e">
        <f t="shared" si="1604"/>
        <v>#REF!</v>
      </c>
      <c r="BR573" s="94" t="e">
        <f t="shared" si="1604"/>
        <v>#REF!</v>
      </c>
      <c r="BS573" s="94" t="e">
        <f t="shared" si="1604"/>
        <v>#REF!</v>
      </c>
      <c r="BT573" s="94" t="e">
        <f t="shared" si="1604"/>
        <v>#REF!</v>
      </c>
      <c r="BU573" s="94" t="e">
        <f t="shared" si="1604"/>
        <v>#REF!</v>
      </c>
      <c r="BV573" s="94" t="e">
        <f t="shared" si="1604"/>
        <v>#REF!</v>
      </c>
      <c r="BW573" s="94" t="e">
        <f t="shared" si="1604"/>
        <v>#REF!</v>
      </c>
      <c r="BX573" s="94" t="e">
        <f t="shared" si="1604"/>
        <v>#REF!</v>
      </c>
      <c r="BY573" s="79"/>
      <c r="BZ573" s="80"/>
      <c r="CA573" s="85" t="e">
        <f>BZ573/BZ555</f>
        <v>#REF!</v>
      </c>
      <c r="CB573" s="60"/>
      <c r="CC573" s="94" t="e">
        <f t="shared" ref="CC573:CN573" si="1605">(CC555*$G573*--(AND($BF573=0,$BG573=0))+$BF573+CC555*$BG573)*--(CC$3&gt;=$BH573)*((1+$BJ573)*--(CC$3&gt;=$BH573))</f>
        <v>#REF!</v>
      </c>
      <c r="CD573" s="94" t="e">
        <f t="shared" si="1605"/>
        <v>#REF!</v>
      </c>
      <c r="CE573" s="94" t="e">
        <f t="shared" si="1605"/>
        <v>#REF!</v>
      </c>
      <c r="CF573" s="94" t="e">
        <f t="shared" si="1605"/>
        <v>#REF!</v>
      </c>
      <c r="CG573" s="94" t="e">
        <f t="shared" si="1605"/>
        <v>#REF!</v>
      </c>
      <c r="CH573" s="94" t="e">
        <f t="shared" si="1605"/>
        <v>#REF!</v>
      </c>
      <c r="CI573" s="94" t="e">
        <f t="shared" si="1605"/>
        <v>#REF!</v>
      </c>
      <c r="CJ573" s="94" t="e">
        <f t="shared" si="1605"/>
        <v>#REF!</v>
      </c>
      <c r="CK573" s="94" t="e">
        <f t="shared" si="1605"/>
        <v>#REF!</v>
      </c>
      <c r="CL573" s="94" t="e">
        <f t="shared" si="1605"/>
        <v>#REF!</v>
      </c>
      <c r="CM573" s="94" t="e">
        <f t="shared" si="1605"/>
        <v>#REF!</v>
      </c>
      <c r="CN573" s="94" t="e">
        <f t="shared" si="1605"/>
        <v>#REF!</v>
      </c>
      <c r="CO573" s="79"/>
      <c r="CP573" s="80"/>
      <c r="CQ573" s="85" t="e">
        <f>CP573/CP555</f>
        <v>#REF!</v>
      </c>
    </row>
    <row r="574" spans="1:95" ht="10.5" customHeight="1" outlineLevel="2" x14ac:dyDescent="0.25">
      <c r="A574" s="70" t="e">
        <f>IF(#REF!=1,B574&amp;D574,"")</f>
        <v>#REF!</v>
      </c>
      <c r="B574" s="114" t="s">
        <v>53</v>
      </c>
      <c r="C574" s="78" t="s">
        <v>260</v>
      </c>
      <c r="D574" s="79" t="s">
        <v>260</v>
      </c>
      <c r="E574" s="79" t="e">
        <f>D553</f>
        <v>#REF!</v>
      </c>
      <c r="F574" s="79"/>
      <c r="G574" s="85">
        <v>0</v>
      </c>
      <c r="H574" s="79"/>
      <c r="I574" s="94">
        <v>0</v>
      </c>
      <c r="J574" s="94">
        <v>0</v>
      </c>
      <c r="K574" s="94">
        <v>0</v>
      </c>
      <c r="L574" s="94">
        <v>0</v>
      </c>
      <c r="M574" s="94">
        <v>0</v>
      </c>
      <c r="N574" s="94">
        <v>0</v>
      </c>
      <c r="O574" s="94">
        <v>0</v>
      </c>
      <c r="P574" s="94">
        <v>0</v>
      </c>
      <c r="Q574" s="94">
        <v>0</v>
      </c>
      <c r="R574" s="94">
        <v>0</v>
      </c>
      <c r="S574" s="94">
        <v>0</v>
      </c>
      <c r="T574" s="94">
        <v>0</v>
      </c>
      <c r="U574" s="79"/>
      <c r="V574" s="80"/>
      <c r="W574" s="85" t="e">
        <f>V574/V555</f>
        <v>#REF!</v>
      </c>
      <c r="X574" s="60"/>
      <c r="Y574" s="94">
        <f t="array" ref="Y574">IFERROR(INDEX(#REF!,MATCH($A553&amp;$D574,#REF!,0),MATCH(Y$3,#REF!,0)),0)</f>
        <v>0</v>
      </c>
      <c r="Z574" s="94">
        <f t="array" ref="Z574">IFERROR(INDEX(#REF!,MATCH($A553&amp;$D574,#REF!,0),MATCH(Z$3,#REF!,0)),0)</f>
        <v>0</v>
      </c>
      <c r="AA574" s="94">
        <f t="array" ref="AA574">IFERROR(INDEX(#REF!,MATCH($A553&amp;$D574,#REF!,0),MATCH(AA$3,#REF!,0)),0)</f>
        <v>0</v>
      </c>
      <c r="AB574" s="94">
        <f t="array" ref="AB574">IFERROR(INDEX(#REF!,MATCH($A553&amp;$D574,#REF!,0),MATCH(AB$3,#REF!,0)),0)</f>
        <v>0</v>
      </c>
      <c r="AC574" s="94">
        <f t="array" ref="AC574">IFERROR(INDEX(#REF!,MATCH($A553&amp;$D574,#REF!,0),MATCH(AC$3,#REF!,0)),0)</f>
        <v>0</v>
      </c>
      <c r="AD574" s="94">
        <f t="array" ref="AD574">IFERROR(INDEX(#REF!,MATCH($A553&amp;$D574,#REF!,0),MATCH(AD$3,#REF!,0)),0)</f>
        <v>0</v>
      </c>
      <c r="AE574" s="94">
        <f t="array" ref="AE574">IFERROR(INDEX(#REF!,MATCH($A553&amp;$D574,#REF!,0),MATCH(AE$3,#REF!,0)),0)</f>
        <v>0</v>
      </c>
      <c r="AF574" s="94">
        <f t="array" ref="AF574">IFERROR(INDEX(#REF!,MATCH($A553&amp;$D574,#REF!,0),MATCH(AF$3,#REF!,0)),0)</f>
        <v>0</v>
      </c>
      <c r="AG574" s="94">
        <f t="array" ref="AG574">IFERROR(INDEX(#REF!,MATCH($A553&amp;$D574,#REF!,0),MATCH(AG$3,#REF!,0)),0)</f>
        <v>0</v>
      </c>
      <c r="AH574" s="94">
        <f t="array" ref="AH574">IFERROR(INDEX(#REF!,MATCH($A553&amp;$D574,#REF!,0),MATCH(AH$3,#REF!,0)),0)</f>
        <v>0</v>
      </c>
      <c r="AI574" s="94">
        <f t="array" ref="AI574">IFERROR(INDEX(#REF!,MATCH($A553&amp;$D574,#REF!,0),MATCH(AI$3,#REF!,0)),0)</f>
        <v>0</v>
      </c>
      <c r="AJ574" s="94">
        <f t="array" ref="AJ574">IFERROR(INDEX(#REF!,MATCH($A553&amp;$D574,#REF!,0),MATCH(AJ$3,#REF!,0)),0)</f>
        <v>0</v>
      </c>
      <c r="AK574" s="79"/>
      <c r="AL574" s="80"/>
      <c r="AM574" s="85" t="e">
        <f>AL574/AL555</f>
        <v>#DIV/0!</v>
      </c>
      <c r="AN574" s="60" t="e">
        <f>D553&amp;D574</f>
        <v>#REF!</v>
      </c>
      <c r="AO574" s="94" t="e">
        <f t="shared" ref="AO574:AZ574" si="1606">(AO555*$G574*--(AND($BF574=0,$BG574=0))+$BF574+AO555*$BG574)*--(AO$3&gt;=$BH574)*((1+$BJ574)*--(AO$3&gt;=$BH574))</f>
        <v>#REF!</v>
      </c>
      <c r="AP574" s="94" t="e">
        <f t="shared" si="1606"/>
        <v>#REF!</v>
      </c>
      <c r="AQ574" s="94" t="e">
        <f t="shared" si="1606"/>
        <v>#REF!</v>
      </c>
      <c r="AR574" s="94" t="e">
        <f t="shared" si="1606"/>
        <v>#REF!</v>
      </c>
      <c r="AS574" s="94" t="e">
        <f t="shared" si="1606"/>
        <v>#REF!</v>
      </c>
      <c r="AT574" s="94" t="e">
        <f t="shared" si="1606"/>
        <v>#REF!</v>
      </c>
      <c r="AU574" s="94" t="e">
        <f t="shared" si="1606"/>
        <v>#REF!</v>
      </c>
      <c r="AV574" s="94" t="e">
        <f t="shared" si="1606"/>
        <v>#REF!</v>
      </c>
      <c r="AW574" s="94" t="e">
        <f t="shared" si="1606"/>
        <v>#REF!</v>
      </c>
      <c r="AX574" s="94" t="e">
        <f t="shared" si="1606"/>
        <v>#REF!</v>
      </c>
      <c r="AY574" s="94" t="e">
        <f t="shared" si="1606"/>
        <v>#REF!</v>
      </c>
      <c r="AZ574" s="94" t="e">
        <f t="shared" si="1606"/>
        <v>#REF!</v>
      </c>
      <c r="BA574" s="79"/>
      <c r="BB574" s="80"/>
      <c r="BC574" s="85" t="e">
        <f>BB574/BB555</f>
        <v>#REF!</v>
      </c>
      <c r="BD574" s="60"/>
      <c r="BE574" s="94">
        <f t="shared" si="1599"/>
        <v>0</v>
      </c>
      <c r="BF574" s="115">
        <f t="shared" si="1599"/>
        <v>-300</v>
      </c>
      <c r="BG574" s="112">
        <f t="shared" si="1599"/>
        <v>0</v>
      </c>
      <c r="BH574" s="111" t="e">
        <f>BH555</f>
        <v>#REF!</v>
      </c>
      <c r="BI574" s="111">
        <f t="shared" si="1600"/>
        <v>0</v>
      </c>
      <c r="BJ574" s="112">
        <v>-1</v>
      </c>
      <c r="BK574" s="111">
        <v>45658</v>
      </c>
      <c r="BL574" s="60"/>
      <c r="BM574" s="94" t="e">
        <f t="shared" ref="BM574:BX574" si="1607">(BM555*$G574*--(AND($BF574=0,$BG574=0))+$BF574+BM555*$BG574)*--(BM$3&gt;=$BH574)*((1+$BJ574)*--(BM$3&gt;=$BH574))</f>
        <v>#REF!</v>
      </c>
      <c r="BN574" s="94" t="e">
        <f t="shared" si="1607"/>
        <v>#REF!</v>
      </c>
      <c r="BO574" s="94" t="e">
        <f t="shared" si="1607"/>
        <v>#REF!</v>
      </c>
      <c r="BP574" s="94" t="e">
        <f t="shared" si="1607"/>
        <v>#REF!</v>
      </c>
      <c r="BQ574" s="94" t="e">
        <f t="shared" si="1607"/>
        <v>#REF!</v>
      </c>
      <c r="BR574" s="94" t="e">
        <f t="shared" si="1607"/>
        <v>#REF!</v>
      </c>
      <c r="BS574" s="94" t="e">
        <f t="shared" si="1607"/>
        <v>#REF!</v>
      </c>
      <c r="BT574" s="94" t="e">
        <f t="shared" si="1607"/>
        <v>#REF!</v>
      </c>
      <c r="BU574" s="94" t="e">
        <f t="shared" si="1607"/>
        <v>#REF!</v>
      </c>
      <c r="BV574" s="94" t="e">
        <f t="shared" si="1607"/>
        <v>#REF!</v>
      </c>
      <c r="BW574" s="94" t="e">
        <f t="shared" si="1607"/>
        <v>#REF!</v>
      </c>
      <c r="BX574" s="94" t="e">
        <f t="shared" si="1607"/>
        <v>#REF!</v>
      </c>
      <c r="BY574" s="79"/>
      <c r="BZ574" s="80"/>
      <c r="CA574" s="85" t="e">
        <f>BZ574/BZ555</f>
        <v>#REF!</v>
      </c>
      <c r="CB574" s="60"/>
      <c r="CC574" s="94" t="e">
        <f t="shared" ref="CC574:CN574" si="1608">(CC555*$G574*--(AND($BF574=0,$BG574=0))+$BF574+CC555*$BG574)*--(CC$3&gt;=$BH574)*((1+$BJ574)*--(CC$3&gt;=$BH574))</f>
        <v>#REF!</v>
      </c>
      <c r="CD574" s="94" t="e">
        <f t="shared" si="1608"/>
        <v>#REF!</v>
      </c>
      <c r="CE574" s="94" t="e">
        <f t="shared" si="1608"/>
        <v>#REF!</v>
      </c>
      <c r="CF574" s="94" t="e">
        <f t="shared" si="1608"/>
        <v>#REF!</v>
      </c>
      <c r="CG574" s="94" t="e">
        <f t="shared" si="1608"/>
        <v>#REF!</v>
      </c>
      <c r="CH574" s="94" t="e">
        <f t="shared" si="1608"/>
        <v>#REF!</v>
      </c>
      <c r="CI574" s="94" t="e">
        <f t="shared" si="1608"/>
        <v>#REF!</v>
      </c>
      <c r="CJ574" s="94" t="e">
        <f t="shared" si="1608"/>
        <v>#REF!</v>
      </c>
      <c r="CK574" s="94" t="e">
        <f t="shared" si="1608"/>
        <v>#REF!</v>
      </c>
      <c r="CL574" s="94" t="e">
        <f t="shared" si="1608"/>
        <v>#REF!</v>
      </c>
      <c r="CM574" s="94" t="e">
        <f t="shared" si="1608"/>
        <v>#REF!</v>
      </c>
      <c r="CN574" s="94" t="e">
        <f t="shared" si="1608"/>
        <v>#REF!</v>
      </c>
      <c r="CO574" s="79"/>
      <c r="CP574" s="80"/>
      <c r="CQ574" s="85" t="e">
        <f>CP574/CP555</f>
        <v>#REF!</v>
      </c>
    </row>
    <row r="575" spans="1:95" ht="10.5" customHeight="1" outlineLevel="2" x14ac:dyDescent="0.25">
      <c r="A575" s="70" t="e">
        <f>IF(#REF!=1,B575&amp;D575,"")</f>
        <v>#REF!</v>
      </c>
      <c r="B575" s="114" t="s">
        <v>53</v>
      </c>
      <c r="C575" s="78" t="s">
        <v>261</v>
      </c>
      <c r="D575" s="79" t="s">
        <v>262</v>
      </c>
      <c r="E575" s="79" t="e">
        <f>D553</f>
        <v>#REF!</v>
      </c>
      <c r="F575" s="79"/>
      <c r="G575" s="85">
        <v>0</v>
      </c>
      <c r="H575" s="79"/>
      <c r="I575" s="94">
        <v>0</v>
      </c>
      <c r="J575" s="94">
        <v>0</v>
      </c>
      <c r="K575" s="94">
        <v>0</v>
      </c>
      <c r="L575" s="94">
        <v>0</v>
      </c>
      <c r="M575" s="94">
        <v>0</v>
      </c>
      <c r="N575" s="94">
        <v>0</v>
      </c>
      <c r="O575" s="94">
        <v>0</v>
      </c>
      <c r="P575" s="94">
        <v>0</v>
      </c>
      <c r="Q575" s="94">
        <v>0</v>
      </c>
      <c r="R575" s="94">
        <v>0</v>
      </c>
      <c r="S575" s="94">
        <v>0</v>
      </c>
      <c r="T575" s="94">
        <v>0</v>
      </c>
      <c r="U575" s="79"/>
      <c r="V575" s="80"/>
      <c r="W575" s="85" t="e">
        <f>V575/V555</f>
        <v>#REF!</v>
      </c>
      <c r="X575" s="60"/>
      <c r="Y575" s="94">
        <f t="array" ref="Y575">IFERROR(INDEX(#REF!,MATCH($A553&amp;$D575,#REF!,0),MATCH(Y$3,#REF!,0)),0)</f>
        <v>0</v>
      </c>
      <c r="Z575" s="94">
        <f t="array" ref="Z575">IFERROR(INDEX(#REF!,MATCH($A553&amp;$D575,#REF!,0),MATCH(Z$3,#REF!,0)),0)</f>
        <v>0</v>
      </c>
      <c r="AA575" s="94">
        <f t="array" ref="AA575">IFERROR(INDEX(#REF!,MATCH($A553&amp;$D575,#REF!,0),MATCH(AA$3,#REF!,0)),0)</f>
        <v>0</v>
      </c>
      <c r="AB575" s="94">
        <f t="array" ref="AB575">IFERROR(INDEX(#REF!,MATCH($A553&amp;$D575,#REF!,0),MATCH(AB$3,#REF!,0)),0)</f>
        <v>0</v>
      </c>
      <c r="AC575" s="94">
        <f t="array" ref="AC575">IFERROR(INDEX(#REF!,MATCH($A553&amp;$D575,#REF!,0),MATCH(AC$3,#REF!,0)),0)</f>
        <v>0</v>
      </c>
      <c r="AD575" s="94">
        <f t="array" ref="AD575">IFERROR(INDEX(#REF!,MATCH($A553&amp;$D575,#REF!,0),MATCH(AD$3,#REF!,0)),0)</f>
        <v>0</v>
      </c>
      <c r="AE575" s="94">
        <f t="array" ref="AE575">IFERROR(INDEX(#REF!,MATCH($A553&amp;$D575,#REF!,0),MATCH(AE$3,#REF!,0)),0)</f>
        <v>0</v>
      </c>
      <c r="AF575" s="94">
        <f t="array" ref="AF575">IFERROR(INDEX(#REF!,MATCH($A553&amp;$D575,#REF!,0),MATCH(AF$3,#REF!,0)),0)</f>
        <v>0</v>
      </c>
      <c r="AG575" s="94">
        <f t="array" ref="AG575">IFERROR(INDEX(#REF!,MATCH($A553&amp;$D575,#REF!,0),MATCH(AG$3,#REF!,0)),0)</f>
        <v>0</v>
      </c>
      <c r="AH575" s="94">
        <f t="array" ref="AH575">IFERROR(INDEX(#REF!,MATCH($A553&amp;$D575,#REF!,0),MATCH(AH$3,#REF!,0)),0)</f>
        <v>0</v>
      </c>
      <c r="AI575" s="94">
        <f t="array" ref="AI575">IFERROR(INDEX(#REF!,MATCH($A553&amp;$D575,#REF!,0),MATCH(AI$3,#REF!,0)),0)</f>
        <v>0</v>
      </c>
      <c r="AJ575" s="94">
        <f t="array" ref="AJ575">IFERROR(INDEX(#REF!,MATCH($A553&amp;$D575,#REF!,0),MATCH(AJ$3,#REF!,0)),0)</f>
        <v>0</v>
      </c>
      <c r="AK575" s="79"/>
      <c r="AL575" s="80"/>
      <c r="AM575" s="85" t="e">
        <f>AL575/AL555</f>
        <v>#DIV/0!</v>
      </c>
      <c r="AN575" s="60" t="e">
        <f>D553&amp;D575</f>
        <v>#REF!</v>
      </c>
      <c r="AO575" s="94" t="e">
        <f t="shared" ref="AO575:AZ575" si="1609">(AO555*$G575*--(AND($BF575=0,$BG575=0))+$BF575+AO555*$BG575)*--(AO$3&gt;=$BH575)*((1+$BJ575)*--(AO$3&gt;=$BH575))</f>
        <v>#REF!</v>
      </c>
      <c r="AP575" s="94" t="e">
        <f t="shared" si="1609"/>
        <v>#REF!</v>
      </c>
      <c r="AQ575" s="94" t="e">
        <f t="shared" si="1609"/>
        <v>#REF!</v>
      </c>
      <c r="AR575" s="94" t="e">
        <f t="shared" si="1609"/>
        <v>#REF!</v>
      </c>
      <c r="AS575" s="94" t="e">
        <f t="shared" si="1609"/>
        <v>#REF!</v>
      </c>
      <c r="AT575" s="94" t="e">
        <f t="shared" si="1609"/>
        <v>#REF!</v>
      </c>
      <c r="AU575" s="94" t="e">
        <f t="shared" si="1609"/>
        <v>#REF!</v>
      </c>
      <c r="AV575" s="94" t="e">
        <f t="shared" si="1609"/>
        <v>#REF!</v>
      </c>
      <c r="AW575" s="94" t="e">
        <f t="shared" si="1609"/>
        <v>#REF!</v>
      </c>
      <c r="AX575" s="94" t="e">
        <f t="shared" si="1609"/>
        <v>#REF!</v>
      </c>
      <c r="AY575" s="94" t="e">
        <f t="shared" si="1609"/>
        <v>#REF!</v>
      </c>
      <c r="AZ575" s="94" t="e">
        <f t="shared" si="1609"/>
        <v>#REF!</v>
      </c>
      <c r="BA575" s="79"/>
      <c r="BB575" s="80"/>
      <c r="BC575" s="85" t="e">
        <f>BB575/BB555</f>
        <v>#REF!</v>
      </c>
      <c r="BD575" s="60"/>
      <c r="BE575" s="94">
        <f t="shared" si="1599"/>
        <v>0</v>
      </c>
      <c r="BF575" s="115">
        <f t="shared" si="1599"/>
        <v>0</v>
      </c>
      <c r="BG575" s="112">
        <f t="shared" si="1599"/>
        <v>0</v>
      </c>
      <c r="BH575" s="111" t="e">
        <f>BH555</f>
        <v>#REF!</v>
      </c>
      <c r="BI575" s="111">
        <f t="shared" si="1600"/>
        <v>0</v>
      </c>
      <c r="BJ575" s="112">
        <v>-1</v>
      </c>
      <c r="BK575" s="111">
        <v>45658</v>
      </c>
      <c r="BL575" s="60"/>
      <c r="BM575" s="94" t="e">
        <f t="shared" ref="BM575:BX575" si="1610">(BM555*$G575*--(AND($BF575=0,$BG575=0))+$BF575+BM555*$BG575)*--(BM$3&gt;=$BH575)*((1+$BJ575)*--(BM$3&gt;=$BH575))</f>
        <v>#REF!</v>
      </c>
      <c r="BN575" s="94" t="e">
        <f t="shared" si="1610"/>
        <v>#REF!</v>
      </c>
      <c r="BO575" s="94" t="e">
        <f t="shared" si="1610"/>
        <v>#REF!</v>
      </c>
      <c r="BP575" s="94" t="e">
        <f t="shared" si="1610"/>
        <v>#REF!</v>
      </c>
      <c r="BQ575" s="94" t="e">
        <f t="shared" si="1610"/>
        <v>#REF!</v>
      </c>
      <c r="BR575" s="94" t="e">
        <f t="shared" si="1610"/>
        <v>#REF!</v>
      </c>
      <c r="BS575" s="94" t="e">
        <f t="shared" si="1610"/>
        <v>#REF!</v>
      </c>
      <c r="BT575" s="94" t="e">
        <f t="shared" si="1610"/>
        <v>#REF!</v>
      </c>
      <c r="BU575" s="94" t="e">
        <f t="shared" si="1610"/>
        <v>#REF!</v>
      </c>
      <c r="BV575" s="94" t="e">
        <f t="shared" si="1610"/>
        <v>#REF!</v>
      </c>
      <c r="BW575" s="94" t="e">
        <f t="shared" si="1610"/>
        <v>#REF!</v>
      </c>
      <c r="BX575" s="94" t="e">
        <f t="shared" si="1610"/>
        <v>#REF!</v>
      </c>
      <c r="BY575" s="79"/>
      <c r="BZ575" s="80"/>
      <c r="CA575" s="85" t="e">
        <f>BZ575/BZ555</f>
        <v>#REF!</v>
      </c>
      <c r="CB575" s="60"/>
      <c r="CC575" s="94" t="e">
        <f t="shared" ref="CC575:CN575" si="1611">(CC555*$G575*--(AND($BF575=0,$BG575=0))+$BF575+CC555*$BG575)*--(CC$3&gt;=$BH575)*((1+$BJ575)*--(CC$3&gt;=$BH575))</f>
        <v>#REF!</v>
      </c>
      <c r="CD575" s="94" t="e">
        <f t="shared" si="1611"/>
        <v>#REF!</v>
      </c>
      <c r="CE575" s="94" t="e">
        <f t="shared" si="1611"/>
        <v>#REF!</v>
      </c>
      <c r="CF575" s="94" t="e">
        <f t="shared" si="1611"/>
        <v>#REF!</v>
      </c>
      <c r="CG575" s="94" t="e">
        <f t="shared" si="1611"/>
        <v>#REF!</v>
      </c>
      <c r="CH575" s="94" t="e">
        <f t="shared" si="1611"/>
        <v>#REF!</v>
      </c>
      <c r="CI575" s="94" t="e">
        <f t="shared" si="1611"/>
        <v>#REF!</v>
      </c>
      <c r="CJ575" s="94" t="e">
        <f t="shared" si="1611"/>
        <v>#REF!</v>
      </c>
      <c r="CK575" s="94" t="e">
        <f t="shared" si="1611"/>
        <v>#REF!</v>
      </c>
      <c r="CL575" s="94" t="e">
        <f t="shared" si="1611"/>
        <v>#REF!</v>
      </c>
      <c r="CM575" s="94" t="e">
        <f t="shared" si="1611"/>
        <v>#REF!</v>
      </c>
      <c r="CN575" s="94" t="e">
        <f t="shared" si="1611"/>
        <v>#REF!</v>
      </c>
      <c r="CO575" s="79"/>
      <c r="CP575" s="80"/>
      <c r="CQ575" s="85" t="e">
        <f>CP575/CP555</f>
        <v>#REF!</v>
      </c>
    </row>
    <row r="576" spans="1:95" ht="10.5" customHeight="1" outlineLevel="2" x14ac:dyDescent="0.25">
      <c r="A576" s="70" t="e">
        <f>IF(#REF!=1,B576&amp;D576,"")</f>
        <v>#REF!</v>
      </c>
      <c r="B576" s="114" t="s">
        <v>53</v>
      </c>
      <c r="C576" s="78" t="s">
        <v>263</v>
      </c>
      <c r="D576" s="79" t="s">
        <v>264</v>
      </c>
      <c r="E576" s="79" t="e">
        <f>D553</f>
        <v>#REF!</v>
      </c>
      <c r="F576" s="79"/>
      <c r="G576" s="85">
        <v>0</v>
      </c>
      <c r="H576" s="79"/>
      <c r="I576" s="94">
        <v>0</v>
      </c>
      <c r="J576" s="94">
        <v>0</v>
      </c>
      <c r="K576" s="94">
        <v>0</v>
      </c>
      <c r="L576" s="94">
        <v>0</v>
      </c>
      <c r="M576" s="94">
        <v>0</v>
      </c>
      <c r="N576" s="94">
        <v>0</v>
      </c>
      <c r="O576" s="94">
        <v>0</v>
      </c>
      <c r="P576" s="94">
        <v>0</v>
      </c>
      <c r="Q576" s="94">
        <v>0</v>
      </c>
      <c r="R576" s="94">
        <v>0</v>
      </c>
      <c r="S576" s="94">
        <v>0</v>
      </c>
      <c r="T576" s="94">
        <v>0</v>
      </c>
      <c r="U576" s="79"/>
      <c r="V576" s="80"/>
      <c r="W576" s="85" t="e">
        <f>V576/V555</f>
        <v>#REF!</v>
      </c>
      <c r="X576" s="60"/>
      <c r="Y576" s="94">
        <f t="array" ref="Y576">IFERROR(INDEX(#REF!,MATCH($A553&amp;$D576,#REF!,0),MATCH(Y$3,#REF!,0)),0)</f>
        <v>0</v>
      </c>
      <c r="Z576" s="94">
        <f t="array" ref="Z576">IFERROR(INDEX(#REF!,MATCH($A553&amp;$D576,#REF!,0),MATCH(Z$3,#REF!,0)),0)</f>
        <v>0</v>
      </c>
      <c r="AA576" s="94">
        <f t="array" ref="AA576">IFERROR(INDEX(#REF!,MATCH($A553&amp;$D576,#REF!,0),MATCH(AA$3,#REF!,0)),0)</f>
        <v>0</v>
      </c>
      <c r="AB576" s="94">
        <f t="array" ref="AB576">IFERROR(INDEX(#REF!,MATCH($A553&amp;$D576,#REF!,0),MATCH(AB$3,#REF!,0)),0)</f>
        <v>0</v>
      </c>
      <c r="AC576" s="94">
        <f t="array" ref="AC576">IFERROR(INDEX(#REF!,MATCH($A553&amp;$D576,#REF!,0),MATCH(AC$3,#REF!,0)),0)</f>
        <v>0</v>
      </c>
      <c r="AD576" s="94">
        <f t="array" ref="AD576">IFERROR(INDEX(#REF!,MATCH($A553&amp;$D576,#REF!,0),MATCH(AD$3,#REF!,0)),0)</f>
        <v>0</v>
      </c>
      <c r="AE576" s="94">
        <f t="array" ref="AE576">IFERROR(INDEX(#REF!,MATCH($A553&amp;$D576,#REF!,0),MATCH(AE$3,#REF!,0)),0)</f>
        <v>0</v>
      </c>
      <c r="AF576" s="94">
        <f t="array" ref="AF576">IFERROR(INDEX(#REF!,MATCH($A553&amp;$D576,#REF!,0),MATCH(AF$3,#REF!,0)),0)</f>
        <v>0</v>
      </c>
      <c r="AG576" s="94">
        <f t="array" ref="AG576">IFERROR(INDEX(#REF!,MATCH($A553&amp;$D576,#REF!,0),MATCH(AG$3,#REF!,0)),0)</f>
        <v>0</v>
      </c>
      <c r="AH576" s="94">
        <f t="array" ref="AH576">IFERROR(INDEX(#REF!,MATCH($A553&amp;$D576,#REF!,0),MATCH(AH$3,#REF!,0)),0)</f>
        <v>0</v>
      </c>
      <c r="AI576" s="94">
        <f t="array" ref="AI576">IFERROR(INDEX(#REF!,MATCH($A553&amp;$D576,#REF!,0),MATCH(AI$3,#REF!,0)),0)</f>
        <v>0</v>
      </c>
      <c r="AJ576" s="94">
        <f t="array" ref="AJ576">IFERROR(INDEX(#REF!,MATCH($A553&amp;$D576,#REF!,0),MATCH(AJ$3,#REF!,0)),0)</f>
        <v>0</v>
      </c>
      <c r="AK576" s="79"/>
      <c r="AL576" s="80"/>
      <c r="AM576" s="85" t="e">
        <f>AL576/AL555</f>
        <v>#DIV/0!</v>
      </c>
      <c r="AN576" s="60" t="e">
        <f>D553&amp;D576</f>
        <v>#REF!</v>
      </c>
      <c r="AO576" s="94" t="e">
        <f t="shared" ref="AO576:AZ576" si="1612">(AO555*$G576*--(AND($BF576=0,$BG576=0))+$BF576+AO555*$BG576)*--(AO$3&gt;=$BH576)*((1+$BJ576)*--(AO$3&gt;=$BH576))</f>
        <v>#REF!</v>
      </c>
      <c r="AP576" s="94" t="e">
        <f t="shared" si="1612"/>
        <v>#REF!</v>
      </c>
      <c r="AQ576" s="94" t="e">
        <f t="shared" si="1612"/>
        <v>#REF!</v>
      </c>
      <c r="AR576" s="94" t="e">
        <f t="shared" si="1612"/>
        <v>#REF!</v>
      </c>
      <c r="AS576" s="94" t="e">
        <f t="shared" si="1612"/>
        <v>#REF!</v>
      </c>
      <c r="AT576" s="94" t="e">
        <f t="shared" si="1612"/>
        <v>#REF!</v>
      </c>
      <c r="AU576" s="94" t="e">
        <f t="shared" si="1612"/>
        <v>#REF!</v>
      </c>
      <c r="AV576" s="94" t="e">
        <f t="shared" si="1612"/>
        <v>#REF!</v>
      </c>
      <c r="AW576" s="94" t="e">
        <f t="shared" si="1612"/>
        <v>#REF!</v>
      </c>
      <c r="AX576" s="94" t="e">
        <f t="shared" si="1612"/>
        <v>#REF!</v>
      </c>
      <c r="AY576" s="94" t="e">
        <f t="shared" si="1612"/>
        <v>#REF!</v>
      </c>
      <c r="AZ576" s="94" t="e">
        <f t="shared" si="1612"/>
        <v>#REF!</v>
      </c>
      <c r="BA576" s="79"/>
      <c r="BB576" s="80"/>
      <c r="BC576" s="85" t="e">
        <f>BB576/BB555</f>
        <v>#REF!</v>
      </c>
      <c r="BD576" s="60"/>
      <c r="BE576" s="94">
        <f t="shared" si="1599"/>
        <v>0</v>
      </c>
      <c r="BF576" s="115">
        <f t="shared" si="1599"/>
        <v>-500</v>
      </c>
      <c r="BG576" s="112">
        <f t="shared" si="1599"/>
        <v>0</v>
      </c>
      <c r="BH576" s="111" t="e">
        <f>BH555</f>
        <v>#REF!</v>
      </c>
      <c r="BI576" s="111">
        <f t="shared" si="1600"/>
        <v>0</v>
      </c>
      <c r="BJ576" s="112">
        <v>-1</v>
      </c>
      <c r="BK576" s="111">
        <v>45658</v>
      </c>
      <c r="BL576" s="60"/>
      <c r="BM576" s="94" t="e">
        <f t="shared" ref="BM576:BX576" si="1613">(BM555*$G576*--(AND($BF576=0,$BG576=0))+$BF576+BM555*$BG576)*--(BM$3&gt;=$BH576)*((1+$BJ576)*--(BM$3&gt;=$BH576))</f>
        <v>#REF!</v>
      </c>
      <c r="BN576" s="94" t="e">
        <f t="shared" si="1613"/>
        <v>#REF!</v>
      </c>
      <c r="BO576" s="94" t="e">
        <f t="shared" si="1613"/>
        <v>#REF!</v>
      </c>
      <c r="BP576" s="94" t="e">
        <f t="shared" si="1613"/>
        <v>#REF!</v>
      </c>
      <c r="BQ576" s="94" t="e">
        <f t="shared" si="1613"/>
        <v>#REF!</v>
      </c>
      <c r="BR576" s="94" t="e">
        <f t="shared" si="1613"/>
        <v>#REF!</v>
      </c>
      <c r="BS576" s="94" t="e">
        <f t="shared" si="1613"/>
        <v>#REF!</v>
      </c>
      <c r="BT576" s="94" t="e">
        <f t="shared" si="1613"/>
        <v>#REF!</v>
      </c>
      <c r="BU576" s="94" t="e">
        <f t="shared" si="1613"/>
        <v>#REF!</v>
      </c>
      <c r="BV576" s="94" t="e">
        <f t="shared" si="1613"/>
        <v>#REF!</v>
      </c>
      <c r="BW576" s="94" t="e">
        <f t="shared" si="1613"/>
        <v>#REF!</v>
      </c>
      <c r="BX576" s="94" t="e">
        <f t="shared" si="1613"/>
        <v>#REF!</v>
      </c>
      <c r="BY576" s="79"/>
      <c r="BZ576" s="80"/>
      <c r="CA576" s="85" t="e">
        <f>BZ576/BZ555</f>
        <v>#REF!</v>
      </c>
      <c r="CB576" s="60"/>
      <c r="CC576" s="94" t="e">
        <f t="shared" ref="CC576:CN576" si="1614">(CC555*$G576*--(AND($BF576=0,$BG576=0))+$BF576+CC555*$BG576)*--(CC$3&gt;=$BH576)*((1+$BJ576)*--(CC$3&gt;=$BH576))</f>
        <v>#REF!</v>
      </c>
      <c r="CD576" s="94" t="e">
        <f t="shared" si="1614"/>
        <v>#REF!</v>
      </c>
      <c r="CE576" s="94" t="e">
        <f t="shared" si="1614"/>
        <v>#REF!</v>
      </c>
      <c r="CF576" s="94" t="e">
        <f t="shared" si="1614"/>
        <v>#REF!</v>
      </c>
      <c r="CG576" s="94" t="e">
        <f t="shared" si="1614"/>
        <v>#REF!</v>
      </c>
      <c r="CH576" s="94" t="e">
        <f t="shared" si="1614"/>
        <v>#REF!</v>
      </c>
      <c r="CI576" s="94" t="e">
        <f t="shared" si="1614"/>
        <v>#REF!</v>
      </c>
      <c r="CJ576" s="94" t="e">
        <f t="shared" si="1614"/>
        <v>#REF!</v>
      </c>
      <c r="CK576" s="94" t="e">
        <f t="shared" si="1614"/>
        <v>#REF!</v>
      </c>
      <c r="CL576" s="94" t="e">
        <f t="shared" si="1614"/>
        <v>#REF!</v>
      </c>
      <c r="CM576" s="94" t="e">
        <f t="shared" si="1614"/>
        <v>#REF!</v>
      </c>
      <c r="CN576" s="94" t="e">
        <f t="shared" si="1614"/>
        <v>#REF!</v>
      </c>
      <c r="CO576" s="79"/>
      <c r="CP576" s="80"/>
      <c r="CQ576" s="85" t="e">
        <f>CP576/CP555</f>
        <v>#REF!</v>
      </c>
    </row>
    <row r="577" spans="1:95" ht="10.5" customHeight="1" outlineLevel="1" x14ac:dyDescent="0.25">
      <c r="A577" s="70" t="e">
        <f>IF(#REF!=1,B577&amp;D577,"")</f>
        <v>#REF!</v>
      </c>
      <c r="B577" s="70" t="s">
        <v>53</v>
      </c>
      <c r="C577" s="70"/>
      <c r="D577" s="60" t="s">
        <v>70</v>
      </c>
      <c r="E577" s="60" t="e">
        <f>D553</f>
        <v>#REF!</v>
      </c>
      <c r="F577" s="60"/>
      <c r="G577" s="62"/>
      <c r="H577" s="60"/>
      <c r="I577" s="67">
        <v>0</v>
      </c>
      <c r="J577" s="67">
        <v>0</v>
      </c>
      <c r="K577" s="67">
        <v>0</v>
      </c>
      <c r="L577" s="67">
        <v>0</v>
      </c>
      <c r="M577" s="67">
        <v>0</v>
      </c>
      <c r="N577" s="67">
        <v>0</v>
      </c>
      <c r="O577" s="67">
        <v>0</v>
      </c>
      <c r="P577" s="67">
        <v>0</v>
      </c>
      <c r="Q577" s="67">
        <v>0</v>
      </c>
      <c r="R577" s="67">
        <v>0</v>
      </c>
      <c r="S577" s="67">
        <v>0</v>
      </c>
      <c r="T577" s="67">
        <v>0</v>
      </c>
      <c r="U577" s="60"/>
      <c r="V577" s="87">
        <f t="shared" ref="V577:V608" si="1615">SUM(I577:T577)</f>
        <v>0</v>
      </c>
      <c r="W577" s="62" t="e">
        <f>V577/V555</f>
        <v>#REF!</v>
      </c>
      <c r="X577" s="60"/>
      <c r="Y577" s="67">
        <f t="shared" ref="Y577:AJ577" si="1616">SUM(Y578:Y579)</f>
        <v>0</v>
      </c>
      <c r="Z577" s="67">
        <f t="shared" si="1616"/>
        <v>0</v>
      </c>
      <c r="AA577" s="67">
        <f t="shared" si="1616"/>
        <v>0</v>
      </c>
      <c r="AB577" s="67">
        <f t="shared" si="1616"/>
        <v>0</v>
      </c>
      <c r="AC577" s="67">
        <f t="shared" si="1616"/>
        <v>0</v>
      </c>
      <c r="AD577" s="67">
        <f t="shared" si="1616"/>
        <v>0</v>
      </c>
      <c r="AE577" s="67">
        <f t="shared" si="1616"/>
        <v>0</v>
      </c>
      <c r="AF577" s="67">
        <f t="shared" si="1616"/>
        <v>0</v>
      </c>
      <c r="AG577" s="67">
        <f t="shared" si="1616"/>
        <v>0</v>
      </c>
      <c r="AH577" s="67">
        <f t="shared" si="1616"/>
        <v>0</v>
      </c>
      <c r="AI577" s="67">
        <f t="shared" si="1616"/>
        <v>0</v>
      </c>
      <c r="AJ577" s="67">
        <f t="shared" si="1616"/>
        <v>0</v>
      </c>
      <c r="AK577" s="60"/>
      <c r="AL577" s="87">
        <f t="shared" ref="AL577:AL608" si="1617">SUM(Y577:AJ577)</f>
        <v>0</v>
      </c>
      <c r="AM577" s="62" t="e">
        <f>AL577/AL555</f>
        <v>#DIV/0!</v>
      </c>
      <c r="AN577" s="60" t="e">
        <f>D553&amp;D577</f>
        <v>#REF!</v>
      </c>
      <c r="AO577" s="67" t="e">
        <f t="shared" ref="AO577:AZ577" si="1618">SUM(AO578:AO579)</f>
        <v>#REF!</v>
      </c>
      <c r="AP577" s="67" t="e">
        <f t="shared" si="1618"/>
        <v>#REF!</v>
      </c>
      <c r="AQ577" s="67" t="e">
        <f t="shared" si="1618"/>
        <v>#REF!</v>
      </c>
      <c r="AR577" s="67" t="e">
        <f t="shared" si="1618"/>
        <v>#REF!</v>
      </c>
      <c r="AS577" s="67" t="e">
        <f t="shared" si="1618"/>
        <v>#REF!</v>
      </c>
      <c r="AT577" s="67" t="e">
        <f t="shared" si="1618"/>
        <v>#REF!</v>
      </c>
      <c r="AU577" s="67" t="e">
        <f t="shared" si="1618"/>
        <v>#REF!</v>
      </c>
      <c r="AV577" s="67" t="e">
        <f t="shared" si="1618"/>
        <v>#REF!</v>
      </c>
      <c r="AW577" s="67" t="e">
        <f t="shared" si="1618"/>
        <v>#REF!</v>
      </c>
      <c r="AX577" s="67" t="e">
        <f t="shared" si="1618"/>
        <v>#REF!</v>
      </c>
      <c r="AY577" s="67" t="e">
        <f t="shared" si="1618"/>
        <v>#REF!</v>
      </c>
      <c r="AZ577" s="67" t="e">
        <f t="shared" si="1618"/>
        <v>#REF!</v>
      </c>
      <c r="BA577" s="60"/>
      <c r="BB577" s="87" t="e">
        <f t="shared" ref="BB577:BB608" si="1619">SUM(AO577:AZ577)</f>
        <v>#REF!</v>
      </c>
      <c r="BC577" s="62" t="e">
        <f>BB577/BB555</f>
        <v>#REF!</v>
      </c>
      <c r="BD577" s="60"/>
      <c r="BE577" s="64"/>
      <c r="BF577" s="119"/>
      <c r="BG577" s="120"/>
      <c r="BH577" s="121" t="e">
        <f>BH555</f>
        <v>#REF!</v>
      </c>
      <c r="BI577" s="121">
        <f t="shared" si="1600"/>
        <v>0</v>
      </c>
      <c r="BJ577" s="120">
        <v>-1</v>
      </c>
      <c r="BK577" s="121">
        <v>45658</v>
      </c>
      <c r="BL577" s="60"/>
      <c r="BM577" s="67" t="e">
        <f t="shared" ref="BM577:BX577" si="1620">SUM(BM578:BM579)</f>
        <v>#REF!</v>
      </c>
      <c r="BN577" s="67" t="e">
        <f t="shared" si="1620"/>
        <v>#REF!</v>
      </c>
      <c r="BO577" s="67" t="e">
        <f t="shared" si="1620"/>
        <v>#REF!</v>
      </c>
      <c r="BP577" s="67" t="e">
        <f t="shared" si="1620"/>
        <v>#REF!</v>
      </c>
      <c r="BQ577" s="67" t="e">
        <f t="shared" si="1620"/>
        <v>#REF!</v>
      </c>
      <c r="BR577" s="67" t="e">
        <f t="shared" si="1620"/>
        <v>#REF!</v>
      </c>
      <c r="BS577" s="67" t="e">
        <f t="shared" si="1620"/>
        <v>#REF!</v>
      </c>
      <c r="BT577" s="67" t="e">
        <f t="shared" si="1620"/>
        <v>#REF!</v>
      </c>
      <c r="BU577" s="67" t="e">
        <f t="shared" si="1620"/>
        <v>#REF!</v>
      </c>
      <c r="BV577" s="67" t="e">
        <f t="shared" si="1620"/>
        <v>#REF!</v>
      </c>
      <c r="BW577" s="67" t="e">
        <f t="shared" si="1620"/>
        <v>#REF!</v>
      </c>
      <c r="BX577" s="67" t="e">
        <f t="shared" si="1620"/>
        <v>#REF!</v>
      </c>
      <c r="BY577" s="60"/>
      <c r="BZ577" s="87" t="e">
        <f t="shared" ref="BZ577:BZ608" si="1621">SUM(BM577:BX577)</f>
        <v>#REF!</v>
      </c>
      <c r="CA577" s="62" t="e">
        <f>BZ577/BZ555</f>
        <v>#REF!</v>
      </c>
      <c r="CB577" s="60"/>
      <c r="CC577" s="67" t="e">
        <f t="shared" ref="CC577:CN577" si="1622">SUM(CC578:CC579)</f>
        <v>#REF!</v>
      </c>
      <c r="CD577" s="67" t="e">
        <f t="shared" si="1622"/>
        <v>#REF!</v>
      </c>
      <c r="CE577" s="67" t="e">
        <f t="shared" si="1622"/>
        <v>#REF!</v>
      </c>
      <c r="CF577" s="67" t="e">
        <f t="shared" si="1622"/>
        <v>#REF!</v>
      </c>
      <c r="CG577" s="67" t="e">
        <f t="shared" si="1622"/>
        <v>#REF!</v>
      </c>
      <c r="CH577" s="67" t="e">
        <f t="shared" si="1622"/>
        <v>#REF!</v>
      </c>
      <c r="CI577" s="67" t="e">
        <f t="shared" si="1622"/>
        <v>#REF!</v>
      </c>
      <c r="CJ577" s="67" t="e">
        <f t="shared" si="1622"/>
        <v>#REF!</v>
      </c>
      <c r="CK577" s="67" t="e">
        <f t="shared" si="1622"/>
        <v>#REF!</v>
      </c>
      <c r="CL577" s="67" t="e">
        <f t="shared" si="1622"/>
        <v>#REF!</v>
      </c>
      <c r="CM577" s="67" t="e">
        <f t="shared" si="1622"/>
        <v>#REF!</v>
      </c>
      <c r="CN577" s="67" t="e">
        <f t="shared" si="1622"/>
        <v>#REF!</v>
      </c>
      <c r="CO577" s="60"/>
      <c r="CP577" s="87" t="e">
        <f t="shared" ref="CP577:CP608" si="1623">SUM(CC577:CN577)</f>
        <v>#REF!</v>
      </c>
      <c r="CQ577" s="62" t="e">
        <f>CP577/CP555</f>
        <v>#REF!</v>
      </c>
    </row>
    <row r="578" spans="1:95" ht="10.5" customHeight="1" outlineLevel="2" x14ac:dyDescent="0.25">
      <c r="A578" s="70" t="e">
        <f>IF(#REF!=1,B578&amp;D578,"")</f>
        <v>#REF!</v>
      </c>
      <c r="B578" s="114" t="s">
        <v>53</v>
      </c>
      <c r="C578" s="78" t="s">
        <v>265</v>
      </c>
      <c r="D578" s="79" t="s">
        <v>71</v>
      </c>
      <c r="E578" s="79" t="e">
        <f>D553</f>
        <v>#REF!</v>
      </c>
      <c r="F578" s="79"/>
      <c r="G578" s="85">
        <v>-1.3087618350918319E-2</v>
      </c>
      <c r="H578" s="79"/>
      <c r="I578" s="94">
        <v>0</v>
      </c>
      <c r="J578" s="94">
        <v>0</v>
      </c>
      <c r="K578" s="94">
        <v>0</v>
      </c>
      <c r="L578" s="94">
        <v>0</v>
      </c>
      <c r="M578" s="94">
        <v>0</v>
      </c>
      <c r="N578" s="94">
        <v>0</v>
      </c>
      <c r="O578" s="94">
        <v>0</v>
      </c>
      <c r="P578" s="94">
        <v>0</v>
      </c>
      <c r="Q578" s="94">
        <v>0</v>
      </c>
      <c r="R578" s="94">
        <v>0</v>
      </c>
      <c r="S578" s="94">
        <v>0</v>
      </c>
      <c r="T578" s="94">
        <v>0</v>
      </c>
      <c r="U578" s="79"/>
      <c r="V578" s="80">
        <f t="shared" si="1615"/>
        <v>0</v>
      </c>
      <c r="W578" s="85" t="e">
        <f>V578/V555</f>
        <v>#REF!</v>
      </c>
      <c r="X578" s="60"/>
      <c r="Y578" s="94">
        <f t="array" ref="Y578">IFERROR(INDEX(#REF!,MATCH($A553&amp;$D578,#REF!,0),MATCH(Y$3,#REF!,0)),0)</f>
        <v>0</v>
      </c>
      <c r="Z578" s="94">
        <f t="array" ref="Z578">IFERROR(INDEX(#REF!,MATCH($A553&amp;$D578,#REF!,0),MATCH(Z$3,#REF!,0)),0)</f>
        <v>0</v>
      </c>
      <c r="AA578" s="94">
        <f t="array" ref="AA578">IFERROR(INDEX(#REF!,MATCH($A553&amp;$D578,#REF!,0),MATCH(AA$3,#REF!,0)),0)</f>
        <v>0</v>
      </c>
      <c r="AB578" s="94">
        <f t="array" ref="AB578">IFERROR(INDEX(#REF!,MATCH($A553&amp;$D578,#REF!,0),MATCH(AB$3,#REF!,0)),0)</f>
        <v>0</v>
      </c>
      <c r="AC578" s="94">
        <f t="array" ref="AC578">IFERROR(INDEX(#REF!,MATCH($A553&amp;$D578,#REF!,0),MATCH(AC$3,#REF!,0)),0)</f>
        <v>0</v>
      </c>
      <c r="AD578" s="94">
        <f t="array" ref="AD578">IFERROR(INDEX(#REF!,MATCH($A553&amp;$D578,#REF!,0),MATCH(AD$3,#REF!,0)),0)</f>
        <v>0</v>
      </c>
      <c r="AE578" s="94">
        <f t="array" ref="AE578">IFERROR(INDEX(#REF!,MATCH($A553&amp;$D578,#REF!,0),MATCH(AE$3,#REF!,0)),0)</f>
        <v>0</v>
      </c>
      <c r="AF578" s="94">
        <f t="array" ref="AF578">IFERROR(INDEX(#REF!,MATCH($A553&amp;$D578,#REF!,0),MATCH(AF$3,#REF!,0)),0)</f>
        <v>0</v>
      </c>
      <c r="AG578" s="94">
        <f t="array" ref="AG578">IFERROR(INDEX(#REF!,MATCH($A553&amp;$D578,#REF!,0),MATCH(AG$3,#REF!,0)),0)</f>
        <v>0</v>
      </c>
      <c r="AH578" s="94">
        <f t="array" ref="AH578">IFERROR(INDEX(#REF!,MATCH($A553&amp;$D578,#REF!,0),MATCH(AH$3,#REF!,0)),0)</f>
        <v>0</v>
      </c>
      <c r="AI578" s="94">
        <f t="array" ref="AI578">IFERROR(INDEX(#REF!,MATCH($A553&amp;$D578,#REF!,0),MATCH(AI$3,#REF!,0)),0)</f>
        <v>0</v>
      </c>
      <c r="AJ578" s="94">
        <f t="array" ref="AJ578">IFERROR(INDEX(#REF!,MATCH($A553&amp;$D578,#REF!,0),MATCH(AJ$3,#REF!,0)),0)</f>
        <v>0</v>
      </c>
      <c r="AK578" s="79"/>
      <c r="AL578" s="80">
        <f t="shared" si="1617"/>
        <v>0</v>
      </c>
      <c r="AM578" s="85" t="e">
        <f>AL578/AL555</f>
        <v>#DIV/0!</v>
      </c>
      <c r="AN578" s="60" t="e">
        <f>D553&amp;D578</f>
        <v>#REF!</v>
      </c>
      <c r="AO578" s="94" t="e">
        <f t="shared" ref="AO578:AZ578" si="1624">((AO555*$G578*--(AND($BF578=0,$BG578=0))+$BF578+AO555*$BG578)*--(AO$3&gt;=$BH578))*(1+$BJ578*--(AO$3&gt;=$BK578))*--(IFERROR(MOD(MONTH(AO$3),$BI578),0)=0)</f>
        <v>#REF!</v>
      </c>
      <c r="AP578" s="94" t="e">
        <f t="shared" si="1624"/>
        <v>#REF!</v>
      </c>
      <c r="AQ578" s="94" t="e">
        <f t="shared" si="1624"/>
        <v>#REF!</v>
      </c>
      <c r="AR578" s="94" t="e">
        <f t="shared" si="1624"/>
        <v>#REF!</v>
      </c>
      <c r="AS578" s="94" t="e">
        <f t="shared" si="1624"/>
        <v>#REF!</v>
      </c>
      <c r="AT578" s="94" t="e">
        <f t="shared" si="1624"/>
        <v>#REF!</v>
      </c>
      <c r="AU578" s="94" t="e">
        <f t="shared" si="1624"/>
        <v>#REF!</v>
      </c>
      <c r="AV578" s="94" t="e">
        <f t="shared" si="1624"/>
        <v>#REF!</v>
      </c>
      <c r="AW578" s="94" t="e">
        <f t="shared" si="1624"/>
        <v>#REF!</v>
      </c>
      <c r="AX578" s="94" t="e">
        <f t="shared" si="1624"/>
        <v>#REF!</v>
      </c>
      <c r="AY578" s="94" t="e">
        <f t="shared" si="1624"/>
        <v>#REF!</v>
      </c>
      <c r="AZ578" s="94" t="e">
        <f t="shared" si="1624"/>
        <v>#REF!</v>
      </c>
      <c r="BA578" s="79"/>
      <c r="BB578" s="80" t="e">
        <f t="shared" si="1619"/>
        <v>#REF!</v>
      </c>
      <c r="BC578" s="85" t="e">
        <f>BB578/BB555</f>
        <v>#REF!</v>
      </c>
      <c r="BD578" s="60"/>
      <c r="BE578" s="94">
        <f t="shared" ref="BE578:BG579" si="1625">INDEX($BE$4:$BK$115,MATCH($D578,$D$4:$D$115,0),MATCH(BE$475,$BE$4:$BK$4,0))</f>
        <v>0</v>
      </c>
      <c r="BF578" s="115">
        <f t="shared" si="1625"/>
        <v>0</v>
      </c>
      <c r="BG578" s="112">
        <f t="shared" si="1625"/>
        <v>-0.03</v>
      </c>
      <c r="BH578" s="111" t="e">
        <f>BH555</f>
        <v>#REF!</v>
      </c>
      <c r="BI578" s="111">
        <f t="shared" si="1600"/>
        <v>0</v>
      </c>
      <c r="BJ578" s="112">
        <v>-1</v>
      </c>
      <c r="BK578" s="111">
        <v>45658</v>
      </c>
      <c r="BL578" s="60"/>
      <c r="BM578" s="94" t="e">
        <f t="shared" ref="BM578:BX578" si="1626">((BM555*$G578*--(AND($BF578=0,$BG578=0))+$BF578+BM555*$BG578)*--(BM$3&gt;=$BH578))*(1+$BJ578*--(BM$3&gt;=$BK578))*--(IFERROR(MOD(MONTH(BM$3),$BI578),0)=0)</f>
        <v>#REF!</v>
      </c>
      <c r="BN578" s="94" t="e">
        <f t="shared" si="1626"/>
        <v>#REF!</v>
      </c>
      <c r="BO578" s="94" t="e">
        <f t="shared" si="1626"/>
        <v>#REF!</v>
      </c>
      <c r="BP578" s="94" t="e">
        <f t="shared" si="1626"/>
        <v>#REF!</v>
      </c>
      <c r="BQ578" s="94" t="e">
        <f t="shared" si="1626"/>
        <v>#REF!</v>
      </c>
      <c r="BR578" s="94" t="e">
        <f t="shared" si="1626"/>
        <v>#REF!</v>
      </c>
      <c r="BS578" s="94" t="e">
        <f t="shared" si="1626"/>
        <v>#REF!</v>
      </c>
      <c r="BT578" s="94" t="e">
        <f t="shared" si="1626"/>
        <v>#REF!</v>
      </c>
      <c r="BU578" s="94" t="e">
        <f t="shared" si="1626"/>
        <v>#REF!</v>
      </c>
      <c r="BV578" s="94" t="e">
        <f t="shared" si="1626"/>
        <v>#REF!</v>
      </c>
      <c r="BW578" s="94" t="e">
        <f t="shared" si="1626"/>
        <v>#REF!</v>
      </c>
      <c r="BX578" s="94" t="e">
        <f t="shared" si="1626"/>
        <v>#REF!</v>
      </c>
      <c r="BY578" s="79"/>
      <c r="BZ578" s="80" t="e">
        <f t="shared" si="1621"/>
        <v>#REF!</v>
      </c>
      <c r="CA578" s="85" t="e">
        <f>BZ578/BZ555</f>
        <v>#REF!</v>
      </c>
      <c r="CB578" s="60"/>
      <c r="CC578" s="94" t="e">
        <f t="shared" ref="CC578:CN578" si="1627">((CC555*$G578*--(AND($BF578=0,$BG578=0))+$BF578+CC555*$BG578)*--(CC$3&gt;=$BH578))*(1+$BJ578*--(CC$3&gt;=$BK578))*--(IFERROR(MOD(MONTH(CC$3),$BI578),0)=0)</f>
        <v>#REF!</v>
      </c>
      <c r="CD578" s="94" t="e">
        <f t="shared" si="1627"/>
        <v>#REF!</v>
      </c>
      <c r="CE578" s="94" t="e">
        <f t="shared" si="1627"/>
        <v>#REF!</v>
      </c>
      <c r="CF578" s="94" t="e">
        <f t="shared" si="1627"/>
        <v>#REF!</v>
      </c>
      <c r="CG578" s="94" t="e">
        <f t="shared" si="1627"/>
        <v>#REF!</v>
      </c>
      <c r="CH578" s="94" t="e">
        <f t="shared" si="1627"/>
        <v>#REF!</v>
      </c>
      <c r="CI578" s="94" t="e">
        <f t="shared" si="1627"/>
        <v>#REF!</v>
      </c>
      <c r="CJ578" s="94" t="e">
        <f t="shared" si="1627"/>
        <v>#REF!</v>
      </c>
      <c r="CK578" s="94" t="e">
        <f t="shared" si="1627"/>
        <v>#REF!</v>
      </c>
      <c r="CL578" s="94" t="e">
        <f t="shared" si="1627"/>
        <v>#REF!</v>
      </c>
      <c r="CM578" s="94" t="e">
        <f t="shared" si="1627"/>
        <v>#REF!</v>
      </c>
      <c r="CN578" s="94" t="e">
        <f t="shared" si="1627"/>
        <v>#REF!</v>
      </c>
      <c r="CO578" s="79"/>
      <c r="CP578" s="80" t="e">
        <f t="shared" si="1623"/>
        <v>#REF!</v>
      </c>
      <c r="CQ578" s="85" t="e">
        <f>CP578/CP555</f>
        <v>#REF!</v>
      </c>
    </row>
    <row r="579" spans="1:95" ht="10.5" customHeight="1" outlineLevel="2" x14ac:dyDescent="0.25">
      <c r="A579" s="70" t="e">
        <f>IF(#REF!=1,B579&amp;D579,"")</f>
        <v>#REF!</v>
      </c>
      <c r="B579" s="114" t="s">
        <v>53</v>
      </c>
      <c r="C579" s="78" t="s">
        <v>72</v>
      </c>
      <c r="D579" s="79" t="s">
        <v>72</v>
      </c>
      <c r="E579" s="79" t="e">
        <f>D553</f>
        <v>#REF!</v>
      </c>
      <c r="F579" s="79"/>
      <c r="G579" s="85">
        <v>0</v>
      </c>
      <c r="H579" s="79"/>
      <c r="I579" s="94">
        <v>0</v>
      </c>
      <c r="J579" s="94">
        <v>0</v>
      </c>
      <c r="K579" s="94">
        <v>0</v>
      </c>
      <c r="L579" s="94">
        <v>0</v>
      </c>
      <c r="M579" s="94">
        <v>0</v>
      </c>
      <c r="N579" s="94">
        <v>0</v>
      </c>
      <c r="O579" s="94">
        <v>0</v>
      </c>
      <c r="P579" s="94">
        <v>0</v>
      </c>
      <c r="Q579" s="94">
        <v>0</v>
      </c>
      <c r="R579" s="94">
        <v>0</v>
      </c>
      <c r="S579" s="94">
        <v>0</v>
      </c>
      <c r="T579" s="94">
        <v>0</v>
      </c>
      <c r="U579" s="79"/>
      <c r="V579" s="80">
        <f t="shared" si="1615"/>
        <v>0</v>
      </c>
      <c r="W579" s="85" t="e">
        <f>V579/V555</f>
        <v>#REF!</v>
      </c>
      <c r="X579" s="60"/>
      <c r="Y579" s="94">
        <f t="array" ref="Y579">IFERROR(INDEX(#REF!,MATCH($A553&amp;$D579,#REF!,0),MATCH(Y$3,#REF!,0)),0)</f>
        <v>0</v>
      </c>
      <c r="Z579" s="94">
        <f t="array" ref="Z579">IFERROR(INDEX(#REF!,MATCH($A553&amp;$D579,#REF!,0),MATCH(Z$3,#REF!,0)),0)</f>
        <v>0</v>
      </c>
      <c r="AA579" s="94">
        <f t="array" ref="AA579">IFERROR(INDEX(#REF!,MATCH($A553&amp;$D579,#REF!,0),MATCH(AA$3,#REF!,0)),0)</f>
        <v>0</v>
      </c>
      <c r="AB579" s="94">
        <f t="array" ref="AB579">IFERROR(INDEX(#REF!,MATCH($A553&amp;$D579,#REF!,0),MATCH(AB$3,#REF!,0)),0)</f>
        <v>0</v>
      </c>
      <c r="AC579" s="94">
        <f t="array" ref="AC579">IFERROR(INDEX(#REF!,MATCH($A553&amp;$D579,#REF!,0),MATCH(AC$3,#REF!,0)),0)</f>
        <v>0</v>
      </c>
      <c r="AD579" s="94">
        <f t="array" ref="AD579">IFERROR(INDEX(#REF!,MATCH($A553&amp;$D579,#REF!,0),MATCH(AD$3,#REF!,0)),0)</f>
        <v>0</v>
      </c>
      <c r="AE579" s="94">
        <f t="array" ref="AE579">IFERROR(INDEX(#REF!,MATCH($A553&amp;$D579,#REF!,0),MATCH(AE$3,#REF!,0)),0)</f>
        <v>0</v>
      </c>
      <c r="AF579" s="94">
        <f t="array" ref="AF579">IFERROR(INDEX(#REF!,MATCH($A553&amp;$D579,#REF!,0),MATCH(AF$3,#REF!,0)),0)</f>
        <v>0</v>
      </c>
      <c r="AG579" s="94">
        <f t="array" ref="AG579">IFERROR(INDEX(#REF!,MATCH($A553&amp;$D579,#REF!,0),MATCH(AG$3,#REF!,0)),0)</f>
        <v>0</v>
      </c>
      <c r="AH579" s="94">
        <f t="array" ref="AH579">IFERROR(INDEX(#REF!,MATCH($A553&amp;$D579,#REF!,0),MATCH(AH$3,#REF!,0)),0)</f>
        <v>0</v>
      </c>
      <c r="AI579" s="94">
        <f t="array" ref="AI579">IFERROR(INDEX(#REF!,MATCH($A553&amp;$D579,#REF!,0),MATCH(AI$3,#REF!,0)),0)</f>
        <v>0</v>
      </c>
      <c r="AJ579" s="94">
        <f t="array" ref="AJ579">IFERROR(INDEX(#REF!,MATCH($A553&amp;$D579,#REF!,0),MATCH(AJ$3,#REF!,0)),0)</f>
        <v>0</v>
      </c>
      <c r="AK579" s="79"/>
      <c r="AL579" s="80">
        <f t="shared" si="1617"/>
        <v>0</v>
      </c>
      <c r="AM579" s="85" t="e">
        <f>AL579/AL555</f>
        <v>#DIV/0!</v>
      </c>
      <c r="AN579" s="60" t="e">
        <f>D553&amp;D579</f>
        <v>#REF!</v>
      </c>
      <c r="AO579" s="94" t="e">
        <f t="shared" ref="AO579:AZ579" si="1628">((AO555*$G579*--(AND($BF579=0,$BG579=0))+$BF579+AO555*$BG579)*--(AO$3&gt;=$BH579))*(1+$BJ579*--(AO$3&gt;=$BK579))*--(IFERROR(MOD(MONTH(AO$3),$BI579),0)=0)</f>
        <v>#REF!</v>
      </c>
      <c r="AP579" s="94" t="e">
        <f t="shared" si="1628"/>
        <v>#REF!</v>
      </c>
      <c r="AQ579" s="94" t="e">
        <f t="shared" si="1628"/>
        <v>#REF!</v>
      </c>
      <c r="AR579" s="94" t="e">
        <f t="shared" si="1628"/>
        <v>#REF!</v>
      </c>
      <c r="AS579" s="94" t="e">
        <f t="shared" si="1628"/>
        <v>#REF!</v>
      </c>
      <c r="AT579" s="94" t="e">
        <f t="shared" si="1628"/>
        <v>#REF!</v>
      </c>
      <c r="AU579" s="94" t="e">
        <f t="shared" si="1628"/>
        <v>#REF!</v>
      </c>
      <c r="AV579" s="94" t="e">
        <f t="shared" si="1628"/>
        <v>#REF!</v>
      </c>
      <c r="AW579" s="94" t="e">
        <f t="shared" si="1628"/>
        <v>#REF!</v>
      </c>
      <c r="AX579" s="94" t="e">
        <f t="shared" si="1628"/>
        <v>#REF!</v>
      </c>
      <c r="AY579" s="94" t="e">
        <f t="shared" si="1628"/>
        <v>#REF!</v>
      </c>
      <c r="AZ579" s="94" t="e">
        <f t="shared" si="1628"/>
        <v>#REF!</v>
      </c>
      <c r="BA579" s="79"/>
      <c r="BB579" s="80" t="e">
        <f t="shared" si="1619"/>
        <v>#REF!</v>
      </c>
      <c r="BC579" s="85" t="e">
        <f>BB579/BB555</f>
        <v>#REF!</v>
      </c>
      <c r="BD579" s="60"/>
      <c r="BE579" s="94">
        <f t="shared" si="1625"/>
        <v>0</v>
      </c>
      <c r="BF579" s="115">
        <f t="shared" si="1625"/>
        <v>0</v>
      </c>
      <c r="BG579" s="112">
        <f t="shared" si="1625"/>
        <v>0</v>
      </c>
      <c r="BH579" s="111" t="e">
        <f>BH555</f>
        <v>#REF!</v>
      </c>
      <c r="BI579" s="111">
        <f t="shared" si="1600"/>
        <v>0</v>
      </c>
      <c r="BJ579" s="112">
        <v>-1</v>
      </c>
      <c r="BK579" s="111">
        <v>45658</v>
      </c>
      <c r="BL579" s="60"/>
      <c r="BM579" s="94" t="e">
        <f t="shared" ref="BM579:BX579" si="1629">((BM555*$G579*--(AND($BF579=0,$BG579=0))+$BF579+BM555*$BG579)*--(BM$3&gt;=$BH579))*(1+$BJ579*--(BM$3&gt;=$BK579))*--(IFERROR(MOD(MONTH(BM$3),$BI579),0)=0)</f>
        <v>#REF!</v>
      </c>
      <c r="BN579" s="94" t="e">
        <f t="shared" si="1629"/>
        <v>#REF!</v>
      </c>
      <c r="BO579" s="94" t="e">
        <f t="shared" si="1629"/>
        <v>#REF!</v>
      </c>
      <c r="BP579" s="94" t="e">
        <f t="shared" si="1629"/>
        <v>#REF!</v>
      </c>
      <c r="BQ579" s="94" t="e">
        <f t="shared" si="1629"/>
        <v>#REF!</v>
      </c>
      <c r="BR579" s="94" t="e">
        <f t="shared" si="1629"/>
        <v>#REF!</v>
      </c>
      <c r="BS579" s="94" t="e">
        <f t="shared" si="1629"/>
        <v>#REF!</v>
      </c>
      <c r="BT579" s="94" t="e">
        <f t="shared" si="1629"/>
        <v>#REF!</v>
      </c>
      <c r="BU579" s="94" t="e">
        <f t="shared" si="1629"/>
        <v>#REF!</v>
      </c>
      <c r="BV579" s="94" t="e">
        <f t="shared" si="1629"/>
        <v>#REF!</v>
      </c>
      <c r="BW579" s="94" t="e">
        <f t="shared" si="1629"/>
        <v>#REF!</v>
      </c>
      <c r="BX579" s="94" t="e">
        <f t="shared" si="1629"/>
        <v>#REF!</v>
      </c>
      <c r="BY579" s="79"/>
      <c r="BZ579" s="80" t="e">
        <f t="shared" si="1621"/>
        <v>#REF!</v>
      </c>
      <c r="CA579" s="85" t="e">
        <f>BZ579/BZ555</f>
        <v>#REF!</v>
      </c>
      <c r="CB579" s="60"/>
      <c r="CC579" s="94" t="e">
        <f t="shared" ref="CC579:CN579" si="1630">((CC555*$G579*--(AND($BF579=0,$BG579=0))+$BF579+CC555*$BG579)*--(CC$3&gt;=$BH579))*(1+$BJ579*--(CC$3&gt;=$BK579))*--(IFERROR(MOD(MONTH(CC$3),$BI579),0)=0)</f>
        <v>#REF!</v>
      </c>
      <c r="CD579" s="94" t="e">
        <f t="shared" si="1630"/>
        <v>#REF!</v>
      </c>
      <c r="CE579" s="94" t="e">
        <f t="shared" si="1630"/>
        <v>#REF!</v>
      </c>
      <c r="CF579" s="94" t="e">
        <f t="shared" si="1630"/>
        <v>#REF!</v>
      </c>
      <c r="CG579" s="94" t="e">
        <f t="shared" si="1630"/>
        <v>#REF!</v>
      </c>
      <c r="CH579" s="94" t="e">
        <f t="shared" si="1630"/>
        <v>#REF!</v>
      </c>
      <c r="CI579" s="94" t="e">
        <f t="shared" si="1630"/>
        <v>#REF!</v>
      </c>
      <c r="CJ579" s="94" t="e">
        <f t="shared" si="1630"/>
        <v>#REF!</v>
      </c>
      <c r="CK579" s="94" t="e">
        <f t="shared" si="1630"/>
        <v>#REF!</v>
      </c>
      <c r="CL579" s="94" t="e">
        <f t="shared" si="1630"/>
        <v>#REF!</v>
      </c>
      <c r="CM579" s="94" t="e">
        <f t="shared" si="1630"/>
        <v>#REF!</v>
      </c>
      <c r="CN579" s="94" t="e">
        <f t="shared" si="1630"/>
        <v>#REF!</v>
      </c>
      <c r="CO579" s="79"/>
      <c r="CP579" s="80" t="e">
        <f t="shared" si="1623"/>
        <v>#REF!</v>
      </c>
      <c r="CQ579" s="85" t="e">
        <f>CP579/CP555</f>
        <v>#REF!</v>
      </c>
    </row>
    <row r="580" spans="1:95" ht="10.5" customHeight="1" x14ac:dyDescent="0.25">
      <c r="A580" s="70" t="e">
        <f>IF(#REF!=1,B580&amp;D580,"")</f>
        <v>#REF!</v>
      </c>
      <c r="B580" s="70" t="s">
        <v>53</v>
      </c>
      <c r="C580" s="70"/>
      <c r="D580" s="2" t="s">
        <v>73</v>
      </c>
      <c r="E580" s="2" t="e">
        <f>D553</f>
        <v>#REF!</v>
      </c>
      <c r="F580" s="60"/>
      <c r="G580" s="66"/>
      <c r="H580" s="60"/>
      <c r="I580" s="65">
        <v>0</v>
      </c>
      <c r="J580" s="65">
        <v>0</v>
      </c>
      <c r="K580" s="65">
        <v>0</v>
      </c>
      <c r="L580" s="65">
        <v>0</v>
      </c>
      <c r="M580" s="65">
        <v>0</v>
      </c>
      <c r="N580" s="65">
        <v>0</v>
      </c>
      <c r="O580" s="65">
        <v>0</v>
      </c>
      <c r="P580" s="65">
        <v>0</v>
      </c>
      <c r="Q580" s="65">
        <v>0</v>
      </c>
      <c r="R580" s="65">
        <v>0</v>
      </c>
      <c r="S580" s="65">
        <v>0</v>
      </c>
      <c r="T580" s="65">
        <v>0</v>
      </c>
      <c r="U580" s="60"/>
      <c r="V580" s="65">
        <f t="shared" si="1615"/>
        <v>0</v>
      </c>
      <c r="W580" s="66" t="e">
        <f>V580/V555</f>
        <v>#REF!</v>
      </c>
      <c r="X580" s="60"/>
      <c r="Y580" s="65">
        <f t="shared" ref="Y580:AJ580" si="1631">Y581</f>
        <v>0</v>
      </c>
      <c r="Z580" s="65">
        <f t="shared" si="1631"/>
        <v>0</v>
      </c>
      <c r="AA580" s="65">
        <f t="shared" si="1631"/>
        <v>0</v>
      </c>
      <c r="AB580" s="65">
        <f t="shared" si="1631"/>
        <v>0</v>
      </c>
      <c r="AC580" s="65">
        <f t="shared" si="1631"/>
        <v>0</v>
      </c>
      <c r="AD580" s="65">
        <f t="shared" si="1631"/>
        <v>0</v>
      </c>
      <c r="AE580" s="65">
        <f t="shared" si="1631"/>
        <v>0</v>
      </c>
      <c r="AF580" s="65">
        <f t="shared" si="1631"/>
        <v>0</v>
      </c>
      <c r="AG580" s="65">
        <f t="shared" si="1631"/>
        <v>0</v>
      </c>
      <c r="AH580" s="65">
        <f t="shared" si="1631"/>
        <v>0</v>
      </c>
      <c r="AI580" s="65">
        <f t="shared" si="1631"/>
        <v>0</v>
      </c>
      <c r="AJ580" s="65">
        <f t="shared" si="1631"/>
        <v>0</v>
      </c>
      <c r="AK580" s="60"/>
      <c r="AL580" s="65">
        <f t="shared" si="1617"/>
        <v>0</v>
      </c>
      <c r="AM580" s="66" t="e">
        <f>AL580/AL555</f>
        <v>#DIV/0!</v>
      </c>
      <c r="AN580" s="60" t="e">
        <f>D553&amp;D580</f>
        <v>#REF!</v>
      </c>
      <c r="AO580" s="65" t="e">
        <f t="shared" ref="AO580:AZ580" si="1632">AO581</f>
        <v>#REF!</v>
      </c>
      <c r="AP580" s="65" t="e">
        <f t="shared" si="1632"/>
        <v>#REF!</v>
      </c>
      <c r="AQ580" s="65" t="e">
        <f t="shared" si="1632"/>
        <v>#REF!</v>
      </c>
      <c r="AR580" s="65" t="e">
        <f t="shared" si="1632"/>
        <v>#REF!</v>
      </c>
      <c r="AS580" s="65" t="e">
        <f t="shared" si="1632"/>
        <v>#REF!</v>
      </c>
      <c r="AT580" s="65" t="e">
        <f t="shared" si="1632"/>
        <v>#REF!</v>
      </c>
      <c r="AU580" s="65" t="e">
        <f t="shared" si="1632"/>
        <v>#REF!</v>
      </c>
      <c r="AV580" s="65" t="e">
        <f t="shared" si="1632"/>
        <v>#REF!</v>
      </c>
      <c r="AW580" s="65" t="e">
        <f t="shared" si="1632"/>
        <v>#REF!</v>
      </c>
      <c r="AX580" s="65" t="e">
        <f t="shared" si="1632"/>
        <v>#REF!</v>
      </c>
      <c r="AY580" s="65" t="e">
        <f t="shared" si="1632"/>
        <v>#REF!</v>
      </c>
      <c r="AZ580" s="65" t="e">
        <f t="shared" si="1632"/>
        <v>#REF!</v>
      </c>
      <c r="BA580" s="60"/>
      <c r="BB580" s="65" t="e">
        <f t="shared" si="1619"/>
        <v>#REF!</v>
      </c>
      <c r="BC580" s="66" t="e">
        <f>BB580/BB555</f>
        <v>#REF!</v>
      </c>
      <c r="BD580" s="60"/>
      <c r="BE580" s="65"/>
      <c r="BF580" s="105"/>
      <c r="BG580" s="77">
        <f t="array" ref="BG580">INDEX($BE$4:$BK$115,MATCH($D580,$D$4:$D$115,0),MATCH(BG$475,$BE$4:$BK$4,0))</f>
        <v>-0.05</v>
      </c>
      <c r="BH580" s="107"/>
      <c r="BI580" s="108"/>
      <c r="BJ580" s="77">
        <v>-1</v>
      </c>
      <c r="BK580" s="107">
        <v>45658</v>
      </c>
      <c r="BL580" s="60"/>
      <c r="BM580" s="65" t="e">
        <f t="shared" ref="BM580:BX580" si="1633">BM581</f>
        <v>#REF!</v>
      </c>
      <c r="BN580" s="65" t="e">
        <f t="shared" si="1633"/>
        <v>#REF!</v>
      </c>
      <c r="BO580" s="65" t="e">
        <f t="shared" si="1633"/>
        <v>#REF!</v>
      </c>
      <c r="BP580" s="65" t="e">
        <f t="shared" si="1633"/>
        <v>#REF!</v>
      </c>
      <c r="BQ580" s="65" t="e">
        <f t="shared" si="1633"/>
        <v>#REF!</v>
      </c>
      <c r="BR580" s="65" t="e">
        <f t="shared" si="1633"/>
        <v>#REF!</v>
      </c>
      <c r="BS580" s="65" t="e">
        <f t="shared" si="1633"/>
        <v>#REF!</v>
      </c>
      <c r="BT580" s="65" t="e">
        <f t="shared" si="1633"/>
        <v>#REF!</v>
      </c>
      <c r="BU580" s="65" t="e">
        <f t="shared" si="1633"/>
        <v>#REF!</v>
      </c>
      <c r="BV580" s="65" t="e">
        <f t="shared" si="1633"/>
        <v>#REF!</v>
      </c>
      <c r="BW580" s="65" t="e">
        <f t="shared" si="1633"/>
        <v>#REF!</v>
      </c>
      <c r="BX580" s="65" t="e">
        <f t="shared" si="1633"/>
        <v>#REF!</v>
      </c>
      <c r="BY580" s="60"/>
      <c r="BZ580" s="65" t="e">
        <f t="shared" si="1621"/>
        <v>#REF!</v>
      </c>
      <c r="CA580" s="66" t="e">
        <f>BZ580/BZ555</f>
        <v>#REF!</v>
      </c>
      <c r="CB580" s="60"/>
      <c r="CC580" s="65" t="e">
        <f t="shared" ref="CC580:CN580" si="1634">CC581</f>
        <v>#REF!</v>
      </c>
      <c r="CD580" s="65" t="e">
        <f t="shared" si="1634"/>
        <v>#REF!</v>
      </c>
      <c r="CE580" s="65" t="e">
        <f t="shared" si="1634"/>
        <v>#REF!</v>
      </c>
      <c r="CF580" s="65" t="e">
        <f t="shared" si="1634"/>
        <v>#REF!</v>
      </c>
      <c r="CG580" s="65" t="e">
        <f t="shared" si="1634"/>
        <v>#REF!</v>
      </c>
      <c r="CH580" s="65" t="e">
        <f t="shared" si="1634"/>
        <v>#REF!</v>
      </c>
      <c r="CI580" s="65" t="e">
        <f t="shared" si="1634"/>
        <v>#REF!</v>
      </c>
      <c r="CJ580" s="65" t="e">
        <f t="shared" si="1634"/>
        <v>#REF!</v>
      </c>
      <c r="CK580" s="65" t="e">
        <f t="shared" si="1634"/>
        <v>#REF!</v>
      </c>
      <c r="CL580" s="65" t="e">
        <f t="shared" si="1634"/>
        <v>#REF!</v>
      </c>
      <c r="CM580" s="65" t="e">
        <f t="shared" si="1634"/>
        <v>#REF!</v>
      </c>
      <c r="CN580" s="65" t="e">
        <f t="shared" si="1634"/>
        <v>#REF!</v>
      </c>
      <c r="CO580" s="60"/>
      <c r="CP580" s="65" t="e">
        <f t="shared" si="1623"/>
        <v>#REF!</v>
      </c>
      <c r="CQ580" s="66" t="e">
        <f>CP580/CP555</f>
        <v>#REF!</v>
      </c>
    </row>
    <row r="581" spans="1:95" ht="10.5" customHeight="1" outlineLevel="1" x14ac:dyDescent="0.25">
      <c r="A581" s="70" t="e">
        <f>IF(#REF!=1,B581&amp;D581,"")</f>
        <v>#REF!</v>
      </c>
      <c r="B581" s="70" t="s">
        <v>53</v>
      </c>
      <c r="C581" s="70"/>
      <c r="D581" s="60" t="s">
        <v>87</v>
      </c>
      <c r="E581" s="60" t="e">
        <f>D553</f>
        <v>#REF!</v>
      </c>
      <c r="F581" s="60"/>
      <c r="G581" s="62"/>
      <c r="H581" s="60"/>
      <c r="I581" s="67">
        <v>0</v>
      </c>
      <c r="J581" s="67">
        <v>0</v>
      </c>
      <c r="K581" s="67">
        <v>0</v>
      </c>
      <c r="L581" s="67">
        <v>0</v>
      </c>
      <c r="M581" s="67">
        <v>0</v>
      </c>
      <c r="N581" s="67">
        <v>0</v>
      </c>
      <c r="O581" s="67">
        <v>0</v>
      </c>
      <c r="P581" s="67">
        <v>0</v>
      </c>
      <c r="Q581" s="67">
        <v>0</v>
      </c>
      <c r="R581" s="67">
        <v>0</v>
      </c>
      <c r="S581" s="67">
        <v>0</v>
      </c>
      <c r="T581" s="67">
        <v>0</v>
      </c>
      <c r="U581" s="60"/>
      <c r="V581" s="87">
        <f t="shared" si="1615"/>
        <v>0</v>
      </c>
      <c r="W581" s="62" t="e">
        <f>V581/V555</f>
        <v>#REF!</v>
      </c>
      <c r="X581" s="60"/>
      <c r="Y581" s="67">
        <f>IFERROR(AVERAGEIFS(U555:AN555,U555:AN555,"&gt;0",U554:AN554,"&gt;="&amp;EDATE(Y554,-3),U554:AN554,"&lt;="&amp;EDATE(Y554,-1))*$BG580,0)</f>
        <v>0</v>
      </c>
      <c r="Z581" s="67">
        <f>SUM(Z582:Z583)</f>
        <v>0</v>
      </c>
      <c r="AA581" s="67">
        <f>IFERROR(AVERAGEIFS(W555:Z555,W555:Z555,"&gt;0",W554:Z554,"&gt;="&amp;EDATE(AA554,-3),W554:Z554,"&lt;="&amp;EDATE(AA554,-1))*$BG580,0)</f>
        <v>0</v>
      </c>
      <c r="AB581" s="67">
        <f>SUM(AB582:AB583)</f>
        <v>0</v>
      </c>
      <c r="AC581" s="67">
        <f>IFERROR(AVERAGEIFS(Y555:AB555,Y555:AB555,"&gt;0",Y554:AB554,"&gt;="&amp;EDATE(AC554,-3),Y554:AB554,"&lt;="&amp;EDATE(AC554,-1))*$BG580,0)</f>
        <v>0</v>
      </c>
      <c r="AD581" s="67">
        <f>SUM(AD582:AD583)</f>
        <v>0</v>
      </c>
      <c r="AE581" s="67">
        <f>IFERROR(AVERAGEIFS(Y555:AD555,Y555:AD555,"&gt;0",Y554:AD554,"&gt;="&amp;EDATE(AE554,-3),Y554:AD554,"&lt;="&amp;EDATE(AE554,-1))*$BG580,0)</f>
        <v>0</v>
      </c>
      <c r="AF581" s="67">
        <f>SUM(AF582:AF583)</f>
        <v>0</v>
      </c>
      <c r="AG581" s="67">
        <f>IFERROR(AVERAGEIFS(Y555:AF555,Y555:AF555,"&gt;0",Y554:AF554,"&gt;="&amp;EDATE(AG554,-3),Y554:AF554,"&lt;="&amp;EDATE(AG554,-1))*$BG580,0)</f>
        <v>0</v>
      </c>
      <c r="AH581" s="67">
        <f>SUM(AH582:AH583)</f>
        <v>0</v>
      </c>
      <c r="AI581" s="67">
        <f>IFERROR(AVERAGEIFS(Y555:AH555,Y555:AH555,"&gt;0",Y554:AH554,"&gt;="&amp;EDATE(AI554,-3),Y554:AH554,"&lt;="&amp;EDATE(AI554,-1))*$BG580,0)</f>
        <v>0</v>
      </c>
      <c r="AJ581" s="67">
        <f>SUM(AJ582:AJ583)</f>
        <v>0</v>
      </c>
      <c r="AK581" s="60"/>
      <c r="AL581" s="87">
        <f t="shared" si="1617"/>
        <v>0</v>
      </c>
      <c r="AM581" s="62" t="e">
        <f>AL581/AL555</f>
        <v>#DIV/0!</v>
      </c>
      <c r="AN581" s="60" t="e">
        <f>D553&amp;D581</f>
        <v>#REF!</v>
      </c>
      <c r="AO581" s="67" t="e">
        <f>IFERROR(AVERAGEIFS(AC555:BD555,AC555:BD555,"&gt;0",AC554:BD554,"&gt;="&amp;EDATE(AO554,-3),AC554:BD554,"&lt;="&amp;EDATE(AO554,-1))*$BG580,0)*--(AO555&gt;0)</f>
        <v>#REF!</v>
      </c>
      <c r="AP581" s="67" t="e">
        <f t="shared" ref="AP581:AZ581" si="1635">IFERROR(AVERAGEIFS(AD555:AO555,AD555:AO555,"&gt;0",AD554:AO554,"&gt;="&amp;EDATE(AP554,-3),AD554:AO554,"&lt;="&amp;EDATE(AP554,-1))*$BG580,0)*--(AP555&gt;0)</f>
        <v>#REF!</v>
      </c>
      <c r="AQ581" s="67" t="e">
        <f t="shared" si="1635"/>
        <v>#REF!</v>
      </c>
      <c r="AR581" s="67" t="e">
        <f t="shared" si="1635"/>
        <v>#REF!</v>
      </c>
      <c r="AS581" s="67" t="e">
        <f t="shared" si="1635"/>
        <v>#REF!</v>
      </c>
      <c r="AT581" s="67" t="e">
        <f t="shared" si="1635"/>
        <v>#REF!</v>
      </c>
      <c r="AU581" s="67" t="e">
        <f t="shared" si="1635"/>
        <v>#REF!</v>
      </c>
      <c r="AV581" s="67" t="e">
        <f t="shared" si="1635"/>
        <v>#REF!</v>
      </c>
      <c r="AW581" s="67" t="e">
        <f t="shared" si="1635"/>
        <v>#REF!</v>
      </c>
      <c r="AX581" s="67" t="e">
        <f t="shared" si="1635"/>
        <v>#REF!</v>
      </c>
      <c r="AY581" s="67" t="e">
        <f t="shared" si="1635"/>
        <v>#REF!</v>
      </c>
      <c r="AZ581" s="67" t="e">
        <f t="shared" si="1635"/>
        <v>#REF!</v>
      </c>
      <c r="BA581" s="60"/>
      <c r="BB581" s="87" t="e">
        <f t="shared" si="1619"/>
        <v>#REF!</v>
      </c>
      <c r="BC581" s="62" t="e">
        <f>BB581/BB555</f>
        <v>#REF!</v>
      </c>
      <c r="BD581" s="60"/>
      <c r="BE581" s="67"/>
      <c r="BF581" s="119"/>
      <c r="BG581" s="119"/>
      <c r="BH581" s="119"/>
      <c r="BI581" s="69"/>
      <c r="BJ581" s="120">
        <v>-1</v>
      </c>
      <c r="BK581" s="121">
        <v>45658</v>
      </c>
      <c r="BL581" s="60"/>
      <c r="BM581" s="67" t="e">
        <f>IFERROR(AVERAGEIFS(BI555:BL555,BI555:BL555,"&gt;0",BI554:BL554,"&gt;="&amp;EDATE(BM554,-3),BI554:BL554,"&lt;="&amp;EDATE(BM554,-1))*$BG580,0)*--(BM555&gt;0)</f>
        <v>#REF!</v>
      </c>
      <c r="BN581" s="67" t="e">
        <f>IFERROR(AVERAGEIFS(BJ555:BM555,BJ555:BM555,"&gt;0",BJ554:BM554,"&gt;="&amp;EDATE(BN554,-3),BJ554:BM554,"&lt;="&amp;EDATE(BN554,-1))*$BG580,0)*--(BN555&gt;0)</f>
        <v>#REF!</v>
      </c>
      <c r="BO581" s="67" t="e">
        <f>IFERROR(AVERAGEIFS(BJ555:BN555,BJ555:BN555,"&gt;0",BJ554:BN554,"&gt;="&amp;EDATE(BO554,-3),BJ554:BN554,"&lt;="&amp;EDATE(BO554,-1))*$BG580,0)*--(BO555&gt;0)</f>
        <v>#REF!</v>
      </c>
      <c r="BP581" s="67" t="e">
        <f>IFERROR(AVERAGEIFS(BK555:BO555,BK555:BO555,"&gt;0",BK554:BO554,"&gt;="&amp;EDATE(BP554,-3),BK554:BO554,"&lt;="&amp;EDATE(BP554,-1))*$BG580,0)*--(BP555&gt;0)</f>
        <v>#REF!</v>
      </c>
      <c r="BQ581" s="67" t="e">
        <f t="shared" ref="BQ581:BW581" si="1636">IFERROR(AVERAGEIFS(AW555:BP555,AW555:BP555,"&gt;0",AW554:BP554,"&gt;="&amp;EDATE(BQ554,-3),AW554:BP554,"&lt;="&amp;EDATE(BQ554,-1))*$BG580,0)*--(BQ555&gt;0)</f>
        <v>#REF!</v>
      </c>
      <c r="BR581" s="67" t="e">
        <f t="shared" si="1636"/>
        <v>#REF!</v>
      </c>
      <c r="BS581" s="67" t="e">
        <f t="shared" si="1636"/>
        <v>#REF!</v>
      </c>
      <c r="BT581" s="67" t="e">
        <f t="shared" si="1636"/>
        <v>#REF!</v>
      </c>
      <c r="BU581" s="67" t="e">
        <f t="shared" si="1636"/>
        <v>#REF!</v>
      </c>
      <c r="BV581" s="67" t="e">
        <f t="shared" si="1636"/>
        <v>#REF!</v>
      </c>
      <c r="BW581" s="67" t="e">
        <f t="shared" si="1636"/>
        <v>#REF!</v>
      </c>
      <c r="BX581" s="67" t="e">
        <f>IFERROR(AVERAGEIFS(BL555:BW555,BL555:BW555,"&gt;0",BL554:BW554,"&gt;="&amp;EDATE(BX554,-3),BL554:BW554,"&lt;="&amp;EDATE(BX554,-1))*$BG580,0)*--(BX555&gt;0)</f>
        <v>#REF!</v>
      </c>
      <c r="BY581" s="60"/>
      <c r="BZ581" s="87" t="e">
        <f t="shared" si="1621"/>
        <v>#REF!</v>
      </c>
      <c r="CA581" s="62" t="e">
        <f>BZ581/BZ555</f>
        <v>#REF!</v>
      </c>
      <c r="CB581" s="60"/>
      <c r="CC581" s="67" t="e">
        <f t="shared" ref="CC581:CN581" si="1637">IFERROR(AVERAGEIFS(BQ555:CB555,BQ555:CB555,"&gt;0",BQ554:CB554,"&gt;="&amp;EDATE(CC554,-3),BQ554:CB554,"&lt;="&amp;EDATE(CC554,-1))*$BG580,0)*--(CC555&gt;0)</f>
        <v>#REF!</v>
      </c>
      <c r="CD581" s="67" t="e">
        <f t="shared" si="1637"/>
        <v>#REF!</v>
      </c>
      <c r="CE581" s="67" t="e">
        <f t="shared" si="1637"/>
        <v>#REF!</v>
      </c>
      <c r="CF581" s="67" t="e">
        <f t="shared" si="1637"/>
        <v>#REF!</v>
      </c>
      <c r="CG581" s="67" t="e">
        <f t="shared" si="1637"/>
        <v>#REF!</v>
      </c>
      <c r="CH581" s="67" t="e">
        <f t="shared" si="1637"/>
        <v>#REF!</v>
      </c>
      <c r="CI581" s="67" t="e">
        <f t="shared" si="1637"/>
        <v>#REF!</v>
      </c>
      <c r="CJ581" s="67" t="e">
        <f t="shared" si="1637"/>
        <v>#REF!</v>
      </c>
      <c r="CK581" s="67" t="e">
        <f t="shared" si="1637"/>
        <v>#REF!</v>
      </c>
      <c r="CL581" s="67" t="e">
        <f t="shared" si="1637"/>
        <v>#REF!</v>
      </c>
      <c r="CM581" s="67" t="e">
        <f t="shared" si="1637"/>
        <v>#REF!</v>
      </c>
      <c r="CN581" s="67" t="e">
        <f t="shared" si="1637"/>
        <v>#REF!</v>
      </c>
      <c r="CO581" s="60"/>
      <c r="CP581" s="87" t="e">
        <f t="shared" si="1623"/>
        <v>#REF!</v>
      </c>
      <c r="CQ581" s="62" t="e">
        <f>CP581/CP555</f>
        <v>#REF!</v>
      </c>
    </row>
    <row r="582" spans="1:95" ht="10.5" customHeight="1" outlineLevel="2" x14ac:dyDescent="0.25">
      <c r="A582" s="70" t="e">
        <f>IF(#REF!=1,B582&amp;D582,"")</f>
        <v>#REF!</v>
      </c>
      <c r="B582" s="114" t="s">
        <v>53</v>
      </c>
      <c r="C582" s="78"/>
      <c r="D582" s="79" t="s">
        <v>88</v>
      </c>
      <c r="E582" s="79" t="e">
        <f>D553</f>
        <v>#REF!</v>
      </c>
      <c r="F582" s="79"/>
      <c r="G582" s="85"/>
      <c r="H582" s="79"/>
      <c r="I582" s="94">
        <v>0</v>
      </c>
      <c r="J582" s="94">
        <v>0</v>
      </c>
      <c r="K582" s="94">
        <v>0</v>
      </c>
      <c r="L582" s="94">
        <v>0</v>
      </c>
      <c r="M582" s="94">
        <v>0</v>
      </c>
      <c r="N582" s="94">
        <v>0</v>
      </c>
      <c r="O582" s="94">
        <v>0</v>
      </c>
      <c r="P582" s="94">
        <v>0</v>
      </c>
      <c r="Q582" s="94">
        <v>0</v>
      </c>
      <c r="R582" s="94">
        <v>0</v>
      </c>
      <c r="S582" s="94">
        <v>0</v>
      </c>
      <c r="T582" s="94">
        <v>0</v>
      </c>
      <c r="U582" s="79"/>
      <c r="V582" s="80">
        <f t="shared" si="1615"/>
        <v>0</v>
      </c>
      <c r="W582" s="85" t="e">
        <f>V582/V555</f>
        <v>#REF!</v>
      </c>
      <c r="X582" s="60"/>
      <c r="Y582" s="94">
        <f t="array" ref="Y582">IFERROR(INDEX(#REF!,MATCH($A553&amp;$D582,#REF!,0),MATCH(Y$3,#REF!,0)),0)</f>
        <v>0</v>
      </c>
      <c r="Z582" s="94">
        <f t="array" ref="Z582">IFERROR(INDEX(#REF!,MATCH($A553&amp;$D582,#REF!,0),MATCH(Z$3,#REF!,0)),0)</f>
        <v>0</v>
      </c>
      <c r="AA582" s="94">
        <f t="array" ref="AA582">IFERROR(INDEX(#REF!,MATCH($A553&amp;$D582,#REF!,0),MATCH(AA$3,#REF!,0)),0)</f>
        <v>0</v>
      </c>
      <c r="AB582" s="94">
        <f t="array" ref="AB582">IFERROR(INDEX(#REF!,MATCH($A553&amp;$D582,#REF!,0),MATCH(AB$3,#REF!,0)),0)</f>
        <v>0</v>
      </c>
      <c r="AC582" s="94">
        <f t="array" ref="AC582">IFERROR(INDEX(#REF!,MATCH($A553&amp;$D582,#REF!,0),MATCH(AC$3,#REF!,0)),0)</f>
        <v>0</v>
      </c>
      <c r="AD582" s="94">
        <f t="array" ref="AD582">IFERROR(INDEX(#REF!,MATCH($A553&amp;$D582,#REF!,0),MATCH(AD$3,#REF!,0)),0)</f>
        <v>0</v>
      </c>
      <c r="AE582" s="94">
        <f t="array" ref="AE582">IFERROR(INDEX(#REF!,MATCH($A553&amp;$D582,#REF!,0),MATCH(AE$3,#REF!,0)),0)</f>
        <v>0</v>
      </c>
      <c r="AF582" s="94">
        <f t="array" ref="AF582">IFERROR(INDEX(#REF!,MATCH($A553&amp;$D582,#REF!,0),MATCH(AF$3,#REF!,0)),0)</f>
        <v>0</v>
      </c>
      <c r="AG582" s="94">
        <f t="array" ref="AG582">IFERROR(INDEX(#REF!,MATCH($A553&amp;$D582,#REF!,0),MATCH(AG$3,#REF!,0)),0)</f>
        <v>0</v>
      </c>
      <c r="AH582" s="94">
        <f t="array" ref="AH582">IFERROR(INDEX(#REF!,MATCH($A553&amp;$D582,#REF!,0),MATCH(AH$3,#REF!,0)),0)</f>
        <v>0</v>
      </c>
      <c r="AI582" s="94">
        <f t="array" ref="AI582">IFERROR(INDEX(#REF!,MATCH($A553&amp;$D582,#REF!,0),MATCH(AI$3,#REF!,0)),0)</f>
        <v>0</v>
      </c>
      <c r="AJ582" s="94">
        <f t="array" ref="AJ582">IFERROR(INDEX(#REF!,MATCH($A553&amp;$D582,#REF!,0),MATCH(AJ$3,#REF!,0)),0)</f>
        <v>0</v>
      </c>
      <c r="AK582" s="79"/>
      <c r="AL582" s="80">
        <f t="shared" si="1617"/>
        <v>0</v>
      </c>
      <c r="AM582" s="85" t="e">
        <f>AL582/AL555</f>
        <v>#DIV/0!</v>
      </c>
      <c r="AN582" s="60" t="e">
        <f>D553&amp;D582</f>
        <v>#REF!</v>
      </c>
      <c r="AO582" s="94" t="e">
        <f t="shared" ref="AO582:AZ582" si="1638">AO581*$BG582</f>
        <v>#REF!</v>
      </c>
      <c r="AP582" s="94" t="e">
        <f t="shared" si="1638"/>
        <v>#REF!</v>
      </c>
      <c r="AQ582" s="94" t="e">
        <f t="shared" si="1638"/>
        <v>#REF!</v>
      </c>
      <c r="AR582" s="94" t="e">
        <f t="shared" si="1638"/>
        <v>#REF!</v>
      </c>
      <c r="AS582" s="94" t="e">
        <f t="shared" si="1638"/>
        <v>#REF!</v>
      </c>
      <c r="AT582" s="94" t="e">
        <f t="shared" si="1638"/>
        <v>#REF!</v>
      </c>
      <c r="AU582" s="94" t="e">
        <f t="shared" si="1638"/>
        <v>#REF!</v>
      </c>
      <c r="AV582" s="94" t="e">
        <f t="shared" si="1638"/>
        <v>#REF!</v>
      </c>
      <c r="AW582" s="94" t="e">
        <f t="shared" si="1638"/>
        <v>#REF!</v>
      </c>
      <c r="AX582" s="94" t="e">
        <f t="shared" si="1638"/>
        <v>#REF!</v>
      </c>
      <c r="AY582" s="94" t="e">
        <f t="shared" si="1638"/>
        <v>#REF!</v>
      </c>
      <c r="AZ582" s="94" t="e">
        <f t="shared" si="1638"/>
        <v>#REF!</v>
      </c>
      <c r="BA582" s="79"/>
      <c r="BB582" s="80" t="e">
        <f t="shared" si="1619"/>
        <v>#REF!</v>
      </c>
      <c r="BC582" s="85" t="e">
        <f>BB582/BB555</f>
        <v>#REF!</v>
      </c>
      <c r="BD582" s="60"/>
      <c r="BE582" s="94">
        <f t="shared" ref="BE582:BG584" si="1639">INDEX($BE$4:$BK$115,MATCH($D582,$D$4:$D$115,0),MATCH(BE$475,$BE$4:$BK$4,0))</f>
        <v>0</v>
      </c>
      <c r="BF582" s="115">
        <f t="shared" si="1639"/>
        <v>0</v>
      </c>
      <c r="BG582" s="112">
        <f t="shared" si="1639"/>
        <v>0.5</v>
      </c>
      <c r="BH582" s="111" t="e">
        <f>BH555</f>
        <v>#REF!</v>
      </c>
      <c r="BI582" s="112">
        <f>INDEX($BE$4:$BK$115,MATCH($D582,$D$4:$D$115,0),MATCH(BI$475,$BE$4:$BK$4,0))</f>
        <v>0</v>
      </c>
      <c r="BJ582" s="112">
        <v>-1</v>
      </c>
      <c r="BK582" s="111">
        <v>45658</v>
      </c>
      <c r="BL582" s="60"/>
      <c r="BM582" s="94" t="e">
        <f t="shared" ref="BM582:BX582" si="1640">BM581*$BG582</f>
        <v>#REF!</v>
      </c>
      <c r="BN582" s="94" t="e">
        <f t="shared" si="1640"/>
        <v>#REF!</v>
      </c>
      <c r="BO582" s="94" t="e">
        <f t="shared" si="1640"/>
        <v>#REF!</v>
      </c>
      <c r="BP582" s="94" t="e">
        <f t="shared" si="1640"/>
        <v>#REF!</v>
      </c>
      <c r="BQ582" s="94" t="e">
        <f t="shared" si="1640"/>
        <v>#REF!</v>
      </c>
      <c r="BR582" s="94" t="e">
        <f t="shared" si="1640"/>
        <v>#REF!</v>
      </c>
      <c r="BS582" s="94" t="e">
        <f t="shared" si="1640"/>
        <v>#REF!</v>
      </c>
      <c r="BT582" s="94" t="e">
        <f t="shared" si="1640"/>
        <v>#REF!</v>
      </c>
      <c r="BU582" s="94" t="e">
        <f t="shared" si="1640"/>
        <v>#REF!</v>
      </c>
      <c r="BV582" s="94" t="e">
        <f t="shared" si="1640"/>
        <v>#REF!</v>
      </c>
      <c r="BW582" s="94" t="e">
        <f t="shared" si="1640"/>
        <v>#REF!</v>
      </c>
      <c r="BX582" s="94" t="e">
        <f t="shared" si="1640"/>
        <v>#REF!</v>
      </c>
      <c r="BY582" s="79"/>
      <c r="BZ582" s="80" t="e">
        <f t="shared" si="1621"/>
        <v>#REF!</v>
      </c>
      <c r="CA582" s="85" t="e">
        <f>BZ582/BZ555</f>
        <v>#REF!</v>
      </c>
      <c r="CB582" s="60"/>
      <c r="CC582" s="94" t="e">
        <f t="shared" ref="CC582:CN582" si="1641">CC581*$BG582</f>
        <v>#REF!</v>
      </c>
      <c r="CD582" s="94" t="e">
        <f t="shared" si="1641"/>
        <v>#REF!</v>
      </c>
      <c r="CE582" s="94" t="e">
        <f t="shared" si="1641"/>
        <v>#REF!</v>
      </c>
      <c r="CF582" s="94" t="e">
        <f t="shared" si="1641"/>
        <v>#REF!</v>
      </c>
      <c r="CG582" s="94" t="e">
        <f t="shared" si="1641"/>
        <v>#REF!</v>
      </c>
      <c r="CH582" s="94" t="e">
        <f t="shared" si="1641"/>
        <v>#REF!</v>
      </c>
      <c r="CI582" s="94" t="e">
        <f t="shared" si="1641"/>
        <v>#REF!</v>
      </c>
      <c r="CJ582" s="94" t="e">
        <f t="shared" si="1641"/>
        <v>#REF!</v>
      </c>
      <c r="CK582" s="94" t="e">
        <f t="shared" si="1641"/>
        <v>#REF!</v>
      </c>
      <c r="CL582" s="94" t="e">
        <f t="shared" si="1641"/>
        <v>#REF!</v>
      </c>
      <c r="CM582" s="94" t="e">
        <f t="shared" si="1641"/>
        <v>#REF!</v>
      </c>
      <c r="CN582" s="94" t="e">
        <f t="shared" si="1641"/>
        <v>#REF!</v>
      </c>
      <c r="CO582" s="79"/>
      <c r="CP582" s="80" t="e">
        <f t="shared" si="1623"/>
        <v>#REF!</v>
      </c>
      <c r="CQ582" s="85" t="e">
        <f>CP582/CP555</f>
        <v>#REF!</v>
      </c>
    </row>
    <row r="583" spans="1:95" ht="10.5" customHeight="1" outlineLevel="2" x14ac:dyDescent="0.25">
      <c r="A583" s="70" t="e">
        <f>IF(#REF!=1,B583&amp;D583,"")</f>
        <v>#REF!</v>
      </c>
      <c r="B583" s="114" t="s">
        <v>53</v>
      </c>
      <c r="C583" s="78" t="s">
        <v>73</v>
      </c>
      <c r="D583" s="79" t="s">
        <v>91</v>
      </c>
      <c r="E583" s="79" t="e">
        <f>D553</f>
        <v>#REF!</v>
      </c>
      <c r="F583" s="79"/>
      <c r="G583" s="85"/>
      <c r="H583" s="79"/>
      <c r="I583" s="94">
        <v>0</v>
      </c>
      <c r="J583" s="94">
        <v>0</v>
      </c>
      <c r="K583" s="94">
        <v>0</v>
      </c>
      <c r="L583" s="94">
        <v>0</v>
      </c>
      <c r="M583" s="94">
        <v>0</v>
      </c>
      <c r="N583" s="94">
        <v>0</v>
      </c>
      <c r="O583" s="94">
        <v>0</v>
      </c>
      <c r="P583" s="94">
        <v>0</v>
      </c>
      <c r="Q583" s="94">
        <v>0</v>
      </c>
      <c r="R583" s="94">
        <v>0</v>
      </c>
      <c r="S583" s="94">
        <v>0</v>
      </c>
      <c r="T583" s="94">
        <v>0</v>
      </c>
      <c r="U583" s="79"/>
      <c r="V583" s="80">
        <f t="shared" si="1615"/>
        <v>0</v>
      </c>
      <c r="W583" s="85" t="e">
        <f>V583/V555</f>
        <v>#REF!</v>
      </c>
      <c r="X583" s="60"/>
      <c r="Y583" s="94">
        <f t="array" ref="Y583">IFERROR(INDEX(#REF!,MATCH($A553&amp;$D583,#REF!,0),MATCH(Y$3,#REF!,0)),0)</f>
        <v>0</v>
      </c>
      <c r="Z583" s="94">
        <f t="array" ref="Z583">IFERROR(INDEX(#REF!,MATCH($A553&amp;$D583,#REF!,0),MATCH(Z$3,#REF!,0)),0)</f>
        <v>0</v>
      </c>
      <c r="AA583" s="94">
        <f t="array" ref="AA583">IFERROR(INDEX(#REF!,MATCH($A553&amp;$D583,#REF!,0),MATCH(AA$3,#REF!,0)),0)</f>
        <v>0</v>
      </c>
      <c r="AB583" s="94">
        <f t="array" ref="AB583">IFERROR(INDEX(#REF!,MATCH($A553&amp;$D583,#REF!,0),MATCH(AB$3,#REF!,0)),0)</f>
        <v>0</v>
      </c>
      <c r="AC583" s="94">
        <f t="array" ref="AC583">IFERROR(INDEX(#REF!,MATCH($A553&amp;$D583,#REF!,0),MATCH(AC$3,#REF!,0)),0)</f>
        <v>0</v>
      </c>
      <c r="AD583" s="94">
        <f t="array" ref="AD583">IFERROR(INDEX(#REF!,MATCH($A553&amp;$D583,#REF!,0),MATCH(AD$3,#REF!,0)),0)</f>
        <v>0</v>
      </c>
      <c r="AE583" s="94">
        <f t="array" ref="AE583">IFERROR(INDEX(#REF!,MATCH($A553&amp;$D583,#REF!,0),MATCH(AE$3,#REF!,0)),0)</f>
        <v>0</v>
      </c>
      <c r="AF583" s="94">
        <f t="array" ref="AF583">IFERROR(INDEX(#REF!,MATCH($A553&amp;$D583,#REF!,0),MATCH(AF$3,#REF!,0)),0)</f>
        <v>0</v>
      </c>
      <c r="AG583" s="94">
        <f t="array" ref="AG583">IFERROR(INDEX(#REF!,MATCH($A553&amp;$D583,#REF!,0),MATCH(AG$3,#REF!,0)),0)</f>
        <v>0</v>
      </c>
      <c r="AH583" s="94">
        <f t="array" ref="AH583">IFERROR(INDEX(#REF!,MATCH($A553&amp;$D583,#REF!,0),MATCH(AH$3,#REF!,0)),0)</f>
        <v>0</v>
      </c>
      <c r="AI583" s="94">
        <f t="array" ref="AI583">IFERROR(INDEX(#REF!,MATCH($A553&amp;$D583,#REF!,0),MATCH(AI$3,#REF!,0)),0)</f>
        <v>0</v>
      </c>
      <c r="AJ583" s="94">
        <f t="array" ref="AJ583">IFERROR(INDEX(#REF!,MATCH($A553&amp;$D583,#REF!,0),MATCH(AJ$3,#REF!,0)),0)</f>
        <v>0</v>
      </c>
      <c r="AK583" s="79"/>
      <c r="AL583" s="80">
        <f t="shared" si="1617"/>
        <v>0</v>
      </c>
      <c r="AM583" s="85" t="e">
        <f>AL583/AL555</f>
        <v>#DIV/0!</v>
      </c>
      <c r="AN583" s="60" t="e">
        <f>D553&amp;D583</f>
        <v>#REF!</v>
      </c>
      <c r="AO583" s="94" t="e">
        <f t="shared" ref="AO583:AZ583" si="1642">AO581*$BG583</f>
        <v>#REF!</v>
      </c>
      <c r="AP583" s="94" t="e">
        <f t="shared" si="1642"/>
        <v>#REF!</v>
      </c>
      <c r="AQ583" s="94" t="e">
        <f t="shared" si="1642"/>
        <v>#REF!</v>
      </c>
      <c r="AR583" s="94" t="e">
        <f t="shared" si="1642"/>
        <v>#REF!</v>
      </c>
      <c r="AS583" s="94" t="e">
        <f t="shared" si="1642"/>
        <v>#REF!</v>
      </c>
      <c r="AT583" s="94" t="e">
        <f t="shared" si="1642"/>
        <v>#REF!</v>
      </c>
      <c r="AU583" s="94" t="e">
        <f t="shared" si="1642"/>
        <v>#REF!</v>
      </c>
      <c r="AV583" s="94" t="e">
        <f t="shared" si="1642"/>
        <v>#REF!</v>
      </c>
      <c r="AW583" s="94" t="e">
        <f t="shared" si="1642"/>
        <v>#REF!</v>
      </c>
      <c r="AX583" s="94" t="e">
        <f t="shared" si="1642"/>
        <v>#REF!</v>
      </c>
      <c r="AY583" s="94" t="e">
        <f t="shared" si="1642"/>
        <v>#REF!</v>
      </c>
      <c r="AZ583" s="94" t="e">
        <f t="shared" si="1642"/>
        <v>#REF!</v>
      </c>
      <c r="BA583" s="79"/>
      <c r="BB583" s="80" t="e">
        <f t="shared" si="1619"/>
        <v>#REF!</v>
      </c>
      <c r="BC583" s="85" t="e">
        <f>BB583/BB555</f>
        <v>#REF!</v>
      </c>
      <c r="BD583" s="60"/>
      <c r="BE583" s="94">
        <f t="shared" si="1639"/>
        <v>0</v>
      </c>
      <c r="BF583" s="115">
        <f t="shared" si="1639"/>
        <v>0</v>
      </c>
      <c r="BG583" s="112">
        <f t="shared" si="1639"/>
        <v>0.5</v>
      </c>
      <c r="BH583" s="111" t="e">
        <f>BH555</f>
        <v>#REF!</v>
      </c>
      <c r="BI583" s="112">
        <f>INDEX($BE$4:$BK$115,MATCH($D583,$D$4:$D$115,0),MATCH(BI$475,$BE$4:$BK$4,0))</f>
        <v>0</v>
      </c>
      <c r="BJ583" s="112">
        <v>-1</v>
      </c>
      <c r="BK583" s="111">
        <v>45658</v>
      </c>
      <c r="BL583" s="60"/>
      <c r="BM583" s="94" t="e">
        <f t="shared" ref="BM583:BX583" si="1643">BM581*$BG583</f>
        <v>#REF!</v>
      </c>
      <c r="BN583" s="94" t="e">
        <f t="shared" si="1643"/>
        <v>#REF!</v>
      </c>
      <c r="BO583" s="94" t="e">
        <f t="shared" si="1643"/>
        <v>#REF!</v>
      </c>
      <c r="BP583" s="94" t="e">
        <f t="shared" si="1643"/>
        <v>#REF!</v>
      </c>
      <c r="BQ583" s="94" t="e">
        <f t="shared" si="1643"/>
        <v>#REF!</v>
      </c>
      <c r="BR583" s="94" t="e">
        <f t="shared" si="1643"/>
        <v>#REF!</v>
      </c>
      <c r="BS583" s="94" t="e">
        <f t="shared" si="1643"/>
        <v>#REF!</v>
      </c>
      <c r="BT583" s="94" t="e">
        <f t="shared" si="1643"/>
        <v>#REF!</v>
      </c>
      <c r="BU583" s="94" t="e">
        <f t="shared" si="1643"/>
        <v>#REF!</v>
      </c>
      <c r="BV583" s="94" t="e">
        <f t="shared" si="1643"/>
        <v>#REF!</v>
      </c>
      <c r="BW583" s="94" t="e">
        <f t="shared" si="1643"/>
        <v>#REF!</v>
      </c>
      <c r="BX583" s="94" t="e">
        <f t="shared" si="1643"/>
        <v>#REF!</v>
      </c>
      <c r="BY583" s="79"/>
      <c r="BZ583" s="80" t="e">
        <f t="shared" si="1621"/>
        <v>#REF!</v>
      </c>
      <c r="CA583" s="85" t="e">
        <f>BZ583/BZ555</f>
        <v>#REF!</v>
      </c>
      <c r="CB583" s="60"/>
      <c r="CC583" s="94" t="e">
        <f t="shared" ref="CC583:CN583" si="1644">CC581*$BG583</f>
        <v>#REF!</v>
      </c>
      <c r="CD583" s="94" t="e">
        <f t="shared" si="1644"/>
        <v>#REF!</v>
      </c>
      <c r="CE583" s="94" t="e">
        <f t="shared" si="1644"/>
        <v>#REF!</v>
      </c>
      <c r="CF583" s="94" t="e">
        <f t="shared" si="1644"/>
        <v>#REF!</v>
      </c>
      <c r="CG583" s="94" t="e">
        <f t="shared" si="1644"/>
        <v>#REF!</v>
      </c>
      <c r="CH583" s="94" t="e">
        <f t="shared" si="1644"/>
        <v>#REF!</v>
      </c>
      <c r="CI583" s="94" t="e">
        <f t="shared" si="1644"/>
        <v>#REF!</v>
      </c>
      <c r="CJ583" s="94" t="e">
        <f t="shared" si="1644"/>
        <v>#REF!</v>
      </c>
      <c r="CK583" s="94" t="e">
        <f t="shared" si="1644"/>
        <v>#REF!</v>
      </c>
      <c r="CL583" s="94" t="e">
        <f t="shared" si="1644"/>
        <v>#REF!</v>
      </c>
      <c r="CM583" s="94" t="e">
        <f t="shared" si="1644"/>
        <v>#REF!</v>
      </c>
      <c r="CN583" s="94" t="e">
        <f t="shared" si="1644"/>
        <v>#REF!</v>
      </c>
      <c r="CO583" s="79"/>
      <c r="CP583" s="80" t="e">
        <f t="shared" si="1623"/>
        <v>#REF!</v>
      </c>
      <c r="CQ583" s="85" t="e">
        <f>CP583/CP555</f>
        <v>#REF!</v>
      </c>
    </row>
    <row r="584" spans="1:95" ht="10.5" customHeight="1" x14ac:dyDescent="0.25">
      <c r="A584" s="70" t="e">
        <f>IF(#REF!=1,B584&amp;D584,"")</f>
        <v>#REF!</v>
      </c>
      <c r="B584" s="70" t="s">
        <v>53</v>
      </c>
      <c r="C584" s="70" t="s">
        <v>266</v>
      </c>
      <c r="D584" s="2" t="s">
        <v>267</v>
      </c>
      <c r="E584" s="2" t="e">
        <f>D553</f>
        <v>#REF!</v>
      </c>
      <c r="F584" s="60"/>
      <c r="G584" s="66">
        <v>0</v>
      </c>
      <c r="H584" s="60"/>
      <c r="I584" s="65">
        <v>0</v>
      </c>
      <c r="J584" s="65">
        <v>0</v>
      </c>
      <c r="K584" s="65">
        <v>0</v>
      </c>
      <c r="L584" s="65">
        <v>0</v>
      </c>
      <c r="M584" s="65">
        <v>0</v>
      </c>
      <c r="N584" s="65">
        <v>0</v>
      </c>
      <c r="O584" s="65">
        <v>0</v>
      </c>
      <c r="P584" s="65">
        <v>0</v>
      </c>
      <c r="Q584" s="65">
        <v>0</v>
      </c>
      <c r="R584" s="65">
        <v>0</v>
      </c>
      <c r="S584" s="65">
        <v>0</v>
      </c>
      <c r="T584" s="65">
        <v>0</v>
      </c>
      <c r="U584" s="60"/>
      <c r="V584" s="65">
        <f t="shared" si="1615"/>
        <v>0</v>
      </c>
      <c r="W584" s="66" t="e">
        <f>V584/V555</f>
        <v>#REF!</v>
      </c>
      <c r="X584" s="60"/>
      <c r="Y584" s="65">
        <f t="array" ref="Y584">IFERROR(INDEX(#REF!,MATCH($A553&amp;$D584,#REF!,0),MATCH(Y$3,#REF!,0)),0)</f>
        <v>0</v>
      </c>
      <c r="Z584" s="65">
        <f t="array" ref="Z584">IFERROR(INDEX(#REF!,MATCH($A553&amp;$D584,#REF!,0),MATCH(Z$3,#REF!,0)),0)</f>
        <v>0</v>
      </c>
      <c r="AA584" s="65">
        <f t="array" ref="AA584">IFERROR(INDEX(#REF!,MATCH($A553&amp;$D584,#REF!,0),MATCH(AA$3,#REF!,0)),0)</f>
        <v>0</v>
      </c>
      <c r="AB584" s="65">
        <f t="array" ref="AB584">IFERROR(INDEX(#REF!,MATCH($A553&amp;$D584,#REF!,0),MATCH(AB$3,#REF!,0)),0)</f>
        <v>0</v>
      </c>
      <c r="AC584" s="65">
        <f t="array" ref="AC584">IFERROR(INDEX(#REF!,MATCH($A553&amp;$D584,#REF!,0),MATCH(AC$3,#REF!,0)),0)</f>
        <v>0</v>
      </c>
      <c r="AD584" s="65">
        <f t="array" ref="AD584">IFERROR(INDEX(#REF!,MATCH($A553&amp;$D584,#REF!,0),MATCH(AD$3,#REF!,0)),0)</f>
        <v>0</v>
      </c>
      <c r="AE584" s="65">
        <f t="array" ref="AE584">IFERROR(INDEX(#REF!,MATCH($A553&amp;$D584,#REF!,0),MATCH(AE$3,#REF!,0)),0)</f>
        <v>0</v>
      </c>
      <c r="AF584" s="65">
        <f t="array" ref="AF584">IFERROR(INDEX(#REF!,MATCH($A553&amp;$D584,#REF!,0),MATCH(AF$3,#REF!,0)),0)</f>
        <v>0</v>
      </c>
      <c r="AG584" s="65">
        <f t="array" ref="AG584">IFERROR(INDEX(#REF!,MATCH($A553&amp;$D584,#REF!,0),MATCH(AG$3,#REF!,0)),0)</f>
        <v>0</v>
      </c>
      <c r="AH584" s="65">
        <f t="array" ref="AH584">IFERROR(INDEX(#REF!,MATCH($A553&amp;$D584,#REF!,0),MATCH(AH$3,#REF!,0)),0)</f>
        <v>0</v>
      </c>
      <c r="AI584" s="65">
        <f t="array" ref="AI584">IFERROR(INDEX(#REF!,MATCH($A553&amp;$D584,#REF!,0),MATCH(AI$3,#REF!,0)),0)</f>
        <v>0</v>
      </c>
      <c r="AJ584" s="65">
        <f t="array" ref="AJ584">IFERROR(INDEX(#REF!,MATCH($A553&amp;$D584,#REF!,0),MATCH(AJ$3,#REF!,0)),0)</f>
        <v>0</v>
      </c>
      <c r="AK584" s="60"/>
      <c r="AL584" s="65">
        <f t="shared" si="1617"/>
        <v>0</v>
      </c>
      <c r="AM584" s="66" t="e">
        <f>AL584/AL555</f>
        <v>#DIV/0!</v>
      </c>
      <c r="AN584" s="60" t="e">
        <f>D553&amp;D584</f>
        <v>#REF!</v>
      </c>
      <c r="AO584" s="65" t="e">
        <f t="shared" ref="AO584:AZ584" si="1645">((AO555*$G584*--(AND($BF584=0,$BG584=0))+$BF584+AO555*$BG584)*--(AO$3&gt;=$BH584))*(1+$BJ584*--(AO$3&gt;=$BK584))*--(IFERROR(MOD(MONTH(AO$3),$BI584),0)=0)</f>
        <v>#REF!</v>
      </c>
      <c r="AP584" s="65" t="e">
        <f t="shared" si="1645"/>
        <v>#REF!</v>
      </c>
      <c r="AQ584" s="65" t="e">
        <f t="shared" si="1645"/>
        <v>#REF!</v>
      </c>
      <c r="AR584" s="65" t="e">
        <f t="shared" si="1645"/>
        <v>#REF!</v>
      </c>
      <c r="AS584" s="65" t="e">
        <f t="shared" si="1645"/>
        <v>#REF!</v>
      </c>
      <c r="AT584" s="65" t="e">
        <f t="shared" si="1645"/>
        <v>#REF!</v>
      </c>
      <c r="AU584" s="65" t="e">
        <f t="shared" si="1645"/>
        <v>#REF!</v>
      </c>
      <c r="AV584" s="65" t="e">
        <f t="shared" si="1645"/>
        <v>#REF!</v>
      </c>
      <c r="AW584" s="65" t="e">
        <f t="shared" si="1645"/>
        <v>#REF!</v>
      </c>
      <c r="AX584" s="65" t="e">
        <f t="shared" si="1645"/>
        <v>#REF!</v>
      </c>
      <c r="AY584" s="65" t="e">
        <f t="shared" si="1645"/>
        <v>#REF!</v>
      </c>
      <c r="AZ584" s="65" t="e">
        <f t="shared" si="1645"/>
        <v>#REF!</v>
      </c>
      <c r="BA584" s="60"/>
      <c r="BB584" s="65" t="e">
        <f t="shared" si="1619"/>
        <v>#REF!</v>
      </c>
      <c r="BC584" s="66" t="e">
        <f>BB584/BB555</f>
        <v>#REF!</v>
      </c>
      <c r="BD584" s="60"/>
      <c r="BE584" s="65" t="str">
        <f t="shared" si="1639"/>
        <v>iGlu &gt; Shopify POS by FullComm</v>
      </c>
      <c r="BF584" s="105" t="e">
        <f t="shared" si="1639"/>
        <v>#REF!</v>
      </c>
      <c r="BG584" s="105">
        <f t="shared" si="1639"/>
        <v>0</v>
      </c>
      <c r="BH584" s="107" t="e">
        <f>BH555</f>
        <v>#REF!</v>
      </c>
      <c r="BI584" s="107">
        <f>INDEX($BE$4:$BK$115,MATCH($D584,$D$4:$D$115,0),MATCH(BI$475,$BE$4:$BK$4,0))</f>
        <v>0</v>
      </c>
      <c r="BJ584" s="77">
        <v>-1</v>
      </c>
      <c r="BK584" s="107">
        <v>45658</v>
      </c>
      <c r="BL584" s="60"/>
      <c r="BM584" s="65" t="e">
        <f t="shared" ref="BM584:BX584" si="1646">((BM555*$G584*--(AND($BF584=0,$BG584=0))+$BF584+BM555*$BG584)*--(BM$3&gt;=$BH584))*(1+$BJ584*--(BM$3&gt;=$BK584))*--(IFERROR(MOD(MONTH(BM$3),$BI584),0)=0)</f>
        <v>#REF!</v>
      </c>
      <c r="BN584" s="65" t="e">
        <f t="shared" si="1646"/>
        <v>#REF!</v>
      </c>
      <c r="BO584" s="65" t="e">
        <f t="shared" si="1646"/>
        <v>#REF!</v>
      </c>
      <c r="BP584" s="65" t="e">
        <f t="shared" si="1646"/>
        <v>#REF!</v>
      </c>
      <c r="BQ584" s="65" t="e">
        <f t="shared" si="1646"/>
        <v>#REF!</v>
      </c>
      <c r="BR584" s="65" t="e">
        <f t="shared" si="1646"/>
        <v>#REF!</v>
      </c>
      <c r="BS584" s="65" t="e">
        <f t="shared" si="1646"/>
        <v>#REF!</v>
      </c>
      <c r="BT584" s="65" t="e">
        <f t="shared" si="1646"/>
        <v>#REF!</v>
      </c>
      <c r="BU584" s="65" t="e">
        <f t="shared" si="1646"/>
        <v>#REF!</v>
      </c>
      <c r="BV584" s="65" t="e">
        <f t="shared" si="1646"/>
        <v>#REF!</v>
      </c>
      <c r="BW584" s="65" t="e">
        <f t="shared" si="1646"/>
        <v>#REF!</v>
      </c>
      <c r="BX584" s="65" t="e">
        <f t="shared" si="1646"/>
        <v>#REF!</v>
      </c>
      <c r="BY584" s="60"/>
      <c r="BZ584" s="65" t="e">
        <f t="shared" si="1621"/>
        <v>#REF!</v>
      </c>
      <c r="CA584" s="66" t="e">
        <f>BZ584/BZ555</f>
        <v>#REF!</v>
      </c>
      <c r="CB584" s="60"/>
      <c r="CC584" s="65" t="e">
        <f t="shared" ref="CC584:CN584" si="1647">((CC555*$G584*--(AND($BF584=0,$BG584=0))+$BF584+CC555*$BG584)*--(CC$3&gt;=$BH584))*(1+$BJ584*--(CC$3&gt;=$BK584))*--(IFERROR(MOD(MONTH(CC$3),$BI584),0)=0)</f>
        <v>#REF!</v>
      </c>
      <c r="CD584" s="65" t="e">
        <f t="shared" si="1647"/>
        <v>#REF!</v>
      </c>
      <c r="CE584" s="65" t="e">
        <f t="shared" si="1647"/>
        <v>#REF!</v>
      </c>
      <c r="CF584" s="65" t="e">
        <f t="shared" si="1647"/>
        <v>#REF!</v>
      </c>
      <c r="CG584" s="65" t="e">
        <f t="shared" si="1647"/>
        <v>#REF!</v>
      </c>
      <c r="CH584" s="65" t="e">
        <f t="shared" si="1647"/>
        <v>#REF!</v>
      </c>
      <c r="CI584" s="65" t="e">
        <f t="shared" si="1647"/>
        <v>#REF!</v>
      </c>
      <c r="CJ584" s="65" t="e">
        <f t="shared" si="1647"/>
        <v>#REF!</v>
      </c>
      <c r="CK584" s="65" t="e">
        <f t="shared" si="1647"/>
        <v>#REF!</v>
      </c>
      <c r="CL584" s="65" t="e">
        <f t="shared" si="1647"/>
        <v>#REF!</v>
      </c>
      <c r="CM584" s="65" t="e">
        <f t="shared" si="1647"/>
        <v>#REF!</v>
      </c>
      <c r="CN584" s="65" t="e">
        <f t="shared" si="1647"/>
        <v>#REF!</v>
      </c>
      <c r="CO584" s="60"/>
      <c r="CP584" s="65" t="e">
        <f t="shared" si="1623"/>
        <v>#REF!</v>
      </c>
      <c r="CQ584" s="66" t="e">
        <f>CP584/CP555</f>
        <v>#REF!</v>
      </c>
    </row>
    <row r="585" spans="1:95" ht="10.5" customHeight="1" x14ac:dyDescent="0.25">
      <c r="A585" s="70" t="e">
        <f>IF(#REF!=1,B585&amp;D585,"")</f>
        <v>#REF!</v>
      </c>
      <c r="B585" s="70" t="s">
        <v>53</v>
      </c>
      <c r="C585" s="70"/>
      <c r="D585" s="3" t="s">
        <v>104</v>
      </c>
      <c r="E585" s="3" t="e">
        <f>D553</f>
        <v>#REF!</v>
      </c>
      <c r="F585" s="60"/>
      <c r="G585" s="6">
        <v>0.54670199438439582</v>
      </c>
      <c r="H585" s="60"/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60"/>
      <c r="V585" s="4">
        <f t="shared" si="1615"/>
        <v>0</v>
      </c>
      <c r="W585" s="6" t="e">
        <f>V585/V555</f>
        <v>#REF!</v>
      </c>
      <c r="X585" s="60"/>
      <c r="Y585" s="4" t="e">
        <f t="shared" ref="Y585:AJ585" si="1648">Y566+Y567</f>
        <v>#REF!</v>
      </c>
      <c r="Z585" s="4" t="e">
        <f t="shared" si="1648"/>
        <v>#REF!</v>
      </c>
      <c r="AA585" s="4" t="e">
        <f t="shared" si="1648"/>
        <v>#REF!</v>
      </c>
      <c r="AB585" s="4" t="e">
        <f t="shared" si="1648"/>
        <v>#REF!</v>
      </c>
      <c r="AC585" s="4" t="e">
        <f t="shared" si="1648"/>
        <v>#REF!</v>
      </c>
      <c r="AD585" s="4" t="e">
        <f t="shared" si="1648"/>
        <v>#REF!</v>
      </c>
      <c r="AE585" s="4" t="e">
        <f t="shared" si="1648"/>
        <v>#REF!</v>
      </c>
      <c r="AF585" s="4" t="e">
        <f t="shared" si="1648"/>
        <v>#REF!</v>
      </c>
      <c r="AG585" s="4" t="e">
        <f t="shared" si="1648"/>
        <v>#REF!</v>
      </c>
      <c r="AH585" s="4" t="e">
        <f t="shared" si="1648"/>
        <v>#REF!</v>
      </c>
      <c r="AI585" s="4" t="e">
        <f t="shared" si="1648"/>
        <v>#REF!</v>
      </c>
      <c r="AJ585" s="4" t="e">
        <f t="shared" si="1648"/>
        <v>#REF!</v>
      </c>
      <c r="AK585" s="60"/>
      <c r="AL585" s="4" t="e">
        <f t="shared" si="1617"/>
        <v>#REF!</v>
      </c>
      <c r="AM585" s="6" t="e">
        <f>AL585/AL555</f>
        <v>#REF!</v>
      </c>
      <c r="AN585" s="60" t="e">
        <f>D553&amp;D585</f>
        <v>#REF!</v>
      </c>
      <c r="AO585" s="4" t="e">
        <f t="shared" ref="AO585:AZ585" si="1649">AO566+AO567</f>
        <v>#REF!</v>
      </c>
      <c r="AP585" s="4" t="e">
        <f t="shared" si="1649"/>
        <v>#REF!</v>
      </c>
      <c r="AQ585" s="4" t="e">
        <f t="shared" si="1649"/>
        <v>#REF!</v>
      </c>
      <c r="AR585" s="4" t="e">
        <f t="shared" si="1649"/>
        <v>#REF!</v>
      </c>
      <c r="AS585" s="4" t="e">
        <f t="shared" si="1649"/>
        <v>#REF!</v>
      </c>
      <c r="AT585" s="4" t="e">
        <f t="shared" si="1649"/>
        <v>#REF!</v>
      </c>
      <c r="AU585" s="4" t="e">
        <f t="shared" si="1649"/>
        <v>#REF!</v>
      </c>
      <c r="AV585" s="4" t="e">
        <f t="shared" si="1649"/>
        <v>#REF!</v>
      </c>
      <c r="AW585" s="4" t="e">
        <f t="shared" si="1649"/>
        <v>#REF!</v>
      </c>
      <c r="AX585" s="4" t="e">
        <f t="shared" si="1649"/>
        <v>#REF!</v>
      </c>
      <c r="AY585" s="4" t="e">
        <f t="shared" si="1649"/>
        <v>#REF!</v>
      </c>
      <c r="AZ585" s="4" t="e">
        <f t="shared" si="1649"/>
        <v>#REF!</v>
      </c>
      <c r="BA585" s="60"/>
      <c r="BB585" s="4" t="e">
        <f t="shared" si="1619"/>
        <v>#REF!</v>
      </c>
      <c r="BC585" s="6" t="e">
        <f>BB585/BB555</f>
        <v>#REF!</v>
      </c>
      <c r="BD585" s="60"/>
      <c r="BE585" s="4"/>
      <c r="BF585" s="102"/>
      <c r="BG585" s="102"/>
      <c r="BH585" s="103"/>
      <c r="BI585" s="104"/>
      <c r="BJ585" s="63">
        <v>-1</v>
      </c>
      <c r="BK585" s="103">
        <v>45658</v>
      </c>
      <c r="BL585" s="60"/>
      <c r="BM585" s="4" t="e">
        <f t="shared" ref="BM585:BX585" si="1650">BM566+BM567</f>
        <v>#REF!</v>
      </c>
      <c r="BN585" s="4" t="e">
        <f t="shared" si="1650"/>
        <v>#REF!</v>
      </c>
      <c r="BO585" s="4" t="e">
        <f t="shared" si="1650"/>
        <v>#REF!</v>
      </c>
      <c r="BP585" s="4" t="e">
        <f t="shared" si="1650"/>
        <v>#REF!</v>
      </c>
      <c r="BQ585" s="4" t="e">
        <f t="shared" si="1650"/>
        <v>#REF!</v>
      </c>
      <c r="BR585" s="4" t="e">
        <f t="shared" si="1650"/>
        <v>#REF!</v>
      </c>
      <c r="BS585" s="4" t="e">
        <f t="shared" si="1650"/>
        <v>#REF!</v>
      </c>
      <c r="BT585" s="4" t="e">
        <f t="shared" si="1650"/>
        <v>#REF!</v>
      </c>
      <c r="BU585" s="4" t="e">
        <f t="shared" si="1650"/>
        <v>#REF!</v>
      </c>
      <c r="BV585" s="4" t="e">
        <f t="shared" si="1650"/>
        <v>#REF!</v>
      </c>
      <c r="BW585" s="4" t="e">
        <f t="shared" si="1650"/>
        <v>#REF!</v>
      </c>
      <c r="BX585" s="4" t="e">
        <f t="shared" si="1650"/>
        <v>#REF!</v>
      </c>
      <c r="BY585" s="60"/>
      <c r="BZ585" s="4" t="e">
        <f t="shared" si="1621"/>
        <v>#REF!</v>
      </c>
      <c r="CA585" s="6" t="e">
        <f>BZ585/BZ555</f>
        <v>#REF!</v>
      </c>
      <c r="CB585" s="60"/>
      <c r="CC585" s="4" t="e">
        <f t="shared" ref="CC585:CN585" si="1651">CC566+CC567</f>
        <v>#REF!</v>
      </c>
      <c r="CD585" s="4" t="e">
        <f t="shared" si="1651"/>
        <v>#REF!</v>
      </c>
      <c r="CE585" s="4" t="e">
        <f t="shared" si="1651"/>
        <v>#REF!</v>
      </c>
      <c r="CF585" s="4" t="e">
        <f t="shared" si="1651"/>
        <v>#REF!</v>
      </c>
      <c r="CG585" s="4" t="e">
        <f t="shared" si="1651"/>
        <v>#REF!</v>
      </c>
      <c r="CH585" s="4" t="e">
        <f t="shared" si="1651"/>
        <v>#REF!</v>
      </c>
      <c r="CI585" s="4" t="e">
        <f t="shared" si="1651"/>
        <v>#REF!</v>
      </c>
      <c r="CJ585" s="4" t="e">
        <f t="shared" si="1651"/>
        <v>#REF!</v>
      </c>
      <c r="CK585" s="4" t="e">
        <f t="shared" si="1651"/>
        <v>#REF!</v>
      </c>
      <c r="CL585" s="4" t="e">
        <f t="shared" si="1651"/>
        <v>#REF!</v>
      </c>
      <c r="CM585" s="4" t="e">
        <f t="shared" si="1651"/>
        <v>#REF!</v>
      </c>
      <c r="CN585" s="4" t="e">
        <f t="shared" si="1651"/>
        <v>#REF!</v>
      </c>
      <c r="CO585" s="60"/>
      <c r="CP585" s="4" t="e">
        <f t="shared" si="1623"/>
        <v>#REF!</v>
      </c>
      <c r="CQ585" s="6" t="e">
        <f>CP585/CP555</f>
        <v>#REF!</v>
      </c>
    </row>
    <row r="586" spans="1:95" ht="10.5" customHeight="1" x14ac:dyDescent="0.25">
      <c r="A586" s="70" t="e">
        <f>IF(#REF!=1,B586&amp;D586,"")</f>
        <v>#REF!</v>
      </c>
      <c r="B586" s="75" t="s">
        <v>53</v>
      </c>
      <c r="C586" s="75"/>
      <c r="D586" s="81" t="s">
        <v>105</v>
      </c>
      <c r="E586" s="81" t="e">
        <f>D553</f>
        <v>#REF!</v>
      </c>
      <c r="F586" s="60"/>
      <c r="G586" s="88">
        <v>-0.32003856520338908</v>
      </c>
      <c r="H586" s="60"/>
      <c r="I586" s="83">
        <v>0</v>
      </c>
      <c r="J586" s="83">
        <v>0</v>
      </c>
      <c r="K586" s="83">
        <v>0</v>
      </c>
      <c r="L586" s="83">
        <v>0</v>
      </c>
      <c r="M586" s="83">
        <v>0</v>
      </c>
      <c r="N586" s="83">
        <v>0</v>
      </c>
      <c r="O586" s="83">
        <v>0</v>
      </c>
      <c r="P586" s="83">
        <v>0</v>
      </c>
      <c r="Q586" s="83">
        <v>0</v>
      </c>
      <c r="R586" s="83">
        <v>0</v>
      </c>
      <c r="S586" s="83">
        <v>0</v>
      </c>
      <c r="T586" s="83">
        <v>0</v>
      </c>
      <c r="U586" s="60"/>
      <c r="V586" s="83">
        <f t="shared" si="1615"/>
        <v>0</v>
      </c>
      <c r="W586" s="88" t="e">
        <f>V586/V555</f>
        <v>#REF!</v>
      </c>
      <c r="X586" s="60"/>
      <c r="Y586" s="83">
        <f t="shared" ref="Y586:AJ586" si="1652">Y587+SUM(Y596:Y597)+SUM(Y600)+SUM(Y604:Y605)+SUM(Y609:Y611)</f>
        <v>0</v>
      </c>
      <c r="Z586" s="83">
        <f t="shared" si="1652"/>
        <v>0</v>
      </c>
      <c r="AA586" s="83">
        <f t="shared" si="1652"/>
        <v>0</v>
      </c>
      <c r="AB586" s="83">
        <f t="shared" si="1652"/>
        <v>0</v>
      </c>
      <c r="AC586" s="83">
        <f t="shared" si="1652"/>
        <v>0</v>
      </c>
      <c r="AD586" s="83">
        <f t="shared" si="1652"/>
        <v>0</v>
      </c>
      <c r="AE586" s="83">
        <f t="shared" si="1652"/>
        <v>0</v>
      </c>
      <c r="AF586" s="83">
        <f t="shared" si="1652"/>
        <v>0</v>
      </c>
      <c r="AG586" s="83">
        <f t="shared" si="1652"/>
        <v>0</v>
      </c>
      <c r="AH586" s="83">
        <f t="shared" si="1652"/>
        <v>0</v>
      </c>
      <c r="AI586" s="83">
        <f t="shared" si="1652"/>
        <v>0</v>
      </c>
      <c r="AJ586" s="83">
        <f t="shared" si="1652"/>
        <v>0</v>
      </c>
      <c r="AK586" s="60"/>
      <c r="AL586" s="83">
        <f t="shared" si="1617"/>
        <v>0</v>
      </c>
      <c r="AM586" s="88" t="e">
        <f>AL586/AL555</f>
        <v>#DIV/0!</v>
      </c>
      <c r="AN586" s="60" t="e">
        <f>D553&amp;D586</f>
        <v>#REF!</v>
      </c>
      <c r="AO586" s="83" t="e">
        <f t="shared" ref="AO586:AZ586" si="1653">AO587+SUM(AO596:AO597)+SUM(AO600)+SUM(AO604:AO611)</f>
        <v>#REF!</v>
      </c>
      <c r="AP586" s="83" t="e">
        <f t="shared" si="1653"/>
        <v>#REF!</v>
      </c>
      <c r="AQ586" s="83" t="e">
        <f t="shared" si="1653"/>
        <v>#REF!</v>
      </c>
      <c r="AR586" s="83" t="e">
        <f t="shared" si="1653"/>
        <v>#REF!</v>
      </c>
      <c r="AS586" s="83" t="e">
        <f t="shared" si="1653"/>
        <v>#REF!</v>
      </c>
      <c r="AT586" s="83" t="e">
        <f t="shared" si="1653"/>
        <v>#REF!</v>
      </c>
      <c r="AU586" s="83" t="e">
        <f t="shared" si="1653"/>
        <v>#REF!</v>
      </c>
      <c r="AV586" s="83" t="e">
        <f t="shared" si="1653"/>
        <v>#REF!</v>
      </c>
      <c r="AW586" s="83" t="e">
        <f t="shared" si="1653"/>
        <v>#REF!</v>
      </c>
      <c r="AX586" s="83" t="e">
        <f t="shared" si="1653"/>
        <v>#REF!</v>
      </c>
      <c r="AY586" s="83" t="e">
        <f t="shared" si="1653"/>
        <v>#REF!</v>
      </c>
      <c r="AZ586" s="83" t="e">
        <f t="shared" si="1653"/>
        <v>#REF!</v>
      </c>
      <c r="BA586" s="60"/>
      <c r="BB586" s="83" t="e">
        <f t="shared" si="1619"/>
        <v>#REF!</v>
      </c>
      <c r="BC586" s="88" t="e">
        <f>BB586/BB555</f>
        <v>#REF!</v>
      </c>
      <c r="BD586" s="60"/>
      <c r="BE586" s="83"/>
      <c r="BF586" s="116"/>
      <c r="BG586" s="116"/>
      <c r="BH586" s="117"/>
      <c r="BI586" s="118"/>
      <c r="BJ586" s="82">
        <v>-1</v>
      </c>
      <c r="BK586" s="117">
        <v>45658</v>
      </c>
      <c r="BL586" s="60"/>
      <c r="BM586" s="83" t="e">
        <f t="shared" ref="BM586:BX586" si="1654">BM587+SUM(BM596:BM597)+SUM(BM600)+SUM(BM604:BM611)</f>
        <v>#REF!</v>
      </c>
      <c r="BN586" s="83" t="e">
        <f t="shared" si="1654"/>
        <v>#REF!</v>
      </c>
      <c r="BO586" s="83" t="e">
        <f t="shared" si="1654"/>
        <v>#REF!</v>
      </c>
      <c r="BP586" s="83" t="e">
        <f t="shared" si="1654"/>
        <v>#REF!</v>
      </c>
      <c r="BQ586" s="83" t="e">
        <f t="shared" si="1654"/>
        <v>#REF!</v>
      </c>
      <c r="BR586" s="83" t="e">
        <f t="shared" si="1654"/>
        <v>#REF!</v>
      </c>
      <c r="BS586" s="83" t="e">
        <f t="shared" si="1654"/>
        <v>#REF!</v>
      </c>
      <c r="BT586" s="83" t="e">
        <f t="shared" si="1654"/>
        <v>#REF!</v>
      </c>
      <c r="BU586" s="83" t="e">
        <f t="shared" si="1654"/>
        <v>#REF!</v>
      </c>
      <c r="BV586" s="83" t="e">
        <f t="shared" si="1654"/>
        <v>#REF!</v>
      </c>
      <c r="BW586" s="83" t="e">
        <f t="shared" si="1654"/>
        <v>#REF!</v>
      </c>
      <c r="BX586" s="83" t="e">
        <f t="shared" si="1654"/>
        <v>#REF!</v>
      </c>
      <c r="BY586" s="60"/>
      <c r="BZ586" s="83" t="e">
        <f t="shared" si="1621"/>
        <v>#REF!</v>
      </c>
      <c r="CA586" s="88" t="e">
        <f>BZ586/BZ555</f>
        <v>#REF!</v>
      </c>
      <c r="CB586" s="60"/>
      <c r="CC586" s="83" t="e">
        <f t="shared" ref="CC586:CN586" si="1655">CC587+SUM(CC596:CC597)+SUM(CC600)+SUM(CC604:CC611)</f>
        <v>#REF!</v>
      </c>
      <c r="CD586" s="83" t="e">
        <f t="shared" si="1655"/>
        <v>#REF!</v>
      </c>
      <c r="CE586" s="83" t="e">
        <f t="shared" si="1655"/>
        <v>#REF!</v>
      </c>
      <c r="CF586" s="83" t="e">
        <f t="shared" si="1655"/>
        <v>#REF!</v>
      </c>
      <c r="CG586" s="83" t="e">
        <f t="shared" si="1655"/>
        <v>#REF!</v>
      </c>
      <c r="CH586" s="83" t="e">
        <f t="shared" si="1655"/>
        <v>#REF!</v>
      </c>
      <c r="CI586" s="83" t="e">
        <f t="shared" si="1655"/>
        <v>#REF!</v>
      </c>
      <c r="CJ586" s="83" t="e">
        <f t="shared" si="1655"/>
        <v>#REF!</v>
      </c>
      <c r="CK586" s="83" t="e">
        <f t="shared" si="1655"/>
        <v>#REF!</v>
      </c>
      <c r="CL586" s="83" t="e">
        <f t="shared" si="1655"/>
        <v>#REF!</v>
      </c>
      <c r="CM586" s="83" t="e">
        <f t="shared" si="1655"/>
        <v>#REF!</v>
      </c>
      <c r="CN586" s="83" t="e">
        <f t="shared" si="1655"/>
        <v>#REF!</v>
      </c>
      <c r="CO586" s="60"/>
      <c r="CP586" s="83" t="e">
        <f t="shared" si="1623"/>
        <v>#REF!</v>
      </c>
      <c r="CQ586" s="88" t="e">
        <f>CP586/CP555</f>
        <v>#REF!</v>
      </c>
    </row>
    <row r="587" spans="1:95" ht="10.5" customHeight="1" x14ac:dyDescent="0.25">
      <c r="A587" s="70" t="e">
        <f>IF(#REF!=1,B587&amp;D587,"")</f>
        <v>#REF!</v>
      </c>
      <c r="B587" s="70" t="s">
        <v>53</v>
      </c>
      <c r="C587" s="70"/>
      <c r="D587" s="60" t="s">
        <v>107</v>
      </c>
      <c r="E587" s="60" t="e">
        <f>D553</f>
        <v>#REF!</v>
      </c>
      <c r="F587" s="60"/>
      <c r="G587" s="62">
        <v>-0.23773058444214651</v>
      </c>
      <c r="H587" s="60"/>
      <c r="I587" s="67">
        <v>0</v>
      </c>
      <c r="J587" s="67">
        <v>0</v>
      </c>
      <c r="K587" s="67">
        <v>0</v>
      </c>
      <c r="L587" s="67">
        <v>0</v>
      </c>
      <c r="M587" s="67">
        <v>0</v>
      </c>
      <c r="N587" s="67">
        <v>0</v>
      </c>
      <c r="O587" s="67">
        <v>0</v>
      </c>
      <c r="P587" s="67">
        <v>0</v>
      </c>
      <c r="Q587" s="67">
        <v>0</v>
      </c>
      <c r="R587" s="67">
        <v>0</v>
      </c>
      <c r="S587" s="67">
        <v>0</v>
      </c>
      <c r="T587" s="67">
        <v>0</v>
      </c>
      <c r="U587" s="60"/>
      <c r="V587" s="87">
        <f t="shared" si="1615"/>
        <v>0</v>
      </c>
      <c r="W587" s="62" t="e">
        <f>V587/V555</f>
        <v>#REF!</v>
      </c>
      <c r="X587" s="60"/>
      <c r="Y587" s="67">
        <f t="shared" ref="Y587:AJ587" si="1656">SUM(Y588:Y595)</f>
        <v>0</v>
      </c>
      <c r="Z587" s="67">
        <f t="shared" si="1656"/>
        <v>0</v>
      </c>
      <c r="AA587" s="67">
        <f t="shared" si="1656"/>
        <v>0</v>
      </c>
      <c r="AB587" s="67">
        <f t="shared" si="1656"/>
        <v>0</v>
      </c>
      <c r="AC587" s="67">
        <f t="shared" si="1656"/>
        <v>0</v>
      </c>
      <c r="AD587" s="67">
        <f t="shared" si="1656"/>
        <v>0</v>
      </c>
      <c r="AE587" s="67">
        <f t="shared" si="1656"/>
        <v>0</v>
      </c>
      <c r="AF587" s="67">
        <f t="shared" si="1656"/>
        <v>0</v>
      </c>
      <c r="AG587" s="67">
        <f t="shared" si="1656"/>
        <v>0</v>
      </c>
      <c r="AH587" s="67">
        <f t="shared" si="1656"/>
        <v>0</v>
      </c>
      <c r="AI587" s="67">
        <f t="shared" si="1656"/>
        <v>0</v>
      </c>
      <c r="AJ587" s="67">
        <f t="shared" si="1656"/>
        <v>0</v>
      </c>
      <c r="AK587" s="60"/>
      <c r="AL587" s="87">
        <f t="shared" si="1617"/>
        <v>0</v>
      </c>
      <c r="AM587" s="62" t="e">
        <f>AL587/AL555</f>
        <v>#DIV/0!</v>
      </c>
      <c r="AN587" s="60" t="e">
        <f>D553&amp;D587</f>
        <v>#REF!</v>
      </c>
      <c r="AO587" s="67" t="e">
        <f t="shared" ref="AO587:AZ587" si="1657">SUM(AO588:AO595)</f>
        <v>#REF!</v>
      </c>
      <c r="AP587" s="67" t="e">
        <f t="shared" si="1657"/>
        <v>#REF!</v>
      </c>
      <c r="AQ587" s="67" t="e">
        <f t="shared" si="1657"/>
        <v>#REF!</v>
      </c>
      <c r="AR587" s="67" t="e">
        <f t="shared" si="1657"/>
        <v>#REF!</v>
      </c>
      <c r="AS587" s="67" t="e">
        <f t="shared" si="1657"/>
        <v>#REF!</v>
      </c>
      <c r="AT587" s="67" t="e">
        <f t="shared" si="1657"/>
        <v>#REF!</v>
      </c>
      <c r="AU587" s="67" t="e">
        <f t="shared" si="1657"/>
        <v>#REF!</v>
      </c>
      <c r="AV587" s="67" t="e">
        <f t="shared" si="1657"/>
        <v>#REF!</v>
      </c>
      <c r="AW587" s="67" t="e">
        <f t="shared" si="1657"/>
        <v>#REF!</v>
      </c>
      <c r="AX587" s="67" t="e">
        <f t="shared" si="1657"/>
        <v>#REF!</v>
      </c>
      <c r="AY587" s="67" t="e">
        <f t="shared" si="1657"/>
        <v>#REF!</v>
      </c>
      <c r="AZ587" s="67" t="e">
        <f t="shared" si="1657"/>
        <v>#REF!</v>
      </c>
      <c r="BA587" s="60"/>
      <c r="BB587" s="87" t="e">
        <f t="shared" si="1619"/>
        <v>#REF!</v>
      </c>
      <c r="BC587" s="62" t="e">
        <f>BB587/BB555</f>
        <v>#REF!</v>
      </c>
      <c r="BD587" s="60"/>
      <c r="BE587" s="67">
        <f>INDEX($BE$4:$BK$115,MATCH($D587,$D$4:$D$115,0),MATCH(BE$475,$BE$4:$BK$4,0))</f>
        <v>0</v>
      </c>
      <c r="BF587" s="119">
        <f>INDEX($BE$4:$BK$115,MATCH($D587,$D$4:$D$115,0),MATCH(BF$475,$BE$4:$BK$4,0))</f>
        <v>0</v>
      </c>
      <c r="BG587" s="120">
        <f>INDEX($BE$4:$BK$115,MATCH($D587,$D$4:$D$115,0),MATCH(BG$475,$BE$4:$BK$4,0))</f>
        <v>0</v>
      </c>
      <c r="BH587" s="121" t="e">
        <f>BH555</f>
        <v>#REF!</v>
      </c>
      <c r="BI587" s="69">
        <f t="array" ref="BI587">INDEX($BE$4:$BK$115,MATCH($D587,$D$4:$D$115,0),MATCH(BI$475,$BE$4:$BK$4,0))</f>
        <v>0</v>
      </c>
      <c r="BJ587" s="120">
        <v>-1</v>
      </c>
      <c r="BK587" s="121">
        <v>45658</v>
      </c>
      <c r="BL587" s="60"/>
      <c r="BM587" s="67" t="e">
        <f t="shared" ref="BM587:BX587" si="1658">SUM(BM588:BM595)</f>
        <v>#REF!</v>
      </c>
      <c r="BN587" s="67" t="e">
        <f t="shared" si="1658"/>
        <v>#REF!</v>
      </c>
      <c r="BO587" s="67" t="e">
        <f t="shared" si="1658"/>
        <v>#REF!</v>
      </c>
      <c r="BP587" s="67" t="e">
        <f t="shared" si="1658"/>
        <v>#REF!</v>
      </c>
      <c r="BQ587" s="67" t="e">
        <f t="shared" si="1658"/>
        <v>#REF!</v>
      </c>
      <c r="BR587" s="67" t="e">
        <f t="shared" si="1658"/>
        <v>#REF!</v>
      </c>
      <c r="BS587" s="67" t="e">
        <f t="shared" si="1658"/>
        <v>#REF!</v>
      </c>
      <c r="BT587" s="67" t="e">
        <f t="shared" si="1658"/>
        <v>#REF!</v>
      </c>
      <c r="BU587" s="67" t="e">
        <f t="shared" si="1658"/>
        <v>#REF!</v>
      </c>
      <c r="BV587" s="67" t="e">
        <f t="shared" si="1658"/>
        <v>#REF!</v>
      </c>
      <c r="BW587" s="67" t="e">
        <f t="shared" si="1658"/>
        <v>#REF!</v>
      </c>
      <c r="BX587" s="67" t="e">
        <f t="shared" si="1658"/>
        <v>#REF!</v>
      </c>
      <c r="BY587" s="60"/>
      <c r="BZ587" s="87" t="e">
        <f t="shared" si="1621"/>
        <v>#REF!</v>
      </c>
      <c r="CA587" s="62" t="e">
        <f>BZ587/BZ555</f>
        <v>#REF!</v>
      </c>
      <c r="CB587" s="60"/>
      <c r="CC587" s="67" t="e">
        <f t="shared" ref="CC587:CN587" si="1659">SUM(CC588:CC595)</f>
        <v>#REF!</v>
      </c>
      <c r="CD587" s="67" t="e">
        <f t="shared" si="1659"/>
        <v>#REF!</v>
      </c>
      <c r="CE587" s="67" t="e">
        <f t="shared" si="1659"/>
        <v>#REF!</v>
      </c>
      <c r="CF587" s="67" t="e">
        <f t="shared" si="1659"/>
        <v>#REF!</v>
      </c>
      <c r="CG587" s="67" t="e">
        <f t="shared" si="1659"/>
        <v>#REF!</v>
      </c>
      <c r="CH587" s="67" t="e">
        <f t="shared" si="1659"/>
        <v>#REF!</v>
      </c>
      <c r="CI587" s="67" t="e">
        <f t="shared" si="1659"/>
        <v>#REF!</v>
      </c>
      <c r="CJ587" s="67" t="e">
        <f t="shared" si="1659"/>
        <v>#REF!</v>
      </c>
      <c r="CK587" s="67" t="e">
        <f t="shared" si="1659"/>
        <v>#REF!</v>
      </c>
      <c r="CL587" s="67" t="e">
        <f t="shared" si="1659"/>
        <v>#REF!</v>
      </c>
      <c r="CM587" s="67" t="e">
        <f t="shared" si="1659"/>
        <v>#REF!</v>
      </c>
      <c r="CN587" s="67" t="e">
        <f t="shared" si="1659"/>
        <v>#REF!</v>
      </c>
      <c r="CO587" s="60"/>
      <c r="CP587" s="87" t="e">
        <f t="shared" si="1623"/>
        <v>#REF!</v>
      </c>
      <c r="CQ587" s="62" t="e">
        <f>CP587/CP555</f>
        <v>#REF!</v>
      </c>
    </row>
    <row r="588" spans="1:95" ht="10.5" customHeight="1" outlineLevel="1" x14ac:dyDescent="0.25">
      <c r="A588" s="70" t="e">
        <f>IF(#REF!=1,B588&amp;D588,"")</f>
        <v>#REF!</v>
      </c>
      <c r="B588" s="114" t="s">
        <v>53</v>
      </c>
      <c r="C588" s="78" t="s">
        <v>108</v>
      </c>
      <c r="D588" s="89" t="s">
        <v>108</v>
      </c>
      <c r="E588" s="89" t="e">
        <f>D553</f>
        <v>#REF!</v>
      </c>
      <c r="F588" s="89"/>
      <c r="G588" s="90">
        <v>-0.1181029571868451</v>
      </c>
      <c r="H588" s="89"/>
      <c r="I588" s="122">
        <v>0</v>
      </c>
      <c r="J588" s="122">
        <v>0</v>
      </c>
      <c r="K588" s="122">
        <v>0</v>
      </c>
      <c r="L588" s="122">
        <v>0</v>
      </c>
      <c r="M588" s="122">
        <v>0</v>
      </c>
      <c r="N588" s="122">
        <v>0</v>
      </c>
      <c r="O588" s="122">
        <v>0</v>
      </c>
      <c r="P588" s="122">
        <v>0</v>
      </c>
      <c r="Q588" s="122">
        <v>0</v>
      </c>
      <c r="R588" s="122">
        <v>0</v>
      </c>
      <c r="S588" s="122">
        <v>0</v>
      </c>
      <c r="T588" s="122">
        <v>0</v>
      </c>
      <c r="U588" s="89"/>
      <c r="V588" s="124">
        <f t="shared" si="1615"/>
        <v>0</v>
      </c>
      <c r="W588" s="90" t="e">
        <f>V588/V555</f>
        <v>#REF!</v>
      </c>
      <c r="X588" s="60"/>
      <c r="Y588" s="122">
        <f t="array" ref="Y588">IFERROR(INDEX(#REF!,MATCH($A553&amp;$D588,#REF!,0),MATCH(Y$3,#REF!,0)),0)</f>
        <v>0</v>
      </c>
      <c r="Z588" s="122">
        <f t="array" ref="Z588">IFERROR(INDEX(#REF!,MATCH($A553&amp;$D588,#REF!,0),MATCH(Z$3,#REF!,0)),0)</f>
        <v>0</v>
      </c>
      <c r="AA588" s="122">
        <f t="array" ref="AA588">IFERROR(INDEX(#REF!,MATCH($A553&amp;$D588,#REF!,0),MATCH(AA$3,#REF!,0)),0)</f>
        <v>0</v>
      </c>
      <c r="AB588" s="122">
        <f t="array" ref="AB588">IFERROR(INDEX(#REF!,MATCH($A553&amp;$D588,#REF!,0),MATCH(AB$3,#REF!,0)),0)</f>
        <v>0</v>
      </c>
      <c r="AC588" s="122">
        <f t="array" ref="AC588">IFERROR(INDEX(#REF!,MATCH($A553&amp;$D588,#REF!,0),MATCH(AC$3,#REF!,0)),0)</f>
        <v>0</v>
      </c>
      <c r="AD588" s="122">
        <f t="array" ref="AD588">IFERROR(INDEX(#REF!,MATCH($A553&amp;$D588,#REF!,0),MATCH(AD$3,#REF!,0)),0)</f>
        <v>0</v>
      </c>
      <c r="AE588" s="122">
        <f t="array" ref="AE588">IFERROR(INDEX(#REF!,MATCH($A553&amp;$D588,#REF!,0),MATCH(AE$3,#REF!,0)),0)</f>
        <v>0</v>
      </c>
      <c r="AF588" s="122">
        <f t="array" ref="AF588">IFERROR(INDEX(#REF!,MATCH($A553&amp;$D588,#REF!,0),MATCH(AF$3,#REF!,0)),0)</f>
        <v>0</v>
      </c>
      <c r="AG588" s="122">
        <f t="array" ref="AG588">IFERROR(INDEX(#REF!,MATCH($A553&amp;$D588,#REF!,0),MATCH(AG$3,#REF!,0)),0)</f>
        <v>0</v>
      </c>
      <c r="AH588" s="122">
        <f t="array" ref="AH588">IFERROR(INDEX(#REF!,MATCH($A553&amp;$D588,#REF!,0),MATCH(AH$3,#REF!,0)),0)</f>
        <v>0</v>
      </c>
      <c r="AI588" s="122">
        <f t="array" ref="AI588">IFERROR(INDEX(#REF!,MATCH($A553&amp;$D588,#REF!,0),MATCH(AI$3,#REF!,0)),0)</f>
        <v>0</v>
      </c>
      <c r="AJ588" s="122">
        <f t="array" ref="AJ588">IFERROR(INDEX(#REF!,MATCH($A553&amp;$D588,#REF!,0),MATCH(AJ$3,#REF!,0)),0)</f>
        <v>0</v>
      </c>
      <c r="AK588" s="89"/>
      <c r="AL588" s="124">
        <f t="shared" si="1617"/>
        <v>0</v>
      </c>
      <c r="AM588" s="90" t="e">
        <f>AL588/AL555</f>
        <v>#DIV/0!</v>
      </c>
      <c r="AN588" s="60" t="e">
        <f>D553&amp;D588</f>
        <v>#REF!</v>
      </c>
      <c r="AO588" s="122" t="e">
        <f t="shared" ref="AO588:AZ588" si="1660">((AO555*$G588*--(AND($BF588=0,$BG588=0))+$BF588+AO555*$BG588)*--(AO$3&gt;=$BH588))*(1+$BJ588*--(AO$3&gt;=$BK588))*--(IFERROR(MOD(MONTH(AO$3),$BI588),0)=0)</f>
        <v>#REF!</v>
      </c>
      <c r="AP588" s="122" t="e">
        <f t="shared" si="1660"/>
        <v>#REF!</v>
      </c>
      <c r="AQ588" s="122" t="e">
        <f t="shared" si="1660"/>
        <v>#REF!</v>
      </c>
      <c r="AR588" s="122" t="e">
        <f t="shared" si="1660"/>
        <v>#REF!</v>
      </c>
      <c r="AS588" s="122" t="e">
        <f t="shared" si="1660"/>
        <v>#REF!</v>
      </c>
      <c r="AT588" s="122" t="e">
        <f t="shared" si="1660"/>
        <v>#REF!</v>
      </c>
      <c r="AU588" s="122" t="e">
        <f t="shared" si="1660"/>
        <v>#REF!</v>
      </c>
      <c r="AV588" s="122" t="e">
        <f t="shared" si="1660"/>
        <v>#REF!</v>
      </c>
      <c r="AW588" s="122" t="e">
        <f t="shared" si="1660"/>
        <v>#REF!</v>
      </c>
      <c r="AX588" s="122" t="e">
        <f t="shared" si="1660"/>
        <v>#REF!</v>
      </c>
      <c r="AY588" s="122" t="e">
        <f t="shared" si="1660"/>
        <v>#REF!</v>
      </c>
      <c r="AZ588" s="122" t="e">
        <f t="shared" si="1660"/>
        <v>#REF!</v>
      </c>
      <c r="BA588" s="89"/>
      <c r="BB588" s="124" t="e">
        <f t="shared" si="1619"/>
        <v>#REF!</v>
      </c>
      <c r="BC588" s="90" t="e">
        <f>BB588/BB555</f>
        <v>#REF!</v>
      </c>
      <c r="BD588" s="60"/>
      <c r="BE588" s="122"/>
      <c r="BF588" s="125"/>
      <c r="BG588" s="126"/>
      <c r="BH588" s="127"/>
      <c r="BI588" s="128"/>
      <c r="BJ588" s="126">
        <v>-1</v>
      </c>
      <c r="BK588" s="127"/>
      <c r="BL588" s="60"/>
      <c r="BM588" s="122" t="e">
        <f t="shared" ref="BM588:BX588" si="1661">((BM555*$G588*--(AND($BF588=0,$BG588=0))+$BF588+BM555*$BG588)*--(BM$3&gt;=$BH588))*(1+$BJ588*--(BM$3&gt;=$BK588))*--(IFERROR(MOD(MONTH(BM$3),$BI588),0)=0)</f>
        <v>#REF!</v>
      </c>
      <c r="BN588" s="122" t="e">
        <f t="shared" si="1661"/>
        <v>#REF!</v>
      </c>
      <c r="BO588" s="122" t="e">
        <f t="shared" si="1661"/>
        <v>#REF!</v>
      </c>
      <c r="BP588" s="122" t="e">
        <f t="shared" si="1661"/>
        <v>#REF!</v>
      </c>
      <c r="BQ588" s="122" t="e">
        <f t="shared" si="1661"/>
        <v>#REF!</v>
      </c>
      <c r="BR588" s="122" t="e">
        <f t="shared" si="1661"/>
        <v>#REF!</v>
      </c>
      <c r="BS588" s="122" t="e">
        <f t="shared" si="1661"/>
        <v>#REF!</v>
      </c>
      <c r="BT588" s="122" t="e">
        <f t="shared" si="1661"/>
        <v>#REF!</v>
      </c>
      <c r="BU588" s="122" t="e">
        <f t="shared" si="1661"/>
        <v>#REF!</v>
      </c>
      <c r="BV588" s="122" t="e">
        <f t="shared" si="1661"/>
        <v>#REF!</v>
      </c>
      <c r="BW588" s="122" t="e">
        <f t="shared" si="1661"/>
        <v>#REF!</v>
      </c>
      <c r="BX588" s="122" t="e">
        <f t="shared" si="1661"/>
        <v>#REF!</v>
      </c>
      <c r="BY588" s="89"/>
      <c r="BZ588" s="124" t="e">
        <f t="shared" si="1621"/>
        <v>#REF!</v>
      </c>
      <c r="CA588" s="90" t="e">
        <f>BZ588/BZ555</f>
        <v>#REF!</v>
      </c>
      <c r="CB588" s="60"/>
      <c r="CC588" s="122" t="e">
        <f t="shared" ref="CC588:CN588" si="1662">((CC555*$G588*--(AND($BF588=0,$BG588=0))+$BF588+CC555*$BG588)*--(CC$3&gt;=$BH588))*(1+$BJ588*--(CC$3&gt;=$BK588))*--(IFERROR(MOD(MONTH(CC$3),$BI588),0)=0)</f>
        <v>#REF!</v>
      </c>
      <c r="CD588" s="122" t="e">
        <f t="shared" si="1662"/>
        <v>#REF!</v>
      </c>
      <c r="CE588" s="122" t="e">
        <f t="shared" si="1662"/>
        <v>#REF!</v>
      </c>
      <c r="CF588" s="122" t="e">
        <f t="shared" si="1662"/>
        <v>#REF!</v>
      </c>
      <c r="CG588" s="122" t="e">
        <f t="shared" si="1662"/>
        <v>#REF!</v>
      </c>
      <c r="CH588" s="122" t="e">
        <f t="shared" si="1662"/>
        <v>#REF!</v>
      </c>
      <c r="CI588" s="122" t="e">
        <f t="shared" si="1662"/>
        <v>#REF!</v>
      </c>
      <c r="CJ588" s="122" t="e">
        <f t="shared" si="1662"/>
        <v>#REF!</v>
      </c>
      <c r="CK588" s="122" t="e">
        <f t="shared" si="1662"/>
        <v>#REF!</v>
      </c>
      <c r="CL588" s="122" t="e">
        <f t="shared" si="1662"/>
        <v>#REF!</v>
      </c>
      <c r="CM588" s="122" t="e">
        <f t="shared" si="1662"/>
        <v>#REF!</v>
      </c>
      <c r="CN588" s="122" t="e">
        <f t="shared" si="1662"/>
        <v>#REF!</v>
      </c>
      <c r="CO588" s="89"/>
      <c r="CP588" s="124" t="e">
        <f t="shared" si="1623"/>
        <v>#REF!</v>
      </c>
      <c r="CQ588" s="90" t="e">
        <f>CP588/CP555</f>
        <v>#REF!</v>
      </c>
    </row>
    <row r="589" spans="1:95" ht="10.5" customHeight="1" outlineLevel="1" x14ac:dyDescent="0.25">
      <c r="A589" s="70" t="e">
        <f>IF(#REF!=1,B589&amp;D589,"")</f>
        <v>#REF!</v>
      </c>
      <c r="B589" s="114" t="s">
        <v>53</v>
      </c>
      <c r="C589" s="78" t="s">
        <v>109</v>
      </c>
      <c r="D589" s="89" t="s">
        <v>109</v>
      </c>
      <c r="E589" s="89" t="e">
        <f>D553</f>
        <v>#REF!</v>
      </c>
      <c r="F589" s="89"/>
      <c r="G589" s="90">
        <v>-9.8399946402394477E-3</v>
      </c>
      <c r="H589" s="89"/>
      <c r="I589" s="122">
        <v>0</v>
      </c>
      <c r="J589" s="122">
        <v>0</v>
      </c>
      <c r="K589" s="122">
        <v>0</v>
      </c>
      <c r="L589" s="122">
        <v>0</v>
      </c>
      <c r="M589" s="122">
        <v>0</v>
      </c>
      <c r="N589" s="122">
        <v>0</v>
      </c>
      <c r="O589" s="122">
        <v>0</v>
      </c>
      <c r="P589" s="122">
        <v>0</v>
      </c>
      <c r="Q589" s="122">
        <v>0</v>
      </c>
      <c r="R589" s="122">
        <v>0</v>
      </c>
      <c r="S589" s="122">
        <v>0</v>
      </c>
      <c r="T589" s="122">
        <v>0</v>
      </c>
      <c r="U589" s="89"/>
      <c r="V589" s="124">
        <f t="shared" si="1615"/>
        <v>0</v>
      </c>
      <c r="W589" s="90" t="e">
        <f>V589/V555</f>
        <v>#REF!</v>
      </c>
      <c r="X589" s="60"/>
      <c r="Y589" s="122">
        <f t="array" ref="Y589">IFERROR(INDEX(#REF!,MATCH($A553&amp;$D589,#REF!,0),MATCH(Y$3,#REF!,0)),0)</f>
        <v>0</v>
      </c>
      <c r="Z589" s="122">
        <f t="array" ref="Z589">IFERROR(INDEX(#REF!,MATCH($A553&amp;$D589,#REF!,0),MATCH(Z$3,#REF!,0)),0)</f>
        <v>0</v>
      </c>
      <c r="AA589" s="122">
        <f t="array" ref="AA589">IFERROR(INDEX(#REF!,MATCH($A553&amp;$D589,#REF!,0),MATCH(AA$3,#REF!,0)),0)</f>
        <v>0</v>
      </c>
      <c r="AB589" s="122">
        <f t="array" ref="AB589">IFERROR(INDEX(#REF!,MATCH($A553&amp;$D589,#REF!,0),MATCH(AB$3,#REF!,0)),0)</f>
        <v>0</v>
      </c>
      <c r="AC589" s="122">
        <f t="array" ref="AC589">IFERROR(INDEX(#REF!,MATCH($A553&amp;$D589,#REF!,0),MATCH(AC$3,#REF!,0)),0)</f>
        <v>0</v>
      </c>
      <c r="AD589" s="122">
        <f t="array" ref="AD589">IFERROR(INDEX(#REF!,MATCH($A553&amp;$D589,#REF!,0),MATCH(AD$3,#REF!,0)),0)</f>
        <v>0</v>
      </c>
      <c r="AE589" s="122">
        <f t="array" ref="AE589">IFERROR(INDEX(#REF!,MATCH($A553&amp;$D589,#REF!,0),MATCH(AE$3,#REF!,0)),0)</f>
        <v>0</v>
      </c>
      <c r="AF589" s="122">
        <f t="array" ref="AF589">IFERROR(INDEX(#REF!,MATCH($A553&amp;$D589,#REF!,0),MATCH(AF$3,#REF!,0)),0)</f>
        <v>0</v>
      </c>
      <c r="AG589" s="122">
        <f t="array" ref="AG589">IFERROR(INDEX(#REF!,MATCH($A553&amp;$D589,#REF!,0),MATCH(AG$3,#REF!,0)),0)</f>
        <v>0</v>
      </c>
      <c r="AH589" s="122">
        <f t="array" ref="AH589">IFERROR(INDEX(#REF!,MATCH($A553&amp;$D589,#REF!,0),MATCH(AH$3,#REF!,0)),0)</f>
        <v>0</v>
      </c>
      <c r="AI589" s="122">
        <f t="array" ref="AI589">IFERROR(INDEX(#REF!,MATCH($A553&amp;$D589,#REF!,0),MATCH(AI$3,#REF!,0)),0)</f>
        <v>0</v>
      </c>
      <c r="AJ589" s="122">
        <f t="array" ref="AJ589">IFERROR(INDEX(#REF!,MATCH($A553&amp;$D589,#REF!,0),MATCH(AJ$3,#REF!,0)),0)</f>
        <v>0</v>
      </c>
      <c r="AK589" s="89"/>
      <c r="AL589" s="124">
        <f t="shared" si="1617"/>
        <v>0</v>
      </c>
      <c r="AM589" s="90" t="e">
        <f>AL589/AL555</f>
        <v>#DIV/0!</v>
      </c>
      <c r="AN589" s="60" t="e">
        <f>D553&amp;D589</f>
        <v>#REF!</v>
      </c>
      <c r="AO589" s="122" t="e">
        <f t="shared" ref="AO589:AZ589" si="1663">AO588*$BG589</f>
        <v>#REF!</v>
      </c>
      <c r="AP589" s="122" t="e">
        <f t="shared" si="1663"/>
        <v>#REF!</v>
      </c>
      <c r="AQ589" s="122" t="e">
        <f t="shared" si="1663"/>
        <v>#REF!</v>
      </c>
      <c r="AR589" s="122" t="e">
        <f t="shared" si="1663"/>
        <v>#REF!</v>
      </c>
      <c r="AS589" s="122" t="e">
        <f t="shared" si="1663"/>
        <v>#REF!</v>
      </c>
      <c r="AT589" s="122" t="e">
        <f t="shared" si="1663"/>
        <v>#REF!</v>
      </c>
      <c r="AU589" s="122" t="e">
        <f t="shared" si="1663"/>
        <v>#REF!</v>
      </c>
      <c r="AV589" s="122" t="e">
        <f t="shared" si="1663"/>
        <v>#REF!</v>
      </c>
      <c r="AW589" s="122" t="e">
        <f t="shared" si="1663"/>
        <v>#REF!</v>
      </c>
      <c r="AX589" s="122" t="e">
        <f t="shared" si="1663"/>
        <v>#REF!</v>
      </c>
      <c r="AY589" s="122" t="e">
        <f t="shared" si="1663"/>
        <v>#REF!</v>
      </c>
      <c r="AZ589" s="122" t="e">
        <f t="shared" si="1663"/>
        <v>#REF!</v>
      </c>
      <c r="BA589" s="89"/>
      <c r="BB589" s="124" t="e">
        <f t="shared" si="1619"/>
        <v>#REF!</v>
      </c>
      <c r="BC589" s="90" t="e">
        <f>BB589/BB555</f>
        <v>#REF!</v>
      </c>
      <c r="BD589" s="60"/>
      <c r="BE589" s="122">
        <f t="shared" ref="BE589:BG604" si="1664">INDEX($BE$4:$BK$115,MATCH($D589,$D$4:$D$115,0),MATCH(BE$475,$BE$4:$BK$4,0))</f>
        <v>0</v>
      </c>
      <c r="BF589" s="125">
        <f t="shared" si="1664"/>
        <v>0</v>
      </c>
      <c r="BG589" s="126">
        <f t="shared" si="1664"/>
        <v>2.7777777777777776E-2</v>
      </c>
      <c r="BH589" s="127" t="e">
        <f>BH555</f>
        <v>#REF!</v>
      </c>
      <c r="BI589" s="128">
        <f t="shared" ref="BI589:BI604" si="1665">INDEX($BE$4:$BK$115,MATCH($D589,$D$4:$D$115,0),MATCH(BI$475,$BE$4:$BK$4,0))</f>
        <v>0</v>
      </c>
      <c r="BJ589" s="126">
        <v>-1</v>
      </c>
      <c r="BK589" s="127">
        <v>45658</v>
      </c>
      <c r="BL589" s="60"/>
      <c r="BM589" s="122" t="e">
        <f t="shared" ref="BM589:BX589" si="1666">BM588*$BG589</f>
        <v>#REF!</v>
      </c>
      <c r="BN589" s="122" t="e">
        <f t="shared" si="1666"/>
        <v>#REF!</v>
      </c>
      <c r="BO589" s="122" t="e">
        <f t="shared" si="1666"/>
        <v>#REF!</v>
      </c>
      <c r="BP589" s="122" t="e">
        <f t="shared" si="1666"/>
        <v>#REF!</v>
      </c>
      <c r="BQ589" s="122" t="e">
        <f t="shared" si="1666"/>
        <v>#REF!</v>
      </c>
      <c r="BR589" s="122" t="e">
        <f t="shared" si="1666"/>
        <v>#REF!</v>
      </c>
      <c r="BS589" s="122" t="e">
        <f t="shared" si="1666"/>
        <v>#REF!</v>
      </c>
      <c r="BT589" s="122" t="e">
        <f t="shared" si="1666"/>
        <v>#REF!</v>
      </c>
      <c r="BU589" s="122" t="e">
        <f t="shared" si="1666"/>
        <v>#REF!</v>
      </c>
      <c r="BV589" s="122" t="e">
        <f t="shared" si="1666"/>
        <v>#REF!</v>
      </c>
      <c r="BW589" s="122" t="e">
        <f t="shared" si="1666"/>
        <v>#REF!</v>
      </c>
      <c r="BX589" s="122" t="e">
        <f t="shared" si="1666"/>
        <v>#REF!</v>
      </c>
      <c r="BY589" s="89"/>
      <c r="BZ589" s="124" t="e">
        <f t="shared" si="1621"/>
        <v>#REF!</v>
      </c>
      <c r="CA589" s="90" t="e">
        <f>BZ589/BZ555</f>
        <v>#REF!</v>
      </c>
      <c r="CB589" s="60"/>
      <c r="CC589" s="122" t="e">
        <f t="shared" ref="CC589:CN589" si="1667">CC588*$BG589</f>
        <v>#REF!</v>
      </c>
      <c r="CD589" s="122" t="e">
        <f t="shared" si="1667"/>
        <v>#REF!</v>
      </c>
      <c r="CE589" s="122" t="e">
        <f t="shared" si="1667"/>
        <v>#REF!</v>
      </c>
      <c r="CF589" s="122" t="e">
        <f t="shared" si="1667"/>
        <v>#REF!</v>
      </c>
      <c r="CG589" s="122" t="e">
        <f t="shared" si="1667"/>
        <v>#REF!</v>
      </c>
      <c r="CH589" s="122" t="e">
        <f t="shared" si="1667"/>
        <v>#REF!</v>
      </c>
      <c r="CI589" s="122" t="e">
        <f t="shared" si="1667"/>
        <v>#REF!</v>
      </c>
      <c r="CJ589" s="122" t="e">
        <f t="shared" si="1667"/>
        <v>#REF!</v>
      </c>
      <c r="CK589" s="122" t="e">
        <f t="shared" si="1667"/>
        <v>#REF!</v>
      </c>
      <c r="CL589" s="122" t="e">
        <f t="shared" si="1667"/>
        <v>#REF!</v>
      </c>
      <c r="CM589" s="122" t="e">
        <f t="shared" si="1667"/>
        <v>#REF!</v>
      </c>
      <c r="CN589" s="122" t="e">
        <f t="shared" si="1667"/>
        <v>#REF!</v>
      </c>
      <c r="CO589" s="89"/>
      <c r="CP589" s="124" t="e">
        <f t="shared" si="1623"/>
        <v>#REF!</v>
      </c>
      <c r="CQ589" s="90" t="e">
        <f>CP589/CP555</f>
        <v>#REF!</v>
      </c>
    </row>
    <row r="590" spans="1:95" ht="10.5" customHeight="1" outlineLevel="1" x14ac:dyDescent="0.25">
      <c r="A590" s="70" t="e">
        <f>IF(#REF!=1,B590&amp;D590,"")</f>
        <v>#REF!</v>
      </c>
      <c r="B590" s="114" t="s">
        <v>53</v>
      </c>
      <c r="C590" s="78" t="s">
        <v>110</v>
      </c>
      <c r="D590" s="89" t="s">
        <v>110</v>
      </c>
      <c r="E590" s="89" t="e">
        <f>D553</f>
        <v>#REF!</v>
      </c>
      <c r="F590" s="89"/>
      <c r="G590" s="90">
        <v>0</v>
      </c>
      <c r="H590" s="89"/>
      <c r="I590" s="122">
        <v>0</v>
      </c>
      <c r="J590" s="122">
        <v>0</v>
      </c>
      <c r="K590" s="122">
        <v>0</v>
      </c>
      <c r="L590" s="122">
        <v>0</v>
      </c>
      <c r="M590" s="122">
        <v>0</v>
      </c>
      <c r="N590" s="122">
        <v>0</v>
      </c>
      <c r="O590" s="122">
        <v>0</v>
      </c>
      <c r="P590" s="122">
        <v>0</v>
      </c>
      <c r="Q590" s="122">
        <v>0</v>
      </c>
      <c r="R590" s="122">
        <v>0</v>
      </c>
      <c r="S590" s="122">
        <v>0</v>
      </c>
      <c r="T590" s="122">
        <v>0</v>
      </c>
      <c r="U590" s="89"/>
      <c r="V590" s="124">
        <f t="shared" si="1615"/>
        <v>0</v>
      </c>
      <c r="W590" s="90" t="e">
        <f>V590/V555</f>
        <v>#REF!</v>
      </c>
      <c r="X590" s="60"/>
      <c r="Y590" s="122">
        <f t="array" ref="Y590">IFERROR(INDEX(#REF!,MATCH($A553&amp;$D590,#REF!,0),MATCH(Y$3,#REF!,0)),0)</f>
        <v>0</v>
      </c>
      <c r="Z590" s="122">
        <f t="array" ref="Z590">IFERROR(INDEX(#REF!,MATCH($A553&amp;$D590,#REF!,0),MATCH(Z$3,#REF!,0)),0)</f>
        <v>0</v>
      </c>
      <c r="AA590" s="122">
        <f t="array" ref="AA590">IFERROR(INDEX(#REF!,MATCH($A553&amp;$D590,#REF!,0),MATCH(AA$3,#REF!,0)),0)</f>
        <v>0</v>
      </c>
      <c r="AB590" s="122">
        <f t="array" ref="AB590">IFERROR(INDEX(#REF!,MATCH($A553&amp;$D590,#REF!,0),MATCH(AB$3,#REF!,0)),0)</f>
        <v>0</v>
      </c>
      <c r="AC590" s="122">
        <f t="array" ref="AC590">IFERROR(INDEX(#REF!,MATCH($A553&amp;$D590,#REF!,0),MATCH(AC$3,#REF!,0)),0)</f>
        <v>0</v>
      </c>
      <c r="AD590" s="122">
        <f t="array" ref="AD590">IFERROR(INDEX(#REF!,MATCH($A553&amp;$D590,#REF!,0),MATCH(AD$3,#REF!,0)),0)</f>
        <v>0</v>
      </c>
      <c r="AE590" s="122">
        <f t="array" ref="AE590">IFERROR(INDEX(#REF!,MATCH($A553&amp;$D590,#REF!,0),MATCH(AE$3,#REF!,0)),0)</f>
        <v>0</v>
      </c>
      <c r="AF590" s="122">
        <f t="array" ref="AF590">IFERROR(INDEX(#REF!,MATCH($A553&amp;$D590,#REF!,0),MATCH(AF$3,#REF!,0)),0)</f>
        <v>0</v>
      </c>
      <c r="AG590" s="122">
        <f t="array" ref="AG590">IFERROR(INDEX(#REF!,MATCH($A553&amp;$D590,#REF!,0),MATCH(AG$3,#REF!,0)),0)</f>
        <v>0</v>
      </c>
      <c r="AH590" s="122">
        <f t="array" ref="AH590">IFERROR(INDEX(#REF!,MATCH($A553&amp;$D590,#REF!,0),MATCH(AH$3,#REF!,0)),0)</f>
        <v>0</v>
      </c>
      <c r="AI590" s="122">
        <f t="array" ref="AI590">IFERROR(INDEX(#REF!,MATCH($A553&amp;$D590,#REF!,0),MATCH(AI$3,#REF!,0)),0)</f>
        <v>0</v>
      </c>
      <c r="AJ590" s="122">
        <f t="array" ref="AJ590">IFERROR(INDEX(#REF!,MATCH($A553&amp;$D590,#REF!,0),MATCH(AJ$3,#REF!,0)),0)</f>
        <v>0</v>
      </c>
      <c r="AK590" s="89"/>
      <c r="AL590" s="124">
        <f t="shared" si="1617"/>
        <v>0</v>
      </c>
      <c r="AM590" s="90" t="e">
        <f>AL590/AL555</f>
        <v>#DIV/0!</v>
      </c>
      <c r="AN590" s="60" t="e">
        <f>D553&amp;D590</f>
        <v>#REF!</v>
      </c>
      <c r="AO590" s="122" t="e">
        <f t="shared" ref="AO590:AZ590" si="1668">AO588*$BG590</f>
        <v>#REF!</v>
      </c>
      <c r="AP590" s="122" t="e">
        <f t="shared" si="1668"/>
        <v>#REF!</v>
      </c>
      <c r="AQ590" s="122" t="e">
        <f t="shared" si="1668"/>
        <v>#REF!</v>
      </c>
      <c r="AR590" s="122" t="e">
        <f t="shared" si="1668"/>
        <v>#REF!</v>
      </c>
      <c r="AS590" s="122" t="e">
        <f t="shared" si="1668"/>
        <v>#REF!</v>
      </c>
      <c r="AT590" s="122" t="e">
        <f t="shared" si="1668"/>
        <v>#REF!</v>
      </c>
      <c r="AU590" s="122" t="e">
        <f t="shared" si="1668"/>
        <v>#REF!</v>
      </c>
      <c r="AV590" s="122" t="e">
        <f t="shared" si="1668"/>
        <v>#REF!</v>
      </c>
      <c r="AW590" s="122" t="e">
        <f t="shared" si="1668"/>
        <v>#REF!</v>
      </c>
      <c r="AX590" s="122" t="e">
        <f t="shared" si="1668"/>
        <v>#REF!</v>
      </c>
      <c r="AY590" s="122" t="e">
        <f t="shared" si="1668"/>
        <v>#REF!</v>
      </c>
      <c r="AZ590" s="122" t="e">
        <f t="shared" si="1668"/>
        <v>#REF!</v>
      </c>
      <c r="BA590" s="89"/>
      <c r="BB590" s="124" t="e">
        <f t="shared" si="1619"/>
        <v>#REF!</v>
      </c>
      <c r="BC590" s="90" t="e">
        <f>BB590/BB555</f>
        <v>#REF!</v>
      </c>
      <c r="BD590" s="60"/>
      <c r="BE590" s="122">
        <f t="shared" si="1664"/>
        <v>0</v>
      </c>
      <c r="BF590" s="125">
        <f t="shared" si="1664"/>
        <v>0</v>
      </c>
      <c r="BG590" s="131">
        <f t="shared" si="1664"/>
        <v>8.3333333333333329E-2</v>
      </c>
      <c r="BH590" s="127" t="e">
        <f>BH555</f>
        <v>#REF!</v>
      </c>
      <c r="BI590" s="128">
        <f t="shared" si="1665"/>
        <v>0</v>
      </c>
      <c r="BJ590" s="126">
        <v>-1</v>
      </c>
      <c r="BK590" s="127">
        <v>45658</v>
      </c>
      <c r="BL590" s="60"/>
      <c r="BM590" s="122" t="e">
        <f t="shared" ref="BM590:BX590" si="1669">BM588*$BG590</f>
        <v>#REF!</v>
      </c>
      <c r="BN590" s="122" t="e">
        <f t="shared" si="1669"/>
        <v>#REF!</v>
      </c>
      <c r="BO590" s="122" t="e">
        <f t="shared" si="1669"/>
        <v>#REF!</v>
      </c>
      <c r="BP590" s="122" t="e">
        <f t="shared" si="1669"/>
        <v>#REF!</v>
      </c>
      <c r="BQ590" s="122" t="e">
        <f t="shared" si="1669"/>
        <v>#REF!</v>
      </c>
      <c r="BR590" s="122" t="e">
        <f t="shared" si="1669"/>
        <v>#REF!</v>
      </c>
      <c r="BS590" s="122" t="e">
        <f t="shared" si="1669"/>
        <v>#REF!</v>
      </c>
      <c r="BT590" s="122" t="e">
        <f t="shared" si="1669"/>
        <v>#REF!</v>
      </c>
      <c r="BU590" s="122" t="e">
        <f t="shared" si="1669"/>
        <v>#REF!</v>
      </c>
      <c r="BV590" s="122" t="e">
        <f t="shared" si="1669"/>
        <v>#REF!</v>
      </c>
      <c r="BW590" s="122" t="e">
        <f t="shared" si="1669"/>
        <v>#REF!</v>
      </c>
      <c r="BX590" s="122" t="e">
        <f t="shared" si="1669"/>
        <v>#REF!</v>
      </c>
      <c r="BY590" s="89"/>
      <c r="BZ590" s="124" t="e">
        <f t="shared" si="1621"/>
        <v>#REF!</v>
      </c>
      <c r="CA590" s="90" t="e">
        <f>BZ590/BZ555</f>
        <v>#REF!</v>
      </c>
      <c r="CB590" s="60"/>
      <c r="CC590" s="122" t="e">
        <f t="shared" ref="CC590:CN590" si="1670">CC588*$BG590</f>
        <v>#REF!</v>
      </c>
      <c r="CD590" s="122" t="e">
        <f t="shared" si="1670"/>
        <v>#REF!</v>
      </c>
      <c r="CE590" s="122" t="e">
        <f t="shared" si="1670"/>
        <v>#REF!</v>
      </c>
      <c r="CF590" s="122" t="e">
        <f t="shared" si="1670"/>
        <v>#REF!</v>
      </c>
      <c r="CG590" s="122" t="e">
        <f t="shared" si="1670"/>
        <v>#REF!</v>
      </c>
      <c r="CH590" s="122" t="e">
        <f t="shared" si="1670"/>
        <v>#REF!</v>
      </c>
      <c r="CI590" s="122" t="e">
        <f t="shared" si="1670"/>
        <v>#REF!</v>
      </c>
      <c r="CJ590" s="122" t="e">
        <f t="shared" si="1670"/>
        <v>#REF!</v>
      </c>
      <c r="CK590" s="122" t="e">
        <f t="shared" si="1670"/>
        <v>#REF!</v>
      </c>
      <c r="CL590" s="122" t="e">
        <f t="shared" si="1670"/>
        <v>#REF!</v>
      </c>
      <c r="CM590" s="122" t="e">
        <f t="shared" si="1670"/>
        <v>#REF!</v>
      </c>
      <c r="CN590" s="122" t="e">
        <f t="shared" si="1670"/>
        <v>#REF!</v>
      </c>
      <c r="CO590" s="89"/>
      <c r="CP590" s="124" t="e">
        <f t="shared" si="1623"/>
        <v>#REF!</v>
      </c>
      <c r="CQ590" s="90" t="e">
        <f>CP590/CP555</f>
        <v>#REF!</v>
      </c>
    </row>
    <row r="591" spans="1:95" ht="10.5" customHeight="1" outlineLevel="1" x14ac:dyDescent="0.25">
      <c r="A591" s="70" t="e">
        <f>IF(#REF!=1,B591&amp;D591,"")</f>
        <v>#REF!</v>
      </c>
      <c r="B591" s="114" t="s">
        <v>53</v>
      </c>
      <c r="C591" s="78" t="s">
        <v>270</v>
      </c>
      <c r="D591" s="89" t="s">
        <v>111</v>
      </c>
      <c r="E591" s="89" t="e">
        <f>D553</f>
        <v>#REF!</v>
      </c>
      <c r="F591" s="89"/>
      <c r="G591" s="90">
        <v>-2.2443045611408079E-2</v>
      </c>
      <c r="H591" s="89"/>
      <c r="I591" s="122">
        <v>0</v>
      </c>
      <c r="J591" s="122">
        <v>0</v>
      </c>
      <c r="K591" s="122">
        <v>0</v>
      </c>
      <c r="L591" s="122">
        <v>0</v>
      </c>
      <c r="M591" s="122">
        <v>0</v>
      </c>
      <c r="N591" s="122">
        <v>0</v>
      </c>
      <c r="O591" s="122">
        <v>0</v>
      </c>
      <c r="P591" s="122">
        <v>0</v>
      </c>
      <c r="Q591" s="122">
        <v>0</v>
      </c>
      <c r="R591" s="122">
        <v>0</v>
      </c>
      <c r="S591" s="122">
        <v>0</v>
      </c>
      <c r="T591" s="122">
        <v>0</v>
      </c>
      <c r="U591" s="89"/>
      <c r="V591" s="124">
        <f t="shared" si="1615"/>
        <v>0</v>
      </c>
      <c r="W591" s="90" t="e">
        <f>V591/V555</f>
        <v>#REF!</v>
      </c>
      <c r="X591" s="60"/>
      <c r="Y591" s="122">
        <f t="array" ref="Y591">IFERROR(INDEX(#REF!,MATCH($A553&amp;$D591,#REF!,0),MATCH(Y$3,#REF!,0)),0)</f>
        <v>0</v>
      </c>
      <c r="Z591" s="122">
        <f t="array" ref="Z591">IFERROR(INDEX(#REF!,MATCH($A553&amp;$D591,#REF!,0),MATCH(Z$3,#REF!,0)),0)</f>
        <v>0</v>
      </c>
      <c r="AA591" s="122">
        <f t="array" ref="AA591">IFERROR(INDEX(#REF!,MATCH($A553&amp;$D591,#REF!,0),MATCH(AA$3,#REF!,0)),0)</f>
        <v>0</v>
      </c>
      <c r="AB591" s="122">
        <f t="array" ref="AB591">IFERROR(INDEX(#REF!,MATCH($A553&amp;$D591,#REF!,0),MATCH(AB$3,#REF!,0)),0)</f>
        <v>0</v>
      </c>
      <c r="AC591" s="122">
        <f t="array" ref="AC591">IFERROR(INDEX(#REF!,MATCH($A553&amp;$D591,#REF!,0),MATCH(AC$3,#REF!,0)),0)</f>
        <v>0</v>
      </c>
      <c r="AD591" s="122">
        <f t="array" ref="AD591">IFERROR(INDEX(#REF!,MATCH($A553&amp;$D591,#REF!,0),MATCH(AD$3,#REF!,0)),0)</f>
        <v>0</v>
      </c>
      <c r="AE591" s="122">
        <f t="array" ref="AE591">IFERROR(INDEX(#REF!,MATCH($A553&amp;$D591,#REF!,0),MATCH(AE$3,#REF!,0)),0)</f>
        <v>0</v>
      </c>
      <c r="AF591" s="122">
        <f t="array" ref="AF591">IFERROR(INDEX(#REF!,MATCH($A553&amp;$D591,#REF!,0),MATCH(AF$3,#REF!,0)),0)</f>
        <v>0</v>
      </c>
      <c r="AG591" s="122">
        <f t="array" ref="AG591">IFERROR(INDEX(#REF!,MATCH($A553&amp;$D591,#REF!,0),MATCH(AG$3,#REF!,0)),0)</f>
        <v>0</v>
      </c>
      <c r="AH591" s="122">
        <f t="array" ref="AH591">IFERROR(INDEX(#REF!,MATCH($A553&amp;$D591,#REF!,0),MATCH(AH$3,#REF!,0)),0)</f>
        <v>0</v>
      </c>
      <c r="AI591" s="122">
        <f t="array" ref="AI591">IFERROR(INDEX(#REF!,MATCH($A553&amp;$D591,#REF!,0),MATCH(AI$3,#REF!,0)),0)</f>
        <v>0</v>
      </c>
      <c r="AJ591" s="122">
        <f t="array" ref="AJ591">IFERROR(INDEX(#REF!,MATCH($A553&amp;$D591,#REF!,0),MATCH(AJ$3,#REF!,0)),0)</f>
        <v>0</v>
      </c>
      <c r="AK591" s="89"/>
      <c r="AL591" s="124">
        <f t="shared" si="1617"/>
        <v>0</v>
      </c>
      <c r="AM591" s="90" t="e">
        <f>AL591/AL555</f>
        <v>#DIV/0!</v>
      </c>
      <c r="AN591" s="60" t="e">
        <f>D553&amp;D591</f>
        <v>#REF!</v>
      </c>
      <c r="AO591" s="122" t="e">
        <f t="shared" ref="AO591:AZ591" si="1671">SUM(AO588:AO590)*$BG591</f>
        <v>#REF!</v>
      </c>
      <c r="AP591" s="122" t="e">
        <f t="shared" si="1671"/>
        <v>#REF!</v>
      </c>
      <c r="AQ591" s="122" t="e">
        <f t="shared" si="1671"/>
        <v>#REF!</v>
      </c>
      <c r="AR591" s="122" t="e">
        <f t="shared" si="1671"/>
        <v>#REF!</v>
      </c>
      <c r="AS591" s="122" t="e">
        <f t="shared" si="1671"/>
        <v>#REF!</v>
      </c>
      <c r="AT591" s="122" t="e">
        <f t="shared" si="1671"/>
        <v>#REF!</v>
      </c>
      <c r="AU591" s="122" t="e">
        <f t="shared" si="1671"/>
        <v>#REF!</v>
      </c>
      <c r="AV591" s="122" t="e">
        <f t="shared" si="1671"/>
        <v>#REF!</v>
      </c>
      <c r="AW591" s="122" t="e">
        <f t="shared" si="1671"/>
        <v>#REF!</v>
      </c>
      <c r="AX591" s="122" t="e">
        <f t="shared" si="1671"/>
        <v>#REF!</v>
      </c>
      <c r="AY591" s="122" t="e">
        <f t="shared" si="1671"/>
        <v>#REF!</v>
      </c>
      <c r="AZ591" s="122" t="e">
        <f t="shared" si="1671"/>
        <v>#REF!</v>
      </c>
      <c r="BA591" s="89"/>
      <c r="BB591" s="124" t="e">
        <f t="shared" si="1619"/>
        <v>#REF!</v>
      </c>
      <c r="BC591" s="90" t="e">
        <f>BB591/BB555</f>
        <v>#REF!</v>
      </c>
      <c r="BD591" s="60"/>
      <c r="BE591" s="122" t="str">
        <f t="shared" si="1664"/>
        <v>INSS + FGTS</v>
      </c>
      <c r="BF591" s="125">
        <f t="shared" si="1664"/>
        <v>0</v>
      </c>
      <c r="BG591" s="131">
        <f t="shared" si="1664"/>
        <v>0.35800000000000004</v>
      </c>
      <c r="BH591" s="127" t="e">
        <f>BH555</f>
        <v>#REF!</v>
      </c>
      <c r="BI591" s="128">
        <f t="shared" si="1665"/>
        <v>0</v>
      </c>
      <c r="BJ591" s="126">
        <v>-1</v>
      </c>
      <c r="BK591" s="127">
        <v>45658</v>
      </c>
      <c r="BL591" s="60"/>
      <c r="BM591" s="122" t="e">
        <f t="shared" ref="BM591:BX591" si="1672">SUM(BM588:BM590)*$BG591</f>
        <v>#REF!</v>
      </c>
      <c r="BN591" s="122" t="e">
        <f t="shared" si="1672"/>
        <v>#REF!</v>
      </c>
      <c r="BO591" s="122" t="e">
        <f t="shared" si="1672"/>
        <v>#REF!</v>
      </c>
      <c r="BP591" s="122" t="e">
        <f t="shared" si="1672"/>
        <v>#REF!</v>
      </c>
      <c r="BQ591" s="122" t="e">
        <f t="shared" si="1672"/>
        <v>#REF!</v>
      </c>
      <c r="BR591" s="122" t="e">
        <f t="shared" si="1672"/>
        <v>#REF!</v>
      </c>
      <c r="BS591" s="122" t="e">
        <f t="shared" si="1672"/>
        <v>#REF!</v>
      </c>
      <c r="BT591" s="122" t="e">
        <f t="shared" si="1672"/>
        <v>#REF!</v>
      </c>
      <c r="BU591" s="122" t="e">
        <f t="shared" si="1672"/>
        <v>#REF!</v>
      </c>
      <c r="BV591" s="122" t="e">
        <f t="shared" si="1672"/>
        <v>#REF!</v>
      </c>
      <c r="BW591" s="122" t="e">
        <f t="shared" si="1672"/>
        <v>#REF!</v>
      </c>
      <c r="BX591" s="122" t="e">
        <f t="shared" si="1672"/>
        <v>#REF!</v>
      </c>
      <c r="BY591" s="89"/>
      <c r="BZ591" s="124" t="e">
        <f t="shared" si="1621"/>
        <v>#REF!</v>
      </c>
      <c r="CA591" s="90" t="e">
        <f>BZ591/BZ555</f>
        <v>#REF!</v>
      </c>
      <c r="CB591" s="60"/>
      <c r="CC591" s="122" t="e">
        <f t="shared" ref="CC591:CN591" si="1673">SUM(CC588:CC590)*$BG591</f>
        <v>#REF!</v>
      </c>
      <c r="CD591" s="122" t="e">
        <f t="shared" si="1673"/>
        <v>#REF!</v>
      </c>
      <c r="CE591" s="122" t="e">
        <f t="shared" si="1673"/>
        <v>#REF!</v>
      </c>
      <c r="CF591" s="122" t="e">
        <f t="shared" si="1673"/>
        <v>#REF!</v>
      </c>
      <c r="CG591" s="122" t="e">
        <f t="shared" si="1673"/>
        <v>#REF!</v>
      </c>
      <c r="CH591" s="122" t="e">
        <f t="shared" si="1673"/>
        <v>#REF!</v>
      </c>
      <c r="CI591" s="122" t="e">
        <f t="shared" si="1673"/>
        <v>#REF!</v>
      </c>
      <c r="CJ591" s="122" t="e">
        <f t="shared" si="1673"/>
        <v>#REF!</v>
      </c>
      <c r="CK591" s="122" t="e">
        <f t="shared" si="1673"/>
        <v>#REF!</v>
      </c>
      <c r="CL591" s="122" t="e">
        <f t="shared" si="1673"/>
        <v>#REF!</v>
      </c>
      <c r="CM591" s="122" t="e">
        <f t="shared" si="1673"/>
        <v>#REF!</v>
      </c>
      <c r="CN591" s="122" t="e">
        <f t="shared" si="1673"/>
        <v>#REF!</v>
      </c>
      <c r="CO591" s="89"/>
      <c r="CP591" s="124" t="e">
        <f t="shared" si="1623"/>
        <v>#REF!</v>
      </c>
      <c r="CQ591" s="90" t="e">
        <f>CP591/CP555</f>
        <v>#REF!</v>
      </c>
    </row>
    <row r="592" spans="1:95" ht="10.5" customHeight="1" outlineLevel="1" x14ac:dyDescent="0.25">
      <c r="A592" s="70" t="e">
        <f>IF(#REF!=1,B592&amp;D592,"")</f>
        <v>#REF!</v>
      </c>
      <c r="B592" s="114" t="s">
        <v>53</v>
      </c>
      <c r="C592" s="78" t="s">
        <v>112</v>
      </c>
      <c r="D592" s="89" t="s">
        <v>112</v>
      </c>
      <c r="E592" s="89" t="e">
        <f>D553</f>
        <v>#REF!</v>
      </c>
      <c r="F592" s="89"/>
      <c r="G592" s="90">
        <v>-1.4817939530762681E-2</v>
      </c>
      <c r="H592" s="89"/>
      <c r="I592" s="122">
        <v>0</v>
      </c>
      <c r="J592" s="122">
        <v>0</v>
      </c>
      <c r="K592" s="122">
        <v>0</v>
      </c>
      <c r="L592" s="122">
        <v>0</v>
      </c>
      <c r="M592" s="122">
        <v>0</v>
      </c>
      <c r="N592" s="122">
        <v>0</v>
      </c>
      <c r="O592" s="122">
        <v>0</v>
      </c>
      <c r="P592" s="122">
        <v>0</v>
      </c>
      <c r="Q592" s="122">
        <v>0</v>
      </c>
      <c r="R592" s="122">
        <v>0</v>
      </c>
      <c r="S592" s="122">
        <v>0</v>
      </c>
      <c r="T592" s="122">
        <v>0</v>
      </c>
      <c r="U592" s="89"/>
      <c r="V592" s="124">
        <f t="shared" si="1615"/>
        <v>0</v>
      </c>
      <c r="W592" s="90" t="e">
        <f>V592/V555</f>
        <v>#REF!</v>
      </c>
      <c r="X592" s="60"/>
      <c r="Y592" s="122">
        <f t="array" ref="Y592">IFERROR(INDEX(#REF!,MATCH($A553&amp;$D592,#REF!,0),MATCH(Y$3,#REF!,0)),0)</f>
        <v>0</v>
      </c>
      <c r="Z592" s="122">
        <f t="array" ref="Z592">IFERROR(INDEX(#REF!,MATCH($A553&amp;$D592,#REF!,0),MATCH(Z$3,#REF!,0)),0)</f>
        <v>0</v>
      </c>
      <c r="AA592" s="122">
        <f t="array" ref="AA592">IFERROR(INDEX(#REF!,MATCH($A553&amp;$D592,#REF!,0),MATCH(AA$3,#REF!,0)),0)</f>
        <v>0</v>
      </c>
      <c r="AB592" s="122">
        <f t="array" ref="AB592">IFERROR(INDEX(#REF!,MATCH($A553&amp;$D592,#REF!,0),MATCH(AB$3,#REF!,0)),0)</f>
        <v>0</v>
      </c>
      <c r="AC592" s="122">
        <f t="array" ref="AC592">IFERROR(INDEX(#REF!,MATCH($A553&amp;$D592,#REF!,0),MATCH(AC$3,#REF!,0)),0)</f>
        <v>0</v>
      </c>
      <c r="AD592" s="122">
        <f t="array" ref="AD592">IFERROR(INDEX(#REF!,MATCH($A553&amp;$D592,#REF!,0),MATCH(AD$3,#REF!,0)),0)</f>
        <v>0</v>
      </c>
      <c r="AE592" s="122">
        <f t="array" ref="AE592">IFERROR(INDEX(#REF!,MATCH($A553&amp;$D592,#REF!,0),MATCH(AE$3,#REF!,0)),0)</f>
        <v>0</v>
      </c>
      <c r="AF592" s="122">
        <f t="array" ref="AF592">IFERROR(INDEX(#REF!,MATCH($A553&amp;$D592,#REF!,0),MATCH(AF$3,#REF!,0)),0)</f>
        <v>0</v>
      </c>
      <c r="AG592" s="122">
        <f t="array" ref="AG592">IFERROR(INDEX(#REF!,MATCH($A553&amp;$D592,#REF!,0),MATCH(AG$3,#REF!,0)),0)</f>
        <v>0</v>
      </c>
      <c r="AH592" s="122">
        <f t="array" ref="AH592">IFERROR(INDEX(#REF!,MATCH($A553&amp;$D592,#REF!,0),MATCH(AH$3,#REF!,0)),0)</f>
        <v>0</v>
      </c>
      <c r="AI592" s="122">
        <f t="array" ref="AI592">IFERROR(INDEX(#REF!,MATCH($A553&amp;$D592,#REF!,0),MATCH(AI$3,#REF!,0)),0)</f>
        <v>0</v>
      </c>
      <c r="AJ592" s="122">
        <f t="array" ref="AJ592">IFERROR(INDEX(#REF!,MATCH($A553&amp;$D592,#REF!,0),MATCH(AJ$3,#REF!,0)),0)</f>
        <v>0</v>
      </c>
      <c r="AK592" s="89"/>
      <c r="AL592" s="124">
        <f t="shared" si="1617"/>
        <v>0</v>
      </c>
      <c r="AM592" s="90" t="e">
        <f>AL592/AL555</f>
        <v>#DIV/0!</v>
      </c>
      <c r="AN592" s="60" t="e">
        <f>D553&amp;D592</f>
        <v>#REF!</v>
      </c>
      <c r="AO592" s="122" t="e">
        <f t="shared" ref="AO592:AZ592" si="1674">((AO555*$G592*--(AND($BF592=0,$BG592=0))+$BF592+AO555*$BG592)*--(AO$3&gt;=$BH592))*(1+$BJ592*--(AO$3&gt;=$BK592))*--(IFERROR(MOD(ROUND((AO$3-$BH592)/30,0),$BI592),0)=0)</f>
        <v>#REF!</v>
      </c>
      <c r="AP592" s="122" t="e">
        <f t="shared" si="1674"/>
        <v>#REF!</v>
      </c>
      <c r="AQ592" s="122" t="e">
        <f t="shared" si="1674"/>
        <v>#REF!</v>
      </c>
      <c r="AR592" s="122" t="e">
        <f t="shared" si="1674"/>
        <v>#REF!</v>
      </c>
      <c r="AS592" s="122" t="e">
        <f t="shared" si="1674"/>
        <v>#REF!</v>
      </c>
      <c r="AT592" s="122" t="e">
        <f t="shared" si="1674"/>
        <v>#REF!</v>
      </c>
      <c r="AU592" s="122" t="e">
        <f t="shared" si="1674"/>
        <v>#REF!</v>
      </c>
      <c r="AV592" s="122" t="e">
        <f t="shared" si="1674"/>
        <v>#REF!</v>
      </c>
      <c r="AW592" s="122" t="e">
        <f t="shared" si="1674"/>
        <v>#REF!</v>
      </c>
      <c r="AX592" s="122" t="e">
        <f t="shared" si="1674"/>
        <v>#REF!</v>
      </c>
      <c r="AY592" s="122" t="e">
        <f t="shared" si="1674"/>
        <v>#REF!</v>
      </c>
      <c r="AZ592" s="122" t="e">
        <f t="shared" si="1674"/>
        <v>#REF!</v>
      </c>
      <c r="BA592" s="89"/>
      <c r="BB592" s="124" t="e">
        <f t="shared" si="1619"/>
        <v>#REF!</v>
      </c>
      <c r="BC592" s="90" t="e">
        <f>BB592/BB555</f>
        <v>#REF!</v>
      </c>
      <c r="BD592" s="60"/>
      <c r="BE592" s="122" t="str">
        <f t="shared" si="1664"/>
        <v>Previsão</v>
      </c>
      <c r="BF592" s="125">
        <f t="shared" si="1664"/>
        <v>0</v>
      </c>
      <c r="BG592" s="126">
        <f t="shared" si="1664"/>
        <v>0</v>
      </c>
      <c r="BH592" s="127" t="e">
        <f>EDATE(BH555,6)</f>
        <v>#REF!</v>
      </c>
      <c r="BI592" s="128">
        <f t="shared" si="1665"/>
        <v>6</v>
      </c>
      <c r="BJ592" s="126">
        <v>-1</v>
      </c>
      <c r="BK592" s="127">
        <v>45658</v>
      </c>
      <c r="BL592" s="60"/>
      <c r="BM592" s="122" t="e">
        <f t="shared" ref="BM592:BX592" si="1675">((BM555*$G592*--(AND($BF592=0,$BG592=0))+$BF592+BM555*$BG592)*--(BM$3&gt;=$BH592))*(1+$BJ592*--(BM$3&gt;=$BK592))*--(IFERROR(MOD(ROUND((BM$3-$BH592)/30,0),$BI592),0)=0)</f>
        <v>#REF!</v>
      </c>
      <c r="BN592" s="122" t="e">
        <f t="shared" si="1675"/>
        <v>#REF!</v>
      </c>
      <c r="BO592" s="122" t="e">
        <f t="shared" si="1675"/>
        <v>#REF!</v>
      </c>
      <c r="BP592" s="122" t="e">
        <f t="shared" si="1675"/>
        <v>#REF!</v>
      </c>
      <c r="BQ592" s="122" t="e">
        <f t="shared" si="1675"/>
        <v>#REF!</v>
      </c>
      <c r="BR592" s="122" t="e">
        <f t="shared" si="1675"/>
        <v>#REF!</v>
      </c>
      <c r="BS592" s="122" t="e">
        <f t="shared" si="1675"/>
        <v>#REF!</v>
      </c>
      <c r="BT592" s="122" t="e">
        <f t="shared" si="1675"/>
        <v>#REF!</v>
      </c>
      <c r="BU592" s="122" t="e">
        <f t="shared" si="1675"/>
        <v>#REF!</v>
      </c>
      <c r="BV592" s="122" t="e">
        <f t="shared" si="1675"/>
        <v>#REF!</v>
      </c>
      <c r="BW592" s="122" t="e">
        <f t="shared" si="1675"/>
        <v>#REF!</v>
      </c>
      <c r="BX592" s="122" t="e">
        <f t="shared" si="1675"/>
        <v>#REF!</v>
      </c>
      <c r="BY592" s="89"/>
      <c r="BZ592" s="124" t="e">
        <f t="shared" si="1621"/>
        <v>#REF!</v>
      </c>
      <c r="CA592" s="90" t="e">
        <f>BZ592/BZ555</f>
        <v>#REF!</v>
      </c>
      <c r="CB592" s="60"/>
      <c r="CC592" s="122" t="e">
        <f t="shared" ref="CC592:CN592" si="1676">((CC555*$G592*--(AND($BF592=0,$BG592=0))+$BF592+CC555*$BG592)*--(CC$3&gt;=$BH592))*(1+$BJ592*--(CC$3&gt;=$BK592))*--(IFERROR(MOD(ROUND((CC$3-$BH592)/30,0),$BI592),0)=0)</f>
        <v>#REF!</v>
      </c>
      <c r="CD592" s="122" t="e">
        <f t="shared" si="1676"/>
        <v>#REF!</v>
      </c>
      <c r="CE592" s="122" t="e">
        <f t="shared" si="1676"/>
        <v>#REF!</v>
      </c>
      <c r="CF592" s="122" t="e">
        <f t="shared" si="1676"/>
        <v>#REF!</v>
      </c>
      <c r="CG592" s="122" t="e">
        <f t="shared" si="1676"/>
        <v>#REF!</v>
      </c>
      <c r="CH592" s="122" t="e">
        <f t="shared" si="1676"/>
        <v>#REF!</v>
      </c>
      <c r="CI592" s="122" t="e">
        <f t="shared" si="1676"/>
        <v>#REF!</v>
      </c>
      <c r="CJ592" s="122" t="e">
        <f t="shared" si="1676"/>
        <v>#REF!</v>
      </c>
      <c r="CK592" s="122" t="e">
        <f t="shared" si="1676"/>
        <v>#REF!</v>
      </c>
      <c r="CL592" s="122" t="e">
        <f t="shared" si="1676"/>
        <v>#REF!</v>
      </c>
      <c r="CM592" s="122" t="e">
        <f t="shared" si="1676"/>
        <v>#REF!</v>
      </c>
      <c r="CN592" s="122" t="e">
        <f t="shared" si="1676"/>
        <v>#REF!</v>
      </c>
      <c r="CO592" s="89"/>
      <c r="CP592" s="124" t="e">
        <f t="shared" si="1623"/>
        <v>#REF!</v>
      </c>
      <c r="CQ592" s="90" t="e">
        <f>CP592/CP555</f>
        <v>#REF!</v>
      </c>
    </row>
    <row r="593" spans="1:95" ht="10.5" customHeight="1" outlineLevel="1" x14ac:dyDescent="0.25">
      <c r="A593" s="70" t="e">
        <f>IF(#REF!=1,B593&amp;D593,"")</f>
        <v>#REF!</v>
      </c>
      <c r="B593" s="114" t="s">
        <v>53</v>
      </c>
      <c r="C593" s="78" t="s">
        <v>273</v>
      </c>
      <c r="D593" s="89" t="s">
        <v>113</v>
      </c>
      <c r="E593" s="89" t="e">
        <f>D553</f>
        <v>#REF!</v>
      </c>
      <c r="F593" s="89"/>
      <c r="G593" s="90">
        <v>-6.5484069127455968E-2</v>
      </c>
      <c r="H593" s="89"/>
      <c r="I593" s="122">
        <v>0</v>
      </c>
      <c r="J593" s="122">
        <v>0</v>
      </c>
      <c r="K593" s="122">
        <v>0</v>
      </c>
      <c r="L593" s="122">
        <v>0</v>
      </c>
      <c r="M593" s="122">
        <v>0</v>
      </c>
      <c r="N593" s="122">
        <v>0</v>
      </c>
      <c r="O593" s="122">
        <v>0</v>
      </c>
      <c r="P593" s="122">
        <v>0</v>
      </c>
      <c r="Q593" s="122">
        <v>0</v>
      </c>
      <c r="R593" s="122">
        <v>0</v>
      </c>
      <c r="S593" s="122">
        <v>0</v>
      </c>
      <c r="T593" s="122">
        <v>0</v>
      </c>
      <c r="U593" s="89"/>
      <c r="V593" s="124">
        <f t="shared" si="1615"/>
        <v>0</v>
      </c>
      <c r="W593" s="90" t="e">
        <f>V593/V555</f>
        <v>#REF!</v>
      </c>
      <c r="X593" s="60"/>
      <c r="Y593" s="122">
        <f t="array" ref="Y593">IFERROR(INDEX(#REF!,MATCH($A553&amp;$D593,#REF!,0),MATCH(Y$3,#REF!,0)),0)</f>
        <v>0</v>
      </c>
      <c r="Z593" s="122">
        <f t="array" ref="Z593">IFERROR(INDEX(#REF!,MATCH($A553&amp;$D593,#REF!,0),MATCH(Z$3,#REF!,0)),0)</f>
        <v>0</v>
      </c>
      <c r="AA593" s="122">
        <f t="array" ref="AA593">IFERROR(INDEX(#REF!,MATCH($A553&amp;$D593,#REF!,0),MATCH(AA$3,#REF!,0)),0)</f>
        <v>0</v>
      </c>
      <c r="AB593" s="122">
        <f t="array" ref="AB593">IFERROR(INDEX(#REF!,MATCH($A553&amp;$D593,#REF!,0),MATCH(AB$3,#REF!,0)),0)</f>
        <v>0</v>
      </c>
      <c r="AC593" s="122">
        <f t="array" ref="AC593">IFERROR(INDEX(#REF!,MATCH($A553&amp;$D593,#REF!,0),MATCH(AC$3,#REF!,0)),0)</f>
        <v>0</v>
      </c>
      <c r="AD593" s="122">
        <f t="array" ref="AD593">IFERROR(INDEX(#REF!,MATCH($A553&amp;$D593,#REF!,0),MATCH(AD$3,#REF!,0)),0)</f>
        <v>0</v>
      </c>
      <c r="AE593" s="122">
        <f t="array" ref="AE593">IFERROR(INDEX(#REF!,MATCH($A553&amp;$D593,#REF!,0),MATCH(AE$3,#REF!,0)),0)</f>
        <v>0</v>
      </c>
      <c r="AF593" s="122">
        <f t="array" ref="AF593">IFERROR(INDEX(#REF!,MATCH($A553&amp;$D593,#REF!,0),MATCH(AF$3,#REF!,0)),0)</f>
        <v>0</v>
      </c>
      <c r="AG593" s="122">
        <f t="array" ref="AG593">IFERROR(INDEX(#REF!,MATCH($A553&amp;$D593,#REF!,0),MATCH(AG$3,#REF!,0)),0)</f>
        <v>0</v>
      </c>
      <c r="AH593" s="122">
        <f t="array" ref="AH593">IFERROR(INDEX(#REF!,MATCH($A553&amp;$D593,#REF!,0),MATCH(AH$3,#REF!,0)),0)</f>
        <v>0</v>
      </c>
      <c r="AI593" s="122">
        <f t="array" ref="AI593">IFERROR(INDEX(#REF!,MATCH($A553&amp;$D593,#REF!,0),MATCH(AI$3,#REF!,0)),0)</f>
        <v>0</v>
      </c>
      <c r="AJ593" s="122">
        <f t="array" ref="AJ593">IFERROR(INDEX(#REF!,MATCH($A553&amp;$D593,#REF!,0),MATCH(AJ$3,#REF!,0)),0)</f>
        <v>0</v>
      </c>
      <c r="AK593" s="89"/>
      <c r="AL593" s="124">
        <f t="shared" si="1617"/>
        <v>0</v>
      </c>
      <c r="AM593" s="90" t="e">
        <f>AL593/AL555</f>
        <v>#DIV/0!</v>
      </c>
      <c r="AN593" s="60" t="e">
        <f>D553&amp;D593</f>
        <v>#REF!</v>
      </c>
      <c r="AO593" s="122" t="e">
        <f t="shared" ref="AO593:AZ593" si="1677">((AO555*$G593*--(AND($BF593=0,$BG593=0))+$BF593+AO555*$BG593)*--(AO$3&gt;=$BH593))*(1+$BJ593*--(AO$3&gt;=$BK593))*--(IFERROR(MOD(MONTH(AO$3),$BI593),0)=0)</f>
        <v>#REF!</v>
      </c>
      <c r="AP593" s="122" t="e">
        <f t="shared" si="1677"/>
        <v>#REF!</v>
      </c>
      <c r="AQ593" s="122" t="e">
        <f t="shared" si="1677"/>
        <v>#REF!</v>
      </c>
      <c r="AR593" s="122" t="e">
        <f t="shared" si="1677"/>
        <v>#REF!</v>
      </c>
      <c r="AS593" s="122" t="e">
        <f t="shared" si="1677"/>
        <v>#REF!</v>
      </c>
      <c r="AT593" s="122" t="e">
        <f t="shared" si="1677"/>
        <v>#REF!</v>
      </c>
      <c r="AU593" s="122" t="e">
        <f t="shared" si="1677"/>
        <v>#REF!</v>
      </c>
      <c r="AV593" s="122" t="e">
        <f t="shared" si="1677"/>
        <v>#REF!</v>
      </c>
      <c r="AW593" s="122" t="e">
        <f t="shared" si="1677"/>
        <v>#REF!</v>
      </c>
      <c r="AX593" s="122" t="e">
        <f t="shared" si="1677"/>
        <v>#REF!</v>
      </c>
      <c r="AY593" s="122" t="e">
        <f t="shared" si="1677"/>
        <v>#REF!</v>
      </c>
      <c r="AZ593" s="122" t="e">
        <f t="shared" si="1677"/>
        <v>#REF!</v>
      </c>
      <c r="BA593" s="89"/>
      <c r="BB593" s="124" t="e">
        <f t="shared" si="1619"/>
        <v>#REF!</v>
      </c>
      <c r="BC593" s="90" t="e">
        <f>BB593/BB555</f>
        <v>#REF!</v>
      </c>
      <c r="BD593" s="60"/>
      <c r="BE593" s="122" t="str">
        <f t="shared" si="1664"/>
        <v>Assist médica + VR + VT</v>
      </c>
      <c r="BF593" s="125">
        <f t="shared" si="1664"/>
        <v>-6812.3159999999998</v>
      </c>
      <c r="BG593" s="126">
        <f t="shared" si="1664"/>
        <v>0</v>
      </c>
      <c r="BH593" s="127" t="e">
        <f>BH555</f>
        <v>#REF!</v>
      </c>
      <c r="BI593" s="128">
        <f t="shared" si="1665"/>
        <v>0</v>
      </c>
      <c r="BJ593" s="126">
        <v>-1</v>
      </c>
      <c r="BK593" s="127">
        <v>45658</v>
      </c>
      <c r="BL593" s="60"/>
      <c r="BM593" s="122" t="e">
        <f t="shared" ref="BM593:BX593" si="1678">((BM555*$G593*--(AND($BF593=0,$BG593=0))+$BF593+BM555*$BG593)*--(BM$3&gt;=$BH593))*(1+$BJ593*--(BM$3&gt;=$BK593))*--(IFERROR(MOD(MONTH(BM$3),$BI593),0)=0)</f>
        <v>#REF!</v>
      </c>
      <c r="BN593" s="122" t="e">
        <f t="shared" si="1678"/>
        <v>#REF!</v>
      </c>
      <c r="BO593" s="122" t="e">
        <f t="shared" si="1678"/>
        <v>#REF!</v>
      </c>
      <c r="BP593" s="122" t="e">
        <f t="shared" si="1678"/>
        <v>#REF!</v>
      </c>
      <c r="BQ593" s="122" t="e">
        <f t="shared" si="1678"/>
        <v>#REF!</v>
      </c>
      <c r="BR593" s="122" t="e">
        <f t="shared" si="1678"/>
        <v>#REF!</v>
      </c>
      <c r="BS593" s="122" t="e">
        <f t="shared" si="1678"/>
        <v>#REF!</v>
      </c>
      <c r="BT593" s="122" t="e">
        <f t="shared" si="1678"/>
        <v>#REF!</v>
      </c>
      <c r="BU593" s="122" t="e">
        <f t="shared" si="1678"/>
        <v>#REF!</v>
      </c>
      <c r="BV593" s="122" t="e">
        <f t="shared" si="1678"/>
        <v>#REF!</v>
      </c>
      <c r="BW593" s="122" t="e">
        <f t="shared" si="1678"/>
        <v>#REF!</v>
      </c>
      <c r="BX593" s="122" t="e">
        <f t="shared" si="1678"/>
        <v>#REF!</v>
      </c>
      <c r="BY593" s="89"/>
      <c r="BZ593" s="124" t="e">
        <f t="shared" si="1621"/>
        <v>#REF!</v>
      </c>
      <c r="CA593" s="90" t="e">
        <f>BZ593/BZ555</f>
        <v>#REF!</v>
      </c>
      <c r="CB593" s="60"/>
      <c r="CC593" s="122" t="e">
        <f t="shared" ref="CC593:CN593" si="1679">((CC555*$G593*--(AND($BF593=0,$BG593=0))+$BF593+CC555*$BG593)*--(CC$3&gt;=$BH593))*(1+$BJ593*--(CC$3&gt;=$BK593))*--(IFERROR(MOD(MONTH(CC$3),$BI593),0)=0)</f>
        <v>#REF!</v>
      </c>
      <c r="CD593" s="122" t="e">
        <f t="shared" si="1679"/>
        <v>#REF!</v>
      </c>
      <c r="CE593" s="122" t="e">
        <f t="shared" si="1679"/>
        <v>#REF!</v>
      </c>
      <c r="CF593" s="122" t="e">
        <f t="shared" si="1679"/>
        <v>#REF!</v>
      </c>
      <c r="CG593" s="122" t="e">
        <f t="shared" si="1679"/>
        <v>#REF!</v>
      </c>
      <c r="CH593" s="122" t="e">
        <f t="shared" si="1679"/>
        <v>#REF!</v>
      </c>
      <c r="CI593" s="122" t="e">
        <f t="shared" si="1679"/>
        <v>#REF!</v>
      </c>
      <c r="CJ593" s="122" t="e">
        <f t="shared" si="1679"/>
        <v>#REF!</v>
      </c>
      <c r="CK593" s="122" t="e">
        <f t="shared" si="1679"/>
        <v>#REF!</v>
      </c>
      <c r="CL593" s="122" t="e">
        <f t="shared" si="1679"/>
        <v>#REF!</v>
      </c>
      <c r="CM593" s="122" t="e">
        <f t="shared" si="1679"/>
        <v>#REF!</v>
      </c>
      <c r="CN593" s="122" t="e">
        <f t="shared" si="1679"/>
        <v>#REF!</v>
      </c>
      <c r="CO593" s="89"/>
      <c r="CP593" s="124" t="e">
        <f t="shared" si="1623"/>
        <v>#REF!</v>
      </c>
      <c r="CQ593" s="90" t="e">
        <f>CP593/CP555</f>
        <v>#REF!</v>
      </c>
    </row>
    <row r="594" spans="1:95" ht="10.5" customHeight="1" outlineLevel="1" x14ac:dyDescent="0.25">
      <c r="A594" s="70" t="e">
        <f>IF(#REF!=1,B594&amp;D594,"")</f>
        <v>#REF!</v>
      </c>
      <c r="B594" s="114" t="s">
        <v>53</v>
      </c>
      <c r="C594" s="78" t="s">
        <v>114</v>
      </c>
      <c r="D594" s="89" t="s">
        <v>275</v>
      </c>
      <c r="E594" s="89" t="e">
        <f>D553</f>
        <v>#REF!</v>
      </c>
      <c r="F594" s="89"/>
      <c r="G594" s="90">
        <v>0</v>
      </c>
      <c r="H594" s="89"/>
      <c r="I594" s="122">
        <v>0</v>
      </c>
      <c r="J594" s="122">
        <v>0</v>
      </c>
      <c r="K594" s="122">
        <v>0</v>
      </c>
      <c r="L594" s="122">
        <v>0</v>
      </c>
      <c r="M594" s="122">
        <v>0</v>
      </c>
      <c r="N594" s="122">
        <v>0</v>
      </c>
      <c r="O594" s="122">
        <v>0</v>
      </c>
      <c r="P594" s="122">
        <v>0</v>
      </c>
      <c r="Q594" s="122">
        <v>0</v>
      </c>
      <c r="R594" s="122">
        <v>0</v>
      </c>
      <c r="S594" s="122">
        <v>0</v>
      </c>
      <c r="T594" s="122">
        <v>0</v>
      </c>
      <c r="U594" s="89"/>
      <c r="V594" s="124">
        <f t="shared" si="1615"/>
        <v>0</v>
      </c>
      <c r="W594" s="90" t="e">
        <f>V594/V555</f>
        <v>#REF!</v>
      </c>
      <c r="X594" s="60"/>
      <c r="Y594" s="122">
        <f t="array" ref="Y594">IFERROR(INDEX(#REF!,MATCH($A553&amp;$D594,#REF!,0),MATCH(Y$3,#REF!,0)),0)</f>
        <v>0</v>
      </c>
      <c r="Z594" s="122">
        <f t="array" ref="Z594">IFERROR(INDEX(#REF!,MATCH($A553&amp;$D594,#REF!,0),MATCH(Z$3,#REF!,0)),0)</f>
        <v>0</v>
      </c>
      <c r="AA594" s="122">
        <f t="array" ref="AA594">IFERROR(INDEX(#REF!,MATCH($A553&amp;$D594,#REF!,0),MATCH(AA$3,#REF!,0)),0)</f>
        <v>0</v>
      </c>
      <c r="AB594" s="122">
        <f t="array" ref="AB594">IFERROR(INDEX(#REF!,MATCH($A553&amp;$D594,#REF!,0),MATCH(AB$3,#REF!,0)),0)</f>
        <v>0</v>
      </c>
      <c r="AC594" s="122">
        <f t="array" ref="AC594">IFERROR(INDEX(#REF!,MATCH($A553&amp;$D594,#REF!,0),MATCH(AC$3,#REF!,0)),0)</f>
        <v>0</v>
      </c>
      <c r="AD594" s="122">
        <f t="array" ref="AD594">IFERROR(INDEX(#REF!,MATCH($A553&amp;$D594,#REF!,0),MATCH(AD$3,#REF!,0)),0)</f>
        <v>0</v>
      </c>
      <c r="AE594" s="122">
        <f t="array" ref="AE594">IFERROR(INDEX(#REF!,MATCH($A553&amp;$D594,#REF!,0),MATCH(AE$3,#REF!,0)),0)</f>
        <v>0</v>
      </c>
      <c r="AF594" s="122">
        <f t="array" ref="AF594">IFERROR(INDEX(#REF!,MATCH($A553&amp;$D594,#REF!,0),MATCH(AF$3,#REF!,0)),0)</f>
        <v>0</v>
      </c>
      <c r="AG594" s="122">
        <f t="array" ref="AG594">IFERROR(INDEX(#REF!,MATCH($A553&amp;$D594,#REF!,0),MATCH(AG$3,#REF!,0)),0)</f>
        <v>0</v>
      </c>
      <c r="AH594" s="122">
        <f t="array" ref="AH594">IFERROR(INDEX(#REF!,MATCH($A553&amp;$D594,#REF!,0),MATCH(AH$3,#REF!,0)),0)</f>
        <v>0</v>
      </c>
      <c r="AI594" s="122">
        <f t="array" ref="AI594">IFERROR(INDEX(#REF!,MATCH($A553&amp;$D594,#REF!,0),MATCH(AI$3,#REF!,0)),0)</f>
        <v>0</v>
      </c>
      <c r="AJ594" s="122">
        <f t="array" ref="AJ594">IFERROR(INDEX(#REF!,MATCH($A553&amp;$D594,#REF!,0),MATCH(AJ$3,#REF!,0)),0)</f>
        <v>0</v>
      </c>
      <c r="AK594" s="89"/>
      <c r="AL594" s="124">
        <f t="shared" si="1617"/>
        <v>0</v>
      </c>
      <c r="AM594" s="90" t="e">
        <f>AL594/AL555</f>
        <v>#DIV/0!</v>
      </c>
      <c r="AN594" s="60" t="e">
        <f>D553&amp;D594</f>
        <v>#REF!</v>
      </c>
      <c r="AO594" s="122" t="e">
        <f t="shared" ref="AO594:AZ594" si="1680">((AO555*$G594*--(AND($BF594=0,$BG594=0))+$BF594+AO555*$BG594)*--(AO$3&gt;=$BH594))*(1+$BJ594*--(AO$3&gt;=$BK594))*--(IFERROR(MOD(MONTH(AO$3),$BI594),0)=0)</f>
        <v>#REF!</v>
      </c>
      <c r="AP594" s="122" t="e">
        <f t="shared" si="1680"/>
        <v>#REF!</v>
      </c>
      <c r="AQ594" s="122" t="e">
        <f t="shared" si="1680"/>
        <v>#REF!</v>
      </c>
      <c r="AR594" s="122" t="e">
        <f t="shared" si="1680"/>
        <v>#REF!</v>
      </c>
      <c r="AS594" s="122" t="e">
        <f t="shared" si="1680"/>
        <v>#REF!</v>
      </c>
      <c r="AT594" s="122" t="e">
        <f t="shared" si="1680"/>
        <v>#REF!</v>
      </c>
      <c r="AU594" s="122" t="e">
        <f t="shared" si="1680"/>
        <v>#REF!</v>
      </c>
      <c r="AV594" s="122" t="e">
        <f t="shared" si="1680"/>
        <v>#REF!</v>
      </c>
      <c r="AW594" s="122" t="e">
        <f t="shared" si="1680"/>
        <v>#REF!</v>
      </c>
      <c r="AX594" s="122" t="e">
        <f t="shared" si="1680"/>
        <v>#REF!</v>
      </c>
      <c r="AY594" s="122" t="e">
        <f t="shared" si="1680"/>
        <v>#REF!</v>
      </c>
      <c r="AZ594" s="122" t="e">
        <f t="shared" si="1680"/>
        <v>#REF!</v>
      </c>
      <c r="BA594" s="89"/>
      <c r="BB594" s="124" t="e">
        <f t="shared" si="1619"/>
        <v>#REF!</v>
      </c>
      <c r="BC594" s="90" t="e">
        <f>BB594/BB555</f>
        <v>#REF!</v>
      </c>
      <c r="BD594" s="60"/>
      <c r="BE594" s="122">
        <f t="shared" si="1664"/>
        <v>0</v>
      </c>
      <c r="BF594" s="125">
        <f t="shared" si="1664"/>
        <v>0</v>
      </c>
      <c r="BG594" s="131">
        <f t="shared" si="1664"/>
        <v>-0.05</v>
      </c>
      <c r="BH594" s="127" t="e">
        <f>BH555</f>
        <v>#REF!</v>
      </c>
      <c r="BI594" s="128">
        <f t="shared" si="1665"/>
        <v>0</v>
      </c>
      <c r="BJ594" s="126">
        <v>-1</v>
      </c>
      <c r="BK594" s="127">
        <v>45658</v>
      </c>
      <c r="BL594" s="60"/>
      <c r="BM594" s="122" t="e">
        <f t="shared" ref="BM594:BX594" si="1681">((BM555*$G594*--(AND($BF594=0,$BG594=0))+$BF594+BM555*$BG594)*--(BM$3&gt;=$BH594))*(1+$BJ594*--(BM$3&gt;=$BK594))*--(IFERROR(MOD(MONTH(BM$3),$BI594),0)=0)</f>
        <v>#REF!</v>
      </c>
      <c r="BN594" s="122" t="e">
        <f t="shared" si="1681"/>
        <v>#REF!</v>
      </c>
      <c r="BO594" s="122" t="e">
        <f t="shared" si="1681"/>
        <v>#REF!</v>
      </c>
      <c r="BP594" s="122" t="e">
        <f t="shared" si="1681"/>
        <v>#REF!</v>
      </c>
      <c r="BQ594" s="122" t="e">
        <f t="shared" si="1681"/>
        <v>#REF!</v>
      </c>
      <c r="BR594" s="122" t="e">
        <f t="shared" si="1681"/>
        <v>#REF!</v>
      </c>
      <c r="BS594" s="122" t="e">
        <f t="shared" si="1681"/>
        <v>#REF!</v>
      </c>
      <c r="BT594" s="122" t="e">
        <f t="shared" si="1681"/>
        <v>#REF!</v>
      </c>
      <c r="BU594" s="122" t="e">
        <f t="shared" si="1681"/>
        <v>#REF!</v>
      </c>
      <c r="BV594" s="122" t="e">
        <f t="shared" si="1681"/>
        <v>#REF!</v>
      </c>
      <c r="BW594" s="122" t="e">
        <f t="shared" si="1681"/>
        <v>#REF!</v>
      </c>
      <c r="BX594" s="122" t="e">
        <f t="shared" si="1681"/>
        <v>#REF!</v>
      </c>
      <c r="BY594" s="89"/>
      <c r="BZ594" s="124" t="e">
        <f t="shared" si="1621"/>
        <v>#REF!</v>
      </c>
      <c r="CA594" s="90" t="e">
        <f>BZ594/BZ555</f>
        <v>#REF!</v>
      </c>
      <c r="CB594" s="60"/>
      <c r="CC594" s="122" t="e">
        <f t="shared" ref="CC594:CN594" si="1682">((CC555*$G594*--(AND($BF594=0,$BG594=0))+$BF594+CC555*$BG594)*--(CC$3&gt;=$BH594))*(1+$BJ594*--(CC$3&gt;=$BK594))*--(IFERROR(MOD(MONTH(CC$3),$BI594),0)=0)</f>
        <v>#REF!</v>
      </c>
      <c r="CD594" s="122" t="e">
        <f t="shared" si="1682"/>
        <v>#REF!</v>
      </c>
      <c r="CE594" s="122" t="e">
        <f t="shared" si="1682"/>
        <v>#REF!</v>
      </c>
      <c r="CF594" s="122" t="e">
        <f t="shared" si="1682"/>
        <v>#REF!</v>
      </c>
      <c r="CG594" s="122" t="e">
        <f t="shared" si="1682"/>
        <v>#REF!</v>
      </c>
      <c r="CH594" s="122" t="e">
        <f t="shared" si="1682"/>
        <v>#REF!</v>
      </c>
      <c r="CI594" s="122" t="e">
        <f t="shared" si="1682"/>
        <v>#REF!</v>
      </c>
      <c r="CJ594" s="122" t="e">
        <f t="shared" si="1682"/>
        <v>#REF!</v>
      </c>
      <c r="CK594" s="122" t="e">
        <f t="shared" si="1682"/>
        <v>#REF!</v>
      </c>
      <c r="CL594" s="122" t="e">
        <f t="shared" si="1682"/>
        <v>#REF!</v>
      </c>
      <c r="CM594" s="122" t="e">
        <f t="shared" si="1682"/>
        <v>#REF!</v>
      </c>
      <c r="CN594" s="122" t="e">
        <f t="shared" si="1682"/>
        <v>#REF!</v>
      </c>
      <c r="CO594" s="89"/>
      <c r="CP594" s="124" t="e">
        <f t="shared" si="1623"/>
        <v>#REF!</v>
      </c>
      <c r="CQ594" s="90" t="e">
        <f>CP594/CP555</f>
        <v>#REF!</v>
      </c>
    </row>
    <row r="595" spans="1:95" ht="10.5" customHeight="1" outlineLevel="1" x14ac:dyDescent="0.25">
      <c r="A595" s="70" t="e">
        <f>IF(#REF!=1,B595&amp;D595,"")</f>
        <v>#REF!</v>
      </c>
      <c r="B595" s="114" t="s">
        <v>53</v>
      </c>
      <c r="C595" s="78" t="s">
        <v>276</v>
      </c>
      <c r="D595" s="89" t="s">
        <v>116</v>
      </c>
      <c r="E595" s="89" t="e">
        <f>D553</f>
        <v>#REF!</v>
      </c>
      <c r="F595" s="89"/>
      <c r="G595" s="90">
        <v>-7.0425783454351586E-3</v>
      </c>
      <c r="H595" s="89"/>
      <c r="I595" s="122">
        <v>0</v>
      </c>
      <c r="J595" s="122">
        <v>0</v>
      </c>
      <c r="K595" s="122">
        <v>0</v>
      </c>
      <c r="L595" s="122">
        <v>0</v>
      </c>
      <c r="M595" s="122">
        <v>0</v>
      </c>
      <c r="N595" s="122">
        <v>0</v>
      </c>
      <c r="O595" s="122">
        <v>0</v>
      </c>
      <c r="P595" s="122">
        <v>0</v>
      </c>
      <c r="Q595" s="122">
        <v>0</v>
      </c>
      <c r="R595" s="122">
        <v>0</v>
      </c>
      <c r="S595" s="122">
        <v>0</v>
      </c>
      <c r="T595" s="122">
        <v>0</v>
      </c>
      <c r="U595" s="89"/>
      <c r="V595" s="124">
        <f t="shared" si="1615"/>
        <v>0</v>
      </c>
      <c r="W595" s="90" t="e">
        <f>V595/V555</f>
        <v>#REF!</v>
      </c>
      <c r="X595" s="60"/>
      <c r="Y595" s="122">
        <f t="array" ref="Y595">IFERROR(INDEX(#REF!,MATCH($A553&amp;$D595,#REF!,0),MATCH(Y$3,#REF!,0)),0)</f>
        <v>0</v>
      </c>
      <c r="Z595" s="122">
        <f t="array" ref="Z595">IFERROR(INDEX(#REF!,MATCH($A553&amp;$D595,#REF!,0),MATCH(Z$3,#REF!,0)),0)</f>
        <v>0</v>
      </c>
      <c r="AA595" s="122">
        <f t="array" ref="AA595">IFERROR(INDEX(#REF!,MATCH($A553&amp;$D595,#REF!,0),MATCH(AA$3,#REF!,0)),0)</f>
        <v>0</v>
      </c>
      <c r="AB595" s="122">
        <f t="array" ref="AB595">IFERROR(INDEX(#REF!,MATCH($A553&amp;$D595,#REF!,0),MATCH(AB$3,#REF!,0)),0)</f>
        <v>0</v>
      </c>
      <c r="AC595" s="122">
        <f t="array" ref="AC595">IFERROR(INDEX(#REF!,MATCH($A553&amp;$D595,#REF!,0),MATCH(AC$3,#REF!,0)),0)</f>
        <v>0</v>
      </c>
      <c r="AD595" s="122">
        <f t="array" ref="AD595">IFERROR(INDEX(#REF!,MATCH($A553&amp;$D595,#REF!,0),MATCH(AD$3,#REF!,0)),0)</f>
        <v>0</v>
      </c>
      <c r="AE595" s="122">
        <f t="array" ref="AE595">IFERROR(INDEX(#REF!,MATCH($A553&amp;$D595,#REF!,0),MATCH(AE$3,#REF!,0)),0)</f>
        <v>0</v>
      </c>
      <c r="AF595" s="122">
        <f t="array" ref="AF595">IFERROR(INDEX(#REF!,MATCH($A553&amp;$D595,#REF!,0),MATCH(AF$3,#REF!,0)),0)</f>
        <v>0</v>
      </c>
      <c r="AG595" s="122">
        <f t="array" ref="AG595">IFERROR(INDEX(#REF!,MATCH($A553&amp;$D595,#REF!,0),MATCH(AG$3,#REF!,0)),0)</f>
        <v>0</v>
      </c>
      <c r="AH595" s="122">
        <f t="array" ref="AH595">IFERROR(INDEX(#REF!,MATCH($A553&amp;$D595,#REF!,0),MATCH(AH$3,#REF!,0)),0)</f>
        <v>0</v>
      </c>
      <c r="AI595" s="122">
        <f t="array" ref="AI595">IFERROR(INDEX(#REF!,MATCH($A553&amp;$D595,#REF!,0),MATCH(AI$3,#REF!,0)),0)</f>
        <v>0</v>
      </c>
      <c r="AJ595" s="122">
        <f t="array" ref="AJ595">IFERROR(INDEX(#REF!,MATCH($A553&amp;$D595,#REF!,0),MATCH(AJ$3,#REF!,0)),0)</f>
        <v>0</v>
      </c>
      <c r="AK595" s="89"/>
      <c r="AL595" s="124">
        <f t="shared" si="1617"/>
        <v>0</v>
      </c>
      <c r="AM595" s="90" t="e">
        <f>AL595/AL555</f>
        <v>#DIV/0!</v>
      </c>
      <c r="AN595" s="60" t="e">
        <f>D553&amp;D595</f>
        <v>#REF!</v>
      </c>
      <c r="AO595" s="122" t="e">
        <f t="shared" ref="AO595:AZ595" si="1683">((AO555*$G595*--(AND($BF595=0,$BG595=0))+$BF595+AO555*$BG595)*--(AO$3&gt;=$BH595))*(1+$BJ595*--(AO$3&gt;=$BK595))*--(IFERROR(MOD(MONTH(AO$3),$BI595),0)=0)</f>
        <v>#REF!</v>
      </c>
      <c r="AP595" s="122" t="e">
        <f t="shared" si="1683"/>
        <v>#REF!</v>
      </c>
      <c r="AQ595" s="122" t="e">
        <f t="shared" si="1683"/>
        <v>#REF!</v>
      </c>
      <c r="AR595" s="122" t="e">
        <f t="shared" si="1683"/>
        <v>#REF!</v>
      </c>
      <c r="AS595" s="122" t="e">
        <f t="shared" si="1683"/>
        <v>#REF!</v>
      </c>
      <c r="AT595" s="122" t="e">
        <f t="shared" si="1683"/>
        <v>#REF!</v>
      </c>
      <c r="AU595" s="122" t="e">
        <f t="shared" si="1683"/>
        <v>#REF!</v>
      </c>
      <c r="AV595" s="122" t="e">
        <f t="shared" si="1683"/>
        <v>#REF!</v>
      </c>
      <c r="AW595" s="122" t="e">
        <f t="shared" si="1683"/>
        <v>#REF!</v>
      </c>
      <c r="AX595" s="122" t="e">
        <f t="shared" si="1683"/>
        <v>#REF!</v>
      </c>
      <c r="AY595" s="122" t="e">
        <f t="shared" si="1683"/>
        <v>#REF!</v>
      </c>
      <c r="AZ595" s="122" t="e">
        <f t="shared" si="1683"/>
        <v>#REF!</v>
      </c>
      <c r="BA595" s="89"/>
      <c r="BB595" s="124" t="e">
        <f t="shared" si="1619"/>
        <v>#REF!</v>
      </c>
      <c r="BC595" s="90" t="e">
        <f>BB595/BB555</f>
        <v>#REF!</v>
      </c>
      <c r="BD595" s="60"/>
      <c r="BE595" s="122">
        <f t="shared" si="1664"/>
        <v>0</v>
      </c>
      <c r="BF595" s="125">
        <f t="shared" si="1664"/>
        <v>0</v>
      </c>
      <c r="BG595" s="126">
        <f t="shared" si="1664"/>
        <v>0</v>
      </c>
      <c r="BH595" s="127" t="e">
        <f>BH555</f>
        <v>#REF!</v>
      </c>
      <c r="BI595" s="128">
        <f t="shared" si="1665"/>
        <v>0</v>
      </c>
      <c r="BJ595" s="126">
        <v>-1</v>
      </c>
      <c r="BK595" s="127">
        <v>45658</v>
      </c>
      <c r="BL595" s="60"/>
      <c r="BM595" s="122" t="e">
        <f t="shared" ref="BM595:BX595" si="1684">((BM555*$G595*--(AND($BF595=0,$BG595=0))+$BF595+BM555*$BG595)*--(BM$3&gt;=$BH595))*(1+$BJ595*--(BM$3&gt;=$BK595))*--(IFERROR(MOD(MONTH(BM$3),$BI595),0)=0)</f>
        <v>#REF!</v>
      </c>
      <c r="BN595" s="122" t="e">
        <f t="shared" si="1684"/>
        <v>#REF!</v>
      </c>
      <c r="BO595" s="122" t="e">
        <f t="shared" si="1684"/>
        <v>#REF!</v>
      </c>
      <c r="BP595" s="122" t="e">
        <f t="shared" si="1684"/>
        <v>#REF!</v>
      </c>
      <c r="BQ595" s="122" t="e">
        <f t="shared" si="1684"/>
        <v>#REF!</v>
      </c>
      <c r="BR595" s="122" t="e">
        <f t="shared" si="1684"/>
        <v>#REF!</v>
      </c>
      <c r="BS595" s="122" t="e">
        <f t="shared" si="1684"/>
        <v>#REF!</v>
      </c>
      <c r="BT595" s="122" t="e">
        <f t="shared" si="1684"/>
        <v>#REF!</v>
      </c>
      <c r="BU595" s="122" t="e">
        <f t="shared" si="1684"/>
        <v>#REF!</v>
      </c>
      <c r="BV595" s="122" t="e">
        <f t="shared" si="1684"/>
        <v>#REF!</v>
      </c>
      <c r="BW595" s="122" t="e">
        <f t="shared" si="1684"/>
        <v>#REF!</v>
      </c>
      <c r="BX595" s="122" t="e">
        <f t="shared" si="1684"/>
        <v>#REF!</v>
      </c>
      <c r="BY595" s="89"/>
      <c r="BZ595" s="124" t="e">
        <f t="shared" si="1621"/>
        <v>#REF!</v>
      </c>
      <c r="CA595" s="90" t="e">
        <f>BZ595/BZ555</f>
        <v>#REF!</v>
      </c>
      <c r="CB595" s="60"/>
      <c r="CC595" s="122" t="e">
        <f t="shared" ref="CC595:CN595" si="1685">((CC555*$G595*--(AND($BF595=0,$BG595=0))+$BF595+CC555*$BG595)*--(CC$3&gt;=$BH595))*(1+$BJ595*--(CC$3&gt;=$BK595))*--(IFERROR(MOD(MONTH(CC$3),$BI595),0)=0)</f>
        <v>#REF!</v>
      </c>
      <c r="CD595" s="122" t="e">
        <f t="shared" si="1685"/>
        <v>#REF!</v>
      </c>
      <c r="CE595" s="122" t="e">
        <f t="shared" si="1685"/>
        <v>#REF!</v>
      </c>
      <c r="CF595" s="122" t="e">
        <f t="shared" si="1685"/>
        <v>#REF!</v>
      </c>
      <c r="CG595" s="122" t="e">
        <f t="shared" si="1685"/>
        <v>#REF!</v>
      </c>
      <c r="CH595" s="122" t="e">
        <f t="shared" si="1685"/>
        <v>#REF!</v>
      </c>
      <c r="CI595" s="122" t="e">
        <f t="shared" si="1685"/>
        <v>#REF!</v>
      </c>
      <c r="CJ595" s="122" t="e">
        <f t="shared" si="1685"/>
        <v>#REF!</v>
      </c>
      <c r="CK595" s="122" t="e">
        <f t="shared" si="1685"/>
        <v>#REF!</v>
      </c>
      <c r="CL595" s="122" t="e">
        <f t="shared" si="1685"/>
        <v>#REF!</v>
      </c>
      <c r="CM595" s="122" t="e">
        <f t="shared" si="1685"/>
        <v>#REF!</v>
      </c>
      <c r="CN595" s="122" t="e">
        <f t="shared" si="1685"/>
        <v>#REF!</v>
      </c>
      <c r="CO595" s="89"/>
      <c r="CP595" s="124" t="e">
        <f t="shared" si="1623"/>
        <v>#REF!</v>
      </c>
      <c r="CQ595" s="90" t="e">
        <f>CP595/CP555</f>
        <v>#REF!</v>
      </c>
    </row>
    <row r="596" spans="1:95" ht="10.5" customHeight="1" x14ac:dyDescent="0.25">
      <c r="A596" s="70" t="e">
        <f>IF(#REF!=1,B596&amp;D596,"")</f>
        <v>#REF!</v>
      </c>
      <c r="B596" s="114" t="s">
        <v>53</v>
      </c>
      <c r="C596" s="70" t="s">
        <v>277</v>
      </c>
      <c r="D596" s="60" t="s">
        <v>117</v>
      </c>
      <c r="E596" s="60" t="e">
        <f>D553</f>
        <v>#REF!</v>
      </c>
      <c r="F596" s="60"/>
      <c r="G596" s="62">
        <v>0</v>
      </c>
      <c r="H596" s="60"/>
      <c r="I596" s="67">
        <v>0</v>
      </c>
      <c r="J596" s="67">
        <v>0</v>
      </c>
      <c r="K596" s="67">
        <v>0</v>
      </c>
      <c r="L596" s="67">
        <v>0</v>
      </c>
      <c r="M596" s="67">
        <v>0</v>
      </c>
      <c r="N596" s="67">
        <v>0</v>
      </c>
      <c r="O596" s="67">
        <v>0</v>
      </c>
      <c r="P596" s="67">
        <v>0</v>
      </c>
      <c r="Q596" s="67">
        <v>0</v>
      </c>
      <c r="R596" s="67">
        <v>0</v>
      </c>
      <c r="S596" s="67">
        <v>0</v>
      </c>
      <c r="T596" s="67">
        <v>0</v>
      </c>
      <c r="U596" s="60"/>
      <c r="V596" s="87">
        <f t="shared" si="1615"/>
        <v>0</v>
      </c>
      <c r="W596" s="62" t="e">
        <f>V596/V555</f>
        <v>#REF!</v>
      </c>
      <c r="X596" s="60"/>
      <c r="Y596" s="67">
        <f t="array" ref="Y596">IFERROR(INDEX(#REF!,MATCH($A553&amp;$D596,#REF!,0),MATCH(Y$3,#REF!,0)),0)</f>
        <v>0</v>
      </c>
      <c r="Z596" s="67">
        <f t="array" ref="Z596">IFERROR(INDEX(#REF!,MATCH($A553&amp;$D596,#REF!,0),MATCH(Z$3,#REF!,0)),0)</f>
        <v>0</v>
      </c>
      <c r="AA596" s="67">
        <f t="array" ref="AA596">IFERROR(INDEX(#REF!,MATCH($A553&amp;$D596,#REF!,0),MATCH(AA$3,#REF!,0)),0)</f>
        <v>0</v>
      </c>
      <c r="AB596" s="67">
        <f t="array" ref="AB596">IFERROR(INDEX(#REF!,MATCH($A553&amp;$D596,#REF!,0),MATCH(AB$3,#REF!,0)),0)</f>
        <v>0</v>
      </c>
      <c r="AC596" s="67">
        <f t="array" ref="AC596">IFERROR(INDEX(#REF!,MATCH($A553&amp;$D596,#REF!,0),MATCH(AC$3,#REF!,0)),0)</f>
        <v>0</v>
      </c>
      <c r="AD596" s="67">
        <f t="array" ref="AD596">IFERROR(INDEX(#REF!,MATCH($A553&amp;$D596,#REF!,0),MATCH(AD$3,#REF!,0)),0)</f>
        <v>0</v>
      </c>
      <c r="AE596" s="67">
        <f t="array" ref="AE596">IFERROR(INDEX(#REF!,MATCH($A553&amp;$D596,#REF!,0),MATCH(AE$3,#REF!,0)),0)</f>
        <v>0</v>
      </c>
      <c r="AF596" s="67">
        <f t="array" ref="AF596">IFERROR(INDEX(#REF!,MATCH($A553&amp;$D596,#REF!,0),MATCH(AF$3,#REF!,0)),0)</f>
        <v>0</v>
      </c>
      <c r="AG596" s="67">
        <f t="array" ref="AG596">IFERROR(INDEX(#REF!,MATCH($A553&amp;$D596,#REF!,0),MATCH(AG$3,#REF!,0)),0)</f>
        <v>0</v>
      </c>
      <c r="AH596" s="67">
        <f t="array" ref="AH596">IFERROR(INDEX(#REF!,MATCH($A553&amp;$D596,#REF!,0),MATCH(AH$3,#REF!,0)),0)</f>
        <v>0</v>
      </c>
      <c r="AI596" s="67">
        <f t="array" ref="AI596">IFERROR(INDEX(#REF!,MATCH($A553&amp;$D596,#REF!,0),MATCH(AI$3,#REF!,0)),0)</f>
        <v>0</v>
      </c>
      <c r="AJ596" s="67">
        <f t="array" ref="AJ596">IFERROR(INDEX(#REF!,MATCH($A553&amp;$D596,#REF!,0),MATCH(AJ$3,#REF!,0)),0)</f>
        <v>0</v>
      </c>
      <c r="AK596" s="60"/>
      <c r="AL596" s="87">
        <f t="shared" si="1617"/>
        <v>0</v>
      </c>
      <c r="AM596" s="62" t="e">
        <f>AL596/AL555</f>
        <v>#DIV/0!</v>
      </c>
      <c r="AN596" s="60" t="e">
        <f>D553&amp;D596</f>
        <v>#REF!</v>
      </c>
      <c r="AO596" s="67" t="e">
        <f t="shared" ref="AO596:AZ596" si="1686">((AO555*$G596*--(AND($BF596=0,$BG596=0))+$BF596+AO555*$BG596)*--(AO$3&gt;=$BH596))*(1+$BJ596*--(AO$3&gt;=$BK596))*--(IFERROR(MOD(MONTH(AO$3),$BI596),0)=0)</f>
        <v>#REF!</v>
      </c>
      <c r="AP596" s="67" t="e">
        <f t="shared" si="1686"/>
        <v>#REF!</v>
      </c>
      <c r="AQ596" s="67" t="e">
        <f t="shared" si="1686"/>
        <v>#REF!</v>
      </c>
      <c r="AR596" s="67" t="e">
        <f t="shared" si="1686"/>
        <v>#REF!</v>
      </c>
      <c r="AS596" s="67" t="e">
        <f t="shared" si="1686"/>
        <v>#REF!</v>
      </c>
      <c r="AT596" s="67" t="e">
        <f t="shared" si="1686"/>
        <v>#REF!</v>
      </c>
      <c r="AU596" s="67" t="e">
        <f t="shared" si="1686"/>
        <v>#REF!</v>
      </c>
      <c r="AV596" s="67" t="e">
        <f t="shared" si="1686"/>
        <v>#REF!</v>
      </c>
      <c r="AW596" s="67" t="e">
        <f t="shared" si="1686"/>
        <v>#REF!</v>
      </c>
      <c r="AX596" s="67" t="e">
        <f t="shared" si="1686"/>
        <v>#REF!</v>
      </c>
      <c r="AY596" s="67" t="e">
        <f t="shared" si="1686"/>
        <v>#REF!</v>
      </c>
      <c r="AZ596" s="67" t="e">
        <f t="shared" si="1686"/>
        <v>#REF!</v>
      </c>
      <c r="BA596" s="60"/>
      <c r="BB596" s="87" t="e">
        <f t="shared" si="1619"/>
        <v>#REF!</v>
      </c>
      <c r="BC596" s="62" t="e">
        <f>BB596/BB555</f>
        <v>#REF!</v>
      </c>
      <c r="BD596" s="60"/>
      <c r="BE596" s="67">
        <f t="shared" si="1664"/>
        <v>0</v>
      </c>
      <c r="BF596" s="119">
        <f t="shared" si="1664"/>
        <v>0</v>
      </c>
      <c r="BG596" s="120">
        <f t="shared" si="1664"/>
        <v>0</v>
      </c>
      <c r="BH596" s="121" t="e">
        <f>BH555</f>
        <v>#REF!</v>
      </c>
      <c r="BI596" s="69">
        <f t="shared" si="1665"/>
        <v>0</v>
      </c>
      <c r="BJ596" s="120">
        <v>-1</v>
      </c>
      <c r="BK596" s="121">
        <v>45658</v>
      </c>
      <c r="BL596" s="60"/>
      <c r="BM596" s="67" t="e">
        <f t="shared" ref="BM596:BX596" si="1687">((BM555*$G596*--(AND($BF596=0,$BG596=0))+$BF596+BM555*$BG596)*--(BM$3&gt;=$BH596))*(1+$BJ596*--(BM$3&gt;=$BK596))*--(IFERROR(MOD(MONTH(BM$3),$BI596),0)=0)</f>
        <v>#REF!</v>
      </c>
      <c r="BN596" s="67" t="e">
        <f t="shared" si="1687"/>
        <v>#REF!</v>
      </c>
      <c r="BO596" s="67" t="e">
        <f t="shared" si="1687"/>
        <v>#REF!</v>
      </c>
      <c r="BP596" s="67" t="e">
        <f t="shared" si="1687"/>
        <v>#REF!</v>
      </c>
      <c r="BQ596" s="67" t="e">
        <f t="shared" si="1687"/>
        <v>#REF!</v>
      </c>
      <c r="BR596" s="67" t="e">
        <f t="shared" si="1687"/>
        <v>#REF!</v>
      </c>
      <c r="BS596" s="67" t="e">
        <f t="shared" si="1687"/>
        <v>#REF!</v>
      </c>
      <c r="BT596" s="67" t="e">
        <f t="shared" si="1687"/>
        <v>#REF!</v>
      </c>
      <c r="BU596" s="67" t="e">
        <f t="shared" si="1687"/>
        <v>#REF!</v>
      </c>
      <c r="BV596" s="67" t="e">
        <f t="shared" si="1687"/>
        <v>#REF!</v>
      </c>
      <c r="BW596" s="67" t="e">
        <f t="shared" si="1687"/>
        <v>#REF!</v>
      </c>
      <c r="BX596" s="67" t="e">
        <f t="shared" si="1687"/>
        <v>#REF!</v>
      </c>
      <c r="BY596" s="60"/>
      <c r="BZ596" s="87" t="e">
        <f t="shared" si="1621"/>
        <v>#REF!</v>
      </c>
      <c r="CA596" s="62" t="e">
        <f>BZ596/BZ555</f>
        <v>#REF!</v>
      </c>
      <c r="CB596" s="60"/>
      <c r="CC596" s="67" t="e">
        <f t="shared" ref="CC596:CN596" si="1688">((CC555*$G596*--(AND($BF596=0,$BG596=0))+$BF596+CC555*$BG596)*--(CC$3&gt;=$BH596))*(1+$BJ596*--(CC$3&gt;=$BK596))*--(IFERROR(MOD(MONTH(CC$3),$BI596),0)=0)</f>
        <v>#REF!</v>
      </c>
      <c r="CD596" s="67" t="e">
        <f t="shared" si="1688"/>
        <v>#REF!</v>
      </c>
      <c r="CE596" s="67" t="e">
        <f t="shared" si="1688"/>
        <v>#REF!</v>
      </c>
      <c r="CF596" s="67" t="e">
        <f t="shared" si="1688"/>
        <v>#REF!</v>
      </c>
      <c r="CG596" s="67" t="e">
        <f t="shared" si="1688"/>
        <v>#REF!</v>
      </c>
      <c r="CH596" s="67" t="e">
        <f t="shared" si="1688"/>
        <v>#REF!</v>
      </c>
      <c r="CI596" s="67" t="e">
        <f t="shared" si="1688"/>
        <v>#REF!</v>
      </c>
      <c r="CJ596" s="67" t="e">
        <f t="shared" si="1688"/>
        <v>#REF!</v>
      </c>
      <c r="CK596" s="67" t="e">
        <f t="shared" si="1688"/>
        <v>#REF!</v>
      </c>
      <c r="CL596" s="67" t="e">
        <f t="shared" si="1688"/>
        <v>#REF!</v>
      </c>
      <c r="CM596" s="67" t="e">
        <f t="shared" si="1688"/>
        <v>#REF!</v>
      </c>
      <c r="CN596" s="67" t="e">
        <f t="shared" si="1688"/>
        <v>#REF!</v>
      </c>
      <c r="CO596" s="60"/>
      <c r="CP596" s="87" t="e">
        <f t="shared" si="1623"/>
        <v>#REF!</v>
      </c>
      <c r="CQ596" s="62" t="e">
        <f>CP596/CP555</f>
        <v>#REF!</v>
      </c>
    </row>
    <row r="597" spans="1:95" ht="10.5" customHeight="1" x14ac:dyDescent="0.25">
      <c r="A597" s="70" t="e">
        <f>IF(#REF!=1,B597&amp;D597,"")</f>
        <v>#REF!</v>
      </c>
      <c r="B597" s="114" t="s">
        <v>53</v>
      </c>
      <c r="C597" s="70"/>
      <c r="D597" s="60" t="s">
        <v>118</v>
      </c>
      <c r="E597" s="60" t="e">
        <f>D553</f>
        <v>#REF!</v>
      </c>
      <c r="F597" s="60"/>
      <c r="G597" s="62">
        <v>-1.398027183457151E-2</v>
      </c>
      <c r="H597" s="60"/>
      <c r="I597" s="67">
        <v>0</v>
      </c>
      <c r="J597" s="67">
        <v>0</v>
      </c>
      <c r="K597" s="67">
        <v>0</v>
      </c>
      <c r="L597" s="67">
        <v>0</v>
      </c>
      <c r="M597" s="67">
        <v>0</v>
      </c>
      <c r="N597" s="67">
        <v>0</v>
      </c>
      <c r="O597" s="67">
        <v>0</v>
      </c>
      <c r="P597" s="67">
        <v>0</v>
      </c>
      <c r="Q597" s="67">
        <v>0</v>
      </c>
      <c r="R597" s="67">
        <v>0</v>
      </c>
      <c r="S597" s="67">
        <v>0</v>
      </c>
      <c r="T597" s="67">
        <v>0</v>
      </c>
      <c r="U597" s="60"/>
      <c r="V597" s="87">
        <f t="shared" si="1615"/>
        <v>0</v>
      </c>
      <c r="W597" s="62" t="e">
        <f>V597/V555</f>
        <v>#REF!</v>
      </c>
      <c r="X597" s="60"/>
      <c r="Y597" s="67">
        <f t="shared" ref="Y597:AJ597" si="1689">SUM(Y598:Y599)</f>
        <v>0</v>
      </c>
      <c r="Z597" s="67">
        <f t="shared" si="1689"/>
        <v>0</v>
      </c>
      <c r="AA597" s="67">
        <f t="shared" si="1689"/>
        <v>0</v>
      </c>
      <c r="AB597" s="67">
        <f t="shared" si="1689"/>
        <v>0</v>
      </c>
      <c r="AC597" s="67">
        <f t="shared" si="1689"/>
        <v>0</v>
      </c>
      <c r="AD597" s="67">
        <f t="shared" si="1689"/>
        <v>0</v>
      </c>
      <c r="AE597" s="67">
        <f t="shared" si="1689"/>
        <v>0</v>
      </c>
      <c r="AF597" s="67">
        <f t="shared" si="1689"/>
        <v>0</v>
      </c>
      <c r="AG597" s="67">
        <f t="shared" si="1689"/>
        <v>0</v>
      </c>
      <c r="AH597" s="67">
        <f t="shared" si="1689"/>
        <v>0</v>
      </c>
      <c r="AI597" s="67">
        <f t="shared" si="1689"/>
        <v>0</v>
      </c>
      <c r="AJ597" s="67">
        <f t="shared" si="1689"/>
        <v>0</v>
      </c>
      <c r="AK597" s="60"/>
      <c r="AL597" s="87">
        <f t="shared" si="1617"/>
        <v>0</v>
      </c>
      <c r="AM597" s="62" t="e">
        <f>AL597/AL555</f>
        <v>#DIV/0!</v>
      </c>
      <c r="AN597" s="60" t="e">
        <f>D553&amp;D597</f>
        <v>#REF!</v>
      </c>
      <c r="AO597" s="67" t="e">
        <f t="shared" ref="AO597:AZ597" si="1690">SUM(AO598:AO599)</f>
        <v>#REF!</v>
      </c>
      <c r="AP597" s="67" t="e">
        <f t="shared" si="1690"/>
        <v>#REF!</v>
      </c>
      <c r="AQ597" s="67" t="e">
        <f t="shared" si="1690"/>
        <v>#REF!</v>
      </c>
      <c r="AR597" s="67" t="e">
        <f t="shared" si="1690"/>
        <v>#REF!</v>
      </c>
      <c r="AS597" s="67" t="e">
        <f t="shared" si="1690"/>
        <v>#REF!</v>
      </c>
      <c r="AT597" s="67" t="e">
        <f t="shared" si="1690"/>
        <v>#REF!</v>
      </c>
      <c r="AU597" s="67" t="e">
        <f t="shared" si="1690"/>
        <v>#REF!</v>
      </c>
      <c r="AV597" s="67" t="e">
        <f t="shared" si="1690"/>
        <v>#REF!</v>
      </c>
      <c r="AW597" s="67" t="e">
        <f t="shared" si="1690"/>
        <v>#REF!</v>
      </c>
      <c r="AX597" s="67" t="e">
        <f t="shared" si="1690"/>
        <v>#REF!</v>
      </c>
      <c r="AY597" s="67" t="e">
        <f t="shared" si="1690"/>
        <v>#REF!</v>
      </c>
      <c r="AZ597" s="67" t="e">
        <f t="shared" si="1690"/>
        <v>#REF!</v>
      </c>
      <c r="BA597" s="60"/>
      <c r="BB597" s="87" t="e">
        <f t="shared" si="1619"/>
        <v>#REF!</v>
      </c>
      <c r="BC597" s="62" t="e">
        <f>BB597/BB555</f>
        <v>#REF!</v>
      </c>
      <c r="BD597" s="60"/>
      <c r="BE597" s="67">
        <f t="shared" si="1664"/>
        <v>0</v>
      </c>
      <c r="BF597" s="119">
        <f t="shared" si="1664"/>
        <v>0</v>
      </c>
      <c r="BG597" s="120">
        <f t="shared" si="1664"/>
        <v>0</v>
      </c>
      <c r="BH597" s="121" t="e">
        <f>BH555</f>
        <v>#REF!</v>
      </c>
      <c r="BI597" s="119">
        <f t="shared" si="1665"/>
        <v>0</v>
      </c>
      <c r="BJ597" s="120">
        <v>-1</v>
      </c>
      <c r="BK597" s="121">
        <v>45658</v>
      </c>
      <c r="BL597" s="60"/>
      <c r="BM597" s="67" t="e">
        <f t="shared" ref="BM597:BX597" si="1691">SUM(BM598:BM599)</f>
        <v>#REF!</v>
      </c>
      <c r="BN597" s="67" t="e">
        <f t="shared" si="1691"/>
        <v>#REF!</v>
      </c>
      <c r="BO597" s="67" t="e">
        <f t="shared" si="1691"/>
        <v>#REF!</v>
      </c>
      <c r="BP597" s="67" t="e">
        <f t="shared" si="1691"/>
        <v>#REF!</v>
      </c>
      <c r="BQ597" s="67" t="e">
        <f t="shared" si="1691"/>
        <v>#REF!</v>
      </c>
      <c r="BR597" s="67" t="e">
        <f t="shared" si="1691"/>
        <v>#REF!</v>
      </c>
      <c r="BS597" s="67" t="e">
        <f t="shared" si="1691"/>
        <v>#REF!</v>
      </c>
      <c r="BT597" s="67" t="e">
        <f t="shared" si="1691"/>
        <v>#REF!</v>
      </c>
      <c r="BU597" s="67" t="e">
        <f t="shared" si="1691"/>
        <v>#REF!</v>
      </c>
      <c r="BV597" s="67" t="e">
        <f t="shared" si="1691"/>
        <v>#REF!</v>
      </c>
      <c r="BW597" s="67" t="e">
        <f t="shared" si="1691"/>
        <v>#REF!</v>
      </c>
      <c r="BX597" s="67" t="e">
        <f t="shared" si="1691"/>
        <v>#REF!</v>
      </c>
      <c r="BY597" s="60"/>
      <c r="BZ597" s="87" t="e">
        <f t="shared" si="1621"/>
        <v>#REF!</v>
      </c>
      <c r="CA597" s="62" t="e">
        <f>BZ597/BZ555</f>
        <v>#REF!</v>
      </c>
      <c r="CB597" s="60"/>
      <c r="CC597" s="67" t="e">
        <f t="shared" ref="CC597:CN597" si="1692">SUM(CC598:CC599)</f>
        <v>#REF!</v>
      </c>
      <c r="CD597" s="67" t="e">
        <f t="shared" si="1692"/>
        <v>#REF!</v>
      </c>
      <c r="CE597" s="67" t="e">
        <f t="shared" si="1692"/>
        <v>#REF!</v>
      </c>
      <c r="CF597" s="67" t="e">
        <f t="shared" si="1692"/>
        <v>#REF!</v>
      </c>
      <c r="CG597" s="67" t="e">
        <f t="shared" si="1692"/>
        <v>#REF!</v>
      </c>
      <c r="CH597" s="67" t="e">
        <f t="shared" si="1692"/>
        <v>#REF!</v>
      </c>
      <c r="CI597" s="67" t="e">
        <f t="shared" si="1692"/>
        <v>#REF!</v>
      </c>
      <c r="CJ597" s="67" t="e">
        <f t="shared" si="1692"/>
        <v>#REF!</v>
      </c>
      <c r="CK597" s="67" t="e">
        <f t="shared" si="1692"/>
        <v>#REF!</v>
      </c>
      <c r="CL597" s="67" t="e">
        <f t="shared" si="1692"/>
        <v>#REF!</v>
      </c>
      <c r="CM597" s="67" t="e">
        <f t="shared" si="1692"/>
        <v>#REF!</v>
      </c>
      <c r="CN597" s="67" t="e">
        <f t="shared" si="1692"/>
        <v>#REF!</v>
      </c>
      <c r="CO597" s="60"/>
      <c r="CP597" s="87" t="e">
        <f t="shared" si="1623"/>
        <v>#REF!</v>
      </c>
      <c r="CQ597" s="62" t="e">
        <f>CP597/CP555</f>
        <v>#REF!</v>
      </c>
    </row>
    <row r="598" spans="1:95" ht="10.5" customHeight="1" outlineLevel="1" x14ac:dyDescent="0.25">
      <c r="A598" s="70" t="e">
        <f>IF(#REF!=1,B598&amp;D598,"")</f>
        <v>#REF!</v>
      </c>
      <c r="B598" s="114" t="s">
        <v>53</v>
      </c>
      <c r="C598" s="70" t="s">
        <v>278</v>
      </c>
      <c r="D598" s="79" t="s">
        <v>119</v>
      </c>
      <c r="E598" s="79" t="e">
        <f>D553</f>
        <v>#REF!</v>
      </c>
      <c r="F598" s="79"/>
      <c r="G598" s="85">
        <v>-1.398027183457151E-2</v>
      </c>
      <c r="H598" s="79"/>
      <c r="I598" s="94">
        <v>0</v>
      </c>
      <c r="J598" s="94">
        <v>0</v>
      </c>
      <c r="K598" s="94">
        <v>0</v>
      </c>
      <c r="L598" s="94">
        <v>0</v>
      </c>
      <c r="M598" s="94">
        <v>0</v>
      </c>
      <c r="N598" s="94">
        <v>0</v>
      </c>
      <c r="O598" s="94">
        <v>0</v>
      </c>
      <c r="P598" s="94">
        <v>0</v>
      </c>
      <c r="Q598" s="94">
        <v>0</v>
      </c>
      <c r="R598" s="94">
        <v>0</v>
      </c>
      <c r="S598" s="94">
        <v>0</v>
      </c>
      <c r="T598" s="94">
        <v>0</v>
      </c>
      <c r="U598" s="79"/>
      <c r="V598" s="80">
        <f t="shared" si="1615"/>
        <v>0</v>
      </c>
      <c r="W598" s="85" t="e">
        <f>V598/V555</f>
        <v>#REF!</v>
      </c>
      <c r="X598" s="60"/>
      <c r="Y598" s="94">
        <f t="array" ref="Y598">IFERROR(INDEX(#REF!,MATCH($A553&amp;$D598,#REF!,0),MATCH(Y$3,#REF!,0)),0)</f>
        <v>0</v>
      </c>
      <c r="Z598" s="94">
        <f t="array" ref="Z598">IFERROR(INDEX(#REF!,MATCH($A553&amp;$D598,#REF!,0),MATCH(Z$3,#REF!,0)),0)</f>
        <v>0</v>
      </c>
      <c r="AA598" s="94">
        <f t="array" ref="AA598">IFERROR(INDEX(#REF!,MATCH($A553&amp;$D598,#REF!,0),MATCH(AA$3,#REF!,0)),0)</f>
        <v>0</v>
      </c>
      <c r="AB598" s="94">
        <f t="array" ref="AB598">IFERROR(INDEX(#REF!,MATCH($A553&amp;$D598,#REF!,0),MATCH(AB$3,#REF!,0)),0)</f>
        <v>0</v>
      </c>
      <c r="AC598" s="94">
        <f t="array" ref="AC598">IFERROR(INDEX(#REF!,MATCH($A553&amp;$D598,#REF!,0),MATCH(AC$3,#REF!,0)),0)</f>
        <v>0</v>
      </c>
      <c r="AD598" s="94">
        <f t="array" ref="AD598">IFERROR(INDEX(#REF!,MATCH($A553&amp;$D598,#REF!,0),MATCH(AD$3,#REF!,0)),0)</f>
        <v>0</v>
      </c>
      <c r="AE598" s="94">
        <f t="array" ref="AE598">IFERROR(INDEX(#REF!,MATCH($A553&amp;$D598,#REF!,0),MATCH(AE$3,#REF!,0)),0)</f>
        <v>0</v>
      </c>
      <c r="AF598" s="94">
        <f t="array" ref="AF598">IFERROR(INDEX(#REF!,MATCH($A553&amp;$D598,#REF!,0),MATCH(AF$3,#REF!,0)),0)</f>
        <v>0</v>
      </c>
      <c r="AG598" s="94">
        <f t="array" ref="AG598">IFERROR(INDEX(#REF!,MATCH($A553&amp;$D598,#REF!,0),MATCH(AG$3,#REF!,0)),0)</f>
        <v>0</v>
      </c>
      <c r="AH598" s="94">
        <f t="array" ref="AH598">IFERROR(INDEX(#REF!,MATCH($A553&amp;$D598,#REF!,0),MATCH(AH$3,#REF!,0)),0)</f>
        <v>0</v>
      </c>
      <c r="AI598" s="94">
        <f t="array" ref="AI598">IFERROR(INDEX(#REF!,MATCH($A553&amp;$D598,#REF!,0),MATCH(AI$3,#REF!,0)),0)</f>
        <v>0</v>
      </c>
      <c r="AJ598" s="94">
        <f t="array" ref="AJ598">IFERROR(INDEX(#REF!,MATCH($A553&amp;$D598,#REF!,0),MATCH(AJ$3,#REF!,0)),0)</f>
        <v>0</v>
      </c>
      <c r="AK598" s="79"/>
      <c r="AL598" s="80">
        <f t="shared" si="1617"/>
        <v>0</v>
      </c>
      <c r="AM598" s="85" t="e">
        <f>AL598/AL555</f>
        <v>#DIV/0!</v>
      </c>
      <c r="AN598" s="60" t="e">
        <f>D553&amp;D598</f>
        <v>#REF!</v>
      </c>
      <c r="AO598" s="94" t="e">
        <f t="shared" ref="AO598:AZ598" si="1693">((AO555*$G598*--(AND($BF598=0,$BG598=0))+$BF598+AO555*$BG598)*--(AO$3&gt;=$BH598))*(1+$BJ598*--(AO$3&gt;=$BK598))*--(IFERROR(MOD(MONTH(AO$3),$BI598),0)=0)</f>
        <v>#REF!</v>
      </c>
      <c r="AP598" s="94" t="e">
        <f t="shared" si="1693"/>
        <v>#REF!</v>
      </c>
      <c r="AQ598" s="94" t="e">
        <f t="shared" si="1693"/>
        <v>#REF!</v>
      </c>
      <c r="AR598" s="94" t="e">
        <f t="shared" si="1693"/>
        <v>#REF!</v>
      </c>
      <c r="AS598" s="94" t="e">
        <f t="shared" si="1693"/>
        <v>#REF!</v>
      </c>
      <c r="AT598" s="94" t="e">
        <f t="shared" si="1693"/>
        <v>#REF!</v>
      </c>
      <c r="AU598" s="94" t="e">
        <f t="shared" si="1693"/>
        <v>#REF!</v>
      </c>
      <c r="AV598" s="94" t="e">
        <f t="shared" si="1693"/>
        <v>#REF!</v>
      </c>
      <c r="AW598" s="94" t="e">
        <f t="shared" si="1693"/>
        <v>#REF!</v>
      </c>
      <c r="AX598" s="94" t="e">
        <f t="shared" si="1693"/>
        <v>#REF!</v>
      </c>
      <c r="AY598" s="94" t="e">
        <f t="shared" si="1693"/>
        <v>#REF!</v>
      </c>
      <c r="AZ598" s="94" t="e">
        <f t="shared" si="1693"/>
        <v>#REF!</v>
      </c>
      <c r="BA598" s="79"/>
      <c r="BB598" s="80" t="e">
        <f t="shared" si="1619"/>
        <v>#REF!</v>
      </c>
      <c r="BC598" s="85" t="e">
        <f>BB598/BB555</f>
        <v>#REF!</v>
      </c>
      <c r="BD598" s="60"/>
      <c r="BE598" s="94" t="str">
        <f t="shared" si="1664"/>
        <v>Omie</v>
      </c>
      <c r="BF598" s="115">
        <f t="shared" si="1664"/>
        <v>-669</v>
      </c>
      <c r="BG598" s="112">
        <f t="shared" si="1664"/>
        <v>0</v>
      </c>
      <c r="BH598" s="111" t="e">
        <f>BH555</f>
        <v>#REF!</v>
      </c>
      <c r="BI598" s="115">
        <f t="shared" si="1665"/>
        <v>0</v>
      </c>
      <c r="BJ598" s="112">
        <v>-1</v>
      </c>
      <c r="BK598" s="111">
        <v>45658</v>
      </c>
      <c r="BL598" s="60"/>
      <c r="BM598" s="94" t="e">
        <f t="shared" ref="BM598:BX598" si="1694">((BM555*$G598*--(AND($BF598=0,$BG598=0))+$BF598+BM555*$BG598)*--(BM$3&gt;=$BH598))*(1+$BJ598*--(BM$3&gt;=$BK598))*--(IFERROR(MOD(MONTH(BM$3),$BI598),0)=0)</f>
        <v>#REF!</v>
      </c>
      <c r="BN598" s="94" t="e">
        <f t="shared" si="1694"/>
        <v>#REF!</v>
      </c>
      <c r="BO598" s="94" t="e">
        <f t="shared" si="1694"/>
        <v>#REF!</v>
      </c>
      <c r="BP598" s="94" t="e">
        <f t="shared" si="1694"/>
        <v>#REF!</v>
      </c>
      <c r="BQ598" s="94" t="e">
        <f t="shared" si="1694"/>
        <v>#REF!</v>
      </c>
      <c r="BR598" s="94" t="e">
        <f t="shared" si="1694"/>
        <v>#REF!</v>
      </c>
      <c r="BS598" s="94" t="e">
        <f t="shared" si="1694"/>
        <v>#REF!</v>
      </c>
      <c r="BT598" s="94" t="e">
        <f t="shared" si="1694"/>
        <v>#REF!</v>
      </c>
      <c r="BU598" s="94" t="e">
        <f t="shared" si="1694"/>
        <v>#REF!</v>
      </c>
      <c r="BV598" s="94" t="e">
        <f t="shared" si="1694"/>
        <v>#REF!</v>
      </c>
      <c r="BW598" s="94" t="e">
        <f t="shared" si="1694"/>
        <v>#REF!</v>
      </c>
      <c r="BX598" s="94" t="e">
        <f t="shared" si="1694"/>
        <v>#REF!</v>
      </c>
      <c r="BY598" s="79"/>
      <c r="BZ598" s="80" t="e">
        <f t="shared" si="1621"/>
        <v>#REF!</v>
      </c>
      <c r="CA598" s="85" t="e">
        <f>BZ598/BZ555</f>
        <v>#REF!</v>
      </c>
      <c r="CB598" s="60"/>
      <c r="CC598" s="94" t="e">
        <f t="shared" ref="CC598:CN598" si="1695">((CC555*$G598*--(AND($BF598=0,$BG598=0))+$BF598+CC555*$BG598)*--(CC$3&gt;=$BH598))*(1+$BJ598*--(CC$3&gt;=$BK598))*--(IFERROR(MOD(MONTH(CC$3),$BI598),0)=0)</f>
        <v>#REF!</v>
      </c>
      <c r="CD598" s="94" t="e">
        <f t="shared" si="1695"/>
        <v>#REF!</v>
      </c>
      <c r="CE598" s="94" t="e">
        <f t="shared" si="1695"/>
        <v>#REF!</v>
      </c>
      <c r="CF598" s="94" t="e">
        <f t="shared" si="1695"/>
        <v>#REF!</v>
      </c>
      <c r="CG598" s="94" t="e">
        <f t="shared" si="1695"/>
        <v>#REF!</v>
      </c>
      <c r="CH598" s="94" t="e">
        <f t="shared" si="1695"/>
        <v>#REF!</v>
      </c>
      <c r="CI598" s="94" t="e">
        <f t="shared" si="1695"/>
        <v>#REF!</v>
      </c>
      <c r="CJ598" s="94" t="e">
        <f t="shared" si="1695"/>
        <v>#REF!</v>
      </c>
      <c r="CK598" s="94" t="e">
        <f t="shared" si="1695"/>
        <v>#REF!</v>
      </c>
      <c r="CL598" s="94" t="e">
        <f t="shared" si="1695"/>
        <v>#REF!</v>
      </c>
      <c r="CM598" s="94" t="e">
        <f t="shared" si="1695"/>
        <v>#REF!</v>
      </c>
      <c r="CN598" s="94" t="e">
        <f t="shared" si="1695"/>
        <v>#REF!</v>
      </c>
      <c r="CO598" s="79"/>
      <c r="CP598" s="80" t="e">
        <f t="shared" si="1623"/>
        <v>#REF!</v>
      </c>
      <c r="CQ598" s="85" t="e">
        <f>CP598/CP555</f>
        <v>#REF!</v>
      </c>
    </row>
    <row r="599" spans="1:95" ht="10.5" customHeight="1" outlineLevel="1" x14ac:dyDescent="0.25">
      <c r="A599" s="70" t="e">
        <f>IF(#REF!=1,B599&amp;D599,"")</f>
        <v>#REF!</v>
      </c>
      <c r="B599" s="114" t="s">
        <v>53</v>
      </c>
      <c r="C599" s="70"/>
      <c r="D599" s="79" t="s">
        <v>138</v>
      </c>
      <c r="E599" s="79" t="e">
        <f>D553</f>
        <v>#REF!</v>
      </c>
      <c r="F599" s="79"/>
      <c r="G599" s="85">
        <v>0</v>
      </c>
      <c r="H599" s="79"/>
      <c r="I599" s="94">
        <v>0</v>
      </c>
      <c r="J599" s="94">
        <v>0</v>
      </c>
      <c r="K599" s="94">
        <v>0</v>
      </c>
      <c r="L599" s="94">
        <v>0</v>
      </c>
      <c r="M599" s="94">
        <v>0</v>
      </c>
      <c r="N599" s="94">
        <v>0</v>
      </c>
      <c r="O599" s="94">
        <v>0</v>
      </c>
      <c r="P599" s="94">
        <v>0</v>
      </c>
      <c r="Q599" s="94">
        <v>0</v>
      </c>
      <c r="R599" s="94">
        <v>0</v>
      </c>
      <c r="S599" s="94">
        <v>0</v>
      </c>
      <c r="T599" s="94">
        <v>0</v>
      </c>
      <c r="U599" s="79"/>
      <c r="V599" s="80">
        <f t="shared" si="1615"/>
        <v>0</v>
      </c>
      <c r="W599" s="85" t="e">
        <f>V599/V555</f>
        <v>#REF!</v>
      </c>
      <c r="X599" s="60"/>
      <c r="Y599" s="94">
        <f t="array" ref="Y599">IFERROR(INDEX(#REF!,MATCH($A553&amp;$D599,#REF!,0),MATCH(Y$3,#REF!,0)),0)</f>
        <v>0</v>
      </c>
      <c r="Z599" s="94">
        <f t="array" ref="Z599">IFERROR(INDEX(#REF!,MATCH($A553&amp;$D599,#REF!,0),MATCH(Z$3,#REF!,0)),0)</f>
        <v>0</v>
      </c>
      <c r="AA599" s="94">
        <f t="array" ref="AA599">IFERROR(INDEX(#REF!,MATCH($A553&amp;$D599,#REF!,0),MATCH(AA$3,#REF!,0)),0)</f>
        <v>0</v>
      </c>
      <c r="AB599" s="94">
        <f t="array" ref="AB599">IFERROR(INDEX(#REF!,MATCH($A553&amp;$D599,#REF!,0),MATCH(AB$3,#REF!,0)),0)</f>
        <v>0</v>
      </c>
      <c r="AC599" s="94">
        <f t="array" ref="AC599">IFERROR(INDEX(#REF!,MATCH($A553&amp;$D599,#REF!,0),MATCH(AC$3,#REF!,0)),0)</f>
        <v>0</v>
      </c>
      <c r="AD599" s="94">
        <f t="array" ref="AD599">IFERROR(INDEX(#REF!,MATCH($A553&amp;$D599,#REF!,0),MATCH(AD$3,#REF!,0)),0)</f>
        <v>0</v>
      </c>
      <c r="AE599" s="94">
        <f t="array" ref="AE599">IFERROR(INDEX(#REF!,MATCH($A553&amp;$D599,#REF!,0),MATCH(AE$3,#REF!,0)),0)</f>
        <v>0</v>
      </c>
      <c r="AF599" s="94">
        <f t="array" ref="AF599">IFERROR(INDEX(#REF!,MATCH($A553&amp;$D599,#REF!,0),MATCH(AF$3,#REF!,0)),0)</f>
        <v>0</v>
      </c>
      <c r="AG599" s="94">
        <f t="array" ref="AG599">IFERROR(INDEX(#REF!,MATCH($A553&amp;$D599,#REF!,0),MATCH(AG$3,#REF!,0)),0)</f>
        <v>0</v>
      </c>
      <c r="AH599" s="94">
        <f t="array" ref="AH599">IFERROR(INDEX(#REF!,MATCH($A553&amp;$D599,#REF!,0),MATCH(AH$3,#REF!,0)),0)</f>
        <v>0</v>
      </c>
      <c r="AI599" s="94">
        <f t="array" ref="AI599">IFERROR(INDEX(#REF!,MATCH($A553&amp;$D599,#REF!,0),MATCH(AI$3,#REF!,0)),0)</f>
        <v>0</v>
      </c>
      <c r="AJ599" s="94">
        <f t="array" ref="AJ599">IFERROR(INDEX(#REF!,MATCH($A553&amp;$D599,#REF!,0),MATCH(AJ$3,#REF!,0)),0)</f>
        <v>0</v>
      </c>
      <c r="AK599" s="79"/>
      <c r="AL599" s="80">
        <f t="shared" si="1617"/>
        <v>0</v>
      </c>
      <c r="AM599" s="85" t="e">
        <f>AL599/AL555</f>
        <v>#DIV/0!</v>
      </c>
      <c r="AN599" s="60" t="e">
        <f>D553&amp;D599</f>
        <v>#REF!</v>
      </c>
      <c r="AO599" s="94" t="e">
        <f t="shared" ref="AO599:AZ599" si="1696">((AO555*$G599*--(AND($BF599=0,$BG599=0))+$BF599+AO555*$BG599)*--(AO$3&gt;=$BH599))*(1+$BJ599*--(AO$3&gt;=$BK599))*--(IFERROR(MOD(MONTH(AO$3),$BI599),0)=0)</f>
        <v>#REF!</v>
      </c>
      <c r="AP599" s="94" t="e">
        <f t="shared" si="1696"/>
        <v>#REF!</v>
      </c>
      <c r="AQ599" s="94" t="e">
        <f t="shared" si="1696"/>
        <v>#REF!</v>
      </c>
      <c r="AR599" s="94" t="e">
        <f t="shared" si="1696"/>
        <v>#REF!</v>
      </c>
      <c r="AS599" s="94" t="e">
        <f t="shared" si="1696"/>
        <v>#REF!</v>
      </c>
      <c r="AT599" s="94" t="e">
        <f t="shared" si="1696"/>
        <v>#REF!</v>
      </c>
      <c r="AU599" s="94" t="e">
        <f t="shared" si="1696"/>
        <v>#REF!</v>
      </c>
      <c r="AV599" s="94" t="e">
        <f t="shared" si="1696"/>
        <v>#REF!</v>
      </c>
      <c r="AW599" s="94" t="e">
        <f t="shared" si="1696"/>
        <v>#REF!</v>
      </c>
      <c r="AX599" s="94" t="e">
        <f t="shared" si="1696"/>
        <v>#REF!</v>
      </c>
      <c r="AY599" s="94" t="e">
        <f t="shared" si="1696"/>
        <v>#REF!</v>
      </c>
      <c r="AZ599" s="94" t="e">
        <f t="shared" si="1696"/>
        <v>#REF!</v>
      </c>
      <c r="BA599" s="79"/>
      <c r="BB599" s="80" t="e">
        <f t="shared" si="1619"/>
        <v>#REF!</v>
      </c>
      <c r="BC599" s="85" t="e">
        <f>BB599/BB555</f>
        <v>#REF!</v>
      </c>
      <c r="BD599" s="60"/>
      <c r="BE599" s="94" t="str">
        <f t="shared" si="1664"/>
        <v>Corte de custo</v>
      </c>
      <c r="BF599" s="115">
        <f t="shared" si="1664"/>
        <v>0</v>
      </c>
      <c r="BG599" s="112">
        <f t="shared" si="1664"/>
        <v>0</v>
      </c>
      <c r="BH599" s="111" t="e">
        <f>BH555</f>
        <v>#REF!</v>
      </c>
      <c r="BI599" s="115">
        <f t="shared" si="1665"/>
        <v>0</v>
      </c>
      <c r="BJ599" s="112">
        <v>-1</v>
      </c>
      <c r="BK599" s="111">
        <v>45658</v>
      </c>
      <c r="BL599" s="60"/>
      <c r="BM599" s="94" t="e">
        <f t="shared" ref="BM599:BX599" si="1697">((BM555*$G599*--(AND($BF599=0,$BG599=0))+$BF599+BM555*$BG599)*--(BM$3&gt;=$BH599))*(1+$BJ599*--(BM$3&gt;=$BK599))*--(IFERROR(MOD(MONTH(BM$3),$BI599),0)=0)</f>
        <v>#REF!</v>
      </c>
      <c r="BN599" s="94" t="e">
        <f t="shared" si="1697"/>
        <v>#REF!</v>
      </c>
      <c r="BO599" s="94" t="e">
        <f t="shared" si="1697"/>
        <v>#REF!</v>
      </c>
      <c r="BP599" s="94" t="e">
        <f t="shared" si="1697"/>
        <v>#REF!</v>
      </c>
      <c r="BQ599" s="94" t="e">
        <f t="shared" si="1697"/>
        <v>#REF!</v>
      </c>
      <c r="BR599" s="94" t="e">
        <f t="shared" si="1697"/>
        <v>#REF!</v>
      </c>
      <c r="BS599" s="94" t="e">
        <f t="shared" si="1697"/>
        <v>#REF!</v>
      </c>
      <c r="BT599" s="94" t="e">
        <f t="shared" si="1697"/>
        <v>#REF!</v>
      </c>
      <c r="BU599" s="94" t="e">
        <f t="shared" si="1697"/>
        <v>#REF!</v>
      </c>
      <c r="BV599" s="94" t="e">
        <f t="shared" si="1697"/>
        <v>#REF!</v>
      </c>
      <c r="BW599" s="94" t="e">
        <f t="shared" si="1697"/>
        <v>#REF!</v>
      </c>
      <c r="BX599" s="94" t="e">
        <f t="shared" si="1697"/>
        <v>#REF!</v>
      </c>
      <c r="BY599" s="79"/>
      <c r="BZ599" s="80" t="e">
        <f t="shared" si="1621"/>
        <v>#REF!</v>
      </c>
      <c r="CA599" s="85" t="e">
        <f>BZ599/BZ555</f>
        <v>#REF!</v>
      </c>
      <c r="CB599" s="60"/>
      <c r="CC599" s="94" t="e">
        <f t="shared" ref="CC599:CN599" si="1698">((CC555*$G599*--(AND($BF599=0,$BG599=0))+$BF599+CC555*$BG599)*--(CC$3&gt;=$BH599))*(1+$BJ599*--(CC$3&gt;=$BK599))*--(IFERROR(MOD(MONTH(CC$3),$BI599),0)=0)</f>
        <v>#REF!</v>
      </c>
      <c r="CD599" s="94" t="e">
        <f t="shared" si="1698"/>
        <v>#REF!</v>
      </c>
      <c r="CE599" s="94" t="e">
        <f t="shared" si="1698"/>
        <v>#REF!</v>
      </c>
      <c r="CF599" s="94" t="e">
        <f t="shared" si="1698"/>
        <v>#REF!</v>
      </c>
      <c r="CG599" s="94" t="e">
        <f t="shared" si="1698"/>
        <v>#REF!</v>
      </c>
      <c r="CH599" s="94" t="e">
        <f t="shared" si="1698"/>
        <v>#REF!</v>
      </c>
      <c r="CI599" s="94" t="e">
        <f t="shared" si="1698"/>
        <v>#REF!</v>
      </c>
      <c r="CJ599" s="94" t="e">
        <f t="shared" si="1698"/>
        <v>#REF!</v>
      </c>
      <c r="CK599" s="94" t="e">
        <f t="shared" si="1698"/>
        <v>#REF!</v>
      </c>
      <c r="CL599" s="94" t="e">
        <f t="shared" si="1698"/>
        <v>#REF!</v>
      </c>
      <c r="CM599" s="94" t="e">
        <f t="shared" si="1698"/>
        <v>#REF!</v>
      </c>
      <c r="CN599" s="94" t="e">
        <f t="shared" si="1698"/>
        <v>#REF!</v>
      </c>
      <c r="CO599" s="79"/>
      <c r="CP599" s="80" t="e">
        <f t="shared" si="1623"/>
        <v>#REF!</v>
      </c>
      <c r="CQ599" s="85" t="e">
        <f>CP599/CP555</f>
        <v>#REF!</v>
      </c>
    </row>
    <row r="600" spans="1:95" ht="10.5" customHeight="1" x14ac:dyDescent="0.25">
      <c r="A600" s="70" t="e">
        <f>IF(#REF!=1,B600&amp;D600,"")</f>
        <v>#REF!</v>
      </c>
      <c r="B600" s="114" t="s">
        <v>53</v>
      </c>
      <c r="C600" s="70"/>
      <c r="D600" s="60" t="s">
        <v>131</v>
      </c>
      <c r="E600" s="60" t="e">
        <f>D553</f>
        <v>#REF!</v>
      </c>
      <c r="F600" s="60"/>
      <c r="G600" s="62">
        <v>-1.15366778420781E-2</v>
      </c>
      <c r="H600" s="60"/>
      <c r="I600" s="67">
        <v>0</v>
      </c>
      <c r="J600" s="67">
        <v>0</v>
      </c>
      <c r="K600" s="67">
        <v>0</v>
      </c>
      <c r="L600" s="67">
        <v>0</v>
      </c>
      <c r="M600" s="67">
        <v>0</v>
      </c>
      <c r="N600" s="67">
        <v>0</v>
      </c>
      <c r="O600" s="67">
        <v>0</v>
      </c>
      <c r="P600" s="67">
        <v>0</v>
      </c>
      <c r="Q600" s="67">
        <v>0</v>
      </c>
      <c r="R600" s="67">
        <v>0</v>
      </c>
      <c r="S600" s="67">
        <v>0</v>
      </c>
      <c r="T600" s="67">
        <v>0</v>
      </c>
      <c r="U600" s="60"/>
      <c r="V600" s="87">
        <f t="shared" si="1615"/>
        <v>0</v>
      </c>
      <c r="W600" s="62" t="e">
        <f>V600/V555</f>
        <v>#REF!</v>
      </c>
      <c r="X600" s="60"/>
      <c r="Y600" s="67">
        <f t="shared" ref="Y600:AJ600" si="1699">SUM(Y601:Y603)</f>
        <v>0</v>
      </c>
      <c r="Z600" s="67">
        <f t="shared" si="1699"/>
        <v>0</v>
      </c>
      <c r="AA600" s="67">
        <f t="shared" si="1699"/>
        <v>0</v>
      </c>
      <c r="AB600" s="67">
        <f t="shared" si="1699"/>
        <v>0</v>
      </c>
      <c r="AC600" s="67">
        <f t="shared" si="1699"/>
        <v>0</v>
      </c>
      <c r="AD600" s="67">
        <f t="shared" si="1699"/>
        <v>0</v>
      </c>
      <c r="AE600" s="67">
        <f t="shared" si="1699"/>
        <v>0</v>
      </c>
      <c r="AF600" s="67">
        <f t="shared" si="1699"/>
        <v>0</v>
      </c>
      <c r="AG600" s="67">
        <f t="shared" si="1699"/>
        <v>0</v>
      </c>
      <c r="AH600" s="67">
        <f t="shared" si="1699"/>
        <v>0</v>
      </c>
      <c r="AI600" s="67">
        <f t="shared" si="1699"/>
        <v>0</v>
      </c>
      <c r="AJ600" s="67">
        <f t="shared" si="1699"/>
        <v>0</v>
      </c>
      <c r="AK600" s="60"/>
      <c r="AL600" s="87">
        <f t="shared" si="1617"/>
        <v>0</v>
      </c>
      <c r="AM600" s="62" t="e">
        <f>AL600/AL555</f>
        <v>#DIV/0!</v>
      </c>
      <c r="AN600" s="60" t="e">
        <f>D553&amp;D600</f>
        <v>#REF!</v>
      </c>
      <c r="AO600" s="67" t="e">
        <f t="shared" ref="AO600:AZ600" si="1700">SUM(AO601:AO603)</f>
        <v>#REF!</v>
      </c>
      <c r="AP600" s="67" t="e">
        <f t="shared" si="1700"/>
        <v>#REF!</v>
      </c>
      <c r="AQ600" s="67" t="e">
        <f t="shared" si="1700"/>
        <v>#REF!</v>
      </c>
      <c r="AR600" s="67" t="e">
        <f t="shared" si="1700"/>
        <v>#REF!</v>
      </c>
      <c r="AS600" s="67" t="e">
        <f t="shared" si="1700"/>
        <v>#REF!</v>
      </c>
      <c r="AT600" s="67" t="e">
        <f t="shared" si="1700"/>
        <v>#REF!</v>
      </c>
      <c r="AU600" s="67" t="e">
        <f t="shared" si="1700"/>
        <v>#REF!</v>
      </c>
      <c r="AV600" s="67" t="e">
        <f t="shared" si="1700"/>
        <v>#REF!</v>
      </c>
      <c r="AW600" s="67" t="e">
        <f t="shared" si="1700"/>
        <v>#REF!</v>
      </c>
      <c r="AX600" s="67" t="e">
        <f t="shared" si="1700"/>
        <v>#REF!</v>
      </c>
      <c r="AY600" s="67" t="e">
        <f t="shared" si="1700"/>
        <v>#REF!</v>
      </c>
      <c r="AZ600" s="67" t="e">
        <f t="shared" si="1700"/>
        <v>#REF!</v>
      </c>
      <c r="BA600" s="60"/>
      <c r="BB600" s="87" t="e">
        <f t="shared" si="1619"/>
        <v>#REF!</v>
      </c>
      <c r="BC600" s="62" t="e">
        <f>BB600/BB555</f>
        <v>#REF!</v>
      </c>
      <c r="BD600" s="60"/>
      <c r="BE600" s="67">
        <f t="shared" si="1664"/>
        <v>0</v>
      </c>
      <c r="BF600" s="119">
        <f t="shared" si="1664"/>
        <v>0</v>
      </c>
      <c r="BG600" s="120">
        <f t="shared" si="1664"/>
        <v>0</v>
      </c>
      <c r="BH600" s="121" t="e">
        <f>BH555</f>
        <v>#REF!</v>
      </c>
      <c r="BI600" s="69">
        <f t="shared" si="1665"/>
        <v>0</v>
      </c>
      <c r="BJ600" s="120">
        <v>-1</v>
      </c>
      <c r="BK600" s="121">
        <v>45658</v>
      </c>
      <c r="BL600" s="60"/>
      <c r="BM600" s="67" t="e">
        <f t="shared" ref="BM600:BX600" si="1701">SUM(BM601:BM603)</f>
        <v>#REF!</v>
      </c>
      <c r="BN600" s="67" t="e">
        <f t="shared" si="1701"/>
        <v>#REF!</v>
      </c>
      <c r="BO600" s="67" t="e">
        <f t="shared" si="1701"/>
        <v>#REF!</v>
      </c>
      <c r="BP600" s="67" t="e">
        <f t="shared" si="1701"/>
        <v>#REF!</v>
      </c>
      <c r="BQ600" s="67" t="e">
        <f t="shared" si="1701"/>
        <v>#REF!</v>
      </c>
      <c r="BR600" s="67" t="e">
        <f t="shared" si="1701"/>
        <v>#REF!</v>
      </c>
      <c r="BS600" s="67" t="e">
        <f t="shared" si="1701"/>
        <v>#REF!</v>
      </c>
      <c r="BT600" s="67" t="e">
        <f t="shared" si="1701"/>
        <v>#REF!</v>
      </c>
      <c r="BU600" s="67" t="e">
        <f t="shared" si="1701"/>
        <v>#REF!</v>
      </c>
      <c r="BV600" s="67" t="e">
        <f t="shared" si="1701"/>
        <v>#REF!</v>
      </c>
      <c r="BW600" s="67" t="e">
        <f t="shared" si="1701"/>
        <v>#REF!</v>
      </c>
      <c r="BX600" s="67" t="e">
        <f t="shared" si="1701"/>
        <v>#REF!</v>
      </c>
      <c r="BY600" s="60"/>
      <c r="BZ600" s="87" t="e">
        <f t="shared" si="1621"/>
        <v>#REF!</v>
      </c>
      <c r="CA600" s="62" t="e">
        <f>BZ600/BZ555</f>
        <v>#REF!</v>
      </c>
      <c r="CB600" s="60"/>
      <c r="CC600" s="67" t="e">
        <f t="shared" ref="CC600:CN600" si="1702">SUM(CC601:CC603)</f>
        <v>#REF!</v>
      </c>
      <c r="CD600" s="67" t="e">
        <f t="shared" si="1702"/>
        <v>#REF!</v>
      </c>
      <c r="CE600" s="67" t="e">
        <f t="shared" si="1702"/>
        <v>#REF!</v>
      </c>
      <c r="CF600" s="67" t="e">
        <f t="shared" si="1702"/>
        <v>#REF!</v>
      </c>
      <c r="CG600" s="67" t="e">
        <f t="shared" si="1702"/>
        <v>#REF!</v>
      </c>
      <c r="CH600" s="67" t="e">
        <f t="shared" si="1702"/>
        <v>#REF!</v>
      </c>
      <c r="CI600" s="67" t="e">
        <f t="shared" si="1702"/>
        <v>#REF!</v>
      </c>
      <c r="CJ600" s="67" t="e">
        <f t="shared" si="1702"/>
        <v>#REF!</v>
      </c>
      <c r="CK600" s="67" t="e">
        <f t="shared" si="1702"/>
        <v>#REF!</v>
      </c>
      <c r="CL600" s="67" t="e">
        <f t="shared" si="1702"/>
        <v>#REF!</v>
      </c>
      <c r="CM600" s="67" t="e">
        <f t="shared" si="1702"/>
        <v>#REF!</v>
      </c>
      <c r="CN600" s="67" t="e">
        <f t="shared" si="1702"/>
        <v>#REF!</v>
      </c>
      <c r="CO600" s="60"/>
      <c r="CP600" s="87" t="e">
        <f t="shared" si="1623"/>
        <v>#REF!</v>
      </c>
      <c r="CQ600" s="62" t="e">
        <f>CP600/CP555</f>
        <v>#REF!</v>
      </c>
    </row>
    <row r="601" spans="1:95" ht="10.5" customHeight="1" outlineLevel="1" x14ac:dyDescent="0.25">
      <c r="A601" s="70" t="e">
        <f>IF(#REF!=1,B601&amp;D601,"")</f>
        <v>#REF!</v>
      </c>
      <c r="B601" s="114" t="s">
        <v>53</v>
      </c>
      <c r="C601" s="78" t="s">
        <v>281</v>
      </c>
      <c r="D601" s="79" t="s">
        <v>132</v>
      </c>
      <c r="E601" s="79" t="e">
        <f>D553</f>
        <v>#REF!</v>
      </c>
      <c r="F601" s="79"/>
      <c r="G601" s="85">
        <v>0</v>
      </c>
      <c r="H601" s="79"/>
      <c r="I601" s="94">
        <v>0</v>
      </c>
      <c r="J601" s="94">
        <v>0</v>
      </c>
      <c r="K601" s="94">
        <v>0</v>
      </c>
      <c r="L601" s="94">
        <v>0</v>
      </c>
      <c r="M601" s="94">
        <v>0</v>
      </c>
      <c r="N601" s="94">
        <v>0</v>
      </c>
      <c r="O601" s="94">
        <v>0</v>
      </c>
      <c r="P601" s="94">
        <v>0</v>
      </c>
      <c r="Q601" s="94">
        <v>0</v>
      </c>
      <c r="R601" s="94">
        <v>0</v>
      </c>
      <c r="S601" s="94">
        <v>0</v>
      </c>
      <c r="T601" s="94">
        <v>0</v>
      </c>
      <c r="U601" s="79"/>
      <c r="V601" s="80">
        <f t="shared" si="1615"/>
        <v>0</v>
      </c>
      <c r="W601" s="85" t="e">
        <f>V601/V555</f>
        <v>#REF!</v>
      </c>
      <c r="X601" s="60"/>
      <c r="Y601" s="94">
        <f t="array" ref="Y601">IFERROR(INDEX(#REF!,MATCH($A553&amp;$D601,#REF!,0),MATCH(Y$3,#REF!,0)),0)</f>
        <v>0</v>
      </c>
      <c r="Z601" s="94">
        <f t="array" ref="Z601">IFERROR(INDEX(#REF!,MATCH($A553&amp;$D601,#REF!,0),MATCH(Z$3,#REF!,0)),0)</f>
        <v>0</v>
      </c>
      <c r="AA601" s="94">
        <f t="array" ref="AA601">IFERROR(INDEX(#REF!,MATCH($A553&amp;$D601,#REF!,0),MATCH(AA$3,#REF!,0)),0)</f>
        <v>0</v>
      </c>
      <c r="AB601" s="94">
        <f t="array" ref="AB601">IFERROR(INDEX(#REF!,MATCH($A553&amp;$D601,#REF!,0),MATCH(AB$3,#REF!,0)),0)</f>
        <v>0</v>
      </c>
      <c r="AC601" s="94">
        <f t="array" ref="AC601">IFERROR(INDEX(#REF!,MATCH($A553&amp;$D601,#REF!,0),MATCH(AC$3,#REF!,0)),0)</f>
        <v>0</v>
      </c>
      <c r="AD601" s="94">
        <f t="array" ref="AD601">IFERROR(INDEX(#REF!,MATCH($A553&amp;$D601,#REF!,0),MATCH(AD$3,#REF!,0)),0)</f>
        <v>0</v>
      </c>
      <c r="AE601" s="94">
        <f t="array" ref="AE601">IFERROR(INDEX(#REF!,MATCH($A553&amp;$D601,#REF!,0),MATCH(AE$3,#REF!,0)),0)</f>
        <v>0</v>
      </c>
      <c r="AF601" s="94">
        <f t="array" ref="AF601">IFERROR(INDEX(#REF!,MATCH($A553&amp;$D601,#REF!,0),MATCH(AF$3,#REF!,0)),0)</f>
        <v>0</v>
      </c>
      <c r="AG601" s="94">
        <f t="array" ref="AG601">IFERROR(INDEX(#REF!,MATCH($A553&amp;$D601,#REF!,0),MATCH(AG$3,#REF!,0)),0)</f>
        <v>0</v>
      </c>
      <c r="AH601" s="94">
        <f t="array" ref="AH601">IFERROR(INDEX(#REF!,MATCH($A553&amp;$D601,#REF!,0),MATCH(AH$3,#REF!,0)),0)</f>
        <v>0</v>
      </c>
      <c r="AI601" s="94">
        <f t="array" ref="AI601">IFERROR(INDEX(#REF!,MATCH($A553&amp;$D601,#REF!,0),MATCH(AI$3,#REF!,0)),0)</f>
        <v>0</v>
      </c>
      <c r="AJ601" s="94">
        <f t="array" ref="AJ601">IFERROR(INDEX(#REF!,MATCH($A553&amp;$D601,#REF!,0),MATCH(AJ$3,#REF!,0)),0)</f>
        <v>0</v>
      </c>
      <c r="AK601" s="79"/>
      <c r="AL601" s="80">
        <f t="shared" si="1617"/>
        <v>0</v>
      </c>
      <c r="AM601" s="85" t="e">
        <f>AL601/AL555</f>
        <v>#DIV/0!</v>
      </c>
      <c r="AN601" s="60" t="e">
        <f>D553&amp;D601</f>
        <v>#REF!</v>
      </c>
      <c r="AO601" s="94" t="e">
        <f t="shared" ref="AO601:AZ601" si="1703">((AO555*$G601*--(AND($BF601=0,$BG601=0))+$BF601+AO555*$BG601)*--(AO$3&gt;=$BH601))*(1+$BJ601*--(AO$3&gt;=$BK601))*--(IFERROR(MOD(MONTH(AO$3),$BI601),0)=0)</f>
        <v>#REF!</v>
      </c>
      <c r="AP601" s="94" t="e">
        <f t="shared" si="1703"/>
        <v>#REF!</v>
      </c>
      <c r="AQ601" s="94" t="e">
        <f t="shared" si="1703"/>
        <v>#REF!</v>
      </c>
      <c r="AR601" s="94" t="e">
        <f t="shared" si="1703"/>
        <v>#REF!</v>
      </c>
      <c r="AS601" s="94" t="e">
        <f t="shared" si="1703"/>
        <v>#REF!</v>
      </c>
      <c r="AT601" s="94" t="e">
        <f t="shared" si="1703"/>
        <v>#REF!</v>
      </c>
      <c r="AU601" s="94" t="e">
        <f t="shared" si="1703"/>
        <v>#REF!</v>
      </c>
      <c r="AV601" s="94" t="e">
        <f t="shared" si="1703"/>
        <v>#REF!</v>
      </c>
      <c r="AW601" s="94" t="e">
        <f t="shared" si="1703"/>
        <v>#REF!</v>
      </c>
      <c r="AX601" s="94" t="e">
        <f t="shared" si="1703"/>
        <v>#REF!</v>
      </c>
      <c r="AY601" s="94" t="e">
        <f t="shared" si="1703"/>
        <v>#REF!</v>
      </c>
      <c r="AZ601" s="94" t="e">
        <f t="shared" si="1703"/>
        <v>#REF!</v>
      </c>
      <c r="BA601" s="79"/>
      <c r="BB601" s="80" t="e">
        <f t="shared" si="1619"/>
        <v>#REF!</v>
      </c>
      <c r="BC601" s="85" t="e">
        <f>BB601/BB555</f>
        <v>#REF!</v>
      </c>
      <c r="BD601" s="60"/>
      <c r="BE601" s="94" t="str">
        <f t="shared" si="1664"/>
        <v>Venegas Contábil</v>
      </c>
      <c r="BF601" s="115">
        <f t="shared" si="1664"/>
        <v>-600</v>
      </c>
      <c r="BG601" s="112">
        <f t="shared" si="1664"/>
        <v>0</v>
      </c>
      <c r="BH601" s="111" t="e">
        <f>BH555</f>
        <v>#REF!</v>
      </c>
      <c r="BI601" s="113">
        <f t="shared" si="1665"/>
        <v>0</v>
      </c>
      <c r="BJ601" s="112">
        <v>-1</v>
      </c>
      <c r="BK601" s="111">
        <v>45658</v>
      </c>
      <c r="BL601" s="60"/>
      <c r="BM601" s="94" t="e">
        <f t="shared" ref="BM601:BX601" si="1704">((BM555*$G601*--(AND($BF601=0,$BG601=0))+$BF601+BM555*$BG601)*--(BM$3&gt;=$BH601))*(1+$BJ601*--(BM$3&gt;=$BK601))*--(IFERROR(MOD(MONTH(BM$3),$BI601),0)=0)</f>
        <v>#REF!</v>
      </c>
      <c r="BN601" s="94" t="e">
        <f t="shared" si="1704"/>
        <v>#REF!</v>
      </c>
      <c r="BO601" s="94" t="e">
        <f t="shared" si="1704"/>
        <v>#REF!</v>
      </c>
      <c r="BP601" s="94" t="e">
        <f t="shared" si="1704"/>
        <v>#REF!</v>
      </c>
      <c r="BQ601" s="94" t="e">
        <f t="shared" si="1704"/>
        <v>#REF!</v>
      </c>
      <c r="BR601" s="94" t="e">
        <f t="shared" si="1704"/>
        <v>#REF!</v>
      </c>
      <c r="BS601" s="94" t="e">
        <f t="shared" si="1704"/>
        <v>#REF!</v>
      </c>
      <c r="BT601" s="94" t="e">
        <f t="shared" si="1704"/>
        <v>#REF!</v>
      </c>
      <c r="BU601" s="94" t="e">
        <f t="shared" si="1704"/>
        <v>#REF!</v>
      </c>
      <c r="BV601" s="94" t="e">
        <f t="shared" si="1704"/>
        <v>#REF!</v>
      </c>
      <c r="BW601" s="94" t="e">
        <f t="shared" si="1704"/>
        <v>#REF!</v>
      </c>
      <c r="BX601" s="94" t="e">
        <f t="shared" si="1704"/>
        <v>#REF!</v>
      </c>
      <c r="BY601" s="79"/>
      <c r="BZ601" s="80" t="e">
        <f t="shared" si="1621"/>
        <v>#REF!</v>
      </c>
      <c r="CA601" s="85" t="e">
        <f>BZ601/BZ555</f>
        <v>#REF!</v>
      </c>
      <c r="CB601" s="60"/>
      <c r="CC601" s="94" t="e">
        <f t="shared" ref="CC601:CN601" si="1705">((CC555*$G601*--(AND($BF601=0,$BG601=0))+$BF601+CC555*$BG601)*--(CC$3&gt;=$BH601))*(1+$BJ601*--(CC$3&gt;=$BK601))*--(IFERROR(MOD(MONTH(CC$3),$BI601),0)=0)</f>
        <v>#REF!</v>
      </c>
      <c r="CD601" s="94" t="e">
        <f t="shared" si="1705"/>
        <v>#REF!</v>
      </c>
      <c r="CE601" s="94" t="e">
        <f t="shared" si="1705"/>
        <v>#REF!</v>
      </c>
      <c r="CF601" s="94" t="e">
        <f t="shared" si="1705"/>
        <v>#REF!</v>
      </c>
      <c r="CG601" s="94" t="e">
        <f t="shared" si="1705"/>
        <v>#REF!</v>
      </c>
      <c r="CH601" s="94" t="e">
        <f t="shared" si="1705"/>
        <v>#REF!</v>
      </c>
      <c r="CI601" s="94" t="e">
        <f t="shared" si="1705"/>
        <v>#REF!</v>
      </c>
      <c r="CJ601" s="94" t="e">
        <f t="shared" si="1705"/>
        <v>#REF!</v>
      </c>
      <c r="CK601" s="94" t="e">
        <f t="shared" si="1705"/>
        <v>#REF!</v>
      </c>
      <c r="CL601" s="94" t="e">
        <f t="shared" si="1705"/>
        <v>#REF!</v>
      </c>
      <c r="CM601" s="94" t="e">
        <f t="shared" si="1705"/>
        <v>#REF!</v>
      </c>
      <c r="CN601" s="94" t="e">
        <f t="shared" si="1705"/>
        <v>#REF!</v>
      </c>
      <c r="CO601" s="79"/>
      <c r="CP601" s="80" t="e">
        <f t="shared" si="1623"/>
        <v>#REF!</v>
      </c>
      <c r="CQ601" s="85" t="e">
        <f>CP601/CP555</f>
        <v>#REF!</v>
      </c>
    </row>
    <row r="602" spans="1:95" ht="10.5" customHeight="1" outlineLevel="1" x14ac:dyDescent="0.25">
      <c r="A602" s="70" t="e">
        <f>IF(#REF!=1,B602&amp;D602,"")</f>
        <v>#REF!</v>
      </c>
      <c r="B602" s="114" t="s">
        <v>53</v>
      </c>
      <c r="C602" s="78" t="s">
        <v>283</v>
      </c>
      <c r="D602" s="79" t="s">
        <v>137</v>
      </c>
      <c r="E602" s="79" t="e">
        <f>D553</f>
        <v>#REF!</v>
      </c>
      <c r="F602" s="79"/>
      <c r="G602" s="85">
        <v>-2.2336437834284588E-3</v>
      </c>
      <c r="H602" s="79"/>
      <c r="I602" s="94">
        <v>0</v>
      </c>
      <c r="J602" s="94">
        <v>0</v>
      </c>
      <c r="K602" s="94">
        <v>0</v>
      </c>
      <c r="L602" s="94">
        <v>0</v>
      </c>
      <c r="M602" s="94">
        <v>0</v>
      </c>
      <c r="N602" s="94">
        <v>0</v>
      </c>
      <c r="O602" s="94">
        <v>0</v>
      </c>
      <c r="P602" s="94">
        <v>0</v>
      </c>
      <c r="Q602" s="94">
        <v>0</v>
      </c>
      <c r="R602" s="94">
        <v>0</v>
      </c>
      <c r="S602" s="94">
        <v>0</v>
      </c>
      <c r="T602" s="94">
        <v>0</v>
      </c>
      <c r="U602" s="79"/>
      <c r="V602" s="80">
        <f t="shared" si="1615"/>
        <v>0</v>
      </c>
      <c r="W602" s="85">
        <f>V602/V554</f>
        <v>0</v>
      </c>
      <c r="X602" s="60"/>
      <c r="Y602" s="94">
        <f t="array" ref="Y602">IFERROR(INDEX(#REF!,MATCH($A553&amp;$D602,#REF!,0),MATCH(Y$3,#REF!,0)),0)</f>
        <v>0</v>
      </c>
      <c r="Z602" s="94">
        <f t="array" ref="Z602">IFERROR(INDEX(#REF!,MATCH($A553&amp;$D602,#REF!,0),MATCH(Z$3,#REF!,0)),0)</f>
        <v>0</v>
      </c>
      <c r="AA602" s="94">
        <f t="array" ref="AA602">IFERROR(INDEX(#REF!,MATCH($A553&amp;$D602,#REF!,0),MATCH(AA$3,#REF!,0)),0)</f>
        <v>0</v>
      </c>
      <c r="AB602" s="94">
        <f t="array" ref="AB602">IFERROR(INDEX(#REF!,MATCH($A553&amp;$D602,#REF!,0),MATCH(AB$3,#REF!,0)),0)</f>
        <v>0</v>
      </c>
      <c r="AC602" s="94">
        <f t="array" ref="AC602">IFERROR(INDEX(#REF!,MATCH($A553&amp;$D602,#REF!,0),MATCH(AC$3,#REF!,0)),0)</f>
        <v>0</v>
      </c>
      <c r="AD602" s="94">
        <f t="array" ref="AD602">IFERROR(INDEX(#REF!,MATCH($A553&amp;$D602,#REF!,0),MATCH(AD$3,#REF!,0)),0)</f>
        <v>0</v>
      </c>
      <c r="AE602" s="94">
        <f t="array" ref="AE602">IFERROR(INDEX(#REF!,MATCH($A553&amp;$D602,#REF!,0),MATCH(AE$3,#REF!,0)),0)</f>
        <v>0</v>
      </c>
      <c r="AF602" s="94">
        <f t="array" ref="AF602">IFERROR(INDEX(#REF!,MATCH($A553&amp;$D602,#REF!,0),MATCH(AF$3,#REF!,0)),0)</f>
        <v>0</v>
      </c>
      <c r="AG602" s="94">
        <f t="array" ref="AG602">IFERROR(INDEX(#REF!,MATCH($A553&amp;$D602,#REF!,0),MATCH(AG$3,#REF!,0)),0)</f>
        <v>0</v>
      </c>
      <c r="AH602" s="94">
        <f t="array" ref="AH602">IFERROR(INDEX(#REF!,MATCH($A553&amp;$D602,#REF!,0),MATCH(AH$3,#REF!,0)),0)</f>
        <v>0</v>
      </c>
      <c r="AI602" s="94">
        <f t="array" ref="AI602">IFERROR(INDEX(#REF!,MATCH($A553&amp;$D602,#REF!,0),MATCH(AI$3,#REF!,0)),0)</f>
        <v>0</v>
      </c>
      <c r="AJ602" s="94">
        <f t="array" ref="AJ602">IFERROR(INDEX(#REF!,MATCH($A553&amp;$D602,#REF!,0),MATCH(AJ$3,#REF!,0)),0)</f>
        <v>0</v>
      </c>
      <c r="AK602" s="79"/>
      <c r="AL602" s="80">
        <f t="shared" si="1617"/>
        <v>0</v>
      </c>
      <c r="AM602" s="85">
        <f>AL602/AL554</f>
        <v>0</v>
      </c>
      <c r="AN602" s="60" t="e">
        <f>D553&amp;D602</f>
        <v>#REF!</v>
      </c>
      <c r="AO602" s="94">
        <f t="shared" ref="AO602:AZ602" si="1706">((AO554*$G602*--(AND($BF602=0,$BG602=0))+$BF602+AO554*$BG602)*--(AO$3&gt;=$BH602))*(1+$BJ602*--(AO$3&gt;=$BK602))*--(IFERROR(MOD(MONTH(AO$3),$BI602),0)=0)</f>
        <v>0</v>
      </c>
      <c r="AP602" s="94">
        <f t="shared" si="1706"/>
        <v>0</v>
      </c>
      <c r="AQ602" s="94">
        <f t="shared" si="1706"/>
        <v>0</v>
      </c>
      <c r="AR602" s="94">
        <f t="shared" si="1706"/>
        <v>0</v>
      </c>
      <c r="AS602" s="94">
        <f t="shared" si="1706"/>
        <v>0</v>
      </c>
      <c r="AT602" s="94">
        <f t="shared" si="1706"/>
        <v>0</v>
      </c>
      <c r="AU602" s="94">
        <f t="shared" si="1706"/>
        <v>0</v>
      </c>
      <c r="AV602" s="94">
        <f t="shared" si="1706"/>
        <v>0</v>
      </c>
      <c r="AW602" s="94">
        <f t="shared" si="1706"/>
        <v>0</v>
      </c>
      <c r="AX602" s="94">
        <f t="shared" si="1706"/>
        <v>0</v>
      </c>
      <c r="AY602" s="94">
        <f t="shared" si="1706"/>
        <v>0</v>
      </c>
      <c r="AZ602" s="94">
        <f t="shared" si="1706"/>
        <v>0</v>
      </c>
      <c r="BA602" s="79"/>
      <c r="BB602" s="80">
        <f t="shared" si="1619"/>
        <v>0</v>
      </c>
      <c r="BC602" s="85">
        <f>BB602/BB554</f>
        <v>0</v>
      </c>
      <c r="BD602" s="60"/>
      <c r="BE602" s="94" t="str">
        <f t="shared" si="1664"/>
        <v>Venegas Contábil</v>
      </c>
      <c r="BF602" s="115">
        <f t="shared" si="1664"/>
        <v>-350</v>
      </c>
      <c r="BG602" s="112">
        <f t="shared" si="1664"/>
        <v>0</v>
      </c>
      <c r="BH602" s="111" t="str">
        <f>BH554</f>
        <v>Início</v>
      </c>
      <c r="BI602" s="113">
        <f t="shared" si="1665"/>
        <v>0</v>
      </c>
      <c r="BJ602" s="112">
        <v>-1</v>
      </c>
      <c r="BK602" s="111">
        <v>45658</v>
      </c>
      <c r="BL602" s="60"/>
      <c r="BM602" s="94">
        <f t="shared" ref="BM602:BX602" si="1707">((BM554*$G602*--(AND($BF602=0,$BG602=0))+$BF602+BM554*$BG602)*--(BM$3&gt;=$BH602))*(1+$BJ602*--(BM$3&gt;=$BK602))*--(IFERROR(MOD(MONTH(BM$3),$BI602),0)=0)</f>
        <v>0</v>
      </c>
      <c r="BN602" s="94">
        <f t="shared" si="1707"/>
        <v>0</v>
      </c>
      <c r="BO602" s="94">
        <f t="shared" si="1707"/>
        <v>0</v>
      </c>
      <c r="BP602" s="94">
        <f t="shared" si="1707"/>
        <v>0</v>
      </c>
      <c r="BQ602" s="94">
        <f t="shared" si="1707"/>
        <v>0</v>
      </c>
      <c r="BR602" s="94">
        <f t="shared" si="1707"/>
        <v>0</v>
      </c>
      <c r="BS602" s="94">
        <f t="shared" si="1707"/>
        <v>0</v>
      </c>
      <c r="BT602" s="94">
        <f t="shared" si="1707"/>
        <v>0</v>
      </c>
      <c r="BU602" s="94">
        <f t="shared" si="1707"/>
        <v>0</v>
      </c>
      <c r="BV602" s="94">
        <f t="shared" si="1707"/>
        <v>0</v>
      </c>
      <c r="BW602" s="94">
        <f t="shared" si="1707"/>
        <v>0</v>
      </c>
      <c r="BX602" s="94">
        <f t="shared" si="1707"/>
        <v>0</v>
      </c>
      <c r="BY602" s="79"/>
      <c r="BZ602" s="80">
        <f t="shared" si="1621"/>
        <v>0</v>
      </c>
      <c r="CA602" s="85">
        <f>BZ602/BZ554</f>
        <v>0</v>
      </c>
      <c r="CB602" s="60"/>
      <c r="CC602" s="94">
        <f t="shared" ref="CC602:CN602" si="1708">((CC554*$G602*--(AND($BF602=0,$BG602=0))+$BF602+CC554*$BG602)*--(CC$3&gt;=$BH602))*(1+$BJ602*--(CC$3&gt;=$BK602))*--(IFERROR(MOD(MONTH(CC$3),$BI602),0)=0)</f>
        <v>0</v>
      </c>
      <c r="CD602" s="94">
        <f t="shared" si="1708"/>
        <v>0</v>
      </c>
      <c r="CE602" s="94">
        <f t="shared" si="1708"/>
        <v>0</v>
      </c>
      <c r="CF602" s="94">
        <f t="shared" si="1708"/>
        <v>0</v>
      </c>
      <c r="CG602" s="94">
        <f t="shared" si="1708"/>
        <v>0</v>
      </c>
      <c r="CH602" s="94">
        <f t="shared" si="1708"/>
        <v>0</v>
      </c>
      <c r="CI602" s="94">
        <f t="shared" si="1708"/>
        <v>0</v>
      </c>
      <c r="CJ602" s="94">
        <f t="shared" si="1708"/>
        <v>0</v>
      </c>
      <c r="CK602" s="94">
        <f t="shared" si="1708"/>
        <v>0</v>
      </c>
      <c r="CL602" s="94">
        <f t="shared" si="1708"/>
        <v>0</v>
      </c>
      <c r="CM602" s="94">
        <f t="shared" si="1708"/>
        <v>0</v>
      </c>
      <c r="CN602" s="94">
        <f t="shared" si="1708"/>
        <v>0</v>
      </c>
      <c r="CO602" s="79"/>
      <c r="CP602" s="80">
        <f t="shared" si="1623"/>
        <v>0</v>
      </c>
      <c r="CQ602" s="85">
        <f>CP602/CP554</f>
        <v>0</v>
      </c>
    </row>
    <row r="603" spans="1:95" ht="10.5" customHeight="1" outlineLevel="1" x14ac:dyDescent="0.25">
      <c r="A603" s="70" t="e">
        <f>IF(#REF!=1,B603&amp;D603,"")</f>
        <v>#REF!</v>
      </c>
      <c r="B603" s="114" t="s">
        <v>53</v>
      </c>
      <c r="C603" s="78" t="s">
        <v>283</v>
      </c>
      <c r="D603" s="79" t="s">
        <v>134</v>
      </c>
      <c r="E603" s="79" t="e">
        <f>D553</f>
        <v>#REF!</v>
      </c>
      <c r="F603" s="79"/>
      <c r="G603" s="85">
        <v>-2.2336437834284588E-3</v>
      </c>
      <c r="H603" s="79"/>
      <c r="I603" s="94">
        <v>0</v>
      </c>
      <c r="J603" s="94">
        <v>0</v>
      </c>
      <c r="K603" s="94">
        <v>0</v>
      </c>
      <c r="L603" s="94">
        <v>0</v>
      </c>
      <c r="M603" s="94">
        <v>0</v>
      </c>
      <c r="N603" s="94">
        <v>0</v>
      </c>
      <c r="O603" s="94">
        <v>0</v>
      </c>
      <c r="P603" s="94">
        <v>0</v>
      </c>
      <c r="Q603" s="94">
        <v>0</v>
      </c>
      <c r="R603" s="94">
        <v>0</v>
      </c>
      <c r="S603" s="94">
        <v>0</v>
      </c>
      <c r="T603" s="94">
        <v>0</v>
      </c>
      <c r="U603" s="79"/>
      <c r="V603" s="80">
        <f t="shared" si="1615"/>
        <v>0</v>
      </c>
      <c r="W603" s="85" t="e">
        <f>V603/V555</f>
        <v>#REF!</v>
      </c>
      <c r="X603" s="60"/>
      <c r="Y603" s="94">
        <f t="array" ref="Y603">IFERROR(INDEX(#REF!,MATCH($A553&amp;$D603,#REF!,0),MATCH(Y$3,#REF!,0)),0)</f>
        <v>0</v>
      </c>
      <c r="Z603" s="94">
        <f t="array" ref="Z603">IFERROR(INDEX(#REF!,MATCH($A553&amp;$D603,#REF!,0),MATCH(Z$3,#REF!,0)),0)</f>
        <v>0</v>
      </c>
      <c r="AA603" s="94">
        <f t="array" ref="AA603">IFERROR(INDEX(#REF!,MATCH($A553&amp;$D603,#REF!,0),MATCH(AA$3,#REF!,0)),0)</f>
        <v>0</v>
      </c>
      <c r="AB603" s="94">
        <f t="array" ref="AB603">IFERROR(INDEX(#REF!,MATCH($A553&amp;$D603,#REF!,0),MATCH(AB$3,#REF!,0)),0)</f>
        <v>0</v>
      </c>
      <c r="AC603" s="94">
        <f t="array" ref="AC603">IFERROR(INDEX(#REF!,MATCH($A553&amp;$D603,#REF!,0),MATCH(AC$3,#REF!,0)),0)</f>
        <v>0</v>
      </c>
      <c r="AD603" s="94">
        <f t="array" ref="AD603">IFERROR(INDEX(#REF!,MATCH($A553&amp;$D603,#REF!,0),MATCH(AD$3,#REF!,0)),0)</f>
        <v>0</v>
      </c>
      <c r="AE603" s="94">
        <f t="array" ref="AE603">IFERROR(INDEX(#REF!,MATCH($A553&amp;$D603,#REF!,0),MATCH(AE$3,#REF!,0)),0)</f>
        <v>0</v>
      </c>
      <c r="AF603" s="94">
        <f t="array" ref="AF603">IFERROR(INDEX(#REF!,MATCH($A553&amp;$D603,#REF!,0),MATCH(AF$3,#REF!,0)),0)</f>
        <v>0</v>
      </c>
      <c r="AG603" s="94">
        <f t="array" ref="AG603">IFERROR(INDEX(#REF!,MATCH($A553&amp;$D603,#REF!,0),MATCH(AG$3,#REF!,0)),0)</f>
        <v>0</v>
      </c>
      <c r="AH603" s="94">
        <f t="array" ref="AH603">IFERROR(INDEX(#REF!,MATCH($A553&amp;$D603,#REF!,0),MATCH(AH$3,#REF!,0)),0)</f>
        <v>0</v>
      </c>
      <c r="AI603" s="94">
        <f t="array" ref="AI603">IFERROR(INDEX(#REF!,MATCH($A553&amp;$D603,#REF!,0),MATCH(AI$3,#REF!,0)),0)</f>
        <v>0</v>
      </c>
      <c r="AJ603" s="94">
        <f t="array" ref="AJ603">IFERROR(INDEX(#REF!,MATCH($A553&amp;$D603,#REF!,0),MATCH(AJ$3,#REF!,0)),0)</f>
        <v>0</v>
      </c>
      <c r="AK603" s="79"/>
      <c r="AL603" s="80">
        <f t="shared" si="1617"/>
        <v>0</v>
      </c>
      <c r="AM603" s="85" t="e">
        <f>AL603/AL555</f>
        <v>#DIV/0!</v>
      </c>
      <c r="AN603" s="60" t="e">
        <f>D553&amp;D603</f>
        <v>#REF!</v>
      </c>
      <c r="AO603" s="94" t="e">
        <f t="shared" ref="AO603:AZ603" si="1709">((AO555*$G603*--(AND($BF603=0,$BG603=0))+$BF603+AO555*$BG603)*--(AO$3&gt;=$BH603))*(1+$BJ603*--(AO$3&gt;=$BK603))*--(IFERROR(MOD(MONTH(AO$3),$BI603),0)=0)</f>
        <v>#REF!</v>
      </c>
      <c r="AP603" s="94" t="e">
        <f t="shared" si="1709"/>
        <v>#REF!</v>
      </c>
      <c r="AQ603" s="94" t="e">
        <f t="shared" si="1709"/>
        <v>#REF!</v>
      </c>
      <c r="AR603" s="94" t="e">
        <f t="shared" si="1709"/>
        <v>#REF!</v>
      </c>
      <c r="AS603" s="94" t="e">
        <f t="shared" si="1709"/>
        <v>#REF!</v>
      </c>
      <c r="AT603" s="94" t="e">
        <f t="shared" si="1709"/>
        <v>#REF!</v>
      </c>
      <c r="AU603" s="94" t="e">
        <f t="shared" si="1709"/>
        <v>#REF!</v>
      </c>
      <c r="AV603" s="94" t="e">
        <f t="shared" si="1709"/>
        <v>#REF!</v>
      </c>
      <c r="AW603" s="94" t="e">
        <f t="shared" si="1709"/>
        <v>#REF!</v>
      </c>
      <c r="AX603" s="94" t="e">
        <f t="shared" si="1709"/>
        <v>#REF!</v>
      </c>
      <c r="AY603" s="94" t="e">
        <f t="shared" si="1709"/>
        <v>#REF!</v>
      </c>
      <c r="AZ603" s="94" t="e">
        <f t="shared" si="1709"/>
        <v>#REF!</v>
      </c>
      <c r="BA603" s="79"/>
      <c r="BB603" s="80" t="e">
        <f t="shared" si="1619"/>
        <v>#REF!</v>
      </c>
      <c r="BC603" s="85" t="e">
        <f>BB603/BB555</f>
        <v>#REF!</v>
      </c>
      <c r="BD603" s="60"/>
      <c r="BE603" s="94">
        <f t="shared" si="1664"/>
        <v>0</v>
      </c>
      <c r="BF603" s="115">
        <f t="shared" si="1664"/>
        <v>0</v>
      </c>
      <c r="BG603" s="112">
        <f t="shared" si="1664"/>
        <v>0</v>
      </c>
      <c r="BH603" s="111" t="e">
        <f>BH555</f>
        <v>#REF!</v>
      </c>
      <c r="BI603" s="113">
        <f t="shared" si="1665"/>
        <v>0</v>
      </c>
      <c r="BJ603" s="112">
        <v>-1</v>
      </c>
      <c r="BK603" s="111">
        <v>45658</v>
      </c>
      <c r="BL603" s="60"/>
      <c r="BM603" s="94" t="e">
        <f t="shared" ref="BM603:BX603" si="1710">((BM555*$G603*--(AND($BF603=0,$BG603=0))+$BF603+BM555*$BG603)*--(BM$3&gt;=$BH603))*(1+$BJ603*--(BM$3&gt;=$BK603))*--(IFERROR(MOD(MONTH(BM$3),$BI603),0)=0)</f>
        <v>#REF!</v>
      </c>
      <c r="BN603" s="94" t="e">
        <f t="shared" si="1710"/>
        <v>#REF!</v>
      </c>
      <c r="BO603" s="94" t="e">
        <f t="shared" si="1710"/>
        <v>#REF!</v>
      </c>
      <c r="BP603" s="94" t="e">
        <f t="shared" si="1710"/>
        <v>#REF!</v>
      </c>
      <c r="BQ603" s="94" t="e">
        <f t="shared" si="1710"/>
        <v>#REF!</v>
      </c>
      <c r="BR603" s="94" t="e">
        <f t="shared" si="1710"/>
        <v>#REF!</v>
      </c>
      <c r="BS603" s="94" t="e">
        <f t="shared" si="1710"/>
        <v>#REF!</v>
      </c>
      <c r="BT603" s="94" t="e">
        <f t="shared" si="1710"/>
        <v>#REF!</v>
      </c>
      <c r="BU603" s="94" t="e">
        <f t="shared" si="1710"/>
        <v>#REF!</v>
      </c>
      <c r="BV603" s="94" t="e">
        <f t="shared" si="1710"/>
        <v>#REF!</v>
      </c>
      <c r="BW603" s="94" t="e">
        <f t="shared" si="1710"/>
        <v>#REF!</v>
      </c>
      <c r="BX603" s="94" t="e">
        <f t="shared" si="1710"/>
        <v>#REF!</v>
      </c>
      <c r="BY603" s="79"/>
      <c r="BZ603" s="80" t="e">
        <f t="shared" si="1621"/>
        <v>#REF!</v>
      </c>
      <c r="CA603" s="85" t="e">
        <f>BZ603/BZ555</f>
        <v>#REF!</v>
      </c>
      <c r="CB603" s="60"/>
      <c r="CC603" s="94" t="e">
        <f t="shared" ref="CC603:CN603" si="1711">((CC555*$G603*--(AND($BF603=0,$BG603=0))+$BF603+CC555*$BG603)*--(CC$3&gt;=$BH603))*(1+$BJ603*--(CC$3&gt;=$BK603))*--(IFERROR(MOD(MONTH(CC$3),$BI603),0)=0)</f>
        <v>#REF!</v>
      </c>
      <c r="CD603" s="94" t="e">
        <f t="shared" si="1711"/>
        <v>#REF!</v>
      </c>
      <c r="CE603" s="94" t="e">
        <f t="shared" si="1711"/>
        <v>#REF!</v>
      </c>
      <c r="CF603" s="94" t="e">
        <f t="shared" si="1711"/>
        <v>#REF!</v>
      </c>
      <c r="CG603" s="94" t="e">
        <f t="shared" si="1711"/>
        <v>#REF!</v>
      </c>
      <c r="CH603" s="94" t="e">
        <f t="shared" si="1711"/>
        <v>#REF!</v>
      </c>
      <c r="CI603" s="94" t="e">
        <f t="shared" si="1711"/>
        <v>#REF!</v>
      </c>
      <c r="CJ603" s="94" t="e">
        <f t="shared" si="1711"/>
        <v>#REF!</v>
      </c>
      <c r="CK603" s="94" t="e">
        <f t="shared" si="1711"/>
        <v>#REF!</v>
      </c>
      <c r="CL603" s="94" t="e">
        <f t="shared" si="1711"/>
        <v>#REF!</v>
      </c>
      <c r="CM603" s="94" t="e">
        <f t="shared" si="1711"/>
        <v>#REF!</v>
      </c>
      <c r="CN603" s="94" t="e">
        <f t="shared" si="1711"/>
        <v>#REF!</v>
      </c>
      <c r="CO603" s="79"/>
      <c r="CP603" s="80" t="e">
        <f t="shared" si="1623"/>
        <v>#REF!</v>
      </c>
      <c r="CQ603" s="85" t="e">
        <f>CP603/CP555</f>
        <v>#REF!</v>
      </c>
    </row>
    <row r="604" spans="1:95" ht="10.5" customHeight="1" x14ac:dyDescent="0.25">
      <c r="A604" s="70" t="e">
        <f>IF(#REF!=1,B604&amp;D604,"")</f>
        <v>#REF!</v>
      </c>
      <c r="B604" s="114" t="s">
        <v>53</v>
      </c>
      <c r="C604" s="70" t="s">
        <v>320</v>
      </c>
      <c r="D604" s="60" t="s">
        <v>130</v>
      </c>
      <c r="E604" s="60" t="e">
        <f>D553</f>
        <v>#REF!</v>
      </c>
      <c r="F604" s="60"/>
      <c r="G604" s="62">
        <v>-9.8452618553320515E-5</v>
      </c>
      <c r="H604" s="60"/>
      <c r="I604" s="67">
        <v>0</v>
      </c>
      <c r="J604" s="67">
        <v>0</v>
      </c>
      <c r="K604" s="67">
        <v>0</v>
      </c>
      <c r="L604" s="67">
        <v>0</v>
      </c>
      <c r="M604" s="67">
        <v>0</v>
      </c>
      <c r="N604" s="67">
        <v>0</v>
      </c>
      <c r="O604" s="67">
        <v>0</v>
      </c>
      <c r="P604" s="67">
        <v>0</v>
      </c>
      <c r="Q604" s="67">
        <v>0</v>
      </c>
      <c r="R604" s="67">
        <v>0</v>
      </c>
      <c r="S604" s="67">
        <v>0</v>
      </c>
      <c r="T604" s="67">
        <v>0</v>
      </c>
      <c r="U604" s="60"/>
      <c r="V604" s="87">
        <f t="shared" si="1615"/>
        <v>0</v>
      </c>
      <c r="W604" s="62" t="e">
        <f>V604/V555</f>
        <v>#REF!</v>
      </c>
      <c r="X604" s="60"/>
      <c r="Y604" s="67">
        <f t="array" ref="Y604">IFERROR(INDEX(#REF!,MATCH($A553&amp;$D604,#REF!,0),MATCH(Y$3,#REF!,0)),0)</f>
        <v>0</v>
      </c>
      <c r="Z604" s="67">
        <f t="array" ref="Z604">IFERROR(INDEX(#REF!,MATCH($A553&amp;$D604,#REF!,0),MATCH(Z$3,#REF!,0)),0)</f>
        <v>0</v>
      </c>
      <c r="AA604" s="67">
        <f t="array" ref="AA604">IFERROR(INDEX(#REF!,MATCH($A553&amp;$D604,#REF!,0),MATCH(AA$3,#REF!,0)),0)</f>
        <v>0</v>
      </c>
      <c r="AB604" s="67">
        <f t="array" ref="AB604">IFERROR(INDEX(#REF!,MATCH($A553&amp;$D604,#REF!,0),MATCH(AB$3,#REF!,0)),0)</f>
        <v>0</v>
      </c>
      <c r="AC604" s="67">
        <f t="array" ref="AC604">IFERROR(INDEX(#REF!,MATCH($A553&amp;$D604,#REF!,0),MATCH(AC$3,#REF!,0)),0)</f>
        <v>0</v>
      </c>
      <c r="AD604" s="67">
        <f t="array" ref="AD604">IFERROR(INDEX(#REF!,MATCH($A553&amp;$D604,#REF!,0),MATCH(AD$3,#REF!,0)),0)</f>
        <v>0</v>
      </c>
      <c r="AE604" s="67">
        <f t="array" ref="AE604">IFERROR(INDEX(#REF!,MATCH($A553&amp;$D604,#REF!,0),MATCH(AE$3,#REF!,0)),0)</f>
        <v>0</v>
      </c>
      <c r="AF604" s="67">
        <f t="array" ref="AF604">IFERROR(INDEX(#REF!,MATCH($A553&amp;$D604,#REF!,0),MATCH(AF$3,#REF!,0)),0)</f>
        <v>0</v>
      </c>
      <c r="AG604" s="67">
        <f t="array" ref="AG604">IFERROR(INDEX(#REF!,MATCH($A553&amp;$D604,#REF!,0),MATCH(AG$3,#REF!,0)),0)</f>
        <v>0</v>
      </c>
      <c r="AH604" s="67">
        <f t="array" ref="AH604">IFERROR(INDEX(#REF!,MATCH($A553&amp;$D604,#REF!,0),MATCH(AH$3,#REF!,0)),0)</f>
        <v>0</v>
      </c>
      <c r="AI604" s="67">
        <f t="array" ref="AI604">IFERROR(INDEX(#REF!,MATCH($A553&amp;$D604,#REF!,0),MATCH(AI$3,#REF!,0)),0)</f>
        <v>0</v>
      </c>
      <c r="AJ604" s="67">
        <f t="array" ref="AJ604">IFERROR(INDEX(#REF!,MATCH($A553&amp;$D604,#REF!,0),MATCH(AJ$3,#REF!,0)),0)</f>
        <v>0</v>
      </c>
      <c r="AK604" s="60"/>
      <c r="AL604" s="87">
        <f t="shared" si="1617"/>
        <v>0</v>
      </c>
      <c r="AM604" s="62" t="e">
        <f>AL604/AL555</f>
        <v>#DIV/0!</v>
      </c>
      <c r="AN604" s="60" t="e">
        <f>D553&amp;D604</f>
        <v>#REF!</v>
      </c>
      <c r="AO604" s="67" t="e">
        <f t="shared" ref="AO604:AZ604" si="1712">((AO555*$G604*--(AND($BF604=0,$BG604=0))+$BF604+AO555*$BG604)*--(AO$3&gt;=$BH604))*(1+$BJ604*--(AO$3&gt;=$BK604))*--(IFERROR(MOD(MONTH(AO$3),$BI604),0)=0)</f>
        <v>#REF!</v>
      </c>
      <c r="AP604" s="67" t="e">
        <f t="shared" si="1712"/>
        <v>#REF!</v>
      </c>
      <c r="AQ604" s="67" t="e">
        <f t="shared" si="1712"/>
        <v>#REF!</v>
      </c>
      <c r="AR604" s="67" t="e">
        <f t="shared" si="1712"/>
        <v>#REF!</v>
      </c>
      <c r="AS604" s="67" t="e">
        <f t="shared" si="1712"/>
        <v>#REF!</v>
      </c>
      <c r="AT604" s="67" t="e">
        <f t="shared" si="1712"/>
        <v>#REF!</v>
      </c>
      <c r="AU604" s="67" t="e">
        <f t="shared" si="1712"/>
        <v>#REF!</v>
      </c>
      <c r="AV604" s="67" t="e">
        <f t="shared" si="1712"/>
        <v>#REF!</v>
      </c>
      <c r="AW604" s="67" t="e">
        <f t="shared" si="1712"/>
        <v>#REF!</v>
      </c>
      <c r="AX604" s="67" t="e">
        <f t="shared" si="1712"/>
        <v>#REF!</v>
      </c>
      <c r="AY604" s="67" t="e">
        <f t="shared" si="1712"/>
        <v>#REF!</v>
      </c>
      <c r="AZ604" s="67" t="e">
        <f t="shared" si="1712"/>
        <v>#REF!</v>
      </c>
      <c r="BA604" s="60"/>
      <c r="BB604" s="87" t="e">
        <f t="shared" si="1619"/>
        <v>#REF!</v>
      </c>
      <c r="BC604" s="62" t="e">
        <f>BB604/BB555</f>
        <v>#REF!</v>
      </c>
      <c r="BD604" s="60"/>
      <c r="BE604" s="67">
        <f t="shared" si="1664"/>
        <v>0</v>
      </c>
      <c r="BF604" s="119">
        <f t="shared" si="1664"/>
        <v>-700</v>
      </c>
      <c r="BG604" s="120">
        <f t="shared" si="1664"/>
        <v>0</v>
      </c>
      <c r="BH604" s="121" t="e">
        <f>BH555</f>
        <v>#REF!</v>
      </c>
      <c r="BI604" s="69">
        <f t="shared" si="1665"/>
        <v>3</v>
      </c>
      <c r="BJ604" s="120">
        <v>-1</v>
      </c>
      <c r="BK604" s="121">
        <v>45658</v>
      </c>
      <c r="BL604" s="60"/>
      <c r="BM604" s="67" t="e">
        <f t="shared" ref="BM604:BX604" si="1713">((BM555*$G604*--(AND($BF604=0,$BG604=0))+$BF604+BM555*$BG604)*--(BM$3&gt;=$BH604))*(1+$BJ604*--(BM$3&gt;=$BK604))*--(IFERROR(MOD(MONTH(BM$3),$BI604),0)=0)</f>
        <v>#REF!</v>
      </c>
      <c r="BN604" s="67" t="e">
        <f t="shared" si="1713"/>
        <v>#REF!</v>
      </c>
      <c r="BO604" s="67" t="e">
        <f t="shared" si="1713"/>
        <v>#REF!</v>
      </c>
      <c r="BP604" s="67" t="e">
        <f t="shared" si="1713"/>
        <v>#REF!</v>
      </c>
      <c r="BQ604" s="67" t="e">
        <f t="shared" si="1713"/>
        <v>#REF!</v>
      </c>
      <c r="BR604" s="67" t="e">
        <f t="shared" si="1713"/>
        <v>#REF!</v>
      </c>
      <c r="BS604" s="67" t="e">
        <f t="shared" si="1713"/>
        <v>#REF!</v>
      </c>
      <c r="BT604" s="67" t="e">
        <f t="shared" si="1713"/>
        <v>#REF!</v>
      </c>
      <c r="BU604" s="67" t="e">
        <f t="shared" si="1713"/>
        <v>#REF!</v>
      </c>
      <c r="BV604" s="67" t="e">
        <f t="shared" si="1713"/>
        <v>#REF!</v>
      </c>
      <c r="BW604" s="67" t="e">
        <f t="shared" si="1713"/>
        <v>#REF!</v>
      </c>
      <c r="BX604" s="67" t="e">
        <f t="shared" si="1713"/>
        <v>#REF!</v>
      </c>
      <c r="BY604" s="60"/>
      <c r="BZ604" s="87" t="e">
        <f t="shared" si="1621"/>
        <v>#REF!</v>
      </c>
      <c r="CA604" s="62" t="e">
        <f>BZ604/BZ555</f>
        <v>#REF!</v>
      </c>
      <c r="CB604" s="60"/>
      <c r="CC604" s="67" t="e">
        <f t="shared" ref="CC604:CN604" si="1714">((CC555*$G604*--(AND($BF604=0,$BG604=0))+$BF604+CC555*$BG604)*--(CC$3&gt;=$BH604))*(1+$BJ604*--(CC$3&gt;=$BK604))*--(IFERROR(MOD(MONTH(CC$3),$BI604),0)=0)</f>
        <v>#REF!</v>
      </c>
      <c r="CD604" s="67" t="e">
        <f t="shared" si="1714"/>
        <v>#REF!</v>
      </c>
      <c r="CE604" s="67" t="e">
        <f t="shared" si="1714"/>
        <v>#REF!</v>
      </c>
      <c r="CF604" s="67" t="e">
        <f t="shared" si="1714"/>
        <v>#REF!</v>
      </c>
      <c r="CG604" s="67" t="e">
        <f t="shared" si="1714"/>
        <v>#REF!</v>
      </c>
      <c r="CH604" s="67" t="e">
        <f t="shared" si="1714"/>
        <v>#REF!</v>
      </c>
      <c r="CI604" s="67" t="e">
        <f t="shared" si="1714"/>
        <v>#REF!</v>
      </c>
      <c r="CJ604" s="67" t="e">
        <f t="shared" si="1714"/>
        <v>#REF!</v>
      </c>
      <c r="CK604" s="67" t="e">
        <f t="shared" si="1714"/>
        <v>#REF!</v>
      </c>
      <c r="CL604" s="67" t="e">
        <f t="shared" si="1714"/>
        <v>#REF!</v>
      </c>
      <c r="CM604" s="67" t="e">
        <f t="shared" si="1714"/>
        <v>#REF!</v>
      </c>
      <c r="CN604" s="67" t="e">
        <f t="shared" si="1714"/>
        <v>#REF!</v>
      </c>
      <c r="CO604" s="60"/>
      <c r="CP604" s="87" t="e">
        <f t="shared" si="1623"/>
        <v>#REF!</v>
      </c>
      <c r="CQ604" s="62" t="e">
        <f>CP604/CP555</f>
        <v>#REF!</v>
      </c>
    </row>
    <row r="605" spans="1:95" ht="10.5" customHeight="1" x14ac:dyDescent="0.25">
      <c r="A605" s="70" t="e">
        <f>IF(#REF!=1,B605&amp;D605,"")</f>
        <v>#REF!</v>
      </c>
      <c r="B605" s="114" t="s">
        <v>53</v>
      </c>
      <c r="C605" s="70" t="s">
        <v>284</v>
      </c>
      <c r="D605" s="60" t="s">
        <v>285</v>
      </c>
      <c r="E605" s="60" t="e">
        <f>D553</f>
        <v>#REF!</v>
      </c>
      <c r="F605" s="60"/>
      <c r="G605" s="62">
        <v>-1.3904791493680641E-4</v>
      </c>
      <c r="H605" s="60"/>
      <c r="I605" s="67">
        <v>0</v>
      </c>
      <c r="J605" s="67">
        <v>0</v>
      </c>
      <c r="K605" s="67">
        <v>0</v>
      </c>
      <c r="L605" s="67">
        <v>0</v>
      </c>
      <c r="M605" s="67">
        <v>0</v>
      </c>
      <c r="N605" s="67">
        <v>0</v>
      </c>
      <c r="O605" s="67">
        <v>0</v>
      </c>
      <c r="P605" s="67">
        <v>0</v>
      </c>
      <c r="Q605" s="67">
        <v>0</v>
      </c>
      <c r="R605" s="67">
        <v>0</v>
      </c>
      <c r="S605" s="67">
        <v>0</v>
      </c>
      <c r="T605" s="67">
        <v>0</v>
      </c>
      <c r="U605" s="60"/>
      <c r="V605" s="87">
        <f t="shared" si="1615"/>
        <v>0</v>
      </c>
      <c r="W605" s="62" t="e">
        <f>V605/V553</f>
        <v>#DIV/0!</v>
      </c>
      <c r="X605" s="60"/>
      <c r="Y605" s="67">
        <f t="shared" ref="Y605:AJ605" si="1715">SUM(Y606:Y608)</f>
        <v>0</v>
      </c>
      <c r="Z605" s="67">
        <f t="shared" si="1715"/>
        <v>0</v>
      </c>
      <c r="AA605" s="67">
        <f t="shared" si="1715"/>
        <v>0</v>
      </c>
      <c r="AB605" s="67">
        <f t="shared" si="1715"/>
        <v>0</v>
      </c>
      <c r="AC605" s="67">
        <f t="shared" si="1715"/>
        <v>0</v>
      </c>
      <c r="AD605" s="67">
        <f t="shared" si="1715"/>
        <v>0</v>
      </c>
      <c r="AE605" s="67">
        <f t="shared" si="1715"/>
        <v>0</v>
      </c>
      <c r="AF605" s="67">
        <f t="shared" si="1715"/>
        <v>0</v>
      </c>
      <c r="AG605" s="67">
        <f t="shared" si="1715"/>
        <v>0</v>
      </c>
      <c r="AH605" s="67">
        <f t="shared" si="1715"/>
        <v>0</v>
      </c>
      <c r="AI605" s="67">
        <f t="shared" si="1715"/>
        <v>0</v>
      </c>
      <c r="AJ605" s="67">
        <f t="shared" si="1715"/>
        <v>0</v>
      </c>
      <c r="AK605" s="60"/>
      <c r="AL605" s="87">
        <f t="shared" si="1617"/>
        <v>0</v>
      </c>
      <c r="AM605" s="62" t="e">
        <f>AL605/AL553</f>
        <v>#DIV/0!</v>
      </c>
      <c r="AN605" s="60" t="e">
        <f>D553&amp;D605</f>
        <v>#REF!</v>
      </c>
      <c r="AO605" s="67" t="e">
        <f t="shared" ref="AO605:AZ605" si="1716">SUM(AO606:AO608)</f>
        <v>#REF!</v>
      </c>
      <c r="AP605" s="67" t="e">
        <f t="shared" si="1716"/>
        <v>#REF!</v>
      </c>
      <c r="AQ605" s="67" t="e">
        <f t="shared" si="1716"/>
        <v>#REF!</v>
      </c>
      <c r="AR605" s="67" t="e">
        <f t="shared" si="1716"/>
        <v>#REF!</v>
      </c>
      <c r="AS605" s="67" t="e">
        <f t="shared" si="1716"/>
        <v>#REF!</v>
      </c>
      <c r="AT605" s="67" t="e">
        <f t="shared" si="1716"/>
        <v>#REF!</v>
      </c>
      <c r="AU605" s="67" t="e">
        <f t="shared" si="1716"/>
        <v>#REF!</v>
      </c>
      <c r="AV605" s="67" t="e">
        <f t="shared" si="1716"/>
        <v>#REF!</v>
      </c>
      <c r="AW605" s="67" t="e">
        <f t="shared" si="1716"/>
        <v>#REF!</v>
      </c>
      <c r="AX605" s="67" t="e">
        <f t="shared" si="1716"/>
        <v>#REF!</v>
      </c>
      <c r="AY605" s="67" t="e">
        <f t="shared" si="1716"/>
        <v>#REF!</v>
      </c>
      <c r="AZ605" s="67" t="e">
        <f t="shared" si="1716"/>
        <v>#REF!</v>
      </c>
      <c r="BA605" s="60"/>
      <c r="BB605" s="87" t="e">
        <f t="shared" si="1619"/>
        <v>#REF!</v>
      </c>
      <c r="BC605" s="62" t="e">
        <f>BB605/BB553</f>
        <v>#REF!</v>
      </c>
      <c r="BD605" s="60"/>
      <c r="BE605" s="67"/>
      <c r="BF605" s="119"/>
      <c r="BG605" s="120"/>
      <c r="BH605" s="121"/>
      <c r="BI605" s="69"/>
      <c r="BJ605" s="120">
        <v>-1</v>
      </c>
      <c r="BK605" s="121">
        <v>45658</v>
      </c>
      <c r="BL605" s="60"/>
      <c r="BM605" s="67" t="e">
        <f t="shared" ref="BM605:BX605" si="1717">SUM(BM606:BM608)</f>
        <v>#REF!</v>
      </c>
      <c r="BN605" s="67" t="e">
        <f t="shared" si="1717"/>
        <v>#REF!</v>
      </c>
      <c r="BO605" s="67" t="e">
        <f t="shared" si="1717"/>
        <v>#REF!</v>
      </c>
      <c r="BP605" s="67" t="e">
        <f t="shared" si="1717"/>
        <v>#REF!</v>
      </c>
      <c r="BQ605" s="67" t="e">
        <f t="shared" si="1717"/>
        <v>#REF!</v>
      </c>
      <c r="BR605" s="67" t="e">
        <f t="shared" si="1717"/>
        <v>#REF!</v>
      </c>
      <c r="BS605" s="67" t="e">
        <f t="shared" si="1717"/>
        <v>#REF!</v>
      </c>
      <c r="BT605" s="67" t="e">
        <f t="shared" si="1717"/>
        <v>#REF!</v>
      </c>
      <c r="BU605" s="67" t="e">
        <f t="shared" si="1717"/>
        <v>#REF!</v>
      </c>
      <c r="BV605" s="67" t="e">
        <f t="shared" si="1717"/>
        <v>#REF!</v>
      </c>
      <c r="BW605" s="67" t="e">
        <f t="shared" si="1717"/>
        <v>#REF!</v>
      </c>
      <c r="BX605" s="67" t="e">
        <f t="shared" si="1717"/>
        <v>#REF!</v>
      </c>
      <c r="BY605" s="60"/>
      <c r="BZ605" s="87" t="e">
        <f t="shared" si="1621"/>
        <v>#REF!</v>
      </c>
      <c r="CA605" s="62" t="e">
        <f>BZ605/BZ553</f>
        <v>#REF!</v>
      </c>
      <c r="CB605" s="60"/>
      <c r="CC605" s="67" t="e">
        <f t="shared" ref="CC605:CN605" si="1718">SUM(CC606:CC608)</f>
        <v>#REF!</v>
      </c>
      <c r="CD605" s="67" t="e">
        <f t="shared" si="1718"/>
        <v>#REF!</v>
      </c>
      <c r="CE605" s="67" t="e">
        <f t="shared" si="1718"/>
        <v>#REF!</v>
      </c>
      <c r="CF605" s="67" t="e">
        <f t="shared" si="1718"/>
        <v>#REF!</v>
      </c>
      <c r="CG605" s="67" t="e">
        <f t="shared" si="1718"/>
        <v>#REF!</v>
      </c>
      <c r="CH605" s="67" t="e">
        <f t="shared" si="1718"/>
        <v>#REF!</v>
      </c>
      <c r="CI605" s="67" t="e">
        <f t="shared" si="1718"/>
        <v>#REF!</v>
      </c>
      <c r="CJ605" s="67" t="e">
        <f t="shared" si="1718"/>
        <v>#REF!</v>
      </c>
      <c r="CK605" s="67" t="e">
        <f t="shared" si="1718"/>
        <v>#REF!</v>
      </c>
      <c r="CL605" s="67" t="e">
        <f t="shared" si="1718"/>
        <v>#REF!</v>
      </c>
      <c r="CM605" s="67" t="e">
        <f t="shared" si="1718"/>
        <v>#REF!</v>
      </c>
      <c r="CN605" s="67" t="e">
        <f t="shared" si="1718"/>
        <v>#REF!</v>
      </c>
      <c r="CO605" s="60"/>
      <c r="CP605" s="87" t="e">
        <f t="shared" si="1623"/>
        <v>#REF!</v>
      </c>
      <c r="CQ605" s="62" t="e">
        <f>CP605/CP553</f>
        <v>#REF!</v>
      </c>
    </row>
    <row r="606" spans="1:95" ht="10.5" customHeight="1" outlineLevel="1" x14ac:dyDescent="0.25">
      <c r="A606" s="70" t="e">
        <f>IF(#REF!=1,B606&amp;D606,"")</f>
        <v>#REF!</v>
      </c>
      <c r="B606" s="114" t="s">
        <v>53</v>
      </c>
      <c r="C606" s="78" t="s">
        <v>284</v>
      </c>
      <c r="D606" s="79" t="s">
        <v>286</v>
      </c>
      <c r="E606" s="79" t="e">
        <f>D553</f>
        <v>#REF!</v>
      </c>
      <c r="F606" s="79"/>
      <c r="G606" s="85">
        <v>-1.3904791493680641E-4</v>
      </c>
      <c r="H606" s="79"/>
      <c r="I606" s="94">
        <v>0</v>
      </c>
      <c r="J606" s="94">
        <v>0</v>
      </c>
      <c r="K606" s="94">
        <v>0</v>
      </c>
      <c r="L606" s="94">
        <v>0</v>
      </c>
      <c r="M606" s="94">
        <v>0</v>
      </c>
      <c r="N606" s="94">
        <v>0</v>
      </c>
      <c r="O606" s="94">
        <v>0</v>
      </c>
      <c r="P606" s="94">
        <v>0</v>
      </c>
      <c r="Q606" s="94">
        <v>0</v>
      </c>
      <c r="R606" s="94">
        <v>0</v>
      </c>
      <c r="S606" s="94">
        <v>0</v>
      </c>
      <c r="T606" s="94">
        <v>0</v>
      </c>
      <c r="U606" s="79"/>
      <c r="V606" s="80">
        <f t="shared" si="1615"/>
        <v>0</v>
      </c>
      <c r="W606" s="91" t="e">
        <f>V606/V553</f>
        <v>#DIV/0!</v>
      </c>
      <c r="X606" s="60"/>
      <c r="Y606" s="94">
        <v>0</v>
      </c>
      <c r="Z606" s="94">
        <v>0</v>
      </c>
      <c r="AA606" s="94">
        <v>0</v>
      </c>
      <c r="AB606" s="94">
        <v>0</v>
      </c>
      <c r="AC606" s="94">
        <v>0</v>
      </c>
      <c r="AD606" s="94">
        <v>0</v>
      </c>
      <c r="AE606" s="94">
        <v>0</v>
      </c>
      <c r="AF606" s="94">
        <v>0</v>
      </c>
      <c r="AG606" s="94">
        <v>0</v>
      </c>
      <c r="AH606" s="94">
        <v>0</v>
      </c>
      <c r="AI606" s="94">
        <v>0</v>
      </c>
      <c r="AJ606" s="94">
        <v>0</v>
      </c>
      <c r="AK606" s="79"/>
      <c r="AL606" s="80">
        <f t="shared" si="1617"/>
        <v>0</v>
      </c>
      <c r="AM606" s="91" t="e">
        <f>AL606/AL553</f>
        <v>#DIV/0!</v>
      </c>
      <c r="AN606" s="60" t="e">
        <f>D553&amp;D606</f>
        <v>#REF!</v>
      </c>
      <c r="AO606" s="94" t="e">
        <f t="shared" ref="AO606:AZ606" si="1719">((AO554*$G606*--(AND($BF606=0,$BG606=0))+$BF606+AO554*$BG606)*--(AO$3&gt;=$BH606))*(1+$BJ606*--(AO$3&gt;=$BK606))*--(IFERROR(MOD(MONTH(AO$3),$BI606),0)=0)</f>
        <v>#REF!</v>
      </c>
      <c r="AP606" s="94" t="e">
        <f t="shared" si="1719"/>
        <v>#REF!</v>
      </c>
      <c r="AQ606" s="94" t="e">
        <f t="shared" si="1719"/>
        <v>#REF!</v>
      </c>
      <c r="AR606" s="94" t="e">
        <f t="shared" si="1719"/>
        <v>#REF!</v>
      </c>
      <c r="AS606" s="94" t="e">
        <f t="shared" si="1719"/>
        <v>#REF!</v>
      </c>
      <c r="AT606" s="94" t="e">
        <f t="shared" si="1719"/>
        <v>#REF!</v>
      </c>
      <c r="AU606" s="94" t="e">
        <f t="shared" si="1719"/>
        <v>#REF!</v>
      </c>
      <c r="AV606" s="94" t="e">
        <f t="shared" si="1719"/>
        <v>#REF!</v>
      </c>
      <c r="AW606" s="94" t="e">
        <f t="shared" si="1719"/>
        <v>#REF!</v>
      </c>
      <c r="AX606" s="94" t="e">
        <f t="shared" si="1719"/>
        <v>#REF!</v>
      </c>
      <c r="AY606" s="94" t="e">
        <f t="shared" si="1719"/>
        <v>#REF!</v>
      </c>
      <c r="AZ606" s="94" t="e">
        <f t="shared" si="1719"/>
        <v>#REF!</v>
      </c>
      <c r="BA606" s="79"/>
      <c r="BB606" s="80" t="e">
        <f t="shared" si="1619"/>
        <v>#REF!</v>
      </c>
      <c r="BC606" s="91" t="e">
        <f>BB606/BB553</f>
        <v>#REF!</v>
      </c>
      <c r="BD606" s="60"/>
      <c r="BE606" s="94">
        <f t="array" ref="BE606">INDEX($BE$4:$BK$115,MATCH($D606,$D$4:$D$115,0),MATCH(BE$475,$BE$4:$BK$4,0))</f>
        <v>0</v>
      </c>
      <c r="BF606" s="115">
        <v>-7500</v>
      </c>
      <c r="BG606" s="115">
        <f t="array" ref="BG606">INDEX($BE$4:$BK$115,MATCH($D606,$D$4:$D$115,0),MATCH(BG$475,$BE$4:$BK$4,0))</f>
        <v>0</v>
      </c>
      <c r="BH606" s="111" t="e">
        <f>BH555</f>
        <v>#REF!</v>
      </c>
      <c r="BI606" s="115">
        <f t="array" ref="BI606">INDEX($BE$4:$BK$115,MATCH($D606,$D$4:$D$115,0),MATCH(BI$475,$BE$4:$BK$4,0))</f>
        <v>0</v>
      </c>
      <c r="BJ606" s="112">
        <v>-1</v>
      </c>
      <c r="BK606" s="111">
        <v>45658</v>
      </c>
      <c r="BL606" s="60"/>
      <c r="BM606" s="94" t="e">
        <f t="shared" ref="BM606:BX606" si="1720">((BM554*$G606*--(AND($BF606=0,$BG606=0))+$BF606+BM554*$BG606)*--(BM$3&gt;=$BH606))*(1+$BJ606*--(BM$3&gt;=$BK606))*--(IFERROR(MOD(MONTH(BM$3),$BI606),0)=0)</f>
        <v>#REF!</v>
      </c>
      <c r="BN606" s="94" t="e">
        <f t="shared" si="1720"/>
        <v>#REF!</v>
      </c>
      <c r="BO606" s="94" t="e">
        <f t="shared" si="1720"/>
        <v>#REF!</v>
      </c>
      <c r="BP606" s="94" t="e">
        <f t="shared" si="1720"/>
        <v>#REF!</v>
      </c>
      <c r="BQ606" s="94" t="e">
        <f t="shared" si="1720"/>
        <v>#REF!</v>
      </c>
      <c r="BR606" s="94" t="e">
        <f t="shared" si="1720"/>
        <v>#REF!</v>
      </c>
      <c r="BS606" s="94" t="e">
        <f t="shared" si="1720"/>
        <v>#REF!</v>
      </c>
      <c r="BT606" s="94" t="e">
        <f t="shared" si="1720"/>
        <v>#REF!</v>
      </c>
      <c r="BU606" s="94" t="e">
        <f t="shared" si="1720"/>
        <v>#REF!</v>
      </c>
      <c r="BV606" s="94" t="e">
        <f t="shared" si="1720"/>
        <v>#REF!</v>
      </c>
      <c r="BW606" s="94" t="e">
        <f t="shared" si="1720"/>
        <v>#REF!</v>
      </c>
      <c r="BX606" s="94" t="e">
        <f t="shared" si="1720"/>
        <v>#REF!</v>
      </c>
      <c r="BY606" s="79"/>
      <c r="BZ606" s="80" t="e">
        <f t="shared" si="1621"/>
        <v>#REF!</v>
      </c>
      <c r="CA606" s="91" t="e">
        <f>BZ606/BZ553</f>
        <v>#REF!</v>
      </c>
      <c r="CB606" s="60"/>
      <c r="CC606" s="94" t="e">
        <f t="shared" ref="CC606:CN606" si="1721">((CC554*$G606*--(AND($BF606=0,$BG606=0))+$BF606+CC554*$BG606)*--(CC$3&gt;=$BH606))*(1+$BJ606*--(CC$3&gt;=$BK606))*--(IFERROR(MOD(MONTH(CC$3),$BI606),0)=0)</f>
        <v>#REF!</v>
      </c>
      <c r="CD606" s="94" t="e">
        <f t="shared" si="1721"/>
        <v>#REF!</v>
      </c>
      <c r="CE606" s="94" t="e">
        <f t="shared" si="1721"/>
        <v>#REF!</v>
      </c>
      <c r="CF606" s="94" t="e">
        <f t="shared" si="1721"/>
        <v>#REF!</v>
      </c>
      <c r="CG606" s="94" t="e">
        <f t="shared" si="1721"/>
        <v>#REF!</v>
      </c>
      <c r="CH606" s="94" t="e">
        <f t="shared" si="1721"/>
        <v>#REF!</v>
      </c>
      <c r="CI606" s="94" t="e">
        <f t="shared" si="1721"/>
        <v>#REF!</v>
      </c>
      <c r="CJ606" s="94" t="e">
        <f t="shared" si="1721"/>
        <v>#REF!</v>
      </c>
      <c r="CK606" s="94" t="e">
        <f t="shared" si="1721"/>
        <v>#REF!</v>
      </c>
      <c r="CL606" s="94" t="e">
        <f t="shared" si="1721"/>
        <v>#REF!</v>
      </c>
      <c r="CM606" s="94" t="e">
        <f t="shared" si="1721"/>
        <v>#REF!</v>
      </c>
      <c r="CN606" s="94" t="e">
        <f t="shared" si="1721"/>
        <v>#REF!</v>
      </c>
      <c r="CO606" s="79"/>
      <c r="CP606" s="80" t="e">
        <f t="shared" si="1623"/>
        <v>#REF!</v>
      </c>
      <c r="CQ606" s="91" t="e">
        <f>CP606/CP553</f>
        <v>#REF!</v>
      </c>
    </row>
    <row r="607" spans="1:95" ht="10.5" customHeight="1" outlineLevel="1" x14ac:dyDescent="0.25">
      <c r="A607" s="70" t="e">
        <f>IF(#REF!=1,B607&amp;D607,"")</f>
        <v>#REF!</v>
      </c>
      <c r="B607" s="114" t="s">
        <v>53</v>
      </c>
      <c r="C607" s="78" t="s">
        <v>266</v>
      </c>
      <c r="D607" s="79" t="s">
        <v>287</v>
      </c>
      <c r="E607" s="79" t="e">
        <f>D553</f>
        <v>#REF!</v>
      </c>
      <c r="F607" s="79"/>
      <c r="G607" s="85">
        <v>0</v>
      </c>
      <c r="H607" s="79"/>
      <c r="I607" s="94">
        <v>0</v>
      </c>
      <c r="J607" s="94">
        <v>0</v>
      </c>
      <c r="K607" s="94">
        <v>0</v>
      </c>
      <c r="L607" s="94">
        <v>0</v>
      </c>
      <c r="M607" s="94">
        <v>0</v>
      </c>
      <c r="N607" s="94">
        <v>0</v>
      </c>
      <c r="O607" s="94">
        <v>0</v>
      </c>
      <c r="P607" s="94">
        <v>0</v>
      </c>
      <c r="Q607" s="94">
        <v>0</v>
      </c>
      <c r="R607" s="94">
        <v>0</v>
      </c>
      <c r="S607" s="94">
        <v>0</v>
      </c>
      <c r="T607" s="94">
        <v>0</v>
      </c>
      <c r="U607" s="79"/>
      <c r="V607" s="80">
        <f t="shared" si="1615"/>
        <v>0</v>
      </c>
      <c r="W607" s="85" t="e">
        <f>V607/V553</f>
        <v>#DIV/0!</v>
      </c>
      <c r="X607" s="60"/>
      <c r="Y607" s="94">
        <v>0</v>
      </c>
      <c r="Z607" s="94">
        <v>0</v>
      </c>
      <c r="AA607" s="94">
        <v>0</v>
      </c>
      <c r="AB607" s="94">
        <v>0</v>
      </c>
      <c r="AC607" s="94">
        <v>0</v>
      </c>
      <c r="AD607" s="94">
        <v>0</v>
      </c>
      <c r="AE607" s="94">
        <v>0</v>
      </c>
      <c r="AF607" s="94">
        <v>0</v>
      </c>
      <c r="AG607" s="94">
        <v>0</v>
      </c>
      <c r="AH607" s="94">
        <v>0</v>
      </c>
      <c r="AI607" s="94">
        <v>0</v>
      </c>
      <c r="AJ607" s="94">
        <v>0</v>
      </c>
      <c r="AK607" s="79"/>
      <c r="AL607" s="80">
        <f t="shared" si="1617"/>
        <v>0</v>
      </c>
      <c r="AM607" s="91" t="e">
        <f>AL607/AL553</f>
        <v>#DIV/0!</v>
      </c>
      <c r="AN607" s="60" t="e">
        <f>D553&amp;D607</f>
        <v>#REF!</v>
      </c>
      <c r="AO607" s="94" t="e">
        <f t="shared" ref="AO607:AZ607" si="1722">((AO553*$G607*--(AND($BF607=0,$BG607=0))+$BF607+AO553*$BG607)*--(AO$3&gt;=$BH607))*(1+$BJ607*--(AO$3&gt;=$BK607))*--(IFERROR(MOD(MONTH(AO$3),$BI607),0)=0)</f>
        <v>#REF!</v>
      </c>
      <c r="AP607" s="94" t="e">
        <f t="shared" si="1722"/>
        <v>#REF!</v>
      </c>
      <c r="AQ607" s="94" t="e">
        <f t="shared" si="1722"/>
        <v>#REF!</v>
      </c>
      <c r="AR607" s="94" t="e">
        <f t="shared" si="1722"/>
        <v>#REF!</v>
      </c>
      <c r="AS607" s="94" t="e">
        <f t="shared" si="1722"/>
        <v>#REF!</v>
      </c>
      <c r="AT607" s="94" t="e">
        <f t="shared" si="1722"/>
        <v>#REF!</v>
      </c>
      <c r="AU607" s="94" t="e">
        <f t="shared" si="1722"/>
        <v>#REF!</v>
      </c>
      <c r="AV607" s="94" t="e">
        <f t="shared" si="1722"/>
        <v>#REF!</v>
      </c>
      <c r="AW607" s="94" t="e">
        <f t="shared" si="1722"/>
        <v>#REF!</v>
      </c>
      <c r="AX607" s="94" t="e">
        <f t="shared" si="1722"/>
        <v>#REF!</v>
      </c>
      <c r="AY607" s="94" t="e">
        <f t="shared" si="1722"/>
        <v>#REF!</v>
      </c>
      <c r="AZ607" s="94" t="e">
        <f t="shared" si="1722"/>
        <v>#REF!</v>
      </c>
      <c r="BA607" s="79"/>
      <c r="BB607" s="80" t="e">
        <f t="shared" si="1619"/>
        <v>#REF!</v>
      </c>
      <c r="BC607" s="91" t="e">
        <f>BB607/BB553</f>
        <v>#REF!</v>
      </c>
      <c r="BD607" s="60"/>
      <c r="BE607" s="94" t="e">
        <f t="array" ref="BE607">INDEX(#REF!,MATCH($D553,#REF!,0),MATCH($D607,#REF!,0))</f>
        <v>#REF!</v>
      </c>
      <c r="BF607" s="115" t="e">
        <f t="array" ref="BF607">INDEX(#REF!,MATCH($D553,#REF!,0),MATCH($D607,#REF!,0))</f>
        <v>#REF!</v>
      </c>
      <c r="BG607" s="115"/>
      <c r="BH607" s="111" t="e">
        <f>EDATE(BH555,1)</f>
        <v>#REF!</v>
      </c>
      <c r="BI607" s="115"/>
      <c r="BJ607" s="112">
        <v>-1</v>
      </c>
      <c r="BK607" s="111">
        <v>45658</v>
      </c>
      <c r="BL607" s="60"/>
      <c r="BM607" s="94" t="e">
        <f t="shared" ref="BM607:BX607" si="1723">((BM553*$G607*--(AND($BF607=0,$BG607=0))+$BF607+BM553*$BG607)*--(BM$3&gt;=$BH607))*(1+$BJ607*--(BM$3&gt;=$BK607))*--(IFERROR(MOD(MONTH(BM$3),$BI607),0)=0)</f>
        <v>#REF!</v>
      </c>
      <c r="BN607" s="94" t="e">
        <f t="shared" si="1723"/>
        <v>#REF!</v>
      </c>
      <c r="BO607" s="94" t="e">
        <f t="shared" si="1723"/>
        <v>#REF!</v>
      </c>
      <c r="BP607" s="94" t="e">
        <f t="shared" si="1723"/>
        <v>#REF!</v>
      </c>
      <c r="BQ607" s="94" t="e">
        <f t="shared" si="1723"/>
        <v>#REF!</v>
      </c>
      <c r="BR607" s="94" t="e">
        <f t="shared" si="1723"/>
        <v>#REF!</v>
      </c>
      <c r="BS607" s="94" t="e">
        <f t="shared" si="1723"/>
        <v>#REF!</v>
      </c>
      <c r="BT607" s="94" t="e">
        <f t="shared" si="1723"/>
        <v>#REF!</v>
      </c>
      <c r="BU607" s="94" t="e">
        <f t="shared" si="1723"/>
        <v>#REF!</v>
      </c>
      <c r="BV607" s="94" t="e">
        <f t="shared" si="1723"/>
        <v>#REF!</v>
      </c>
      <c r="BW607" s="94" t="e">
        <f t="shared" si="1723"/>
        <v>#REF!</v>
      </c>
      <c r="BX607" s="94" t="e">
        <f t="shared" si="1723"/>
        <v>#REF!</v>
      </c>
      <c r="BY607" s="79"/>
      <c r="BZ607" s="80" t="e">
        <f t="shared" si="1621"/>
        <v>#REF!</v>
      </c>
      <c r="CA607" s="91" t="e">
        <f>BZ607/BZ553</f>
        <v>#REF!</v>
      </c>
      <c r="CB607" s="60"/>
      <c r="CC607" s="94" t="e">
        <f t="shared" ref="CC607:CN607" si="1724">((CC553*$G607*--(AND($BF607=0,$BG607=0))+$BF607+CC553*$BG607)*--(CC$3&gt;=$BH607))*(1+$BJ607*--(CC$3&gt;=$BK607))*--(IFERROR(MOD(MONTH(CC$3),$BI607),0)=0)</f>
        <v>#REF!</v>
      </c>
      <c r="CD607" s="94" t="e">
        <f t="shared" si="1724"/>
        <v>#REF!</v>
      </c>
      <c r="CE607" s="94" t="e">
        <f t="shared" si="1724"/>
        <v>#REF!</v>
      </c>
      <c r="CF607" s="94" t="e">
        <f t="shared" si="1724"/>
        <v>#REF!</v>
      </c>
      <c r="CG607" s="94" t="e">
        <f t="shared" si="1724"/>
        <v>#REF!</v>
      </c>
      <c r="CH607" s="94" t="e">
        <f t="shared" si="1724"/>
        <v>#REF!</v>
      </c>
      <c r="CI607" s="94" t="e">
        <f t="shared" si="1724"/>
        <v>#REF!</v>
      </c>
      <c r="CJ607" s="94" t="e">
        <f t="shared" si="1724"/>
        <v>#REF!</v>
      </c>
      <c r="CK607" s="94" t="e">
        <f t="shared" si="1724"/>
        <v>#REF!</v>
      </c>
      <c r="CL607" s="94" t="e">
        <f t="shared" si="1724"/>
        <v>#REF!</v>
      </c>
      <c r="CM607" s="94" t="e">
        <f t="shared" si="1724"/>
        <v>#REF!</v>
      </c>
      <c r="CN607" s="94" t="e">
        <f t="shared" si="1724"/>
        <v>#REF!</v>
      </c>
      <c r="CO607" s="79"/>
      <c r="CP607" s="80" t="e">
        <f t="shared" si="1623"/>
        <v>#REF!</v>
      </c>
      <c r="CQ607" s="91" t="e">
        <f>CP607/CP553</f>
        <v>#REF!</v>
      </c>
    </row>
    <row r="608" spans="1:95" ht="10.5" customHeight="1" outlineLevel="1" x14ac:dyDescent="0.25">
      <c r="A608" s="70" t="e">
        <f>IF(#REF!=1,B608&amp;D608,"")</f>
        <v>#REF!</v>
      </c>
      <c r="B608" s="114" t="s">
        <v>53</v>
      </c>
      <c r="C608" s="78" t="s">
        <v>266</v>
      </c>
      <c r="D608" s="79" t="s">
        <v>288</v>
      </c>
      <c r="E608" s="79" t="e">
        <f>D553</f>
        <v>#REF!</v>
      </c>
      <c r="F608" s="79"/>
      <c r="G608" s="85">
        <v>0</v>
      </c>
      <c r="H608" s="79"/>
      <c r="I608" s="94">
        <v>0</v>
      </c>
      <c r="J608" s="94">
        <v>0</v>
      </c>
      <c r="K608" s="94">
        <v>0</v>
      </c>
      <c r="L608" s="94">
        <v>0</v>
      </c>
      <c r="M608" s="94">
        <v>0</v>
      </c>
      <c r="N608" s="94">
        <v>0</v>
      </c>
      <c r="O608" s="94">
        <v>0</v>
      </c>
      <c r="P608" s="94">
        <v>0</v>
      </c>
      <c r="Q608" s="94">
        <v>0</v>
      </c>
      <c r="R608" s="94">
        <v>0</v>
      </c>
      <c r="S608" s="94">
        <v>0</v>
      </c>
      <c r="T608" s="94">
        <v>0</v>
      </c>
      <c r="U608" s="79"/>
      <c r="V608" s="80">
        <f t="shared" si="1615"/>
        <v>0</v>
      </c>
      <c r="W608" s="91" t="e">
        <f>V608/V553</f>
        <v>#DIV/0!</v>
      </c>
      <c r="X608" s="60"/>
      <c r="Y608" s="94">
        <v>0</v>
      </c>
      <c r="Z608" s="94">
        <v>0</v>
      </c>
      <c r="AA608" s="94">
        <v>0</v>
      </c>
      <c r="AB608" s="94">
        <v>0</v>
      </c>
      <c r="AC608" s="94">
        <v>0</v>
      </c>
      <c r="AD608" s="94">
        <v>0</v>
      </c>
      <c r="AE608" s="94">
        <v>0</v>
      </c>
      <c r="AF608" s="94">
        <v>0</v>
      </c>
      <c r="AG608" s="94">
        <v>0</v>
      </c>
      <c r="AH608" s="94">
        <v>0</v>
      </c>
      <c r="AI608" s="94">
        <v>0</v>
      </c>
      <c r="AJ608" s="94">
        <v>0</v>
      </c>
      <c r="AK608" s="79"/>
      <c r="AL608" s="80">
        <f t="shared" si="1617"/>
        <v>0</v>
      </c>
      <c r="AM608" s="85" t="e">
        <f>AL608/AL555</f>
        <v>#DIV/0!</v>
      </c>
      <c r="AN608" s="60" t="e">
        <f>D553&amp;D608</f>
        <v>#REF!</v>
      </c>
      <c r="AO608" s="94" t="e">
        <f t="shared" ref="AO608:AZ608" si="1725">((AO554*$G608*--(AND($BF608=0,$BG608=0))+$BF608+AO554*$BG608)*--(AO$3&gt;=$BH608))*(1+$BJ608*--(AO$3&gt;=$BK608))*--(IFERROR(MOD(MONTH(AO$3),$BI608),0)=0)</f>
        <v>#REF!</v>
      </c>
      <c r="AP608" s="94" t="e">
        <f t="shared" si="1725"/>
        <v>#REF!</v>
      </c>
      <c r="AQ608" s="94" t="e">
        <f t="shared" si="1725"/>
        <v>#REF!</v>
      </c>
      <c r="AR608" s="94" t="e">
        <f t="shared" si="1725"/>
        <v>#REF!</v>
      </c>
      <c r="AS608" s="94" t="e">
        <f t="shared" si="1725"/>
        <v>#REF!</v>
      </c>
      <c r="AT608" s="94" t="e">
        <f t="shared" si="1725"/>
        <v>#REF!</v>
      </c>
      <c r="AU608" s="94" t="e">
        <f t="shared" si="1725"/>
        <v>#REF!</v>
      </c>
      <c r="AV608" s="94" t="e">
        <f t="shared" si="1725"/>
        <v>#REF!</v>
      </c>
      <c r="AW608" s="94" t="e">
        <f t="shared" si="1725"/>
        <v>#REF!</v>
      </c>
      <c r="AX608" s="94" t="e">
        <f t="shared" si="1725"/>
        <v>#REF!</v>
      </c>
      <c r="AY608" s="94" t="e">
        <f t="shared" si="1725"/>
        <v>#REF!</v>
      </c>
      <c r="AZ608" s="94" t="e">
        <f t="shared" si="1725"/>
        <v>#REF!</v>
      </c>
      <c r="BA608" s="79"/>
      <c r="BB608" s="80" t="e">
        <f t="shared" si="1619"/>
        <v>#REF!</v>
      </c>
      <c r="BC608" s="85" t="e">
        <f>BB608/BB555</f>
        <v>#REF!</v>
      </c>
      <c r="BD608" s="60"/>
      <c r="BE608" s="94" t="e">
        <f t="array" ref="BE608">INDEX(#REF!,MATCH($D553,#REF!,0),MATCH("Parcelamento "&amp;$D608,#REF!,0))</f>
        <v>#REF!</v>
      </c>
      <c r="BF608" s="115" t="e">
        <f t="array" ref="BF608">INDEX(#REF!,MATCH($D553,#REF!,0),MATCH("Parcela "&amp;$D608,#REF!,0))</f>
        <v>#REF!</v>
      </c>
      <c r="BG608" s="115"/>
      <c r="BH608" s="111" t="e">
        <f>BH555</f>
        <v>#REF!</v>
      </c>
      <c r="BI608" s="115"/>
      <c r="BJ608" s="112">
        <v>-1</v>
      </c>
      <c r="BK608" s="111">
        <v>45658</v>
      </c>
      <c r="BL608" s="60"/>
      <c r="BM608" s="94" t="e">
        <f t="shared" ref="BM608:BX608" si="1726">((BM554*$G608*--(AND($BF608=0,$BG608=0))+$BF608+BM554*$BG608)*--(BM$3&gt;=$BH608))*(1+$BJ608*--(BM$3&gt;=$BK608))*--(IFERROR(MOD(MONTH(BM$3),$BI608),0)=0)</f>
        <v>#REF!</v>
      </c>
      <c r="BN608" s="94" t="e">
        <f t="shared" si="1726"/>
        <v>#REF!</v>
      </c>
      <c r="BO608" s="94" t="e">
        <f t="shared" si="1726"/>
        <v>#REF!</v>
      </c>
      <c r="BP608" s="94" t="e">
        <f t="shared" si="1726"/>
        <v>#REF!</v>
      </c>
      <c r="BQ608" s="94" t="e">
        <f t="shared" si="1726"/>
        <v>#REF!</v>
      </c>
      <c r="BR608" s="94" t="e">
        <f t="shared" si="1726"/>
        <v>#REF!</v>
      </c>
      <c r="BS608" s="94" t="e">
        <f t="shared" si="1726"/>
        <v>#REF!</v>
      </c>
      <c r="BT608" s="94" t="e">
        <f t="shared" si="1726"/>
        <v>#REF!</v>
      </c>
      <c r="BU608" s="94" t="e">
        <f t="shared" si="1726"/>
        <v>#REF!</v>
      </c>
      <c r="BV608" s="94" t="e">
        <f t="shared" si="1726"/>
        <v>#REF!</v>
      </c>
      <c r="BW608" s="94" t="e">
        <f t="shared" si="1726"/>
        <v>#REF!</v>
      </c>
      <c r="BX608" s="94" t="e">
        <f t="shared" si="1726"/>
        <v>#REF!</v>
      </c>
      <c r="BY608" s="79"/>
      <c r="BZ608" s="80" t="e">
        <f t="shared" si="1621"/>
        <v>#REF!</v>
      </c>
      <c r="CA608" s="85" t="e">
        <f>BZ608/BZ555</f>
        <v>#REF!</v>
      </c>
      <c r="CB608" s="60"/>
      <c r="CC608" s="94" t="e">
        <f t="shared" ref="CC608:CN608" si="1727">((CC554*$G608*--(AND($BF608=0,$BG608=0))+$BF608+CC554*$BG608)*--(CC$3&gt;=$BH608))*(1+$BJ608*--(CC$3&gt;=$BK608))*--(IFERROR(MOD(MONTH(CC$3),$BI608),0)=0)</f>
        <v>#REF!</v>
      </c>
      <c r="CD608" s="94" t="e">
        <f t="shared" si="1727"/>
        <v>#REF!</v>
      </c>
      <c r="CE608" s="94" t="e">
        <f t="shared" si="1727"/>
        <v>#REF!</v>
      </c>
      <c r="CF608" s="94" t="e">
        <f t="shared" si="1727"/>
        <v>#REF!</v>
      </c>
      <c r="CG608" s="94" t="e">
        <f t="shared" si="1727"/>
        <v>#REF!</v>
      </c>
      <c r="CH608" s="94" t="e">
        <f t="shared" si="1727"/>
        <v>#REF!</v>
      </c>
      <c r="CI608" s="94" t="e">
        <f t="shared" si="1727"/>
        <v>#REF!</v>
      </c>
      <c r="CJ608" s="94" t="e">
        <f t="shared" si="1727"/>
        <v>#REF!</v>
      </c>
      <c r="CK608" s="94" t="e">
        <f t="shared" si="1727"/>
        <v>#REF!</v>
      </c>
      <c r="CL608" s="94" t="e">
        <f t="shared" si="1727"/>
        <v>#REF!</v>
      </c>
      <c r="CM608" s="94" t="e">
        <f t="shared" si="1727"/>
        <v>#REF!</v>
      </c>
      <c r="CN608" s="94" t="e">
        <f t="shared" si="1727"/>
        <v>#REF!</v>
      </c>
      <c r="CO608" s="79"/>
      <c r="CP608" s="80" t="e">
        <f t="shared" si="1623"/>
        <v>#REF!</v>
      </c>
      <c r="CQ608" s="85" t="e">
        <f>CP608/CP555</f>
        <v>#REF!</v>
      </c>
    </row>
    <row r="609" spans="1:95" ht="10.5" customHeight="1" x14ac:dyDescent="0.25">
      <c r="A609" s="70" t="e">
        <f>IF(#REF!=1,B609&amp;D609,"")</f>
        <v>#REF!</v>
      </c>
      <c r="B609" s="114" t="s">
        <v>53</v>
      </c>
      <c r="C609" s="70" t="s">
        <v>284</v>
      </c>
      <c r="D609" s="60" t="s">
        <v>152</v>
      </c>
      <c r="E609" s="60" t="e">
        <f>D553</f>
        <v>#REF!</v>
      </c>
      <c r="F609" s="60"/>
      <c r="G609" s="62">
        <v>-1.3904791493680641E-4</v>
      </c>
      <c r="H609" s="60"/>
      <c r="I609" s="67">
        <v>0</v>
      </c>
      <c r="J609" s="67">
        <v>0</v>
      </c>
      <c r="K609" s="67">
        <v>0</v>
      </c>
      <c r="L609" s="67">
        <v>0</v>
      </c>
      <c r="M609" s="67">
        <v>0</v>
      </c>
      <c r="N609" s="67">
        <v>0</v>
      </c>
      <c r="O609" s="67">
        <v>0</v>
      </c>
      <c r="P609" s="67">
        <v>0</v>
      </c>
      <c r="Q609" s="67">
        <v>0</v>
      </c>
      <c r="R609" s="67">
        <v>0</v>
      </c>
      <c r="S609" s="67">
        <v>0</v>
      </c>
      <c r="T609" s="67">
        <v>0</v>
      </c>
      <c r="U609" s="60"/>
      <c r="V609" s="87">
        <f t="shared" ref="V609:V630" si="1728">SUM(I609:T609)</f>
        <v>0</v>
      </c>
      <c r="W609" s="62" t="e">
        <f>V609/V555</f>
        <v>#REF!</v>
      </c>
      <c r="X609" s="60"/>
      <c r="Y609" s="67">
        <f t="array" ref="Y609">IFERROR(INDEX(#REF!,MATCH($A553&amp;$D609,#REF!,0),MATCH(Y$3,#REF!,0)),0)</f>
        <v>0</v>
      </c>
      <c r="Z609" s="67">
        <f t="array" ref="Z609">IFERROR(INDEX(#REF!,MATCH($A553&amp;$D609,#REF!,0),MATCH(Z$3,#REF!,0)),0)</f>
        <v>0</v>
      </c>
      <c r="AA609" s="67">
        <f t="array" ref="AA609">IFERROR(INDEX(#REF!,MATCH($A553&amp;$D609,#REF!,0),MATCH(AA$3,#REF!,0)),0)</f>
        <v>0</v>
      </c>
      <c r="AB609" s="67">
        <f t="array" ref="AB609">IFERROR(INDEX(#REF!,MATCH($A553&amp;$D609,#REF!,0),MATCH(AB$3,#REF!,0)),0)</f>
        <v>0</v>
      </c>
      <c r="AC609" s="67">
        <f t="array" ref="AC609">IFERROR(INDEX(#REF!,MATCH($A553&amp;$D609,#REF!,0),MATCH(AC$3,#REF!,0)),0)</f>
        <v>0</v>
      </c>
      <c r="AD609" s="67">
        <f t="array" ref="AD609">IFERROR(INDEX(#REF!,MATCH($A553&amp;$D609,#REF!,0),MATCH(AD$3,#REF!,0)),0)</f>
        <v>0</v>
      </c>
      <c r="AE609" s="67">
        <f t="array" ref="AE609">IFERROR(INDEX(#REF!,MATCH($A553&amp;$D609,#REF!,0),MATCH(AE$3,#REF!,0)),0)</f>
        <v>0</v>
      </c>
      <c r="AF609" s="67">
        <f t="array" ref="AF609">IFERROR(INDEX(#REF!,MATCH($A553&amp;$D609,#REF!,0),MATCH(AF$3,#REF!,0)),0)</f>
        <v>0</v>
      </c>
      <c r="AG609" s="67">
        <f t="array" ref="AG609">IFERROR(INDEX(#REF!,MATCH($A553&amp;$D609,#REF!,0),MATCH(AG$3,#REF!,0)),0)</f>
        <v>0</v>
      </c>
      <c r="AH609" s="67">
        <f t="array" ref="AH609">IFERROR(INDEX(#REF!,MATCH($A553&amp;$D609,#REF!,0),MATCH(AH$3,#REF!,0)),0)</f>
        <v>0</v>
      </c>
      <c r="AI609" s="67">
        <f t="array" ref="AI609">IFERROR(INDEX(#REF!,MATCH($A553&amp;$D609,#REF!,0),MATCH(AI$3,#REF!,0)),0)</f>
        <v>0</v>
      </c>
      <c r="AJ609" s="67">
        <f t="array" ref="AJ609">IFERROR(INDEX(#REF!,MATCH($A553&amp;$D609,#REF!,0),MATCH(AJ$3,#REF!,0)),0)</f>
        <v>0</v>
      </c>
      <c r="AK609" s="60"/>
      <c r="AL609" s="87">
        <f t="shared" ref="AL609:AL630" si="1729">SUM(Y609:AJ609)</f>
        <v>0</v>
      </c>
      <c r="AM609" s="62" t="e">
        <f>AL609/AL555</f>
        <v>#DIV/0!</v>
      </c>
      <c r="AN609" s="60" t="e">
        <f>D553&amp;D609</f>
        <v>#REF!</v>
      </c>
      <c r="AO609" s="67" t="e">
        <f t="shared" ref="AO609:AZ609" si="1730">((AO555*$G609*--(AND($BF609=0,$BG609=0))+$BF609+AO555*$BG609)*--(AO$3&gt;=$BH609))*(1+$BJ609*--(AO$3&gt;=$BK609))*--(IFERROR(MOD(MONTH(AO$3),$BI609),0)=0)</f>
        <v>#REF!</v>
      </c>
      <c r="AP609" s="67" t="e">
        <f t="shared" si="1730"/>
        <v>#REF!</v>
      </c>
      <c r="AQ609" s="67" t="e">
        <f t="shared" si="1730"/>
        <v>#REF!</v>
      </c>
      <c r="AR609" s="67" t="e">
        <f t="shared" si="1730"/>
        <v>#REF!</v>
      </c>
      <c r="AS609" s="67" t="e">
        <f t="shared" si="1730"/>
        <v>#REF!</v>
      </c>
      <c r="AT609" s="67" t="e">
        <f t="shared" si="1730"/>
        <v>#REF!</v>
      </c>
      <c r="AU609" s="67" t="e">
        <f t="shared" si="1730"/>
        <v>#REF!</v>
      </c>
      <c r="AV609" s="67" t="e">
        <f t="shared" si="1730"/>
        <v>#REF!</v>
      </c>
      <c r="AW609" s="67" t="e">
        <f t="shared" si="1730"/>
        <v>#REF!</v>
      </c>
      <c r="AX609" s="67" t="e">
        <f t="shared" si="1730"/>
        <v>#REF!</v>
      </c>
      <c r="AY609" s="67" t="e">
        <f t="shared" si="1730"/>
        <v>#REF!</v>
      </c>
      <c r="AZ609" s="67" t="e">
        <f t="shared" si="1730"/>
        <v>#REF!</v>
      </c>
      <c r="BA609" s="60"/>
      <c r="BB609" s="87" t="e">
        <f t="shared" ref="BB609:BB630" si="1731">SUM(AO609:AZ609)</f>
        <v>#REF!</v>
      </c>
      <c r="BC609" s="62" t="e">
        <f>BB609/BB555</f>
        <v>#REF!</v>
      </c>
      <c r="BD609" s="60"/>
      <c r="BE609" s="67">
        <f t="shared" ref="BE609:BG615" si="1732">INDEX($BE$4:$BK$115,MATCH($D609,$D$4:$D$115,0),MATCH(BE$475,$BE$4:$BK$4,0))</f>
        <v>0</v>
      </c>
      <c r="BF609" s="119">
        <f t="shared" si="1732"/>
        <v>-200</v>
      </c>
      <c r="BG609" s="120">
        <f t="shared" si="1732"/>
        <v>0</v>
      </c>
      <c r="BH609" s="121" t="e">
        <f>BH555</f>
        <v>#REF!</v>
      </c>
      <c r="BI609" s="69">
        <f t="shared" ref="BI609:BI615" si="1733">INDEX($BE$4:$BK$115,MATCH($D609,$D$4:$D$115,0),MATCH(BI$475,$BE$4:$BK$4,0))</f>
        <v>0</v>
      </c>
      <c r="BJ609" s="120">
        <v>-1</v>
      </c>
      <c r="BK609" s="121">
        <v>45658</v>
      </c>
      <c r="BL609" s="60"/>
      <c r="BM609" s="67" t="e">
        <f t="shared" ref="BM609:BX609" si="1734">((BM555*$G609*--(AND($BF609=0,$BG609=0))+$BF609+BM555*$BG609)*--(BM$3&gt;=$BH609))*(1+$BJ609*--(BM$3&gt;=$BK609))*--(IFERROR(MOD(MONTH(BM$3),$BI609),0)=0)</f>
        <v>#REF!</v>
      </c>
      <c r="BN609" s="67" t="e">
        <f t="shared" si="1734"/>
        <v>#REF!</v>
      </c>
      <c r="BO609" s="67" t="e">
        <f t="shared" si="1734"/>
        <v>#REF!</v>
      </c>
      <c r="BP609" s="67" t="e">
        <f t="shared" si="1734"/>
        <v>#REF!</v>
      </c>
      <c r="BQ609" s="67" t="e">
        <f t="shared" si="1734"/>
        <v>#REF!</v>
      </c>
      <c r="BR609" s="67" t="e">
        <f t="shared" si="1734"/>
        <v>#REF!</v>
      </c>
      <c r="BS609" s="67" t="e">
        <f t="shared" si="1734"/>
        <v>#REF!</v>
      </c>
      <c r="BT609" s="67" t="e">
        <f t="shared" si="1734"/>
        <v>#REF!</v>
      </c>
      <c r="BU609" s="67" t="e">
        <f t="shared" si="1734"/>
        <v>#REF!</v>
      </c>
      <c r="BV609" s="67" t="e">
        <f t="shared" si="1734"/>
        <v>#REF!</v>
      </c>
      <c r="BW609" s="67" t="e">
        <f t="shared" si="1734"/>
        <v>#REF!</v>
      </c>
      <c r="BX609" s="67" t="e">
        <f t="shared" si="1734"/>
        <v>#REF!</v>
      </c>
      <c r="BY609" s="60"/>
      <c r="BZ609" s="87" t="e">
        <f t="shared" ref="BZ609:BZ630" si="1735">SUM(BM609:BX609)</f>
        <v>#REF!</v>
      </c>
      <c r="CA609" s="62" t="e">
        <f>BZ609/BZ555</f>
        <v>#REF!</v>
      </c>
      <c r="CB609" s="60"/>
      <c r="CC609" s="67" t="e">
        <f t="shared" ref="CC609:CN609" si="1736">((CC555*$G609*--(AND($BF609=0,$BG609=0))+$BF609+CC555*$BG609)*--(CC$3&gt;=$BH609))*(1+$BJ609*--(CC$3&gt;=$BK609))*--(IFERROR(MOD(MONTH(CC$3),$BI609),0)=0)</f>
        <v>#REF!</v>
      </c>
      <c r="CD609" s="67" t="e">
        <f t="shared" si="1736"/>
        <v>#REF!</v>
      </c>
      <c r="CE609" s="67" t="e">
        <f t="shared" si="1736"/>
        <v>#REF!</v>
      </c>
      <c r="CF609" s="67" t="e">
        <f t="shared" si="1736"/>
        <v>#REF!</v>
      </c>
      <c r="CG609" s="67" t="e">
        <f t="shared" si="1736"/>
        <v>#REF!</v>
      </c>
      <c r="CH609" s="67" t="e">
        <f t="shared" si="1736"/>
        <v>#REF!</v>
      </c>
      <c r="CI609" s="67" t="e">
        <f t="shared" si="1736"/>
        <v>#REF!</v>
      </c>
      <c r="CJ609" s="67" t="e">
        <f t="shared" si="1736"/>
        <v>#REF!</v>
      </c>
      <c r="CK609" s="67" t="e">
        <f t="shared" si="1736"/>
        <v>#REF!</v>
      </c>
      <c r="CL609" s="67" t="e">
        <f t="shared" si="1736"/>
        <v>#REF!</v>
      </c>
      <c r="CM609" s="67" t="e">
        <f t="shared" si="1736"/>
        <v>#REF!</v>
      </c>
      <c r="CN609" s="67" t="e">
        <f t="shared" si="1736"/>
        <v>#REF!</v>
      </c>
      <c r="CO609" s="60"/>
      <c r="CP609" s="87" t="e">
        <f t="shared" ref="CP609:CP630" si="1737">SUM(CC609:CN609)</f>
        <v>#REF!</v>
      </c>
      <c r="CQ609" s="62" t="e">
        <f>CP609/CP555</f>
        <v>#REF!</v>
      </c>
    </row>
    <row r="610" spans="1:95" ht="10.5" customHeight="1" x14ac:dyDescent="0.25">
      <c r="A610" s="70" t="e">
        <f>IF(#REF!=1,B610&amp;D610,"")</f>
        <v>#REF!</v>
      </c>
      <c r="B610" s="114" t="s">
        <v>53</v>
      </c>
      <c r="C610" s="70" t="s">
        <v>289</v>
      </c>
      <c r="D610" s="60" t="s">
        <v>155</v>
      </c>
      <c r="E610" s="60" t="e">
        <f>D553</f>
        <v>#REF!</v>
      </c>
      <c r="F610" s="60"/>
      <c r="G610" s="62">
        <v>-3.3913645337667141E-4</v>
      </c>
      <c r="H610" s="60"/>
      <c r="I610" s="67">
        <v>0</v>
      </c>
      <c r="J610" s="67">
        <v>0</v>
      </c>
      <c r="K610" s="67">
        <v>0</v>
      </c>
      <c r="L610" s="67">
        <v>0</v>
      </c>
      <c r="M610" s="67">
        <v>0</v>
      </c>
      <c r="N610" s="67">
        <v>0</v>
      </c>
      <c r="O610" s="67">
        <v>0</v>
      </c>
      <c r="P610" s="67">
        <v>0</v>
      </c>
      <c r="Q610" s="67">
        <v>0</v>
      </c>
      <c r="R610" s="67">
        <v>0</v>
      </c>
      <c r="S610" s="67">
        <v>0</v>
      </c>
      <c r="T610" s="67">
        <v>0</v>
      </c>
      <c r="U610" s="60"/>
      <c r="V610" s="87">
        <f t="shared" si="1728"/>
        <v>0</v>
      </c>
      <c r="W610" s="62" t="e">
        <f>V610/V555</f>
        <v>#REF!</v>
      </c>
      <c r="X610" s="60"/>
      <c r="Y610" s="67">
        <f t="array" ref="Y610">IFERROR(INDEX(#REF!,MATCH($A553&amp;$D610,#REF!,0),MATCH(Y$3,#REF!,0)),0)</f>
        <v>0</v>
      </c>
      <c r="Z610" s="67">
        <f t="array" ref="Z610">IFERROR(INDEX(#REF!,MATCH($A553&amp;$D610,#REF!,0),MATCH(Z$3,#REF!,0)),0)</f>
        <v>0</v>
      </c>
      <c r="AA610" s="67">
        <f t="array" ref="AA610">IFERROR(INDEX(#REF!,MATCH($A553&amp;$D610,#REF!,0),MATCH(AA$3,#REF!,0)),0)</f>
        <v>0</v>
      </c>
      <c r="AB610" s="67">
        <f t="array" ref="AB610">IFERROR(INDEX(#REF!,MATCH($A553&amp;$D610,#REF!,0),MATCH(AB$3,#REF!,0)),0)</f>
        <v>0</v>
      </c>
      <c r="AC610" s="67">
        <f t="array" ref="AC610">IFERROR(INDEX(#REF!,MATCH($A553&amp;$D610,#REF!,0),MATCH(AC$3,#REF!,0)),0)</f>
        <v>0</v>
      </c>
      <c r="AD610" s="67">
        <f t="array" ref="AD610">IFERROR(INDEX(#REF!,MATCH($A553&amp;$D610,#REF!,0),MATCH(AD$3,#REF!,0)),0)</f>
        <v>0</v>
      </c>
      <c r="AE610" s="67">
        <f t="array" ref="AE610">IFERROR(INDEX(#REF!,MATCH($A553&amp;$D610,#REF!,0),MATCH(AE$3,#REF!,0)),0)</f>
        <v>0</v>
      </c>
      <c r="AF610" s="67">
        <f t="array" ref="AF610">IFERROR(INDEX(#REF!,MATCH($A553&amp;$D610,#REF!,0),MATCH(AF$3,#REF!,0)),0)</f>
        <v>0</v>
      </c>
      <c r="AG610" s="67">
        <f t="array" ref="AG610">IFERROR(INDEX(#REF!,MATCH($A553&amp;$D610,#REF!,0),MATCH(AG$3,#REF!,0)),0)</f>
        <v>0</v>
      </c>
      <c r="AH610" s="67">
        <f t="array" ref="AH610">IFERROR(INDEX(#REF!,MATCH($A553&amp;$D610,#REF!,0),MATCH(AH$3,#REF!,0)),0)</f>
        <v>0</v>
      </c>
      <c r="AI610" s="67">
        <f t="array" ref="AI610">IFERROR(INDEX(#REF!,MATCH($A553&amp;$D610,#REF!,0),MATCH(AI$3,#REF!,0)),0)</f>
        <v>0</v>
      </c>
      <c r="AJ610" s="67">
        <f t="array" ref="AJ610">IFERROR(INDEX(#REF!,MATCH($A553&amp;$D610,#REF!,0),MATCH(AJ$3,#REF!,0)),0)</f>
        <v>0</v>
      </c>
      <c r="AK610" s="60"/>
      <c r="AL610" s="87">
        <f t="shared" si="1729"/>
        <v>0</v>
      </c>
      <c r="AM610" s="62" t="e">
        <f>AL610/AL555</f>
        <v>#DIV/0!</v>
      </c>
      <c r="AN610" s="60" t="e">
        <f>D553&amp;D610</f>
        <v>#REF!</v>
      </c>
      <c r="AO610" s="67" t="e">
        <f t="shared" ref="AO610:AZ610" si="1738">((AO555*$G610*--(AND($BF610=0,$BG610=0))+$BF610+AO555*$BG610)*--(AO$3&gt;=$BH610))*(1+$BJ610*--(AO$3&gt;=$BK610))*--(IFERROR(MOD(MONTH(AO$3),$BI610),0)=0)</f>
        <v>#REF!</v>
      </c>
      <c r="AP610" s="67" t="e">
        <f t="shared" si="1738"/>
        <v>#REF!</v>
      </c>
      <c r="AQ610" s="67" t="e">
        <f t="shared" si="1738"/>
        <v>#REF!</v>
      </c>
      <c r="AR610" s="67" t="e">
        <f t="shared" si="1738"/>
        <v>#REF!</v>
      </c>
      <c r="AS610" s="67" t="e">
        <f t="shared" si="1738"/>
        <v>#REF!</v>
      </c>
      <c r="AT610" s="67" t="e">
        <f t="shared" si="1738"/>
        <v>#REF!</v>
      </c>
      <c r="AU610" s="67" t="e">
        <f t="shared" si="1738"/>
        <v>#REF!</v>
      </c>
      <c r="AV610" s="67" t="e">
        <f t="shared" si="1738"/>
        <v>#REF!</v>
      </c>
      <c r="AW610" s="67" t="e">
        <f t="shared" si="1738"/>
        <v>#REF!</v>
      </c>
      <c r="AX610" s="67" t="e">
        <f t="shared" si="1738"/>
        <v>#REF!</v>
      </c>
      <c r="AY610" s="67" t="e">
        <f t="shared" si="1738"/>
        <v>#REF!</v>
      </c>
      <c r="AZ610" s="67" t="e">
        <f t="shared" si="1738"/>
        <v>#REF!</v>
      </c>
      <c r="BA610" s="60"/>
      <c r="BB610" s="87" t="e">
        <f t="shared" si="1731"/>
        <v>#REF!</v>
      </c>
      <c r="BC610" s="62" t="e">
        <f>BB610/BB555</f>
        <v>#REF!</v>
      </c>
      <c r="BD610" s="60"/>
      <c r="BE610" s="67" t="str">
        <f t="shared" si="1732"/>
        <v>Abertura filial</v>
      </c>
      <c r="BF610" s="119">
        <f t="shared" si="1732"/>
        <v>-750</v>
      </c>
      <c r="BG610" s="120">
        <f t="shared" si="1732"/>
        <v>0</v>
      </c>
      <c r="BH610" s="121" t="e">
        <f>BH555</f>
        <v>#REF!</v>
      </c>
      <c r="BI610" s="121">
        <f t="shared" si="1733"/>
        <v>0</v>
      </c>
      <c r="BJ610" s="120">
        <v>-1</v>
      </c>
      <c r="BK610" s="121">
        <v>45658</v>
      </c>
      <c r="BL610" s="60"/>
      <c r="BM610" s="67" t="e">
        <f t="shared" ref="BM610:BX610" si="1739">((BM555*$G610*--(AND($BF610=0,$BG610=0))+$BF610+BM555*$BG610)*--(BM$3&gt;=$BH610))*(1+$BJ610*--(BM$3&gt;=$BK610))*--(IFERROR(MOD(MONTH(BM$3),$BI610),0)=0)</f>
        <v>#REF!</v>
      </c>
      <c r="BN610" s="67" t="e">
        <f t="shared" si="1739"/>
        <v>#REF!</v>
      </c>
      <c r="BO610" s="67" t="e">
        <f t="shared" si="1739"/>
        <v>#REF!</v>
      </c>
      <c r="BP610" s="67" t="e">
        <f t="shared" si="1739"/>
        <v>#REF!</v>
      </c>
      <c r="BQ610" s="67" t="e">
        <f t="shared" si="1739"/>
        <v>#REF!</v>
      </c>
      <c r="BR610" s="67" t="e">
        <f t="shared" si="1739"/>
        <v>#REF!</v>
      </c>
      <c r="BS610" s="67" t="e">
        <f t="shared" si="1739"/>
        <v>#REF!</v>
      </c>
      <c r="BT610" s="67" t="e">
        <f t="shared" si="1739"/>
        <v>#REF!</v>
      </c>
      <c r="BU610" s="67" t="e">
        <f t="shared" si="1739"/>
        <v>#REF!</v>
      </c>
      <c r="BV610" s="67" t="e">
        <f t="shared" si="1739"/>
        <v>#REF!</v>
      </c>
      <c r="BW610" s="67" t="e">
        <f t="shared" si="1739"/>
        <v>#REF!</v>
      </c>
      <c r="BX610" s="67" t="e">
        <f t="shared" si="1739"/>
        <v>#REF!</v>
      </c>
      <c r="BY610" s="60"/>
      <c r="BZ610" s="87" t="e">
        <f t="shared" si="1735"/>
        <v>#REF!</v>
      </c>
      <c r="CA610" s="62" t="e">
        <f>BZ610/BZ555</f>
        <v>#REF!</v>
      </c>
      <c r="CB610" s="60"/>
      <c r="CC610" s="67" t="e">
        <f t="shared" ref="CC610:CN610" si="1740">((CC555*$G610*--(AND($BF610=0,$BG610=0))+$BF610+CC555*$BG610)*--(CC$3&gt;=$BH610))*(1+$BJ610*--(CC$3&gt;=$BK610))*--(IFERROR(MOD(MONTH(CC$3),$BI610),0)=0)</f>
        <v>#REF!</v>
      </c>
      <c r="CD610" s="67" t="e">
        <f t="shared" si="1740"/>
        <v>#REF!</v>
      </c>
      <c r="CE610" s="67" t="e">
        <f t="shared" si="1740"/>
        <v>#REF!</v>
      </c>
      <c r="CF610" s="67" t="e">
        <f t="shared" si="1740"/>
        <v>#REF!</v>
      </c>
      <c r="CG610" s="67" t="e">
        <f t="shared" si="1740"/>
        <v>#REF!</v>
      </c>
      <c r="CH610" s="67" t="e">
        <f t="shared" si="1740"/>
        <v>#REF!</v>
      </c>
      <c r="CI610" s="67" t="e">
        <f t="shared" si="1740"/>
        <v>#REF!</v>
      </c>
      <c r="CJ610" s="67" t="e">
        <f t="shared" si="1740"/>
        <v>#REF!</v>
      </c>
      <c r="CK610" s="67" t="e">
        <f t="shared" si="1740"/>
        <v>#REF!</v>
      </c>
      <c r="CL610" s="67" t="e">
        <f t="shared" si="1740"/>
        <v>#REF!</v>
      </c>
      <c r="CM610" s="67" t="e">
        <f t="shared" si="1740"/>
        <v>#REF!</v>
      </c>
      <c r="CN610" s="67" t="e">
        <f t="shared" si="1740"/>
        <v>#REF!</v>
      </c>
      <c r="CO610" s="60"/>
      <c r="CP610" s="87" t="e">
        <f t="shared" si="1737"/>
        <v>#REF!</v>
      </c>
      <c r="CQ610" s="62" t="e">
        <f>CP610/CP555</f>
        <v>#REF!</v>
      </c>
    </row>
    <row r="611" spans="1:95" ht="10.5" customHeight="1" x14ac:dyDescent="0.25">
      <c r="A611" s="70" t="e">
        <f>IF(#REF!=1,B611&amp;D611,"")</f>
        <v>#REF!</v>
      </c>
      <c r="B611" s="114" t="s">
        <v>53</v>
      </c>
      <c r="C611" s="70" t="s">
        <v>153</v>
      </c>
      <c r="D611" s="60" t="s">
        <v>153</v>
      </c>
      <c r="E611" s="60" t="e">
        <f>D553</f>
        <v>#REF!</v>
      </c>
      <c r="F611" s="60"/>
      <c r="G611" s="62">
        <v>-7.4537328892835854E-3</v>
      </c>
      <c r="H611" s="60"/>
      <c r="I611" s="67">
        <v>0</v>
      </c>
      <c r="J611" s="67">
        <v>0</v>
      </c>
      <c r="K611" s="67">
        <v>0</v>
      </c>
      <c r="L611" s="67">
        <v>0</v>
      </c>
      <c r="M611" s="67">
        <v>0</v>
      </c>
      <c r="N611" s="67">
        <v>0</v>
      </c>
      <c r="O611" s="67">
        <v>0</v>
      </c>
      <c r="P611" s="67">
        <v>0</v>
      </c>
      <c r="Q611" s="67">
        <v>0</v>
      </c>
      <c r="R611" s="67">
        <v>0</v>
      </c>
      <c r="S611" s="67">
        <v>0</v>
      </c>
      <c r="T611" s="67">
        <v>0</v>
      </c>
      <c r="U611" s="60"/>
      <c r="V611" s="87">
        <f t="shared" si="1728"/>
        <v>0</v>
      </c>
      <c r="W611" s="62" t="e">
        <f>V611/V555</f>
        <v>#REF!</v>
      </c>
      <c r="X611" s="60"/>
      <c r="Y611" s="67">
        <f t="shared" ref="Y611:AJ611" si="1741">SUM(Y612:Y615)</f>
        <v>0</v>
      </c>
      <c r="Z611" s="67">
        <f t="shared" si="1741"/>
        <v>0</v>
      </c>
      <c r="AA611" s="67">
        <f t="shared" si="1741"/>
        <v>0</v>
      </c>
      <c r="AB611" s="67">
        <f t="shared" si="1741"/>
        <v>0</v>
      </c>
      <c r="AC611" s="67">
        <f t="shared" si="1741"/>
        <v>0</v>
      </c>
      <c r="AD611" s="67">
        <f t="shared" si="1741"/>
        <v>0</v>
      </c>
      <c r="AE611" s="67">
        <f t="shared" si="1741"/>
        <v>0</v>
      </c>
      <c r="AF611" s="67">
        <f t="shared" si="1741"/>
        <v>0</v>
      </c>
      <c r="AG611" s="67">
        <f t="shared" si="1741"/>
        <v>0</v>
      </c>
      <c r="AH611" s="67">
        <f t="shared" si="1741"/>
        <v>0</v>
      </c>
      <c r="AI611" s="67">
        <f t="shared" si="1741"/>
        <v>0</v>
      </c>
      <c r="AJ611" s="67">
        <f t="shared" si="1741"/>
        <v>0</v>
      </c>
      <c r="AK611" s="60"/>
      <c r="AL611" s="87">
        <f t="shared" si="1729"/>
        <v>0</v>
      </c>
      <c r="AM611" s="62" t="e">
        <f>AL611/AL555</f>
        <v>#DIV/0!</v>
      </c>
      <c r="AN611" s="60" t="e">
        <f>D553&amp;D611</f>
        <v>#REF!</v>
      </c>
      <c r="AO611" s="67" t="e">
        <f t="shared" ref="AO611:AZ611" si="1742">SUM(AO612:AO615)</f>
        <v>#REF!</v>
      </c>
      <c r="AP611" s="67" t="e">
        <f t="shared" si="1742"/>
        <v>#REF!</v>
      </c>
      <c r="AQ611" s="67" t="e">
        <f t="shared" si="1742"/>
        <v>#REF!</v>
      </c>
      <c r="AR611" s="67" t="e">
        <f t="shared" si="1742"/>
        <v>#REF!</v>
      </c>
      <c r="AS611" s="67" t="e">
        <f t="shared" si="1742"/>
        <v>#REF!</v>
      </c>
      <c r="AT611" s="67" t="e">
        <f t="shared" si="1742"/>
        <v>#REF!</v>
      </c>
      <c r="AU611" s="67" t="e">
        <f t="shared" si="1742"/>
        <v>#REF!</v>
      </c>
      <c r="AV611" s="67" t="e">
        <f t="shared" si="1742"/>
        <v>#REF!</v>
      </c>
      <c r="AW611" s="67" t="e">
        <f t="shared" si="1742"/>
        <v>#REF!</v>
      </c>
      <c r="AX611" s="67" t="e">
        <f t="shared" si="1742"/>
        <v>#REF!</v>
      </c>
      <c r="AY611" s="67" t="e">
        <f t="shared" si="1742"/>
        <v>#REF!</v>
      </c>
      <c r="AZ611" s="67" t="e">
        <f t="shared" si="1742"/>
        <v>#REF!</v>
      </c>
      <c r="BA611" s="60"/>
      <c r="BB611" s="87" t="e">
        <f t="shared" si="1731"/>
        <v>#REF!</v>
      </c>
      <c r="BC611" s="62" t="e">
        <f>BB611/BB555</f>
        <v>#REF!</v>
      </c>
      <c r="BD611" s="60"/>
      <c r="BE611" s="67">
        <f t="shared" si="1732"/>
        <v>0</v>
      </c>
      <c r="BF611" s="119">
        <f t="shared" si="1732"/>
        <v>0</v>
      </c>
      <c r="BG611" s="120">
        <f t="shared" si="1732"/>
        <v>0</v>
      </c>
      <c r="BH611" s="121" t="e">
        <f>BH555</f>
        <v>#REF!</v>
      </c>
      <c r="BI611" s="69">
        <f t="shared" si="1733"/>
        <v>0</v>
      </c>
      <c r="BJ611" s="120">
        <v>-1</v>
      </c>
      <c r="BK611" s="121">
        <v>45658</v>
      </c>
      <c r="BL611" s="60"/>
      <c r="BM611" s="67" t="e">
        <f t="shared" ref="BM611:BX611" si="1743">SUM(BM612:BM615)</f>
        <v>#REF!</v>
      </c>
      <c r="BN611" s="67" t="e">
        <f t="shared" si="1743"/>
        <v>#REF!</v>
      </c>
      <c r="BO611" s="67" t="e">
        <f t="shared" si="1743"/>
        <v>#REF!</v>
      </c>
      <c r="BP611" s="67" t="e">
        <f t="shared" si="1743"/>
        <v>#REF!</v>
      </c>
      <c r="BQ611" s="67" t="e">
        <f t="shared" si="1743"/>
        <v>#REF!</v>
      </c>
      <c r="BR611" s="67" t="e">
        <f t="shared" si="1743"/>
        <v>#REF!</v>
      </c>
      <c r="BS611" s="67" t="e">
        <f t="shared" si="1743"/>
        <v>#REF!</v>
      </c>
      <c r="BT611" s="67" t="e">
        <f t="shared" si="1743"/>
        <v>#REF!</v>
      </c>
      <c r="BU611" s="67" t="e">
        <f t="shared" si="1743"/>
        <v>#REF!</v>
      </c>
      <c r="BV611" s="67" t="e">
        <f t="shared" si="1743"/>
        <v>#REF!</v>
      </c>
      <c r="BW611" s="67" t="e">
        <f t="shared" si="1743"/>
        <v>#REF!</v>
      </c>
      <c r="BX611" s="67" t="e">
        <f t="shared" si="1743"/>
        <v>#REF!</v>
      </c>
      <c r="BY611" s="60"/>
      <c r="BZ611" s="87" t="e">
        <f t="shared" si="1735"/>
        <v>#REF!</v>
      </c>
      <c r="CA611" s="62" t="e">
        <f>BZ611/BZ555</f>
        <v>#REF!</v>
      </c>
      <c r="CB611" s="60"/>
      <c r="CC611" s="67" t="e">
        <f t="shared" ref="CC611:CN611" si="1744">SUM(CC612:CC615)</f>
        <v>#REF!</v>
      </c>
      <c r="CD611" s="67" t="e">
        <f t="shared" si="1744"/>
        <v>#REF!</v>
      </c>
      <c r="CE611" s="67" t="e">
        <f t="shared" si="1744"/>
        <v>#REF!</v>
      </c>
      <c r="CF611" s="67" t="e">
        <f t="shared" si="1744"/>
        <v>#REF!</v>
      </c>
      <c r="CG611" s="67" t="e">
        <f t="shared" si="1744"/>
        <v>#REF!</v>
      </c>
      <c r="CH611" s="67" t="e">
        <f t="shared" si="1744"/>
        <v>#REF!</v>
      </c>
      <c r="CI611" s="67" t="e">
        <f t="shared" si="1744"/>
        <v>#REF!</v>
      </c>
      <c r="CJ611" s="67" t="e">
        <f t="shared" si="1744"/>
        <v>#REF!</v>
      </c>
      <c r="CK611" s="67" t="e">
        <f t="shared" si="1744"/>
        <v>#REF!</v>
      </c>
      <c r="CL611" s="67" t="e">
        <f t="shared" si="1744"/>
        <v>#REF!</v>
      </c>
      <c r="CM611" s="67" t="e">
        <f t="shared" si="1744"/>
        <v>#REF!</v>
      </c>
      <c r="CN611" s="67" t="e">
        <f t="shared" si="1744"/>
        <v>#REF!</v>
      </c>
      <c r="CO611" s="60"/>
      <c r="CP611" s="87" t="e">
        <f t="shared" si="1737"/>
        <v>#REF!</v>
      </c>
      <c r="CQ611" s="62" t="e">
        <f>CP611/CP555</f>
        <v>#REF!</v>
      </c>
    </row>
    <row r="612" spans="1:95" ht="10.5" customHeight="1" outlineLevel="2" x14ac:dyDescent="0.25">
      <c r="A612" s="70" t="e">
        <f>IF(#REF!=1,B612&amp;D612,"")</f>
        <v>#REF!</v>
      </c>
      <c r="B612" s="114" t="s">
        <v>53</v>
      </c>
      <c r="C612" s="78" t="s">
        <v>293</v>
      </c>
      <c r="D612" s="79" t="s">
        <v>290</v>
      </c>
      <c r="E612" s="79" t="e">
        <f>D553</f>
        <v>#REF!</v>
      </c>
      <c r="F612" s="79"/>
      <c r="G612" s="85">
        <v>0</v>
      </c>
      <c r="H612" s="79"/>
      <c r="I612" s="94">
        <v>0</v>
      </c>
      <c r="J612" s="94">
        <v>0</v>
      </c>
      <c r="K612" s="94">
        <v>0</v>
      </c>
      <c r="L612" s="94">
        <v>0</v>
      </c>
      <c r="M612" s="94">
        <v>0</v>
      </c>
      <c r="N612" s="94">
        <v>0</v>
      </c>
      <c r="O612" s="94">
        <v>0</v>
      </c>
      <c r="P612" s="94">
        <v>0</v>
      </c>
      <c r="Q612" s="94">
        <v>0</v>
      </c>
      <c r="R612" s="94">
        <v>0</v>
      </c>
      <c r="S612" s="94">
        <v>0</v>
      </c>
      <c r="T612" s="94">
        <v>0</v>
      </c>
      <c r="U612" s="79"/>
      <c r="V612" s="80">
        <f t="shared" si="1728"/>
        <v>0</v>
      </c>
      <c r="W612" s="85" t="e">
        <f>V612/V555</f>
        <v>#REF!</v>
      </c>
      <c r="X612" s="60"/>
      <c r="Y612" s="94">
        <f t="array" ref="Y612">IFERROR(INDEX(#REF!,MATCH($A553&amp;$D612,#REF!,0),MATCH(Y$3,#REF!,0)),0)</f>
        <v>0</v>
      </c>
      <c r="Z612" s="94">
        <f t="array" ref="Z612">IFERROR(INDEX(#REF!,MATCH($A553&amp;$D612,#REF!,0),MATCH(Z$3,#REF!,0)),0)</f>
        <v>0</v>
      </c>
      <c r="AA612" s="94">
        <f t="array" ref="AA612">IFERROR(INDEX(#REF!,MATCH($A553&amp;$D612,#REF!,0),MATCH(AA$3,#REF!,0)),0)</f>
        <v>0</v>
      </c>
      <c r="AB612" s="94">
        <f t="array" ref="AB612">IFERROR(INDEX(#REF!,MATCH($A553&amp;$D612,#REF!,0),MATCH(AB$3,#REF!,0)),0)</f>
        <v>0</v>
      </c>
      <c r="AC612" s="94">
        <f t="array" ref="AC612">IFERROR(INDEX(#REF!,MATCH($A553&amp;$D612,#REF!,0),MATCH(AC$3,#REF!,0)),0)</f>
        <v>0</v>
      </c>
      <c r="AD612" s="94">
        <f t="array" ref="AD612">IFERROR(INDEX(#REF!,MATCH($A553&amp;$D612,#REF!,0),MATCH(AD$3,#REF!,0)),0)</f>
        <v>0</v>
      </c>
      <c r="AE612" s="94">
        <f t="array" ref="AE612">IFERROR(INDEX(#REF!,MATCH($A553&amp;$D612,#REF!,0),MATCH(AE$3,#REF!,0)),0)</f>
        <v>0</v>
      </c>
      <c r="AF612" s="94">
        <f t="array" ref="AF612">IFERROR(INDEX(#REF!,MATCH($A553&amp;$D612,#REF!,0),MATCH(AF$3,#REF!,0)),0)</f>
        <v>0</v>
      </c>
      <c r="AG612" s="94">
        <f t="array" ref="AG612">IFERROR(INDEX(#REF!,MATCH($A553&amp;$D612,#REF!,0),MATCH(AG$3,#REF!,0)),0)</f>
        <v>0</v>
      </c>
      <c r="AH612" s="94">
        <f t="array" ref="AH612">IFERROR(INDEX(#REF!,MATCH($A553&amp;$D612,#REF!,0),MATCH(AH$3,#REF!,0)),0)</f>
        <v>0</v>
      </c>
      <c r="AI612" s="94">
        <f t="array" ref="AI612">IFERROR(INDEX(#REF!,MATCH($A553&amp;$D612,#REF!,0),MATCH(AI$3,#REF!,0)),0)</f>
        <v>0</v>
      </c>
      <c r="AJ612" s="94">
        <f t="array" ref="AJ612">IFERROR(INDEX(#REF!,MATCH($A553&amp;$D612,#REF!,0),MATCH(AJ$3,#REF!,0)),0)</f>
        <v>0</v>
      </c>
      <c r="AK612" s="79"/>
      <c r="AL612" s="80">
        <f t="shared" si="1729"/>
        <v>0</v>
      </c>
      <c r="AM612" s="85" t="e">
        <f>AL612/AL555</f>
        <v>#DIV/0!</v>
      </c>
      <c r="AN612" s="60" t="e">
        <f>D553&amp;D612</f>
        <v>#REF!</v>
      </c>
      <c r="AO612" s="94" t="e">
        <f t="shared" ref="AO612:AZ612" si="1745">((AO559*$G612*--(AND($BF612=0,$BG612=0))+$BF612+AO559*$BG612)*--(AO$3&gt;=$BH612))*(1+$BJ612*--(AO$3&gt;=$BK612))*--(IFERROR(MOD(MONTH(AO$3),$BI612),0)=0)</f>
        <v>#REF!</v>
      </c>
      <c r="AP612" s="94" t="e">
        <f t="shared" si="1745"/>
        <v>#REF!</v>
      </c>
      <c r="AQ612" s="94" t="e">
        <f t="shared" si="1745"/>
        <v>#REF!</v>
      </c>
      <c r="AR612" s="94" t="e">
        <f t="shared" si="1745"/>
        <v>#REF!</v>
      </c>
      <c r="AS612" s="94" t="e">
        <f t="shared" si="1745"/>
        <v>#REF!</v>
      </c>
      <c r="AT612" s="94" t="e">
        <f t="shared" si="1745"/>
        <v>#REF!</v>
      </c>
      <c r="AU612" s="94" t="e">
        <f t="shared" si="1745"/>
        <v>#REF!</v>
      </c>
      <c r="AV612" s="94" t="e">
        <f t="shared" si="1745"/>
        <v>#REF!</v>
      </c>
      <c r="AW612" s="94" t="e">
        <f t="shared" si="1745"/>
        <v>#REF!</v>
      </c>
      <c r="AX612" s="94" t="e">
        <f t="shared" si="1745"/>
        <v>#REF!</v>
      </c>
      <c r="AY612" s="94" t="e">
        <f t="shared" si="1745"/>
        <v>#REF!</v>
      </c>
      <c r="AZ612" s="94" t="e">
        <f t="shared" si="1745"/>
        <v>#REF!</v>
      </c>
      <c r="BA612" s="79"/>
      <c r="BB612" s="80" t="e">
        <f t="shared" si="1731"/>
        <v>#REF!</v>
      </c>
      <c r="BC612" s="85" t="e">
        <f>BB612/BB555</f>
        <v>#REF!</v>
      </c>
      <c r="BD612" s="60"/>
      <c r="BE612" s="94">
        <f t="shared" si="1732"/>
        <v>0</v>
      </c>
      <c r="BF612" s="115">
        <f t="shared" si="1732"/>
        <v>0</v>
      </c>
      <c r="BG612" s="112">
        <f t="shared" si="1732"/>
        <v>0</v>
      </c>
      <c r="BH612" s="111" t="e">
        <f>BH555</f>
        <v>#REF!</v>
      </c>
      <c r="BI612" s="111">
        <f t="shared" si="1733"/>
        <v>0</v>
      </c>
      <c r="BJ612" s="112">
        <v>-1</v>
      </c>
      <c r="BK612" s="111">
        <v>45658</v>
      </c>
      <c r="BL612" s="60"/>
      <c r="BM612" s="94" t="e">
        <f t="shared" ref="BM612:BX612" si="1746">((BM559*$G612*--(AND($BF612=0,$BG612=0))+$BF612+BM559*$BG612)*--(BM$3&gt;=$BH612))*(1+$BJ612*--(BM$3&gt;=$BK612))*--(IFERROR(MOD(MONTH(BM$3),$BI612),0)=0)</f>
        <v>#REF!</v>
      </c>
      <c r="BN612" s="94" t="e">
        <f t="shared" si="1746"/>
        <v>#REF!</v>
      </c>
      <c r="BO612" s="94" t="e">
        <f t="shared" si="1746"/>
        <v>#REF!</v>
      </c>
      <c r="BP612" s="94" t="e">
        <f t="shared" si="1746"/>
        <v>#REF!</v>
      </c>
      <c r="BQ612" s="94" t="e">
        <f t="shared" si="1746"/>
        <v>#REF!</v>
      </c>
      <c r="BR612" s="94" t="e">
        <f t="shared" si="1746"/>
        <v>#REF!</v>
      </c>
      <c r="BS612" s="94" t="e">
        <f t="shared" si="1746"/>
        <v>#REF!</v>
      </c>
      <c r="BT612" s="94" t="e">
        <f t="shared" si="1746"/>
        <v>#REF!</v>
      </c>
      <c r="BU612" s="94" t="e">
        <f t="shared" si="1746"/>
        <v>#REF!</v>
      </c>
      <c r="BV612" s="94" t="e">
        <f t="shared" si="1746"/>
        <v>#REF!</v>
      </c>
      <c r="BW612" s="94" t="e">
        <f t="shared" si="1746"/>
        <v>#REF!</v>
      </c>
      <c r="BX612" s="94" t="e">
        <f t="shared" si="1746"/>
        <v>#REF!</v>
      </c>
      <c r="BY612" s="79"/>
      <c r="BZ612" s="80" t="e">
        <f t="shared" si="1735"/>
        <v>#REF!</v>
      </c>
      <c r="CA612" s="85" t="e">
        <f>BZ612/BZ555</f>
        <v>#REF!</v>
      </c>
      <c r="CB612" s="60"/>
      <c r="CC612" s="94" t="e">
        <f t="shared" ref="CC612:CN612" si="1747">((CC559*$G612*--(AND($BF612=0,$BG612=0))+$BF612+CC559*$BG612)*--(CC$3&gt;=$BH612))*(1+$BJ612*--(CC$3&gt;=$BK612))*--(IFERROR(MOD(MONTH(CC$3),$BI612),0)=0)</f>
        <v>#REF!</v>
      </c>
      <c r="CD612" s="94" t="e">
        <f t="shared" si="1747"/>
        <v>#REF!</v>
      </c>
      <c r="CE612" s="94" t="e">
        <f t="shared" si="1747"/>
        <v>#REF!</v>
      </c>
      <c r="CF612" s="94" t="e">
        <f t="shared" si="1747"/>
        <v>#REF!</v>
      </c>
      <c r="CG612" s="94" t="e">
        <f t="shared" si="1747"/>
        <v>#REF!</v>
      </c>
      <c r="CH612" s="94" t="e">
        <f t="shared" si="1747"/>
        <v>#REF!</v>
      </c>
      <c r="CI612" s="94" t="e">
        <f t="shared" si="1747"/>
        <v>#REF!</v>
      </c>
      <c r="CJ612" s="94" t="e">
        <f t="shared" si="1747"/>
        <v>#REF!</v>
      </c>
      <c r="CK612" s="94" t="e">
        <f t="shared" si="1747"/>
        <v>#REF!</v>
      </c>
      <c r="CL612" s="94" t="e">
        <f t="shared" si="1747"/>
        <v>#REF!</v>
      </c>
      <c r="CM612" s="94" t="e">
        <f t="shared" si="1747"/>
        <v>#REF!</v>
      </c>
      <c r="CN612" s="94" t="e">
        <f t="shared" si="1747"/>
        <v>#REF!</v>
      </c>
      <c r="CO612" s="79"/>
      <c r="CP612" s="80" t="e">
        <f t="shared" si="1737"/>
        <v>#REF!</v>
      </c>
      <c r="CQ612" s="85" t="e">
        <f>CP612/CP555</f>
        <v>#REF!</v>
      </c>
    </row>
    <row r="613" spans="1:95" ht="10.5" customHeight="1" outlineLevel="2" x14ac:dyDescent="0.25">
      <c r="A613" s="70" t="e">
        <f>IF(#REF!=1,B613&amp;D613,"")</f>
        <v>#REF!</v>
      </c>
      <c r="B613" s="114" t="s">
        <v>53</v>
      </c>
      <c r="C613" s="78" t="s">
        <v>292</v>
      </c>
      <c r="D613" s="79" t="s">
        <v>156</v>
      </c>
      <c r="E613" s="79" t="e">
        <f>D553</f>
        <v>#REF!</v>
      </c>
      <c r="F613" s="79"/>
      <c r="G613" s="85">
        <v>0</v>
      </c>
      <c r="H613" s="79"/>
      <c r="I613" s="94">
        <v>0</v>
      </c>
      <c r="J613" s="94">
        <v>0</v>
      </c>
      <c r="K613" s="94">
        <v>0</v>
      </c>
      <c r="L613" s="94">
        <v>0</v>
      </c>
      <c r="M613" s="94">
        <v>0</v>
      </c>
      <c r="N613" s="94">
        <v>0</v>
      </c>
      <c r="O613" s="94">
        <v>0</v>
      </c>
      <c r="P613" s="94">
        <v>0</v>
      </c>
      <c r="Q613" s="94">
        <v>0</v>
      </c>
      <c r="R613" s="94">
        <v>0</v>
      </c>
      <c r="S613" s="94">
        <v>0</v>
      </c>
      <c r="T613" s="94">
        <v>0</v>
      </c>
      <c r="U613" s="79"/>
      <c r="V613" s="80">
        <f t="shared" si="1728"/>
        <v>0</v>
      </c>
      <c r="W613" s="85" t="e">
        <f>V613/V555</f>
        <v>#REF!</v>
      </c>
      <c r="X613" s="60"/>
      <c r="Y613" s="94">
        <f t="array" ref="Y613">IFERROR(INDEX(#REF!,MATCH($A553&amp;$D613,#REF!,0),MATCH(Y$3,#REF!,0)),0)</f>
        <v>0</v>
      </c>
      <c r="Z613" s="94">
        <f t="array" ref="Z613">IFERROR(INDEX(#REF!,MATCH($A553&amp;$D613,#REF!,0),MATCH(Z$3,#REF!,0)),0)</f>
        <v>0</v>
      </c>
      <c r="AA613" s="94">
        <f t="array" ref="AA613">IFERROR(INDEX(#REF!,MATCH($A553&amp;$D613,#REF!,0),MATCH(AA$3,#REF!,0)),0)</f>
        <v>0</v>
      </c>
      <c r="AB613" s="94">
        <f t="array" ref="AB613">IFERROR(INDEX(#REF!,MATCH($A553&amp;$D613,#REF!,0),MATCH(AB$3,#REF!,0)),0)</f>
        <v>0</v>
      </c>
      <c r="AC613" s="94">
        <f t="array" ref="AC613">IFERROR(INDEX(#REF!,MATCH($A553&amp;$D613,#REF!,0),MATCH(AC$3,#REF!,0)),0)</f>
        <v>0</v>
      </c>
      <c r="AD613" s="94">
        <f t="array" ref="AD613">IFERROR(INDEX(#REF!,MATCH($A553&amp;$D613,#REF!,0),MATCH(AD$3,#REF!,0)),0)</f>
        <v>0</v>
      </c>
      <c r="AE613" s="94">
        <f t="array" ref="AE613">IFERROR(INDEX(#REF!,MATCH($A553&amp;$D613,#REF!,0),MATCH(AE$3,#REF!,0)),0)</f>
        <v>0</v>
      </c>
      <c r="AF613" s="94">
        <f t="array" ref="AF613">IFERROR(INDEX(#REF!,MATCH($A553&amp;$D613,#REF!,0),MATCH(AF$3,#REF!,0)),0)</f>
        <v>0</v>
      </c>
      <c r="AG613" s="94">
        <f t="array" ref="AG613">IFERROR(INDEX(#REF!,MATCH($A553&amp;$D613,#REF!,0),MATCH(AG$3,#REF!,0)),0)</f>
        <v>0</v>
      </c>
      <c r="AH613" s="94">
        <f t="array" ref="AH613">IFERROR(INDEX(#REF!,MATCH($A553&amp;$D613,#REF!,0),MATCH(AH$3,#REF!,0)),0)</f>
        <v>0</v>
      </c>
      <c r="AI613" s="94">
        <f t="array" ref="AI613">IFERROR(INDEX(#REF!,MATCH($A553&amp;$D613,#REF!,0),MATCH(AI$3,#REF!,0)),0)</f>
        <v>0</v>
      </c>
      <c r="AJ613" s="94">
        <f t="array" ref="AJ613">IFERROR(INDEX(#REF!,MATCH($A553&amp;$D613,#REF!,0),MATCH(AJ$3,#REF!,0)),0)</f>
        <v>0</v>
      </c>
      <c r="AK613" s="79"/>
      <c r="AL613" s="80">
        <f t="shared" si="1729"/>
        <v>0</v>
      </c>
      <c r="AM613" s="85" t="e">
        <f>AL613/AL555</f>
        <v>#DIV/0!</v>
      </c>
      <c r="AN613" s="60" t="e">
        <f>D553&amp;D613</f>
        <v>#REF!</v>
      </c>
      <c r="AO613" s="94" t="e">
        <f t="shared" ref="AO613:AZ613" si="1748">((AO555*$G613*--(AND($BF613=0,$BG613=0))+$BF613+AO555*$BG613)*--(AO$3&gt;=$BH613))*(1+$BJ613*--(AO$3&gt;=$BK613))*--(IFERROR(MOD(MONTH(AO$3),$BI613),0)=0)</f>
        <v>#REF!</v>
      </c>
      <c r="AP613" s="94" t="e">
        <f t="shared" si="1748"/>
        <v>#REF!</v>
      </c>
      <c r="AQ613" s="94" t="e">
        <f t="shared" si="1748"/>
        <v>#REF!</v>
      </c>
      <c r="AR613" s="94" t="e">
        <f t="shared" si="1748"/>
        <v>#REF!</v>
      </c>
      <c r="AS613" s="94" t="e">
        <f t="shared" si="1748"/>
        <v>#REF!</v>
      </c>
      <c r="AT613" s="94" t="e">
        <f t="shared" si="1748"/>
        <v>#REF!</v>
      </c>
      <c r="AU613" s="94" t="e">
        <f t="shared" si="1748"/>
        <v>#REF!</v>
      </c>
      <c r="AV613" s="94" t="e">
        <f t="shared" si="1748"/>
        <v>#REF!</v>
      </c>
      <c r="AW613" s="94" t="e">
        <f t="shared" si="1748"/>
        <v>#REF!</v>
      </c>
      <c r="AX613" s="94" t="e">
        <f t="shared" si="1748"/>
        <v>#REF!</v>
      </c>
      <c r="AY613" s="94" t="e">
        <f t="shared" si="1748"/>
        <v>#REF!</v>
      </c>
      <c r="AZ613" s="94" t="e">
        <f t="shared" si="1748"/>
        <v>#REF!</v>
      </c>
      <c r="BA613" s="79"/>
      <c r="BB613" s="80" t="e">
        <f t="shared" si="1731"/>
        <v>#REF!</v>
      </c>
      <c r="BC613" s="85" t="e">
        <f>BB613/BB555</f>
        <v>#REF!</v>
      </c>
      <c r="BD613" s="60"/>
      <c r="BE613" s="94">
        <f t="shared" si="1732"/>
        <v>0</v>
      </c>
      <c r="BF613" s="115">
        <f t="shared" si="1732"/>
        <v>0</v>
      </c>
      <c r="BG613" s="112">
        <f t="shared" si="1732"/>
        <v>0</v>
      </c>
      <c r="BH613" s="111" t="e">
        <f>BH555</f>
        <v>#REF!</v>
      </c>
      <c r="BI613" s="111">
        <f t="shared" si="1733"/>
        <v>0</v>
      </c>
      <c r="BJ613" s="112">
        <v>-1</v>
      </c>
      <c r="BK613" s="111">
        <v>45658</v>
      </c>
      <c r="BL613" s="60"/>
      <c r="BM613" s="94" t="e">
        <f t="shared" ref="BM613:BX613" si="1749">((BM555*$G613*--(AND($BF613=0,$BG613=0))+$BF613+BM555*$BG613)*--(BM$3&gt;=$BH613))*(1+$BJ613*--(BM$3&gt;=$BK613))*--(IFERROR(MOD(MONTH(BM$3),$BI613),0)=0)</f>
        <v>#REF!</v>
      </c>
      <c r="BN613" s="94" t="e">
        <f t="shared" si="1749"/>
        <v>#REF!</v>
      </c>
      <c r="BO613" s="94" t="e">
        <f t="shared" si="1749"/>
        <v>#REF!</v>
      </c>
      <c r="BP613" s="94" t="e">
        <f t="shared" si="1749"/>
        <v>#REF!</v>
      </c>
      <c r="BQ613" s="94" t="e">
        <f t="shared" si="1749"/>
        <v>#REF!</v>
      </c>
      <c r="BR613" s="94" t="e">
        <f t="shared" si="1749"/>
        <v>#REF!</v>
      </c>
      <c r="BS613" s="94" t="e">
        <f t="shared" si="1749"/>
        <v>#REF!</v>
      </c>
      <c r="BT613" s="94" t="e">
        <f t="shared" si="1749"/>
        <v>#REF!</v>
      </c>
      <c r="BU613" s="94" t="e">
        <f t="shared" si="1749"/>
        <v>#REF!</v>
      </c>
      <c r="BV613" s="94" t="e">
        <f t="shared" si="1749"/>
        <v>#REF!</v>
      </c>
      <c r="BW613" s="94" t="e">
        <f t="shared" si="1749"/>
        <v>#REF!</v>
      </c>
      <c r="BX613" s="94" t="e">
        <f t="shared" si="1749"/>
        <v>#REF!</v>
      </c>
      <c r="BY613" s="79"/>
      <c r="BZ613" s="80" t="e">
        <f t="shared" si="1735"/>
        <v>#REF!</v>
      </c>
      <c r="CA613" s="85" t="e">
        <f>BZ613/BZ555</f>
        <v>#REF!</v>
      </c>
      <c r="CB613" s="60"/>
      <c r="CC613" s="94" t="e">
        <f t="shared" ref="CC613:CN613" si="1750">((CC555*$G613*--(AND($BF613=0,$BG613=0))+$BF613+CC555*$BG613)*--(CC$3&gt;=$BH613))*(1+$BJ613*--(CC$3&gt;=$BK613))*--(IFERROR(MOD(MONTH(CC$3),$BI613),0)=0)</f>
        <v>#REF!</v>
      </c>
      <c r="CD613" s="94" t="e">
        <f t="shared" si="1750"/>
        <v>#REF!</v>
      </c>
      <c r="CE613" s="94" t="e">
        <f t="shared" si="1750"/>
        <v>#REF!</v>
      </c>
      <c r="CF613" s="94" t="e">
        <f t="shared" si="1750"/>
        <v>#REF!</v>
      </c>
      <c r="CG613" s="94" t="e">
        <f t="shared" si="1750"/>
        <v>#REF!</v>
      </c>
      <c r="CH613" s="94" t="e">
        <f t="shared" si="1750"/>
        <v>#REF!</v>
      </c>
      <c r="CI613" s="94" t="e">
        <f t="shared" si="1750"/>
        <v>#REF!</v>
      </c>
      <c r="CJ613" s="94" t="e">
        <f t="shared" si="1750"/>
        <v>#REF!</v>
      </c>
      <c r="CK613" s="94" t="e">
        <f t="shared" si="1750"/>
        <v>#REF!</v>
      </c>
      <c r="CL613" s="94" t="e">
        <f t="shared" si="1750"/>
        <v>#REF!</v>
      </c>
      <c r="CM613" s="94" t="e">
        <f t="shared" si="1750"/>
        <v>#REF!</v>
      </c>
      <c r="CN613" s="94" t="e">
        <f t="shared" si="1750"/>
        <v>#REF!</v>
      </c>
      <c r="CO613" s="79"/>
      <c r="CP613" s="80" t="e">
        <f t="shared" si="1737"/>
        <v>#REF!</v>
      </c>
      <c r="CQ613" s="85" t="e">
        <f>CP613/CP555</f>
        <v>#REF!</v>
      </c>
    </row>
    <row r="614" spans="1:95" ht="10.5" customHeight="1" outlineLevel="2" x14ac:dyDescent="0.25">
      <c r="A614" s="70" t="e">
        <f>IF(#REF!=1,B614&amp;D614,"")</f>
        <v>#REF!</v>
      </c>
      <c r="B614" s="114" t="s">
        <v>53</v>
      </c>
      <c r="C614" s="78" t="s">
        <v>293</v>
      </c>
      <c r="D614" s="86" t="s">
        <v>159</v>
      </c>
      <c r="E614" s="79" t="e">
        <f>D553</f>
        <v>#REF!</v>
      </c>
      <c r="F614" s="79"/>
      <c r="G614" s="85">
        <v>-7.4537328892835854E-3</v>
      </c>
      <c r="H614" s="79"/>
      <c r="I614" s="94">
        <v>0</v>
      </c>
      <c r="J614" s="94">
        <v>0</v>
      </c>
      <c r="K614" s="94">
        <v>0</v>
      </c>
      <c r="L614" s="94">
        <v>0</v>
      </c>
      <c r="M614" s="94">
        <v>0</v>
      </c>
      <c r="N614" s="94">
        <v>0</v>
      </c>
      <c r="O614" s="94">
        <v>0</v>
      </c>
      <c r="P614" s="94">
        <v>0</v>
      </c>
      <c r="Q614" s="94">
        <v>0</v>
      </c>
      <c r="R614" s="94">
        <v>0</v>
      </c>
      <c r="S614" s="94">
        <v>0</v>
      </c>
      <c r="T614" s="94">
        <v>0</v>
      </c>
      <c r="U614" s="79"/>
      <c r="V614" s="80">
        <f t="shared" si="1728"/>
        <v>0</v>
      </c>
      <c r="W614" s="85" t="e">
        <f>V614/V555</f>
        <v>#REF!</v>
      </c>
      <c r="X614" s="60"/>
      <c r="Y614" s="94">
        <f t="array" ref="Y614">IFERROR(INDEX(#REF!,MATCH($A553&amp;$D614,#REF!,0),MATCH(Y$3,#REF!,0)),0)</f>
        <v>0</v>
      </c>
      <c r="Z614" s="94">
        <f t="array" ref="Z614">IFERROR(INDEX(#REF!,MATCH($A553&amp;$D614,#REF!,0),MATCH(Z$3,#REF!,0)),0)</f>
        <v>0</v>
      </c>
      <c r="AA614" s="94">
        <f t="array" ref="AA614">IFERROR(INDEX(#REF!,MATCH($A553&amp;$D614,#REF!,0),MATCH(AA$3,#REF!,0)),0)</f>
        <v>0</v>
      </c>
      <c r="AB614" s="94">
        <f t="array" ref="AB614">IFERROR(INDEX(#REF!,MATCH($A553&amp;$D614,#REF!,0),MATCH(AB$3,#REF!,0)),0)</f>
        <v>0</v>
      </c>
      <c r="AC614" s="94">
        <f t="array" ref="AC614">IFERROR(INDEX(#REF!,MATCH($A553&amp;$D614,#REF!,0),MATCH(AC$3,#REF!,0)),0)</f>
        <v>0</v>
      </c>
      <c r="AD614" s="94">
        <f t="array" ref="AD614">IFERROR(INDEX(#REF!,MATCH($A553&amp;$D614,#REF!,0),MATCH(AD$3,#REF!,0)),0)</f>
        <v>0</v>
      </c>
      <c r="AE614" s="94">
        <f t="array" ref="AE614">IFERROR(INDEX(#REF!,MATCH($A553&amp;$D614,#REF!,0),MATCH(AE$3,#REF!,0)),0)</f>
        <v>0</v>
      </c>
      <c r="AF614" s="94">
        <f t="array" ref="AF614">IFERROR(INDEX(#REF!,MATCH($A553&amp;$D614,#REF!,0),MATCH(AF$3,#REF!,0)),0)</f>
        <v>0</v>
      </c>
      <c r="AG614" s="94">
        <f t="array" ref="AG614">IFERROR(INDEX(#REF!,MATCH($A553&amp;$D614,#REF!,0),MATCH(AG$3,#REF!,0)),0)</f>
        <v>0</v>
      </c>
      <c r="AH614" s="94">
        <f t="array" ref="AH614">IFERROR(INDEX(#REF!,MATCH($A553&amp;$D614,#REF!,0),MATCH(AH$3,#REF!,0)),0)</f>
        <v>0</v>
      </c>
      <c r="AI614" s="94">
        <f t="array" ref="AI614">IFERROR(INDEX(#REF!,MATCH($A553&amp;$D614,#REF!,0),MATCH(AI$3,#REF!,0)),0)</f>
        <v>0</v>
      </c>
      <c r="AJ614" s="94">
        <f t="array" ref="AJ614">IFERROR(INDEX(#REF!,MATCH($A553&amp;$D614,#REF!,0),MATCH(AJ$3,#REF!,0)),0)</f>
        <v>0</v>
      </c>
      <c r="AK614" s="79"/>
      <c r="AL614" s="80">
        <f t="shared" si="1729"/>
        <v>0</v>
      </c>
      <c r="AM614" s="85" t="e">
        <f>AL614/AL555</f>
        <v>#DIV/0!</v>
      </c>
      <c r="AN614" s="60" t="e">
        <f>D553&amp;D614</f>
        <v>#REF!</v>
      </c>
      <c r="AO614" s="94" t="e">
        <f t="shared" ref="AO614:AZ614" si="1751">((AO560*$G614*--(AND($BF614=0,$BG614=0))+$BF614+AO560*$BG614)*--(AO$3&gt;=$BH614))*(1+$BJ614*--(AO$3&gt;=$BK614))*--(IFERROR(MOD(MONTH(AO$3),$BI614),0)=0)</f>
        <v>#REF!</v>
      </c>
      <c r="AP614" s="94" t="e">
        <f t="shared" si="1751"/>
        <v>#REF!</v>
      </c>
      <c r="AQ614" s="94" t="e">
        <f t="shared" si="1751"/>
        <v>#REF!</v>
      </c>
      <c r="AR614" s="94" t="e">
        <f t="shared" si="1751"/>
        <v>#REF!</v>
      </c>
      <c r="AS614" s="94" t="e">
        <f t="shared" si="1751"/>
        <v>#REF!</v>
      </c>
      <c r="AT614" s="94" t="e">
        <f t="shared" si="1751"/>
        <v>#REF!</v>
      </c>
      <c r="AU614" s="94" t="e">
        <f t="shared" si="1751"/>
        <v>#REF!</v>
      </c>
      <c r="AV614" s="94" t="e">
        <f t="shared" si="1751"/>
        <v>#REF!</v>
      </c>
      <c r="AW614" s="94" t="e">
        <f t="shared" si="1751"/>
        <v>#REF!</v>
      </c>
      <c r="AX614" s="94" t="e">
        <f t="shared" si="1751"/>
        <v>#REF!</v>
      </c>
      <c r="AY614" s="94" t="e">
        <f t="shared" si="1751"/>
        <v>#REF!</v>
      </c>
      <c r="AZ614" s="94" t="e">
        <f t="shared" si="1751"/>
        <v>#REF!</v>
      </c>
      <c r="BA614" s="79"/>
      <c r="BB614" s="80" t="e">
        <f t="shared" si="1731"/>
        <v>#REF!</v>
      </c>
      <c r="BC614" s="85" t="e">
        <f>BB614/BB555</f>
        <v>#REF!</v>
      </c>
      <c r="BD614" s="60"/>
      <c r="BE614" s="94">
        <f t="shared" si="1732"/>
        <v>0</v>
      </c>
      <c r="BF614" s="115">
        <f t="shared" si="1732"/>
        <v>-250</v>
      </c>
      <c r="BG614" s="112">
        <f t="shared" si="1732"/>
        <v>0</v>
      </c>
      <c r="BH614" s="111" t="e">
        <f>BH555</f>
        <v>#REF!</v>
      </c>
      <c r="BI614" s="111">
        <f t="shared" si="1733"/>
        <v>0</v>
      </c>
      <c r="BJ614" s="112">
        <v>-1</v>
      </c>
      <c r="BK614" s="111">
        <v>45658</v>
      </c>
      <c r="BL614" s="60"/>
      <c r="BM614" s="94" t="e">
        <f t="shared" ref="BM614:BX614" si="1752">((BM560*$G614*--(AND($BF614=0,$BG614=0))+$BF614+BM560*$BG614)*--(BM$3&gt;=$BH614))*(1+$BJ614*--(BM$3&gt;=$BK614))*--(IFERROR(MOD(MONTH(BM$3),$BI614),0)=0)</f>
        <v>#REF!</v>
      </c>
      <c r="BN614" s="94" t="e">
        <f t="shared" si="1752"/>
        <v>#REF!</v>
      </c>
      <c r="BO614" s="94" t="e">
        <f t="shared" si="1752"/>
        <v>#REF!</v>
      </c>
      <c r="BP614" s="94" t="e">
        <f t="shared" si="1752"/>
        <v>#REF!</v>
      </c>
      <c r="BQ614" s="94" t="e">
        <f t="shared" si="1752"/>
        <v>#REF!</v>
      </c>
      <c r="BR614" s="94" t="e">
        <f t="shared" si="1752"/>
        <v>#REF!</v>
      </c>
      <c r="BS614" s="94" t="e">
        <f t="shared" si="1752"/>
        <v>#REF!</v>
      </c>
      <c r="BT614" s="94" t="e">
        <f t="shared" si="1752"/>
        <v>#REF!</v>
      </c>
      <c r="BU614" s="94" t="e">
        <f t="shared" si="1752"/>
        <v>#REF!</v>
      </c>
      <c r="BV614" s="94" t="e">
        <f t="shared" si="1752"/>
        <v>#REF!</v>
      </c>
      <c r="BW614" s="94" t="e">
        <f t="shared" si="1752"/>
        <v>#REF!</v>
      </c>
      <c r="BX614" s="94" t="e">
        <f t="shared" si="1752"/>
        <v>#REF!</v>
      </c>
      <c r="BY614" s="79"/>
      <c r="BZ614" s="80" t="e">
        <f t="shared" si="1735"/>
        <v>#REF!</v>
      </c>
      <c r="CA614" s="85" t="e">
        <f>BZ614/BZ555</f>
        <v>#REF!</v>
      </c>
      <c r="CB614" s="60"/>
      <c r="CC614" s="94" t="e">
        <f t="shared" ref="CC614:CN614" si="1753">((CC560*$G614*--(AND($BF614=0,$BG614=0))+$BF614+CC560*$BG614)*--(CC$3&gt;=$BH614))*(1+$BJ614*--(CC$3&gt;=$BK614))*--(IFERROR(MOD(MONTH(CC$3),$BI614),0)=0)</f>
        <v>#REF!</v>
      </c>
      <c r="CD614" s="94" t="e">
        <f t="shared" si="1753"/>
        <v>#REF!</v>
      </c>
      <c r="CE614" s="94" t="e">
        <f t="shared" si="1753"/>
        <v>#REF!</v>
      </c>
      <c r="CF614" s="94" t="e">
        <f t="shared" si="1753"/>
        <v>#REF!</v>
      </c>
      <c r="CG614" s="94" t="e">
        <f t="shared" si="1753"/>
        <v>#REF!</v>
      </c>
      <c r="CH614" s="94" t="e">
        <f t="shared" si="1753"/>
        <v>#REF!</v>
      </c>
      <c r="CI614" s="94" t="e">
        <f t="shared" si="1753"/>
        <v>#REF!</v>
      </c>
      <c r="CJ614" s="94" t="e">
        <f t="shared" si="1753"/>
        <v>#REF!</v>
      </c>
      <c r="CK614" s="94" t="e">
        <f t="shared" si="1753"/>
        <v>#REF!</v>
      </c>
      <c r="CL614" s="94" t="e">
        <f t="shared" si="1753"/>
        <v>#REF!</v>
      </c>
      <c r="CM614" s="94" t="e">
        <f t="shared" si="1753"/>
        <v>#REF!</v>
      </c>
      <c r="CN614" s="94" t="e">
        <f t="shared" si="1753"/>
        <v>#REF!</v>
      </c>
      <c r="CO614" s="79"/>
      <c r="CP614" s="80" t="e">
        <f t="shared" si="1737"/>
        <v>#REF!</v>
      </c>
      <c r="CQ614" s="85" t="e">
        <f>CP614/CP555</f>
        <v>#REF!</v>
      </c>
    </row>
    <row r="615" spans="1:95" ht="10.5" customHeight="1" outlineLevel="2" x14ac:dyDescent="0.25">
      <c r="A615" s="70" t="e">
        <f>IF(#REF!=1,B615&amp;D615,"")</f>
        <v>#REF!</v>
      </c>
      <c r="B615" s="114" t="s">
        <v>53</v>
      </c>
      <c r="C615" s="78" t="s">
        <v>293</v>
      </c>
      <c r="D615" s="86" t="s">
        <v>160</v>
      </c>
      <c r="E615" s="79" t="e">
        <f>D553</f>
        <v>#REF!</v>
      </c>
      <c r="F615" s="79"/>
      <c r="G615" s="85">
        <v>0</v>
      </c>
      <c r="H615" s="79"/>
      <c r="I615" s="94">
        <v>0</v>
      </c>
      <c r="J615" s="94">
        <v>0</v>
      </c>
      <c r="K615" s="94">
        <v>0</v>
      </c>
      <c r="L615" s="94">
        <v>0</v>
      </c>
      <c r="M615" s="94">
        <v>0</v>
      </c>
      <c r="N615" s="94">
        <v>0</v>
      </c>
      <c r="O615" s="94">
        <v>0</v>
      </c>
      <c r="P615" s="94">
        <v>0</v>
      </c>
      <c r="Q615" s="94">
        <v>0</v>
      </c>
      <c r="R615" s="94">
        <v>0</v>
      </c>
      <c r="S615" s="94">
        <v>0</v>
      </c>
      <c r="T615" s="94">
        <v>0</v>
      </c>
      <c r="U615" s="79"/>
      <c r="V615" s="80">
        <f t="shared" si="1728"/>
        <v>0</v>
      </c>
      <c r="W615" s="85" t="e">
        <f>V615/V555</f>
        <v>#REF!</v>
      </c>
      <c r="X615" s="60"/>
      <c r="Y615" s="94">
        <f t="array" ref="Y615">IFERROR(INDEX(#REF!,MATCH($A553&amp;$D615,#REF!,0),MATCH(Y$3,#REF!,0)),0)</f>
        <v>0</v>
      </c>
      <c r="Z615" s="94">
        <f t="array" ref="Z615">IFERROR(INDEX(#REF!,MATCH($A553&amp;$D615,#REF!,0),MATCH(Z$3,#REF!,0)),0)</f>
        <v>0</v>
      </c>
      <c r="AA615" s="94">
        <f t="array" ref="AA615">IFERROR(INDEX(#REF!,MATCH($A553&amp;$D615,#REF!,0),MATCH(AA$3,#REF!,0)),0)</f>
        <v>0</v>
      </c>
      <c r="AB615" s="94">
        <f t="array" ref="AB615">IFERROR(INDEX(#REF!,MATCH($A553&amp;$D615,#REF!,0),MATCH(AB$3,#REF!,0)),0)</f>
        <v>0</v>
      </c>
      <c r="AC615" s="94">
        <f t="array" ref="AC615">IFERROR(INDEX(#REF!,MATCH($A553&amp;$D615,#REF!,0),MATCH(AC$3,#REF!,0)),0)</f>
        <v>0</v>
      </c>
      <c r="AD615" s="94">
        <f t="array" ref="AD615">IFERROR(INDEX(#REF!,MATCH($A553&amp;$D615,#REF!,0),MATCH(AD$3,#REF!,0)),0)</f>
        <v>0</v>
      </c>
      <c r="AE615" s="94">
        <f t="array" ref="AE615">IFERROR(INDEX(#REF!,MATCH($A553&amp;$D615,#REF!,0),MATCH(AE$3,#REF!,0)),0)</f>
        <v>0</v>
      </c>
      <c r="AF615" s="94">
        <f t="array" ref="AF615">IFERROR(INDEX(#REF!,MATCH($A553&amp;$D615,#REF!,0),MATCH(AF$3,#REF!,0)),0)</f>
        <v>0</v>
      </c>
      <c r="AG615" s="94">
        <f t="array" ref="AG615">IFERROR(INDEX(#REF!,MATCH($A553&amp;$D615,#REF!,0),MATCH(AG$3,#REF!,0)),0)</f>
        <v>0</v>
      </c>
      <c r="AH615" s="94">
        <f t="array" ref="AH615">IFERROR(INDEX(#REF!,MATCH($A553&amp;$D615,#REF!,0),MATCH(AH$3,#REF!,0)),0)</f>
        <v>0</v>
      </c>
      <c r="AI615" s="94">
        <f t="array" ref="AI615">IFERROR(INDEX(#REF!,MATCH($A553&amp;$D615,#REF!,0),MATCH(AI$3,#REF!,0)),0)</f>
        <v>0</v>
      </c>
      <c r="AJ615" s="94">
        <f t="array" ref="AJ615">IFERROR(INDEX(#REF!,MATCH($A553&amp;$D615,#REF!,0),MATCH(AJ$3,#REF!,0)),0)</f>
        <v>0</v>
      </c>
      <c r="AK615" s="79"/>
      <c r="AL615" s="80">
        <f t="shared" si="1729"/>
        <v>0</v>
      </c>
      <c r="AM615" s="85" t="e">
        <f>AL615/AL555</f>
        <v>#DIV/0!</v>
      </c>
      <c r="AN615" s="60" t="e">
        <f>D553&amp;D615</f>
        <v>#REF!</v>
      </c>
      <c r="AO615" s="94" t="e">
        <f t="shared" ref="AO615:AZ615" si="1754">((AO561*$G615*--(AND($BF615=0,$BG615=0))+$BF615+AO561*$BG615)*--(AO$3&gt;=$BH615))*(1+$BJ615*--(AO$3&gt;=$BK615))*--(IFERROR(MOD(MONTH(AO$3),$BI615),0)=0)</f>
        <v>#REF!</v>
      </c>
      <c r="AP615" s="94" t="e">
        <f t="shared" si="1754"/>
        <v>#REF!</v>
      </c>
      <c r="AQ615" s="94" t="e">
        <f t="shared" si="1754"/>
        <v>#REF!</v>
      </c>
      <c r="AR615" s="94" t="e">
        <f t="shared" si="1754"/>
        <v>#REF!</v>
      </c>
      <c r="AS615" s="94" t="e">
        <f t="shared" si="1754"/>
        <v>#REF!</v>
      </c>
      <c r="AT615" s="94" t="e">
        <f t="shared" si="1754"/>
        <v>#REF!</v>
      </c>
      <c r="AU615" s="94" t="e">
        <f t="shared" si="1754"/>
        <v>#REF!</v>
      </c>
      <c r="AV615" s="94" t="e">
        <f t="shared" si="1754"/>
        <v>#REF!</v>
      </c>
      <c r="AW615" s="94" t="e">
        <f t="shared" si="1754"/>
        <v>#REF!</v>
      </c>
      <c r="AX615" s="94" t="e">
        <f t="shared" si="1754"/>
        <v>#REF!</v>
      </c>
      <c r="AY615" s="94" t="e">
        <f t="shared" si="1754"/>
        <v>#REF!</v>
      </c>
      <c r="AZ615" s="94" t="e">
        <f t="shared" si="1754"/>
        <v>#REF!</v>
      </c>
      <c r="BA615" s="79"/>
      <c r="BB615" s="80" t="e">
        <f t="shared" si="1731"/>
        <v>#REF!</v>
      </c>
      <c r="BC615" s="85" t="e">
        <f>BB615/BB555</f>
        <v>#REF!</v>
      </c>
      <c r="BD615" s="60"/>
      <c r="BE615" s="94">
        <f t="shared" si="1732"/>
        <v>0</v>
      </c>
      <c r="BF615" s="115">
        <f t="shared" si="1732"/>
        <v>0</v>
      </c>
      <c r="BG615" s="112">
        <f t="shared" si="1732"/>
        <v>0</v>
      </c>
      <c r="BH615" s="111" t="e">
        <f>BH555</f>
        <v>#REF!</v>
      </c>
      <c r="BI615" s="113">
        <f t="shared" si="1733"/>
        <v>0</v>
      </c>
      <c r="BJ615" s="112">
        <v>-1</v>
      </c>
      <c r="BK615" s="111">
        <v>45658</v>
      </c>
      <c r="BL615" s="60"/>
      <c r="BM615" s="94" t="e">
        <f t="shared" ref="BM615:BX615" si="1755">((BM561*$G615*--(AND($BF615=0,$BG615=0))+$BF615+BM561*$BG615)*--(BM$3&gt;=$BH615))*(1+$BJ615*--(BM$3&gt;=$BK615))*--(IFERROR(MOD(MONTH(BM$3),$BI615),0)=0)</f>
        <v>#REF!</v>
      </c>
      <c r="BN615" s="94" t="e">
        <f t="shared" si="1755"/>
        <v>#REF!</v>
      </c>
      <c r="BO615" s="94" t="e">
        <f t="shared" si="1755"/>
        <v>#REF!</v>
      </c>
      <c r="BP615" s="94" t="e">
        <f t="shared" si="1755"/>
        <v>#REF!</v>
      </c>
      <c r="BQ615" s="94" t="e">
        <f t="shared" si="1755"/>
        <v>#REF!</v>
      </c>
      <c r="BR615" s="94" t="e">
        <f t="shared" si="1755"/>
        <v>#REF!</v>
      </c>
      <c r="BS615" s="94" t="e">
        <f t="shared" si="1755"/>
        <v>#REF!</v>
      </c>
      <c r="BT615" s="94" t="e">
        <f t="shared" si="1755"/>
        <v>#REF!</v>
      </c>
      <c r="BU615" s="94" t="e">
        <f t="shared" si="1755"/>
        <v>#REF!</v>
      </c>
      <c r="BV615" s="94" t="e">
        <f t="shared" si="1755"/>
        <v>#REF!</v>
      </c>
      <c r="BW615" s="94" t="e">
        <f t="shared" si="1755"/>
        <v>#REF!</v>
      </c>
      <c r="BX615" s="94" t="e">
        <f t="shared" si="1755"/>
        <v>#REF!</v>
      </c>
      <c r="BY615" s="79"/>
      <c r="BZ615" s="80" t="e">
        <f t="shared" si="1735"/>
        <v>#REF!</v>
      </c>
      <c r="CA615" s="85" t="e">
        <f>BZ615/BZ555</f>
        <v>#REF!</v>
      </c>
      <c r="CB615" s="60"/>
      <c r="CC615" s="94" t="e">
        <f t="shared" ref="CC615:CN615" si="1756">((CC561*$G615*--(AND($BF615=0,$BG615=0))+$BF615+CC561*$BG615)*--(CC$3&gt;=$BH615))*(1+$BJ615*--(CC$3&gt;=$BK615))*--(IFERROR(MOD(MONTH(CC$3),$BI615),0)=0)</f>
        <v>#REF!</v>
      </c>
      <c r="CD615" s="94" t="e">
        <f t="shared" si="1756"/>
        <v>#REF!</v>
      </c>
      <c r="CE615" s="94" t="e">
        <f t="shared" si="1756"/>
        <v>#REF!</v>
      </c>
      <c r="CF615" s="94" t="e">
        <f t="shared" si="1756"/>
        <v>#REF!</v>
      </c>
      <c r="CG615" s="94" t="e">
        <f t="shared" si="1756"/>
        <v>#REF!</v>
      </c>
      <c r="CH615" s="94" t="e">
        <f t="shared" si="1756"/>
        <v>#REF!</v>
      </c>
      <c r="CI615" s="94" t="e">
        <f t="shared" si="1756"/>
        <v>#REF!</v>
      </c>
      <c r="CJ615" s="94" t="e">
        <f t="shared" si="1756"/>
        <v>#REF!</v>
      </c>
      <c r="CK615" s="94" t="e">
        <f t="shared" si="1756"/>
        <v>#REF!</v>
      </c>
      <c r="CL615" s="94" t="e">
        <f t="shared" si="1756"/>
        <v>#REF!</v>
      </c>
      <c r="CM615" s="94" t="e">
        <f t="shared" si="1756"/>
        <v>#REF!</v>
      </c>
      <c r="CN615" s="94" t="e">
        <f t="shared" si="1756"/>
        <v>#REF!</v>
      </c>
      <c r="CO615" s="79"/>
      <c r="CP615" s="80" t="e">
        <f t="shared" si="1737"/>
        <v>#REF!</v>
      </c>
      <c r="CQ615" s="85" t="e">
        <f>CP615/CP555</f>
        <v>#REF!</v>
      </c>
    </row>
    <row r="616" spans="1:95" ht="10.5" customHeight="1" x14ac:dyDescent="0.25">
      <c r="A616" s="70" t="e">
        <f>IF(#REF!=1,B616&amp;D616,"")</f>
        <v>#REF!</v>
      </c>
      <c r="B616" s="114" t="s">
        <v>53</v>
      </c>
      <c r="C616" s="70"/>
      <c r="D616" s="3" t="s">
        <v>161</v>
      </c>
      <c r="E616" s="3" t="e">
        <f>D553</f>
        <v>#REF!</v>
      </c>
      <c r="F616" s="60"/>
      <c r="G616" s="6">
        <v>0.22666342918100679</v>
      </c>
      <c r="H616" s="60"/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60"/>
      <c r="V616" s="4">
        <f t="shared" si="1728"/>
        <v>0</v>
      </c>
      <c r="W616" s="6" t="e">
        <f>V616/V555</f>
        <v>#REF!</v>
      </c>
      <c r="X616" s="60"/>
      <c r="Y616" s="4" t="e">
        <f t="shared" ref="Y616:AJ616" si="1757">Y585+Y586</f>
        <v>#REF!</v>
      </c>
      <c r="Z616" s="4" t="e">
        <f t="shared" si="1757"/>
        <v>#REF!</v>
      </c>
      <c r="AA616" s="4" t="e">
        <f t="shared" si="1757"/>
        <v>#REF!</v>
      </c>
      <c r="AB616" s="4" t="e">
        <f t="shared" si="1757"/>
        <v>#REF!</v>
      </c>
      <c r="AC616" s="4" t="e">
        <f t="shared" si="1757"/>
        <v>#REF!</v>
      </c>
      <c r="AD616" s="4" t="e">
        <f t="shared" si="1757"/>
        <v>#REF!</v>
      </c>
      <c r="AE616" s="4" t="e">
        <f t="shared" si="1757"/>
        <v>#REF!</v>
      </c>
      <c r="AF616" s="4" t="e">
        <f t="shared" si="1757"/>
        <v>#REF!</v>
      </c>
      <c r="AG616" s="4" t="e">
        <f t="shared" si="1757"/>
        <v>#REF!</v>
      </c>
      <c r="AH616" s="4" t="e">
        <f t="shared" si="1757"/>
        <v>#REF!</v>
      </c>
      <c r="AI616" s="4" t="e">
        <f t="shared" si="1757"/>
        <v>#REF!</v>
      </c>
      <c r="AJ616" s="4" t="e">
        <f t="shared" si="1757"/>
        <v>#REF!</v>
      </c>
      <c r="AK616" s="60"/>
      <c r="AL616" s="4" t="e">
        <f t="shared" si="1729"/>
        <v>#REF!</v>
      </c>
      <c r="AM616" s="6" t="e">
        <f>AL616/AL555</f>
        <v>#REF!</v>
      </c>
      <c r="AN616" s="60" t="e">
        <f>D553&amp;D616</f>
        <v>#REF!</v>
      </c>
      <c r="AO616" s="4" t="e">
        <f t="shared" ref="AO616:AZ616" si="1758">AO585+AO586</f>
        <v>#REF!</v>
      </c>
      <c r="AP616" s="4" t="e">
        <f t="shared" si="1758"/>
        <v>#REF!</v>
      </c>
      <c r="AQ616" s="4" t="e">
        <f t="shared" si="1758"/>
        <v>#REF!</v>
      </c>
      <c r="AR616" s="4" t="e">
        <f t="shared" si="1758"/>
        <v>#REF!</v>
      </c>
      <c r="AS616" s="4" t="e">
        <f t="shared" si="1758"/>
        <v>#REF!</v>
      </c>
      <c r="AT616" s="4" t="e">
        <f t="shared" si="1758"/>
        <v>#REF!</v>
      </c>
      <c r="AU616" s="4" t="e">
        <f t="shared" si="1758"/>
        <v>#REF!</v>
      </c>
      <c r="AV616" s="4" t="e">
        <f t="shared" si="1758"/>
        <v>#REF!</v>
      </c>
      <c r="AW616" s="4" t="e">
        <f t="shared" si="1758"/>
        <v>#REF!</v>
      </c>
      <c r="AX616" s="4" t="e">
        <f t="shared" si="1758"/>
        <v>#REF!</v>
      </c>
      <c r="AY616" s="4" t="e">
        <f t="shared" si="1758"/>
        <v>#REF!</v>
      </c>
      <c r="AZ616" s="4" t="e">
        <f t="shared" si="1758"/>
        <v>#REF!</v>
      </c>
      <c r="BA616" s="60"/>
      <c r="BB616" s="4" t="e">
        <f t="shared" si="1731"/>
        <v>#REF!</v>
      </c>
      <c r="BC616" s="6" t="e">
        <f>BB616/BB555</f>
        <v>#REF!</v>
      </c>
      <c r="BD616" s="60"/>
      <c r="BE616" s="4"/>
      <c r="BF616" s="102"/>
      <c r="BG616" s="102"/>
      <c r="BH616" s="103"/>
      <c r="BI616" s="103"/>
      <c r="BJ616" s="63">
        <v>-1</v>
      </c>
      <c r="BK616" s="103">
        <v>45658</v>
      </c>
      <c r="BL616" s="60"/>
      <c r="BM616" s="4" t="e">
        <f t="shared" ref="BM616:BX616" si="1759">BM585+BM586</f>
        <v>#REF!</v>
      </c>
      <c r="BN616" s="4" t="e">
        <f t="shared" si="1759"/>
        <v>#REF!</v>
      </c>
      <c r="BO616" s="4" t="e">
        <f t="shared" si="1759"/>
        <v>#REF!</v>
      </c>
      <c r="BP616" s="4" t="e">
        <f t="shared" si="1759"/>
        <v>#REF!</v>
      </c>
      <c r="BQ616" s="4" t="e">
        <f t="shared" si="1759"/>
        <v>#REF!</v>
      </c>
      <c r="BR616" s="4" t="e">
        <f t="shared" si="1759"/>
        <v>#REF!</v>
      </c>
      <c r="BS616" s="4" t="e">
        <f t="shared" si="1759"/>
        <v>#REF!</v>
      </c>
      <c r="BT616" s="4" t="e">
        <f t="shared" si="1759"/>
        <v>#REF!</v>
      </c>
      <c r="BU616" s="4" t="e">
        <f t="shared" si="1759"/>
        <v>#REF!</v>
      </c>
      <c r="BV616" s="4" t="e">
        <f t="shared" si="1759"/>
        <v>#REF!</v>
      </c>
      <c r="BW616" s="4" t="e">
        <f t="shared" si="1759"/>
        <v>#REF!</v>
      </c>
      <c r="BX616" s="4" t="e">
        <f t="shared" si="1759"/>
        <v>#REF!</v>
      </c>
      <c r="BY616" s="60"/>
      <c r="BZ616" s="4" t="e">
        <f t="shared" si="1735"/>
        <v>#REF!</v>
      </c>
      <c r="CA616" s="6" t="e">
        <f>BZ616/BZ555</f>
        <v>#REF!</v>
      </c>
      <c r="CB616" s="60"/>
      <c r="CC616" s="4" t="e">
        <f t="shared" ref="CC616:CN616" si="1760">CC585+CC586</f>
        <v>#REF!</v>
      </c>
      <c r="CD616" s="4" t="e">
        <f t="shared" si="1760"/>
        <v>#REF!</v>
      </c>
      <c r="CE616" s="4" t="e">
        <f t="shared" si="1760"/>
        <v>#REF!</v>
      </c>
      <c r="CF616" s="4" t="e">
        <f t="shared" si="1760"/>
        <v>#REF!</v>
      </c>
      <c r="CG616" s="4" t="e">
        <f t="shared" si="1760"/>
        <v>#REF!</v>
      </c>
      <c r="CH616" s="4" t="e">
        <f t="shared" si="1760"/>
        <v>#REF!</v>
      </c>
      <c r="CI616" s="4" t="e">
        <f t="shared" si="1760"/>
        <v>#REF!</v>
      </c>
      <c r="CJ616" s="4" t="e">
        <f t="shared" si="1760"/>
        <v>#REF!</v>
      </c>
      <c r="CK616" s="4" t="e">
        <f t="shared" si="1760"/>
        <v>#REF!</v>
      </c>
      <c r="CL616" s="4" t="e">
        <f t="shared" si="1760"/>
        <v>#REF!</v>
      </c>
      <c r="CM616" s="4" t="e">
        <f t="shared" si="1760"/>
        <v>#REF!</v>
      </c>
      <c r="CN616" s="4" t="e">
        <f t="shared" si="1760"/>
        <v>#REF!</v>
      </c>
      <c r="CO616" s="60"/>
      <c r="CP616" s="4" t="e">
        <f t="shared" si="1737"/>
        <v>#REF!</v>
      </c>
      <c r="CQ616" s="6" t="e">
        <f>CP616/CP555</f>
        <v>#REF!</v>
      </c>
    </row>
    <row r="617" spans="1:95" ht="10.5" customHeight="1" x14ac:dyDescent="0.25">
      <c r="A617" s="70" t="e">
        <f>IF(#REF!=1,B617&amp;D617,"")</f>
        <v>#REF!</v>
      </c>
      <c r="B617" s="114" t="s">
        <v>53</v>
      </c>
      <c r="C617" s="70"/>
      <c r="D617" s="92" t="s">
        <v>162</v>
      </c>
      <c r="E617" s="92" t="e">
        <f>D553</f>
        <v>#REF!</v>
      </c>
      <c r="F617" s="60"/>
      <c r="G617" s="66">
        <v>0</v>
      </c>
      <c r="H617" s="60"/>
      <c r="I617" s="65">
        <v>0</v>
      </c>
      <c r="J617" s="65">
        <v>0</v>
      </c>
      <c r="K617" s="65">
        <v>0</v>
      </c>
      <c r="L617" s="65">
        <v>0</v>
      </c>
      <c r="M617" s="65">
        <v>0</v>
      </c>
      <c r="N617" s="65">
        <v>0</v>
      </c>
      <c r="O617" s="65">
        <v>0</v>
      </c>
      <c r="P617" s="65">
        <v>0</v>
      </c>
      <c r="Q617" s="65">
        <v>0</v>
      </c>
      <c r="R617" s="65">
        <v>0</v>
      </c>
      <c r="S617" s="65">
        <v>0</v>
      </c>
      <c r="T617" s="65">
        <v>0</v>
      </c>
      <c r="U617" s="60"/>
      <c r="V617" s="65">
        <f t="shared" si="1728"/>
        <v>0</v>
      </c>
      <c r="W617" s="66" t="e">
        <f>V617/V555</f>
        <v>#REF!</v>
      </c>
      <c r="X617" s="60"/>
      <c r="Y617" s="65">
        <f t="shared" ref="Y617:AJ617" si="1761">SUM(Y618:Y622)</f>
        <v>0</v>
      </c>
      <c r="Z617" s="65">
        <f t="shared" si="1761"/>
        <v>0</v>
      </c>
      <c r="AA617" s="65">
        <f t="shared" si="1761"/>
        <v>0</v>
      </c>
      <c r="AB617" s="65">
        <f t="shared" si="1761"/>
        <v>0</v>
      </c>
      <c r="AC617" s="65">
        <f t="shared" si="1761"/>
        <v>0</v>
      </c>
      <c r="AD617" s="65">
        <f t="shared" si="1761"/>
        <v>0</v>
      </c>
      <c r="AE617" s="65">
        <f t="shared" si="1761"/>
        <v>0</v>
      </c>
      <c r="AF617" s="65">
        <f t="shared" si="1761"/>
        <v>0</v>
      </c>
      <c r="AG617" s="65">
        <f t="shared" si="1761"/>
        <v>0</v>
      </c>
      <c r="AH617" s="65">
        <f t="shared" si="1761"/>
        <v>0</v>
      </c>
      <c r="AI617" s="65">
        <f t="shared" si="1761"/>
        <v>0</v>
      </c>
      <c r="AJ617" s="65">
        <f t="shared" si="1761"/>
        <v>0</v>
      </c>
      <c r="AK617" s="60"/>
      <c r="AL617" s="65">
        <f t="shared" si="1729"/>
        <v>0</v>
      </c>
      <c r="AM617" s="66" t="e">
        <f>AL617/AL555</f>
        <v>#DIV/0!</v>
      </c>
      <c r="AN617" s="60" t="e">
        <f>D553&amp;D617</f>
        <v>#REF!</v>
      </c>
      <c r="AO617" s="65" t="e">
        <f t="shared" ref="AO617:AZ617" si="1762">SUM(AO618:AO622)</f>
        <v>#REF!</v>
      </c>
      <c r="AP617" s="65" t="e">
        <f t="shared" si="1762"/>
        <v>#REF!</v>
      </c>
      <c r="AQ617" s="65" t="e">
        <f t="shared" si="1762"/>
        <v>#REF!</v>
      </c>
      <c r="AR617" s="65" t="e">
        <f t="shared" si="1762"/>
        <v>#REF!</v>
      </c>
      <c r="AS617" s="65" t="e">
        <f t="shared" si="1762"/>
        <v>#REF!</v>
      </c>
      <c r="AT617" s="65" t="e">
        <f t="shared" si="1762"/>
        <v>#REF!</v>
      </c>
      <c r="AU617" s="65" t="e">
        <f t="shared" si="1762"/>
        <v>#REF!</v>
      </c>
      <c r="AV617" s="65" t="e">
        <f t="shared" si="1762"/>
        <v>#REF!</v>
      </c>
      <c r="AW617" s="65" t="e">
        <f t="shared" si="1762"/>
        <v>#REF!</v>
      </c>
      <c r="AX617" s="65" t="e">
        <f t="shared" si="1762"/>
        <v>#REF!</v>
      </c>
      <c r="AY617" s="65" t="e">
        <f t="shared" si="1762"/>
        <v>#REF!</v>
      </c>
      <c r="AZ617" s="65" t="e">
        <f t="shared" si="1762"/>
        <v>#REF!</v>
      </c>
      <c r="BA617" s="60"/>
      <c r="BB617" s="65" t="e">
        <f t="shared" si="1731"/>
        <v>#REF!</v>
      </c>
      <c r="BC617" s="66" t="e">
        <f>BB617/BB555</f>
        <v>#REF!</v>
      </c>
      <c r="BD617" s="60"/>
      <c r="BE617" s="65"/>
      <c r="BF617" s="105"/>
      <c r="BG617" s="77"/>
      <c r="BH617" s="107"/>
      <c r="BI617" s="107"/>
      <c r="BJ617" s="77">
        <v>-1</v>
      </c>
      <c r="BK617" s="107">
        <v>45658</v>
      </c>
      <c r="BL617" s="60"/>
      <c r="BM617" s="65" t="e">
        <f t="shared" ref="BM617:BX617" si="1763">SUM(BM618:BM622)</f>
        <v>#REF!</v>
      </c>
      <c r="BN617" s="65" t="e">
        <f t="shared" si="1763"/>
        <v>#REF!</v>
      </c>
      <c r="BO617" s="65" t="e">
        <f t="shared" si="1763"/>
        <v>#REF!</v>
      </c>
      <c r="BP617" s="65" t="e">
        <f t="shared" si="1763"/>
        <v>#REF!</v>
      </c>
      <c r="BQ617" s="65" t="e">
        <f t="shared" si="1763"/>
        <v>#REF!</v>
      </c>
      <c r="BR617" s="65" t="e">
        <f t="shared" si="1763"/>
        <v>#REF!</v>
      </c>
      <c r="BS617" s="65" t="e">
        <f t="shared" si="1763"/>
        <v>#REF!</v>
      </c>
      <c r="BT617" s="65" t="e">
        <f t="shared" si="1763"/>
        <v>#REF!</v>
      </c>
      <c r="BU617" s="65" t="e">
        <f t="shared" si="1763"/>
        <v>#REF!</v>
      </c>
      <c r="BV617" s="65" t="e">
        <f t="shared" si="1763"/>
        <v>#REF!</v>
      </c>
      <c r="BW617" s="65" t="e">
        <f t="shared" si="1763"/>
        <v>#REF!</v>
      </c>
      <c r="BX617" s="65" t="e">
        <f t="shared" si="1763"/>
        <v>#REF!</v>
      </c>
      <c r="BY617" s="60"/>
      <c r="BZ617" s="65" t="e">
        <f t="shared" si="1735"/>
        <v>#REF!</v>
      </c>
      <c r="CA617" s="66" t="e">
        <f>BZ617/BZ555</f>
        <v>#REF!</v>
      </c>
      <c r="CB617" s="60"/>
      <c r="CC617" s="65" t="e">
        <f t="shared" ref="CC617:CN617" si="1764">SUM(CC618:CC622)</f>
        <v>#REF!</v>
      </c>
      <c r="CD617" s="65" t="e">
        <f t="shared" si="1764"/>
        <v>#REF!</v>
      </c>
      <c r="CE617" s="65" t="e">
        <f t="shared" si="1764"/>
        <v>#REF!</v>
      </c>
      <c r="CF617" s="65" t="e">
        <f t="shared" si="1764"/>
        <v>#REF!</v>
      </c>
      <c r="CG617" s="65" t="e">
        <f t="shared" si="1764"/>
        <v>#REF!</v>
      </c>
      <c r="CH617" s="65" t="e">
        <f t="shared" si="1764"/>
        <v>#REF!</v>
      </c>
      <c r="CI617" s="65" t="e">
        <f t="shared" si="1764"/>
        <v>#REF!</v>
      </c>
      <c r="CJ617" s="65" t="e">
        <f t="shared" si="1764"/>
        <v>#REF!</v>
      </c>
      <c r="CK617" s="65" t="e">
        <f t="shared" si="1764"/>
        <v>#REF!</v>
      </c>
      <c r="CL617" s="65" t="e">
        <f t="shared" si="1764"/>
        <v>#REF!</v>
      </c>
      <c r="CM617" s="65" t="e">
        <f t="shared" si="1764"/>
        <v>#REF!</v>
      </c>
      <c r="CN617" s="65" t="e">
        <f t="shared" si="1764"/>
        <v>#REF!</v>
      </c>
      <c r="CO617" s="60"/>
      <c r="CP617" s="65" t="e">
        <f t="shared" si="1737"/>
        <v>#REF!</v>
      </c>
      <c r="CQ617" s="66" t="e">
        <f>CP617/CP555</f>
        <v>#REF!</v>
      </c>
    </row>
    <row r="618" spans="1:95" ht="10.5" customHeight="1" outlineLevel="1" x14ac:dyDescent="0.25">
      <c r="A618" s="70" t="e">
        <f>IF(#REF!=1,B618&amp;D618,"")</f>
        <v>#REF!</v>
      </c>
      <c r="B618" s="114" t="s">
        <v>53</v>
      </c>
      <c r="C618" s="78" t="s">
        <v>293</v>
      </c>
      <c r="D618" s="79" t="s">
        <v>163</v>
      </c>
      <c r="E618" s="79" t="e">
        <f>D553</f>
        <v>#REF!</v>
      </c>
      <c r="F618" s="79"/>
      <c r="G618" s="85">
        <v>0</v>
      </c>
      <c r="H618" s="79"/>
      <c r="I618" s="94">
        <v>0</v>
      </c>
      <c r="J618" s="94">
        <v>0</v>
      </c>
      <c r="K618" s="94">
        <v>0</v>
      </c>
      <c r="L618" s="94">
        <v>0</v>
      </c>
      <c r="M618" s="94">
        <v>0</v>
      </c>
      <c r="N618" s="94">
        <v>0</v>
      </c>
      <c r="O618" s="94">
        <v>0</v>
      </c>
      <c r="P618" s="94">
        <v>0</v>
      </c>
      <c r="Q618" s="94">
        <v>0</v>
      </c>
      <c r="R618" s="94">
        <v>0</v>
      </c>
      <c r="S618" s="94">
        <v>0</v>
      </c>
      <c r="T618" s="94">
        <v>0</v>
      </c>
      <c r="U618" s="79"/>
      <c r="V618" s="80">
        <f t="shared" si="1728"/>
        <v>0</v>
      </c>
      <c r="W618" s="85" t="e">
        <f>V618/V555</f>
        <v>#REF!</v>
      </c>
      <c r="X618" s="60"/>
      <c r="Y618" s="94">
        <f t="array" ref="Y618">IFERROR(INDEX(#REF!,MATCH($A553&amp;$D618,#REF!,0),MATCH(Y$3,#REF!,0)),0)</f>
        <v>0</v>
      </c>
      <c r="Z618" s="94">
        <f t="array" ref="Z618">IFERROR(INDEX(#REF!,MATCH($A553&amp;$D618,#REF!,0),MATCH(Z$3,#REF!,0)),0)</f>
        <v>0</v>
      </c>
      <c r="AA618" s="94">
        <f t="array" ref="AA618">IFERROR(INDEX(#REF!,MATCH($A553&amp;$D618,#REF!,0),MATCH(AA$3,#REF!,0)),0)</f>
        <v>0</v>
      </c>
      <c r="AB618" s="94">
        <f t="array" ref="AB618">IFERROR(INDEX(#REF!,MATCH($A553&amp;$D618,#REF!,0),MATCH(AB$3,#REF!,0)),0)</f>
        <v>0</v>
      </c>
      <c r="AC618" s="94">
        <f t="array" ref="AC618">IFERROR(INDEX(#REF!,MATCH($A553&amp;$D618,#REF!,0),MATCH(AC$3,#REF!,0)),0)</f>
        <v>0</v>
      </c>
      <c r="AD618" s="94">
        <f t="array" ref="AD618">IFERROR(INDEX(#REF!,MATCH($A553&amp;$D618,#REF!,0),MATCH(AD$3,#REF!,0)),0)</f>
        <v>0</v>
      </c>
      <c r="AE618" s="94">
        <f t="array" ref="AE618">IFERROR(INDEX(#REF!,MATCH($A553&amp;$D618,#REF!,0),MATCH(AE$3,#REF!,0)),0)</f>
        <v>0</v>
      </c>
      <c r="AF618" s="94">
        <f t="array" ref="AF618">IFERROR(INDEX(#REF!,MATCH($A553&amp;$D618,#REF!,0),MATCH(AF$3,#REF!,0)),0)</f>
        <v>0</v>
      </c>
      <c r="AG618" s="94">
        <f t="array" ref="AG618">IFERROR(INDEX(#REF!,MATCH($A553&amp;$D618,#REF!,0),MATCH(AG$3,#REF!,0)),0)</f>
        <v>0</v>
      </c>
      <c r="AH618" s="94">
        <f t="array" ref="AH618">IFERROR(INDEX(#REF!,MATCH($A553&amp;$D618,#REF!,0),MATCH(AH$3,#REF!,0)),0)</f>
        <v>0</v>
      </c>
      <c r="AI618" s="94">
        <f t="array" ref="AI618">IFERROR(INDEX(#REF!,MATCH($A553&amp;$D618,#REF!,0),MATCH(AI$3,#REF!,0)),0)</f>
        <v>0</v>
      </c>
      <c r="AJ618" s="94">
        <f t="array" ref="AJ618">IFERROR(INDEX(#REF!,MATCH($A553&amp;$D618,#REF!,0),MATCH(AJ$3,#REF!,0)),0)</f>
        <v>0</v>
      </c>
      <c r="AK618" s="79"/>
      <c r="AL618" s="80">
        <f t="shared" si="1729"/>
        <v>0</v>
      </c>
      <c r="AM618" s="85" t="e">
        <f>AL618/AL555</f>
        <v>#DIV/0!</v>
      </c>
      <c r="AN618" s="60" t="e">
        <f>D553&amp;D618</f>
        <v>#REF!</v>
      </c>
      <c r="AO618" s="94" t="e">
        <f t="shared" ref="AO618:AZ618" si="1765">((AO555*$G618*--(AND($BF618=0,$BG618=0))+$BF618+AO555*$BG618)*--(AO$3&gt;=$BH618))*(1+$BJ618*--(AO$3&gt;=$BK618))*--(IFERROR(MOD(MONTH(AO$3),$BI618),0)=0)</f>
        <v>#REF!</v>
      </c>
      <c r="AP618" s="94" t="e">
        <f t="shared" si="1765"/>
        <v>#REF!</v>
      </c>
      <c r="AQ618" s="94" t="e">
        <f t="shared" si="1765"/>
        <v>#REF!</v>
      </c>
      <c r="AR618" s="94" t="e">
        <f t="shared" si="1765"/>
        <v>#REF!</v>
      </c>
      <c r="AS618" s="94" t="e">
        <f t="shared" si="1765"/>
        <v>#REF!</v>
      </c>
      <c r="AT618" s="94" t="e">
        <f t="shared" si="1765"/>
        <v>#REF!</v>
      </c>
      <c r="AU618" s="94" t="e">
        <f t="shared" si="1765"/>
        <v>#REF!</v>
      </c>
      <c r="AV618" s="94" t="e">
        <f t="shared" si="1765"/>
        <v>#REF!</v>
      </c>
      <c r="AW618" s="94" t="e">
        <f t="shared" si="1765"/>
        <v>#REF!</v>
      </c>
      <c r="AX618" s="94" t="e">
        <f t="shared" si="1765"/>
        <v>#REF!</v>
      </c>
      <c r="AY618" s="94" t="e">
        <f t="shared" si="1765"/>
        <v>#REF!</v>
      </c>
      <c r="AZ618" s="94" t="e">
        <f t="shared" si="1765"/>
        <v>#REF!</v>
      </c>
      <c r="BA618" s="79"/>
      <c r="BB618" s="80" t="e">
        <f t="shared" si="1731"/>
        <v>#REF!</v>
      </c>
      <c r="BC618" s="85" t="e">
        <f>BB618/BB555</f>
        <v>#REF!</v>
      </c>
      <c r="BD618" s="60"/>
      <c r="BE618" s="94">
        <f>INDEX($BE$4:$BK$115,MATCH($D618,$D$4:$D$115,0),MATCH(BE$475,$BE$4:$BK$4,0))</f>
        <v>0</v>
      </c>
      <c r="BF618" s="115">
        <f>INDEX($BE$4:$BK$115,MATCH($D618,$D$4:$D$115,0),MATCH(BF$475,$BE$4:$BK$4,0))</f>
        <v>0</v>
      </c>
      <c r="BG618" s="112" t="e">
        <f>INDEX($BE$4:$BK$115,MATCH($D618,$D$4:$D$115,0),MATCH(BG$475,$BE$4:$BK$4,0))</f>
        <v>#REF!</v>
      </c>
      <c r="BH618" s="111" t="e">
        <f>BH571</f>
        <v>#REF!</v>
      </c>
      <c r="BI618" s="111">
        <f t="array" ref="BI618">INDEX($BE$4:$BK$115,MATCH($D618,$D$4:$D$115,0),MATCH(BI$475,$BE$4:$BK$4,0))</f>
        <v>0</v>
      </c>
      <c r="BJ618" s="112">
        <v>-1</v>
      </c>
      <c r="BK618" s="111">
        <v>45658</v>
      </c>
      <c r="BL618" s="60"/>
      <c r="BM618" s="94" t="e">
        <f t="shared" ref="BM618:BX618" si="1766">((BM555*$G618*--(AND($BF618=0,$BG618=0))+$BF618+BM555*$BG618)*--(BM$3&gt;=$BH618))*(1+$BJ618*--(BM$3&gt;=$BK618))*--(IFERROR(MOD(MONTH(BM$3),$BI618),0)=0)</f>
        <v>#REF!</v>
      </c>
      <c r="BN618" s="94" t="e">
        <f t="shared" si="1766"/>
        <v>#REF!</v>
      </c>
      <c r="BO618" s="94" t="e">
        <f t="shared" si="1766"/>
        <v>#REF!</v>
      </c>
      <c r="BP618" s="94" t="e">
        <f t="shared" si="1766"/>
        <v>#REF!</v>
      </c>
      <c r="BQ618" s="94" t="e">
        <f t="shared" si="1766"/>
        <v>#REF!</v>
      </c>
      <c r="BR618" s="94" t="e">
        <f t="shared" si="1766"/>
        <v>#REF!</v>
      </c>
      <c r="BS618" s="94" t="e">
        <f t="shared" si="1766"/>
        <v>#REF!</v>
      </c>
      <c r="BT618" s="94" t="e">
        <f t="shared" si="1766"/>
        <v>#REF!</v>
      </c>
      <c r="BU618" s="94" t="e">
        <f t="shared" si="1766"/>
        <v>#REF!</v>
      </c>
      <c r="BV618" s="94" t="e">
        <f t="shared" si="1766"/>
        <v>#REF!</v>
      </c>
      <c r="BW618" s="94" t="e">
        <f t="shared" si="1766"/>
        <v>#REF!</v>
      </c>
      <c r="BX618" s="94" t="e">
        <f t="shared" si="1766"/>
        <v>#REF!</v>
      </c>
      <c r="BY618" s="79"/>
      <c r="BZ618" s="80" t="e">
        <f t="shared" si="1735"/>
        <v>#REF!</v>
      </c>
      <c r="CA618" s="85" t="e">
        <f>BZ618/BZ555</f>
        <v>#REF!</v>
      </c>
      <c r="CB618" s="60"/>
      <c r="CC618" s="94" t="e">
        <f t="shared" ref="CC618:CN618" si="1767">((CC555*$G618*--(AND($BF618=0,$BG618=0))+$BF618+CC555*$BG618)*--(CC$3&gt;=$BH618))*(1+$BJ618*--(CC$3&gt;=$BK618))*--(IFERROR(MOD(MONTH(CC$3),$BI618),0)=0)</f>
        <v>#REF!</v>
      </c>
      <c r="CD618" s="94" t="e">
        <f t="shared" si="1767"/>
        <v>#REF!</v>
      </c>
      <c r="CE618" s="94" t="e">
        <f t="shared" si="1767"/>
        <v>#REF!</v>
      </c>
      <c r="CF618" s="94" t="e">
        <f t="shared" si="1767"/>
        <v>#REF!</v>
      </c>
      <c r="CG618" s="94" t="e">
        <f t="shared" si="1767"/>
        <v>#REF!</v>
      </c>
      <c r="CH618" s="94" t="e">
        <f t="shared" si="1767"/>
        <v>#REF!</v>
      </c>
      <c r="CI618" s="94" t="e">
        <f t="shared" si="1767"/>
        <v>#REF!</v>
      </c>
      <c r="CJ618" s="94" t="e">
        <f t="shared" si="1767"/>
        <v>#REF!</v>
      </c>
      <c r="CK618" s="94" t="e">
        <f t="shared" si="1767"/>
        <v>#REF!</v>
      </c>
      <c r="CL618" s="94" t="e">
        <f t="shared" si="1767"/>
        <v>#REF!</v>
      </c>
      <c r="CM618" s="94" t="e">
        <f t="shared" si="1767"/>
        <v>#REF!</v>
      </c>
      <c r="CN618" s="94" t="e">
        <f t="shared" si="1767"/>
        <v>#REF!</v>
      </c>
      <c r="CO618" s="79"/>
      <c r="CP618" s="80" t="e">
        <f t="shared" si="1737"/>
        <v>#REF!</v>
      </c>
      <c r="CQ618" s="85" t="e">
        <f>CP618/CP555</f>
        <v>#REF!</v>
      </c>
    </row>
    <row r="619" spans="1:95" ht="10.5" customHeight="1" outlineLevel="1" x14ac:dyDescent="0.25">
      <c r="A619" s="70" t="e">
        <f>IF(#REF!=1,B619&amp;D619,"")</f>
        <v>#REF!</v>
      </c>
      <c r="B619" s="114" t="s">
        <v>53</v>
      </c>
      <c r="C619" s="78" t="s">
        <v>294</v>
      </c>
      <c r="D619" s="79" t="s">
        <v>164</v>
      </c>
      <c r="E619" s="79" t="e">
        <f>D553</f>
        <v>#REF!</v>
      </c>
      <c r="F619" s="79"/>
      <c r="G619" s="85">
        <v>0</v>
      </c>
      <c r="H619" s="79"/>
      <c r="I619" s="94">
        <v>0</v>
      </c>
      <c r="J619" s="94">
        <v>0</v>
      </c>
      <c r="K619" s="94">
        <v>0</v>
      </c>
      <c r="L619" s="94">
        <v>0</v>
      </c>
      <c r="M619" s="94">
        <v>0</v>
      </c>
      <c r="N619" s="94">
        <v>0</v>
      </c>
      <c r="O619" s="94">
        <v>0</v>
      </c>
      <c r="P619" s="94">
        <v>0</v>
      </c>
      <c r="Q619" s="94">
        <v>0</v>
      </c>
      <c r="R619" s="94">
        <v>0</v>
      </c>
      <c r="S619" s="94">
        <v>0</v>
      </c>
      <c r="T619" s="94">
        <v>0</v>
      </c>
      <c r="U619" s="79"/>
      <c r="V619" s="80">
        <f t="shared" si="1728"/>
        <v>0</v>
      </c>
      <c r="W619" s="85" t="e">
        <f>V619/V555</f>
        <v>#REF!</v>
      </c>
      <c r="X619" s="60"/>
      <c r="Y619" s="94">
        <f t="array" ref="Y619">IFERROR(INDEX(#REF!,MATCH($A553&amp;$D619,#REF!,0),MATCH(Y$3,#REF!,0)),0)</f>
        <v>0</v>
      </c>
      <c r="Z619" s="94">
        <f t="array" ref="Z619">IFERROR(INDEX(#REF!,MATCH($A553&amp;$D619,#REF!,0),MATCH(Z$3,#REF!,0)),0)</f>
        <v>0</v>
      </c>
      <c r="AA619" s="94">
        <f t="array" ref="AA619">IFERROR(INDEX(#REF!,MATCH($A553&amp;$D619,#REF!,0),MATCH(AA$3,#REF!,0)),0)</f>
        <v>0</v>
      </c>
      <c r="AB619" s="94">
        <f t="array" ref="AB619">IFERROR(INDEX(#REF!,MATCH($A553&amp;$D619,#REF!,0),MATCH(AB$3,#REF!,0)),0)</f>
        <v>0</v>
      </c>
      <c r="AC619" s="94">
        <f t="array" ref="AC619">IFERROR(INDEX(#REF!,MATCH($A553&amp;$D619,#REF!,0),MATCH(AC$3,#REF!,0)),0)</f>
        <v>0</v>
      </c>
      <c r="AD619" s="94">
        <f t="array" ref="AD619">IFERROR(INDEX(#REF!,MATCH($A553&amp;$D619,#REF!,0),MATCH(AD$3,#REF!,0)),0)</f>
        <v>0</v>
      </c>
      <c r="AE619" s="94">
        <f t="array" ref="AE619">IFERROR(INDEX(#REF!,MATCH($A553&amp;$D619,#REF!,0),MATCH(AE$3,#REF!,0)),0)</f>
        <v>0</v>
      </c>
      <c r="AF619" s="94">
        <f t="array" ref="AF619">IFERROR(INDEX(#REF!,MATCH($A553&amp;$D619,#REF!,0),MATCH(AF$3,#REF!,0)),0)</f>
        <v>0</v>
      </c>
      <c r="AG619" s="94">
        <f t="array" ref="AG619">IFERROR(INDEX(#REF!,MATCH($A553&amp;$D619,#REF!,0),MATCH(AG$3,#REF!,0)),0)</f>
        <v>0</v>
      </c>
      <c r="AH619" s="94">
        <f t="array" ref="AH619">IFERROR(INDEX(#REF!,MATCH($A553&amp;$D619,#REF!,0),MATCH(AH$3,#REF!,0)),0)</f>
        <v>0</v>
      </c>
      <c r="AI619" s="94">
        <f t="array" ref="AI619">IFERROR(INDEX(#REF!,MATCH($A553&amp;$D619,#REF!,0),MATCH(AI$3,#REF!,0)),0)</f>
        <v>0</v>
      </c>
      <c r="AJ619" s="94">
        <f t="array" ref="AJ619">IFERROR(INDEX(#REF!,MATCH($A553&amp;$D619,#REF!,0),MATCH(AJ$3,#REF!,0)),0)</f>
        <v>0</v>
      </c>
      <c r="AK619" s="79"/>
      <c r="AL619" s="80">
        <f t="shared" si="1729"/>
        <v>0</v>
      </c>
      <c r="AM619" s="85" t="e">
        <f>AL619/AL555</f>
        <v>#DIV/0!</v>
      </c>
      <c r="AN619" s="60" t="e">
        <f>D553&amp;D619</f>
        <v>#REF!</v>
      </c>
      <c r="AO619" s="94" t="e">
        <f t="shared" ref="AO619:AZ619" si="1768">((AO553*$G619*--(AND($BF619=0,$BG619=0))+$BF619+AO553*$BG619)*--(AO$3&gt;=$BH619))*(1+$BJ619*--(AO$3&gt;=$BK619))*--(IFERROR(MOD(MONTH(AO$3),$BI619),0)=0)</f>
        <v>#REF!</v>
      </c>
      <c r="AP619" s="94" t="e">
        <f t="shared" si="1768"/>
        <v>#REF!</v>
      </c>
      <c r="AQ619" s="94" t="e">
        <f t="shared" si="1768"/>
        <v>#REF!</v>
      </c>
      <c r="AR619" s="94" t="e">
        <f t="shared" si="1768"/>
        <v>#REF!</v>
      </c>
      <c r="AS619" s="94" t="e">
        <f t="shared" si="1768"/>
        <v>#REF!</v>
      </c>
      <c r="AT619" s="94" t="e">
        <f t="shared" si="1768"/>
        <v>#REF!</v>
      </c>
      <c r="AU619" s="94" t="e">
        <f t="shared" si="1768"/>
        <v>#REF!</v>
      </c>
      <c r="AV619" s="94" t="e">
        <f t="shared" si="1768"/>
        <v>#REF!</v>
      </c>
      <c r="AW619" s="94" t="e">
        <f t="shared" si="1768"/>
        <v>#REF!</v>
      </c>
      <c r="AX619" s="94" t="e">
        <f t="shared" si="1768"/>
        <v>#REF!</v>
      </c>
      <c r="AY619" s="94" t="e">
        <f t="shared" si="1768"/>
        <v>#REF!</v>
      </c>
      <c r="AZ619" s="94" t="e">
        <f t="shared" si="1768"/>
        <v>#REF!</v>
      </c>
      <c r="BA619" s="79"/>
      <c r="BB619" s="80" t="e">
        <f t="shared" si="1731"/>
        <v>#REF!</v>
      </c>
      <c r="BC619" s="85" t="e">
        <f>BB619/BB555</f>
        <v>#REF!</v>
      </c>
      <c r="BD619" s="60"/>
      <c r="BE619" s="94"/>
      <c r="BF619" s="115"/>
      <c r="BG619" s="115"/>
      <c r="BH619" s="111"/>
      <c r="BI619" s="111"/>
      <c r="BJ619" s="112">
        <v>-1</v>
      </c>
      <c r="BK619" s="111">
        <v>45658</v>
      </c>
      <c r="BL619" s="60"/>
      <c r="BM619" s="94" t="e">
        <f t="shared" ref="BM619:BX619" si="1769">((BM553*$G619*--(AND($BF619=0,$BG619=0))+$BF619+BM553*$BG619)*--(BM$3&gt;=$BH619))*(1+$BJ619*--(BM$3&gt;=$BK619))*--(IFERROR(MOD(MONTH(BM$3),$BI619),0)=0)</f>
        <v>#REF!</v>
      </c>
      <c r="BN619" s="94" t="e">
        <f t="shared" si="1769"/>
        <v>#REF!</v>
      </c>
      <c r="BO619" s="94" t="e">
        <f t="shared" si="1769"/>
        <v>#REF!</v>
      </c>
      <c r="BP619" s="94" t="e">
        <f t="shared" si="1769"/>
        <v>#REF!</v>
      </c>
      <c r="BQ619" s="94" t="e">
        <f t="shared" si="1769"/>
        <v>#REF!</v>
      </c>
      <c r="BR619" s="94" t="e">
        <f t="shared" si="1769"/>
        <v>#REF!</v>
      </c>
      <c r="BS619" s="94" t="e">
        <f t="shared" si="1769"/>
        <v>#REF!</v>
      </c>
      <c r="BT619" s="94" t="e">
        <f t="shared" si="1769"/>
        <v>#REF!</v>
      </c>
      <c r="BU619" s="94" t="e">
        <f t="shared" si="1769"/>
        <v>#REF!</v>
      </c>
      <c r="BV619" s="94" t="e">
        <f t="shared" si="1769"/>
        <v>#REF!</v>
      </c>
      <c r="BW619" s="94" t="e">
        <f t="shared" si="1769"/>
        <v>#REF!</v>
      </c>
      <c r="BX619" s="94" t="e">
        <f t="shared" si="1769"/>
        <v>#REF!</v>
      </c>
      <c r="BY619" s="79"/>
      <c r="BZ619" s="80" t="e">
        <f t="shared" si="1735"/>
        <v>#REF!</v>
      </c>
      <c r="CA619" s="85" t="e">
        <f>BZ619/BZ555</f>
        <v>#REF!</v>
      </c>
      <c r="CB619" s="60"/>
      <c r="CC619" s="94" t="e">
        <f t="shared" ref="CC619:CN619" si="1770">((CC553*$G619*--(AND($BF619=0,$BG619=0))+$BF619+CC553*$BG619)*--(CC$3&gt;=$BH619))*(1+$BJ619*--(CC$3&gt;=$BK619))*--(IFERROR(MOD(MONTH(CC$3),$BI619),0)=0)</f>
        <v>#REF!</v>
      </c>
      <c r="CD619" s="94" t="e">
        <f t="shared" si="1770"/>
        <v>#REF!</v>
      </c>
      <c r="CE619" s="94" t="e">
        <f t="shared" si="1770"/>
        <v>#REF!</v>
      </c>
      <c r="CF619" s="94" t="e">
        <f t="shared" si="1770"/>
        <v>#REF!</v>
      </c>
      <c r="CG619" s="94" t="e">
        <f t="shared" si="1770"/>
        <v>#REF!</v>
      </c>
      <c r="CH619" s="94" t="e">
        <f t="shared" si="1770"/>
        <v>#REF!</v>
      </c>
      <c r="CI619" s="94" t="e">
        <f t="shared" si="1770"/>
        <v>#REF!</v>
      </c>
      <c r="CJ619" s="94" t="e">
        <f t="shared" si="1770"/>
        <v>#REF!</v>
      </c>
      <c r="CK619" s="94" t="e">
        <f t="shared" si="1770"/>
        <v>#REF!</v>
      </c>
      <c r="CL619" s="94" t="e">
        <f t="shared" si="1770"/>
        <v>#REF!</v>
      </c>
      <c r="CM619" s="94" t="e">
        <f t="shared" si="1770"/>
        <v>#REF!</v>
      </c>
      <c r="CN619" s="94" t="e">
        <f t="shared" si="1770"/>
        <v>#REF!</v>
      </c>
      <c r="CO619" s="79"/>
      <c r="CP619" s="80" t="e">
        <f t="shared" si="1737"/>
        <v>#REF!</v>
      </c>
      <c r="CQ619" s="85" t="e">
        <f>CP619/CP555</f>
        <v>#REF!</v>
      </c>
    </row>
    <row r="620" spans="1:95" ht="10.5" customHeight="1" outlineLevel="1" x14ac:dyDescent="0.25">
      <c r="A620" s="70" t="e">
        <f>IF(#REF!=1,B620&amp;D620,"")</f>
        <v>#REF!</v>
      </c>
      <c r="B620" s="114" t="s">
        <v>53</v>
      </c>
      <c r="C620" s="78" t="s">
        <v>294</v>
      </c>
      <c r="D620" s="79" t="s">
        <v>165</v>
      </c>
      <c r="E620" s="79" t="e">
        <f>D553</f>
        <v>#REF!</v>
      </c>
      <c r="F620" s="79"/>
      <c r="G620" s="85">
        <v>0</v>
      </c>
      <c r="H620" s="79"/>
      <c r="I620" s="94">
        <v>0</v>
      </c>
      <c r="J620" s="94">
        <v>0</v>
      </c>
      <c r="K620" s="94">
        <v>0</v>
      </c>
      <c r="L620" s="94">
        <v>0</v>
      </c>
      <c r="M620" s="94">
        <v>0</v>
      </c>
      <c r="N620" s="94">
        <v>0</v>
      </c>
      <c r="O620" s="94">
        <v>0</v>
      </c>
      <c r="P620" s="94">
        <v>0</v>
      </c>
      <c r="Q620" s="94">
        <v>0</v>
      </c>
      <c r="R620" s="94">
        <v>0</v>
      </c>
      <c r="S620" s="94">
        <v>0</v>
      </c>
      <c r="T620" s="94">
        <v>0</v>
      </c>
      <c r="U620" s="79"/>
      <c r="V620" s="80">
        <f t="shared" si="1728"/>
        <v>0</v>
      </c>
      <c r="W620" s="85" t="e">
        <f>V620/V555</f>
        <v>#REF!</v>
      </c>
      <c r="X620" s="60"/>
      <c r="Y620" s="94">
        <f t="array" ref="Y620">IFERROR(INDEX(#REF!,MATCH($A553&amp;$D620,#REF!,0),MATCH(Y$3,#REF!,0)),0)</f>
        <v>0</v>
      </c>
      <c r="Z620" s="94">
        <f t="array" ref="Z620">IFERROR(INDEX(#REF!,MATCH($A553&amp;$D620,#REF!,0),MATCH(Z$3,#REF!,0)),0)</f>
        <v>0</v>
      </c>
      <c r="AA620" s="94">
        <f t="array" ref="AA620">IFERROR(INDEX(#REF!,MATCH($A553&amp;$D620,#REF!,0),MATCH(AA$3,#REF!,0)),0)</f>
        <v>0</v>
      </c>
      <c r="AB620" s="94">
        <f t="array" ref="AB620">IFERROR(INDEX(#REF!,MATCH($A553&amp;$D620,#REF!,0),MATCH(AB$3,#REF!,0)),0)</f>
        <v>0</v>
      </c>
      <c r="AC620" s="94">
        <f t="array" ref="AC620">IFERROR(INDEX(#REF!,MATCH($A553&amp;$D620,#REF!,0),MATCH(AC$3,#REF!,0)),0)</f>
        <v>0</v>
      </c>
      <c r="AD620" s="94">
        <f t="array" ref="AD620">IFERROR(INDEX(#REF!,MATCH($A553&amp;$D620,#REF!,0),MATCH(AD$3,#REF!,0)),0)</f>
        <v>0</v>
      </c>
      <c r="AE620" s="94">
        <f t="array" ref="AE620">IFERROR(INDEX(#REF!,MATCH($A553&amp;$D620,#REF!,0),MATCH(AE$3,#REF!,0)),0)</f>
        <v>0</v>
      </c>
      <c r="AF620" s="94">
        <f t="array" ref="AF620">IFERROR(INDEX(#REF!,MATCH($A553&amp;$D620,#REF!,0),MATCH(AF$3,#REF!,0)),0)</f>
        <v>0</v>
      </c>
      <c r="AG620" s="94">
        <f t="array" ref="AG620">IFERROR(INDEX(#REF!,MATCH($A553&amp;$D620,#REF!,0),MATCH(AG$3,#REF!,0)),0)</f>
        <v>0</v>
      </c>
      <c r="AH620" s="94">
        <f t="array" ref="AH620">IFERROR(INDEX(#REF!,MATCH($A553&amp;$D620,#REF!,0),MATCH(AH$3,#REF!,0)),0)</f>
        <v>0</v>
      </c>
      <c r="AI620" s="94">
        <f t="array" ref="AI620">IFERROR(INDEX(#REF!,MATCH($A553&amp;$D620,#REF!,0),MATCH(AI$3,#REF!,0)),0)</f>
        <v>0</v>
      </c>
      <c r="AJ620" s="94">
        <f t="array" ref="AJ620">IFERROR(INDEX(#REF!,MATCH($A553&amp;$D620,#REF!,0),MATCH(AJ$3,#REF!,0)),0)</f>
        <v>0</v>
      </c>
      <c r="AK620" s="79"/>
      <c r="AL620" s="80">
        <f t="shared" si="1729"/>
        <v>0</v>
      </c>
      <c r="AM620" s="85" t="e">
        <f>AL620/AL555</f>
        <v>#DIV/0!</v>
      </c>
      <c r="AN620" s="60" t="e">
        <f>D553&amp;D620</f>
        <v>#REF!</v>
      </c>
      <c r="AO620" s="94">
        <f t="shared" ref="AO620:AZ620" si="1771">((AO554*$G620*--(AND($BF620=0,$BG620=0))+$BF620+AO554*$BG620)*--(AO$3&gt;=$BH620))*(1+$BJ620*--(AO$3&gt;=$BK620))*--(IFERROR(MOD(MONTH(AO$3),$BI620),0)=0)</f>
        <v>0</v>
      </c>
      <c r="AP620" s="94">
        <f t="shared" si="1771"/>
        <v>0</v>
      </c>
      <c r="AQ620" s="94">
        <f t="shared" si="1771"/>
        <v>0</v>
      </c>
      <c r="AR620" s="94">
        <f t="shared" si="1771"/>
        <v>0</v>
      </c>
      <c r="AS620" s="94">
        <f t="shared" si="1771"/>
        <v>0</v>
      </c>
      <c r="AT620" s="94">
        <f t="shared" si="1771"/>
        <v>0</v>
      </c>
      <c r="AU620" s="94">
        <f t="shared" si="1771"/>
        <v>0</v>
      </c>
      <c r="AV620" s="94">
        <f t="shared" si="1771"/>
        <v>0</v>
      </c>
      <c r="AW620" s="94">
        <f t="shared" si="1771"/>
        <v>0</v>
      </c>
      <c r="AX620" s="94">
        <f t="shared" si="1771"/>
        <v>0</v>
      </c>
      <c r="AY620" s="94">
        <f t="shared" si="1771"/>
        <v>0</v>
      </c>
      <c r="AZ620" s="94">
        <f t="shared" si="1771"/>
        <v>0</v>
      </c>
      <c r="BA620" s="79"/>
      <c r="BB620" s="80">
        <f t="shared" si="1731"/>
        <v>0</v>
      </c>
      <c r="BC620" s="85" t="e">
        <f>BB620/BB555</f>
        <v>#REF!</v>
      </c>
      <c r="BD620" s="60"/>
      <c r="BE620" s="94"/>
      <c r="BF620" s="115"/>
      <c r="BG620" s="115"/>
      <c r="BH620" s="111"/>
      <c r="BI620" s="111"/>
      <c r="BJ620" s="112">
        <v>-1</v>
      </c>
      <c r="BK620" s="111">
        <v>45658</v>
      </c>
      <c r="BL620" s="60"/>
      <c r="BM620" s="94">
        <f t="shared" ref="BM620:BX620" si="1772">((BM554*$G620*--(AND($BF620=0,$BG620=0))+$BF620+BM554*$BG620)*--(BM$3&gt;=$BH620))*(1+$BJ620*--(BM$3&gt;=$BK620))*--(IFERROR(MOD(MONTH(BM$3),$BI620),0)=0)</f>
        <v>0</v>
      </c>
      <c r="BN620" s="94">
        <f t="shared" si="1772"/>
        <v>0</v>
      </c>
      <c r="BO620" s="94">
        <f t="shared" si="1772"/>
        <v>0</v>
      </c>
      <c r="BP620" s="94">
        <f t="shared" si="1772"/>
        <v>0</v>
      </c>
      <c r="BQ620" s="94">
        <f t="shared" si="1772"/>
        <v>0</v>
      </c>
      <c r="BR620" s="94">
        <f t="shared" si="1772"/>
        <v>0</v>
      </c>
      <c r="BS620" s="94">
        <f t="shared" si="1772"/>
        <v>0</v>
      </c>
      <c r="BT620" s="94">
        <f t="shared" si="1772"/>
        <v>0</v>
      </c>
      <c r="BU620" s="94">
        <f t="shared" si="1772"/>
        <v>0</v>
      </c>
      <c r="BV620" s="94">
        <f t="shared" si="1772"/>
        <v>0</v>
      </c>
      <c r="BW620" s="94">
        <f t="shared" si="1772"/>
        <v>0</v>
      </c>
      <c r="BX620" s="94">
        <f t="shared" si="1772"/>
        <v>0</v>
      </c>
      <c r="BY620" s="79"/>
      <c r="BZ620" s="80">
        <f t="shared" si="1735"/>
        <v>0</v>
      </c>
      <c r="CA620" s="85" t="e">
        <f>BZ620/BZ555</f>
        <v>#REF!</v>
      </c>
      <c r="CB620" s="60"/>
      <c r="CC620" s="94">
        <f t="shared" ref="CC620:CN620" si="1773">((CC554*$G620*--(AND($BF620=0,$BG620=0))+$BF620+CC554*$BG620)*--(CC$3&gt;=$BH620))*(1+$BJ620*--(CC$3&gt;=$BK620))*--(IFERROR(MOD(MONTH(CC$3),$BI620),0)=0)</f>
        <v>0</v>
      </c>
      <c r="CD620" s="94">
        <f t="shared" si="1773"/>
        <v>0</v>
      </c>
      <c r="CE620" s="94">
        <f t="shared" si="1773"/>
        <v>0</v>
      </c>
      <c r="CF620" s="94">
        <f t="shared" si="1773"/>
        <v>0</v>
      </c>
      <c r="CG620" s="94">
        <f t="shared" si="1773"/>
        <v>0</v>
      </c>
      <c r="CH620" s="94">
        <f t="shared" si="1773"/>
        <v>0</v>
      </c>
      <c r="CI620" s="94">
        <f t="shared" si="1773"/>
        <v>0</v>
      </c>
      <c r="CJ620" s="94">
        <f t="shared" si="1773"/>
        <v>0</v>
      </c>
      <c r="CK620" s="94">
        <f t="shared" si="1773"/>
        <v>0</v>
      </c>
      <c r="CL620" s="94">
        <f t="shared" si="1773"/>
        <v>0</v>
      </c>
      <c r="CM620" s="94">
        <f t="shared" si="1773"/>
        <v>0</v>
      </c>
      <c r="CN620" s="94">
        <f t="shared" si="1773"/>
        <v>0</v>
      </c>
      <c r="CO620" s="79"/>
      <c r="CP620" s="80">
        <f t="shared" si="1737"/>
        <v>0</v>
      </c>
      <c r="CQ620" s="85" t="e">
        <f>CP620/CP555</f>
        <v>#REF!</v>
      </c>
    </row>
    <row r="621" spans="1:95" ht="10.5" customHeight="1" outlineLevel="1" x14ac:dyDescent="0.25">
      <c r="A621" s="70" t="e">
        <f>IF(#REF!=1,B621&amp;D621,"")</f>
        <v>#REF!</v>
      </c>
      <c r="B621" s="114" t="s">
        <v>53</v>
      </c>
      <c r="C621" s="78" t="s">
        <v>294</v>
      </c>
      <c r="D621" s="79" t="s">
        <v>166</v>
      </c>
      <c r="E621" s="79" t="e">
        <f>D553</f>
        <v>#REF!</v>
      </c>
      <c r="F621" s="79"/>
      <c r="G621" s="85">
        <v>0</v>
      </c>
      <c r="H621" s="79"/>
      <c r="I621" s="94">
        <v>0</v>
      </c>
      <c r="J621" s="94">
        <v>0</v>
      </c>
      <c r="K621" s="94">
        <v>0</v>
      </c>
      <c r="L621" s="94">
        <v>0</v>
      </c>
      <c r="M621" s="94">
        <v>0</v>
      </c>
      <c r="N621" s="94">
        <v>0</v>
      </c>
      <c r="O621" s="94">
        <v>0</v>
      </c>
      <c r="P621" s="94">
        <v>0</v>
      </c>
      <c r="Q621" s="94">
        <v>0</v>
      </c>
      <c r="R621" s="94">
        <v>0</v>
      </c>
      <c r="S621" s="94">
        <v>0</v>
      </c>
      <c r="T621" s="94">
        <v>0</v>
      </c>
      <c r="U621" s="79"/>
      <c r="V621" s="80">
        <f t="shared" si="1728"/>
        <v>0</v>
      </c>
      <c r="W621" s="85" t="e">
        <f>V621/V555</f>
        <v>#REF!</v>
      </c>
      <c r="X621" s="60"/>
      <c r="Y621" s="94">
        <f t="array" ref="Y621">IFERROR(INDEX(#REF!,MATCH($A553&amp;$D621,#REF!,0),MATCH(Y$3,#REF!,0)),0)</f>
        <v>0</v>
      </c>
      <c r="Z621" s="94">
        <f t="array" ref="Z621">IFERROR(INDEX(#REF!,MATCH($A553&amp;$D621,#REF!,0),MATCH(Z$3,#REF!,0)),0)</f>
        <v>0</v>
      </c>
      <c r="AA621" s="94">
        <f t="array" ref="AA621">IFERROR(INDEX(#REF!,MATCH($A553&amp;$D621,#REF!,0),MATCH(AA$3,#REF!,0)),0)</f>
        <v>0</v>
      </c>
      <c r="AB621" s="94">
        <f t="array" ref="AB621">IFERROR(INDEX(#REF!,MATCH($A553&amp;$D621,#REF!,0),MATCH(AB$3,#REF!,0)),0)</f>
        <v>0</v>
      </c>
      <c r="AC621" s="94">
        <f t="array" ref="AC621">IFERROR(INDEX(#REF!,MATCH($A553&amp;$D621,#REF!,0),MATCH(AC$3,#REF!,0)),0)</f>
        <v>0</v>
      </c>
      <c r="AD621" s="94">
        <f t="array" ref="AD621">IFERROR(INDEX(#REF!,MATCH($A553&amp;$D621,#REF!,0),MATCH(AD$3,#REF!,0)),0)</f>
        <v>0</v>
      </c>
      <c r="AE621" s="94">
        <f t="array" ref="AE621">IFERROR(INDEX(#REF!,MATCH($A553&amp;$D621,#REF!,0),MATCH(AE$3,#REF!,0)),0)</f>
        <v>0</v>
      </c>
      <c r="AF621" s="94">
        <f t="array" ref="AF621">IFERROR(INDEX(#REF!,MATCH($A553&amp;$D621,#REF!,0),MATCH(AF$3,#REF!,0)),0)</f>
        <v>0</v>
      </c>
      <c r="AG621" s="94">
        <f t="array" ref="AG621">IFERROR(INDEX(#REF!,MATCH($A553&amp;$D621,#REF!,0),MATCH(AG$3,#REF!,0)),0)</f>
        <v>0</v>
      </c>
      <c r="AH621" s="94">
        <f t="array" ref="AH621">IFERROR(INDEX(#REF!,MATCH($A553&amp;$D621,#REF!,0),MATCH(AH$3,#REF!,0)),0)</f>
        <v>0</v>
      </c>
      <c r="AI621" s="94">
        <f t="array" ref="AI621">IFERROR(INDEX(#REF!,MATCH($A553&amp;$D621,#REF!,0),MATCH(AI$3,#REF!,0)),0)</f>
        <v>0</v>
      </c>
      <c r="AJ621" s="94">
        <f t="array" ref="AJ621">IFERROR(INDEX(#REF!,MATCH($A553&amp;$D621,#REF!,0),MATCH(AJ$3,#REF!,0)),0)</f>
        <v>0</v>
      </c>
      <c r="AK621" s="79"/>
      <c r="AL621" s="80">
        <f t="shared" si="1729"/>
        <v>0</v>
      </c>
      <c r="AM621" s="85" t="e">
        <f>AL621/AL555</f>
        <v>#DIV/0!</v>
      </c>
      <c r="AN621" s="60" t="e">
        <f>D553&amp;D621</f>
        <v>#REF!</v>
      </c>
      <c r="AO621" s="94" t="e">
        <f t="shared" ref="AO621:AZ621" si="1774">((AO555*$G621*--(AND($BF621=0,$BG621=0))+$BF621+AO555*$BG621)*--(AO$3&gt;=$BH621))*(1+$BJ621*--(AO$3&gt;=$BK621))*--(IFERROR(MOD(MONTH(AO$3),$BI621),0)=0)</f>
        <v>#REF!</v>
      </c>
      <c r="AP621" s="94" t="e">
        <f t="shared" si="1774"/>
        <v>#REF!</v>
      </c>
      <c r="AQ621" s="94" t="e">
        <f t="shared" si="1774"/>
        <v>#REF!</v>
      </c>
      <c r="AR621" s="94" t="e">
        <f t="shared" si="1774"/>
        <v>#REF!</v>
      </c>
      <c r="AS621" s="94" t="e">
        <f t="shared" si="1774"/>
        <v>#REF!</v>
      </c>
      <c r="AT621" s="94" t="e">
        <f t="shared" si="1774"/>
        <v>#REF!</v>
      </c>
      <c r="AU621" s="94" t="e">
        <f t="shared" si="1774"/>
        <v>#REF!</v>
      </c>
      <c r="AV621" s="94" t="e">
        <f t="shared" si="1774"/>
        <v>#REF!</v>
      </c>
      <c r="AW621" s="94" t="e">
        <f t="shared" si="1774"/>
        <v>#REF!</v>
      </c>
      <c r="AX621" s="94" t="e">
        <f t="shared" si="1774"/>
        <v>#REF!</v>
      </c>
      <c r="AY621" s="94" t="e">
        <f t="shared" si="1774"/>
        <v>#REF!</v>
      </c>
      <c r="AZ621" s="94" t="e">
        <f t="shared" si="1774"/>
        <v>#REF!</v>
      </c>
      <c r="BA621" s="79"/>
      <c r="BB621" s="80" t="e">
        <f t="shared" si="1731"/>
        <v>#REF!</v>
      </c>
      <c r="BC621" s="85" t="e">
        <f>BB621/BB555</f>
        <v>#REF!</v>
      </c>
      <c r="BD621" s="60"/>
      <c r="BE621" s="94"/>
      <c r="BF621" s="115"/>
      <c r="BG621" s="115"/>
      <c r="BH621" s="111"/>
      <c r="BI621" s="111"/>
      <c r="BJ621" s="112">
        <v>-1</v>
      </c>
      <c r="BK621" s="111">
        <v>45658</v>
      </c>
      <c r="BL621" s="60"/>
      <c r="BM621" s="94" t="e">
        <f t="shared" ref="BM621:BX621" si="1775">((BM555*$G621*--(AND($BF621=0,$BG621=0))+$BF621+BM555*$BG621)*--(BM$3&gt;=$BH621))*(1+$BJ621*--(BM$3&gt;=$BK621))*--(IFERROR(MOD(MONTH(BM$3),$BI621),0)=0)</f>
        <v>#REF!</v>
      </c>
      <c r="BN621" s="94" t="e">
        <f t="shared" si="1775"/>
        <v>#REF!</v>
      </c>
      <c r="BO621" s="94" t="e">
        <f t="shared" si="1775"/>
        <v>#REF!</v>
      </c>
      <c r="BP621" s="94" t="e">
        <f t="shared" si="1775"/>
        <v>#REF!</v>
      </c>
      <c r="BQ621" s="94" t="e">
        <f t="shared" si="1775"/>
        <v>#REF!</v>
      </c>
      <c r="BR621" s="94" t="e">
        <f t="shared" si="1775"/>
        <v>#REF!</v>
      </c>
      <c r="BS621" s="94" t="e">
        <f t="shared" si="1775"/>
        <v>#REF!</v>
      </c>
      <c r="BT621" s="94" t="e">
        <f t="shared" si="1775"/>
        <v>#REF!</v>
      </c>
      <c r="BU621" s="94" t="e">
        <f t="shared" si="1775"/>
        <v>#REF!</v>
      </c>
      <c r="BV621" s="94" t="e">
        <f t="shared" si="1775"/>
        <v>#REF!</v>
      </c>
      <c r="BW621" s="94" t="e">
        <f t="shared" si="1775"/>
        <v>#REF!</v>
      </c>
      <c r="BX621" s="94" t="e">
        <f t="shared" si="1775"/>
        <v>#REF!</v>
      </c>
      <c r="BY621" s="79"/>
      <c r="BZ621" s="80" t="e">
        <f t="shared" si="1735"/>
        <v>#REF!</v>
      </c>
      <c r="CA621" s="85" t="e">
        <f>BZ621/BZ555</f>
        <v>#REF!</v>
      </c>
      <c r="CB621" s="60"/>
      <c r="CC621" s="94" t="e">
        <f t="shared" ref="CC621:CN621" si="1776">((CC555*$G621*--(AND($BF621=0,$BG621=0))+$BF621+CC555*$BG621)*--(CC$3&gt;=$BH621))*(1+$BJ621*--(CC$3&gt;=$BK621))*--(IFERROR(MOD(MONTH(CC$3),$BI621),0)=0)</f>
        <v>#REF!</v>
      </c>
      <c r="CD621" s="94" t="e">
        <f t="shared" si="1776"/>
        <v>#REF!</v>
      </c>
      <c r="CE621" s="94" t="e">
        <f t="shared" si="1776"/>
        <v>#REF!</v>
      </c>
      <c r="CF621" s="94" t="e">
        <f t="shared" si="1776"/>
        <v>#REF!</v>
      </c>
      <c r="CG621" s="94" t="e">
        <f t="shared" si="1776"/>
        <v>#REF!</v>
      </c>
      <c r="CH621" s="94" t="e">
        <f t="shared" si="1776"/>
        <v>#REF!</v>
      </c>
      <c r="CI621" s="94" t="e">
        <f t="shared" si="1776"/>
        <v>#REF!</v>
      </c>
      <c r="CJ621" s="94" t="e">
        <f t="shared" si="1776"/>
        <v>#REF!</v>
      </c>
      <c r="CK621" s="94" t="e">
        <f t="shared" si="1776"/>
        <v>#REF!</v>
      </c>
      <c r="CL621" s="94" t="e">
        <f t="shared" si="1776"/>
        <v>#REF!</v>
      </c>
      <c r="CM621" s="94" t="e">
        <f t="shared" si="1776"/>
        <v>#REF!</v>
      </c>
      <c r="CN621" s="94" t="e">
        <f t="shared" si="1776"/>
        <v>#REF!</v>
      </c>
      <c r="CO621" s="79"/>
      <c r="CP621" s="80" t="e">
        <f t="shared" si="1737"/>
        <v>#REF!</v>
      </c>
      <c r="CQ621" s="85" t="e">
        <f>CP621/CP555</f>
        <v>#REF!</v>
      </c>
    </row>
    <row r="622" spans="1:95" ht="10.5" customHeight="1" outlineLevel="1" x14ac:dyDescent="0.25">
      <c r="A622" s="70" t="e">
        <f>IF(#REF!=1,B622&amp;D622,"")</f>
        <v>#REF!</v>
      </c>
      <c r="B622" s="114" t="s">
        <v>53</v>
      </c>
      <c r="C622" s="78" t="s">
        <v>295</v>
      </c>
      <c r="D622" s="79" t="s">
        <v>167</v>
      </c>
      <c r="E622" s="79" t="e">
        <f>D553</f>
        <v>#REF!</v>
      </c>
      <c r="F622" s="79"/>
      <c r="G622" s="85">
        <v>0</v>
      </c>
      <c r="H622" s="79"/>
      <c r="I622" s="94">
        <v>0</v>
      </c>
      <c r="J622" s="94">
        <v>0</v>
      </c>
      <c r="K622" s="94">
        <v>0</v>
      </c>
      <c r="L622" s="94">
        <v>0</v>
      </c>
      <c r="M622" s="94">
        <v>0</v>
      </c>
      <c r="N622" s="94">
        <v>0</v>
      </c>
      <c r="O622" s="94">
        <v>0</v>
      </c>
      <c r="P622" s="94">
        <v>0</v>
      </c>
      <c r="Q622" s="94">
        <v>0</v>
      </c>
      <c r="R622" s="94">
        <v>0</v>
      </c>
      <c r="S622" s="94">
        <v>0</v>
      </c>
      <c r="T622" s="94">
        <v>0</v>
      </c>
      <c r="U622" s="79"/>
      <c r="V622" s="80">
        <f t="shared" si="1728"/>
        <v>0</v>
      </c>
      <c r="W622" s="85" t="e">
        <f>V622/V555</f>
        <v>#REF!</v>
      </c>
      <c r="X622" s="60"/>
      <c r="Y622" s="94">
        <f t="array" ref="Y622">IFERROR(INDEX(#REF!,MATCH($A553&amp;$D622,#REF!,0),MATCH(Y$3,#REF!,0)),0)</f>
        <v>0</v>
      </c>
      <c r="Z622" s="94">
        <f t="array" ref="Z622">IFERROR(INDEX(#REF!,MATCH($A553&amp;$D622,#REF!,0),MATCH(Z$3,#REF!,0)),0)</f>
        <v>0</v>
      </c>
      <c r="AA622" s="94">
        <f t="array" ref="AA622">IFERROR(INDEX(#REF!,MATCH($A553&amp;$D622,#REF!,0),MATCH(AA$3,#REF!,0)),0)</f>
        <v>0</v>
      </c>
      <c r="AB622" s="94">
        <f t="array" ref="AB622">IFERROR(INDEX(#REF!,MATCH($A553&amp;$D622,#REF!,0),MATCH(AB$3,#REF!,0)),0)</f>
        <v>0</v>
      </c>
      <c r="AC622" s="94">
        <f t="array" ref="AC622">IFERROR(INDEX(#REF!,MATCH($A553&amp;$D622,#REF!,0),MATCH(AC$3,#REF!,0)),0)</f>
        <v>0</v>
      </c>
      <c r="AD622" s="94">
        <f t="array" ref="AD622">IFERROR(INDEX(#REF!,MATCH($A553&amp;$D622,#REF!,0),MATCH(AD$3,#REF!,0)),0)</f>
        <v>0</v>
      </c>
      <c r="AE622" s="94">
        <f t="array" ref="AE622">IFERROR(INDEX(#REF!,MATCH($A553&amp;$D622,#REF!,0),MATCH(AE$3,#REF!,0)),0)</f>
        <v>0</v>
      </c>
      <c r="AF622" s="94">
        <f t="array" ref="AF622">IFERROR(INDEX(#REF!,MATCH($A553&amp;$D622,#REF!,0),MATCH(AF$3,#REF!,0)),0)</f>
        <v>0</v>
      </c>
      <c r="AG622" s="94">
        <f t="array" ref="AG622">IFERROR(INDEX(#REF!,MATCH($A553&amp;$D622,#REF!,0),MATCH(AG$3,#REF!,0)),0)</f>
        <v>0</v>
      </c>
      <c r="AH622" s="94">
        <f t="array" ref="AH622">IFERROR(INDEX(#REF!,MATCH($A553&amp;$D622,#REF!,0),MATCH(AH$3,#REF!,0)),0)</f>
        <v>0</v>
      </c>
      <c r="AI622" s="94">
        <f t="array" ref="AI622">IFERROR(INDEX(#REF!,MATCH($A553&amp;$D622,#REF!,0),MATCH(AI$3,#REF!,0)),0)</f>
        <v>0</v>
      </c>
      <c r="AJ622" s="94">
        <f t="array" ref="AJ622">IFERROR(INDEX(#REF!,MATCH($A553&amp;$D622,#REF!,0),MATCH(AJ$3,#REF!,0)),0)</f>
        <v>0</v>
      </c>
      <c r="AK622" s="79"/>
      <c r="AL622" s="80">
        <f t="shared" si="1729"/>
        <v>0</v>
      </c>
      <c r="AM622" s="85" t="e">
        <f>AL622/AL555</f>
        <v>#DIV/0!</v>
      </c>
      <c r="AN622" s="60" t="e">
        <f>D553&amp;D622</f>
        <v>#REF!</v>
      </c>
      <c r="AO622" s="94" t="e">
        <f t="shared" ref="AO622:AZ622" si="1777">((AO555*$G622*--(AND($BF622=0,$BG622=0))+$BF622+AO555*$BG622)*--(AO$3&gt;=$BH622))*(1+$BJ622*--(AO$3&gt;=$BK622))*--(IFERROR(MOD(MONTH(AO$3),$BI622),0)=0)</f>
        <v>#REF!</v>
      </c>
      <c r="AP622" s="94" t="e">
        <f t="shared" si="1777"/>
        <v>#REF!</v>
      </c>
      <c r="AQ622" s="94" t="e">
        <f t="shared" si="1777"/>
        <v>#REF!</v>
      </c>
      <c r="AR622" s="94" t="e">
        <f t="shared" si="1777"/>
        <v>#REF!</v>
      </c>
      <c r="AS622" s="94" t="e">
        <f t="shared" si="1777"/>
        <v>#REF!</v>
      </c>
      <c r="AT622" s="94" t="e">
        <f t="shared" si="1777"/>
        <v>#REF!</v>
      </c>
      <c r="AU622" s="94" t="e">
        <f t="shared" si="1777"/>
        <v>#REF!</v>
      </c>
      <c r="AV622" s="94" t="e">
        <f t="shared" si="1777"/>
        <v>#REF!</v>
      </c>
      <c r="AW622" s="94" t="e">
        <f t="shared" si="1777"/>
        <v>#REF!</v>
      </c>
      <c r="AX622" s="94" t="e">
        <f t="shared" si="1777"/>
        <v>#REF!</v>
      </c>
      <c r="AY622" s="94" t="e">
        <f t="shared" si="1777"/>
        <v>#REF!</v>
      </c>
      <c r="AZ622" s="94" t="e">
        <f t="shared" si="1777"/>
        <v>#REF!</v>
      </c>
      <c r="BA622" s="79"/>
      <c r="BB622" s="80" t="e">
        <f t="shared" si="1731"/>
        <v>#REF!</v>
      </c>
      <c r="BC622" s="85" t="e">
        <f>BB622/BB555</f>
        <v>#REF!</v>
      </c>
      <c r="BD622" s="60"/>
      <c r="BE622" s="94"/>
      <c r="BF622" s="115"/>
      <c r="BG622" s="115"/>
      <c r="BH622" s="111"/>
      <c r="BI622" s="111"/>
      <c r="BJ622" s="112">
        <v>-1</v>
      </c>
      <c r="BK622" s="111">
        <v>45658</v>
      </c>
      <c r="BL622" s="60"/>
      <c r="BM622" s="94" t="e">
        <f t="shared" ref="BM622:BX622" si="1778">((BM555*$G622*--(AND($BF622=0,$BG622=0))+$BF622+BM555*$BG622)*--(BM$3&gt;=$BH622))*(1+$BJ622*--(BM$3&gt;=$BK622))*--(IFERROR(MOD(MONTH(BM$3),$BI622),0)=0)</f>
        <v>#REF!</v>
      </c>
      <c r="BN622" s="94" t="e">
        <f t="shared" si="1778"/>
        <v>#REF!</v>
      </c>
      <c r="BO622" s="94" t="e">
        <f t="shared" si="1778"/>
        <v>#REF!</v>
      </c>
      <c r="BP622" s="94" t="e">
        <f t="shared" si="1778"/>
        <v>#REF!</v>
      </c>
      <c r="BQ622" s="94" t="e">
        <f t="shared" si="1778"/>
        <v>#REF!</v>
      </c>
      <c r="BR622" s="94" t="e">
        <f t="shared" si="1778"/>
        <v>#REF!</v>
      </c>
      <c r="BS622" s="94" t="e">
        <f t="shared" si="1778"/>
        <v>#REF!</v>
      </c>
      <c r="BT622" s="94" t="e">
        <f t="shared" si="1778"/>
        <v>#REF!</v>
      </c>
      <c r="BU622" s="94" t="e">
        <f t="shared" si="1778"/>
        <v>#REF!</v>
      </c>
      <c r="BV622" s="94" t="e">
        <f t="shared" si="1778"/>
        <v>#REF!</v>
      </c>
      <c r="BW622" s="94" t="e">
        <f t="shared" si="1778"/>
        <v>#REF!</v>
      </c>
      <c r="BX622" s="94" t="e">
        <f t="shared" si="1778"/>
        <v>#REF!</v>
      </c>
      <c r="BY622" s="79"/>
      <c r="BZ622" s="80" t="e">
        <f t="shared" si="1735"/>
        <v>#REF!</v>
      </c>
      <c r="CA622" s="85" t="e">
        <f>BZ622/BZ555</f>
        <v>#REF!</v>
      </c>
      <c r="CB622" s="60"/>
      <c r="CC622" s="94" t="e">
        <f t="shared" ref="CC622:CN622" si="1779">((CC555*$G622*--(AND($BF622=0,$BG622=0))+$BF622+CC555*$BG622)*--(CC$3&gt;=$BH622))*(1+$BJ622*--(CC$3&gt;=$BK622))*--(IFERROR(MOD(MONTH(CC$3),$BI622),0)=0)</f>
        <v>#REF!</v>
      </c>
      <c r="CD622" s="94" t="e">
        <f t="shared" si="1779"/>
        <v>#REF!</v>
      </c>
      <c r="CE622" s="94" t="e">
        <f t="shared" si="1779"/>
        <v>#REF!</v>
      </c>
      <c r="CF622" s="94" t="e">
        <f t="shared" si="1779"/>
        <v>#REF!</v>
      </c>
      <c r="CG622" s="94" t="e">
        <f t="shared" si="1779"/>
        <v>#REF!</v>
      </c>
      <c r="CH622" s="94" t="e">
        <f t="shared" si="1779"/>
        <v>#REF!</v>
      </c>
      <c r="CI622" s="94" t="e">
        <f t="shared" si="1779"/>
        <v>#REF!</v>
      </c>
      <c r="CJ622" s="94" t="e">
        <f t="shared" si="1779"/>
        <v>#REF!</v>
      </c>
      <c r="CK622" s="94" t="e">
        <f t="shared" si="1779"/>
        <v>#REF!</v>
      </c>
      <c r="CL622" s="94" t="e">
        <f t="shared" si="1779"/>
        <v>#REF!</v>
      </c>
      <c r="CM622" s="94" t="e">
        <f t="shared" si="1779"/>
        <v>#REF!</v>
      </c>
      <c r="CN622" s="94" t="e">
        <f t="shared" si="1779"/>
        <v>#REF!</v>
      </c>
      <c r="CO622" s="79"/>
      <c r="CP622" s="80" t="e">
        <f t="shared" si="1737"/>
        <v>#REF!</v>
      </c>
      <c r="CQ622" s="85" t="e">
        <f>CP622/CP555</f>
        <v>#REF!</v>
      </c>
    </row>
    <row r="623" spans="1:95" ht="10.5" customHeight="1" x14ac:dyDescent="0.25">
      <c r="A623" s="70" t="e">
        <f>IF(#REF!=1,B623&amp;D623,"")</f>
        <v>#REF!</v>
      </c>
      <c r="B623" s="114" t="s">
        <v>53</v>
      </c>
      <c r="C623" s="75" t="s">
        <v>168</v>
      </c>
      <c r="D623" s="92" t="s">
        <v>168</v>
      </c>
      <c r="E623" s="92" t="e">
        <f>D553</f>
        <v>#REF!</v>
      </c>
      <c r="F623" s="60"/>
      <c r="G623" s="66">
        <v>0</v>
      </c>
      <c r="H623" s="60"/>
      <c r="I623" s="65">
        <v>0</v>
      </c>
      <c r="J623" s="65">
        <v>0</v>
      </c>
      <c r="K623" s="65">
        <v>0</v>
      </c>
      <c r="L623" s="65">
        <v>0</v>
      </c>
      <c r="M623" s="65">
        <v>0</v>
      </c>
      <c r="N623" s="65">
        <v>0</v>
      </c>
      <c r="O623" s="65">
        <v>0</v>
      </c>
      <c r="P623" s="65">
        <v>0</v>
      </c>
      <c r="Q623" s="65">
        <v>0</v>
      </c>
      <c r="R623" s="65">
        <v>0</v>
      </c>
      <c r="S623" s="65">
        <v>0</v>
      </c>
      <c r="T623" s="65">
        <v>0</v>
      </c>
      <c r="U623" s="60"/>
      <c r="V623" s="65">
        <f t="shared" si="1728"/>
        <v>0</v>
      </c>
      <c r="W623" s="66" t="e">
        <f>V623/V555</f>
        <v>#REF!</v>
      </c>
      <c r="X623" s="60"/>
      <c r="Y623" s="65">
        <f t="shared" ref="Y623:AJ623" si="1780">((Y555*$G623*--(AND($BF623=0,$BG623=0))+$BF623+Y555*$BG623)*--(Y$3&gt;=$BH623))*(1+$BJ623*--(Y$3&gt;=$BK623))*--(IFERROR(MOD(MONTH(Y$3),$BI623),0)=0)</f>
        <v>0</v>
      </c>
      <c r="Z623" s="65">
        <f t="shared" si="1780"/>
        <v>0</v>
      </c>
      <c r="AA623" s="65">
        <f t="shared" si="1780"/>
        <v>0</v>
      </c>
      <c r="AB623" s="65">
        <f t="shared" si="1780"/>
        <v>0</v>
      </c>
      <c r="AC623" s="65">
        <f t="shared" si="1780"/>
        <v>0</v>
      </c>
      <c r="AD623" s="65">
        <f t="shared" si="1780"/>
        <v>0</v>
      </c>
      <c r="AE623" s="65">
        <f t="shared" si="1780"/>
        <v>0</v>
      </c>
      <c r="AF623" s="65">
        <f t="shared" si="1780"/>
        <v>0</v>
      </c>
      <c r="AG623" s="65">
        <f t="shared" si="1780"/>
        <v>0</v>
      </c>
      <c r="AH623" s="65">
        <f t="shared" si="1780"/>
        <v>0</v>
      </c>
      <c r="AI623" s="65">
        <f t="shared" si="1780"/>
        <v>0</v>
      </c>
      <c r="AJ623" s="65">
        <f t="shared" si="1780"/>
        <v>0</v>
      </c>
      <c r="AK623" s="60"/>
      <c r="AL623" s="65">
        <f t="shared" si="1729"/>
        <v>0</v>
      </c>
      <c r="AM623" s="66" t="e">
        <f>AL623/AL555</f>
        <v>#DIV/0!</v>
      </c>
      <c r="AN623" s="60" t="e">
        <f>D553&amp;D623</f>
        <v>#REF!</v>
      </c>
      <c r="AO623" s="65" t="e">
        <f t="shared" ref="AO623:AZ623" si="1781">((AO555*$G623*--(AND($BF623=0,$BG623=0))+$BF623+AO555*$BG623)*--(AO$3&gt;=$BH623))*(1+$BJ623*--(AO$3&gt;=$BK623))*--(IFERROR(MOD(MONTH(AO$3),$BI623),0)=0)</f>
        <v>#REF!</v>
      </c>
      <c r="AP623" s="65" t="e">
        <f t="shared" si="1781"/>
        <v>#REF!</v>
      </c>
      <c r="AQ623" s="65" t="e">
        <f t="shared" si="1781"/>
        <v>#REF!</v>
      </c>
      <c r="AR623" s="65" t="e">
        <f t="shared" si="1781"/>
        <v>#REF!</v>
      </c>
      <c r="AS623" s="65" t="e">
        <f t="shared" si="1781"/>
        <v>#REF!</v>
      </c>
      <c r="AT623" s="65" t="e">
        <f t="shared" si="1781"/>
        <v>#REF!</v>
      </c>
      <c r="AU623" s="65" t="e">
        <f t="shared" si="1781"/>
        <v>#REF!</v>
      </c>
      <c r="AV623" s="65" t="e">
        <f t="shared" si="1781"/>
        <v>#REF!</v>
      </c>
      <c r="AW623" s="65" t="e">
        <f t="shared" si="1781"/>
        <v>#REF!</v>
      </c>
      <c r="AX623" s="65" t="e">
        <f t="shared" si="1781"/>
        <v>#REF!</v>
      </c>
      <c r="AY623" s="65" t="e">
        <f t="shared" si="1781"/>
        <v>#REF!</v>
      </c>
      <c r="AZ623" s="65" t="e">
        <f t="shared" si="1781"/>
        <v>#REF!</v>
      </c>
      <c r="BA623" s="60"/>
      <c r="BB623" s="65" t="e">
        <f t="shared" si="1731"/>
        <v>#REF!</v>
      </c>
      <c r="BC623" s="66" t="e">
        <f>BB623/BB555</f>
        <v>#REF!</v>
      </c>
      <c r="BD623" s="60"/>
      <c r="BE623" s="66"/>
      <c r="BF623" s="105"/>
      <c r="BG623" s="105"/>
      <c r="BH623" s="107"/>
      <c r="BI623" s="107"/>
      <c r="BJ623" s="77">
        <v>-1</v>
      </c>
      <c r="BK623" s="107">
        <v>45658</v>
      </c>
      <c r="BL623" s="60"/>
      <c r="BM623" s="65" t="e">
        <f t="shared" ref="BM623:BX623" si="1782">((BM555*$G623*--(AND($BF623=0,$BG623=0))+$BF623+BM555*$BG623)*--(BM$3&gt;=$BH623))*(1+$BJ623*--(BM$3&gt;=$BK623))*--(IFERROR(MOD(MONTH(BM$3),$BI623),0)=0)</f>
        <v>#REF!</v>
      </c>
      <c r="BN623" s="65" t="e">
        <f t="shared" si="1782"/>
        <v>#REF!</v>
      </c>
      <c r="BO623" s="65" t="e">
        <f t="shared" si="1782"/>
        <v>#REF!</v>
      </c>
      <c r="BP623" s="65" t="e">
        <f t="shared" si="1782"/>
        <v>#REF!</v>
      </c>
      <c r="BQ623" s="65" t="e">
        <f t="shared" si="1782"/>
        <v>#REF!</v>
      </c>
      <c r="BR623" s="65" t="e">
        <f t="shared" si="1782"/>
        <v>#REF!</v>
      </c>
      <c r="BS623" s="65" t="e">
        <f t="shared" si="1782"/>
        <v>#REF!</v>
      </c>
      <c r="BT623" s="65" t="e">
        <f t="shared" si="1782"/>
        <v>#REF!</v>
      </c>
      <c r="BU623" s="65" t="e">
        <f t="shared" si="1782"/>
        <v>#REF!</v>
      </c>
      <c r="BV623" s="65" t="e">
        <f t="shared" si="1782"/>
        <v>#REF!</v>
      </c>
      <c r="BW623" s="65" t="e">
        <f t="shared" si="1782"/>
        <v>#REF!</v>
      </c>
      <c r="BX623" s="65" t="e">
        <f t="shared" si="1782"/>
        <v>#REF!</v>
      </c>
      <c r="BY623" s="60"/>
      <c r="BZ623" s="65" t="e">
        <f t="shared" si="1735"/>
        <v>#REF!</v>
      </c>
      <c r="CA623" s="66" t="e">
        <f>BZ623/BZ555</f>
        <v>#REF!</v>
      </c>
      <c r="CB623" s="60"/>
      <c r="CC623" s="65" t="e">
        <f t="shared" ref="CC623:CN623" si="1783">((CC555*$G623*--(AND($BF623=0,$BG623=0))+$BF623+CC555*$BG623)*--(CC$3&gt;=$BH623))*(1+$BJ623*--(CC$3&gt;=$BK623))*--(IFERROR(MOD(MONTH(CC$3),$BI623),0)=0)</f>
        <v>#REF!</v>
      </c>
      <c r="CD623" s="65" t="e">
        <f t="shared" si="1783"/>
        <v>#REF!</v>
      </c>
      <c r="CE623" s="65" t="e">
        <f t="shared" si="1783"/>
        <v>#REF!</v>
      </c>
      <c r="CF623" s="65" t="e">
        <f t="shared" si="1783"/>
        <v>#REF!</v>
      </c>
      <c r="CG623" s="65" t="e">
        <f t="shared" si="1783"/>
        <v>#REF!</v>
      </c>
      <c r="CH623" s="65" t="e">
        <f t="shared" si="1783"/>
        <v>#REF!</v>
      </c>
      <c r="CI623" s="65" t="e">
        <f t="shared" si="1783"/>
        <v>#REF!</v>
      </c>
      <c r="CJ623" s="65" t="e">
        <f t="shared" si="1783"/>
        <v>#REF!</v>
      </c>
      <c r="CK623" s="65" t="e">
        <f t="shared" si="1783"/>
        <v>#REF!</v>
      </c>
      <c r="CL623" s="65" t="e">
        <f t="shared" si="1783"/>
        <v>#REF!</v>
      </c>
      <c r="CM623" s="65" t="e">
        <f t="shared" si="1783"/>
        <v>#REF!</v>
      </c>
      <c r="CN623" s="65" t="e">
        <f t="shared" si="1783"/>
        <v>#REF!</v>
      </c>
      <c r="CO623" s="60"/>
      <c r="CP623" s="65" t="e">
        <f t="shared" si="1737"/>
        <v>#REF!</v>
      </c>
      <c r="CQ623" s="66" t="e">
        <f>CP623/CP555</f>
        <v>#REF!</v>
      </c>
    </row>
    <row r="624" spans="1:95" ht="10.5" customHeight="1" x14ac:dyDescent="0.25">
      <c r="A624" s="70" t="e">
        <f>IF(#REF!=1,B624&amp;D624,"")</f>
        <v>#REF!</v>
      </c>
      <c r="B624" s="114" t="s">
        <v>53</v>
      </c>
      <c r="C624" s="75" t="s">
        <v>296</v>
      </c>
      <c r="D624" s="92" t="s">
        <v>169</v>
      </c>
      <c r="E624" s="92" t="e">
        <f>D553</f>
        <v>#REF!</v>
      </c>
      <c r="F624" s="60"/>
      <c r="G624" s="66">
        <v>0</v>
      </c>
      <c r="H624" s="60"/>
      <c r="I624" s="65">
        <v>0</v>
      </c>
      <c r="J624" s="65">
        <v>0</v>
      </c>
      <c r="K624" s="65">
        <v>0</v>
      </c>
      <c r="L624" s="65">
        <v>0</v>
      </c>
      <c r="M624" s="65">
        <v>0</v>
      </c>
      <c r="N624" s="65">
        <v>0</v>
      </c>
      <c r="O624" s="65">
        <v>0</v>
      </c>
      <c r="P624" s="65">
        <v>0</v>
      </c>
      <c r="Q624" s="65">
        <v>0</v>
      </c>
      <c r="R624" s="65">
        <v>0</v>
      </c>
      <c r="S624" s="65">
        <v>0</v>
      </c>
      <c r="T624" s="65">
        <v>0</v>
      </c>
      <c r="U624" s="60"/>
      <c r="V624" s="65">
        <f t="shared" si="1728"/>
        <v>0</v>
      </c>
      <c r="W624" s="66" t="e">
        <f>V624/V555</f>
        <v>#REF!</v>
      </c>
      <c r="X624" s="60"/>
      <c r="Y624" s="65">
        <f t="shared" ref="Y624:AJ624" si="1784">((Y555*$G624*--(AND($BF624=0,$BG624=0))+$BF624+Y555*$BG624)*--(Y$3&gt;=$BH624))*(1+$BJ624*--(Y$3&gt;=$BK624))*--(IFERROR(MOD(MONTH(Y$3),$BI624),0)=0)</f>
        <v>0</v>
      </c>
      <c r="Z624" s="65">
        <f t="shared" si="1784"/>
        <v>0</v>
      </c>
      <c r="AA624" s="65">
        <f t="shared" si="1784"/>
        <v>0</v>
      </c>
      <c r="AB624" s="65">
        <f t="shared" si="1784"/>
        <v>0</v>
      </c>
      <c r="AC624" s="65">
        <f t="shared" si="1784"/>
        <v>0</v>
      </c>
      <c r="AD624" s="65">
        <f t="shared" si="1784"/>
        <v>0</v>
      </c>
      <c r="AE624" s="65">
        <f t="shared" si="1784"/>
        <v>0</v>
      </c>
      <c r="AF624" s="65">
        <f t="shared" si="1784"/>
        <v>0</v>
      </c>
      <c r="AG624" s="65">
        <f t="shared" si="1784"/>
        <v>0</v>
      </c>
      <c r="AH624" s="65">
        <f t="shared" si="1784"/>
        <v>0</v>
      </c>
      <c r="AI624" s="65">
        <f t="shared" si="1784"/>
        <v>0</v>
      </c>
      <c r="AJ624" s="65">
        <f t="shared" si="1784"/>
        <v>0</v>
      </c>
      <c r="AK624" s="60"/>
      <c r="AL624" s="65">
        <f t="shared" si="1729"/>
        <v>0</v>
      </c>
      <c r="AM624" s="66" t="e">
        <f>AL624/AL555</f>
        <v>#DIV/0!</v>
      </c>
      <c r="AN624" s="60" t="e">
        <f>D553&amp;D624</f>
        <v>#REF!</v>
      </c>
      <c r="AO624" s="65" t="e">
        <f t="shared" ref="AO624:AZ624" si="1785">((AO555*$G624*--(AND($BF624=0,$BG624=0))+$BF624+AO555*$BG624)*--(AO$3&gt;=$BH624))*(1+$BJ624*--(AO$3&gt;=$BK624))*--(IFERROR(MOD(MONTH(AO$3),$BI624),0)=0)</f>
        <v>#REF!</v>
      </c>
      <c r="AP624" s="65" t="e">
        <f t="shared" si="1785"/>
        <v>#REF!</v>
      </c>
      <c r="AQ624" s="65" t="e">
        <f t="shared" si="1785"/>
        <v>#REF!</v>
      </c>
      <c r="AR624" s="65" t="e">
        <f t="shared" si="1785"/>
        <v>#REF!</v>
      </c>
      <c r="AS624" s="65" t="e">
        <f t="shared" si="1785"/>
        <v>#REF!</v>
      </c>
      <c r="AT624" s="65" t="e">
        <f t="shared" si="1785"/>
        <v>#REF!</v>
      </c>
      <c r="AU624" s="65" t="e">
        <f t="shared" si="1785"/>
        <v>#REF!</v>
      </c>
      <c r="AV624" s="65" t="e">
        <f t="shared" si="1785"/>
        <v>#REF!</v>
      </c>
      <c r="AW624" s="65" t="e">
        <f t="shared" si="1785"/>
        <v>#REF!</v>
      </c>
      <c r="AX624" s="65" t="e">
        <f t="shared" si="1785"/>
        <v>#REF!</v>
      </c>
      <c r="AY624" s="65" t="e">
        <f t="shared" si="1785"/>
        <v>#REF!</v>
      </c>
      <c r="AZ624" s="65" t="e">
        <f t="shared" si="1785"/>
        <v>#REF!</v>
      </c>
      <c r="BA624" s="60"/>
      <c r="BB624" s="65" t="e">
        <f t="shared" si="1731"/>
        <v>#REF!</v>
      </c>
      <c r="BC624" s="66" t="e">
        <f>BB624/BB555</f>
        <v>#REF!</v>
      </c>
      <c r="BD624" s="60"/>
      <c r="BE624" s="66"/>
      <c r="BF624" s="105"/>
      <c r="BG624" s="77"/>
      <c r="BH624" s="107"/>
      <c r="BI624" s="107"/>
      <c r="BJ624" s="77">
        <v>-1</v>
      </c>
      <c r="BK624" s="107">
        <v>45658</v>
      </c>
      <c r="BL624" s="60"/>
      <c r="BM624" s="65" t="e">
        <f t="shared" ref="BM624:BX624" si="1786">((BM555*$G624*--(AND($BF624=0,$BG624=0))+$BF624+BM555*$BG624)*--(BM$3&gt;=$BH624))*(1+$BJ624*--(BM$3&gt;=$BK624))*--(IFERROR(MOD(MONTH(BM$3),$BI624),0)=0)</f>
        <v>#REF!</v>
      </c>
      <c r="BN624" s="65" t="e">
        <f t="shared" si="1786"/>
        <v>#REF!</v>
      </c>
      <c r="BO624" s="65" t="e">
        <f t="shared" si="1786"/>
        <v>#REF!</v>
      </c>
      <c r="BP624" s="65" t="e">
        <f t="shared" si="1786"/>
        <v>#REF!</v>
      </c>
      <c r="BQ624" s="65" t="e">
        <f t="shared" si="1786"/>
        <v>#REF!</v>
      </c>
      <c r="BR624" s="65" t="e">
        <f t="shared" si="1786"/>
        <v>#REF!</v>
      </c>
      <c r="BS624" s="65" t="e">
        <f t="shared" si="1786"/>
        <v>#REF!</v>
      </c>
      <c r="BT624" s="65" t="e">
        <f t="shared" si="1786"/>
        <v>#REF!</v>
      </c>
      <c r="BU624" s="65" t="e">
        <f t="shared" si="1786"/>
        <v>#REF!</v>
      </c>
      <c r="BV624" s="65" t="e">
        <f t="shared" si="1786"/>
        <v>#REF!</v>
      </c>
      <c r="BW624" s="65" t="e">
        <f t="shared" si="1786"/>
        <v>#REF!</v>
      </c>
      <c r="BX624" s="65" t="e">
        <f t="shared" si="1786"/>
        <v>#REF!</v>
      </c>
      <c r="BY624" s="60"/>
      <c r="BZ624" s="65" t="e">
        <f t="shared" si="1735"/>
        <v>#REF!</v>
      </c>
      <c r="CA624" s="66" t="e">
        <f>BZ624/BZ555</f>
        <v>#REF!</v>
      </c>
      <c r="CB624" s="60"/>
      <c r="CC624" s="65" t="e">
        <f t="shared" ref="CC624:CN624" si="1787">((CC555*$G624*--(AND($BF624=0,$BG624=0))+$BF624+CC555*$BG624)*--(CC$3&gt;=$BH624))*(1+$BJ624*--(CC$3&gt;=$BK624))*--(IFERROR(MOD(MONTH(CC$3),$BI624),0)=0)</f>
        <v>#REF!</v>
      </c>
      <c r="CD624" s="65" t="e">
        <f t="shared" si="1787"/>
        <v>#REF!</v>
      </c>
      <c r="CE624" s="65" t="e">
        <f t="shared" si="1787"/>
        <v>#REF!</v>
      </c>
      <c r="CF624" s="65" t="e">
        <f t="shared" si="1787"/>
        <v>#REF!</v>
      </c>
      <c r="CG624" s="65" t="e">
        <f t="shared" si="1787"/>
        <v>#REF!</v>
      </c>
      <c r="CH624" s="65" t="e">
        <f t="shared" si="1787"/>
        <v>#REF!</v>
      </c>
      <c r="CI624" s="65" t="e">
        <f t="shared" si="1787"/>
        <v>#REF!</v>
      </c>
      <c r="CJ624" s="65" t="e">
        <f t="shared" si="1787"/>
        <v>#REF!</v>
      </c>
      <c r="CK624" s="65" t="e">
        <f t="shared" si="1787"/>
        <v>#REF!</v>
      </c>
      <c r="CL624" s="65" t="e">
        <f t="shared" si="1787"/>
        <v>#REF!</v>
      </c>
      <c r="CM624" s="65" t="e">
        <f t="shared" si="1787"/>
        <v>#REF!</v>
      </c>
      <c r="CN624" s="65" t="e">
        <f t="shared" si="1787"/>
        <v>#REF!</v>
      </c>
      <c r="CO624" s="60"/>
      <c r="CP624" s="65" t="e">
        <f t="shared" si="1737"/>
        <v>#REF!</v>
      </c>
      <c r="CQ624" s="66" t="e">
        <f>CP624/CP555</f>
        <v>#REF!</v>
      </c>
    </row>
    <row r="625" spans="1:95" ht="10.5" customHeight="1" x14ac:dyDescent="0.25">
      <c r="A625" s="70" t="e">
        <f>IF(#REF!=1,B625&amp;D625,"")</f>
        <v>#REF!</v>
      </c>
      <c r="B625" s="114" t="s">
        <v>53</v>
      </c>
      <c r="C625" s="70" t="s">
        <v>297</v>
      </c>
      <c r="D625" s="92" t="s">
        <v>170</v>
      </c>
      <c r="E625" s="92" t="e">
        <f>D553</f>
        <v>#REF!</v>
      </c>
      <c r="F625" s="60"/>
      <c r="G625" s="66">
        <v>0</v>
      </c>
      <c r="H625" s="60"/>
      <c r="I625" s="65">
        <v>0</v>
      </c>
      <c r="J625" s="65">
        <v>0</v>
      </c>
      <c r="K625" s="65">
        <v>0</v>
      </c>
      <c r="L625" s="65">
        <v>0</v>
      </c>
      <c r="M625" s="65">
        <v>0</v>
      </c>
      <c r="N625" s="65">
        <v>0</v>
      </c>
      <c r="O625" s="65">
        <v>0</v>
      </c>
      <c r="P625" s="65">
        <v>0</v>
      </c>
      <c r="Q625" s="65">
        <v>0</v>
      </c>
      <c r="R625" s="65">
        <v>0</v>
      </c>
      <c r="S625" s="65">
        <v>0</v>
      </c>
      <c r="T625" s="65">
        <v>0</v>
      </c>
      <c r="U625" s="60"/>
      <c r="V625" s="65">
        <f t="shared" si="1728"/>
        <v>0</v>
      </c>
      <c r="W625" s="66" t="e">
        <f>V625/V555</f>
        <v>#REF!</v>
      </c>
      <c r="X625" s="60"/>
      <c r="Y625" s="65">
        <f t="shared" ref="Y625:AJ625" si="1788">((Y555*$G625*--(AND($BF625=0,$BG625=0))+$BF625+Y555*$BG625)*--(Y$3&gt;=$BH625))*(1+$BJ625*--(Y$3&gt;=$BK625))*--(IFERROR(MOD(MONTH(Y$3),$BI625),0)=0)</f>
        <v>0</v>
      </c>
      <c r="Z625" s="65">
        <f t="shared" si="1788"/>
        <v>0</v>
      </c>
      <c r="AA625" s="65">
        <f t="shared" si="1788"/>
        <v>0</v>
      </c>
      <c r="AB625" s="65">
        <f t="shared" si="1788"/>
        <v>0</v>
      </c>
      <c r="AC625" s="65">
        <f t="shared" si="1788"/>
        <v>0</v>
      </c>
      <c r="AD625" s="65">
        <f t="shared" si="1788"/>
        <v>0</v>
      </c>
      <c r="AE625" s="65">
        <f t="shared" si="1788"/>
        <v>0</v>
      </c>
      <c r="AF625" s="65">
        <f t="shared" si="1788"/>
        <v>0</v>
      </c>
      <c r="AG625" s="65">
        <f t="shared" si="1788"/>
        <v>0</v>
      </c>
      <c r="AH625" s="65">
        <f t="shared" si="1788"/>
        <v>0</v>
      </c>
      <c r="AI625" s="65">
        <f t="shared" si="1788"/>
        <v>0</v>
      </c>
      <c r="AJ625" s="65">
        <f t="shared" si="1788"/>
        <v>0</v>
      </c>
      <c r="AK625" s="60"/>
      <c r="AL625" s="65">
        <f t="shared" si="1729"/>
        <v>0</v>
      </c>
      <c r="AM625" s="66" t="e">
        <f>AL625/AL555</f>
        <v>#DIV/0!</v>
      </c>
      <c r="AN625" s="60" t="e">
        <f>D553&amp;D625</f>
        <v>#REF!</v>
      </c>
      <c r="AO625" s="65" t="e">
        <f t="shared" ref="AO625:AZ625" si="1789">((AO555*$G625*--(AND($BF625=0,$BG625=0))+$BF625+AO555*$BG625)*--(AO$3&gt;=$BH625))*(1+$BJ625*--(AO$3&gt;=$BK625))*--(IFERROR(MOD(MONTH(AO$3),$BI625),0)=0)</f>
        <v>#REF!</v>
      </c>
      <c r="AP625" s="65" t="e">
        <f t="shared" si="1789"/>
        <v>#REF!</v>
      </c>
      <c r="AQ625" s="65" t="e">
        <f t="shared" si="1789"/>
        <v>#REF!</v>
      </c>
      <c r="AR625" s="65" t="e">
        <f t="shared" si="1789"/>
        <v>#REF!</v>
      </c>
      <c r="AS625" s="65" t="e">
        <f t="shared" si="1789"/>
        <v>#REF!</v>
      </c>
      <c r="AT625" s="65" t="e">
        <f t="shared" si="1789"/>
        <v>#REF!</v>
      </c>
      <c r="AU625" s="65" t="e">
        <f t="shared" si="1789"/>
        <v>#REF!</v>
      </c>
      <c r="AV625" s="65" t="e">
        <f t="shared" si="1789"/>
        <v>#REF!</v>
      </c>
      <c r="AW625" s="65" t="e">
        <f t="shared" si="1789"/>
        <v>#REF!</v>
      </c>
      <c r="AX625" s="65" t="e">
        <f t="shared" si="1789"/>
        <v>#REF!</v>
      </c>
      <c r="AY625" s="65" t="e">
        <f t="shared" si="1789"/>
        <v>#REF!</v>
      </c>
      <c r="AZ625" s="65" t="e">
        <f t="shared" si="1789"/>
        <v>#REF!</v>
      </c>
      <c r="BA625" s="60"/>
      <c r="BB625" s="65" t="e">
        <f t="shared" si="1731"/>
        <v>#REF!</v>
      </c>
      <c r="BC625" s="66" t="e">
        <f>BB625/BB555</f>
        <v>#REF!</v>
      </c>
      <c r="BD625" s="60"/>
      <c r="BE625" s="65"/>
      <c r="BF625" s="105"/>
      <c r="BG625" s="105"/>
      <c r="BH625" s="107"/>
      <c r="BI625" s="107"/>
      <c r="BJ625" s="77">
        <v>-1</v>
      </c>
      <c r="BK625" s="107">
        <v>45658</v>
      </c>
      <c r="BL625" s="60"/>
      <c r="BM625" s="65" t="e">
        <f t="shared" ref="BM625:BX625" si="1790">((BM555*$G625*--(AND($BF625=0,$BG625=0))+$BF625+BM555*$BG625)*--(BM$3&gt;=$BH625))*(1+$BJ625*--(BM$3&gt;=$BK625))*--(IFERROR(MOD(MONTH(BM$3),$BI625),0)=0)</f>
        <v>#REF!</v>
      </c>
      <c r="BN625" s="65" t="e">
        <f t="shared" si="1790"/>
        <v>#REF!</v>
      </c>
      <c r="BO625" s="65" t="e">
        <f t="shared" si="1790"/>
        <v>#REF!</v>
      </c>
      <c r="BP625" s="65" t="e">
        <f t="shared" si="1790"/>
        <v>#REF!</v>
      </c>
      <c r="BQ625" s="65" t="e">
        <f t="shared" si="1790"/>
        <v>#REF!</v>
      </c>
      <c r="BR625" s="65" t="e">
        <f t="shared" si="1790"/>
        <v>#REF!</v>
      </c>
      <c r="BS625" s="65" t="e">
        <f t="shared" si="1790"/>
        <v>#REF!</v>
      </c>
      <c r="BT625" s="65" t="e">
        <f t="shared" si="1790"/>
        <v>#REF!</v>
      </c>
      <c r="BU625" s="65" t="e">
        <f t="shared" si="1790"/>
        <v>#REF!</v>
      </c>
      <c r="BV625" s="65" t="e">
        <f t="shared" si="1790"/>
        <v>#REF!</v>
      </c>
      <c r="BW625" s="65" t="e">
        <f t="shared" si="1790"/>
        <v>#REF!</v>
      </c>
      <c r="BX625" s="65" t="e">
        <f t="shared" si="1790"/>
        <v>#REF!</v>
      </c>
      <c r="BY625" s="60"/>
      <c r="BZ625" s="65" t="e">
        <f t="shared" si="1735"/>
        <v>#REF!</v>
      </c>
      <c r="CA625" s="66" t="e">
        <f>BZ625/BZ555</f>
        <v>#REF!</v>
      </c>
      <c r="CB625" s="60"/>
      <c r="CC625" s="65" t="e">
        <f t="shared" ref="CC625:CN625" si="1791">((CC555*$G625*--(AND($BF625=0,$BG625=0))+$BF625+CC555*$BG625)*--(CC$3&gt;=$BH625))*(1+$BJ625*--(CC$3&gt;=$BK625))*--(IFERROR(MOD(MONTH(CC$3),$BI625),0)=0)</f>
        <v>#REF!</v>
      </c>
      <c r="CD625" s="65" t="e">
        <f t="shared" si="1791"/>
        <v>#REF!</v>
      </c>
      <c r="CE625" s="65" t="e">
        <f t="shared" si="1791"/>
        <v>#REF!</v>
      </c>
      <c r="CF625" s="65" t="e">
        <f t="shared" si="1791"/>
        <v>#REF!</v>
      </c>
      <c r="CG625" s="65" t="e">
        <f t="shared" si="1791"/>
        <v>#REF!</v>
      </c>
      <c r="CH625" s="65" t="e">
        <f t="shared" si="1791"/>
        <v>#REF!</v>
      </c>
      <c r="CI625" s="65" t="e">
        <f t="shared" si="1791"/>
        <v>#REF!</v>
      </c>
      <c r="CJ625" s="65" t="e">
        <f t="shared" si="1791"/>
        <v>#REF!</v>
      </c>
      <c r="CK625" s="65" t="e">
        <f t="shared" si="1791"/>
        <v>#REF!</v>
      </c>
      <c r="CL625" s="65" t="e">
        <f t="shared" si="1791"/>
        <v>#REF!</v>
      </c>
      <c r="CM625" s="65" t="e">
        <f t="shared" si="1791"/>
        <v>#REF!</v>
      </c>
      <c r="CN625" s="65" t="e">
        <f t="shared" si="1791"/>
        <v>#REF!</v>
      </c>
      <c r="CO625" s="60"/>
      <c r="CP625" s="65" t="e">
        <f t="shared" si="1737"/>
        <v>#REF!</v>
      </c>
      <c r="CQ625" s="66" t="e">
        <f>CP625/CP555</f>
        <v>#REF!</v>
      </c>
    </row>
    <row r="626" spans="1:95" ht="10.5" customHeight="1" x14ac:dyDescent="0.25">
      <c r="A626" s="70" t="e">
        <f>IF(#REF!=1,B626&amp;D626,"")</f>
        <v>#REF!</v>
      </c>
      <c r="B626" s="114" t="s">
        <v>53</v>
      </c>
      <c r="C626" s="70" t="s">
        <v>298</v>
      </c>
      <c r="D626" s="92" t="s">
        <v>171</v>
      </c>
      <c r="E626" s="92" t="e">
        <f>D553</f>
        <v>#REF!</v>
      </c>
      <c r="F626" s="60"/>
      <c r="G626" s="66">
        <v>0</v>
      </c>
      <c r="H626" s="60"/>
      <c r="I626" s="93">
        <v>0</v>
      </c>
      <c r="J626" s="93">
        <v>0</v>
      </c>
      <c r="K626" s="93">
        <v>0</v>
      </c>
      <c r="L626" s="93">
        <v>0</v>
      </c>
      <c r="M626" s="93">
        <v>0</v>
      </c>
      <c r="N626" s="93">
        <v>0</v>
      </c>
      <c r="O626" s="93">
        <v>0</v>
      </c>
      <c r="P626" s="93">
        <v>0</v>
      </c>
      <c r="Q626" s="93">
        <v>0</v>
      </c>
      <c r="R626" s="93">
        <v>0</v>
      </c>
      <c r="S626" s="93">
        <v>0</v>
      </c>
      <c r="T626" s="93">
        <v>0</v>
      </c>
      <c r="U626" s="60"/>
      <c r="V626" s="65">
        <f t="shared" si="1728"/>
        <v>0</v>
      </c>
      <c r="W626" s="66" t="e">
        <f>V626/V555</f>
        <v>#REF!</v>
      </c>
      <c r="X626" s="60"/>
      <c r="Y626" s="93">
        <f t="shared" ref="Y626:AJ626" si="1792">SUM(Y627:Y629)</f>
        <v>0</v>
      </c>
      <c r="Z626" s="93">
        <f t="shared" si="1792"/>
        <v>0</v>
      </c>
      <c r="AA626" s="93">
        <f t="shared" si="1792"/>
        <v>0</v>
      </c>
      <c r="AB626" s="93">
        <f t="shared" si="1792"/>
        <v>0</v>
      </c>
      <c r="AC626" s="93">
        <f t="shared" si="1792"/>
        <v>0</v>
      </c>
      <c r="AD626" s="93">
        <f t="shared" si="1792"/>
        <v>0</v>
      </c>
      <c r="AE626" s="93">
        <f t="shared" si="1792"/>
        <v>0</v>
      </c>
      <c r="AF626" s="93">
        <f t="shared" si="1792"/>
        <v>0</v>
      </c>
      <c r="AG626" s="93">
        <f t="shared" si="1792"/>
        <v>0</v>
      </c>
      <c r="AH626" s="93">
        <f t="shared" si="1792"/>
        <v>0</v>
      </c>
      <c r="AI626" s="93">
        <f t="shared" si="1792"/>
        <v>0</v>
      </c>
      <c r="AJ626" s="93">
        <f t="shared" si="1792"/>
        <v>0</v>
      </c>
      <c r="AK626" s="60"/>
      <c r="AL626" s="65">
        <f t="shared" si="1729"/>
        <v>0</v>
      </c>
      <c r="AM626" s="66" t="e">
        <f>AL626/AL555</f>
        <v>#DIV/0!</v>
      </c>
      <c r="AN626" s="60" t="e">
        <f>D553&amp;D626</f>
        <v>#REF!</v>
      </c>
      <c r="AO626" s="93" t="e">
        <f t="shared" ref="AO626:AZ626" si="1793">SUM(AO627:AO629)</f>
        <v>#REF!</v>
      </c>
      <c r="AP626" s="93" t="e">
        <f t="shared" si="1793"/>
        <v>#REF!</v>
      </c>
      <c r="AQ626" s="93" t="e">
        <f t="shared" si="1793"/>
        <v>#REF!</v>
      </c>
      <c r="AR626" s="93" t="e">
        <f t="shared" si="1793"/>
        <v>#REF!</v>
      </c>
      <c r="AS626" s="93" t="e">
        <f t="shared" si="1793"/>
        <v>#REF!</v>
      </c>
      <c r="AT626" s="93" t="e">
        <f t="shared" si="1793"/>
        <v>#REF!</v>
      </c>
      <c r="AU626" s="93" t="e">
        <f t="shared" si="1793"/>
        <v>#REF!</v>
      </c>
      <c r="AV626" s="93" t="e">
        <f t="shared" si="1793"/>
        <v>#REF!</v>
      </c>
      <c r="AW626" s="93" t="e">
        <f t="shared" si="1793"/>
        <v>#REF!</v>
      </c>
      <c r="AX626" s="93" t="e">
        <f t="shared" si="1793"/>
        <v>#REF!</v>
      </c>
      <c r="AY626" s="93" t="e">
        <f t="shared" si="1793"/>
        <v>#REF!</v>
      </c>
      <c r="AZ626" s="93" t="e">
        <f t="shared" si="1793"/>
        <v>#REF!</v>
      </c>
      <c r="BA626" s="60"/>
      <c r="BB626" s="65" t="e">
        <f t="shared" si="1731"/>
        <v>#REF!</v>
      </c>
      <c r="BC626" s="66" t="e">
        <f>BB626/BB555</f>
        <v>#REF!</v>
      </c>
      <c r="BD626" s="60"/>
      <c r="BE626" s="65"/>
      <c r="BF626" s="105"/>
      <c r="BG626" s="105"/>
      <c r="BH626" s="107"/>
      <c r="BI626" s="107"/>
      <c r="BJ626" s="77">
        <v>-1</v>
      </c>
      <c r="BK626" s="107">
        <v>45658</v>
      </c>
      <c r="BL626" s="60"/>
      <c r="BM626" s="93" t="e">
        <f t="shared" ref="BM626:BX626" si="1794">SUM(BM627:BM629)</f>
        <v>#REF!</v>
      </c>
      <c r="BN626" s="93" t="e">
        <f t="shared" si="1794"/>
        <v>#REF!</v>
      </c>
      <c r="BO626" s="93" t="e">
        <f t="shared" si="1794"/>
        <v>#REF!</v>
      </c>
      <c r="BP626" s="93" t="e">
        <f t="shared" si="1794"/>
        <v>#REF!</v>
      </c>
      <c r="BQ626" s="93" t="e">
        <f t="shared" si="1794"/>
        <v>#REF!</v>
      </c>
      <c r="BR626" s="93" t="e">
        <f t="shared" si="1794"/>
        <v>#REF!</v>
      </c>
      <c r="BS626" s="93" t="e">
        <f t="shared" si="1794"/>
        <v>#REF!</v>
      </c>
      <c r="BT626" s="93" t="e">
        <f t="shared" si="1794"/>
        <v>#REF!</v>
      </c>
      <c r="BU626" s="93" t="e">
        <f t="shared" si="1794"/>
        <v>#REF!</v>
      </c>
      <c r="BV626" s="93" t="e">
        <f t="shared" si="1794"/>
        <v>#REF!</v>
      </c>
      <c r="BW626" s="93" t="e">
        <f t="shared" si="1794"/>
        <v>#REF!</v>
      </c>
      <c r="BX626" s="93" t="e">
        <f t="shared" si="1794"/>
        <v>#REF!</v>
      </c>
      <c r="BY626" s="60"/>
      <c r="BZ626" s="65" t="e">
        <f t="shared" si="1735"/>
        <v>#REF!</v>
      </c>
      <c r="CA626" s="66" t="e">
        <f>BZ626/BZ555</f>
        <v>#REF!</v>
      </c>
      <c r="CB626" s="60"/>
      <c r="CC626" s="93" t="e">
        <f t="shared" ref="CC626:CN626" si="1795">SUM(CC627:CC629)</f>
        <v>#REF!</v>
      </c>
      <c r="CD626" s="93" t="e">
        <f t="shared" si="1795"/>
        <v>#REF!</v>
      </c>
      <c r="CE626" s="93" t="e">
        <f t="shared" si="1795"/>
        <v>#REF!</v>
      </c>
      <c r="CF626" s="93" t="e">
        <f t="shared" si="1795"/>
        <v>#REF!</v>
      </c>
      <c r="CG626" s="93" t="e">
        <f t="shared" si="1795"/>
        <v>#REF!</v>
      </c>
      <c r="CH626" s="93" t="e">
        <f t="shared" si="1795"/>
        <v>#REF!</v>
      </c>
      <c r="CI626" s="93" t="e">
        <f t="shared" si="1795"/>
        <v>#REF!</v>
      </c>
      <c r="CJ626" s="93" t="e">
        <f t="shared" si="1795"/>
        <v>#REF!</v>
      </c>
      <c r="CK626" s="93" t="e">
        <f t="shared" si="1795"/>
        <v>#REF!</v>
      </c>
      <c r="CL626" s="93" t="e">
        <f t="shared" si="1795"/>
        <v>#REF!</v>
      </c>
      <c r="CM626" s="93" t="e">
        <f t="shared" si="1795"/>
        <v>#REF!</v>
      </c>
      <c r="CN626" s="93" t="e">
        <f t="shared" si="1795"/>
        <v>#REF!</v>
      </c>
      <c r="CO626" s="60"/>
      <c r="CP626" s="65" t="e">
        <f t="shared" si="1737"/>
        <v>#REF!</v>
      </c>
      <c r="CQ626" s="66" t="e">
        <f>CP626/CP555</f>
        <v>#REF!</v>
      </c>
    </row>
    <row r="627" spans="1:95" ht="10.5" customHeight="1" outlineLevel="1" x14ac:dyDescent="0.25">
      <c r="A627" s="70" t="e">
        <f>IF(#REF!=1,B627&amp;D627,"")</f>
        <v>#REF!</v>
      </c>
      <c r="B627" s="114" t="s">
        <v>53</v>
      </c>
      <c r="C627" s="78"/>
      <c r="D627" s="79" t="s">
        <v>300</v>
      </c>
      <c r="E627" s="79" t="e">
        <f>D553</f>
        <v>#REF!</v>
      </c>
      <c r="F627" s="79"/>
      <c r="G627" s="85">
        <v>0</v>
      </c>
      <c r="H627" s="79"/>
      <c r="I627" s="94">
        <v>0</v>
      </c>
      <c r="J627" s="94">
        <v>0</v>
      </c>
      <c r="K627" s="94">
        <v>0</v>
      </c>
      <c r="L627" s="94">
        <v>0</v>
      </c>
      <c r="M627" s="94">
        <v>0</v>
      </c>
      <c r="N627" s="94">
        <v>0</v>
      </c>
      <c r="O627" s="94">
        <v>0</v>
      </c>
      <c r="P627" s="94">
        <v>0</v>
      </c>
      <c r="Q627" s="94">
        <v>0</v>
      </c>
      <c r="R627" s="94">
        <v>0</v>
      </c>
      <c r="S627" s="94">
        <v>0</v>
      </c>
      <c r="T627" s="94">
        <v>0</v>
      </c>
      <c r="U627" s="79"/>
      <c r="V627" s="80">
        <f t="shared" si="1728"/>
        <v>0</v>
      </c>
      <c r="W627" s="85" t="e">
        <f>V627/V555</f>
        <v>#REF!</v>
      </c>
      <c r="X627" s="60"/>
      <c r="Y627" s="94">
        <f t="array" ref="Y627">IFERROR(INDEX(#REF!,MATCH($A553&amp;$D627,#REF!,0),MATCH(Y$3,#REF!,0)),0)</f>
        <v>0</v>
      </c>
      <c r="Z627" s="94">
        <f t="array" ref="Z627">IFERROR(INDEX(#REF!,MATCH($A553&amp;$D627,#REF!,0),MATCH(Z$3,#REF!,0)),0)</f>
        <v>0</v>
      </c>
      <c r="AA627" s="94">
        <f t="array" ref="AA627">IFERROR(INDEX(#REF!,MATCH($A553&amp;$D627,#REF!,0),MATCH(AA$3,#REF!,0)),0)</f>
        <v>0</v>
      </c>
      <c r="AB627" s="94">
        <f t="array" ref="AB627">IFERROR(INDEX(#REF!,MATCH($A553&amp;$D627,#REF!,0),MATCH(AB$3,#REF!,0)),0)</f>
        <v>0</v>
      </c>
      <c r="AC627" s="94">
        <f t="array" ref="AC627">IFERROR(INDEX(#REF!,MATCH($A553&amp;$D627,#REF!,0),MATCH(AC$3,#REF!,0)),0)</f>
        <v>0</v>
      </c>
      <c r="AD627" s="94">
        <f t="array" ref="AD627">IFERROR(INDEX(#REF!,MATCH($A553&amp;$D627,#REF!,0),MATCH(AD$3,#REF!,0)),0)</f>
        <v>0</v>
      </c>
      <c r="AE627" s="94">
        <f t="array" ref="AE627">IFERROR(INDEX(#REF!,MATCH($A553&amp;$D627,#REF!,0),MATCH(AE$3,#REF!,0)),0)</f>
        <v>0</v>
      </c>
      <c r="AF627" s="94">
        <f t="array" ref="AF627">IFERROR(INDEX(#REF!,MATCH($A553&amp;$D627,#REF!,0),MATCH(AF$3,#REF!,0)),0)</f>
        <v>0</v>
      </c>
      <c r="AG627" s="94">
        <f t="array" ref="AG627">IFERROR(INDEX(#REF!,MATCH($A553&amp;$D627,#REF!,0),MATCH(AG$3,#REF!,0)),0)</f>
        <v>0</v>
      </c>
      <c r="AH627" s="94">
        <f t="array" ref="AH627">IFERROR(INDEX(#REF!,MATCH($A553&amp;$D627,#REF!,0),MATCH(AH$3,#REF!,0)),0)</f>
        <v>0</v>
      </c>
      <c r="AI627" s="94">
        <f t="array" ref="AI627">IFERROR(INDEX(#REF!,MATCH($A553&amp;$D627,#REF!,0),MATCH(AI$3,#REF!,0)),0)</f>
        <v>0</v>
      </c>
      <c r="AJ627" s="94">
        <f t="array" ref="AJ627">IFERROR(INDEX(#REF!,MATCH($A553&amp;$D627,#REF!,0),MATCH(AJ$3,#REF!,0)),0)</f>
        <v>0</v>
      </c>
      <c r="AK627" s="79"/>
      <c r="AL627" s="80">
        <f t="shared" si="1729"/>
        <v>0</v>
      </c>
      <c r="AM627" s="85" t="e">
        <f>AL627/AL555</f>
        <v>#DIV/0!</v>
      </c>
      <c r="AN627" s="60" t="e">
        <f>D553&amp;D627</f>
        <v>#REF!</v>
      </c>
      <c r="AO627" s="94" t="e">
        <f t="shared" ref="AO627:AZ627" si="1796">$BF627*--(AO$3&gt;=$BH627)*(1+$BJ627*--(AO$3&gt;=$BK627))+$BG627*--(AO$3=EDATE($BH555,1))</f>
        <v>#REF!</v>
      </c>
      <c r="AP627" s="94" t="e">
        <f t="shared" si="1796"/>
        <v>#REF!</v>
      </c>
      <c r="AQ627" s="94" t="e">
        <f t="shared" si="1796"/>
        <v>#REF!</v>
      </c>
      <c r="AR627" s="94" t="e">
        <f t="shared" si="1796"/>
        <v>#REF!</v>
      </c>
      <c r="AS627" s="94" t="e">
        <f t="shared" si="1796"/>
        <v>#REF!</v>
      </c>
      <c r="AT627" s="94" t="e">
        <f t="shared" si="1796"/>
        <v>#REF!</v>
      </c>
      <c r="AU627" s="94" t="e">
        <f t="shared" si="1796"/>
        <v>#REF!</v>
      </c>
      <c r="AV627" s="94" t="e">
        <f t="shared" si="1796"/>
        <v>#REF!</v>
      </c>
      <c r="AW627" s="94" t="e">
        <f t="shared" si="1796"/>
        <v>#REF!</v>
      </c>
      <c r="AX627" s="94" t="e">
        <f t="shared" si="1796"/>
        <v>#REF!</v>
      </c>
      <c r="AY627" s="94" t="e">
        <f t="shared" si="1796"/>
        <v>#REF!</v>
      </c>
      <c r="AZ627" s="94" t="e">
        <f t="shared" si="1796"/>
        <v>#REF!</v>
      </c>
      <c r="BA627" s="79"/>
      <c r="BB627" s="80" t="e">
        <f t="shared" si="1731"/>
        <v>#REF!</v>
      </c>
      <c r="BC627" s="85" t="e">
        <f>BB627/BB555</f>
        <v>#REF!</v>
      </c>
      <c r="BD627" s="60"/>
      <c r="BE627" s="94" t="e">
        <f t="array" ref="BE627">INDEX(#REF!,MATCH($D553,#REF!,0),MATCH("Parcelamento "&amp;$D627,#REF!,0))</f>
        <v>#REF!</v>
      </c>
      <c r="BF627" s="115" t="e">
        <f t="array" ref="BF627">INDEX(#REF!,MATCH($D553,#REF!,0),MATCH("Parcela "&amp;$D627,#REF!,0))</f>
        <v>#REF!</v>
      </c>
      <c r="BG627" s="115"/>
      <c r="BH627" s="111" t="e">
        <f>EDATE(BH576,1)</f>
        <v>#REF!</v>
      </c>
      <c r="BI627" s="115"/>
      <c r="BJ627" s="112">
        <v>-1</v>
      </c>
      <c r="BK627" s="111">
        <v>45658</v>
      </c>
      <c r="BL627" s="60"/>
      <c r="BM627" s="94" t="e">
        <f t="shared" ref="BM627:BX627" si="1797">$BF627*--(BM$3&gt;=$BH627)*(1+$BJ627*--(BM$3&gt;=$BK627))+$BG627*--(BM$3=EDATE($BH555,1))</f>
        <v>#REF!</v>
      </c>
      <c r="BN627" s="94" t="e">
        <f t="shared" si="1797"/>
        <v>#REF!</v>
      </c>
      <c r="BO627" s="94" t="e">
        <f t="shared" si="1797"/>
        <v>#REF!</v>
      </c>
      <c r="BP627" s="94" t="e">
        <f t="shared" si="1797"/>
        <v>#REF!</v>
      </c>
      <c r="BQ627" s="94" t="e">
        <f t="shared" si="1797"/>
        <v>#REF!</v>
      </c>
      <c r="BR627" s="94" t="e">
        <f t="shared" si="1797"/>
        <v>#REF!</v>
      </c>
      <c r="BS627" s="94" t="e">
        <f t="shared" si="1797"/>
        <v>#REF!</v>
      </c>
      <c r="BT627" s="94" t="e">
        <f t="shared" si="1797"/>
        <v>#REF!</v>
      </c>
      <c r="BU627" s="94" t="e">
        <f t="shared" si="1797"/>
        <v>#REF!</v>
      </c>
      <c r="BV627" s="94" t="e">
        <f t="shared" si="1797"/>
        <v>#REF!</v>
      </c>
      <c r="BW627" s="94" t="e">
        <f t="shared" si="1797"/>
        <v>#REF!</v>
      </c>
      <c r="BX627" s="94" t="e">
        <f t="shared" si="1797"/>
        <v>#REF!</v>
      </c>
      <c r="BY627" s="79"/>
      <c r="BZ627" s="80" t="e">
        <f t="shared" si="1735"/>
        <v>#REF!</v>
      </c>
      <c r="CA627" s="85" t="e">
        <f>BZ627/BZ555</f>
        <v>#REF!</v>
      </c>
      <c r="CB627" s="60"/>
      <c r="CC627" s="94" t="e">
        <f t="shared" ref="CC627:CN627" si="1798">$BF627*--(CC$3&gt;=$BH627)*(1+$BJ627*--(CC$3&gt;=$BK627))+$BG627*--(CC$3=EDATE($BH555,1))</f>
        <v>#REF!</v>
      </c>
      <c r="CD627" s="94" t="e">
        <f t="shared" si="1798"/>
        <v>#REF!</v>
      </c>
      <c r="CE627" s="94" t="e">
        <f t="shared" si="1798"/>
        <v>#REF!</v>
      </c>
      <c r="CF627" s="94" t="e">
        <f t="shared" si="1798"/>
        <v>#REF!</v>
      </c>
      <c r="CG627" s="94" t="e">
        <f t="shared" si="1798"/>
        <v>#REF!</v>
      </c>
      <c r="CH627" s="94" t="e">
        <f t="shared" si="1798"/>
        <v>#REF!</v>
      </c>
      <c r="CI627" s="94" t="e">
        <f t="shared" si="1798"/>
        <v>#REF!</v>
      </c>
      <c r="CJ627" s="94" t="e">
        <f t="shared" si="1798"/>
        <v>#REF!</v>
      </c>
      <c r="CK627" s="94" t="e">
        <f t="shared" si="1798"/>
        <v>#REF!</v>
      </c>
      <c r="CL627" s="94" t="e">
        <f t="shared" si="1798"/>
        <v>#REF!</v>
      </c>
      <c r="CM627" s="94" t="e">
        <f t="shared" si="1798"/>
        <v>#REF!</v>
      </c>
      <c r="CN627" s="94" t="e">
        <f t="shared" si="1798"/>
        <v>#REF!</v>
      </c>
      <c r="CO627" s="79"/>
      <c r="CP627" s="80" t="e">
        <f t="shared" si="1737"/>
        <v>#REF!</v>
      </c>
      <c r="CQ627" s="85" t="e">
        <f>CP627/CP555</f>
        <v>#REF!</v>
      </c>
    </row>
    <row r="628" spans="1:95" ht="10.5" customHeight="1" outlineLevel="1" x14ac:dyDescent="0.25">
      <c r="A628" s="70" t="e">
        <f>IF(#REF!=1,B628&amp;D628,"")</f>
        <v>#REF!</v>
      </c>
      <c r="B628" s="114" t="s">
        <v>53</v>
      </c>
      <c r="C628" s="78" t="s">
        <v>174</v>
      </c>
      <c r="D628" s="79" t="s">
        <v>174</v>
      </c>
      <c r="E628" s="79" t="e">
        <f>D553</f>
        <v>#REF!</v>
      </c>
      <c r="F628" s="79"/>
      <c r="G628" s="85">
        <v>0</v>
      </c>
      <c r="H628" s="79"/>
      <c r="I628" s="94">
        <v>0</v>
      </c>
      <c r="J628" s="94">
        <v>0</v>
      </c>
      <c r="K628" s="94">
        <v>0</v>
      </c>
      <c r="L628" s="94">
        <v>0</v>
      </c>
      <c r="M628" s="94">
        <v>0</v>
      </c>
      <c r="N628" s="94">
        <v>0</v>
      </c>
      <c r="O628" s="94">
        <v>0</v>
      </c>
      <c r="P628" s="94">
        <v>0</v>
      </c>
      <c r="Q628" s="94">
        <v>0</v>
      </c>
      <c r="R628" s="94">
        <v>0</v>
      </c>
      <c r="S628" s="94">
        <v>0</v>
      </c>
      <c r="T628" s="94">
        <v>0</v>
      </c>
      <c r="U628" s="79"/>
      <c r="V628" s="80">
        <f t="shared" si="1728"/>
        <v>0</v>
      </c>
      <c r="W628" s="85" t="e">
        <f>V628/V555</f>
        <v>#REF!</v>
      </c>
      <c r="X628" s="60"/>
      <c r="Y628" s="94">
        <f t="array" ref="Y628">IFERROR(INDEX(#REF!,MATCH($A553&amp;$D628,#REF!,0),MATCH(Y$3,#REF!,0)),0)</f>
        <v>0</v>
      </c>
      <c r="Z628" s="94">
        <f t="array" ref="Z628">IFERROR(INDEX(#REF!,MATCH($A553&amp;$D628,#REF!,0),MATCH(Z$3,#REF!,0)),0)</f>
        <v>0</v>
      </c>
      <c r="AA628" s="94">
        <f t="array" ref="AA628">IFERROR(INDEX(#REF!,MATCH($A553&amp;$D628,#REF!,0),MATCH(AA$3,#REF!,0)),0)</f>
        <v>0</v>
      </c>
      <c r="AB628" s="94">
        <f t="array" ref="AB628">IFERROR(INDEX(#REF!,MATCH($A553&amp;$D628,#REF!,0),MATCH(AB$3,#REF!,0)),0)</f>
        <v>0</v>
      </c>
      <c r="AC628" s="94">
        <f t="array" ref="AC628">IFERROR(INDEX(#REF!,MATCH($A553&amp;$D628,#REF!,0),MATCH(AC$3,#REF!,0)),0)</f>
        <v>0</v>
      </c>
      <c r="AD628" s="94">
        <f t="array" ref="AD628">IFERROR(INDEX(#REF!,MATCH($A553&amp;$D628,#REF!,0),MATCH(AD$3,#REF!,0)),0)</f>
        <v>0</v>
      </c>
      <c r="AE628" s="94">
        <f t="array" ref="AE628">IFERROR(INDEX(#REF!,MATCH($A553&amp;$D628,#REF!,0),MATCH(AE$3,#REF!,0)),0)</f>
        <v>0</v>
      </c>
      <c r="AF628" s="94">
        <f t="array" ref="AF628">IFERROR(INDEX(#REF!,MATCH($A553&amp;$D628,#REF!,0),MATCH(AF$3,#REF!,0)),0)</f>
        <v>0</v>
      </c>
      <c r="AG628" s="94">
        <f t="array" ref="AG628">IFERROR(INDEX(#REF!,MATCH($A553&amp;$D628,#REF!,0),MATCH(AG$3,#REF!,0)),0)</f>
        <v>0</v>
      </c>
      <c r="AH628" s="94">
        <f t="array" ref="AH628">IFERROR(INDEX(#REF!,MATCH($A553&amp;$D628,#REF!,0),MATCH(AH$3,#REF!,0)),0)</f>
        <v>0</v>
      </c>
      <c r="AI628" s="94">
        <f t="array" ref="AI628">IFERROR(INDEX(#REF!,MATCH($A553&amp;$D628,#REF!,0),MATCH(AI$3,#REF!,0)),0)</f>
        <v>0</v>
      </c>
      <c r="AJ628" s="94">
        <f t="array" ref="AJ628">IFERROR(INDEX(#REF!,MATCH($A553&amp;$D628,#REF!,0),MATCH(AJ$3,#REF!,0)),0)</f>
        <v>0</v>
      </c>
      <c r="AK628" s="79"/>
      <c r="AL628" s="80">
        <f t="shared" si="1729"/>
        <v>0</v>
      </c>
      <c r="AM628" s="85" t="e">
        <f>AL628/AL555</f>
        <v>#DIV/0!</v>
      </c>
      <c r="AN628" s="60" t="e">
        <f>D553&amp;D628</f>
        <v>#REF!</v>
      </c>
      <c r="AO628" s="94" t="e">
        <f t="shared" ref="AO628:AZ628" si="1799">((AO555*$G628*--(AND($BF628=0,$BG628=0))+$BF628+AO555*$BG628)*--(AO$3&gt;=$BH628))*(1+$BJ628*--(AO$3&gt;=$BK628))*--(IFERROR(MOD(MONTH(AO$3),$BI628),0)=0)</f>
        <v>#REF!</v>
      </c>
      <c r="AP628" s="94" t="e">
        <f t="shared" si="1799"/>
        <v>#REF!</v>
      </c>
      <c r="AQ628" s="94" t="e">
        <f t="shared" si="1799"/>
        <v>#REF!</v>
      </c>
      <c r="AR628" s="94" t="e">
        <f t="shared" si="1799"/>
        <v>#REF!</v>
      </c>
      <c r="AS628" s="94" t="e">
        <f t="shared" si="1799"/>
        <v>#REF!</v>
      </c>
      <c r="AT628" s="94" t="e">
        <f t="shared" si="1799"/>
        <v>#REF!</v>
      </c>
      <c r="AU628" s="94" t="e">
        <f t="shared" si="1799"/>
        <v>#REF!</v>
      </c>
      <c r="AV628" s="94" t="e">
        <f t="shared" si="1799"/>
        <v>#REF!</v>
      </c>
      <c r="AW628" s="94" t="e">
        <f t="shared" si="1799"/>
        <v>#REF!</v>
      </c>
      <c r="AX628" s="94" t="e">
        <f t="shared" si="1799"/>
        <v>#REF!</v>
      </c>
      <c r="AY628" s="94" t="e">
        <f t="shared" si="1799"/>
        <v>#REF!</v>
      </c>
      <c r="AZ628" s="94" t="e">
        <f t="shared" si="1799"/>
        <v>#REF!</v>
      </c>
      <c r="BA628" s="79"/>
      <c r="BB628" s="80" t="e">
        <f t="shared" si="1731"/>
        <v>#REF!</v>
      </c>
      <c r="BC628" s="85" t="e">
        <f>BB628/BB555</f>
        <v>#REF!</v>
      </c>
      <c r="BD628" s="60"/>
      <c r="BE628" s="94"/>
      <c r="BF628" s="115" t="e">
        <f t="array" ref="BF628">INDEX(#REF!,MATCH($D553,#REF!,0),MATCH($D628,#REF!,0))</f>
        <v>#REF!</v>
      </c>
      <c r="BG628" s="115"/>
      <c r="BH628" s="111" t="e">
        <f>EDATE(BH555,1)</f>
        <v>#REF!</v>
      </c>
      <c r="BI628" s="115"/>
      <c r="BJ628" s="112">
        <v>-1</v>
      </c>
      <c r="BK628" s="111">
        <v>45658</v>
      </c>
      <c r="BL628" s="60"/>
      <c r="BM628" s="94" t="e">
        <f t="shared" ref="BM628:BX628" si="1800">((BM555*$G628*--(AND($BF628=0,$BG628=0))+$BF628+BM555*$BG628)*--(BM$3&gt;=$BH628))*(1+$BJ628*--(BM$3&gt;=$BK628))*--(IFERROR(MOD(MONTH(BM$3),$BI628),0)=0)</f>
        <v>#REF!</v>
      </c>
      <c r="BN628" s="94" t="e">
        <f t="shared" si="1800"/>
        <v>#REF!</v>
      </c>
      <c r="BO628" s="94" t="e">
        <f t="shared" si="1800"/>
        <v>#REF!</v>
      </c>
      <c r="BP628" s="94" t="e">
        <f t="shared" si="1800"/>
        <v>#REF!</v>
      </c>
      <c r="BQ628" s="94" t="e">
        <f t="shared" si="1800"/>
        <v>#REF!</v>
      </c>
      <c r="BR628" s="94" t="e">
        <f t="shared" si="1800"/>
        <v>#REF!</v>
      </c>
      <c r="BS628" s="94" t="e">
        <f t="shared" si="1800"/>
        <v>#REF!</v>
      </c>
      <c r="BT628" s="94" t="e">
        <f t="shared" si="1800"/>
        <v>#REF!</v>
      </c>
      <c r="BU628" s="94" t="e">
        <f t="shared" si="1800"/>
        <v>#REF!</v>
      </c>
      <c r="BV628" s="94" t="e">
        <f t="shared" si="1800"/>
        <v>#REF!</v>
      </c>
      <c r="BW628" s="94" t="e">
        <f t="shared" si="1800"/>
        <v>#REF!</v>
      </c>
      <c r="BX628" s="94" t="e">
        <f t="shared" si="1800"/>
        <v>#REF!</v>
      </c>
      <c r="BY628" s="79"/>
      <c r="BZ628" s="80" t="e">
        <f t="shared" si="1735"/>
        <v>#REF!</v>
      </c>
      <c r="CA628" s="85" t="e">
        <f>BZ628/BZ555</f>
        <v>#REF!</v>
      </c>
      <c r="CB628" s="60"/>
      <c r="CC628" s="94" t="e">
        <f t="shared" ref="CC628:CN628" si="1801">((CC555*$G628*--(AND($BF628=0,$BG628=0))+$BF628+CC555*$BG628)*--(CC$3&gt;=$BH628))*(1+$BJ628*--(CC$3&gt;=$BK628))*--(IFERROR(MOD(MONTH(CC$3),$BI628),0)=0)</f>
        <v>#REF!</v>
      </c>
      <c r="CD628" s="94" t="e">
        <f t="shared" si="1801"/>
        <v>#REF!</v>
      </c>
      <c r="CE628" s="94" t="e">
        <f t="shared" si="1801"/>
        <v>#REF!</v>
      </c>
      <c r="CF628" s="94" t="e">
        <f t="shared" si="1801"/>
        <v>#REF!</v>
      </c>
      <c r="CG628" s="94" t="e">
        <f t="shared" si="1801"/>
        <v>#REF!</v>
      </c>
      <c r="CH628" s="94" t="e">
        <f t="shared" si="1801"/>
        <v>#REF!</v>
      </c>
      <c r="CI628" s="94" t="e">
        <f t="shared" si="1801"/>
        <v>#REF!</v>
      </c>
      <c r="CJ628" s="94" t="e">
        <f t="shared" si="1801"/>
        <v>#REF!</v>
      </c>
      <c r="CK628" s="94" t="e">
        <f t="shared" si="1801"/>
        <v>#REF!</v>
      </c>
      <c r="CL628" s="94" t="e">
        <f t="shared" si="1801"/>
        <v>#REF!</v>
      </c>
      <c r="CM628" s="94" t="e">
        <f t="shared" si="1801"/>
        <v>#REF!</v>
      </c>
      <c r="CN628" s="94" t="e">
        <f t="shared" si="1801"/>
        <v>#REF!</v>
      </c>
      <c r="CO628" s="79"/>
      <c r="CP628" s="80" t="e">
        <f t="shared" si="1737"/>
        <v>#REF!</v>
      </c>
      <c r="CQ628" s="85" t="e">
        <f>CP628/CP555</f>
        <v>#REF!</v>
      </c>
    </row>
    <row r="629" spans="1:95" ht="10.5" customHeight="1" outlineLevel="1" x14ac:dyDescent="0.25">
      <c r="A629" s="70" t="e">
        <f>IF(#REF!=1,B629&amp;D629,"")</f>
        <v>#REF!</v>
      </c>
      <c r="B629" s="114" t="s">
        <v>53</v>
      </c>
      <c r="C629" s="78" t="s">
        <v>299</v>
      </c>
      <c r="D629" s="79" t="s">
        <v>172</v>
      </c>
      <c r="E629" s="79" t="e">
        <f>D553</f>
        <v>#REF!</v>
      </c>
      <c r="F629" s="79"/>
      <c r="G629" s="85">
        <v>0</v>
      </c>
      <c r="H629" s="79"/>
      <c r="I629" s="94">
        <v>0</v>
      </c>
      <c r="J629" s="94">
        <v>0</v>
      </c>
      <c r="K629" s="94">
        <v>0</v>
      </c>
      <c r="L629" s="94">
        <v>0</v>
      </c>
      <c r="M629" s="94">
        <v>0</v>
      </c>
      <c r="N629" s="94">
        <v>0</v>
      </c>
      <c r="O629" s="94">
        <v>0</v>
      </c>
      <c r="P629" s="94">
        <v>0</v>
      </c>
      <c r="Q629" s="94">
        <v>0</v>
      </c>
      <c r="R629" s="94">
        <v>0</v>
      </c>
      <c r="S629" s="94">
        <v>0</v>
      </c>
      <c r="T629" s="94">
        <v>0</v>
      </c>
      <c r="U629" s="79"/>
      <c r="V629" s="80">
        <f t="shared" si="1728"/>
        <v>0</v>
      </c>
      <c r="W629" s="85" t="e">
        <f>V629/V555</f>
        <v>#REF!</v>
      </c>
      <c r="X629" s="60"/>
      <c r="Y629" s="94">
        <f t="array" ref="Y629">IFERROR(INDEX(#REF!,MATCH($A553&amp;$D629,#REF!,0),MATCH(Y$3,#REF!,0)),0)</f>
        <v>0</v>
      </c>
      <c r="Z629" s="94">
        <f t="array" ref="Z629">IFERROR(INDEX(#REF!,MATCH($A553&amp;$D629,#REF!,0),MATCH(Z$3,#REF!,0)),0)</f>
        <v>0</v>
      </c>
      <c r="AA629" s="94">
        <f t="array" ref="AA629">IFERROR(INDEX(#REF!,MATCH($A553&amp;$D629,#REF!,0),MATCH(AA$3,#REF!,0)),0)</f>
        <v>0</v>
      </c>
      <c r="AB629" s="94">
        <f t="array" ref="AB629">IFERROR(INDEX(#REF!,MATCH($A553&amp;$D629,#REF!,0),MATCH(AB$3,#REF!,0)),0)</f>
        <v>0</v>
      </c>
      <c r="AC629" s="94">
        <f t="array" ref="AC629">IFERROR(INDEX(#REF!,MATCH($A553&amp;$D629,#REF!,0),MATCH(AC$3,#REF!,0)),0)</f>
        <v>0</v>
      </c>
      <c r="AD629" s="94">
        <f t="array" ref="AD629">IFERROR(INDEX(#REF!,MATCH($A553&amp;$D629,#REF!,0),MATCH(AD$3,#REF!,0)),0)</f>
        <v>0</v>
      </c>
      <c r="AE629" s="94">
        <f t="array" ref="AE629">IFERROR(INDEX(#REF!,MATCH($A553&amp;$D629,#REF!,0),MATCH(AE$3,#REF!,0)),0)</f>
        <v>0</v>
      </c>
      <c r="AF629" s="94">
        <f t="array" ref="AF629">IFERROR(INDEX(#REF!,MATCH($A553&amp;$D629,#REF!,0),MATCH(AF$3,#REF!,0)),0)</f>
        <v>0</v>
      </c>
      <c r="AG629" s="94">
        <f t="array" ref="AG629">IFERROR(INDEX(#REF!,MATCH($A553&amp;$D629,#REF!,0),MATCH(AG$3,#REF!,0)),0)</f>
        <v>0</v>
      </c>
      <c r="AH629" s="94">
        <f t="array" ref="AH629">IFERROR(INDEX(#REF!,MATCH($A553&amp;$D629,#REF!,0),MATCH(AH$3,#REF!,0)),0)</f>
        <v>0</v>
      </c>
      <c r="AI629" s="94">
        <f t="array" ref="AI629">IFERROR(INDEX(#REF!,MATCH($A553&amp;$D629,#REF!,0),MATCH(AI$3,#REF!,0)),0)</f>
        <v>0</v>
      </c>
      <c r="AJ629" s="94">
        <f t="array" ref="AJ629">IFERROR(INDEX(#REF!,MATCH($A553&amp;$D629,#REF!,0),MATCH(AJ$3,#REF!,0)),0)</f>
        <v>0</v>
      </c>
      <c r="AK629" s="79"/>
      <c r="AL629" s="80">
        <f t="shared" si="1729"/>
        <v>0</v>
      </c>
      <c r="AM629" s="85" t="e">
        <f>AL629/AL555</f>
        <v>#DIV/0!</v>
      </c>
      <c r="AN629" s="60" t="e">
        <f>D553&amp;D629</f>
        <v>#REF!</v>
      </c>
      <c r="AO629" s="94" t="e">
        <f t="shared" ref="AO629:AZ629" si="1802">((AO555*$G629*--(AND($BF629=0,$BG629=0))+$BF629+AO555*$BG629)*--(AO$3&gt;=$BH629))*(1+$BJ629*--(AO$3&gt;=$BK629))*--(IFERROR(MOD(MONTH(AO$3),$BI629),0)=0)</f>
        <v>#REF!</v>
      </c>
      <c r="AP629" s="94" t="e">
        <f t="shared" si="1802"/>
        <v>#REF!</v>
      </c>
      <c r="AQ629" s="94" t="e">
        <f t="shared" si="1802"/>
        <v>#REF!</v>
      </c>
      <c r="AR629" s="94" t="e">
        <f t="shared" si="1802"/>
        <v>#REF!</v>
      </c>
      <c r="AS629" s="94" t="e">
        <f t="shared" si="1802"/>
        <v>#REF!</v>
      </c>
      <c r="AT629" s="94" t="e">
        <f t="shared" si="1802"/>
        <v>#REF!</v>
      </c>
      <c r="AU629" s="94" t="e">
        <f t="shared" si="1802"/>
        <v>#REF!</v>
      </c>
      <c r="AV629" s="94" t="e">
        <f t="shared" si="1802"/>
        <v>#REF!</v>
      </c>
      <c r="AW629" s="94" t="e">
        <f t="shared" si="1802"/>
        <v>#REF!</v>
      </c>
      <c r="AX629" s="94" t="e">
        <f t="shared" si="1802"/>
        <v>#REF!</v>
      </c>
      <c r="AY629" s="94" t="e">
        <f t="shared" si="1802"/>
        <v>#REF!</v>
      </c>
      <c r="AZ629" s="94" t="e">
        <f t="shared" si="1802"/>
        <v>#REF!</v>
      </c>
      <c r="BA629" s="79"/>
      <c r="BB629" s="80" t="e">
        <f t="shared" si="1731"/>
        <v>#REF!</v>
      </c>
      <c r="BC629" s="85" t="e">
        <f>BB629/BB555</f>
        <v>#REF!</v>
      </c>
      <c r="BD629" s="60"/>
      <c r="BE629" s="94">
        <f t="array" ref="BE629">INDEX($BE$4:$BK$115,MATCH($D629,$D$4:$D$115,0),MATCH(BE$475,$BE$4:$BK$4,0))</f>
        <v>0</v>
      </c>
      <c r="BF629" s="115" t="e">
        <f t="array" ref="BF629">INDEX(#REF!,MATCH($D553,#REF!,0),MATCH($D629,#REF!,0))</f>
        <v>#REF!</v>
      </c>
      <c r="BG629" s="112"/>
      <c r="BH629" s="111" t="e">
        <f>EDATE(BH613,1)</f>
        <v>#REF!</v>
      </c>
      <c r="BI629" s="111">
        <f t="array" ref="BI629">INDEX($BE$4:$BK$115,MATCH($D629,$D$4:$D$115,0),MATCH(BI$475,$BE$4:$BK$4,0))</f>
        <v>0</v>
      </c>
      <c r="BJ629" s="112">
        <v>-1</v>
      </c>
      <c r="BK629" s="111">
        <v>45658</v>
      </c>
      <c r="BL629" s="60"/>
      <c r="BM629" s="94" t="e">
        <f t="shared" ref="BM629:BX629" si="1803">((BM555*$G629*--(AND($BF629=0,$BG629=0))+$BF629+BM555*$BG629)*--(BM$3&gt;=$BH629))*(1+$BJ629*--(BM$3&gt;=$BK629))*--(IFERROR(MOD(MONTH(BM$3),$BI629),0)=0)</f>
        <v>#REF!</v>
      </c>
      <c r="BN629" s="94" t="e">
        <f t="shared" si="1803"/>
        <v>#REF!</v>
      </c>
      <c r="BO629" s="94" t="e">
        <f t="shared" si="1803"/>
        <v>#REF!</v>
      </c>
      <c r="BP629" s="94" t="e">
        <f t="shared" si="1803"/>
        <v>#REF!</v>
      </c>
      <c r="BQ629" s="94" t="e">
        <f t="shared" si="1803"/>
        <v>#REF!</v>
      </c>
      <c r="BR629" s="94" t="e">
        <f t="shared" si="1803"/>
        <v>#REF!</v>
      </c>
      <c r="BS629" s="94" t="e">
        <f t="shared" si="1803"/>
        <v>#REF!</v>
      </c>
      <c r="BT629" s="94" t="e">
        <f t="shared" si="1803"/>
        <v>#REF!</v>
      </c>
      <c r="BU629" s="94" t="e">
        <f t="shared" si="1803"/>
        <v>#REF!</v>
      </c>
      <c r="BV629" s="94" t="e">
        <f t="shared" si="1803"/>
        <v>#REF!</v>
      </c>
      <c r="BW629" s="94" t="e">
        <f t="shared" si="1803"/>
        <v>#REF!</v>
      </c>
      <c r="BX629" s="94" t="e">
        <f t="shared" si="1803"/>
        <v>#REF!</v>
      </c>
      <c r="BY629" s="79"/>
      <c r="BZ629" s="80" t="e">
        <f t="shared" si="1735"/>
        <v>#REF!</v>
      </c>
      <c r="CA629" s="85" t="e">
        <f>BZ629/BZ555</f>
        <v>#REF!</v>
      </c>
      <c r="CB629" s="60"/>
      <c r="CC629" s="94" t="e">
        <f t="shared" ref="CC629:CN629" si="1804">((CC555*$G629*--(AND($BF629=0,$BG629=0))+$BF629+CC555*$BG629)*--(CC$3&gt;=$BH629))*(1+$BJ629*--(CC$3&gt;=$BK629))*--(IFERROR(MOD(MONTH(CC$3),$BI629),0)=0)</f>
        <v>#REF!</v>
      </c>
      <c r="CD629" s="94" t="e">
        <f t="shared" si="1804"/>
        <v>#REF!</v>
      </c>
      <c r="CE629" s="94" t="e">
        <f t="shared" si="1804"/>
        <v>#REF!</v>
      </c>
      <c r="CF629" s="94" t="e">
        <f t="shared" si="1804"/>
        <v>#REF!</v>
      </c>
      <c r="CG629" s="94" t="e">
        <f t="shared" si="1804"/>
        <v>#REF!</v>
      </c>
      <c r="CH629" s="94" t="e">
        <f t="shared" si="1804"/>
        <v>#REF!</v>
      </c>
      <c r="CI629" s="94" t="e">
        <f t="shared" si="1804"/>
        <v>#REF!</v>
      </c>
      <c r="CJ629" s="94" t="e">
        <f t="shared" si="1804"/>
        <v>#REF!</v>
      </c>
      <c r="CK629" s="94" t="e">
        <f t="shared" si="1804"/>
        <v>#REF!</v>
      </c>
      <c r="CL629" s="94" t="e">
        <f t="shared" si="1804"/>
        <v>#REF!</v>
      </c>
      <c r="CM629" s="94" t="e">
        <f t="shared" si="1804"/>
        <v>#REF!</v>
      </c>
      <c r="CN629" s="94" t="e">
        <f t="shared" si="1804"/>
        <v>#REF!</v>
      </c>
      <c r="CO629" s="79"/>
      <c r="CP629" s="80" t="e">
        <f t="shared" si="1737"/>
        <v>#REF!</v>
      </c>
      <c r="CQ629" s="85" t="e">
        <f>CP629/CP555</f>
        <v>#REF!</v>
      </c>
    </row>
    <row r="630" spans="1:95" ht="10.5" customHeight="1" x14ac:dyDescent="0.25">
      <c r="A630" s="70" t="e">
        <f>IF(#REF!=1,B630&amp;D630,"")</f>
        <v>#REF!</v>
      </c>
      <c r="B630" s="70"/>
      <c r="C630" s="70"/>
      <c r="D630" s="3" t="s">
        <v>176</v>
      </c>
      <c r="E630" s="3" t="e">
        <f>D553</f>
        <v>#REF!</v>
      </c>
      <c r="F630" s="60"/>
      <c r="G630" s="6"/>
      <c r="H630" s="60"/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60"/>
      <c r="V630" s="4">
        <f t="shared" si="1728"/>
        <v>0</v>
      </c>
      <c r="W630" s="6" t="e">
        <f>V630/V555</f>
        <v>#REF!</v>
      </c>
      <c r="X630" s="60"/>
      <c r="Y630" s="4" t="e">
        <f t="shared" ref="Y630:AJ630" si="1805">Y616+Y617+Y623+SUM(Y624:Y626)</f>
        <v>#REF!</v>
      </c>
      <c r="Z630" s="4" t="e">
        <f t="shared" si="1805"/>
        <v>#REF!</v>
      </c>
      <c r="AA630" s="4" t="e">
        <f t="shared" si="1805"/>
        <v>#REF!</v>
      </c>
      <c r="AB630" s="4" t="e">
        <f t="shared" si="1805"/>
        <v>#REF!</v>
      </c>
      <c r="AC630" s="4" t="e">
        <f t="shared" si="1805"/>
        <v>#REF!</v>
      </c>
      <c r="AD630" s="4" t="e">
        <f t="shared" si="1805"/>
        <v>#REF!</v>
      </c>
      <c r="AE630" s="4" t="e">
        <f t="shared" si="1805"/>
        <v>#REF!</v>
      </c>
      <c r="AF630" s="4" t="e">
        <f t="shared" si="1805"/>
        <v>#REF!</v>
      </c>
      <c r="AG630" s="4" t="e">
        <f t="shared" si="1805"/>
        <v>#REF!</v>
      </c>
      <c r="AH630" s="4" t="e">
        <f t="shared" si="1805"/>
        <v>#REF!</v>
      </c>
      <c r="AI630" s="4" t="e">
        <f t="shared" si="1805"/>
        <v>#REF!</v>
      </c>
      <c r="AJ630" s="4" t="e">
        <f t="shared" si="1805"/>
        <v>#REF!</v>
      </c>
      <c r="AK630" s="60"/>
      <c r="AL630" s="4" t="e">
        <f t="shared" si="1729"/>
        <v>#REF!</v>
      </c>
      <c r="AM630" s="6" t="e">
        <f>AL630/AL555</f>
        <v>#REF!</v>
      </c>
      <c r="AN630" s="60" t="e">
        <f>D553&amp;D630</f>
        <v>#REF!</v>
      </c>
      <c r="AO630" s="4" t="e">
        <f t="shared" ref="AO630:AZ630" si="1806">AO616+AO617+AO623+SUM(AO624:AO626)</f>
        <v>#REF!</v>
      </c>
      <c r="AP630" s="4" t="e">
        <f t="shared" si="1806"/>
        <v>#REF!</v>
      </c>
      <c r="AQ630" s="4" t="e">
        <f t="shared" si="1806"/>
        <v>#REF!</v>
      </c>
      <c r="AR630" s="4" t="e">
        <f t="shared" si="1806"/>
        <v>#REF!</v>
      </c>
      <c r="AS630" s="4" t="e">
        <f t="shared" si="1806"/>
        <v>#REF!</v>
      </c>
      <c r="AT630" s="4" t="e">
        <f t="shared" si="1806"/>
        <v>#REF!</v>
      </c>
      <c r="AU630" s="4" t="e">
        <f t="shared" si="1806"/>
        <v>#REF!</v>
      </c>
      <c r="AV630" s="4" t="e">
        <f t="shared" si="1806"/>
        <v>#REF!</v>
      </c>
      <c r="AW630" s="4" t="e">
        <f t="shared" si="1806"/>
        <v>#REF!</v>
      </c>
      <c r="AX630" s="4" t="e">
        <f t="shared" si="1806"/>
        <v>#REF!</v>
      </c>
      <c r="AY630" s="4" t="e">
        <f t="shared" si="1806"/>
        <v>#REF!</v>
      </c>
      <c r="AZ630" s="4" t="e">
        <f t="shared" si="1806"/>
        <v>#REF!</v>
      </c>
      <c r="BA630" s="60"/>
      <c r="BB630" s="4" t="e">
        <f t="shared" si="1731"/>
        <v>#REF!</v>
      </c>
      <c r="BC630" s="6" t="e">
        <f>BB630/BB555</f>
        <v>#REF!</v>
      </c>
      <c r="BD630" s="60"/>
      <c r="BE630" s="4"/>
      <c r="BF630" s="102"/>
      <c r="BG630" s="102"/>
      <c r="BH630" s="103"/>
      <c r="BI630" s="103"/>
      <c r="BJ630" s="63">
        <v>-1</v>
      </c>
      <c r="BK630" s="103">
        <v>45658</v>
      </c>
      <c r="BL630" s="60"/>
      <c r="BM630" s="4" t="e">
        <f t="shared" ref="BM630:BX630" si="1807">BM616+BM617+BM623+SUM(BM624:BM626)</f>
        <v>#REF!</v>
      </c>
      <c r="BN630" s="4" t="e">
        <f t="shared" si="1807"/>
        <v>#REF!</v>
      </c>
      <c r="BO630" s="4" t="e">
        <f t="shared" si="1807"/>
        <v>#REF!</v>
      </c>
      <c r="BP630" s="4" t="e">
        <f t="shared" si="1807"/>
        <v>#REF!</v>
      </c>
      <c r="BQ630" s="4" t="e">
        <f t="shared" si="1807"/>
        <v>#REF!</v>
      </c>
      <c r="BR630" s="4" t="e">
        <f t="shared" si="1807"/>
        <v>#REF!</v>
      </c>
      <c r="BS630" s="4" t="e">
        <f t="shared" si="1807"/>
        <v>#REF!</v>
      </c>
      <c r="BT630" s="4" t="e">
        <f t="shared" si="1807"/>
        <v>#REF!</v>
      </c>
      <c r="BU630" s="4" t="e">
        <f t="shared" si="1807"/>
        <v>#REF!</v>
      </c>
      <c r="BV630" s="4" t="e">
        <f t="shared" si="1807"/>
        <v>#REF!</v>
      </c>
      <c r="BW630" s="4" t="e">
        <f t="shared" si="1807"/>
        <v>#REF!</v>
      </c>
      <c r="BX630" s="4" t="e">
        <f t="shared" si="1807"/>
        <v>#REF!</v>
      </c>
      <c r="BY630" s="60"/>
      <c r="BZ630" s="4" t="e">
        <f t="shared" si="1735"/>
        <v>#REF!</v>
      </c>
      <c r="CA630" s="6" t="e">
        <f>BZ630/BZ555</f>
        <v>#REF!</v>
      </c>
      <c r="CB630" s="60"/>
      <c r="CC630" s="4" t="e">
        <f t="shared" ref="CC630:CN630" si="1808">CC616+CC617+CC623+SUM(CC624:CC626)</f>
        <v>#REF!</v>
      </c>
      <c r="CD630" s="4" t="e">
        <f t="shared" si="1808"/>
        <v>#REF!</v>
      </c>
      <c r="CE630" s="4" t="e">
        <f t="shared" si="1808"/>
        <v>#REF!</v>
      </c>
      <c r="CF630" s="4" t="e">
        <f t="shared" si="1808"/>
        <v>#REF!</v>
      </c>
      <c r="CG630" s="4" t="e">
        <f t="shared" si="1808"/>
        <v>#REF!</v>
      </c>
      <c r="CH630" s="4" t="e">
        <f t="shared" si="1808"/>
        <v>#REF!</v>
      </c>
      <c r="CI630" s="4" t="e">
        <f t="shared" si="1808"/>
        <v>#REF!</v>
      </c>
      <c r="CJ630" s="4" t="e">
        <f t="shared" si="1808"/>
        <v>#REF!</v>
      </c>
      <c r="CK630" s="4" t="e">
        <f t="shared" si="1808"/>
        <v>#REF!</v>
      </c>
      <c r="CL630" s="4" t="e">
        <f t="shared" si="1808"/>
        <v>#REF!</v>
      </c>
      <c r="CM630" s="4" t="e">
        <f t="shared" si="1808"/>
        <v>#REF!</v>
      </c>
      <c r="CN630" s="4" t="e">
        <f t="shared" si="1808"/>
        <v>#REF!</v>
      </c>
      <c r="CO630" s="60"/>
      <c r="CP630" s="4" t="e">
        <f t="shared" si="1737"/>
        <v>#REF!</v>
      </c>
      <c r="CQ630" s="6" t="e">
        <f>CP630/CP555</f>
        <v>#REF!</v>
      </c>
    </row>
    <row r="631" spans="1:95" ht="15.75" customHeight="1" x14ac:dyDescent="0.25">
      <c r="BF631" s="69"/>
      <c r="BG631" s="69"/>
      <c r="BH631" s="69"/>
      <c r="BI631" s="69"/>
      <c r="BJ631" s="69"/>
      <c r="BK631" s="69"/>
    </row>
    <row r="632" spans="1:95" ht="10.5" customHeight="1" x14ac:dyDescent="0.25">
      <c r="A632" s="133"/>
      <c r="B632" s="133"/>
      <c r="C632" s="133"/>
      <c r="D632" s="134" t="e">
        <f>#REF!</f>
        <v>#REF!</v>
      </c>
      <c r="E632" s="134"/>
      <c r="F632" s="132"/>
      <c r="G632" s="135"/>
      <c r="H632" s="132"/>
      <c r="I632" s="61" t="e">
        <f t="shared" ref="I632:T632" si="1809">MAX(ROUND((I633-$BH634)/30+1,0),0)</f>
        <v>#REF!</v>
      </c>
      <c r="J632" s="61" t="e">
        <f t="shared" si="1809"/>
        <v>#REF!</v>
      </c>
      <c r="K632" s="61" t="e">
        <f t="shared" si="1809"/>
        <v>#REF!</v>
      </c>
      <c r="L632" s="61" t="e">
        <f t="shared" si="1809"/>
        <v>#REF!</v>
      </c>
      <c r="M632" s="61" t="e">
        <f t="shared" si="1809"/>
        <v>#REF!</v>
      </c>
      <c r="N632" s="61" t="e">
        <f t="shared" si="1809"/>
        <v>#REF!</v>
      </c>
      <c r="O632" s="61" t="e">
        <f t="shared" si="1809"/>
        <v>#REF!</v>
      </c>
      <c r="P632" s="61" t="e">
        <f t="shared" si="1809"/>
        <v>#REF!</v>
      </c>
      <c r="Q632" s="61" t="e">
        <f t="shared" si="1809"/>
        <v>#REF!</v>
      </c>
      <c r="R632" s="61" t="e">
        <f t="shared" si="1809"/>
        <v>#REF!</v>
      </c>
      <c r="S632" s="61" t="e">
        <f t="shared" si="1809"/>
        <v>#REF!</v>
      </c>
      <c r="T632" s="61" t="e">
        <f t="shared" si="1809"/>
        <v>#REF!</v>
      </c>
      <c r="U632" s="132"/>
      <c r="V632" s="135"/>
      <c r="W632" s="135"/>
      <c r="X632" s="132"/>
      <c r="Y632" s="61" t="e">
        <f t="shared" ref="Y632:AJ632" si="1810">MAX(ROUND((Y633-$BH634)/30+1,0),0)</f>
        <v>#REF!</v>
      </c>
      <c r="Z632" s="61" t="e">
        <f t="shared" si="1810"/>
        <v>#REF!</v>
      </c>
      <c r="AA632" s="61" t="e">
        <f t="shared" si="1810"/>
        <v>#REF!</v>
      </c>
      <c r="AB632" s="61" t="e">
        <f t="shared" si="1810"/>
        <v>#REF!</v>
      </c>
      <c r="AC632" s="61" t="e">
        <f t="shared" si="1810"/>
        <v>#REF!</v>
      </c>
      <c r="AD632" s="61" t="e">
        <f t="shared" si="1810"/>
        <v>#REF!</v>
      </c>
      <c r="AE632" s="61" t="e">
        <f t="shared" si="1810"/>
        <v>#REF!</v>
      </c>
      <c r="AF632" s="61" t="e">
        <f t="shared" si="1810"/>
        <v>#REF!</v>
      </c>
      <c r="AG632" s="61" t="e">
        <f t="shared" si="1810"/>
        <v>#REF!</v>
      </c>
      <c r="AH632" s="61" t="e">
        <f t="shared" si="1810"/>
        <v>#REF!</v>
      </c>
      <c r="AI632" s="61" t="e">
        <f t="shared" si="1810"/>
        <v>#REF!</v>
      </c>
      <c r="AJ632" s="61" t="e">
        <f t="shared" si="1810"/>
        <v>#REF!</v>
      </c>
      <c r="AK632" s="132"/>
      <c r="AL632" s="135"/>
      <c r="AM632" s="135"/>
      <c r="AN632" s="132"/>
      <c r="AO632" s="61" t="e">
        <f t="shared" ref="AO632:AZ632" si="1811">MAX(ROUND((AO633-$BH634)/30+1,0),0)</f>
        <v>#REF!</v>
      </c>
      <c r="AP632" s="61" t="e">
        <f t="shared" si="1811"/>
        <v>#REF!</v>
      </c>
      <c r="AQ632" s="61" t="e">
        <f t="shared" si="1811"/>
        <v>#REF!</v>
      </c>
      <c r="AR632" s="61" t="e">
        <f t="shared" si="1811"/>
        <v>#REF!</v>
      </c>
      <c r="AS632" s="61" t="e">
        <f t="shared" si="1811"/>
        <v>#REF!</v>
      </c>
      <c r="AT632" s="61" t="e">
        <f t="shared" si="1811"/>
        <v>#REF!</v>
      </c>
      <c r="AU632" s="61" t="e">
        <f t="shared" si="1811"/>
        <v>#REF!</v>
      </c>
      <c r="AV632" s="61" t="e">
        <f t="shared" si="1811"/>
        <v>#REF!</v>
      </c>
      <c r="AW632" s="61" t="e">
        <f t="shared" si="1811"/>
        <v>#REF!</v>
      </c>
      <c r="AX632" s="61" t="e">
        <f t="shared" si="1811"/>
        <v>#REF!</v>
      </c>
      <c r="AY632" s="61" t="e">
        <f t="shared" si="1811"/>
        <v>#REF!</v>
      </c>
      <c r="AZ632" s="61" t="e">
        <f t="shared" si="1811"/>
        <v>#REF!</v>
      </c>
      <c r="BA632" s="132"/>
      <c r="BB632" s="135"/>
      <c r="BC632" s="135"/>
      <c r="BD632" s="132"/>
      <c r="BE632" s="132"/>
      <c r="BF632" s="136"/>
      <c r="BG632" s="136"/>
      <c r="BH632" s="137"/>
      <c r="BI632" s="137"/>
      <c r="BJ632" s="137"/>
      <c r="BK632" s="137"/>
      <c r="BL632" s="132"/>
      <c r="BM632" s="61" t="e">
        <f t="shared" ref="BM632:BX632" si="1812">MAX(ROUND((BM633-$BH634)/30+1,0),0)</f>
        <v>#REF!</v>
      </c>
      <c r="BN632" s="61" t="e">
        <f t="shared" si="1812"/>
        <v>#REF!</v>
      </c>
      <c r="BO632" s="61" t="e">
        <f t="shared" si="1812"/>
        <v>#REF!</v>
      </c>
      <c r="BP632" s="61" t="e">
        <f t="shared" si="1812"/>
        <v>#REF!</v>
      </c>
      <c r="BQ632" s="61" t="e">
        <f t="shared" si="1812"/>
        <v>#REF!</v>
      </c>
      <c r="BR632" s="61" t="e">
        <f t="shared" si="1812"/>
        <v>#REF!</v>
      </c>
      <c r="BS632" s="61" t="e">
        <f t="shared" si="1812"/>
        <v>#REF!</v>
      </c>
      <c r="BT632" s="61" t="e">
        <f t="shared" si="1812"/>
        <v>#REF!</v>
      </c>
      <c r="BU632" s="61" t="e">
        <f t="shared" si="1812"/>
        <v>#REF!</v>
      </c>
      <c r="BV632" s="61" t="e">
        <f t="shared" si="1812"/>
        <v>#REF!</v>
      </c>
      <c r="BW632" s="61" t="e">
        <f t="shared" si="1812"/>
        <v>#REF!</v>
      </c>
      <c r="BX632" s="61" t="e">
        <f t="shared" si="1812"/>
        <v>#REF!</v>
      </c>
      <c r="BY632" s="132"/>
      <c r="BZ632" s="135"/>
      <c r="CA632" s="135"/>
      <c r="CB632" s="132"/>
      <c r="CC632" s="61" t="e">
        <f t="shared" ref="CC632:CN632" si="1813">MAX(ROUND((CC633-$BH634)/30+1,0),0)</f>
        <v>#REF!</v>
      </c>
      <c r="CD632" s="61" t="e">
        <f t="shared" si="1813"/>
        <v>#REF!</v>
      </c>
      <c r="CE632" s="61" t="e">
        <f t="shared" si="1813"/>
        <v>#REF!</v>
      </c>
      <c r="CF632" s="61" t="e">
        <f t="shared" si="1813"/>
        <v>#REF!</v>
      </c>
      <c r="CG632" s="61" t="e">
        <f t="shared" si="1813"/>
        <v>#REF!</v>
      </c>
      <c r="CH632" s="61" t="e">
        <f t="shared" si="1813"/>
        <v>#REF!</v>
      </c>
      <c r="CI632" s="61" t="e">
        <f t="shared" si="1813"/>
        <v>#REF!</v>
      </c>
      <c r="CJ632" s="61" t="e">
        <f t="shared" si="1813"/>
        <v>#REF!</v>
      </c>
      <c r="CK632" s="61" t="e">
        <f t="shared" si="1813"/>
        <v>#REF!</v>
      </c>
      <c r="CL632" s="61" t="e">
        <f t="shared" si="1813"/>
        <v>#REF!</v>
      </c>
      <c r="CM632" s="61" t="e">
        <f t="shared" si="1813"/>
        <v>#REF!</v>
      </c>
      <c r="CN632" s="61" t="e">
        <f t="shared" si="1813"/>
        <v>#REF!</v>
      </c>
      <c r="CO632" s="132"/>
      <c r="CP632" s="135"/>
      <c r="CQ632" s="135"/>
    </row>
    <row r="633" spans="1:95" ht="10.5" customHeight="1" x14ac:dyDescent="0.25">
      <c r="A633" s="70"/>
      <c r="B633" s="70"/>
      <c r="C633" s="70"/>
      <c r="D633" s="60"/>
      <c r="E633" s="60"/>
      <c r="F633" s="60"/>
      <c r="G633" s="61" t="s">
        <v>204</v>
      </c>
      <c r="H633" s="60"/>
      <c r="I633" s="1">
        <v>44927</v>
      </c>
      <c r="J633" s="1">
        <v>44958</v>
      </c>
      <c r="K633" s="1">
        <v>44986</v>
      </c>
      <c r="L633" s="1">
        <v>45017</v>
      </c>
      <c r="M633" s="1">
        <v>45047</v>
      </c>
      <c r="N633" s="1">
        <v>45078</v>
      </c>
      <c r="O633" s="1">
        <v>45108</v>
      </c>
      <c r="P633" s="1">
        <v>45139</v>
      </c>
      <c r="Q633" s="1">
        <v>45170</v>
      </c>
      <c r="R633" s="1">
        <v>45200</v>
      </c>
      <c r="S633" s="1">
        <v>45231</v>
      </c>
      <c r="T633" s="1">
        <v>45261</v>
      </c>
      <c r="U633" s="1"/>
      <c r="V633" s="61">
        <v>2023</v>
      </c>
      <c r="W633" s="61" t="s">
        <v>204</v>
      </c>
      <c r="X633" s="60"/>
      <c r="Y633" s="1">
        <f t="shared" ref="Y633:AJ633" si="1814">Y$3</f>
        <v>45292</v>
      </c>
      <c r="Z633" s="1">
        <f t="shared" si="1814"/>
        <v>45323</v>
      </c>
      <c r="AA633" s="1">
        <f t="shared" si="1814"/>
        <v>45352</v>
      </c>
      <c r="AB633" s="1">
        <f t="shared" si="1814"/>
        <v>45383</v>
      </c>
      <c r="AC633" s="1">
        <f t="shared" si="1814"/>
        <v>45413</v>
      </c>
      <c r="AD633" s="1">
        <f t="shared" si="1814"/>
        <v>45444</v>
      </c>
      <c r="AE633" s="1">
        <f t="shared" si="1814"/>
        <v>45474</v>
      </c>
      <c r="AF633" s="1">
        <f t="shared" si="1814"/>
        <v>45505</v>
      </c>
      <c r="AG633" s="1">
        <f t="shared" si="1814"/>
        <v>45536</v>
      </c>
      <c r="AH633" s="1">
        <f t="shared" si="1814"/>
        <v>45566</v>
      </c>
      <c r="AI633" s="1">
        <f t="shared" si="1814"/>
        <v>45597</v>
      </c>
      <c r="AJ633" s="1">
        <f t="shared" si="1814"/>
        <v>45627</v>
      </c>
      <c r="AK633" s="60"/>
      <c r="AL633" s="61">
        <v>2024</v>
      </c>
      <c r="AM633" s="61" t="s">
        <v>204</v>
      </c>
      <c r="AN633" s="60"/>
      <c r="AO633" s="1">
        <f t="shared" ref="AO633:AZ633" si="1815">AO$3</f>
        <v>45658</v>
      </c>
      <c r="AP633" s="1">
        <f t="shared" si="1815"/>
        <v>45689</v>
      </c>
      <c r="AQ633" s="1">
        <f t="shared" si="1815"/>
        <v>45717</v>
      </c>
      <c r="AR633" s="1">
        <f t="shared" si="1815"/>
        <v>45748</v>
      </c>
      <c r="AS633" s="1">
        <f t="shared" si="1815"/>
        <v>45778</v>
      </c>
      <c r="AT633" s="1">
        <f t="shared" si="1815"/>
        <v>45809</v>
      </c>
      <c r="AU633" s="1">
        <f t="shared" si="1815"/>
        <v>45839</v>
      </c>
      <c r="AV633" s="1">
        <f t="shared" si="1815"/>
        <v>45870</v>
      </c>
      <c r="AW633" s="1">
        <f t="shared" si="1815"/>
        <v>45901</v>
      </c>
      <c r="AX633" s="1">
        <f t="shared" si="1815"/>
        <v>45931</v>
      </c>
      <c r="AY633" s="1">
        <f t="shared" si="1815"/>
        <v>45962</v>
      </c>
      <c r="AZ633" s="1">
        <f t="shared" si="1815"/>
        <v>45992</v>
      </c>
      <c r="BA633" s="60"/>
      <c r="BB633" s="61">
        <v>2025</v>
      </c>
      <c r="BC633" s="61" t="s">
        <v>204</v>
      </c>
      <c r="BD633" s="60"/>
      <c r="BE633" s="4" t="s">
        <v>206</v>
      </c>
      <c r="BF633" s="102" t="s">
        <v>207</v>
      </c>
      <c r="BG633" s="102" t="s">
        <v>208</v>
      </c>
      <c r="BH633" s="103" t="s">
        <v>209</v>
      </c>
      <c r="BI633" s="102" t="s">
        <v>210</v>
      </c>
      <c r="BJ633" s="102" t="s">
        <v>211</v>
      </c>
      <c r="BK633" s="103" t="s">
        <v>212</v>
      </c>
      <c r="BL633" s="60"/>
      <c r="BM633" s="1">
        <f t="shared" ref="BM633:BX633" si="1816">BM$3</f>
        <v>46023</v>
      </c>
      <c r="BN633" s="1">
        <f t="shared" si="1816"/>
        <v>46054</v>
      </c>
      <c r="BO633" s="1">
        <f t="shared" si="1816"/>
        <v>46082</v>
      </c>
      <c r="BP633" s="1">
        <f t="shared" si="1816"/>
        <v>46113</v>
      </c>
      <c r="BQ633" s="1">
        <f t="shared" si="1816"/>
        <v>46143</v>
      </c>
      <c r="BR633" s="1">
        <f t="shared" si="1816"/>
        <v>46174</v>
      </c>
      <c r="BS633" s="1">
        <f t="shared" si="1816"/>
        <v>46204</v>
      </c>
      <c r="BT633" s="1">
        <f t="shared" si="1816"/>
        <v>46235</v>
      </c>
      <c r="BU633" s="1">
        <f t="shared" si="1816"/>
        <v>46266</v>
      </c>
      <c r="BV633" s="1">
        <f t="shared" si="1816"/>
        <v>46296</v>
      </c>
      <c r="BW633" s="1">
        <f t="shared" si="1816"/>
        <v>46327</v>
      </c>
      <c r="BX633" s="1">
        <f t="shared" si="1816"/>
        <v>46357</v>
      </c>
      <c r="BY633" s="60"/>
      <c r="BZ633" s="61">
        <v>2026</v>
      </c>
      <c r="CA633" s="61" t="s">
        <v>204</v>
      </c>
      <c r="CB633" s="60"/>
      <c r="CC633" s="1">
        <f t="shared" ref="CC633:CN633" si="1817">CC$3</f>
        <v>46388</v>
      </c>
      <c r="CD633" s="1">
        <f t="shared" si="1817"/>
        <v>46419</v>
      </c>
      <c r="CE633" s="1">
        <f t="shared" si="1817"/>
        <v>46447</v>
      </c>
      <c r="CF633" s="1">
        <f t="shared" si="1817"/>
        <v>46478</v>
      </c>
      <c r="CG633" s="1">
        <f t="shared" si="1817"/>
        <v>46508</v>
      </c>
      <c r="CH633" s="1">
        <f t="shared" si="1817"/>
        <v>46539</v>
      </c>
      <c r="CI633" s="1">
        <f t="shared" si="1817"/>
        <v>46569</v>
      </c>
      <c r="CJ633" s="1">
        <f t="shared" si="1817"/>
        <v>46600</v>
      </c>
      <c r="CK633" s="1">
        <f t="shared" si="1817"/>
        <v>46631</v>
      </c>
      <c r="CL633" s="1">
        <f t="shared" si="1817"/>
        <v>46661</v>
      </c>
      <c r="CM633" s="1">
        <f t="shared" si="1817"/>
        <v>46692</v>
      </c>
      <c r="CN633" s="1">
        <f t="shared" si="1817"/>
        <v>46722</v>
      </c>
      <c r="CO633" s="60"/>
      <c r="CP633" s="61">
        <v>2026</v>
      </c>
      <c r="CQ633" s="61" t="s">
        <v>204</v>
      </c>
    </row>
    <row r="634" spans="1:95" ht="10.5" customHeight="1" x14ac:dyDescent="0.25">
      <c r="A634" s="70" t="str">
        <f t="shared" ref="A634:A665" si="1818">B634&amp;D634</f>
        <v>ReceitaReceita bruta</v>
      </c>
      <c r="B634" s="70" t="s">
        <v>20</v>
      </c>
      <c r="C634" s="70" t="s">
        <v>319</v>
      </c>
      <c r="D634" s="3" t="s">
        <v>52</v>
      </c>
      <c r="E634" s="3" t="e">
        <f>D632</f>
        <v>#REF!</v>
      </c>
      <c r="F634" s="60"/>
      <c r="G634" s="6">
        <v>1</v>
      </c>
      <c r="H634" s="60"/>
      <c r="I634" s="4" t="e">
        <f t="array" ref="I634">$BF634*(1+INDEX(#REF!,MATCH($D632,#REF!,0),COUNTIF(#REF!,"&lt;="&amp;I632)))*(1+IFERROR(INDEX(#REF!,MATCH($D632,#REF!,0),MATCH(MONTH(I633),#REF!,0)),0))</f>
        <v>#REF!</v>
      </c>
      <c r="J634" s="4" t="e">
        <f t="array" ref="J634">$BF634*(1+INDEX(#REF!,MATCH($D632,#REF!,0),COUNTIF(#REF!,"&lt;="&amp;J632)))*(1+IFERROR(INDEX(#REF!,MATCH($D632,#REF!,0),MATCH(MONTH(J633),#REF!,0)),0))</f>
        <v>#REF!</v>
      </c>
      <c r="K634" s="4" t="e">
        <f t="array" ref="K634">$BF634*(1+INDEX(#REF!,MATCH($D632,#REF!,0),COUNTIF(#REF!,"&lt;="&amp;K632)))*(1+IFERROR(INDEX(#REF!,MATCH($D632,#REF!,0),MATCH(MONTH(K633),#REF!,0)),0))</f>
        <v>#REF!</v>
      </c>
      <c r="L634" s="4" t="e">
        <f t="array" ref="L634">$BF634*(1+INDEX(#REF!,MATCH($D632,#REF!,0),COUNTIF(#REF!,"&lt;="&amp;L632)))*(1+IFERROR(INDEX(#REF!,MATCH($D632,#REF!,0),MATCH(MONTH(L633),#REF!,0)),0))</f>
        <v>#REF!</v>
      </c>
      <c r="M634" s="4" t="e">
        <f t="array" ref="M634">$BF634*(1+INDEX(#REF!,MATCH($D632,#REF!,0),COUNTIF(#REF!,"&lt;="&amp;M632)))*(1+IFERROR(INDEX(#REF!,MATCH($D632,#REF!,0),MATCH(MONTH(M633),#REF!,0)),0))</f>
        <v>#REF!</v>
      </c>
      <c r="N634" s="4" t="e">
        <f t="array" ref="N634">$BF634*(1+INDEX(#REF!,MATCH($D632,#REF!,0),COUNTIF(#REF!,"&lt;="&amp;N632)))*(1+IFERROR(INDEX(#REF!,MATCH($D632,#REF!,0),MATCH(MONTH(N633),#REF!,0)),0))</f>
        <v>#REF!</v>
      </c>
      <c r="O634" s="4" t="e">
        <f t="array" ref="O634">$BF634*(1+INDEX(#REF!,MATCH($D632,#REF!,0),COUNTIF(#REF!,"&lt;="&amp;O632)))*(1+IFERROR(INDEX(#REF!,MATCH($D632,#REF!,0),MATCH(MONTH(O633),#REF!,0)),0))</f>
        <v>#REF!</v>
      </c>
      <c r="P634" s="4" t="e">
        <f t="array" ref="P634">$BF634*(1+INDEX(#REF!,MATCH($D632,#REF!,0),COUNTIF(#REF!,"&lt;="&amp;P632)))*(1+IFERROR(INDEX(#REF!,MATCH($D632,#REF!,0),MATCH(MONTH(P633),#REF!,0)),0))</f>
        <v>#REF!</v>
      </c>
      <c r="Q634" s="4" t="e">
        <f t="array" ref="Q634">$BF634*(1+INDEX(#REF!,MATCH($D632,#REF!,0),COUNTIF(#REF!,"&lt;="&amp;Q632)))*(1+IFERROR(INDEX(#REF!,MATCH($D632,#REF!,0),MATCH(MONTH(Q633),#REF!,0)),0))</f>
        <v>#REF!</v>
      </c>
      <c r="R634" s="4" t="e">
        <f t="array" ref="R634">$BF634*(1+INDEX(#REF!,MATCH($D632,#REF!,0),COUNTIF(#REF!,"&lt;="&amp;R632)))*(1+IFERROR(INDEX(#REF!,MATCH($D632,#REF!,0),MATCH(MONTH(R633),#REF!,0)),0))</f>
        <v>#REF!</v>
      </c>
      <c r="S634" s="4" t="e">
        <f t="array" ref="S634">$BF634*(1+INDEX(#REF!,MATCH($D632,#REF!,0),COUNTIF(#REF!,"&lt;="&amp;S632)))*(1+IFERROR(INDEX(#REF!,MATCH($D632,#REF!,0),MATCH(MONTH(S633),#REF!,0)),0))</f>
        <v>#REF!</v>
      </c>
      <c r="T634" s="4" t="e">
        <f t="array" ref="T634">$BF634*(1+INDEX(#REF!,MATCH($D632,#REF!,0),COUNTIF(#REF!,"&lt;="&amp;T632)))*(1+IFERROR(INDEX(#REF!,MATCH($D632,#REF!,0),MATCH(MONTH(T633),#REF!,0)),0))</f>
        <v>#REF!</v>
      </c>
      <c r="U634" s="60"/>
      <c r="V634" s="4" t="e">
        <f t="shared" ref="V634:V651" si="1819">SUM(I634:T634)</f>
        <v>#REF!</v>
      </c>
      <c r="W634" s="6" t="e">
        <f>V634/V634</f>
        <v>#REF!</v>
      </c>
      <c r="X634" s="60"/>
      <c r="Y634" s="4" t="e">
        <f t="array" ref="Y634">$BF634*(1+INDEX(#REF!,MATCH($D632,#REF!,0),COUNTIF(#REF!,"&lt;="&amp;Y632)))*(1+IFERROR(INDEX(#REF!,MATCH($D632,#REF!,0),MATCH(MONTH(Y633),#REF!,0)),0))</f>
        <v>#REF!</v>
      </c>
      <c r="Z634" s="4" t="e">
        <f t="array" ref="Z634">$BF634*(1+INDEX(#REF!,MATCH($D632,#REF!,0),COUNTIF(#REF!,"&lt;="&amp;Z632)))*(1+IFERROR(INDEX(#REF!,MATCH($D632,#REF!,0),MATCH(MONTH(Z633),#REF!,0)),0))</f>
        <v>#REF!</v>
      </c>
      <c r="AA634" s="4" t="e">
        <f t="array" ref="AA634">$BF634*(1+INDEX(#REF!,MATCH($D632,#REF!,0),COUNTIF(#REF!,"&lt;="&amp;AA632)))*(1+IFERROR(INDEX(#REF!,MATCH($D632,#REF!,0),MATCH(MONTH(AA633),#REF!,0)),0))</f>
        <v>#REF!</v>
      </c>
      <c r="AB634" s="4" t="e">
        <f t="array" ref="AB634">$BF634*(1+INDEX(#REF!,MATCH($D632,#REF!,0),COUNTIF(#REF!,"&lt;="&amp;AB632)))*(1+IFERROR(INDEX(#REF!,MATCH($D632,#REF!,0),MATCH(MONTH(AB633),#REF!,0)),0))</f>
        <v>#REF!</v>
      </c>
      <c r="AC634" s="4" t="e">
        <f t="array" ref="AC634">$BF634*(1+INDEX(#REF!,MATCH($D632,#REF!,0),COUNTIF(#REF!,"&lt;="&amp;AC632)))*(1+IFERROR(INDEX(#REF!,MATCH($D632,#REF!,0),MATCH(MONTH(AC633),#REF!,0)),0))</f>
        <v>#REF!</v>
      </c>
      <c r="AD634" s="4" t="e">
        <f t="array" ref="AD634">$BF634*(1+INDEX(#REF!,MATCH($D632,#REF!,0),COUNTIF(#REF!,"&lt;="&amp;AD632)))*(1+IFERROR(INDEX(#REF!,MATCH($D632,#REF!,0),MATCH(MONTH(AD633),#REF!,0)),0))</f>
        <v>#REF!</v>
      </c>
      <c r="AE634" s="4" t="e">
        <f t="array" ref="AE634">$BF634*(1+INDEX(#REF!,MATCH($D632,#REF!,0),COUNTIF(#REF!,"&lt;="&amp;AE632)))*(1+IFERROR(INDEX(#REF!,MATCH($D632,#REF!,0),MATCH(MONTH(AE633),#REF!,0)),0))</f>
        <v>#REF!</v>
      </c>
      <c r="AF634" s="4" t="e">
        <f t="array" ref="AF634">($BF634*(1+INDEX(#REF!,MATCH($D632,#REF!,0),COUNTIF(#REF!,"&lt;="&amp;AF632)))*(1+IFERROR(INDEX(#REF!,MATCH($D632,#REF!,0),MATCH(MONTH(AF633),#REF!,0)),0))*--(ROUND((AF633-$BH634)/30,0)&lt;18)+INDEX($I634:AE634,1,MATCH(EDATE(AF633,-12),$I633:AE633,0))*(1+$AH$2)*--(ROUND((AF633-$BH634)/30,0)&gt;=18))*(1+INDEX(#REF!,1,MATCH(AF633,#REF!,0)))</f>
        <v>#REF!</v>
      </c>
      <c r="AG634" s="4" t="e">
        <f t="array" ref="AG634">($BF634*(1+INDEX(#REF!,MATCH($D632,#REF!,0),COUNTIF(#REF!,"&lt;="&amp;AG632)))*(1+IFERROR(INDEX(#REF!,MATCH($D632,#REF!,0),MATCH(MONTH(AG633),#REF!,0)),0))*--(ROUND((AG633-$BH634)/30,0)&lt;18)+INDEX($I634:AF634,1,MATCH(EDATE(AG633,-12),$I633:AF633,0))*(1+$AH$2)*--(ROUND((AG633-$BH634)/30,0)&gt;=18))*(1+INDEX(#REF!,1,MATCH(AG633,#REF!,0)))</f>
        <v>#REF!</v>
      </c>
      <c r="AH634" s="4" t="e">
        <f t="array" ref="AH634">($BF634*(1+INDEX(#REF!,MATCH($D632,#REF!,0),COUNTIF(#REF!,"&lt;="&amp;AH632)))*(1+IFERROR(INDEX(#REF!,MATCH($D632,#REF!,0),MATCH(MONTH(AH633),#REF!,0)),0))*--(ROUND((AH633-$BH634)/30,0)&lt;18)+INDEX($I634:AG634,1,MATCH(EDATE(AH633,-12),$I633:AG633,0))*(1+AH$2)*--(ROUND((AH633-$BH634)/30,0)&gt;=18))*(1+INDEX(#REF!,1,MATCH(AH633,#REF!,0)))</f>
        <v>#REF!</v>
      </c>
      <c r="AI634" s="4" t="e">
        <f t="array" ref="AI634">($BF634*(1+INDEX(#REF!,MATCH($D632,#REF!,0),COUNTIF(#REF!,"&lt;="&amp;AI632)))*(1+IFERROR(INDEX(#REF!,MATCH($D632,#REF!,0),MATCH(MONTH(AI633),#REF!,0)),0))*--(ROUND((AI633-$BH634)/30,0)&lt;18)+INDEX($I634:AH634,1,MATCH(EDATE(AI633,-12),$I633:AH633,0))*(1+AI$2)*--(ROUND((AI633-$BH634)/30,0)&gt;=18))*(1+INDEX(#REF!,1,MATCH(AI633,#REF!,0)))*(1+$BJ634*--($BK634&lt;=AI633))</f>
        <v>#REF!</v>
      </c>
      <c r="AJ634" s="4" t="e">
        <f t="array" ref="AJ634">($BF634*(1+INDEX(#REF!,MATCH($D632,#REF!,0),COUNTIF(#REF!,"&lt;="&amp;AJ632)))*(1+IFERROR(INDEX(#REF!,MATCH($D632,#REF!,0),MATCH(MONTH(AJ633),#REF!,0)),0))*--(ROUND((AJ633-$BH634)/30,0)&lt;18)+INDEX($I634:AI634,1,MATCH(EDATE(AJ633,-12),$I633:AI633,0))*(1+AJ$2)*--(ROUND((AJ633-$BH634)/30,0)&gt;=18))*(1+INDEX(#REF!,1,MATCH(AJ633,#REF!,0)))*(1+$BJ634*--($BK634&lt;=AJ633))</f>
        <v>#REF!</v>
      </c>
      <c r="AK634" s="60"/>
      <c r="AL634" s="4" t="e">
        <f t="shared" ref="AL634:AL651" si="1820">SUM(Y634:AJ634)</f>
        <v>#REF!</v>
      </c>
      <c r="AM634" s="6" t="e">
        <f>AL634/AL634</f>
        <v>#REF!</v>
      </c>
      <c r="AN634" s="60" t="e">
        <f>D632&amp;D634</f>
        <v>#REF!</v>
      </c>
      <c r="AO634" s="4" t="e">
        <f t="array" ref="AO634">($BF634*(1+INDEX(#REF!,MATCH($D632,#REF!,0),COUNTIF(#REF!,"&lt;="&amp;AO632)))*(1+IFERROR(INDEX(#REF!,MATCH($D632,#REF!,0),MATCH(MONTH(AO633),#REF!,0)),0))*--(ROUND((AO633-$BH634)/30,0)&lt;18)+INDEX($I634:BD634,1,MATCH(EDATE(AO633,-12),$I633:BD633,0))*(1+AO$2)*--(ROUND((AO633-$BH634)/30,0)&gt;=18))*(1+INDEX(#REF!,1,MATCH(AO633,#REF!,0)))*(1+$BJ634*--($BK634&lt;=AO633))</f>
        <v>#REF!</v>
      </c>
      <c r="AP634" s="4" t="e">
        <f t="array" ref="AP634">($BF634*(1+INDEX(#REF!,MATCH($D632,#REF!,0),COUNTIF(#REF!,"&lt;="&amp;AP632)))*(1+IFERROR(INDEX(#REF!,MATCH($D632,#REF!,0),MATCH(MONTH(AP633),#REF!,0)),0))*--(ROUND((AP633-$BH634)/30,0)&lt;18)+INDEX($I634:AO634,1,MATCH(EDATE(AP633,-12),$I633:AO633,0))*(1+AP$2)*--(ROUND((AP633-$BH634)/30,0)&gt;=18))*(1+INDEX(#REF!,1,MATCH(AP633,#REF!,0)))*(1+$BJ634*--($BK634&lt;=AP633))</f>
        <v>#REF!</v>
      </c>
      <c r="AQ634" s="4" t="e">
        <f t="array" ref="AQ634">($BF634*(1+INDEX(#REF!,MATCH($D632,#REF!,0),COUNTIF(#REF!,"&lt;="&amp;AQ632)))*(1+IFERROR(INDEX(#REF!,MATCH($D632,#REF!,0),MATCH(MONTH(AQ633),#REF!,0)),0))*--(ROUND((AQ633-$BH634)/30,0)&lt;18)+INDEX($I634:AP634,1,MATCH(EDATE(AQ633,-12),$I633:AP633,0))*(1+AQ$2)*--(ROUND((AQ633-$BH634)/30,0)&gt;=18))*(1+INDEX(#REF!,1,MATCH(AQ633,#REF!,0)))*(1+$BJ634*--($BK634&lt;=AQ633))</f>
        <v>#REF!</v>
      </c>
      <c r="AR634" s="4" t="e">
        <f t="array" ref="AR634">($BF634*(1+INDEX(#REF!,MATCH($D632,#REF!,0),COUNTIF(#REF!,"&lt;="&amp;AR632)))*(1+IFERROR(INDEX(#REF!,MATCH($D632,#REF!,0),MATCH(MONTH(AR633),#REF!,0)),0))*--(ROUND((AR633-$BH634)/30,0)&lt;18)+INDEX($I634:AQ634,1,MATCH(EDATE(AR633,-12),$I633:AQ633,0))*(1+AR$2)*--(ROUND((AR633-$BH634)/30,0)&gt;=18))*(1+INDEX(#REF!,1,MATCH(AR633,#REF!,0)))*(1+$BJ634*--($BK634&lt;=AR633))</f>
        <v>#REF!</v>
      </c>
      <c r="AS634" s="4" t="e">
        <f t="array" ref="AS634">($BF634*(1+INDEX(#REF!,MATCH($D632,#REF!,0),COUNTIF(#REF!,"&lt;="&amp;AS632)))*(1+IFERROR(INDEX(#REF!,MATCH($D632,#REF!,0),MATCH(MONTH(AS633),#REF!,0)),0))*--(ROUND((AS633-$BH634)/30,0)&lt;18)+INDEX($I634:AR634,1,MATCH(EDATE(AS633,-12),$I633:AR633,0))*(1+AS$2)*--(ROUND((AS633-$BH634)/30,0)&gt;=18))*(1+INDEX(#REF!,1,MATCH(AS633,#REF!,0)))*(1+$BJ634*--($BK634&lt;=AS633))</f>
        <v>#REF!</v>
      </c>
      <c r="AT634" s="4" t="e">
        <f t="array" ref="AT634">($BF634*(1+INDEX(#REF!,MATCH($D632,#REF!,0),COUNTIF(#REF!,"&lt;="&amp;AT632)))*(1+IFERROR(INDEX(#REF!,MATCH($D632,#REF!,0),MATCH(MONTH(AT633),#REF!,0)),0))*--(ROUND((AT633-$BH634)/30,0)&lt;18)+INDEX($I634:AS634,1,MATCH(EDATE(AT633,-12),$I633:AS633,0))*(1+AT$2)*--(ROUND((AT633-$BH634)/30,0)&gt;=18))*(1+INDEX(#REF!,1,MATCH(AT633,#REF!,0)))*(1+$BJ634*--($BK634&lt;=AT633))</f>
        <v>#REF!</v>
      </c>
      <c r="AU634" s="4" t="e">
        <f t="array" ref="AU634">($BF634*(1+INDEX(#REF!,MATCH($D632,#REF!,0),COUNTIF(#REF!,"&lt;="&amp;AU632)))*(1+IFERROR(INDEX(#REF!,MATCH($D632,#REF!,0),MATCH(MONTH(AU633),#REF!,0)),0))*--(ROUND((AU633-$BH634)/30,0)&lt;18)+INDEX($I634:AT634,1,MATCH(EDATE(AU633,-12),$I633:AT633,0))*(1+AU$2)*--(ROUND((AU633-$BH634)/30,0)&gt;=18))*(1+INDEX(#REF!,1,MATCH(AU633,#REF!,0)))*(1+$BJ634*--($BK634&lt;=AU633))</f>
        <v>#REF!</v>
      </c>
      <c r="AV634" s="4" t="e">
        <f t="array" ref="AV634">($BF634*(1+INDEX(#REF!,MATCH($D632,#REF!,0),COUNTIF(#REF!,"&lt;="&amp;AV632)))*(1+IFERROR(INDEX(#REF!,MATCH($D632,#REF!,0),MATCH(MONTH(AV633),#REF!,0)),0))*--(ROUND((AV633-$BH634)/30,0)&lt;18)+INDEX($I634:AU634,1,MATCH(EDATE(AV633,-12),$I633:AU633,0))*(1+AV$2)*--(ROUND((AV633-$BH634)/30,0)&gt;=18))*(1+INDEX(#REF!,1,MATCH(AV633,#REF!,0)))*(1+$BJ634*--($BK634&lt;=AV633))</f>
        <v>#REF!</v>
      </c>
      <c r="AW634" s="4" t="e">
        <f t="array" ref="AW634">($BF634*(1+INDEX(#REF!,MATCH($D632,#REF!,0),COUNTIF(#REF!,"&lt;="&amp;AW632)))*(1+IFERROR(INDEX(#REF!,MATCH($D632,#REF!,0),MATCH(MONTH(AW633),#REF!,0)),0))*--(ROUND((AW633-$BH634)/30,0)&lt;18)+INDEX($I634:AV634,1,MATCH(EDATE(AW633,-12),$I633:AV633,0))*(1+AW$2)*--(ROUND((AW633-$BH634)/30,0)&gt;=18))*(1+INDEX(#REF!,1,MATCH(AW633,#REF!,0)))*(1+$BJ634*--($BK634&lt;=AW633))</f>
        <v>#REF!</v>
      </c>
      <c r="AX634" s="4" t="e">
        <f t="array" ref="AX634">($BF634*(1+INDEX(#REF!,MATCH($D632,#REF!,0),COUNTIF(#REF!,"&lt;="&amp;AX632)))*(1+IFERROR(INDEX(#REF!,MATCH($D632,#REF!,0),MATCH(MONTH(AX633),#REF!,0)),0))*--(ROUND((AX633-$BH634)/30,0)&lt;18)+INDEX($I634:AW634,1,MATCH(EDATE(AX633,-12),$I633:AW633,0))*(1+AX$2)*--(ROUND((AX633-$BH634)/30,0)&gt;=18))*(1+INDEX(#REF!,1,MATCH(AX633,#REF!,0)))*(1+$BJ634*--($BK634&lt;=AX633))</f>
        <v>#REF!</v>
      </c>
      <c r="AY634" s="4" t="e">
        <f t="array" ref="AY634">($BF634*(1+INDEX(#REF!,MATCH($D632,#REF!,0),COUNTIF(#REF!,"&lt;="&amp;AY632)))*(1+IFERROR(INDEX(#REF!,MATCH($D632,#REF!,0),MATCH(MONTH(AY633),#REF!,0)),0))*--(ROUND((AY633-$BH634)/30,0)&lt;18)+INDEX($I634:AX634,1,MATCH(EDATE(AY633,-12),$I633:AX633,0))*(1+AY$2)*--(ROUND((AY633-$BH634)/30,0)&gt;=18))*(1+INDEX(#REF!,1,MATCH(AY633,#REF!,0)))*(1+$BJ634*--($BK634&lt;=AY633))</f>
        <v>#REF!</v>
      </c>
      <c r="AZ634" s="4" t="e">
        <f t="array" ref="AZ634">($BF634*(1+INDEX(#REF!,MATCH($D632,#REF!,0),COUNTIF(#REF!,"&lt;="&amp;AZ632)))*(1+IFERROR(INDEX(#REF!,MATCH($D632,#REF!,0),MATCH(MONTH(AZ633),#REF!,0)),0))*--(ROUND((AZ633-$BH634)/30,0)&lt;18)+INDEX($I634:AY634,1,MATCH(EDATE(AZ633,-12),$I633:AY633,0))*(1+AZ$2)*--(ROUND((AZ633-$BH634)/30,0)&gt;=18))*(1+INDEX(#REF!,1,MATCH(AZ633,#REF!,0)))*(1+$BJ634*--($BK634&lt;=AZ633))</f>
        <v>#REF!</v>
      </c>
      <c r="BA634" s="60"/>
      <c r="BB634" s="4" t="e">
        <f t="shared" ref="BB634:BB651" si="1821">SUM(AO634:AZ634)</f>
        <v>#REF!</v>
      </c>
      <c r="BC634" s="6" t="e">
        <f>BB634/BB634</f>
        <v>#REF!</v>
      </c>
      <c r="BD634" s="60"/>
      <c r="BE634" s="4"/>
      <c r="BF634" s="102" t="e">
        <f t="array" ref="BF634">INDEX(#REF!,MATCH($D632,#REF!,0),MATCH($D634,#REF!,0))</f>
        <v>#REF!</v>
      </c>
      <c r="BG634" s="102"/>
      <c r="BH634" s="103" t="e">
        <f t="array" ref="BH634">INDEX(#REF!,MATCH($D632,#REF!,0),MATCH(BH633,#REF!,0))</f>
        <v>#REF!</v>
      </c>
      <c r="BI634" s="103"/>
      <c r="BJ634" s="103"/>
      <c r="BK634" s="103"/>
      <c r="BL634" s="60"/>
      <c r="BM634" s="4" t="e">
        <f t="array" ref="BM634">($BF634*(1+INDEX(#REF!,MATCH($D632,#REF!,0),COUNTIF(#REF!,"&lt;="&amp;BM632)))*(1+IFERROR(INDEX(#REF!,MATCH($D632,#REF!,0),MATCH(MONTH(BM633),#REF!,0)),0))*--(ROUND((BM633-$BH634)/30,0)&lt;18)+INDEX($I634:BL634,1,MATCH(EDATE(BM633,-12),$I633:BL633,0))*(1+BM$2)*--(ROUND((BM633-$BH634)/30,0)&gt;=18))*(1+INDEX(#REF!,1,MATCH(BM633,#REF!,0)))*(1+$BJ634*--($BK634&lt;=BM633))</f>
        <v>#REF!</v>
      </c>
      <c r="BN634" s="4" t="e">
        <f t="array" ref="BN634">($BF634*(1+INDEX(#REF!,MATCH($D632,#REF!,0),COUNTIF(#REF!,"&lt;="&amp;BN632)))*(1+IFERROR(INDEX(#REF!,MATCH($D632,#REF!,0),MATCH(MONTH(BN633),#REF!,0)),0))*--(ROUND((BN633-$BH634)/30,0)&lt;18)+INDEX($I634:BM634,1,MATCH(EDATE(BN633,-12),$I633:BM633,0))*(1+BN$2)*--(ROUND((BN633-$BH634)/30,0)&gt;=18))*(1+INDEX(#REF!,1,MATCH(BN633,#REF!,0)))*(1+$BJ634*--($BK634&lt;=BN633))</f>
        <v>#REF!</v>
      </c>
      <c r="BO634" s="4" t="e">
        <f t="array" ref="BO634">($BF634*(1+INDEX(#REF!,MATCH($D632,#REF!,0),COUNTIF(#REF!,"&lt;="&amp;BO632)))*(1+IFERROR(INDEX(#REF!,MATCH($D632,#REF!,0),MATCH(MONTH(BO633),#REF!,0)),0))*--(ROUND((BO633-$BH634)/30,0)&lt;18)+INDEX($I634:BN634,1,MATCH(EDATE(BO633,-12),$I633:BN633,0))*(1+BO$2)*--(ROUND((BO633-$BH634)/30,0)&gt;=18))*(1+INDEX(#REF!,1,MATCH(BO633,#REF!,0)))*(1+$BJ634*--($BK634&lt;=BO633))</f>
        <v>#REF!</v>
      </c>
      <c r="BP634" s="4" t="e">
        <f t="array" ref="BP634">($BF634*(1+INDEX(#REF!,MATCH($D632,#REF!,0),COUNTIF(#REF!,"&lt;="&amp;BP632)))*(1+IFERROR(INDEX(#REF!,MATCH($D632,#REF!,0),MATCH(MONTH(BP633),#REF!,0)),0))*--(ROUND((BP633-$BH634)/30,0)&lt;18)+INDEX($I634:BO634,1,MATCH(EDATE(BP633,-12),$I633:BO633,0))*(1+BP$2)*--(ROUND((BP633-$BH634)/30,0)&gt;=18))*(1+INDEX(#REF!,1,MATCH(BP633,#REF!,0)))*(1+$BJ634*--($BK634&lt;=BP633))</f>
        <v>#REF!</v>
      </c>
      <c r="BQ634" s="4" t="e">
        <f t="array" ref="BQ634">($BF634*(1+INDEX(#REF!,MATCH($D632,#REF!,0),COUNTIF(#REF!,"&lt;="&amp;BQ632)))*(1+IFERROR(INDEX(#REF!,MATCH($D632,#REF!,0),MATCH(MONTH(BQ633),#REF!,0)),0))*--(ROUND((BQ633-$BH634)/30,0)&lt;12)+INDEX($I634:BP634,1,MATCH(EDATE(BQ633,-12),$I633:BP633,0))*(1+BQ$2)*--(ROUND((BQ633-$BH634)/30,0)&gt;=12))*(1+INDEX(#REF!,1,MATCH(BQ633,#REF!,0)))*(1+$BJ634*--($BK634&lt;=BQ633))</f>
        <v>#REF!</v>
      </c>
      <c r="BR634" s="4" t="e">
        <f t="array" ref="BR634">($BF634*(1+INDEX(#REF!,MATCH($D632,#REF!,0),COUNTIF(#REF!,"&lt;="&amp;BR632)))*(1+IFERROR(INDEX(#REF!,MATCH($D632,#REF!,0),MATCH(MONTH(BR633),#REF!,0)),0))*--(ROUND((BR633-$BH634)/30,0)&lt;12)+INDEX($I634:BQ634,1,MATCH(EDATE(BR633,-12),$I633:BQ633,0))*(1+BR$2)*--(ROUND((BR633-$BH634)/30,0)&gt;=12))*(1+INDEX(#REF!,1,MATCH(BR633,#REF!,0)))*(1+$BJ634*--($BK634&lt;=BR633))</f>
        <v>#REF!</v>
      </c>
      <c r="BS634" s="4" t="e">
        <f t="array" ref="BS634">($BF634*(1+INDEX(#REF!,MATCH($D632,#REF!,0),COUNTIF(#REF!,"&lt;="&amp;BS632)))*(1+IFERROR(INDEX(#REF!,MATCH($D632,#REF!,0),MATCH(MONTH(BS633),#REF!,0)),0))*--(ROUND((BS633-$BH634)/30,0)&lt;12)+INDEX($I634:BR634,1,MATCH(EDATE(BS633,-12),$I633:BR633,0))*(1+BS$2)*--(ROUND((BS633-$BH634)/30,0)&gt;=12))*(1+INDEX(#REF!,1,MATCH(BS633,#REF!,0)))*(1+$BJ634*--($BK634&lt;=BS633))</f>
        <v>#REF!</v>
      </c>
      <c r="BT634" s="4" t="e">
        <f t="array" ref="BT634">($BF634*(1+INDEX(#REF!,MATCH($D632,#REF!,0),COUNTIF(#REF!,"&lt;="&amp;BT632)))*(1+IFERROR(INDEX(#REF!,MATCH($D632,#REF!,0),MATCH(MONTH(BT633),#REF!,0)),0))*--(ROUND((BT633-$BH634)/30,0)&lt;12)+INDEX($I634:BS634,1,MATCH(EDATE(BT633,-12),$I633:BS633,0))*(1+BT$2)*--(ROUND((BT633-$BH634)/30,0)&gt;=12))*(1+INDEX(#REF!,1,MATCH(BT633,#REF!,0)))*(1+$BJ634*--($BK634&lt;=BT633))</f>
        <v>#REF!</v>
      </c>
      <c r="BU634" s="4" t="e">
        <f t="array" ref="BU634">($BF634*(1+INDEX(#REF!,MATCH($D632,#REF!,0),COUNTIF(#REF!,"&lt;="&amp;BU632)))*(1+IFERROR(INDEX(#REF!,MATCH($D632,#REF!,0),MATCH(MONTH(BU633),#REF!,0)),0))*--(ROUND((BU633-$BH634)/30,0)&lt;12)+INDEX($I634:BT634,1,MATCH(EDATE(BU633,-12),$I633:BT633,0))*(1+BU$2)*--(ROUND((BU633-$BH634)/30,0)&gt;=12))*(1+INDEX(#REF!,1,MATCH(BU633,#REF!,0)))*(1+$BJ634*--($BK634&lt;=BU633))</f>
        <v>#REF!</v>
      </c>
      <c r="BV634" s="4" t="e">
        <f t="array" ref="BV634">($BF634*(1+INDEX(#REF!,MATCH($D632,#REF!,0),COUNTIF(#REF!,"&lt;="&amp;BV632)))*(1+IFERROR(INDEX(#REF!,MATCH($D632,#REF!,0),MATCH(MONTH(BV633),#REF!,0)),0))*--(ROUND((BV633-$BH634)/30,0)&lt;12)+INDEX($I634:BU634,1,MATCH(EDATE(BV633,-12),$I633:BU633,0))*(1+BV$2)*--(ROUND((BV633-$BH634)/30,0)&gt;=12))*(1+INDEX(#REF!,1,MATCH(BV633,#REF!,0)))*(1+$BJ634*--($BK634&lt;=BV633))</f>
        <v>#REF!</v>
      </c>
      <c r="BW634" s="4" t="e">
        <f t="array" ref="BW634">($BF634*(1+INDEX(#REF!,MATCH($D632,#REF!,0),COUNTIF(#REF!,"&lt;="&amp;BW632)))*(1+IFERROR(INDEX(#REF!,MATCH($D632,#REF!,0),MATCH(MONTH(BW633),#REF!,0)),0))*--(ROUND((BW633-$BH634)/30,0)&lt;12)+INDEX($I634:BV634,1,MATCH(EDATE(BW633,-12),$I633:BV633,0))*(1+BW$2)*--(ROUND((BW633-$BH634)/30,0)&gt;=12))*(1+INDEX(#REF!,1,MATCH(BW633,#REF!,0)))*(1+$BJ634*--($BK634&lt;=BW633))</f>
        <v>#REF!</v>
      </c>
      <c r="BX634" s="4" t="e">
        <f t="array" ref="BX634">($BF634*(1+INDEX(#REF!,MATCH($D632,#REF!,0),COUNTIF(#REF!,"&lt;="&amp;BX632)))*(1+IFERROR(INDEX(#REF!,MATCH($D632,#REF!,0),MATCH(MONTH(BX633),#REF!,0)),0))*--(ROUND((BX633-$BH634)/30,0)&lt;12)+INDEX($I634:BW634,1,MATCH(EDATE(BX633,-12),$I633:BW633,0))*(1+BX$2)*--(ROUND((BX633-$BH634)/30,0)&gt;=12))*(1+INDEX(#REF!,1,MATCH(BX633,#REF!,0)))*(1+$BJ634*--($BK634&lt;=BX633))</f>
        <v>#REF!</v>
      </c>
      <c r="BY634" s="60"/>
      <c r="BZ634" s="4" t="e">
        <f t="shared" ref="BZ634:BZ651" si="1822">SUM(BM634:BX634)</f>
        <v>#REF!</v>
      </c>
      <c r="CA634" s="6" t="e">
        <f>BZ634/BZ634</f>
        <v>#REF!</v>
      </c>
      <c r="CB634" s="60"/>
      <c r="CC634" s="4" t="e">
        <f t="array" ref="CC634">($BF634*(1+INDEX(#REF!,MATCH($D632,#REF!,0),COUNTIF(#REF!,"&lt;="&amp;CC632)))*(1+IFERROR(INDEX(#REF!,MATCH($D632,#REF!,0),MATCH(MONTH(CC633),#REF!,0)),0))*--(ROUND((CC633-$BH634)/30,0)&lt;18)+INDEX($I634:CB634,1,MATCH(EDATE(CC633,-12),$I633:CB633,0))*(1+CC$2)*--(ROUND((CC633-$BH634)/30,0)&gt;=18))*(1+INDEX(#REF!,1,MATCH(CC633,#REF!,0)))*(1+$BJ634*--($BK634&lt;=CC633))</f>
        <v>#REF!</v>
      </c>
      <c r="CD634" s="4" t="e">
        <f t="array" ref="CD634">($BF634*(1+INDEX(#REF!,MATCH($D632,#REF!,0),COUNTIF(#REF!,"&lt;="&amp;CD632)))*(1+IFERROR(INDEX(#REF!,MATCH($D632,#REF!,0),MATCH(MONTH(CD633),#REF!,0)),0))*--(ROUND((CD633-$BH634)/30,0)&lt;18)+INDEX($I634:CC634,1,MATCH(EDATE(CD633,-12),$I633:CC633,0))*(1+CD$2)*--(ROUND((CD633-$BH634)/30,0)&gt;=18))*(1+INDEX(#REF!,1,MATCH(CD633,#REF!,0)))*(1+$BJ634*--($BK634&lt;=CD633))</f>
        <v>#REF!</v>
      </c>
      <c r="CE634" s="4" t="e">
        <f t="array" ref="CE634">($BF634*(1+INDEX(#REF!,MATCH($D632,#REF!,0),COUNTIF(#REF!,"&lt;="&amp;CE632)))*(1+IFERROR(INDEX(#REF!,MATCH($D632,#REF!,0),MATCH(MONTH(CE633),#REF!,0)),0))*--(ROUND((CE633-$BH634)/30,0)&lt;18)+INDEX($I634:CD634,1,MATCH(EDATE(CE633,-12),$I633:CD633,0))*(1+CE$2)*--(ROUND((CE633-$BH634)/30,0)&gt;=18))*(1+INDEX(#REF!,1,MATCH(CE633,#REF!,0)))*(1+$BJ634*--($BK634&lt;=CE633))</f>
        <v>#REF!</v>
      </c>
      <c r="CF634" s="4" t="e">
        <f t="array" ref="CF634">($BF634*(1+INDEX(#REF!,MATCH($D632,#REF!,0),COUNTIF(#REF!,"&lt;="&amp;CF632)))*(1+IFERROR(INDEX(#REF!,MATCH($D632,#REF!,0),MATCH(MONTH(CF633),#REF!,0)),0))*--(ROUND((CF633-$BH634)/30,0)&lt;18)+INDEX($I634:CE634,1,MATCH(EDATE(CF633,-12),$I633:CE633,0))*(1+CF$2)*--(ROUND((CF633-$BH634)/30,0)&gt;=18))*(1+INDEX(#REF!,1,MATCH(CF633,#REF!,0)))*(1+$BJ634*--($BK634&lt;=CF633))</f>
        <v>#REF!</v>
      </c>
      <c r="CG634" s="4" t="e">
        <f t="array" ref="CG634">($BF634*(1+INDEX(#REF!,MATCH($D632,#REF!,0),COUNTIF(#REF!,"&lt;="&amp;CG632)))*(1+IFERROR(INDEX(#REF!,MATCH($D632,#REF!,0),MATCH(MONTH(CG633),#REF!,0)),0))*--(ROUND((CG633-$BH634)/30,0)&lt;18)+INDEX($I634:CF634,1,MATCH(EDATE(CG633,-12),$I633:CF633,0))*(1+CG$2)*--(ROUND((CG633-$BH634)/30,0)&gt;=18))*(1+INDEX(#REF!,1,MATCH(CG633,#REF!,0)))*(1+$BJ634*--($BK634&lt;=CG633))</f>
        <v>#REF!</v>
      </c>
      <c r="CH634" s="4" t="e">
        <f t="array" ref="CH634">($BF634*(1+INDEX(#REF!,MATCH($D632,#REF!,0),COUNTIF(#REF!,"&lt;="&amp;CH632)))*(1+IFERROR(INDEX(#REF!,MATCH($D632,#REF!,0),MATCH(MONTH(CH633),#REF!,0)),0))*--(ROUND((CH633-$BH634)/30,0)&lt;18)+INDEX($I634:CG634,1,MATCH(EDATE(CH633,-12),$I633:CG633,0))*(1+CH$2)*--(ROUND((CH633-$BH634)/30,0)&gt;=18))*(1+INDEX(#REF!,1,MATCH(CH633,#REF!,0)))*(1+$BJ634*--($BK634&lt;=CH633))</f>
        <v>#REF!</v>
      </c>
      <c r="CI634" s="4" t="e">
        <f t="array" ref="CI634">($BF634*(1+INDEX(#REF!,MATCH($D632,#REF!,0),COUNTIF(#REF!,"&lt;="&amp;CI632)))*(1+IFERROR(INDEX(#REF!,MATCH($D632,#REF!,0),MATCH(MONTH(CI633),#REF!,0)),0))*--(ROUND((CI633-$BH634)/30,0)&lt;18)+INDEX($I634:CH634,1,MATCH(EDATE(CI633,-12),$I633:CH633,0))*(1+CI$2)*--(ROUND((CI633-$BH634)/30,0)&gt;=18))*(1+INDEX(#REF!,1,MATCH(CI633,#REF!,0)))*(1+$BJ634*--($BK634&lt;=CI633))</f>
        <v>#REF!</v>
      </c>
      <c r="CJ634" s="4" t="e">
        <f t="array" ref="CJ634">($BF634*(1+INDEX(#REF!,MATCH($D632,#REF!,0),COUNTIF(#REF!,"&lt;="&amp;CJ632)))*(1+IFERROR(INDEX(#REF!,MATCH($D632,#REF!,0),MATCH(MONTH(CJ633),#REF!,0)),0))*--(ROUND((CJ633-$BH634)/30,0)&lt;18)+INDEX($I634:CI634,1,MATCH(EDATE(CJ633,-12),$I633:CI633,0))*(1+CJ$2)*--(ROUND((CJ633-$BH634)/30,0)&gt;=18))*(1+INDEX(#REF!,1,MATCH(CJ633,#REF!,0)))*(1+$BJ634*--($BK634&lt;=CJ633))</f>
        <v>#REF!</v>
      </c>
      <c r="CK634" s="4" t="e">
        <f t="array" ref="CK634">($BF634*(1+INDEX(#REF!,MATCH($D632,#REF!,0),COUNTIF(#REF!,"&lt;="&amp;CK632)))*(1+IFERROR(INDEX(#REF!,MATCH($D632,#REF!,0),MATCH(MONTH(CK633),#REF!,0)),0))*--(ROUND((CK633-$BH634)/30,0)&lt;18)+INDEX($I634:CJ634,1,MATCH(EDATE(CK633,-12),$I633:CJ633,0))*(1+CK$2)*--(ROUND((CK633-$BH634)/30,0)&gt;=18))*(1+INDEX(#REF!,1,MATCH(CK633,#REF!,0)))*(1+$BJ634*--($BK634&lt;=CK633))</f>
        <v>#REF!</v>
      </c>
      <c r="CL634" s="4" t="e">
        <f t="array" ref="CL634">($BF634*(1+INDEX(#REF!,MATCH($D632,#REF!,0),COUNTIF(#REF!,"&lt;="&amp;CL632)))*(1+IFERROR(INDEX(#REF!,MATCH($D632,#REF!,0),MATCH(MONTH(CL633),#REF!,0)),0))*--(ROUND((CL633-$BH634)/30,0)&lt;18)+INDEX($I634:CK634,1,MATCH(EDATE(CL633,-12),$I633:CK633,0))*(1+CL$2)*--(ROUND((CL633-$BH634)/30,0)&gt;=18))*(1+INDEX(#REF!,1,MATCH(CL633,#REF!,0)))*(1+$BJ634*--($BK634&lt;=CL633))</f>
        <v>#REF!</v>
      </c>
      <c r="CM634" s="4" t="e">
        <f t="array" ref="CM634">($BF634*(1+INDEX(#REF!,MATCH($D632,#REF!,0),COUNTIF(#REF!,"&lt;="&amp;CM632)))*(1+IFERROR(INDEX(#REF!,MATCH($D632,#REF!,0),MATCH(MONTH(CM633),#REF!,0)),0))*--(ROUND((CM633-$BH634)/30,0)&lt;18)+INDEX($I634:CL634,1,MATCH(EDATE(CM633,-12),$I633:CL633,0))*(1+CM$2)*--(ROUND((CM633-$BH634)/30,0)&gt;=18))*(1+INDEX(#REF!,1,MATCH(CM633,#REF!,0)))*(1+$BJ634*--($BK634&lt;=CM633))</f>
        <v>#REF!</v>
      </c>
      <c r="CN634" s="4" t="e">
        <f t="array" ref="CN634">($BF634*(1+INDEX(#REF!,MATCH($D632,#REF!,0),COUNTIF(#REF!,"&lt;="&amp;CN632)))*(1+IFERROR(INDEX(#REF!,MATCH($D632,#REF!,0),MATCH(MONTH(CN633),#REF!,0)),0))*--(ROUND((CN633-$BH634)/30,0)&lt;18)+INDEX($I634:CM634,1,MATCH(EDATE(CN633,-12),$I633:CM633,0))*(1+CN$2)*--(ROUND((CN633-$BH634)/30,0)&gt;=18))*(1+INDEX(#REF!,1,MATCH(CN633,#REF!,0)))*(1+$BJ634*--($BK634&lt;=CN633))</f>
        <v>#REF!</v>
      </c>
      <c r="CO634" s="60"/>
      <c r="CP634" s="4" t="e">
        <f t="shared" ref="CP634:CP651" si="1823">SUM(CC634:CN634)</f>
        <v>#REF!</v>
      </c>
      <c r="CQ634" s="6" t="e">
        <f>CP634/CP634</f>
        <v>#REF!</v>
      </c>
    </row>
    <row r="635" spans="1:95" ht="10.5" customHeight="1" x14ac:dyDescent="0.25">
      <c r="A635" s="70" t="str">
        <f t="shared" si="1818"/>
        <v>DespesaImpostos sobre receita</v>
      </c>
      <c r="B635" s="70" t="s">
        <v>53</v>
      </c>
      <c r="C635" s="70"/>
      <c r="D635" s="81" t="s">
        <v>54</v>
      </c>
      <c r="E635" s="81" t="e">
        <f>D632</f>
        <v>#REF!</v>
      </c>
      <c r="F635" s="60"/>
      <c r="G635" s="88">
        <v>-6.3411034382427501E-3</v>
      </c>
      <c r="H635" s="60"/>
      <c r="I635" s="83" t="e">
        <f t="shared" ref="I635:T635" si="1824">SUM(I636:I638)</f>
        <v>#REF!</v>
      </c>
      <c r="J635" s="83" t="e">
        <f t="shared" si="1824"/>
        <v>#REF!</v>
      </c>
      <c r="K635" s="83" t="e">
        <f t="shared" si="1824"/>
        <v>#REF!</v>
      </c>
      <c r="L635" s="83" t="e">
        <f t="shared" si="1824"/>
        <v>#REF!</v>
      </c>
      <c r="M635" s="83" t="e">
        <f t="shared" si="1824"/>
        <v>#REF!</v>
      </c>
      <c r="N635" s="83" t="e">
        <f t="shared" si="1824"/>
        <v>#REF!</v>
      </c>
      <c r="O635" s="83" t="e">
        <f t="shared" si="1824"/>
        <v>#REF!</v>
      </c>
      <c r="P635" s="83" t="e">
        <f t="shared" si="1824"/>
        <v>#REF!</v>
      </c>
      <c r="Q635" s="83" t="e">
        <f t="shared" si="1824"/>
        <v>#REF!</v>
      </c>
      <c r="R635" s="83" t="e">
        <f t="shared" si="1824"/>
        <v>#REF!</v>
      </c>
      <c r="S635" s="83" t="e">
        <f t="shared" si="1824"/>
        <v>#REF!</v>
      </c>
      <c r="T635" s="83" t="e">
        <f t="shared" si="1824"/>
        <v>#REF!</v>
      </c>
      <c r="U635" s="60"/>
      <c r="V635" s="83" t="e">
        <f t="shared" si="1819"/>
        <v>#REF!</v>
      </c>
      <c r="W635" s="88" t="e">
        <f>V635/V634</f>
        <v>#REF!</v>
      </c>
      <c r="X635" s="60"/>
      <c r="Y635" s="83" t="e">
        <f t="shared" ref="Y635:AJ635" si="1825">SUM(Y636:Y638)</f>
        <v>#REF!</v>
      </c>
      <c r="Z635" s="83" t="e">
        <f t="shared" si="1825"/>
        <v>#REF!</v>
      </c>
      <c r="AA635" s="83" t="e">
        <f t="shared" si="1825"/>
        <v>#REF!</v>
      </c>
      <c r="AB635" s="83" t="e">
        <f t="shared" si="1825"/>
        <v>#REF!</v>
      </c>
      <c r="AC635" s="83" t="e">
        <f t="shared" si="1825"/>
        <v>#REF!</v>
      </c>
      <c r="AD635" s="83" t="e">
        <f t="shared" si="1825"/>
        <v>#REF!</v>
      </c>
      <c r="AE635" s="83" t="e">
        <f t="shared" si="1825"/>
        <v>#REF!</v>
      </c>
      <c r="AF635" s="83" t="e">
        <f t="shared" si="1825"/>
        <v>#REF!</v>
      </c>
      <c r="AG635" s="83" t="e">
        <f t="shared" si="1825"/>
        <v>#REF!</v>
      </c>
      <c r="AH635" s="83" t="e">
        <f t="shared" si="1825"/>
        <v>#REF!</v>
      </c>
      <c r="AI635" s="83" t="e">
        <f t="shared" si="1825"/>
        <v>#REF!</v>
      </c>
      <c r="AJ635" s="83" t="e">
        <f t="shared" si="1825"/>
        <v>#REF!</v>
      </c>
      <c r="AK635" s="60"/>
      <c r="AL635" s="83" t="e">
        <f t="shared" si="1820"/>
        <v>#REF!</v>
      </c>
      <c r="AM635" s="88" t="e">
        <f>AL635/AL634</f>
        <v>#REF!</v>
      </c>
      <c r="AN635" s="60" t="e">
        <f>D632&amp;D635</f>
        <v>#REF!</v>
      </c>
      <c r="AO635" s="83" t="e">
        <f t="shared" ref="AO635:AZ635" si="1826">SUM(AO636:AO638)</f>
        <v>#REF!</v>
      </c>
      <c r="AP635" s="83" t="e">
        <f t="shared" si="1826"/>
        <v>#REF!</v>
      </c>
      <c r="AQ635" s="83" t="e">
        <f t="shared" si="1826"/>
        <v>#REF!</v>
      </c>
      <c r="AR635" s="83" t="e">
        <f t="shared" si="1826"/>
        <v>#REF!</v>
      </c>
      <c r="AS635" s="83" t="e">
        <f t="shared" si="1826"/>
        <v>#REF!</v>
      </c>
      <c r="AT635" s="83" t="e">
        <f t="shared" si="1826"/>
        <v>#REF!</v>
      </c>
      <c r="AU635" s="83" t="e">
        <f t="shared" si="1826"/>
        <v>#REF!</v>
      </c>
      <c r="AV635" s="83" t="e">
        <f t="shared" si="1826"/>
        <v>#REF!</v>
      </c>
      <c r="AW635" s="83" t="e">
        <f t="shared" si="1826"/>
        <v>#REF!</v>
      </c>
      <c r="AX635" s="83" t="e">
        <f t="shared" si="1826"/>
        <v>#REF!</v>
      </c>
      <c r="AY635" s="83" t="e">
        <f t="shared" si="1826"/>
        <v>#REF!</v>
      </c>
      <c r="AZ635" s="83" t="e">
        <f t="shared" si="1826"/>
        <v>#REF!</v>
      </c>
      <c r="BA635" s="60"/>
      <c r="BB635" s="83" t="e">
        <f t="shared" si="1821"/>
        <v>#REF!</v>
      </c>
      <c r="BC635" s="88" t="e">
        <f>BB635/BB634</f>
        <v>#REF!</v>
      </c>
      <c r="BD635" s="60"/>
      <c r="BE635" s="83"/>
      <c r="BF635" s="116"/>
      <c r="BG635" s="116"/>
      <c r="BH635" s="117"/>
      <c r="BI635" s="117"/>
      <c r="BJ635" s="117"/>
      <c r="BK635" s="117"/>
      <c r="BL635" s="60"/>
      <c r="BM635" s="83" t="e">
        <f t="shared" ref="BM635:BX635" si="1827">SUM(BM636:BM638)</f>
        <v>#REF!</v>
      </c>
      <c r="BN635" s="83" t="e">
        <f t="shared" si="1827"/>
        <v>#REF!</v>
      </c>
      <c r="BO635" s="83" t="e">
        <f t="shared" si="1827"/>
        <v>#REF!</v>
      </c>
      <c r="BP635" s="83" t="e">
        <f t="shared" si="1827"/>
        <v>#REF!</v>
      </c>
      <c r="BQ635" s="83" t="e">
        <f t="shared" si="1827"/>
        <v>#REF!</v>
      </c>
      <c r="BR635" s="83" t="e">
        <f t="shared" si="1827"/>
        <v>#REF!</v>
      </c>
      <c r="BS635" s="83" t="e">
        <f t="shared" si="1827"/>
        <v>#REF!</v>
      </c>
      <c r="BT635" s="83" t="e">
        <f t="shared" si="1827"/>
        <v>#REF!</v>
      </c>
      <c r="BU635" s="83" t="e">
        <f t="shared" si="1827"/>
        <v>#REF!</v>
      </c>
      <c r="BV635" s="83" t="e">
        <f t="shared" si="1827"/>
        <v>#REF!</v>
      </c>
      <c r="BW635" s="83" t="e">
        <f t="shared" si="1827"/>
        <v>#REF!</v>
      </c>
      <c r="BX635" s="83" t="e">
        <f t="shared" si="1827"/>
        <v>#REF!</v>
      </c>
      <c r="BY635" s="60"/>
      <c r="BZ635" s="83" t="e">
        <f t="shared" si="1822"/>
        <v>#REF!</v>
      </c>
      <c r="CA635" s="88" t="e">
        <f>BZ635/BZ634</f>
        <v>#REF!</v>
      </c>
      <c r="CB635" s="60"/>
      <c r="CC635" s="83" t="e">
        <f t="shared" ref="CC635:CN635" si="1828">SUM(CC636:CC638)</f>
        <v>#REF!</v>
      </c>
      <c r="CD635" s="83" t="e">
        <f t="shared" si="1828"/>
        <v>#REF!</v>
      </c>
      <c r="CE635" s="83" t="e">
        <f t="shared" si="1828"/>
        <v>#REF!</v>
      </c>
      <c r="CF635" s="83" t="e">
        <f t="shared" si="1828"/>
        <v>#REF!</v>
      </c>
      <c r="CG635" s="83" t="e">
        <f t="shared" si="1828"/>
        <v>#REF!</v>
      </c>
      <c r="CH635" s="83" t="e">
        <f t="shared" si="1828"/>
        <v>#REF!</v>
      </c>
      <c r="CI635" s="83" t="e">
        <f t="shared" si="1828"/>
        <v>#REF!</v>
      </c>
      <c r="CJ635" s="83" t="e">
        <f t="shared" si="1828"/>
        <v>#REF!</v>
      </c>
      <c r="CK635" s="83" t="e">
        <f t="shared" si="1828"/>
        <v>#REF!</v>
      </c>
      <c r="CL635" s="83" t="e">
        <f t="shared" si="1828"/>
        <v>#REF!</v>
      </c>
      <c r="CM635" s="83" t="e">
        <f t="shared" si="1828"/>
        <v>#REF!</v>
      </c>
      <c r="CN635" s="83" t="e">
        <f t="shared" si="1828"/>
        <v>#REF!</v>
      </c>
      <c r="CO635" s="60"/>
      <c r="CP635" s="83" t="e">
        <f t="shared" si="1823"/>
        <v>#REF!</v>
      </c>
      <c r="CQ635" s="88" t="e">
        <f>CP635/CP634</f>
        <v>#REF!</v>
      </c>
    </row>
    <row r="636" spans="1:95" ht="10.5" customHeight="1" outlineLevel="1" x14ac:dyDescent="0.25">
      <c r="A636" s="70" t="str">
        <f t="shared" si="1818"/>
        <v>DespesaICMS</v>
      </c>
      <c r="B636" s="70" t="s">
        <v>53</v>
      </c>
      <c r="C636" s="70" t="s">
        <v>55</v>
      </c>
      <c r="D636" s="60" t="s">
        <v>55</v>
      </c>
      <c r="E636" s="60" t="e">
        <f>D632</f>
        <v>#REF!</v>
      </c>
      <c r="F636" s="60"/>
      <c r="G636" s="62">
        <v>0</v>
      </c>
      <c r="H636" s="60"/>
      <c r="I636" s="67" t="e">
        <f t="shared" ref="I636:T636" si="1829">((I634*$G636*--(AND($BF636=0,$BG636=0))+$BF636+I634*$BG636)*--(I$3&gt;=$BH636))*(1+$BJ636*--(I$3&gt;=$BK636))*--(IFERROR(MOD(MONTH(I$3),$BI636),0)=0)</f>
        <v>#REF!</v>
      </c>
      <c r="J636" s="67" t="e">
        <f t="shared" si="1829"/>
        <v>#REF!</v>
      </c>
      <c r="K636" s="67" t="e">
        <f t="shared" si="1829"/>
        <v>#REF!</v>
      </c>
      <c r="L636" s="67" t="e">
        <f t="shared" si="1829"/>
        <v>#REF!</v>
      </c>
      <c r="M636" s="67" t="e">
        <f t="shared" si="1829"/>
        <v>#REF!</v>
      </c>
      <c r="N636" s="67" t="e">
        <f t="shared" si="1829"/>
        <v>#REF!</v>
      </c>
      <c r="O636" s="67" t="e">
        <f t="shared" si="1829"/>
        <v>#REF!</v>
      </c>
      <c r="P636" s="67" t="e">
        <f t="shared" si="1829"/>
        <v>#REF!</v>
      </c>
      <c r="Q636" s="67" t="e">
        <f t="shared" si="1829"/>
        <v>#REF!</v>
      </c>
      <c r="R636" s="67" t="e">
        <f t="shared" si="1829"/>
        <v>#REF!</v>
      </c>
      <c r="S636" s="67" t="e">
        <f t="shared" si="1829"/>
        <v>#REF!</v>
      </c>
      <c r="T636" s="67" t="e">
        <f t="shared" si="1829"/>
        <v>#REF!</v>
      </c>
      <c r="U636" s="60"/>
      <c r="V636" s="87" t="e">
        <f t="shared" si="1819"/>
        <v>#REF!</v>
      </c>
      <c r="W636" s="62" t="e">
        <f>V636/V634</f>
        <v>#REF!</v>
      </c>
      <c r="X636" s="60"/>
      <c r="Y636" s="67" t="e">
        <f t="shared" ref="Y636:AJ636" si="1830">((Y641*$G636*--(AND($BF636=0,$BG636=0))+$BF636+Y641*$BG636)*--(Y$3&gt;=$BH636))*(1+$BJ636*--(Y$3&gt;=$BK636))*--(IFERROR(MOD(MONTH(Y$3),$BI636),0)=0)</f>
        <v>#REF!</v>
      </c>
      <c r="Z636" s="67" t="e">
        <f t="shared" si="1830"/>
        <v>#REF!</v>
      </c>
      <c r="AA636" s="67" t="e">
        <f t="shared" si="1830"/>
        <v>#REF!</v>
      </c>
      <c r="AB636" s="67" t="e">
        <f t="shared" si="1830"/>
        <v>#REF!</v>
      </c>
      <c r="AC636" s="67" t="e">
        <f t="shared" si="1830"/>
        <v>#REF!</v>
      </c>
      <c r="AD636" s="67" t="e">
        <f t="shared" si="1830"/>
        <v>#REF!</v>
      </c>
      <c r="AE636" s="67" t="e">
        <f t="shared" si="1830"/>
        <v>#REF!</v>
      </c>
      <c r="AF636" s="67" t="e">
        <f t="shared" si="1830"/>
        <v>#REF!</v>
      </c>
      <c r="AG636" s="67" t="e">
        <f t="shared" si="1830"/>
        <v>#REF!</v>
      </c>
      <c r="AH636" s="67" t="e">
        <f t="shared" si="1830"/>
        <v>#REF!</v>
      </c>
      <c r="AI636" s="67" t="e">
        <f t="shared" si="1830"/>
        <v>#REF!</v>
      </c>
      <c r="AJ636" s="67" t="e">
        <f t="shared" si="1830"/>
        <v>#REF!</v>
      </c>
      <c r="AK636" s="60"/>
      <c r="AL636" s="87" t="e">
        <f t="shared" si="1820"/>
        <v>#REF!</v>
      </c>
      <c r="AM636" s="62" t="e">
        <f>AL636/AL634</f>
        <v>#REF!</v>
      </c>
      <c r="AN636" s="60" t="e">
        <f>D632&amp;D636</f>
        <v>#REF!</v>
      </c>
      <c r="AO636" s="67" t="e">
        <f t="shared" ref="AO636:AZ636" si="1831">((AO641*$G636*--(AND($BF636=0,$BG636=0))+$BF636+AO641*$BG636)*--(AO$3&gt;=$BH636))*(1+$BJ636*--(AO$3&gt;=$BK636))*--(IFERROR(MOD(MONTH(AO$3),$BI636),0)=0)</f>
        <v>#REF!</v>
      </c>
      <c r="AP636" s="67" t="e">
        <f t="shared" si="1831"/>
        <v>#REF!</v>
      </c>
      <c r="AQ636" s="67" t="e">
        <f t="shared" si="1831"/>
        <v>#REF!</v>
      </c>
      <c r="AR636" s="67" t="e">
        <f t="shared" si="1831"/>
        <v>#REF!</v>
      </c>
      <c r="AS636" s="67" t="e">
        <f t="shared" si="1831"/>
        <v>#REF!</v>
      </c>
      <c r="AT636" s="67" t="e">
        <f t="shared" si="1831"/>
        <v>#REF!</v>
      </c>
      <c r="AU636" s="67" t="e">
        <f t="shared" si="1831"/>
        <v>#REF!</v>
      </c>
      <c r="AV636" s="67" t="e">
        <f t="shared" si="1831"/>
        <v>#REF!</v>
      </c>
      <c r="AW636" s="67" t="e">
        <f t="shared" si="1831"/>
        <v>#REF!</v>
      </c>
      <c r="AX636" s="67" t="e">
        <f t="shared" si="1831"/>
        <v>#REF!</v>
      </c>
      <c r="AY636" s="67" t="e">
        <f t="shared" si="1831"/>
        <v>#REF!</v>
      </c>
      <c r="AZ636" s="67" t="e">
        <f t="shared" si="1831"/>
        <v>#REF!</v>
      </c>
      <c r="BA636" s="60"/>
      <c r="BB636" s="87" t="e">
        <f t="shared" si="1821"/>
        <v>#REF!</v>
      </c>
      <c r="BC636" s="62" t="e">
        <f>BB636/BB634</f>
        <v>#REF!</v>
      </c>
      <c r="BD636" s="60"/>
      <c r="BE636" s="67"/>
      <c r="BF636" s="119"/>
      <c r="BG636" s="120" t="e">
        <f t="array" ref="BG636">INDEX(#REF!,MATCH($D632,#REF!,0),MATCH($D636,#REF!,0))</f>
        <v>#REF!</v>
      </c>
      <c r="BH636" s="121"/>
      <c r="BI636" s="121"/>
      <c r="BJ636" s="121"/>
      <c r="BK636" s="121"/>
      <c r="BL636" s="60"/>
      <c r="BM636" s="67" t="e">
        <f t="shared" ref="BM636:BX636" si="1832">((BM641*$G636*--(AND($BF636=0,$BG636=0))+$BF636+BM641*$BG636)*--(BM$3&gt;=$BH636))*(1+$BJ636*--(BM$3&gt;=$BK636))*--(IFERROR(MOD(MONTH(BM$3),$BI636),0)=0)</f>
        <v>#REF!</v>
      </c>
      <c r="BN636" s="67" t="e">
        <f t="shared" si="1832"/>
        <v>#REF!</v>
      </c>
      <c r="BO636" s="67" t="e">
        <f t="shared" si="1832"/>
        <v>#REF!</v>
      </c>
      <c r="BP636" s="67" t="e">
        <f t="shared" si="1832"/>
        <v>#REF!</v>
      </c>
      <c r="BQ636" s="67" t="e">
        <f t="shared" si="1832"/>
        <v>#REF!</v>
      </c>
      <c r="BR636" s="67" t="e">
        <f t="shared" si="1832"/>
        <v>#REF!</v>
      </c>
      <c r="BS636" s="67" t="e">
        <f t="shared" si="1832"/>
        <v>#REF!</v>
      </c>
      <c r="BT636" s="67" t="e">
        <f t="shared" si="1832"/>
        <v>#REF!</v>
      </c>
      <c r="BU636" s="67" t="e">
        <f t="shared" si="1832"/>
        <v>#REF!</v>
      </c>
      <c r="BV636" s="67" t="e">
        <f t="shared" si="1832"/>
        <v>#REF!</v>
      </c>
      <c r="BW636" s="67" t="e">
        <f t="shared" si="1832"/>
        <v>#REF!</v>
      </c>
      <c r="BX636" s="67" t="e">
        <f t="shared" si="1832"/>
        <v>#REF!</v>
      </c>
      <c r="BY636" s="60"/>
      <c r="BZ636" s="87" t="e">
        <f t="shared" si="1822"/>
        <v>#REF!</v>
      </c>
      <c r="CA636" s="62" t="e">
        <f>BZ636/BZ634</f>
        <v>#REF!</v>
      </c>
      <c r="CB636" s="60"/>
      <c r="CC636" s="67" t="e">
        <f t="shared" ref="CC636:CN636" si="1833">((CC641*$G636*--(AND($BF636=0,$BG636=0))+$BF636+CC641*$BG636)*--(CC$3&gt;=$BH636))*(1+$BJ636*--(CC$3&gt;=$BK636))*--(IFERROR(MOD(MONTH(CC$3),$BI636),0)=0)</f>
        <v>#REF!</v>
      </c>
      <c r="CD636" s="67" t="e">
        <f t="shared" si="1833"/>
        <v>#REF!</v>
      </c>
      <c r="CE636" s="67" t="e">
        <f t="shared" si="1833"/>
        <v>#REF!</v>
      </c>
      <c r="CF636" s="67" t="e">
        <f t="shared" si="1833"/>
        <v>#REF!</v>
      </c>
      <c r="CG636" s="67" t="e">
        <f t="shared" si="1833"/>
        <v>#REF!</v>
      </c>
      <c r="CH636" s="67" t="e">
        <f t="shared" si="1833"/>
        <v>#REF!</v>
      </c>
      <c r="CI636" s="67" t="e">
        <f t="shared" si="1833"/>
        <v>#REF!</v>
      </c>
      <c r="CJ636" s="67" t="e">
        <f t="shared" si="1833"/>
        <v>#REF!</v>
      </c>
      <c r="CK636" s="67" t="e">
        <f t="shared" si="1833"/>
        <v>#REF!</v>
      </c>
      <c r="CL636" s="67" t="e">
        <f t="shared" si="1833"/>
        <v>#REF!</v>
      </c>
      <c r="CM636" s="67" t="e">
        <f t="shared" si="1833"/>
        <v>#REF!</v>
      </c>
      <c r="CN636" s="67" t="e">
        <f t="shared" si="1833"/>
        <v>#REF!</v>
      </c>
      <c r="CO636" s="60"/>
      <c r="CP636" s="87" t="e">
        <f t="shared" si="1823"/>
        <v>#REF!</v>
      </c>
      <c r="CQ636" s="62" t="e">
        <f>CP636/CP634</f>
        <v>#REF!</v>
      </c>
    </row>
    <row r="637" spans="1:95" ht="10.5" customHeight="1" outlineLevel="1" x14ac:dyDescent="0.25">
      <c r="A637" s="70" t="str">
        <f t="shared" si="1818"/>
        <v>DespesaPIS/COFINS</v>
      </c>
      <c r="B637" s="70" t="s">
        <v>53</v>
      </c>
      <c r="C637" s="70" t="s">
        <v>56</v>
      </c>
      <c r="D637" s="60" t="s">
        <v>56</v>
      </c>
      <c r="E637" s="60" t="e">
        <f>D632</f>
        <v>#REF!</v>
      </c>
      <c r="F637" s="60"/>
      <c r="G637" s="62">
        <v>0</v>
      </c>
      <c r="H637" s="60"/>
      <c r="I637" s="67" t="e">
        <f t="shared" ref="I637:T637" si="1834">((I634*$G637*--(AND($BF637=0,$BG637=0))+$BF637+I634*$BG637)*--(I$3&gt;=$BH637))*(1+$BJ637*--(I$3&gt;=$BK637))*--(IFERROR(MOD(MONTH(I$3),$BI637),0)=0)</f>
        <v>#REF!</v>
      </c>
      <c r="J637" s="67" t="e">
        <f t="shared" si="1834"/>
        <v>#REF!</v>
      </c>
      <c r="K637" s="67" t="e">
        <f t="shared" si="1834"/>
        <v>#REF!</v>
      </c>
      <c r="L637" s="67" t="e">
        <f t="shared" si="1834"/>
        <v>#REF!</v>
      </c>
      <c r="M637" s="67" t="e">
        <f t="shared" si="1834"/>
        <v>#REF!</v>
      </c>
      <c r="N637" s="67" t="e">
        <f t="shared" si="1834"/>
        <v>#REF!</v>
      </c>
      <c r="O637" s="67" t="e">
        <f t="shared" si="1834"/>
        <v>#REF!</v>
      </c>
      <c r="P637" s="67" t="e">
        <f t="shared" si="1834"/>
        <v>#REF!</v>
      </c>
      <c r="Q637" s="67" t="e">
        <f t="shared" si="1834"/>
        <v>#REF!</v>
      </c>
      <c r="R637" s="67" t="e">
        <f t="shared" si="1834"/>
        <v>#REF!</v>
      </c>
      <c r="S637" s="67" t="e">
        <f t="shared" si="1834"/>
        <v>#REF!</v>
      </c>
      <c r="T637" s="67" t="e">
        <f t="shared" si="1834"/>
        <v>#REF!</v>
      </c>
      <c r="U637" s="60"/>
      <c r="V637" s="87" t="e">
        <f t="shared" si="1819"/>
        <v>#REF!</v>
      </c>
      <c r="W637" s="62" t="e">
        <f>V637/V634</f>
        <v>#REF!</v>
      </c>
      <c r="X637" s="60"/>
      <c r="Y637" s="67" t="e">
        <f t="shared" ref="Y637:AJ637" si="1835">((Y634*$G637*--(AND($BF637=0,$BG637=0))+$BF637+Y634*$BG637)*--(Y$3&gt;=$BH637))*(1+$BJ637*--(Y$3&gt;=$BK637))*--(IFERROR(MOD(MONTH(Y$3),$BI637),0)=0)</f>
        <v>#REF!</v>
      </c>
      <c r="Z637" s="67" t="e">
        <f t="shared" si="1835"/>
        <v>#REF!</v>
      </c>
      <c r="AA637" s="67" t="e">
        <f t="shared" si="1835"/>
        <v>#REF!</v>
      </c>
      <c r="AB637" s="67" t="e">
        <f t="shared" si="1835"/>
        <v>#REF!</v>
      </c>
      <c r="AC637" s="67" t="e">
        <f t="shared" si="1835"/>
        <v>#REF!</v>
      </c>
      <c r="AD637" s="67" t="e">
        <f t="shared" si="1835"/>
        <v>#REF!</v>
      </c>
      <c r="AE637" s="67" t="e">
        <f t="shared" si="1835"/>
        <v>#REF!</v>
      </c>
      <c r="AF637" s="67" t="e">
        <f t="shared" si="1835"/>
        <v>#REF!</v>
      </c>
      <c r="AG637" s="67" t="e">
        <f t="shared" si="1835"/>
        <v>#REF!</v>
      </c>
      <c r="AH637" s="67" t="e">
        <f t="shared" si="1835"/>
        <v>#REF!</v>
      </c>
      <c r="AI637" s="67" t="e">
        <f t="shared" si="1835"/>
        <v>#REF!</v>
      </c>
      <c r="AJ637" s="67" t="e">
        <f t="shared" si="1835"/>
        <v>#REF!</v>
      </c>
      <c r="AK637" s="60"/>
      <c r="AL637" s="87" t="e">
        <f t="shared" si="1820"/>
        <v>#REF!</v>
      </c>
      <c r="AM637" s="62" t="e">
        <f>AL637/AL634</f>
        <v>#REF!</v>
      </c>
      <c r="AN637" s="60" t="e">
        <f>D632&amp;D637</f>
        <v>#REF!</v>
      </c>
      <c r="AO637" s="67" t="e">
        <f t="shared" ref="AO637:AZ637" si="1836">((AO634*$G637*--(AND($BF637=0,$BG637=0))+$BF637+AO634*$BG637)*--(AO$3&gt;=$BH637))*(1+$BJ637*--(AO$3&gt;=$BK637))*--(IFERROR(MOD(MONTH(AO$3),$BI637),0)=0)</f>
        <v>#REF!</v>
      </c>
      <c r="AP637" s="67" t="e">
        <f t="shared" si="1836"/>
        <v>#REF!</v>
      </c>
      <c r="AQ637" s="67" t="e">
        <f t="shared" si="1836"/>
        <v>#REF!</v>
      </c>
      <c r="AR637" s="67" t="e">
        <f t="shared" si="1836"/>
        <v>#REF!</v>
      </c>
      <c r="AS637" s="67" t="e">
        <f t="shared" si="1836"/>
        <v>#REF!</v>
      </c>
      <c r="AT637" s="67" t="e">
        <f t="shared" si="1836"/>
        <v>#REF!</v>
      </c>
      <c r="AU637" s="67" t="e">
        <f t="shared" si="1836"/>
        <v>#REF!</v>
      </c>
      <c r="AV637" s="67" t="e">
        <f t="shared" si="1836"/>
        <v>#REF!</v>
      </c>
      <c r="AW637" s="67" t="e">
        <f t="shared" si="1836"/>
        <v>#REF!</v>
      </c>
      <c r="AX637" s="67" t="e">
        <f t="shared" si="1836"/>
        <v>#REF!</v>
      </c>
      <c r="AY637" s="67" t="e">
        <f t="shared" si="1836"/>
        <v>#REF!</v>
      </c>
      <c r="AZ637" s="67" t="e">
        <f t="shared" si="1836"/>
        <v>#REF!</v>
      </c>
      <c r="BA637" s="60"/>
      <c r="BB637" s="87" t="e">
        <f t="shared" si="1821"/>
        <v>#REF!</v>
      </c>
      <c r="BC637" s="62" t="e">
        <f>BB637/BB634</f>
        <v>#REF!</v>
      </c>
      <c r="BD637" s="60"/>
      <c r="BE637" s="67"/>
      <c r="BF637" s="119"/>
      <c r="BG637" s="119"/>
      <c r="BH637" s="121"/>
      <c r="BI637" s="121"/>
      <c r="BJ637" s="121"/>
      <c r="BK637" s="121"/>
      <c r="BL637" s="60"/>
      <c r="BM637" s="67" t="e">
        <f t="shared" ref="BM637:BX637" si="1837">((BM634*$G637*--(AND($BF637=0,$BG637=0))+$BF637+BM634*$BG637)*--(BM$3&gt;=$BH637))*(1+$BJ637*--(BM$3&gt;=$BK637))*--(IFERROR(MOD(MONTH(BM$3),$BI637),0)=0)</f>
        <v>#REF!</v>
      </c>
      <c r="BN637" s="67" t="e">
        <f t="shared" si="1837"/>
        <v>#REF!</v>
      </c>
      <c r="BO637" s="67" t="e">
        <f t="shared" si="1837"/>
        <v>#REF!</v>
      </c>
      <c r="BP637" s="67" t="e">
        <f t="shared" si="1837"/>
        <v>#REF!</v>
      </c>
      <c r="BQ637" s="67" t="e">
        <f t="shared" si="1837"/>
        <v>#REF!</v>
      </c>
      <c r="BR637" s="67" t="e">
        <f t="shared" si="1837"/>
        <v>#REF!</v>
      </c>
      <c r="BS637" s="67" t="e">
        <f t="shared" si="1837"/>
        <v>#REF!</v>
      </c>
      <c r="BT637" s="67" t="e">
        <f t="shared" si="1837"/>
        <v>#REF!</v>
      </c>
      <c r="BU637" s="67" t="e">
        <f t="shared" si="1837"/>
        <v>#REF!</v>
      </c>
      <c r="BV637" s="67" t="e">
        <f t="shared" si="1837"/>
        <v>#REF!</v>
      </c>
      <c r="BW637" s="67" t="e">
        <f t="shared" si="1837"/>
        <v>#REF!</v>
      </c>
      <c r="BX637" s="67" t="e">
        <f t="shared" si="1837"/>
        <v>#REF!</v>
      </c>
      <c r="BY637" s="60"/>
      <c r="BZ637" s="87" t="e">
        <f t="shared" si="1822"/>
        <v>#REF!</v>
      </c>
      <c r="CA637" s="62" t="e">
        <f>BZ637/BZ634</f>
        <v>#REF!</v>
      </c>
      <c r="CB637" s="60"/>
      <c r="CC637" s="67" t="e">
        <f t="shared" ref="CC637:CN637" si="1838">((CC634*$G637*--(AND($BF637=0,$BG637=0))+$BF637+CC634*$BG637)*--(CC$3&gt;=$BH637))*(1+$BJ637*--(CC$3&gt;=$BK637))*--(IFERROR(MOD(MONTH(CC$3),$BI637),0)=0)</f>
        <v>#REF!</v>
      </c>
      <c r="CD637" s="67" t="e">
        <f t="shared" si="1838"/>
        <v>#REF!</v>
      </c>
      <c r="CE637" s="67" t="e">
        <f t="shared" si="1838"/>
        <v>#REF!</v>
      </c>
      <c r="CF637" s="67" t="e">
        <f t="shared" si="1838"/>
        <v>#REF!</v>
      </c>
      <c r="CG637" s="67" t="e">
        <f t="shared" si="1838"/>
        <v>#REF!</v>
      </c>
      <c r="CH637" s="67" t="e">
        <f t="shared" si="1838"/>
        <v>#REF!</v>
      </c>
      <c r="CI637" s="67" t="e">
        <f t="shared" si="1838"/>
        <v>#REF!</v>
      </c>
      <c r="CJ637" s="67" t="e">
        <f t="shared" si="1838"/>
        <v>#REF!</v>
      </c>
      <c r="CK637" s="67" t="e">
        <f t="shared" si="1838"/>
        <v>#REF!</v>
      </c>
      <c r="CL637" s="67" t="e">
        <f t="shared" si="1838"/>
        <v>#REF!</v>
      </c>
      <c r="CM637" s="67" t="e">
        <f t="shared" si="1838"/>
        <v>#REF!</v>
      </c>
      <c r="CN637" s="67" t="e">
        <f t="shared" si="1838"/>
        <v>#REF!</v>
      </c>
      <c r="CO637" s="60"/>
      <c r="CP637" s="87" t="e">
        <f t="shared" si="1823"/>
        <v>#REF!</v>
      </c>
      <c r="CQ637" s="62" t="e">
        <f>CP637/CP634</f>
        <v>#REF!</v>
      </c>
    </row>
    <row r="638" spans="1:95" ht="10.5" customHeight="1" outlineLevel="1" x14ac:dyDescent="0.25">
      <c r="A638" s="70" t="str">
        <f t="shared" si="1818"/>
        <v>DespesaDIFAL + FCP</v>
      </c>
      <c r="B638" s="70" t="s">
        <v>53</v>
      </c>
      <c r="C638" s="70" t="s">
        <v>251</v>
      </c>
      <c r="D638" s="60" t="s">
        <v>57</v>
      </c>
      <c r="E638" s="60" t="e">
        <f>D632</f>
        <v>#REF!</v>
      </c>
      <c r="F638" s="60"/>
      <c r="G638" s="62">
        <v>0</v>
      </c>
      <c r="H638" s="60"/>
      <c r="I638" s="67" t="e">
        <f t="shared" ref="I638:T638" si="1839">((I634*$G638*--(AND($BF638=0,$BG638=0))+$BF638+I634*$BG638)*--(I$3&gt;=$BH638))*(1+$BJ638*--(I$3&gt;=$BK638))*--(IFERROR(MOD(MONTH(I$3),$BI638),0)=0)</f>
        <v>#REF!</v>
      </c>
      <c r="J638" s="67" t="e">
        <f t="shared" si="1839"/>
        <v>#REF!</v>
      </c>
      <c r="K638" s="67" t="e">
        <f t="shared" si="1839"/>
        <v>#REF!</v>
      </c>
      <c r="L638" s="67" t="e">
        <f t="shared" si="1839"/>
        <v>#REF!</v>
      </c>
      <c r="M638" s="67" t="e">
        <f t="shared" si="1839"/>
        <v>#REF!</v>
      </c>
      <c r="N638" s="67" t="e">
        <f t="shared" si="1839"/>
        <v>#REF!</v>
      </c>
      <c r="O638" s="67" t="e">
        <f t="shared" si="1839"/>
        <v>#REF!</v>
      </c>
      <c r="P638" s="67" t="e">
        <f t="shared" si="1839"/>
        <v>#REF!</v>
      </c>
      <c r="Q638" s="67" t="e">
        <f t="shared" si="1839"/>
        <v>#REF!</v>
      </c>
      <c r="R638" s="67" t="e">
        <f t="shared" si="1839"/>
        <v>#REF!</v>
      </c>
      <c r="S638" s="67" t="e">
        <f t="shared" si="1839"/>
        <v>#REF!</v>
      </c>
      <c r="T638" s="67" t="e">
        <f t="shared" si="1839"/>
        <v>#REF!</v>
      </c>
      <c r="U638" s="60"/>
      <c r="V638" s="87" t="e">
        <f t="shared" si="1819"/>
        <v>#REF!</v>
      </c>
      <c r="W638" s="62" t="e">
        <f>V638/V634</f>
        <v>#REF!</v>
      </c>
      <c r="X638" s="60"/>
      <c r="Y638" s="67" t="e">
        <f t="shared" ref="Y638:AJ638" si="1840">((Y634*$G638*--(AND($BF638=0,$BG638=0))+$BF638+Y634*$BG638)*--(Y$3&gt;=$BH638))*(1+$BJ638*--(Y$3&gt;=$BK638))*--(IFERROR(MOD(MONTH(Y$3),$BI638),0)=0)</f>
        <v>#REF!</v>
      </c>
      <c r="Z638" s="67" t="e">
        <f t="shared" si="1840"/>
        <v>#REF!</v>
      </c>
      <c r="AA638" s="67" t="e">
        <f t="shared" si="1840"/>
        <v>#REF!</v>
      </c>
      <c r="AB638" s="67" t="e">
        <f t="shared" si="1840"/>
        <v>#REF!</v>
      </c>
      <c r="AC638" s="67" t="e">
        <f t="shared" si="1840"/>
        <v>#REF!</v>
      </c>
      <c r="AD638" s="67" t="e">
        <f t="shared" si="1840"/>
        <v>#REF!</v>
      </c>
      <c r="AE638" s="67" t="e">
        <f t="shared" si="1840"/>
        <v>#REF!</v>
      </c>
      <c r="AF638" s="67" t="e">
        <f t="shared" si="1840"/>
        <v>#REF!</v>
      </c>
      <c r="AG638" s="67" t="e">
        <f t="shared" si="1840"/>
        <v>#REF!</v>
      </c>
      <c r="AH638" s="67" t="e">
        <f t="shared" si="1840"/>
        <v>#REF!</v>
      </c>
      <c r="AI638" s="67" t="e">
        <f t="shared" si="1840"/>
        <v>#REF!</v>
      </c>
      <c r="AJ638" s="67" t="e">
        <f t="shared" si="1840"/>
        <v>#REF!</v>
      </c>
      <c r="AK638" s="60"/>
      <c r="AL638" s="87" t="e">
        <f t="shared" si="1820"/>
        <v>#REF!</v>
      </c>
      <c r="AM638" s="62" t="e">
        <f>AL638/AL634</f>
        <v>#REF!</v>
      </c>
      <c r="AN638" s="60" t="e">
        <f>D632&amp;D638</f>
        <v>#REF!</v>
      </c>
      <c r="AO638" s="67" t="e">
        <f t="shared" ref="AO638:AZ638" si="1841">((AO634*$G638*--(AND($BF638=0,$BG638=0))+$BF638+AO634*$BG638)*--(AO$3&gt;=$BH638))*(1+$BJ638*--(AO$3&gt;=$BK638))*--(IFERROR(MOD(MONTH(AO$3),$BI638),0)=0)</f>
        <v>#REF!</v>
      </c>
      <c r="AP638" s="67" t="e">
        <f t="shared" si="1841"/>
        <v>#REF!</v>
      </c>
      <c r="AQ638" s="67" t="e">
        <f t="shared" si="1841"/>
        <v>#REF!</v>
      </c>
      <c r="AR638" s="67" t="e">
        <f t="shared" si="1841"/>
        <v>#REF!</v>
      </c>
      <c r="AS638" s="67" t="e">
        <f t="shared" si="1841"/>
        <v>#REF!</v>
      </c>
      <c r="AT638" s="67" t="e">
        <f t="shared" si="1841"/>
        <v>#REF!</v>
      </c>
      <c r="AU638" s="67" t="e">
        <f t="shared" si="1841"/>
        <v>#REF!</v>
      </c>
      <c r="AV638" s="67" t="e">
        <f t="shared" si="1841"/>
        <v>#REF!</v>
      </c>
      <c r="AW638" s="67" t="e">
        <f t="shared" si="1841"/>
        <v>#REF!</v>
      </c>
      <c r="AX638" s="67" t="e">
        <f t="shared" si="1841"/>
        <v>#REF!</v>
      </c>
      <c r="AY638" s="67" t="e">
        <f t="shared" si="1841"/>
        <v>#REF!</v>
      </c>
      <c r="AZ638" s="67" t="e">
        <f t="shared" si="1841"/>
        <v>#REF!</v>
      </c>
      <c r="BA638" s="60"/>
      <c r="BB638" s="87" t="e">
        <f t="shared" si="1821"/>
        <v>#REF!</v>
      </c>
      <c r="BC638" s="62" t="e">
        <f>BB638/BB634</f>
        <v>#REF!</v>
      </c>
      <c r="BD638" s="60"/>
      <c r="BE638" s="67"/>
      <c r="BF638" s="119"/>
      <c r="BG638" s="119"/>
      <c r="BH638" s="121"/>
      <c r="BI638" s="121"/>
      <c r="BJ638" s="121"/>
      <c r="BK638" s="121"/>
      <c r="BL638" s="60"/>
      <c r="BM638" s="67" t="e">
        <f t="shared" ref="BM638:BX638" si="1842">((BM634*$G638*--(AND($BF638=0,$BG638=0))+$BF638+BM634*$BG638)*--(BM$3&gt;=$BH638))*(1+$BJ638*--(BM$3&gt;=$BK638))*--(IFERROR(MOD(MONTH(BM$3),$BI638),0)=0)</f>
        <v>#REF!</v>
      </c>
      <c r="BN638" s="67" t="e">
        <f t="shared" si="1842"/>
        <v>#REF!</v>
      </c>
      <c r="BO638" s="67" t="e">
        <f t="shared" si="1842"/>
        <v>#REF!</v>
      </c>
      <c r="BP638" s="67" t="e">
        <f t="shared" si="1842"/>
        <v>#REF!</v>
      </c>
      <c r="BQ638" s="67" t="e">
        <f t="shared" si="1842"/>
        <v>#REF!</v>
      </c>
      <c r="BR638" s="67" t="e">
        <f t="shared" si="1842"/>
        <v>#REF!</v>
      </c>
      <c r="BS638" s="67" t="e">
        <f t="shared" si="1842"/>
        <v>#REF!</v>
      </c>
      <c r="BT638" s="67" t="e">
        <f t="shared" si="1842"/>
        <v>#REF!</v>
      </c>
      <c r="BU638" s="67" t="e">
        <f t="shared" si="1842"/>
        <v>#REF!</v>
      </c>
      <c r="BV638" s="67" t="e">
        <f t="shared" si="1842"/>
        <v>#REF!</v>
      </c>
      <c r="BW638" s="67" t="e">
        <f t="shared" si="1842"/>
        <v>#REF!</v>
      </c>
      <c r="BX638" s="67" t="e">
        <f t="shared" si="1842"/>
        <v>#REF!</v>
      </c>
      <c r="BY638" s="60"/>
      <c r="BZ638" s="87" t="e">
        <f t="shared" si="1822"/>
        <v>#REF!</v>
      </c>
      <c r="CA638" s="62" t="e">
        <f>BZ638/BZ634</f>
        <v>#REF!</v>
      </c>
      <c r="CB638" s="60"/>
      <c r="CC638" s="67" t="e">
        <f t="shared" ref="CC638:CN638" si="1843">((CC634*$G638*--(AND($BF638=0,$BG638=0))+$BF638+CC634*$BG638)*--(CC$3&gt;=$BH638))*(1+$BJ638*--(CC$3&gt;=$BK638))*--(IFERROR(MOD(MONTH(CC$3),$BI638),0)=0)</f>
        <v>#REF!</v>
      </c>
      <c r="CD638" s="67" t="e">
        <f t="shared" si="1843"/>
        <v>#REF!</v>
      </c>
      <c r="CE638" s="67" t="e">
        <f t="shared" si="1843"/>
        <v>#REF!</v>
      </c>
      <c r="CF638" s="67" t="e">
        <f t="shared" si="1843"/>
        <v>#REF!</v>
      </c>
      <c r="CG638" s="67" t="e">
        <f t="shared" si="1843"/>
        <v>#REF!</v>
      </c>
      <c r="CH638" s="67" t="e">
        <f t="shared" si="1843"/>
        <v>#REF!</v>
      </c>
      <c r="CI638" s="67" t="e">
        <f t="shared" si="1843"/>
        <v>#REF!</v>
      </c>
      <c r="CJ638" s="67" t="e">
        <f t="shared" si="1843"/>
        <v>#REF!</v>
      </c>
      <c r="CK638" s="67" t="e">
        <f t="shared" si="1843"/>
        <v>#REF!</v>
      </c>
      <c r="CL638" s="67" t="e">
        <f t="shared" si="1843"/>
        <v>#REF!</v>
      </c>
      <c r="CM638" s="67" t="e">
        <f t="shared" si="1843"/>
        <v>#REF!</v>
      </c>
      <c r="CN638" s="67" t="e">
        <f t="shared" si="1843"/>
        <v>#REF!</v>
      </c>
      <c r="CO638" s="60"/>
      <c r="CP638" s="87" t="e">
        <f t="shared" si="1823"/>
        <v>#REF!</v>
      </c>
      <c r="CQ638" s="62" t="e">
        <f>CP638/CP634</f>
        <v>#REF!</v>
      </c>
    </row>
    <row r="639" spans="1:95" ht="10.5" customHeight="1" x14ac:dyDescent="0.25">
      <c r="A639" s="70" t="str">
        <f t="shared" si="1818"/>
        <v>DespesaReceita líquida</v>
      </c>
      <c r="B639" s="70" t="s">
        <v>53</v>
      </c>
      <c r="C639" s="70"/>
      <c r="D639" s="3" t="s">
        <v>1</v>
      </c>
      <c r="E639" s="3" t="e">
        <f>D632</f>
        <v>#REF!</v>
      </c>
      <c r="F639" s="60"/>
      <c r="G639" s="6">
        <v>0.99365889656175732</v>
      </c>
      <c r="H639" s="60"/>
      <c r="I639" s="4" t="e">
        <f t="shared" ref="I639:T639" si="1844">I634+I635</f>
        <v>#REF!</v>
      </c>
      <c r="J639" s="4" t="e">
        <f t="shared" si="1844"/>
        <v>#REF!</v>
      </c>
      <c r="K639" s="4" t="e">
        <f t="shared" si="1844"/>
        <v>#REF!</v>
      </c>
      <c r="L639" s="4" t="e">
        <f t="shared" si="1844"/>
        <v>#REF!</v>
      </c>
      <c r="M639" s="4" t="e">
        <f t="shared" si="1844"/>
        <v>#REF!</v>
      </c>
      <c r="N639" s="4" t="e">
        <f t="shared" si="1844"/>
        <v>#REF!</v>
      </c>
      <c r="O639" s="4" t="e">
        <f t="shared" si="1844"/>
        <v>#REF!</v>
      </c>
      <c r="P639" s="4" t="e">
        <f t="shared" si="1844"/>
        <v>#REF!</v>
      </c>
      <c r="Q639" s="4" t="e">
        <f t="shared" si="1844"/>
        <v>#REF!</v>
      </c>
      <c r="R639" s="4" t="e">
        <f t="shared" si="1844"/>
        <v>#REF!</v>
      </c>
      <c r="S639" s="4" t="e">
        <f t="shared" si="1844"/>
        <v>#REF!</v>
      </c>
      <c r="T639" s="4" t="e">
        <f t="shared" si="1844"/>
        <v>#REF!</v>
      </c>
      <c r="U639" s="60"/>
      <c r="V639" s="4" t="e">
        <f t="shared" si="1819"/>
        <v>#REF!</v>
      </c>
      <c r="W639" s="6" t="e">
        <f>V639/V634</f>
        <v>#REF!</v>
      </c>
      <c r="X639" s="60"/>
      <c r="Y639" s="4" t="e">
        <f t="shared" ref="Y639:AJ639" si="1845">Y634+Y635</f>
        <v>#REF!</v>
      </c>
      <c r="Z639" s="4" t="e">
        <f t="shared" si="1845"/>
        <v>#REF!</v>
      </c>
      <c r="AA639" s="4" t="e">
        <f t="shared" si="1845"/>
        <v>#REF!</v>
      </c>
      <c r="AB639" s="4" t="e">
        <f t="shared" si="1845"/>
        <v>#REF!</v>
      </c>
      <c r="AC639" s="4" t="e">
        <f t="shared" si="1845"/>
        <v>#REF!</v>
      </c>
      <c r="AD639" s="4" t="e">
        <f t="shared" si="1845"/>
        <v>#REF!</v>
      </c>
      <c r="AE639" s="4" t="e">
        <f t="shared" si="1845"/>
        <v>#REF!</v>
      </c>
      <c r="AF639" s="4" t="e">
        <f t="shared" si="1845"/>
        <v>#REF!</v>
      </c>
      <c r="AG639" s="4" t="e">
        <f t="shared" si="1845"/>
        <v>#REF!</v>
      </c>
      <c r="AH639" s="4" t="e">
        <f t="shared" si="1845"/>
        <v>#REF!</v>
      </c>
      <c r="AI639" s="4" t="e">
        <f t="shared" si="1845"/>
        <v>#REF!</v>
      </c>
      <c r="AJ639" s="4" t="e">
        <f t="shared" si="1845"/>
        <v>#REF!</v>
      </c>
      <c r="AK639" s="60"/>
      <c r="AL639" s="4" t="e">
        <f t="shared" si="1820"/>
        <v>#REF!</v>
      </c>
      <c r="AM639" s="6" t="e">
        <f>AL639/AL634</f>
        <v>#REF!</v>
      </c>
      <c r="AN639" s="60" t="e">
        <f>D632&amp;D639</f>
        <v>#REF!</v>
      </c>
      <c r="AO639" s="4" t="e">
        <f t="shared" ref="AO639:AZ639" si="1846">AO634+AO635</f>
        <v>#REF!</v>
      </c>
      <c r="AP639" s="4" t="e">
        <f t="shared" si="1846"/>
        <v>#REF!</v>
      </c>
      <c r="AQ639" s="4" t="e">
        <f t="shared" si="1846"/>
        <v>#REF!</v>
      </c>
      <c r="AR639" s="4" t="e">
        <f t="shared" si="1846"/>
        <v>#REF!</v>
      </c>
      <c r="AS639" s="4" t="e">
        <f t="shared" si="1846"/>
        <v>#REF!</v>
      </c>
      <c r="AT639" s="4" t="e">
        <f t="shared" si="1846"/>
        <v>#REF!</v>
      </c>
      <c r="AU639" s="4" t="e">
        <f t="shared" si="1846"/>
        <v>#REF!</v>
      </c>
      <c r="AV639" s="4" t="e">
        <f t="shared" si="1846"/>
        <v>#REF!</v>
      </c>
      <c r="AW639" s="4" t="e">
        <f t="shared" si="1846"/>
        <v>#REF!</v>
      </c>
      <c r="AX639" s="4" t="e">
        <f t="shared" si="1846"/>
        <v>#REF!</v>
      </c>
      <c r="AY639" s="4" t="e">
        <f t="shared" si="1846"/>
        <v>#REF!</v>
      </c>
      <c r="AZ639" s="4" t="e">
        <f t="shared" si="1846"/>
        <v>#REF!</v>
      </c>
      <c r="BA639" s="60"/>
      <c r="BB639" s="4" t="e">
        <f t="shared" si="1821"/>
        <v>#REF!</v>
      </c>
      <c r="BC639" s="6" t="e">
        <f>BB639/BB634</f>
        <v>#REF!</v>
      </c>
      <c r="BD639" s="60"/>
      <c r="BE639" s="4"/>
      <c r="BF639" s="102"/>
      <c r="BG639" s="102"/>
      <c r="BH639" s="103"/>
      <c r="BI639" s="103"/>
      <c r="BJ639" s="103"/>
      <c r="BK639" s="103"/>
      <c r="BL639" s="60"/>
      <c r="BM639" s="4" t="e">
        <f t="shared" ref="BM639:BX639" si="1847">BM634+BM635</f>
        <v>#REF!</v>
      </c>
      <c r="BN639" s="4" t="e">
        <f t="shared" si="1847"/>
        <v>#REF!</v>
      </c>
      <c r="BO639" s="4" t="e">
        <f t="shared" si="1847"/>
        <v>#REF!</v>
      </c>
      <c r="BP639" s="4" t="e">
        <f t="shared" si="1847"/>
        <v>#REF!</v>
      </c>
      <c r="BQ639" s="4" t="e">
        <f t="shared" si="1847"/>
        <v>#REF!</v>
      </c>
      <c r="BR639" s="4" t="e">
        <f t="shared" si="1847"/>
        <v>#REF!</v>
      </c>
      <c r="BS639" s="4" t="e">
        <f t="shared" si="1847"/>
        <v>#REF!</v>
      </c>
      <c r="BT639" s="4" t="e">
        <f t="shared" si="1847"/>
        <v>#REF!</v>
      </c>
      <c r="BU639" s="4" t="e">
        <f t="shared" si="1847"/>
        <v>#REF!</v>
      </c>
      <c r="BV639" s="4" t="e">
        <f t="shared" si="1847"/>
        <v>#REF!</v>
      </c>
      <c r="BW639" s="4" t="e">
        <f t="shared" si="1847"/>
        <v>#REF!</v>
      </c>
      <c r="BX639" s="4" t="e">
        <f t="shared" si="1847"/>
        <v>#REF!</v>
      </c>
      <c r="BY639" s="60"/>
      <c r="BZ639" s="4" t="e">
        <f t="shared" si="1822"/>
        <v>#REF!</v>
      </c>
      <c r="CA639" s="6" t="e">
        <f>BZ639/BZ634</f>
        <v>#REF!</v>
      </c>
      <c r="CB639" s="60"/>
      <c r="CC639" s="4" t="e">
        <f t="shared" ref="CC639:CN639" si="1848">CC634+CC635</f>
        <v>#REF!</v>
      </c>
      <c r="CD639" s="4" t="e">
        <f t="shared" si="1848"/>
        <v>#REF!</v>
      </c>
      <c r="CE639" s="4" t="e">
        <f t="shared" si="1848"/>
        <v>#REF!</v>
      </c>
      <c r="CF639" s="4" t="e">
        <f t="shared" si="1848"/>
        <v>#REF!</v>
      </c>
      <c r="CG639" s="4" t="e">
        <f t="shared" si="1848"/>
        <v>#REF!</v>
      </c>
      <c r="CH639" s="4" t="e">
        <f t="shared" si="1848"/>
        <v>#REF!</v>
      </c>
      <c r="CI639" s="4" t="e">
        <f t="shared" si="1848"/>
        <v>#REF!</v>
      </c>
      <c r="CJ639" s="4" t="e">
        <f t="shared" si="1848"/>
        <v>#REF!</v>
      </c>
      <c r="CK639" s="4" t="e">
        <f t="shared" si="1848"/>
        <v>#REF!</v>
      </c>
      <c r="CL639" s="4" t="e">
        <f t="shared" si="1848"/>
        <v>#REF!</v>
      </c>
      <c r="CM639" s="4" t="e">
        <f t="shared" si="1848"/>
        <v>#REF!</v>
      </c>
      <c r="CN639" s="4" t="e">
        <f t="shared" si="1848"/>
        <v>#REF!</v>
      </c>
      <c r="CO639" s="60"/>
      <c r="CP639" s="4" t="e">
        <f t="shared" si="1823"/>
        <v>#REF!</v>
      </c>
      <c r="CQ639" s="6" t="e">
        <f>CP639/CP634</f>
        <v>#REF!</v>
      </c>
    </row>
    <row r="640" spans="1:95" ht="10.5" customHeight="1" x14ac:dyDescent="0.25">
      <c r="A640" s="70" t="str">
        <f t="shared" si="1818"/>
        <v>DespesaCMV</v>
      </c>
      <c r="B640" s="70" t="s">
        <v>53</v>
      </c>
      <c r="C640" s="70"/>
      <c r="D640" s="81" t="s">
        <v>58</v>
      </c>
      <c r="E640" s="81" t="e">
        <f>D632</f>
        <v>#REF!</v>
      </c>
      <c r="F640" s="60"/>
      <c r="G640" s="88">
        <v>-0.2100861864968902</v>
      </c>
      <c r="H640" s="60"/>
      <c r="I640" s="83" t="e">
        <f t="shared" ref="I640:T640" si="1849">SUM(I641:I644)</f>
        <v>#REF!</v>
      </c>
      <c r="J640" s="83" t="e">
        <f t="shared" si="1849"/>
        <v>#REF!</v>
      </c>
      <c r="K640" s="83" t="e">
        <f t="shared" si="1849"/>
        <v>#REF!</v>
      </c>
      <c r="L640" s="83" t="e">
        <f t="shared" si="1849"/>
        <v>#REF!</v>
      </c>
      <c r="M640" s="83" t="e">
        <f t="shared" si="1849"/>
        <v>#REF!</v>
      </c>
      <c r="N640" s="83" t="e">
        <f t="shared" si="1849"/>
        <v>#REF!</v>
      </c>
      <c r="O640" s="83" t="e">
        <f t="shared" si="1849"/>
        <v>#REF!</v>
      </c>
      <c r="P640" s="83" t="e">
        <f t="shared" si="1849"/>
        <v>#REF!</v>
      </c>
      <c r="Q640" s="83" t="e">
        <f t="shared" si="1849"/>
        <v>#REF!</v>
      </c>
      <c r="R640" s="83" t="e">
        <f t="shared" si="1849"/>
        <v>#REF!</v>
      </c>
      <c r="S640" s="83" t="e">
        <f t="shared" si="1849"/>
        <v>#REF!</v>
      </c>
      <c r="T640" s="83" t="e">
        <f t="shared" si="1849"/>
        <v>#REF!</v>
      </c>
      <c r="U640" s="60"/>
      <c r="V640" s="83" t="e">
        <f t="shared" si="1819"/>
        <v>#REF!</v>
      </c>
      <c r="W640" s="88" t="e">
        <f>V640/V634</f>
        <v>#REF!</v>
      </c>
      <c r="X640" s="60"/>
      <c r="Y640" s="83" t="e">
        <f t="shared" ref="Y640:AJ640" si="1850">SUM(Y641:Y644)</f>
        <v>#REF!</v>
      </c>
      <c r="Z640" s="83" t="e">
        <f t="shared" si="1850"/>
        <v>#REF!</v>
      </c>
      <c r="AA640" s="83" t="e">
        <f t="shared" si="1850"/>
        <v>#REF!</v>
      </c>
      <c r="AB640" s="83" t="e">
        <f t="shared" si="1850"/>
        <v>#REF!</v>
      </c>
      <c r="AC640" s="83" t="e">
        <f t="shared" si="1850"/>
        <v>#REF!</v>
      </c>
      <c r="AD640" s="83" t="e">
        <f t="shared" si="1850"/>
        <v>#REF!</v>
      </c>
      <c r="AE640" s="83" t="e">
        <f t="shared" si="1850"/>
        <v>#REF!</v>
      </c>
      <c r="AF640" s="83" t="e">
        <f t="shared" si="1850"/>
        <v>#REF!</v>
      </c>
      <c r="AG640" s="83" t="e">
        <f t="shared" si="1850"/>
        <v>#REF!</v>
      </c>
      <c r="AH640" s="83" t="e">
        <f t="shared" si="1850"/>
        <v>#REF!</v>
      </c>
      <c r="AI640" s="83" t="e">
        <f t="shared" si="1850"/>
        <v>#REF!</v>
      </c>
      <c r="AJ640" s="83" t="e">
        <f t="shared" si="1850"/>
        <v>#REF!</v>
      </c>
      <c r="AK640" s="60"/>
      <c r="AL640" s="83" t="e">
        <f t="shared" si="1820"/>
        <v>#REF!</v>
      </c>
      <c r="AM640" s="88" t="e">
        <f>AL640/AL634</f>
        <v>#REF!</v>
      </c>
      <c r="AN640" s="60" t="e">
        <f>D632&amp;D640</f>
        <v>#REF!</v>
      </c>
      <c r="AO640" s="83" t="e">
        <f t="shared" ref="AO640:AZ640" si="1851">SUM(AO641:AO644)</f>
        <v>#REF!</v>
      </c>
      <c r="AP640" s="83" t="e">
        <f t="shared" si="1851"/>
        <v>#REF!</v>
      </c>
      <c r="AQ640" s="83" t="e">
        <f t="shared" si="1851"/>
        <v>#REF!</v>
      </c>
      <c r="AR640" s="83" t="e">
        <f t="shared" si="1851"/>
        <v>#REF!</v>
      </c>
      <c r="AS640" s="83" t="e">
        <f t="shared" si="1851"/>
        <v>#REF!</v>
      </c>
      <c r="AT640" s="83" t="e">
        <f t="shared" si="1851"/>
        <v>#REF!</v>
      </c>
      <c r="AU640" s="83" t="e">
        <f t="shared" si="1851"/>
        <v>#REF!</v>
      </c>
      <c r="AV640" s="83" t="e">
        <f t="shared" si="1851"/>
        <v>#REF!</v>
      </c>
      <c r="AW640" s="83" t="e">
        <f t="shared" si="1851"/>
        <v>#REF!</v>
      </c>
      <c r="AX640" s="83" t="e">
        <f t="shared" si="1851"/>
        <v>#REF!</v>
      </c>
      <c r="AY640" s="83" t="e">
        <f t="shared" si="1851"/>
        <v>#REF!</v>
      </c>
      <c r="AZ640" s="83" t="e">
        <f t="shared" si="1851"/>
        <v>#REF!</v>
      </c>
      <c r="BA640" s="60"/>
      <c r="BB640" s="83" t="e">
        <f t="shared" si="1821"/>
        <v>#REF!</v>
      </c>
      <c r="BC640" s="88" t="e">
        <f>BB640/BB634</f>
        <v>#REF!</v>
      </c>
      <c r="BD640" s="60"/>
      <c r="BE640" s="83"/>
      <c r="BF640" s="116"/>
      <c r="BG640" s="116"/>
      <c r="BH640" s="117"/>
      <c r="BI640" s="117"/>
      <c r="BJ640" s="117"/>
      <c r="BK640" s="117"/>
      <c r="BL640" s="60"/>
      <c r="BM640" s="83" t="e">
        <f t="shared" ref="BM640:BX640" si="1852">SUM(BM641:BM644)</f>
        <v>#REF!</v>
      </c>
      <c r="BN640" s="83" t="e">
        <f t="shared" si="1852"/>
        <v>#REF!</v>
      </c>
      <c r="BO640" s="83" t="e">
        <f t="shared" si="1852"/>
        <v>#REF!</v>
      </c>
      <c r="BP640" s="83" t="e">
        <f t="shared" si="1852"/>
        <v>#REF!</v>
      </c>
      <c r="BQ640" s="83" t="e">
        <f t="shared" si="1852"/>
        <v>#REF!</v>
      </c>
      <c r="BR640" s="83" t="e">
        <f t="shared" si="1852"/>
        <v>#REF!</v>
      </c>
      <c r="BS640" s="83" t="e">
        <f t="shared" si="1852"/>
        <v>#REF!</v>
      </c>
      <c r="BT640" s="83" t="e">
        <f t="shared" si="1852"/>
        <v>#REF!</v>
      </c>
      <c r="BU640" s="83" t="e">
        <f t="shared" si="1852"/>
        <v>#REF!</v>
      </c>
      <c r="BV640" s="83" t="e">
        <f t="shared" si="1852"/>
        <v>#REF!</v>
      </c>
      <c r="BW640" s="83" t="e">
        <f t="shared" si="1852"/>
        <v>#REF!</v>
      </c>
      <c r="BX640" s="83" t="e">
        <f t="shared" si="1852"/>
        <v>#REF!</v>
      </c>
      <c r="BY640" s="60"/>
      <c r="BZ640" s="83" t="e">
        <f t="shared" si="1822"/>
        <v>#REF!</v>
      </c>
      <c r="CA640" s="88" t="e">
        <f>BZ640/BZ634</f>
        <v>#REF!</v>
      </c>
      <c r="CB640" s="60"/>
      <c r="CC640" s="83" t="e">
        <f t="shared" ref="CC640:CN640" si="1853">SUM(CC641:CC644)</f>
        <v>#REF!</v>
      </c>
      <c r="CD640" s="83" t="e">
        <f t="shared" si="1853"/>
        <v>#REF!</v>
      </c>
      <c r="CE640" s="83" t="e">
        <f t="shared" si="1853"/>
        <v>#REF!</v>
      </c>
      <c r="CF640" s="83" t="e">
        <f t="shared" si="1853"/>
        <v>#REF!</v>
      </c>
      <c r="CG640" s="83" t="e">
        <f t="shared" si="1853"/>
        <v>#REF!</v>
      </c>
      <c r="CH640" s="83" t="e">
        <f t="shared" si="1853"/>
        <v>#REF!</v>
      </c>
      <c r="CI640" s="83" t="e">
        <f t="shared" si="1853"/>
        <v>#REF!</v>
      </c>
      <c r="CJ640" s="83" t="e">
        <f t="shared" si="1853"/>
        <v>#REF!</v>
      </c>
      <c r="CK640" s="83" t="e">
        <f t="shared" si="1853"/>
        <v>#REF!</v>
      </c>
      <c r="CL640" s="83" t="e">
        <f t="shared" si="1853"/>
        <v>#REF!</v>
      </c>
      <c r="CM640" s="83" t="e">
        <f t="shared" si="1853"/>
        <v>#REF!</v>
      </c>
      <c r="CN640" s="83" t="e">
        <f t="shared" si="1853"/>
        <v>#REF!</v>
      </c>
      <c r="CO640" s="60"/>
      <c r="CP640" s="83" t="e">
        <f t="shared" si="1823"/>
        <v>#REF!</v>
      </c>
      <c r="CQ640" s="88" t="e">
        <f>CP640/CP634</f>
        <v>#REF!</v>
      </c>
    </row>
    <row r="641" spans="1:95" ht="10.5" customHeight="1" outlineLevel="1" x14ac:dyDescent="0.25">
      <c r="A641" s="70" t="str">
        <f t="shared" si="1818"/>
        <v>DespesaProduto</v>
      </c>
      <c r="B641" s="70" t="s">
        <v>53</v>
      </c>
      <c r="C641" s="70" t="s">
        <v>252</v>
      </c>
      <c r="D641" s="60" t="s">
        <v>59</v>
      </c>
      <c r="E641" s="60" t="e">
        <f>D632</f>
        <v>#REF!</v>
      </c>
      <c r="F641" s="60"/>
      <c r="G641" s="62">
        <v>-0.18724764030798369</v>
      </c>
      <c r="H641" s="60"/>
      <c r="I641" s="67" t="e">
        <f t="shared" ref="I641:T641" si="1854">((I634*$G641*--(AND($BF641=0,$BG641=0))+$BF641+I634*$BG641)*--(I$3&gt;=$BH641))*(1+$BJ641*--(I$3&gt;=$BK641))*--(IFERROR(MOD(MONTH(I$3),$BI641),0)=0)</f>
        <v>#REF!</v>
      </c>
      <c r="J641" s="67" t="e">
        <f t="shared" si="1854"/>
        <v>#REF!</v>
      </c>
      <c r="K641" s="67" t="e">
        <f t="shared" si="1854"/>
        <v>#REF!</v>
      </c>
      <c r="L641" s="67" t="e">
        <f t="shared" si="1854"/>
        <v>#REF!</v>
      </c>
      <c r="M641" s="67" t="e">
        <f t="shared" si="1854"/>
        <v>#REF!</v>
      </c>
      <c r="N641" s="67" t="e">
        <f t="shared" si="1854"/>
        <v>#REF!</v>
      </c>
      <c r="O641" s="67" t="e">
        <f t="shared" si="1854"/>
        <v>#REF!</v>
      </c>
      <c r="P641" s="67" t="e">
        <f t="shared" si="1854"/>
        <v>#REF!</v>
      </c>
      <c r="Q641" s="67" t="e">
        <f t="shared" si="1854"/>
        <v>#REF!</v>
      </c>
      <c r="R641" s="67" t="e">
        <f t="shared" si="1854"/>
        <v>#REF!</v>
      </c>
      <c r="S641" s="67" t="e">
        <f t="shared" si="1854"/>
        <v>#REF!</v>
      </c>
      <c r="T641" s="67" t="e">
        <f t="shared" si="1854"/>
        <v>#REF!</v>
      </c>
      <c r="U641" s="60"/>
      <c r="V641" s="87" t="e">
        <f t="shared" si="1819"/>
        <v>#REF!</v>
      </c>
      <c r="W641" s="62" t="e">
        <f>V641/V634</f>
        <v>#REF!</v>
      </c>
      <c r="X641" s="60"/>
      <c r="Y641" s="67" t="e">
        <f t="shared" ref="Y641:AE641" si="1855">((Y634*$G641*--(AND($BF641=0,$BG641=0))+$BF641+Y634*$BG641)*--(Y$3&gt;=$BH641))*(1+$BJ641*--(Y$3&gt;=$BK641))*--(IFERROR(MOD(MONTH(Y$3),$BI641),0)=0)</f>
        <v>#REF!</v>
      </c>
      <c r="Z641" s="67" t="e">
        <f t="shared" si="1855"/>
        <v>#REF!</v>
      </c>
      <c r="AA641" s="67" t="e">
        <f t="shared" si="1855"/>
        <v>#REF!</v>
      </c>
      <c r="AB641" s="67" t="e">
        <f t="shared" si="1855"/>
        <v>#REF!</v>
      </c>
      <c r="AC641" s="67" t="e">
        <f t="shared" si="1855"/>
        <v>#REF!</v>
      </c>
      <c r="AD641" s="67" t="e">
        <f t="shared" si="1855"/>
        <v>#REF!</v>
      </c>
      <c r="AE641" s="67" t="e">
        <f t="shared" si="1855"/>
        <v>#REF!</v>
      </c>
      <c r="AF641" s="67" t="e">
        <f>AF$48*(AF634/AF$41)</f>
        <v>#REF!</v>
      </c>
      <c r="AG641" s="67" t="e">
        <f>AG$48*(AG634/AG$41)</f>
        <v>#REF!</v>
      </c>
      <c r="AH641" s="67" t="e">
        <f>AH$48*(AH634/AH$41)</f>
        <v>#REF!</v>
      </c>
      <c r="AI641" s="67" t="e">
        <f>AI$48*(AI634/AI$41)</f>
        <v>#REF!</v>
      </c>
      <c r="AJ641" s="67" t="e">
        <f>AJ$48*(AJ634/AJ$41)</f>
        <v>#REF!</v>
      </c>
      <c r="AK641" s="60"/>
      <c r="AL641" s="87" t="e">
        <f t="shared" si="1820"/>
        <v>#REF!</v>
      </c>
      <c r="AM641" s="62" t="e">
        <f>AL641/AL634</f>
        <v>#REF!</v>
      </c>
      <c r="AN641" s="60" t="e">
        <f>D632&amp;D641</f>
        <v>#REF!</v>
      </c>
      <c r="AO641" s="67" t="e">
        <f t="shared" ref="AO641:AZ641" si="1856">AO$48*(AO634/AO$41)</f>
        <v>#REF!</v>
      </c>
      <c r="AP641" s="67" t="e">
        <f t="shared" si="1856"/>
        <v>#REF!</v>
      </c>
      <c r="AQ641" s="67" t="e">
        <f t="shared" si="1856"/>
        <v>#REF!</v>
      </c>
      <c r="AR641" s="67" t="e">
        <f t="shared" si="1856"/>
        <v>#REF!</v>
      </c>
      <c r="AS641" s="67" t="e">
        <f t="shared" si="1856"/>
        <v>#REF!</v>
      </c>
      <c r="AT641" s="67" t="e">
        <f t="shared" si="1856"/>
        <v>#REF!</v>
      </c>
      <c r="AU641" s="67" t="e">
        <f t="shared" si="1856"/>
        <v>#REF!</v>
      </c>
      <c r="AV641" s="67" t="e">
        <f t="shared" si="1856"/>
        <v>#REF!</v>
      </c>
      <c r="AW641" s="67" t="e">
        <f t="shared" si="1856"/>
        <v>#REF!</v>
      </c>
      <c r="AX641" s="67" t="e">
        <f t="shared" si="1856"/>
        <v>#REF!</v>
      </c>
      <c r="AY641" s="67" t="e">
        <f t="shared" si="1856"/>
        <v>#REF!</v>
      </c>
      <c r="AZ641" s="67" t="e">
        <f t="shared" si="1856"/>
        <v>#REF!</v>
      </c>
      <c r="BA641" s="60"/>
      <c r="BB641" s="87" t="e">
        <f t="shared" si="1821"/>
        <v>#REF!</v>
      </c>
      <c r="BC641" s="62" t="e">
        <f>BB641/BB634</f>
        <v>#REF!</v>
      </c>
      <c r="BD641" s="60"/>
      <c r="BE641" s="67" t="str">
        <f t="shared" ref="BE641:BG644" si="1857">INDEX($BE$4:$BK$115,MATCH($D641,$D$4:$D$115,0),MATCH(BE$475,$BE$4:$BK$4,0))</f>
        <v>Aumento de preços</v>
      </c>
      <c r="BF641" s="119">
        <f t="shared" si="1857"/>
        <v>0</v>
      </c>
      <c r="BG641" s="120">
        <f t="shared" si="1857"/>
        <v>0</v>
      </c>
      <c r="BH641" s="121" t="e">
        <f>BH634</f>
        <v>#REF!</v>
      </c>
      <c r="BI641" s="120">
        <f t="shared" ref="BI641:BK644" si="1858">INDEX($BE$4:$BK$115,MATCH($D641,$D$4:$D$115,0),MATCH(BI$475,$BE$4:$BK$4,0))</f>
        <v>0</v>
      </c>
      <c r="BJ641" s="120">
        <f t="shared" si="1858"/>
        <v>0</v>
      </c>
      <c r="BK641" s="121">
        <f t="shared" si="1858"/>
        <v>0</v>
      </c>
      <c r="BL641" s="60"/>
      <c r="BM641" s="67" t="e">
        <f t="shared" ref="BM641:BX641" si="1859">BM$48*(BM634/BM$41)</f>
        <v>#REF!</v>
      </c>
      <c r="BN641" s="67" t="e">
        <f t="shared" si="1859"/>
        <v>#REF!</v>
      </c>
      <c r="BO641" s="67" t="e">
        <f t="shared" si="1859"/>
        <v>#REF!</v>
      </c>
      <c r="BP641" s="67" t="e">
        <f t="shared" si="1859"/>
        <v>#REF!</v>
      </c>
      <c r="BQ641" s="67" t="e">
        <f t="shared" si="1859"/>
        <v>#REF!</v>
      </c>
      <c r="BR641" s="67" t="e">
        <f t="shared" si="1859"/>
        <v>#REF!</v>
      </c>
      <c r="BS641" s="67" t="e">
        <f t="shared" si="1859"/>
        <v>#REF!</v>
      </c>
      <c r="BT641" s="67" t="e">
        <f t="shared" si="1859"/>
        <v>#REF!</v>
      </c>
      <c r="BU641" s="67" t="e">
        <f t="shared" si="1859"/>
        <v>#REF!</v>
      </c>
      <c r="BV641" s="67" t="e">
        <f t="shared" si="1859"/>
        <v>#REF!</v>
      </c>
      <c r="BW641" s="67" t="e">
        <f t="shared" si="1859"/>
        <v>#REF!</v>
      </c>
      <c r="BX641" s="67" t="e">
        <f t="shared" si="1859"/>
        <v>#REF!</v>
      </c>
      <c r="BY641" s="60"/>
      <c r="BZ641" s="87" t="e">
        <f t="shared" si="1822"/>
        <v>#REF!</v>
      </c>
      <c r="CA641" s="62" t="e">
        <f>BZ641/BZ634</f>
        <v>#REF!</v>
      </c>
      <c r="CB641" s="60"/>
      <c r="CC641" s="67" t="e">
        <f t="shared" ref="CC641:CN641" si="1860">CC$48*(CC634/CC$41)</f>
        <v>#REF!</v>
      </c>
      <c r="CD641" s="67" t="e">
        <f t="shared" si="1860"/>
        <v>#REF!</v>
      </c>
      <c r="CE641" s="67" t="e">
        <f t="shared" si="1860"/>
        <v>#REF!</v>
      </c>
      <c r="CF641" s="67" t="e">
        <f t="shared" si="1860"/>
        <v>#REF!</v>
      </c>
      <c r="CG641" s="67" t="e">
        <f t="shared" si="1860"/>
        <v>#REF!</v>
      </c>
      <c r="CH641" s="67" t="e">
        <f t="shared" si="1860"/>
        <v>#REF!</v>
      </c>
      <c r="CI641" s="67" t="e">
        <f t="shared" si="1860"/>
        <v>#REF!</v>
      </c>
      <c r="CJ641" s="67" t="e">
        <f t="shared" si="1860"/>
        <v>#REF!</v>
      </c>
      <c r="CK641" s="67" t="e">
        <f t="shared" si="1860"/>
        <v>#REF!</v>
      </c>
      <c r="CL641" s="67" t="e">
        <f t="shared" si="1860"/>
        <v>#REF!</v>
      </c>
      <c r="CM641" s="67" t="e">
        <f t="shared" si="1860"/>
        <v>#REF!</v>
      </c>
      <c r="CN641" s="67" t="e">
        <f t="shared" si="1860"/>
        <v>#REF!</v>
      </c>
      <c r="CO641" s="60"/>
      <c r="CP641" s="87" t="e">
        <f t="shared" si="1823"/>
        <v>#REF!</v>
      </c>
      <c r="CQ641" s="62" t="e">
        <f>CP641/CP634</f>
        <v>#REF!</v>
      </c>
    </row>
    <row r="642" spans="1:95" ht="10.5" customHeight="1" outlineLevel="1" x14ac:dyDescent="0.25">
      <c r="A642" s="70" t="str">
        <f t="shared" si="1818"/>
        <v>DespesaBoniteca</v>
      </c>
      <c r="B642" s="70" t="s">
        <v>53</v>
      </c>
      <c r="C642" s="70" t="s">
        <v>60</v>
      </c>
      <c r="D642" s="60" t="s">
        <v>60</v>
      </c>
      <c r="E642" s="60" t="e">
        <f>D632</f>
        <v>#REF!</v>
      </c>
      <c r="F642" s="60"/>
      <c r="G642" s="62">
        <v>-2.2838546188906531E-2</v>
      </c>
      <c r="H642" s="60"/>
      <c r="I642" s="67">
        <f>IFERROR(#REF!*I634/I$41,0)</f>
        <v>0</v>
      </c>
      <c r="J642" s="67">
        <f>IFERROR(#REF!*J634/J$41,0)</f>
        <v>0</v>
      </c>
      <c r="K642" s="67">
        <f>IFERROR(#REF!*K634/K$41,0)</f>
        <v>0</v>
      </c>
      <c r="L642" s="67">
        <f>IFERROR(#REF!*L634/L$41,0)</f>
        <v>0</v>
      </c>
      <c r="M642" s="67">
        <f>IFERROR(#REF!*M634/M$41,0)</f>
        <v>0</v>
      </c>
      <c r="N642" s="67">
        <f>IFERROR(#REF!*N634/N$41,0)</f>
        <v>0</v>
      </c>
      <c r="O642" s="67">
        <f>IFERROR(#REF!*O634/O$41,0)</f>
        <v>0</v>
      </c>
      <c r="P642" s="67">
        <f>IFERROR(#REF!*P634/P$41,0)</f>
        <v>0</v>
      </c>
      <c r="Q642" s="67">
        <f>IFERROR(#REF!*Q634/Q$41,0)</f>
        <v>0</v>
      </c>
      <c r="R642" s="67">
        <f>IFERROR(#REF!*R634/R$41,0)</f>
        <v>0</v>
      </c>
      <c r="S642" s="67">
        <f>IFERROR(#REF!*S634/S$41,0)</f>
        <v>0</v>
      </c>
      <c r="T642" s="67">
        <f>IFERROR(#REF!*T634/T$41,0)</f>
        <v>0</v>
      </c>
      <c r="U642" s="60"/>
      <c r="V642" s="87">
        <f t="shared" si="1819"/>
        <v>0</v>
      </c>
      <c r="W642" s="62" t="e">
        <f>V642/V634</f>
        <v>#REF!</v>
      </c>
      <c r="X642" s="60"/>
      <c r="Y642" s="67">
        <f>IFERROR(#REF!*Y634/Y$41,0)</f>
        <v>0</v>
      </c>
      <c r="Z642" s="67">
        <f>IFERROR(#REF!*Z634/Z$41,0)</f>
        <v>0</v>
      </c>
      <c r="AA642" s="67">
        <f>IFERROR(#REF!*AA634/AA$41,0)</f>
        <v>0</v>
      </c>
      <c r="AB642" s="67">
        <f>IFERROR(#REF!*AB634/AB$41,0)</f>
        <v>0</v>
      </c>
      <c r="AC642" s="67">
        <f>IFERROR(#REF!*AC634/AC$41,0)</f>
        <v>0</v>
      </c>
      <c r="AD642" s="67">
        <f>IFERROR(#REF!*AD634/AD$41,0)</f>
        <v>0</v>
      </c>
      <c r="AE642" s="67">
        <f>IFERROR(#REF!*AE634/AE$41,0)</f>
        <v>0</v>
      </c>
      <c r="AF642" s="67">
        <f>IFERROR(#REF!*AF634/AF$41,0)</f>
        <v>0</v>
      </c>
      <c r="AG642" s="67">
        <f>IFERROR(#REF!*AG634/AG$41,0)</f>
        <v>0</v>
      </c>
      <c r="AH642" s="67">
        <f>IFERROR(#REF!*AH634/AH$41,0)</f>
        <v>0</v>
      </c>
      <c r="AI642" s="67">
        <f>IFERROR(#REF!*AI634/AI$41,0)</f>
        <v>0</v>
      </c>
      <c r="AJ642" s="67">
        <f>IFERROR(#REF!*AJ634/AJ$41,0)</f>
        <v>0</v>
      </c>
      <c r="AK642" s="60"/>
      <c r="AL642" s="87">
        <f t="shared" si="1820"/>
        <v>0</v>
      </c>
      <c r="AM642" s="62" t="e">
        <f>AL642/AL634</f>
        <v>#REF!</v>
      </c>
      <c r="AN642" s="60" t="e">
        <f>D632&amp;D642</f>
        <v>#REF!</v>
      </c>
      <c r="AO642" s="67">
        <f>IFERROR(#REF!*AO634/AO$41,0)</f>
        <v>0</v>
      </c>
      <c r="AP642" s="67">
        <f>IFERROR(#REF!*AP634/AP$41,0)</f>
        <v>0</v>
      </c>
      <c r="AQ642" s="67">
        <f>IFERROR(#REF!*AQ634/AQ$41,0)</f>
        <v>0</v>
      </c>
      <c r="AR642" s="67">
        <f>IFERROR(#REF!*AR634/AR$41,0)</f>
        <v>0</v>
      </c>
      <c r="AS642" s="67">
        <f>IFERROR(#REF!*AS634/AS$41,0)</f>
        <v>0</v>
      </c>
      <c r="AT642" s="67">
        <f>IFERROR(#REF!*AT634/AT$41,0)</f>
        <v>0</v>
      </c>
      <c r="AU642" s="67">
        <f>IFERROR(#REF!*AU634/AU$41,0)</f>
        <v>0</v>
      </c>
      <c r="AV642" s="67">
        <f>IFERROR(#REF!*AV634/AV$41,0)</f>
        <v>0</v>
      </c>
      <c r="AW642" s="67">
        <f>IFERROR(#REF!*AW634/AW$41,0)</f>
        <v>0</v>
      </c>
      <c r="AX642" s="67">
        <f>IFERROR(#REF!*AX634/AX$41,0)</f>
        <v>0</v>
      </c>
      <c r="AY642" s="67">
        <f>IFERROR(#REF!*AY634/AY$41,0)</f>
        <v>0</v>
      </c>
      <c r="AZ642" s="67">
        <f>IFERROR(#REF!*AZ634/AZ$41,0)</f>
        <v>0</v>
      </c>
      <c r="BA642" s="60"/>
      <c r="BB642" s="87">
        <f t="shared" si="1821"/>
        <v>0</v>
      </c>
      <c r="BC642" s="62" t="e">
        <f>BB642/BB634</f>
        <v>#REF!</v>
      </c>
      <c r="BD642" s="60"/>
      <c r="BE642" s="67" t="e">
        <f t="shared" si="1857"/>
        <v>#N/A</v>
      </c>
      <c r="BF642" s="119" t="e">
        <f t="shared" si="1857"/>
        <v>#N/A</v>
      </c>
      <c r="BG642" s="120" t="e">
        <f t="shared" si="1857"/>
        <v>#N/A</v>
      </c>
      <c r="BH642" s="121" t="e">
        <f>BH634</f>
        <v>#REF!</v>
      </c>
      <c r="BI642" s="120" t="e">
        <f t="shared" si="1858"/>
        <v>#N/A</v>
      </c>
      <c r="BJ642" s="120" t="e">
        <f t="shared" si="1858"/>
        <v>#N/A</v>
      </c>
      <c r="BK642" s="121" t="e">
        <f t="shared" si="1858"/>
        <v>#N/A</v>
      </c>
      <c r="BL642" s="60"/>
      <c r="BM642" s="67">
        <f>IFERROR(#REF!*BM634/BM$41,0)</f>
        <v>0</v>
      </c>
      <c r="BN642" s="67">
        <f>IFERROR(#REF!*BN634/BN$41,0)</f>
        <v>0</v>
      </c>
      <c r="BO642" s="67">
        <f>IFERROR(#REF!*BO634/BO$41,0)</f>
        <v>0</v>
      </c>
      <c r="BP642" s="67">
        <f>IFERROR(#REF!*BP634/BP$41,0)</f>
        <v>0</v>
      </c>
      <c r="BQ642" s="67">
        <f>IFERROR(#REF!*BQ634/BQ$41,0)</f>
        <v>0</v>
      </c>
      <c r="BR642" s="67">
        <f>IFERROR(#REF!*BR634/BR$41,0)</f>
        <v>0</v>
      </c>
      <c r="BS642" s="67">
        <f>IFERROR(#REF!*BS634/BS$41,0)</f>
        <v>0</v>
      </c>
      <c r="BT642" s="67">
        <f>IFERROR(#REF!*BT634/BT$41,0)</f>
        <v>0</v>
      </c>
      <c r="BU642" s="67">
        <f>IFERROR(#REF!*BU634/BU$41,0)</f>
        <v>0</v>
      </c>
      <c r="BV642" s="67">
        <f>IFERROR(#REF!*BV634/BV$41,0)</f>
        <v>0</v>
      </c>
      <c r="BW642" s="67">
        <f>IFERROR(#REF!*BW634/BW$41,0)</f>
        <v>0</v>
      </c>
      <c r="BX642" s="67">
        <f>IFERROR(#REF!*BX634/BX$41,0)</f>
        <v>0</v>
      </c>
      <c r="BY642" s="60"/>
      <c r="BZ642" s="87">
        <f t="shared" si="1822"/>
        <v>0</v>
      </c>
      <c r="CA642" s="62" t="e">
        <f>BZ642/BZ634</f>
        <v>#REF!</v>
      </c>
      <c r="CB642" s="60"/>
      <c r="CC642" s="67">
        <f>IFERROR(#REF!*CC634/CC$41,0)</f>
        <v>0</v>
      </c>
      <c r="CD642" s="67">
        <f>IFERROR(#REF!*CD634/CD$41,0)</f>
        <v>0</v>
      </c>
      <c r="CE642" s="67">
        <f>IFERROR(#REF!*CE634/CE$41,0)</f>
        <v>0</v>
      </c>
      <c r="CF642" s="67">
        <f>IFERROR(#REF!*CF634/CF$41,0)</f>
        <v>0</v>
      </c>
      <c r="CG642" s="67">
        <f>IFERROR(#REF!*CG634/CG$41,0)</f>
        <v>0</v>
      </c>
      <c r="CH642" s="67">
        <f>IFERROR(#REF!*CH634/CH$41,0)</f>
        <v>0</v>
      </c>
      <c r="CI642" s="67">
        <f>IFERROR(#REF!*CI634/CI$41,0)</f>
        <v>0</v>
      </c>
      <c r="CJ642" s="67">
        <f>IFERROR(#REF!*CJ634/CJ$41,0)</f>
        <v>0</v>
      </c>
      <c r="CK642" s="67">
        <f>IFERROR(#REF!*CK634/CK$41,0)</f>
        <v>0</v>
      </c>
      <c r="CL642" s="67">
        <f>IFERROR(#REF!*CL634/CL$41,0)</f>
        <v>0</v>
      </c>
      <c r="CM642" s="67">
        <f>IFERROR(#REF!*CM634/CM$41,0)</f>
        <v>0</v>
      </c>
      <c r="CN642" s="67">
        <f>IFERROR(#REF!*CN634/CN$41,0)</f>
        <v>0</v>
      </c>
      <c r="CO642" s="60"/>
      <c r="CP642" s="87">
        <f t="shared" si="1823"/>
        <v>0</v>
      </c>
      <c r="CQ642" s="62" t="e">
        <f>CP642/CP634</f>
        <v>#REF!</v>
      </c>
    </row>
    <row r="643" spans="1:95" ht="10.5" customHeight="1" outlineLevel="1" x14ac:dyDescent="0.25">
      <c r="A643" s="70" t="str">
        <f t="shared" si="1818"/>
        <v>DespesaFrete sobre Compras</v>
      </c>
      <c r="B643" s="70" t="s">
        <v>53</v>
      </c>
      <c r="C643" s="70" t="s">
        <v>80</v>
      </c>
      <c r="D643" s="60" t="s">
        <v>61</v>
      </c>
      <c r="E643" s="60" t="e">
        <f>D632</f>
        <v>#REF!</v>
      </c>
      <c r="F643" s="60"/>
      <c r="G643" s="62">
        <v>-2.2838546188906531E-2</v>
      </c>
      <c r="H643" s="60"/>
      <c r="I643" s="67" t="e">
        <f t="shared" ref="I643:T643" si="1861">((I633*$G643*--(AND($BF643=0,$BG643=0))+$BF643+I633*$BG643)*--(I$3&gt;=$BH643))*(1+$BJ643*--(I$3&gt;=$BK643))*--(IFERROR(MOD(MONTH(I$3),$BI643),0)=0)</f>
        <v>#REF!</v>
      </c>
      <c r="J643" s="67" t="e">
        <f t="shared" si="1861"/>
        <v>#REF!</v>
      </c>
      <c r="K643" s="67" t="e">
        <f t="shared" si="1861"/>
        <v>#REF!</v>
      </c>
      <c r="L643" s="67" t="e">
        <f t="shared" si="1861"/>
        <v>#REF!</v>
      </c>
      <c r="M643" s="67" t="e">
        <f t="shared" si="1861"/>
        <v>#REF!</v>
      </c>
      <c r="N643" s="67" t="e">
        <f t="shared" si="1861"/>
        <v>#REF!</v>
      </c>
      <c r="O643" s="67" t="e">
        <f t="shared" si="1861"/>
        <v>#REF!</v>
      </c>
      <c r="P643" s="67" t="e">
        <f t="shared" si="1861"/>
        <v>#REF!</v>
      </c>
      <c r="Q643" s="67" t="e">
        <f t="shared" si="1861"/>
        <v>#REF!</v>
      </c>
      <c r="R643" s="67" t="e">
        <f t="shared" si="1861"/>
        <v>#REF!</v>
      </c>
      <c r="S643" s="67" t="e">
        <f t="shared" si="1861"/>
        <v>#REF!</v>
      </c>
      <c r="T643" s="67" t="e">
        <f t="shared" si="1861"/>
        <v>#REF!</v>
      </c>
      <c r="U643" s="60"/>
      <c r="V643" s="87" t="e">
        <f t="shared" si="1819"/>
        <v>#REF!</v>
      </c>
      <c r="W643" s="62" t="e">
        <f>V643/V634</f>
        <v>#REF!</v>
      </c>
      <c r="X643" s="60"/>
      <c r="Y643" s="67" t="e">
        <f t="shared" ref="Y643:AJ643" si="1862">((Y633*$G643*--(AND($BF643=0,$BG643=0))+$BF643+Y633*$BG643)*--(Y$3&gt;=$BH643))*(1+$BJ643*--(Y$3&gt;=$BK643))*--(IFERROR(MOD(MONTH(Y$3),$BI643),0)=0)</f>
        <v>#REF!</v>
      </c>
      <c r="Z643" s="67" t="e">
        <f t="shared" si="1862"/>
        <v>#REF!</v>
      </c>
      <c r="AA643" s="67" t="e">
        <f t="shared" si="1862"/>
        <v>#REF!</v>
      </c>
      <c r="AB643" s="67" t="e">
        <f t="shared" si="1862"/>
        <v>#REF!</v>
      </c>
      <c r="AC643" s="67" t="e">
        <f t="shared" si="1862"/>
        <v>#REF!</v>
      </c>
      <c r="AD643" s="67" t="e">
        <f t="shared" si="1862"/>
        <v>#REF!</v>
      </c>
      <c r="AE643" s="67" t="e">
        <f t="shared" si="1862"/>
        <v>#REF!</v>
      </c>
      <c r="AF643" s="67" t="e">
        <f t="shared" si="1862"/>
        <v>#REF!</v>
      </c>
      <c r="AG643" s="67" t="e">
        <f t="shared" si="1862"/>
        <v>#REF!</v>
      </c>
      <c r="AH643" s="67" t="e">
        <f t="shared" si="1862"/>
        <v>#REF!</v>
      </c>
      <c r="AI643" s="67" t="e">
        <f t="shared" si="1862"/>
        <v>#REF!</v>
      </c>
      <c r="AJ643" s="67" t="e">
        <f t="shared" si="1862"/>
        <v>#REF!</v>
      </c>
      <c r="AK643" s="60"/>
      <c r="AL643" s="87" t="e">
        <f t="shared" si="1820"/>
        <v>#REF!</v>
      </c>
      <c r="AM643" s="62" t="e">
        <f>AL643/AL634</f>
        <v>#REF!</v>
      </c>
      <c r="AN643" s="60" t="e">
        <f>D632&amp;D643</f>
        <v>#REF!</v>
      </c>
      <c r="AO643" s="67" t="e">
        <f t="shared" ref="AO643:AZ643" si="1863">((AO633*$G643*--(AND($BF643=0,$BG643=0))+$BF643+AO633*$BG643)*--(AO$3&gt;=$BH643))*(1+$BJ643*--(AO$3&gt;=$BK643))*--(IFERROR(MOD(MONTH(AO$3),$BI643),0)=0)</f>
        <v>#REF!</v>
      </c>
      <c r="AP643" s="67" t="e">
        <f t="shared" si="1863"/>
        <v>#REF!</v>
      </c>
      <c r="AQ643" s="67" t="e">
        <f t="shared" si="1863"/>
        <v>#REF!</v>
      </c>
      <c r="AR643" s="67" t="e">
        <f t="shared" si="1863"/>
        <v>#REF!</v>
      </c>
      <c r="AS643" s="67" t="e">
        <f t="shared" si="1863"/>
        <v>#REF!</v>
      </c>
      <c r="AT643" s="67" t="e">
        <f t="shared" si="1863"/>
        <v>#REF!</v>
      </c>
      <c r="AU643" s="67" t="e">
        <f t="shared" si="1863"/>
        <v>#REF!</v>
      </c>
      <c r="AV643" s="67" t="e">
        <f t="shared" si="1863"/>
        <v>#REF!</v>
      </c>
      <c r="AW643" s="67" t="e">
        <f t="shared" si="1863"/>
        <v>#REF!</v>
      </c>
      <c r="AX643" s="67" t="e">
        <f t="shared" si="1863"/>
        <v>#REF!</v>
      </c>
      <c r="AY643" s="67" t="e">
        <f t="shared" si="1863"/>
        <v>#REF!</v>
      </c>
      <c r="AZ643" s="67" t="e">
        <f t="shared" si="1863"/>
        <v>#REF!</v>
      </c>
      <c r="BA643" s="60"/>
      <c r="BB643" s="87" t="e">
        <f t="shared" si="1821"/>
        <v>#REF!</v>
      </c>
      <c r="BC643" s="62" t="e">
        <f>BB643/BB634</f>
        <v>#REF!</v>
      </c>
      <c r="BD643" s="60"/>
      <c r="BE643" s="67" t="str">
        <f t="shared" si="1857"/>
        <v>Tabela Jamef</v>
      </c>
      <c r="BF643" s="119">
        <f t="shared" si="1857"/>
        <v>-691.19999999999993</v>
      </c>
      <c r="BG643" s="120">
        <f t="shared" si="1857"/>
        <v>0</v>
      </c>
      <c r="BH643" s="121" t="e">
        <f>BH634</f>
        <v>#REF!</v>
      </c>
      <c r="BI643" s="120">
        <f t="shared" si="1858"/>
        <v>0</v>
      </c>
      <c r="BJ643" s="120">
        <f t="shared" si="1858"/>
        <v>0</v>
      </c>
      <c r="BK643" s="121">
        <f t="shared" si="1858"/>
        <v>0</v>
      </c>
      <c r="BL643" s="60"/>
      <c r="BM643" s="67" t="e">
        <f t="shared" ref="BM643:BX643" si="1864">((BM633*$G643*--(AND($BF643=0,$BG643=0))+$BF643+BM633*$BG643)*--(BM$3&gt;=$BH643))*(1+$BJ643*--(BM$3&gt;=$BK643))*--(IFERROR(MOD(MONTH(BM$3),$BI643),0)=0)</f>
        <v>#REF!</v>
      </c>
      <c r="BN643" s="67" t="e">
        <f t="shared" si="1864"/>
        <v>#REF!</v>
      </c>
      <c r="BO643" s="67" t="e">
        <f t="shared" si="1864"/>
        <v>#REF!</v>
      </c>
      <c r="BP643" s="67" t="e">
        <f t="shared" si="1864"/>
        <v>#REF!</v>
      </c>
      <c r="BQ643" s="67" t="e">
        <f t="shared" si="1864"/>
        <v>#REF!</v>
      </c>
      <c r="BR643" s="67" t="e">
        <f t="shared" si="1864"/>
        <v>#REF!</v>
      </c>
      <c r="BS643" s="67" t="e">
        <f t="shared" si="1864"/>
        <v>#REF!</v>
      </c>
      <c r="BT643" s="67" t="e">
        <f t="shared" si="1864"/>
        <v>#REF!</v>
      </c>
      <c r="BU643" s="67" t="e">
        <f t="shared" si="1864"/>
        <v>#REF!</v>
      </c>
      <c r="BV643" s="67" t="e">
        <f t="shared" si="1864"/>
        <v>#REF!</v>
      </c>
      <c r="BW643" s="67" t="e">
        <f t="shared" si="1864"/>
        <v>#REF!</v>
      </c>
      <c r="BX643" s="67" t="e">
        <f t="shared" si="1864"/>
        <v>#REF!</v>
      </c>
      <c r="BY643" s="60"/>
      <c r="BZ643" s="87" t="e">
        <f t="shared" si="1822"/>
        <v>#REF!</v>
      </c>
      <c r="CA643" s="62" t="e">
        <f>BZ643/BZ634</f>
        <v>#REF!</v>
      </c>
      <c r="CB643" s="60"/>
      <c r="CC643" s="67" t="e">
        <f t="shared" ref="CC643:CN643" si="1865">((CC633*$G643*--(AND($BF643=0,$BG643=0))+$BF643+CC633*$BG643)*--(CC$3&gt;=$BH643))*(1+$BJ643*--(CC$3&gt;=$BK643))*--(IFERROR(MOD(MONTH(CC$3),$BI643),0)=0)</f>
        <v>#REF!</v>
      </c>
      <c r="CD643" s="67" t="e">
        <f t="shared" si="1865"/>
        <v>#REF!</v>
      </c>
      <c r="CE643" s="67" t="e">
        <f t="shared" si="1865"/>
        <v>#REF!</v>
      </c>
      <c r="CF643" s="67" t="e">
        <f t="shared" si="1865"/>
        <v>#REF!</v>
      </c>
      <c r="CG643" s="67" t="e">
        <f t="shared" si="1865"/>
        <v>#REF!</v>
      </c>
      <c r="CH643" s="67" t="e">
        <f t="shared" si="1865"/>
        <v>#REF!</v>
      </c>
      <c r="CI643" s="67" t="e">
        <f t="shared" si="1865"/>
        <v>#REF!</v>
      </c>
      <c r="CJ643" s="67" t="e">
        <f t="shared" si="1865"/>
        <v>#REF!</v>
      </c>
      <c r="CK643" s="67" t="e">
        <f t="shared" si="1865"/>
        <v>#REF!</v>
      </c>
      <c r="CL643" s="67" t="e">
        <f t="shared" si="1865"/>
        <v>#REF!</v>
      </c>
      <c r="CM643" s="67" t="e">
        <f t="shared" si="1865"/>
        <v>#REF!</v>
      </c>
      <c r="CN643" s="67" t="e">
        <f t="shared" si="1865"/>
        <v>#REF!</v>
      </c>
      <c r="CO643" s="60"/>
      <c r="CP643" s="87" t="e">
        <f t="shared" si="1823"/>
        <v>#REF!</v>
      </c>
      <c r="CQ643" s="62" t="e">
        <f>CP643/CP634</f>
        <v>#REF!</v>
      </c>
    </row>
    <row r="644" spans="1:95" ht="10.5" customHeight="1" outlineLevel="1" x14ac:dyDescent="0.25">
      <c r="A644" s="70" t="str">
        <f t="shared" si="1818"/>
        <v>DespesaEmbalagem</v>
      </c>
      <c r="B644" s="70" t="s">
        <v>53</v>
      </c>
      <c r="C644" s="70" t="s">
        <v>80</v>
      </c>
      <c r="D644" s="60" t="s">
        <v>62</v>
      </c>
      <c r="E644" s="60" t="e">
        <f>D632</f>
        <v>#REF!</v>
      </c>
      <c r="F644" s="60"/>
      <c r="G644" s="62">
        <v>-2.2838546188906531E-2</v>
      </c>
      <c r="H644" s="60"/>
      <c r="I644" s="67" t="e">
        <f t="shared" ref="I644:T644" si="1866">((I634*$G644*--(AND($BF644=0,$BG644=0))+$BF644+I634*$BG644)*--(I$3&gt;=$BH644))*(1+$BJ644*--(I$3&gt;=$BK644))*--(IFERROR(MOD(MONTH(I$3),$BI644),0)=0)</f>
        <v>#REF!</v>
      </c>
      <c r="J644" s="67" t="e">
        <f t="shared" si="1866"/>
        <v>#REF!</v>
      </c>
      <c r="K644" s="67" t="e">
        <f t="shared" si="1866"/>
        <v>#REF!</v>
      </c>
      <c r="L644" s="67" t="e">
        <f t="shared" si="1866"/>
        <v>#REF!</v>
      </c>
      <c r="M644" s="67" t="e">
        <f t="shared" si="1866"/>
        <v>#REF!</v>
      </c>
      <c r="N644" s="67" t="e">
        <f t="shared" si="1866"/>
        <v>#REF!</v>
      </c>
      <c r="O644" s="67" t="e">
        <f t="shared" si="1866"/>
        <v>#REF!</v>
      </c>
      <c r="P644" s="67" t="e">
        <f t="shared" si="1866"/>
        <v>#REF!</v>
      </c>
      <c r="Q644" s="67" t="e">
        <f t="shared" si="1866"/>
        <v>#REF!</v>
      </c>
      <c r="R644" s="67" t="e">
        <f t="shared" si="1866"/>
        <v>#REF!</v>
      </c>
      <c r="S644" s="67" t="e">
        <f t="shared" si="1866"/>
        <v>#REF!</v>
      </c>
      <c r="T644" s="67" t="e">
        <f t="shared" si="1866"/>
        <v>#REF!</v>
      </c>
      <c r="U644" s="60"/>
      <c r="V644" s="87" t="e">
        <f t="shared" si="1819"/>
        <v>#REF!</v>
      </c>
      <c r="W644" s="62" t="e">
        <f>V644/V634</f>
        <v>#REF!</v>
      </c>
      <c r="X644" s="60"/>
      <c r="Y644" s="67" t="e">
        <f t="shared" ref="Y644:AF644" si="1867">((Y634*$G644*--(AND($BF644=0,$BG644=0))+$BF644+Y634*$BG644)*--(Y$3&gt;=$BH644))*(1+$BJ644*--(Y$3&gt;=$BK644))*--(IFERROR(MOD(MONTH(Y$3),$BI644),0)=0)</f>
        <v>#REF!</v>
      </c>
      <c r="Z644" s="67" t="e">
        <f t="shared" si="1867"/>
        <v>#REF!</v>
      </c>
      <c r="AA644" s="67" t="e">
        <f t="shared" si="1867"/>
        <v>#REF!</v>
      </c>
      <c r="AB644" s="67" t="e">
        <f t="shared" si="1867"/>
        <v>#REF!</v>
      </c>
      <c r="AC644" s="67" t="e">
        <f t="shared" si="1867"/>
        <v>#REF!</v>
      </c>
      <c r="AD644" s="67" t="e">
        <f t="shared" si="1867"/>
        <v>#REF!</v>
      </c>
      <c r="AE644" s="67" t="e">
        <f t="shared" si="1867"/>
        <v>#REF!</v>
      </c>
      <c r="AF644" s="67" t="e">
        <f t="shared" si="1867"/>
        <v>#REF!</v>
      </c>
      <c r="AG644" s="67" t="e">
        <f>((AG634*$G644*--(AND($BF644=0,$BG644=0))+$BF644+AG634*$BG644)*--(AG$3&gt;=$BH644))*(1+$BJ644*--(AG$3&gt;=$BK644))*--(IFERROR(MOD(MONTH(AG$3),$BI644),0)=0)*(AG634/AG$156)</f>
        <v>#REF!</v>
      </c>
      <c r="AH644" s="67" t="e">
        <f>((AH634*$G644*--(AND($BF644=0,$BG644=0))+$BF644+AH634*$BG644)*--(AH$3&gt;=$BH644))*(1+$BJ644*--(AH$3&gt;=$BK644))*--(IFERROR(MOD(MONTH(AH$3),$BI644),0)=0)*(AH634/AH$156)</f>
        <v>#REF!</v>
      </c>
      <c r="AI644" s="67" t="e">
        <f>((AI634*$G644*--(AND($BF644=0,$BG644=0))+$BF644+AI634*$BG644)*--(AI$3&gt;=$BH644))*(1+$BJ644*--(AI$3&gt;=$BK644))*--(IFERROR(MOD(MONTH(AI$3),$BI644),0)=0)*(AI634/AI$156)</f>
        <v>#REF!</v>
      </c>
      <c r="AJ644" s="67" t="e">
        <f>((AJ634*$G644*--(AND($BF644=0,$BG644=0))+$BF644+AJ634*$BG644)*--(AJ$3&gt;=$BH644))*(1+$BJ644*--(AJ$3&gt;=$BK644))*--(IFERROR(MOD(MONTH(AJ$3),$BI644),0)=0)*(AJ634/AJ$156)</f>
        <v>#REF!</v>
      </c>
      <c r="AK644" s="60"/>
      <c r="AL644" s="87" t="e">
        <f t="shared" si="1820"/>
        <v>#REF!</v>
      </c>
      <c r="AM644" s="62" t="e">
        <f>AL644/AL634</f>
        <v>#REF!</v>
      </c>
      <c r="AN644" s="60" t="e">
        <f>D632&amp;D644</f>
        <v>#REF!</v>
      </c>
      <c r="AO644" s="67" t="e">
        <f t="shared" ref="AO644:AZ644" si="1868">((AO634*$G644*--(AND($BF644=0,$BG644=0))+$BF644+AO634*$BG644)*--(AO$3&gt;=$BH644))*(1+$BJ644*--(AO$3&gt;=$BK644))*--(IFERROR(MOD(MONTH(AO$3),$BI644),0)=0)*(AO634/AO$156)</f>
        <v>#REF!</v>
      </c>
      <c r="AP644" s="67" t="e">
        <f t="shared" si="1868"/>
        <v>#REF!</v>
      </c>
      <c r="AQ644" s="67" t="e">
        <f t="shared" si="1868"/>
        <v>#REF!</v>
      </c>
      <c r="AR644" s="67" t="e">
        <f t="shared" si="1868"/>
        <v>#REF!</v>
      </c>
      <c r="AS644" s="67" t="e">
        <f t="shared" si="1868"/>
        <v>#REF!</v>
      </c>
      <c r="AT644" s="67" t="e">
        <f t="shared" si="1868"/>
        <v>#REF!</v>
      </c>
      <c r="AU644" s="67" t="e">
        <f t="shared" si="1868"/>
        <v>#REF!</v>
      </c>
      <c r="AV644" s="67" t="e">
        <f t="shared" si="1868"/>
        <v>#REF!</v>
      </c>
      <c r="AW644" s="67" t="e">
        <f t="shared" si="1868"/>
        <v>#REF!</v>
      </c>
      <c r="AX644" s="67" t="e">
        <f t="shared" si="1868"/>
        <v>#REF!</v>
      </c>
      <c r="AY644" s="67" t="e">
        <f t="shared" si="1868"/>
        <v>#REF!</v>
      </c>
      <c r="AZ644" s="67" t="e">
        <f t="shared" si="1868"/>
        <v>#REF!</v>
      </c>
      <c r="BA644" s="60"/>
      <c r="BB644" s="87" t="e">
        <f t="shared" si="1821"/>
        <v>#REF!</v>
      </c>
      <c r="BC644" s="62" t="e">
        <f>BB644/BB634</f>
        <v>#REF!</v>
      </c>
      <c r="BD644" s="60"/>
      <c r="BE644" s="67" t="str">
        <f t="shared" si="1857"/>
        <v>Novas embalagens</v>
      </c>
      <c r="BF644" s="119">
        <f t="shared" si="1857"/>
        <v>-6.78</v>
      </c>
      <c r="BG644" s="120">
        <f t="shared" si="1857"/>
        <v>0</v>
      </c>
      <c r="BH644" s="121" t="e">
        <f>BH634</f>
        <v>#REF!</v>
      </c>
      <c r="BI644" s="120">
        <f t="shared" si="1858"/>
        <v>0</v>
      </c>
      <c r="BJ644" s="120">
        <f t="shared" si="1858"/>
        <v>-0.3</v>
      </c>
      <c r="BK644" s="121">
        <f t="shared" si="1858"/>
        <v>45901</v>
      </c>
      <c r="BL644" s="60"/>
      <c r="BM644" s="67" t="e">
        <f t="shared" ref="BM644:BX644" si="1869">((BM634*$G644*--(AND($BF644=0,$BG644=0))+$BF644+BM634*$BG644)*--(BM$3&gt;=$BH644))*(1+$BJ644*--(BM$3&gt;=$BK644))*--(IFERROR(MOD(MONTH(BM$3),$BI644),0)=0)*(BM634/BM$156)</f>
        <v>#REF!</v>
      </c>
      <c r="BN644" s="67" t="e">
        <f t="shared" si="1869"/>
        <v>#REF!</v>
      </c>
      <c r="BO644" s="67" t="e">
        <f t="shared" si="1869"/>
        <v>#REF!</v>
      </c>
      <c r="BP644" s="67" t="e">
        <f t="shared" si="1869"/>
        <v>#REF!</v>
      </c>
      <c r="BQ644" s="67" t="e">
        <f t="shared" si="1869"/>
        <v>#REF!</v>
      </c>
      <c r="BR644" s="67" t="e">
        <f t="shared" si="1869"/>
        <v>#REF!</v>
      </c>
      <c r="BS644" s="67" t="e">
        <f t="shared" si="1869"/>
        <v>#REF!</v>
      </c>
      <c r="BT644" s="67" t="e">
        <f t="shared" si="1869"/>
        <v>#REF!</v>
      </c>
      <c r="BU644" s="67" t="e">
        <f t="shared" si="1869"/>
        <v>#REF!</v>
      </c>
      <c r="BV644" s="67" t="e">
        <f t="shared" si="1869"/>
        <v>#REF!</v>
      </c>
      <c r="BW644" s="67" t="e">
        <f t="shared" si="1869"/>
        <v>#REF!</v>
      </c>
      <c r="BX644" s="67" t="e">
        <f t="shared" si="1869"/>
        <v>#REF!</v>
      </c>
      <c r="BY644" s="60"/>
      <c r="BZ644" s="87" t="e">
        <f t="shared" si="1822"/>
        <v>#REF!</v>
      </c>
      <c r="CA644" s="62" t="e">
        <f>BZ644/BZ634</f>
        <v>#REF!</v>
      </c>
      <c r="CB644" s="60"/>
      <c r="CC644" s="67" t="e">
        <f t="shared" ref="CC644:CN644" si="1870">((CC634*$G644*--(AND($BF644=0,$BG644=0))+$BF644+CC634*$BG644)*--(CC$3&gt;=$BH644))*(1+$BJ644*--(CC$3&gt;=$BK644))*--(IFERROR(MOD(MONTH(CC$3),$BI644),0)=0)*(CC634/CC$156)</f>
        <v>#REF!</v>
      </c>
      <c r="CD644" s="67" t="e">
        <f t="shared" si="1870"/>
        <v>#REF!</v>
      </c>
      <c r="CE644" s="67" t="e">
        <f t="shared" si="1870"/>
        <v>#REF!</v>
      </c>
      <c r="CF644" s="67" t="e">
        <f t="shared" si="1870"/>
        <v>#REF!</v>
      </c>
      <c r="CG644" s="67" t="e">
        <f t="shared" si="1870"/>
        <v>#REF!</v>
      </c>
      <c r="CH644" s="67" t="e">
        <f t="shared" si="1870"/>
        <v>#REF!</v>
      </c>
      <c r="CI644" s="67" t="e">
        <f t="shared" si="1870"/>
        <v>#REF!</v>
      </c>
      <c r="CJ644" s="67" t="e">
        <f t="shared" si="1870"/>
        <v>#REF!</v>
      </c>
      <c r="CK644" s="67" t="e">
        <f t="shared" si="1870"/>
        <v>#REF!</v>
      </c>
      <c r="CL644" s="67" t="e">
        <f t="shared" si="1870"/>
        <v>#REF!</v>
      </c>
      <c r="CM644" s="67" t="e">
        <f t="shared" si="1870"/>
        <v>#REF!</v>
      </c>
      <c r="CN644" s="67" t="e">
        <f t="shared" si="1870"/>
        <v>#REF!</v>
      </c>
      <c r="CO644" s="60"/>
      <c r="CP644" s="87" t="e">
        <f t="shared" si="1823"/>
        <v>#REF!</v>
      </c>
      <c r="CQ644" s="62" t="e">
        <f>CP644/CP634</f>
        <v>#REF!</v>
      </c>
    </row>
    <row r="645" spans="1:95" ht="10.5" customHeight="1" x14ac:dyDescent="0.25">
      <c r="A645" s="70" t="str">
        <f t="shared" si="1818"/>
        <v>DespesaMargem bruta</v>
      </c>
      <c r="B645" s="70" t="s">
        <v>53</v>
      </c>
      <c r="C645" s="70"/>
      <c r="D645" s="3" t="s">
        <v>63</v>
      </c>
      <c r="E645" s="3" t="e">
        <f>D632</f>
        <v>#REF!</v>
      </c>
      <c r="F645" s="60"/>
      <c r="G645" s="6">
        <v>0.78357271006486728</v>
      </c>
      <c r="H645" s="60"/>
      <c r="I645" s="4" t="e">
        <f t="shared" ref="I645:T645" si="1871">I639+I640</f>
        <v>#REF!</v>
      </c>
      <c r="J645" s="4" t="e">
        <f t="shared" si="1871"/>
        <v>#REF!</v>
      </c>
      <c r="K645" s="4" t="e">
        <f t="shared" si="1871"/>
        <v>#REF!</v>
      </c>
      <c r="L645" s="4" t="e">
        <f t="shared" si="1871"/>
        <v>#REF!</v>
      </c>
      <c r="M645" s="4" t="e">
        <f t="shared" si="1871"/>
        <v>#REF!</v>
      </c>
      <c r="N645" s="4" t="e">
        <f t="shared" si="1871"/>
        <v>#REF!</v>
      </c>
      <c r="O645" s="4" t="e">
        <f t="shared" si="1871"/>
        <v>#REF!</v>
      </c>
      <c r="P645" s="4" t="e">
        <f t="shared" si="1871"/>
        <v>#REF!</v>
      </c>
      <c r="Q645" s="4" t="e">
        <f t="shared" si="1871"/>
        <v>#REF!</v>
      </c>
      <c r="R645" s="4" t="e">
        <f t="shared" si="1871"/>
        <v>#REF!</v>
      </c>
      <c r="S645" s="4" t="e">
        <f t="shared" si="1871"/>
        <v>#REF!</v>
      </c>
      <c r="T645" s="4" t="e">
        <f t="shared" si="1871"/>
        <v>#REF!</v>
      </c>
      <c r="U645" s="60"/>
      <c r="V645" s="4" t="e">
        <f t="shared" si="1819"/>
        <v>#REF!</v>
      </c>
      <c r="W645" s="6" t="e">
        <f>V645/V634</f>
        <v>#REF!</v>
      </c>
      <c r="X645" s="60"/>
      <c r="Y645" s="4" t="e">
        <f t="shared" ref="Y645:AJ645" si="1872">Y639+Y640</f>
        <v>#REF!</v>
      </c>
      <c r="Z645" s="4" t="e">
        <f t="shared" si="1872"/>
        <v>#REF!</v>
      </c>
      <c r="AA645" s="4" t="e">
        <f t="shared" si="1872"/>
        <v>#REF!</v>
      </c>
      <c r="AB645" s="4" t="e">
        <f t="shared" si="1872"/>
        <v>#REF!</v>
      </c>
      <c r="AC645" s="4" t="e">
        <f t="shared" si="1872"/>
        <v>#REF!</v>
      </c>
      <c r="AD645" s="4" t="e">
        <f t="shared" si="1872"/>
        <v>#REF!</v>
      </c>
      <c r="AE645" s="4" t="e">
        <f t="shared" si="1872"/>
        <v>#REF!</v>
      </c>
      <c r="AF645" s="4" t="e">
        <f t="shared" si="1872"/>
        <v>#REF!</v>
      </c>
      <c r="AG645" s="4" t="e">
        <f t="shared" si="1872"/>
        <v>#REF!</v>
      </c>
      <c r="AH645" s="4" t="e">
        <f t="shared" si="1872"/>
        <v>#REF!</v>
      </c>
      <c r="AI645" s="4" t="e">
        <f t="shared" si="1872"/>
        <v>#REF!</v>
      </c>
      <c r="AJ645" s="4" t="e">
        <f t="shared" si="1872"/>
        <v>#REF!</v>
      </c>
      <c r="AK645" s="60"/>
      <c r="AL645" s="4" t="e">
        <f t="shared" si="1820"/>
        <v>#REF!</v>
      </c>
      <c r="AM645" s="6" t="e">
        <f>AL645/AL634</f>
        <v>#REF!</v>
      </c>
      <c r="AN645" s="60" t="e">
        <f>D632&amp;D645</f>
        <v>#REF!</v>
      </c>
      <c r="AO645" s="4" t="e">
        <f t="shared" ref="AO645:AZ645" si="1873">AO639+AO640</f>
        <v>#REF!</v>
      </c>
      <c r="AP645" s="4" t="e">
        <f t="shared" si="1873"/>
        <v>#REF!</v>
      </c>
      <c r="AQ645" s="4" t="e">
        <f t="shared" si="1873"/>
        <v>#REF!</v>
      </c>
      <c r="AR645" s="4" t="e">
        <f t="shared" si="1873"/>
        <v>#REF!</v>
      </c>
      <c r="AS645" s="4" t="e">
        <f t="shared" si="1873"/>
        <v>#REF!</v>
      </c>
      <c r="AT645" s="4" t="e">
        <f t="shared" si="1873"/>
        <v>#REF!</v>
      </c>
      <c r="AU645" s="4" t="e">
        <f t="shared" si="1873"/>
        <v>#REF!</v>
      </c>
      <c r="AV645" s="4" t="e">
        <f t="shared" si="1873"/>
        <v>#REF!</v>
      </c>
      <c r="AW645" s="4" t="e">
        <f t="shared" si="1873"/>
        <v>#REF!</v>
      </c>
      <c r="AX645" s="4" t="e">
        <f t="shared" si="1873"/>
        <v>#REF!</v>
      </c>
      <c r="AY645" s="4" t="e">
        <f t="shared" si="1873"/>
        <v>#REF!</v>
      </c>
      <c r="AZ645" s="4" t="e">
        <f t="shared" si="1873"/>
        <v>#REF!</v>
      </c>
      <c r="BA645" s="60"/>
      <c r="BB645" s="4" t="e">
        <f t="shared" si="1821"/>
        <v>#REF!</v>
      </c>
      <c r="BC645" s="6" t="e">
        <f>BB645/BB634</f>
        <v>#REF!</v>
      </c>
      <c r="BD645" s="60"/>
      <c r="BE645" s="4"/>
      <c r="BF645" s="102"/>
      <c r="BG645" s="102"/>
      <c r="BH645" s="103"/>
      <c r="BI645" s="104"/>
      <c r="BJ645" s="63"/>
      <c r="BK645" s="103"/>
      <c r="BL645" s="60"/>
      <c r="BM645" s="4" t="e">
        <f t="shared" ref="BM645:BX645" si="1874">BM639+BM640</f>
        <v>#REF!</v>
      </c>
      <c r="BN645" s="4" t="e">
        <f t="shared" si="1874"/>
        <v>#REF!</v>
      </c>
      <c r="BO645" s="4" t="e">
        <f t="shared" si="1874"/>
        <v>#REF!</v>
      </c>
      <c r="BP645" s="4" t="e">
        <f t="shared" si="1874"/>
        <v>#REF!</v>
      </c>
      <c r="BQ645" s="4" t="e">
        <f t="shared" si="1874"/>
        <v>#REF!</v>
      </c>
      <c r="BR645" s="4" t="e">
        <f t="shared" si="1874"/>
        <v>#REF!</v>
      </c>
      <c r="BS645" s="4" t="e">
        <f t="shared" si="1874"/>
        <v>#REF!</v>
      </c>
      <c r="BT645" s="4" t="e">
        <f t="shared" si="1874"/>
        <v>#REF!</v>
      </c>
      <c r="BU645" s="4" t="e">
        <f t="shared" si="1874"/>
        <v>#REF!</v>
      </c>
      <c r="BV645" s="4" t="e">
        <f t="shared" si="1874"/>
        <v>#REF!</v>
      </c>
      <c r="BW645" s="4" t="e">
        <f t="shared" si="1874"/>
        <v>#REF!</v>
      </c>
      <c r="BX645" s="4" t="e">
        <f t="shared" si="1874"/>
        <v>#REF!</v>
      </c>
      <c r="BY645" s="60"/>
      <c r="BZ645" s="4" t="e">
        <f t="shared" si="1822"/>
        <v>#REF!</v>
      </c>
      <c r="CA645" s="6" t="e">
        <f>BZ645/BZ634</f>
        <v>#REF!</v>
      </c>
      <c r="CB645" s="60"/>
      <c r="CC645" s="4" t="e">
        <f t="shared" ref="CC645:CN645" si="1875">CC639+CC640</f>
        <v>#REF!</v>
      </c>
      <c r="CD645" s="4" t="e">
        <f t="shared" si="1875"/>
        <v>#REF!</v>
      </c>
      <c r="CE645" s="4" t="e">
        <f t="shared" si="1875"/>
        <v>#REF!</v>
      </c>
      <c r="CF645" s="4" t="e">
        <f t="shared" si="1875"/>
        <v>#REF!</v>
      </c>
      <c r="CG645" s="4" t="e">
        <f t="shared" si="1875"/>
        <v>#REF!</v>
      </c>
      <c r="CH645" s="4" t="e">
        <f t="shared" si="1875"/>
        <v>#REF!</v>
      </c>
      <c r="CI645" s="4" t="e">
        <f t="shared" si="1875"/>
        <v>#REF!</v>
      </c>
      <c r="CJ645" s="4" t="e">
        <f t="shared" si="1875"/>
        <v>#REF!</v>
      </c>
      <c r="CK645" s="4" t="e">
        <f t="shared" si="1875"/>
        <v>#REF!</v>
      </c>
      <c r="CL645" s="4" t="e">
        <f t="shared" si="1875"/>
        <v>#REF!</v>
      </c>
      <c r="CM645" s="4" t="e">
        <f t="shared" si="1875"/>
        <v>#REF!</v>
      </c>
      <c r="CN645" s="4" t="e">
        <f t="shared" si="1875"/>
        <v>#REF!</v>
      </c>
      <c r="CO645" s="60"/>
      <c r="CP645" s="4" t="e">
        <f t="shared" si="1823"/>
        <v>#REF!</v>
      </c>
      <c r="CQ645" s="6" t="e">
        <f>CP645/CP634</f>
        <v>#REF!</v>
      </c>
    </row>
    <row r="646" spans="1:95" ht="10.5" customHeight="1" x14ac:dyDescent="0.25">
      <c r="A646" s="70" t="str">
        <f t="shared" si="1818"/>
        <v>DespesaDespesas variáveis</v>
      </c>
      <c r="B646" s="70" t="s">
        <v>53</v>
      </c>
      <c r="C646" s="70"/>
      <c r="D646" s="81" t="s">
        <v>64</v>
      </c>
      <c r="E646" s="81" t="e">
        <f>D632</f>
        <v>#REF!</v>
      </c>
      <c r="F646" s="60"/>
      <c r="G646" s="88">
        <v>-0.23687071568047149</v>
      </c>
      <c r="H646" s="60"/>
      <c r="I646" s="83">
        <v>0</v>
      </c>
      <c r="J646" s="83">
        <v>0</v>
      </c>
      <c r="K646" s="83">
        <v>0</v>
      </c>
      <c r="L646" s="83">
        <v>0</v>
      </c>
      <c r="M646" s="83">
        <v>0</v>
      </c>
      <c r="N646" s="83">
        <v>0</v>
      </c>
      <c r="O646" s="83">
        <v>0</v>
      </c>
      <c r="P646" s="83">
        <v>0</v>
      </c>
      <c r="Q646" s="83">
        <v>0</v>
      </c>
      <c r="R646" s="83">
        <v>0</v>
      </c>
      <c r="S646" s="83">
        <v>0</v>
      </c>
      <c r="T646" s="83">
        <v>0</v>
      </c>
      <c r="U646" s="60"/>
      <c r="V646" s="83">
        <f t="shared" si="1819"/>
        <v>0</v>
      </c>
      <c r="W646" s="88" t="e">
        <f>V646/V634</f>
        <v>#REF!</v>
      </c>
      <c r="X646" s="60"/>
      <c r="Y646" s="83" t="e">
        <f t="shared" ref="Y646:AJ646" si="1876">Y647+Y659+Y663</f>
        <v>#REF!</v>
      </c>
      <c r="Z646" s="83" t="e">
        <f t="shared" si="1876"/>
        <v>#REF!</v>
      </c>
      <c r="AA646" s="83" t="e">
        <f t="shared" si="1876"/>
        <v>#REF!</v>
      </c>
      <c r="AB646" s="83" t="e">
        <f t="shared" si="1876"/>
        <v>#REF!</v>
      </c>
      <c r="AC646" s="83" t="e">
        <f t="shared" si="1876"/>
        <v>#REF!</v>
      </c>
      <c r="AD646" s="83" t="e">
        <f t="shared" si="1876"/>
        <v>#REF!</v>
      </c>
      <c r="AE646" s="83" t="e">
        <f t="shared" si="1876"/>
        <v>#REF!</v>
      </c>
      <c r="AF646" s="83" t="e">
        <f t="shared" si="1876"/>
        <v>#REF!</v>
      </c>
      <c r="AG646" s="83" t="e">
        <f t="shared" si="1876"/>
        <v>#REF!</v>
      </c>
      <c r="AH646" s="83" t="e">
        <f t="shared" si="1876"/>
        <v>#REF!</v>
      </c>
      <c r="AI646" s="83" t="e">
        <f t="shared" si="1876"/>
        <v>#REF!</v>
      </c>
      <c r="AJ646" s="83" t="e">
        <f t="shared" si="1876"/>
        <v>#REF!</v>
      </c>
      <c r="AK646" s="60"/>
      <c r="AL646" s="83" t="e">
        <f t="shared" si="1820"/>
        <v>#REF!</v>
      </c>
      <c r="AM646" s="88" t="e">
        <f>AL646/AL634</f>
        <v>#REF!</v>
      </c>
      <c r="AN646" s="60" t="e">
        <f>D632&amp;D646</f>
        <v>#REF!</v>
      </c>
      <c r="AO646" s="83" t="e">
        <f t="shared" ref="AO646:AZ646" si="1877">AO647+AO659+AO663</f>
        <v>#REF!</v>
      </c>
      <c r="AP646" s="83" t="e">
        <f t="shared" si="1877"/>
        <v>#REF!</v>
      </c>
      <c r="AQ646" s="83" t="e">
        <f t="shared" si="1877"/>
        <v>#REF!</v>
      </c>
      <c r="AR646" s="83" t="e">
        <f t="shared" si="1877"/>
        <v>#REF!</v>
      </c>
      <c r="AS646" s="83" t="e">
        <f t="shared" si="1877"/>
        <v>#REF!</v>
      </c>
      <c r="AT646" s="83" t="e">
        <f t="shared" si="1877"/>
        <v>#REF!</v>
      </c>
      <c r="AU646" s="83" t="e">
        <f t="shared" si="1877"/>
        <v>#REF!</v>
      </c>
      <c r="AV646" s="83" t="e">
        <f t="shared" si="1877"/>
        <v>#REF!</v>
      </c>
      <c r="AW646" s="83" t="e">
        <f t="shared" si="1877"/>
        <v>#REF!</v>
      </c>
      <c r="AX646" s="83" t="e">
        <f t="shared" si="1877"/>
        <v>#REF!</v>
      </c>
      <c r="AY646" s="83" t="e">
        <f t="shared" si="1877"/>
        <v>#REF!</v>
      </c>
      <c r="AZ646" s="83" t="e">
        <f t="shared" si="1877"/>
        <v>#REF!</v>
      </c>
      <c r="BA646" s="60"/>
      <c r="BB646" s="83" t="e">
        <f t="shared" si="1821"/>
        <v>#REF!</v>
      </c>
      <c r="BC646" s="88" t="e">
        <f>BB646/BB634</f>
        <v>#REF!</v>
      </c>
      <c r="BD646" s="60"/>
      <c r="BE646" s="83"/>
      <c r="BF646" s="116"/>
      <c r="BG646" s="116"/>
      <c r="BH646" s="117"/>
      <c r="BI646" s="118"/>
      <c r="BJ646" s="82"/>
      <c r="BK646" s="117"/>
      <c r="BL646" s="60"/>
      <c r="BM646" s="83" t="e">
        <f t="shared" ref="BM646:BX646" si="1878">BM647+BM659+BM663</f>
        <v>#REF!</v>
      </c>
      <c r="BN646" s="83" t="e">
        <f t="shared" si="1878"/>
        <v>#REF!</v>
      </c>
      <c r="BO646" s="83" t="e">
        <f t="shared" si="1878"/>
        <v>#REF!</v>
      </c>
      <c r="BP646" s="83" t="e">
        <f t="shared" si="1878"/>
        <v>#REF!</v>
      </c>
      <c r="BQ646" s="83" t="e">
        <f t="shared" si="1878"/>
        <v>#REF!</v>
      </c>
      <c r="BR646" s="83" t="e">
        <f t="shared" si="1878"/>
        <v>#REF!</v>
      </c>
      <c r="BS646" s="83" t="e">
        <f t="shared" si="1878"/>
        <v>#REF!</v>
      </c>
      <c r="BT646" s="83" t="e">
        <f t="shared" si="1878"/>
        <v>#REF!</v>
      </c>
      <c r="BU646" s="83" t="e">
        <f t="shared" si="1878"/>
        <v>#REF!</v>
      </c>
      <c r="BV646" s="83" t="e">
        <f t="shared" si="1878"/>
        <v>#REF!</v>
      </c>
      <c r="BW646" s="83" t="e">
        <f t="shared" si="1878"/>
        <v>#REF!</v>
      </c>
      <c r="BX646" s="83" t="e">
        <f t="shared" si="1878"/>
        <v>#REF!</v>
      </c>
      <c r="BY646" s="60"/>
      <c r="BZ646" s="83" t="e">
        <f t="shared" si="1822"/>
        <v>#REF!</v>
      </c>
      <c r="CA646" s="88" t="e">
        <f>BZ646/BZ634</f>
        <v>#REF!</v>
      </c>
      <c r="CB646" s="60"/>
      <c r="CC646" s="83" t="e">
        <f t="shared" ref="CC646:CN646" si="1879">CC647+CC659+CC663</f>
        <v>#REF!</v>
      </c>
      <c r="CD646" s="83" t="e">
        <f t="shared" si="1879"/>
        <v>#REF!</v>
      </c>
      <c r="CE646" s="83" t="e">
        <f t="shared" si="1879"/>
        <v>#REF!</v>
      </c>
      <c r="CF646" s="83" t="e">
        <f t="shared" si="1879"/>
        <v>#REF!</v>
      </c>
      <c r="CG646" s="83" t="e">
        <f t="shared" si="1879"/>
        <v>#REF!</v>
      </c>
      <c r="CH646" s="83" t="e">
        <f t="shared" si="1879"/>
        <v>#REF!</v>
      </c>
      <c r="CI646" s="83" t="e">
        <f t="shared" si="1879"/>
        <v>#REF!</v>
      </c>
      <c r="CJ646" s="83" t="e">
        <f t="shared" si="1879"/>
        <v>#REF!</v>
      </c>
      <c r="CK646" s="83" t="e">
        <f t="shared" si="1879"/>
        <v>#REF!</v>
      </c>
      <c r="CL646" s="83" t="e">
        <f t="shared" si="1879"/>
        <v>#REF!</v>
      </c>
      <c r="CM646" s="83" t="e">
        <f t="shared" si="1879"/>
        <v>#REF!</v>
      </c>
      <c r="CN646" s="83" t="e">
        <f t="shared" si="1879"/>
        <v>#REF!</v>
      </c>
      <c r="CO646" s="60"/>
      <c r="CP646" s="83" t="e">
        <f t="shared" si="1823"/>
        <v>#REF!</v>
      </c>
      <c r="CQ646" s="88" t="e">
        <f>CP646/CP634</f>
        <v>#REF!</v>
      </c>
    </row>
    <row r="647" spans="1:95" ht="10.5" customHeight="1" x14ac:dyDescent="0.25">
      <c r="A647" s="70" t="str">
        <f t="shared" si="1818"/>
        <v>DespesaDespesas de venda</v>
      </c>
      <c r="B647" s="70" t="s">
        <v>53</v>
      </c>
      <c r="C647" s="70"/>
      <c r="D647" s="2" t="s">
        <v>65</v>
      </c>
      <c r="E647" s="2" t="e">
        <f>D632</f>
        <v>#REF!</v>
      </c>
      <c r="F647" s="60"/>
      <c r="G647" s="66">
        <v>-0.23142300412052111</v>
      </c>
      <c r="H647" s="60"/>
      <c r="I647" s="65">
        <v>0</v>
      </c>
      <c r="J647" s="65">
        <v>0</v>
      </c>
      <c r="K647" s="65">
        <v>0</v>
      </c>
      <c r="L647" s="65">
        <v>0</v>
      </c>
      <c r="M647" s="65">
        <v>0</v>
      </c>
      <c r="N647" s="65">
        <v>0</v>
      </c>
      <c r="O647" s="65">
        <v>0</v>
      </c>
      <c r="P647" s="65">
        <v>0</v>
      </c>
      <c r="Q647" s="65">
        <v>0</v>
      </c>
      <c r="R647" s="65">
        <v>0</v>
      </c>
      <c r="S647" s="65">
        <v>0</v>
      </c>
      <c r="T647" s="65">
        <v>0</v>
      </c>
      <c r="U647" s="60"/>
      <c r="V647" s="65">
        <f t="shared" si="1819"/>
        <v>0</v>
      </c>
      <c r="W647" s="66" t="e">
        <f>V647/V634</f>
        <v>#REF!</v>
      </c>
      <c r="X647" s="60"/>
      <c r="Y647" s="65" t="e">
        <f t="shared" ref="Y647:AJ647" si="1880">SUM(Y648:Y651)+Y656</f>
        <v>#REF!</v>
      </c>
      <c r="Z647" s="65" t="e">
        <f t="shared" si="1880"/>
        <v>#REF!</v>
      </c>
      <c r="AA647" s="65" t="e">
        <f t="shared" si="1880"/>
        <v>#REF!</v>
      </c>
      <c r="AB647" s="65" t="e">
        <f t="shared" si="1880"/>
        <v>#REF!</v>
      </c>
      <c r="AC647" s="65" t="e">
        <f t="shared" si="1880"/>
        <v>#REF!</v>
      </c>
      <c r="AD647" s="65" t="e">
        <f t="shared" si="1880"/>
        <v>#REF!</v>
      </c>
      <c r="AE647" s="65" t="e">
        <f t="shared" si="1880"/>
        <v>#REF!</v>
      </c>
      <c r="AF647" s="65" t="e">
        <f t="shared" si="1880"/>
        <v>#REF!</v>
      </c>
      <c r="AG647" s="65" t="e">
        <f t="shared" si="1880"/>
        <v>#REF!</v>
      </c>
      <c r="AH647" s="65" t="e">
        <f t="shared" si="1880"/>
        <v>#REF!</v>
      </c>
      <c r="AI647" s="65" t="e">
        <f t="shared" si="1880"/>
        <v>#REF!</v>
      </c>
      <c r="AJ647" s="65" t="e">
        <f t="shared" si="1880"/>
        <v>#REF!</v>
      </c>
      <c r="AK647" s="60"/>
      <c r="AL647" s="65" t="e">
        <f t="shared" si="1820"/>
        <v>#REF!</v>
      </c>
      <c r="AM647" s="66" t="e">
        <f>AL647/AL634</f>
        <v>#REF!</v>
      </c>
      <c r="AN647" s="60" t="e">
        <f>D632&amp;D647</f>
        <v>#REF!</v>
      </c>
      <c r="AO647" s="65" t="e">
        <f t="shared" ref="AO647:AZ647" si="1881">SUM(AO648:AO651)+AO656</f>
        <v>#REF!</v>
      </c>
      <c r="AP647" s="65" t="e">
        <f t="shared" si="1881"/>
        <v>#REF!</v>
      </c>
      <c r="AQ647" s="65" t="e">
        <f t="shared" si="1881"/>
        <v>#REF!</v>
      </c>
      <c r="AR647" s="65" t="e">
        <f t="shared" si="1881"/>
        <v>#REF!</v>
      </c>
      <c r="AS647" s="65" t="e">
        <f t="shared" si="1881"/>
        <v>#REF!</v>
      </c>
      <c r="AT647" s="65" t="e">
        <f t="shared" si="1881"/>
        <v>#REF!</v>
      </c>
      <c r="AU647" s="65" t="e">
        <f t="shared" si="1881"/>
        <v>#REF!</v>
      </c>
      <c r="AV647" s="65" t="e">
        <f t="shared" si="1881"/>
        <v>#REF!</v>
      </c>
      <c r="AW647" s="65" t="e">
        <f t="shared" si="1881"/>
        <v>#REF!</v>
      </c>
      <c r="AX647" s="65" t="e">
        <f t="shared" si="1881"/>
        <v>#REF!</v>
      </c>
      <c r="AY647" s="65" t="e">
        <f t="shared" si="1881"/>
        <v>#REF!</v>
      </c>
      <c r="AZ647" s="65" t="e">
        <f t="shared" si="1881"/>
        <v>#REF!</v>
      </c>
      <c r="BA647" s="60"/>
      <c r="BB647" s="65" t="e">
        <f t="shared" si="1821"/>
        <v>#REF!</v>
      </c>
      <c r="BC647" s="66" t="e">
        <f>BB647/BB634</f>
        <v>#REF!</v>
      </c>
      <c r="BD647" s="60"/>
      <c r="BE647" s="65"/>
      <c r="BF647" s="105"/>
      <c r="BG647" s="105"/>
      <c r="BH647" s="107"/>
      <c r="BI647" s="108"/>
      <c r="BJ647" s="77"/>
      <c r="BK647" s="107"/>
      <c r="BL647" s="60"/>
      <c r="BM647" s="65" t="e">
        <f t="shared" ref="BM647:BX647" si="1882">SUM(BM648:BM651)+BM656</f>
        <v>#REF!</v>
      </c>
      <c r="BN647" s="65" t="e">
        <f t="shared" si="1882"/>
        <v>#REF!</v>
      </c>
      <c r="BO647" s="65" t="e">
        <f t="shared" si="1882"/>
        <v>#REF!</v>
      </c>
      <c r="BP647" s="65" t="e">
        <f t="shared" si="1882"/>
        <v>#REF!</v>
      </c>
      <c r="BQ647" s="65" t="e">
        <f t="shared" si="1882"/>
        <v>#REF!</v>
      </c>
      <c r="BR647" s="65" t="e">
        <f t="shared" si="1882"/>
        <v>#REF!</v>
      </c>
      <c r="BS647" s="65" t="e">
        <f t="shared" si="1882"/>
        <v>#REF!</v>
      </c>
      <c r="BT647" s="65" t="e">
        <f t="shared" si="1882"/>
        <v>#REF!</v>
      </c>
      <c r="BU647" s="65" t="e">
        <f t="shared" si="1882"/>
        <v>#REF!</v>
      </c>
      <c r="BV647" s="65" t="e">
        <f t="shared" si="1882"/>
        <v>#REF!</v>
      </c>
      <c r="BW647" s="65" t="e">
        <f t="shared" si="1882"/>
        <v>#REF!</v>
      </c>
      <c r="BX647" s="65" t="e">
        <f t="shared" si="1882"/>
        <v>#REF!</v>
      </c>
      <c r="BY647" s="60"/>
      <c r="BZ647" s="65" t="e">
        <f t="shared" si="1822"/>
        <v>#REF!</v>
      </c>
      <c r="CA647" s="66" t="e">
        <f>BZ647/BZ634</f>
        <v>#REF!</v>
      </c>
      <c r="CB647" s="60"/>
      <c r="CC647" s="65" t="e">
        <f t="shared" ref="CC647:CN647" si="1883">SUM(CC648:CC651)+CC656</f>
        <v>#REF!</v>
      </c>
      <c r="CD647" s="65" t="e">
        <f t="shared" si="1883"/>
        <v>#REF!</v>
      </c>
      <c r="CE647" s="65" t="e">
        <f t="shared" si="1883"/>
        <v>#REF!</v>
      </c>
      <c r="CF647" s="65" t="e">
        <f t="shared" si="1883"/>
        <v>#REF!</v>
      </c>
      <c r="CG647" s="65" t="e">
        <f t="shared" si="1883"/>
        <v>#REF!</v>
      </c>
      <c r="CH647" s="65" t="e">
        <f t="shared" si="1883"/>
        <v>#REF!</v>
      </c>
      <c r="CI647" s="65" t="e">
        <f t="shared" si="1883"/>
        <v>#REF!</v>
      </c>
      <c r="CJ647" s="65" t="e">
        <f t="shared" si="1883"/>
        <v>#REF!</v>
      </c>
      <c r="CK647" s="65" t="e">
        <f t="shared" si="1883"/>
        <v>#REF!</v>
      </c>
      <c r="CL647" s="65" t="e">
        <f t="shared" si="1883"/>
        <v>#REF!</v>
      </c>
      <c r="CM647" s="65" t="e">
        <f t="shared" si="1883"/>
        <v>#REF!</v>
      </c>
      <c r="CN647" s="65" t="e">
        <f t="shared" si="1883"/>
        <v>#REF!</v>
      </c>
      <c r="CO647" s="60"/>
      <c r="CP647" s="65" t="e">
        <f t="shared" si="1823"/>
        <v>#REF!</v>
      </c>
      <c r="CQ647" s="66" t="e">
        <f>CP647/CP634</f>
        <v>#REF!</v>
      </c>
    </row>
    <row r="648" spans="1:95" ht="10.5" customHeight="1" outlineLevel="1" x14ac:dyDescent="0.25">
      <c r="A648" s="70" t="str">
        <f t="shared" si="1818"/>
        <v>DespesaArmazenagem</v>
      </c>
      <c r="B648" s="70" t="s">
        <v>53</v>
      </c>
      <c r="C648" s="70" t="s">
        <v>256</v>
      </c>
      <c r="D648" s="60" t="s">
        <v>66</v>
      </c>
      <c r="E648" s="60" t="e">
        <f>D632</f>
        <v>#REF!</v>
      </c>
      <c r="F648" s="60"/>
      <c r="G648" s="62">
        <v>0</v>
      </c>
      <c r="H648" s="60"/>
      <c r="I648" s="67">
        <v>0</v>
      </c>
      <c r="J648" s="67">
        <v>0</v>
      </c>
      <c r="K648" s="67">
        <v>0</v>
      </c>
      <c r="L648" s="67">
        <v>0</v>
      </c>
      <c r="M648" s="67">
        <v>0</v>
      </c>
      <c r="N648" s="67">
        <v>0</v>
      </c>
      <c r="O648" s="67">
        <v>0</v>
      </c>
      <c r="P648" s="67">
        <v>0</v>
      </c>
      <c r="Q648" s="67">
        <v>0</v>
      </c>
      <c r="R648" s="67">
        <v>0</v>
      </c>
      <c r="S648" s="67">
        <v>0</v>
      </c>
      <c r="T648" s="67">
        <v>0</v>
      </c>
      <c r="U648" s="60"/>
      <c r="V648" s="87">
        <f t="shared" si="1819"/>
        <v>0</v>
      </c>
      <c r="W648" s="62" t="e">
        <f>V648/V635</f>
        <v>#REF!</v>
      </c>
      <c r="X648" s="60"/>
      <c r="Y648" s="67" t="e">
        <f t="shared" ref="Y648:AJ648" si="1884">((Y635*$G648*--(AND($BF648=0,$BG648=0))+$BF648+Y635*$BG648)*--(Y$3&gt;=$BH648))*(1+$BJ648*--(Y$3&gt;=$BK648))*--(IFERROR(MOD(MONTH(Y$3),$BI648),0)=0)</f>
        <v>#REF!</v>
      </c>
      <c r="Z648" s="67" t="e">
        <f t="shared" si="1884"/>
        <v>#REF!</v>
      </c>
      <c r="AA648" s="67" t="e">
        <f t="shared" si="1884"/>
        <v>#REF!</v>
      </c>
      <c r="AB648" s="67" t="e">
        <f t="shared" si="1884"/>
        <v>#REF!</v>
      </c>
      <c r="AC648" s="67" t="e">
        <f t="shared" si="1884"/>
        <v>#REF!</v>
      </c>
      <c r="AD648" s="67" t="e">
        <f t="shared" si="1884"/>
        <v>#REF!</v>
      </c>
      <c r="AE648" s="67" t="e">
        <f t="shared" si="1884"/>
        <v>#REF!</v>
      </c>
      <c r="AF648" s="67" t="e">
        <f t="shared" si="1884"/>
        <v>#REF!</v>
      </c>
      <c r="AG648" s="67" t="e">
        <f t="shared" si="1884"/>
        <v>#REF!</v>
      </c>
      <c r="AH648" s="67" t="e">
        <f t="shared" si="1884"/>
        <v>#REF!</v>
      </c>
      <c r="AI648" s="67" t="e">
        <f t="shared" si="1884"/>
        <v>#REF!</v>
      </c>
      <c r="AJ648" s="67" t="e">
        <f t="shared" si="1884"/>
        <v>#REF!</v>
      </c>
      <c r="AK648" s="60"/>
      <c r="AL648" s="87" t="e">
        <f t="shared" si="1820"/>
        <v>#REF!</v>
      </c>
      <c r="AM648" s="62" t="e">
        <f>AL648/AL635</f>
        <v>#REF!</v>
      </c>
      <c r="AN648" s="60" t="e">
        <f>D632&amp;D648</f>
        <v>#REF!</v>
      </c>
      <c r="AO648" s="67" t="e">
        <f t="shared" ref="AO648:AZ648" si="1885">((AO635*$G648*--(AND($BF648=0,$BG648=0))+$BF648+AO635*$BG648)*--(AO$3&gt;=$BH648))*(1+$BJ648*--(AO$3&gt;=$BK648))*--(IFERROR(MOD(MONTH(AO$3),$BI648),0)=0)</f>
        <v>#REF!</v>
      </c>
      <c r="AP648" s="67" t="e">
        <f t="shared" si="1885"/>
        <v>#REF!</v>
      </c>
      <c r="AQ648" s="67" t="e">
        <f t="shared" si="1885"/>
        <v>#REF!</v>
      </c>
      <c r="AR648" s="67" t="e">
        <f t="shared" si="1885"/>
        <v>#REF!</v>
      </c>
      <c r="AS648" s="67" t="e">
        <f t="shared" si="1885"/>
        <v>#REF!</v>
      </c>
      <c r="AT648" s="67" t="e">
        <f t="shared" si="1885"/>
        <v>#REF!</v>
      </c>
      <c r="AU648" s="67" t="e">
        <f t="shared" si="1885"/>
        <v>#REF!</v>
      </c>
      <c r="AV648" s="67" t="e">
        <f t="shared" si="1885"/>
        <v>#REF!</v>
      </c>
      <c r="AW648" s="67" t="e">
        <f t="shared" si="1885"/>
        <v>#REF!</v>
      </c>
      <c r="AX648" s="67" t="e">
        <f t="shared" si="1885"/>
        <v>#REF!</v>
      </c>
      <c r="AY648" s="67" t="e">
        <f t="shared" si="1885"/>
        <v>#REF!</v>
      </c>
      <c r="AZ648" s="67" t="e">
        <f t="shared" si="1885"/>
        <v>#REF!</v>
      </c>
      <c r="BA648" s="60"/>
      <c r="BB648" s="87" t="e">
        <f t="shared" si="1821"/>
        <v>#REF!</v>
      </c>
      <c r="BC648" s="62" t="e">
        <f>BB648/BB635</f>
        <v>#REF!</v>
      </c>
      <c r="BD648" s="60"/>
      <c r="BE648" s="67">
        <f>INDEX($BE$4:$BK$115,MATCH($D648,$D$4:$D$115,0),MATCH(BE$475,$BE$4:$BK$4,0))</f>
        <v>0</v>
      </c>
      <c r="BF648" s="141" t="e">
        <f t="array" ref="BF648">INDEX(#REF!,MATCH($D632,#REF!,0),MATCH($D648,#REF!,0))</f>
        <v>#REF!</v>
      </c>
      <c r="BG648" s="120">
        <f t="array" ref="BG648">INDEX($BE$4:$BK$115,MATCH($D648,$D$4:$D$115,0),MATCH(BG$475,$BE$4:$BK$4,0))</f>
        <v>0</v>
      </c>
      <c r="BH648" s="121" t="e">
        <f>BH634</f>
        <v>#REF!</v>
      </c>
      <c r="BI648" s="121">
        <f t="shared" ref="BI648:BK649" si="1886">INDEX($BE$4:$BK$115,MATCH($D648,$D$4:$D$115,0),MATCH(BI$475,$BE$4:$BK$4,0))</f>
        <v>0</v>
      </c>
      <c r="BJ648" s="120">
        <f t="shared" si="1886"/>
        <v>0</v>
      </c>
      <c r="BK648" s="121">
        <f t="shared" si="1886"/>
        <v>0</v>
      </c>
      <c r="BL648" s="60"/>
      <c r="BM648" s="67" t="e">
        <f t="shared" ref="BM648:BX648" si="1887">((BM635*$G648*--(AND($BF648=0,$BG648=0))+$BF648+BM635*$BG648)*--(BM$3&gt;=$BH648))*(1+$BJ648*--(BM$3&gt;=$BK648))*--(IFERROR(MOD(MONTH(BM$3),$BI648),0)=0)</f>
        <v>#REF!</v>
      </c>
      <c r="BN648" s="67" t="e">
        <f t="shared" si="1887"/>
        <v>#REF!</v>
      </c>
      <c r="BO648" s="67" t="e">
        <f t="shared" si="1887"/>
        <v>#REF!</v>
      </c>
      <c r="BP648" s="67" t="e">
        <f t="shared" si="1887"/>
        <v>#REF!</v>
      </c>
      <c r="BQ648" s="67" t="e">
        <f t="shared" si="1887"/>
        <v>#REF!</v>
      </c>
      <c r="BR648" s="67" t="e">
        <f t="shared" si="1887"/>
        <v>#REF!</v>
      </c>
      <c r="BS648" s="67" t="e">
        <f t="shared" si="1887"/>
        <v>#REF!</v>
      </c>
      <c r="BT648" s="67" t="e">
        <f t="shared" si="1887"/>
        <v>#REF!</v>
      </c>
      <c r="BU648" s="67" t="e">
        <f t="shared" si="1887"/>
        <v>#REF!</v>
      </c>
      <c r="BV648" s="67" t="e">
        <f t="shared" si="1887"/>
        <v>#REF!</v>
      </c>
      <c r="BW648" s="67" t="e">
        <f t="shared" si="1887"/>
        <v>#REF!</v>
      </c>
      <c r="BX648" s="67" t="e">
        <f t="shared" si="1887"/>
        <v>#REF!</v>
      </c>
      <c r="BY648" s="60"/>
      <c r="BZ648" s="87" t="e">
        <f t="shared" si="1822"/>
        <v>#REF!</v>
      </c>
      <c r="CA648" s="62" t="e">
        <f>BZ648/BZ635</f>
        <v>#REF!</v>
      </c>
      <c r="CB648" s="60"/>
      <c r="CC648" s="67" t="e">
        <f t="shared" ref="CC648:CN648" si="1888">((CC635*$G648*--(AND($BF648=0,$BG648=0))+$BF648+CC635*$BG648)*--(CC$3&gt;=$BH648))*(1+$BJ648*--(CC$3&gt;=$BK648))*--(IFERROR(MOD(MONTH(CC$3),$BI648),0)=0)</f>
        <v>#REF!</v>
      </c>
      <c r="CD648" s="67" t="e">
        <f t="shared" si="1888"/>
        <v>#REF!</v>
      </c>
      <c r="CE648" s="67" t="e">
        <f t="shared" si="1888"/>
        <v>#REF!</v>
      </c>
      <c r="CF648" s="67" t="e">
        <f t="shared" si="1888"/>
        <v>#REF!</v>
      </c>
      <c r="CG648" s="67" t="e">
        <f t="shared" si="1888"/>
        <v>#REF!</v>
      </c>
      <c r="CH648" s="67" t="e">
        <f t="shared" si="1888"/>
        <v>#REF!</v>
      </c>
      <c r="CI648" s="67" t="e">
        <f t="shared" si="1888"/>
        <v>#REF!</v>
      </c>
      <c r="CJ648" s="67" t="e">
        <f t="shared" si="1888"/>
        <v>#REF!</v>
      </c>
      <c r="CK648" s="67" t="e">
        <f t="shared" si="1888"/>
        <v>#REF!</v>
      </c>
      <c r="CL648" s="67" t="e">
        <f t="shared" si="1888"/>
        <v>#REF!</v>
      </c>
      <c r="CM648" s="67" t="e">
        <f t="shared" si="1888"/>
        <v>#REF!</v>
      </c>
      <c r="CN648" s="67" t="e">
        <f t="shared" si="1888"/>
        <v>#REF!</v>
      </c>
      <c r="CO648" s="60"/>
      <c r="CP648" s="87" t="e">
        <f t="shared" si="1823"/>
        <v>#REF!</v>
      </c>
      <c r="CQ648" s="62" t="e">
        <f>CP648/CP635</f>
        <v>#REF!</v>
      </c>
    </row>
    <row r="649" spans="1:95" ht="10.5" customHeight="1" outlineLevel="1" x14ac:dyDescent="0.25">
      <c r="A649" s="70" t="str">
        <f t="shared" si="1818"/>
        <v>DespesaFrete sobre Vendas</v>
      </c>
      <c r="B649" s="70" t="s">
        <v>53</v>
      </c>
      <c r="C649" s="70" t="s">
        <v>256</v>
      </c>
      <c r="D649" s="60" t="s">
        <v>67</v>
      </c>
      <c r="E649" s="60" t="e">
        <f>D632</f>
        <v>#REF!</v>
      </c>
      <c r="F649" s="60"/>
      <c r="G649" s="62">
        <v>0</v>
      </c>
      <c r="H649" s="60"/>
      <c r="I649" s="67">
        <v>0</v>
      </c>
      <c r="J649" s="67">
        <v>0</v>
      </c>
      <c r="K649" s="67">
        <v>0</v>
      </c>
      <c r="L649" s="67">
        <v>0</v>
      </c>
      <c r="M649" s="67">
        <v>0</v>
      </c>
      <c r="N649" s="67">
        <v>0</v>
      </c>
      <c r="O649" s="67">
        <v>0</v>
      </c>
      <c r="P649" s="67">
        <v>0</v>
      </c>
      <c r="Q649" s="67">
        <v>0</v>
      </c>
      <c r="R649" s="67">
        <v>0</v>
      </c>
      <c r="S649" s="67">
        <v>0</v>
      </c>
      <c r="T649" s="67">
        <v>0</v>
      </c>
      <c r="U649" s="60"/>
      <c r="V649" s="87">
        <f t="shared" si="1819"/>
        <v>0</v>
      </c>
      <c r="W649" s="62" t="e">
        <f>V649/V636</f>
        <v>#REF!</v>
      </c>
      <c r="X649" s="60"/>
      <c r="Y649" s="67" t="e">
        <f t="shared" ref="Y649:AJ649" si="1889">((Y636*$G649*--(AND($BF649=0,$BG649=0))+$BF649+Y636*$BG649)*--(Y$3&gt;=$BH649))*(1+$BJ649*--(Y$3&gt;=$BK649))*--(IFERROR(MOD(MONTH(Y$3),$BI649),0)=0)</f>
        <v>#REF!</v>
      </c>
      <c r="Z649" s="67" t="e">
        <f t="shared" si="1889"/>
        <v>#REF!</v>
      </c>
      <c r="AA649" s="67" t="e">
        <f t="shared" si="1889"/>
        <v>#REF!</v>
      </c>
      <c r="AB649" s="67" t="e">
        <f t="shared" si="1889"/>
        <v>#REF!</v>
      </c>
      <c r="AC649" s="67" t="e">
        <f t="shared" si="1889"/>
        <v>#REF!</v>
      </c>
      <c r="AD649" s="67" t="e">
        <f t="shared" si="1889"/>
        <v>#REF!</v>
      </c>
      <c r="AE649" s="67" t="e">
        <f t="shared" si="1889"/>
        <v>#REF!</v>
      </c>
      <c r="AF649" s="67" t="e">
        <f t="shared" si="1889"/>
        <v>#REF!</v>
      </c>
      <c r="AG649" s="67" t="e">
        <f t="shared" si="1889"/>
        <v>#REF!</v>
      </c>
      <c r="AH649" s="67" t="e">
        <f t="shared" si="1889"/>
        <v>#REF!</v>
      </c>
      <c r="AI649" s="67" t="e">
        <f t="shared" si="1889"/>
        <v>#REF!</v>
      </c>
      <c r="AJ649" s="67" t="e">
        <f t="shared" si="1889"/>
        <v>#REF!</v>
      </c>
      <c r="AK649" s="60"/>
      <c r="AL649" s="87" t="e">
        <f t="shared" si="1820"/>
        <v>#REF!</v>
      </c>
      <c r="AM649" s="62" t="e">
        <f>AL649/AL636</f>
        <v>#REF!</v>
      </c>
      <c r="AN649" s="60" t="e">
        <f>D632&amp;D649</f>
        <v>#REF!</v>
      </c>
      <c r="AO649" s="67" t="e">
        <f t="shared" ref="AO649:AZ649" si="1890">((AO634*$G649*--(AND($BF649=0,$BG649=0))+$BF649*AO632+AO634*$BG649)*--(AO$3&gt;=$BH649))*(1+$BJ649*--(AO$3&gt;=$BK649))*--(IFERROR(MOD(MONTH(AO$3),$BI649),0)=0)</f>
        <v>#REF!</v>
      </c>
      <c r="AP649" s="67" t="e">
        <f t="shared" si="1890"/>
        <v>#REF!</v>
      </c>
      <c r="AQ649" s="67" t="e">
        <f t="shared" si="1890"/>
        <v>#REF!</v>
      </c>
      <c r="AR649" s="67" t="e">
        <f t="shared" si="1890"/>
        <v>#REF!</v>
      </c>
      <c r="AS649" s="67" t="e">
        <f t="shared" si="1890"/>
        <v>#REF!</v>
      </c>
      <c r="AT649" s="67" t="e">
        <f t="shared" si="1890"/>
        <v>#REF!</v>
      </c>
      <c r="AU649" s="67" t="e">
        <f t="shared" si="1890"/>
        <v>#REF!</v>
      </c>
      <c r="AV649" s="67" t="e">
        <f t="shared" si="1890"/>
        <v>#REF!</v>
      </c>
      <c r="AW649" s="67" t="e">
        <f t="shared" si="1890"/>
        <v>#REF!</v>
      </c>
      <c r="AX649" s="67" t="e">
        <f t="shared" si="1890"/>
        <v>#REF!</v>
      </c>
      <c r="AY649" s="67" t="e">
        <f t="shared" si="1890"/>
        <v>#REF!</v>
      </c>
      <c r="AZ649" s="67" t="e">
        <f t="shared" si="1890"/>
        <v>#REF!</v>
      </c>
      <c r="BA649" s="60"/>
      <c r="BB649" s="87" t="e">
        <f t="shared" si="1821"/>
        <v>#REF!</v>
      </c>
      <c r="BC649" s="62" t="e">
        <f>BB649/BB636</f>
        <v>#REF!</v>
      </c>
      <c r="BD649" s="60"/>
      <c r="BE649" s="67">
        <f>INDEX($BE$4:$BK$115,MATCH($D649,$D$4:$D$115,0),MATCH(BE$475,$BE$4:$BK$4,0))</f>
        <v>0</v>
      </c>
      <c r="BF649" s="119"/>
      <c r="BG649" s="120">
        <f>-10%*15%</f>
        <v>-1.4999999999999999E-2</v>
      </c>
      <c r="BH649" s="121" t="e">
        <f>BH634</f>
        <v>#REF!</v>
      </c>
      <c r="BI649" s="121">
        <f t="shared" si="1886"/>
        <v>0</v>
      </c>
      <c r="BJ649" s="120">
        <f t="shared" si="1886"/>
        <v>0</v>
      </c>
      <c r="BK649" s="121">
        <f t="shared" si="1886"/>
        <v>0</v>
      </c>
      <c r="BL649" s="60"/>
      <c r="BM649" s="67" t="e">
        <f>((BM634*$G649*--(AND($BF649=0,$BG649=0))+$BF649*BM632+BM634*$BG649)*--(BM$3&gt;=$BH649))*(1+$BJ649*--(BM$3&gt;=$BK649))*--(IFERROR(MOD(MONTH(BM$3),$BI649),0)=0)</f>
        <v>#REF!</v>
      </c>
      <c r="BN649" s="67" t="e">
        <f>((BN634*$G649*--(AND($BF649=0,$BG649=0))+$BF649*BN632+BN634*$BG649)*--(BN$3&gt;=$BH649))*(1+$BJ649*--(BN$3&gt;=$BK649))*--(IFERROR(MOD(MONTH(BN$3),$BI649),0)=0)</f>
        <v>#REF!</v>
      </c>
      <c r="BO649" s="67" t="e">
        <f>((BO634*$G649*--(AND($BF649=0,$BG649=0))+$BF649*BO632+BO634*$BG649)*--(BO$3&gt;=$BH649))*(1+$BJ649*--(BO$3&gt;=$BK649))*--(IFERROR(MOD(MONTH(BO$3),$BI649),0)=0)</f>
        <v>#REF!</v>
      </c>
      <c r="BP649" s="67" t="e">
        <f>((BP634*$G649*--(AND($BF649=0,$BG649=0))+$BF649*BP632+BP634*$BG649)*--(BP$3&gt;=$BH649))*(1+$BJ649*--(BP$3&gt;=$BK649))*--(IFERROR(MOD(MONTH(BP$3),$BI649),0)=0)</f>
        <v>#REF!</v>
      </c>
      <c r="BQ649" s="67" t="e">
        <f t="shared" ref="BQ649:BX649" si="1891">((BQ636*$G649*--(AND($BF649=0,$BG649=0))+$BF649+BQ636*$BG649)*--(BQ$3&gt;=$BH649))*(1+$BJ649*--(BQ$3&gt;=$BK649))*--(IFERROR(MOD(MONTH(BQ$3),$BI649),0)=0)</f>
        <v>#REF!</v>
      </c>
      <c r="BR649" s="67" t="e">
        <f t="shared" si="1891"/>
        <v>#REF!</v>
      </c>
      <c r="BS649" s="67" t="e">
        <f t="shared" si="1891"/>
        <v>#REF!</v>
      </c>
      <c r="BT649" s="67" t="e">
        <f t="shared" si="1891"/>
        <v>#REF!</v>
      </c>
      <c r="BU649" s="67" t="e">
        <f t="shared" si="1891"/>
        <v>#REF!</v>
      </c>
      <c r="BV649" s="67" t="e">
        <f t="shared" si="1891"/>
        <v>#REF!</v>
      </c>
      <c r="BW649" s="67" t="e">
        <f t="shared" si="1891"/>
        <v>#REF!</v>
      </c>
      <c r="BX649" s="67" t="e">
        <f t="shared" si="1891"/>
        <v>#REF!</v>
      </c>
      <c r="BY649" s="60"/>
      <c r="BZ649" s="87" t="e">
        <f t="shared" si="1822"/>
        <v>#REF!</v>
      </c>
      <c r="CA649" s="62" t="e">
        <f>BZ649/BZ636</f>
        <v>#REF!</v>
      </c>
      <c r="CB649" s="60"/>
      <c r="CC649" s="67" t="e">
        <f t="shared" ref="CC649:CN649" si="1892">((CC636*$G649*--(AND($BF649=0,$BG649=0))+$BF649+CC636*$BG649)*--(CC$3&gt;=$BH649))*(1+$BJ649*--(CC$3&gt;=$BK649))*--(IFERROR(MOD(MONTH(CC$3),$BI649),0)=0)</f>
        <v>#REF!</v>
      </c>
      <c r="CD649" s="67" t="e">
        <f t="shared" si="1892"/>
        <v>#REF!</v>
      </c>
      <c r="CE649" s="67" t="e">
        <f t="shared" si="1892"/>
        <v>#REF!</v>
      </c>
      <c r="CF649" s="67" t="e">
        <f t="shared" si="1892"/>
        <v>#REF!</v>
      </c>
      <c r="CG649" s="67" t="e">
        <f t="shared" si="1892"/>
        <v>#REF!</v>
      </c>
      <c r="CH649" s="67" t="e">
        <f t="shared" si="1892"/>
        <v>#REF!</v>
      </c>
      <c r="CI649" s="67" t="e">
        <f t="shared" si="1892"/>
        <v>#REF!</v>
      </c>
      <c r="CJ649" s="67" t="e">
        <f t="shared" si="1892"/>
        <v>#REF!</v>
      </c>
      <c r="CK649" s="67" t="e">
        <f t="shared" si="1892"/>
        <v>#REF!</v>
      </c>
      <c r="CL649" s="67" t="e">
        <f t="shared" si="1892"/>
        <v>#REF!</v>
      </c>
      <c r="CM649" s="67" t="e">
        <f t="shared" si="1892"/>
        <v>#REF!</v>
      </c>
      <c r="CN649" s="67" t="e">
        <f t="shared" si="1892"/>
        <v>#REF!</v>
      </c>
      <c r="CO649" s="60"/>
      <c r="CP649" s="87" t="e">
        <f t="shared" si="1823"/>
        <v>#REF!</v>
      </c>
      <c r="CQ649" s="62" t="e">
        <f>CP649/CP636</f>
        <v>#REF!</v>
      </c>
    </row>
    <row r="650" spans="1:95" ht="10.5" customHeight="1" outlineLevel="1" x14ac:dyDescent="0.25">
      <c r="A650" s="70" t="str">
        <f t="shared" si="1818"/>
        <v>DespesaCusto de Ocupação</v>
      </c>
      <c r="B650" s="70" t="s">
        <v>53</v>
      </c>
      <c r="C650" s="70" t="s">
        <v>257</v>
      </c>
      <c r="D650" s="60" t="s">
        <v>68</v>
      </c>
      <c r="E650" s="60" t="e">
        <f>D632</f>
        <v>#REF!</v>
      </c>
      <c r="F650" s="60"/>
      <c r="G650" s="62">
        <v>-0.21759288893801321</v>
      </c>
      <c r="H650" s="60"/>
      <c r="I650" s="67">
        <v>0</v>
      </c>
      <c r="J650" s="67">
        <v>0</v>
      </c>
      <c r="K650" s="67">
        <v>0</v>
      </c>
      <c r="L650" s="67">
        <v>0</v>
      </c>
      <c r="M650" s="67">
        <v>0</v>
      </c>
      <c r="N650" s="67">
        <v>0</v>
      </c>
      <c r="O650" s="67">
        <v>0</v>
      </c>
      <c r="P650" s="67">
        <v>0</v>
      </c>
      <c r="Q650" s="67">
        <v>0</v>
      </c>
      <c r="R650" s="67">
        <v>0</v>
      </c>
      <c r="S650" s="67">
        <v>0</v>
      </c>
      <c r="T650" s="67">
        <v>0</v>
      </c>
      <c r="U650" s="60"/>
      <c r="V650" s="87">
        <f t="shared" si="1819"/>
        <v>0</v>
      </c>
      <c r="W650" s="62" t="e">
        <f>V650/V634</f>
        <v>#REF!</v>
      </c>
      <c r="X650" s="60"/>
      <c r="Y650" s="67">
        <f t="array" ref="Y650">IFERROR(INDEX(#REF!,MATCH($A632&amp;$D650,#REF!,0),MATCH(Y$3,#REF!,0)),0)</f>
        <v>0</v>
      </c>
      <c r="Z650" s="67">
        <f t="array" ref="Z650">IFERROR(INDEX(#REF!,MATCH($A632&amp;$D650,#REF!,0),MATCH(Z$3,#REF!,0)),0)</f>
        <v>0</v>
      </c>
      <c r="AA650" s="67">
        <f t="array" ref="AA650">IFERROR(INDEX(#REF!,MATCH($A632&amp;$D650,#REF!,0),MATCH(AA$3,#REF!,0)),0)</f>
        <v>0</v>
      </c>
      <c r="AB650" s="67">
        <f t="array" ref="AB650">IFERROR(INDEX(#REF!,MATCH($A632&amp;$D650,#REF!,0),MATCH(AB$3,#REF!,0)),0)</f>
        <v>0</v>
      </c>
      <c r="AC650" s="67">
        <f t="array" ref="AC650">IFERROR(INDEX(#REF!,MATCH($A632&amp;$D650,#REF!,0),MATCH(AC$3,#REF!,0)),0)</f>
        <v>0</v>
      </c>
      <c r="AD650" s="67">
        <f t="array" ref="AD650">IFERROR(INDEX(#REF!,MATCH($A632&amp;$D650,#REF!,0),MATCH(AD$3,#REF!,0)),0)</f>
        <v>0</v>
      </c>
      <c r="AE650" s="67">
        <f t="array" ref="AE650">IFERROR(INDEX(#REF!,MATCH($A632&amp;$D650,#REF!,0),MATCH(AE$3,#REF!,0)),0)</f>
        <v>0</v>
      </c>
      <c r="AF650" s="67">
        <f t="array" ref="AF650">IFERROR(INDEX(#REF!,MATCH($A632&amp;$D650,#REF!,0),MATCH(AF$3,#REF!,0)),0)</f>
        <v>0</v>
      </c>
      <c r="AG650" s="67" t="e">
        <f t="array" ref="AG650">((AG634*$G650*--(AND($BF650=0,$BG650=0))+$BF650+AG634*$BG650)*--(AG$3&gt;=$BH650))*(1+$BJ650*--(AG$3&gt;=$BK650))*--(IFERROR(MOD(MONTH(AG$3),$BI650),0)=0)*(1+IFERROR(INDEX(#REF!,MATCH($D632,#REF!,0),MATCH(AG$3,#REF!,0)),0))</f>
        <v>#REF!</v>
      </c>
      <c r="AH650" s="67" t="e">
        <f t="array" ref="AH650">((AH634*$G650*--(AND($BF650=0,$BG650=0))+$BF650+AH634*$BG650)*--(AH$3&gt;=$BH650))*(1+$BJ650*--(AH$3&gt;=$BK650))*--(IFERROR(MOD(MONTH(AH$3),$BI650),0)=0)*(1+IFERROR(INDEX(#REF!,MATCH($D632,#REF!,0),MATCH("AI"&amp;MONTH(AH$3),#REF!,0)),0))</f>
        <v>#REF!</v>
      </c>
      <c r="AI650" s="67" t="e">
        <f t="array" ref="AI650">((AI634*$G650*--(AND($BF650=0,$BG650=0))+$BF650+AI634*$BG650)*--(AI$3&gt;=$BH650))*(1+$BJ650*--(AI$3&gt;=$BK650))*--(IFERROR(MOD(MONTH(AI$3),$BI650),0)=0)*(1+IFERROR(INDEX(#REF!,MATCH($D632,#REF!,0),MATCH("AI"&amp;MONTH(AI$3),#REF!,0)),0))</f>
        <v>#REF!</v>
      </c>
      <c r="AJ650" s="67" t="e">
        <f t="array" ref="AJ650">((AJ634*$G650*--(AND($BF650=0,$BG650=0))+$BF650+AJ634*$BG650)*--(AJ$3&gt;=$BH650))*(1+$BJ650*--(AJ$3&gt;=$BK650))*--(IFERROR(MOD(MONTH(AJ$3),$BI650),0)=0)*(1+IFERROR(INDEX(#REF!,MATCH($D632,#REF!,0),MATCH("AI"&amp;MONTH(AJ$3),#REF!,0)),0))</f>
        <v>#REF!</v>
      </c>
      <c r="AK650" s="60"/>
      <c r="AL650" s="87" t="e">
        <f t="shared" si="1820"/>
        <v>#REF!</v>
      </c>
      <c r="AM650" s="62" t="e">
        <f>AL650/AL634</f>
        <v>#REF!</v>
      </c>
      <c r="AN650" s="60" t="e">
        <f>D632&amp;D650</f>
        <v>#REF!</v>
      </c>
      <c r="AO650" s="67" t="e">
        <f t="array" ref="AO650">((AO634*$G650*--(AND($BF650=0,$BG650=0))+$BF650+AO634*$BG650)*--(AO$3&gt;=$BH650))*(1+$BJ650*--(AO$3&gt;=$BK650))*--(IFERROR(MOD(MONTH(AO$3),$BI650),0)=0)*(1+IFERROR(INDEX(#REF!,MATCH($D632,#REF!,0),MATCH("AI"&amp;MONTH(AO$3),#REF!,0)),0))</f>
        <v>#REF!</v>
      </c>
      <c r="AP650" s="67" t="e">
        <f t="array" ref="AP650">((AP634*$G650*--(AND($BF650=0,$BG650=0))+$BF650+AP634*$BG650)*--(AP$3&gt;=$BH650))*(1+$BJ650*--(AP$3&gt;=$BK650))*--(IFERROR(MOD(MONTH(AP$3),$BI650),0)=0)*(1+IFERROR(INDEX(#REF!,MATCH($D632,#REF!,0),MATCH("AI"&amp;MONTH(AP$3),#REF!,0)),0))</f>
        <v>#REF!</v>
      </c>
      <c r="AQ650" s="67" t="e">
        <f t="array" ref="AQ650">((AQ634*$G650*--(AND($BF650=0,$BG650=0))+$BF650+AQ634*$BG650)*--(AQ$3&gt;=$BH650))*(1+$BJ650*--(AQ$3&gt;=$BK650))*--(IFERROR(MOD(MONTH(AQ$3),$BI650),0)=0)*(1+IFERROR(INDEX(#REF!,MATCH($D632,#REF!,0),MATCH("AI"&amp;MONTH(AQ$3),#REF!,0)),0))</f>
        <v>#REF!</v>
      </c>
      <c r="AR650" s="67" t="e">
        <f t="array" ref="AR650">((AR634*$G650*--(AND($BF650=0,$BG650=0))+$BF650+AR634*$BG650)*--(AR$3&gt;=$BH650))*(1+$BJ650*--(AR$3&gt;=$BK650))*--(IFERROR(MOD(MONTH(AR$3),$BI650),0)=0)*(1+IFERROR(INDEX(#REF!,MATCH($D632,#REF!,0),MATCH("AI"&amp;MONTH(AR$3),#REF!,0)),0))</f>
        <v>#REF!</v>
      </c>
      <c r="AS650" s="67" t="e">
        <f t="array" ref="AS650">((AS634*$G650*--(AND($BF650=0,$BG650=0))+$BF650+AS634*$BG650)*--(AS$3&gt;=$BH650))*(1+$BJ650*--(AS$3&gt;=$BK650))*--(IFERROR(MOD(MONTH(AS$3),$BI650),0)=0)*(1+IFERROR(INDEX(#REF!,MATCH($D632,#REF!,0),MATCH("AI"&amp;MONTH(AS$3),#REF!,0)),0))</f>
        <v>#REF!</v>
      </c>
      <c r="AT650" s="67" t="e">
        <f t="array" ref="AT650">((AT634*$G650*--(AND($BF650=0,$BG650=0))+$BF650+AT634*$BG650)*--(AT$3&gt;=$BH650))*(1+$BJ650*--(AT$3&gt;=$BK650))*--(IFERROR(MOD(MONTH(AT$3),$BI650),0)=0)*(1+IFERROR(INDEX(#REF!,MATCH($D632,#REF!,0),MATCH("AI"&amp;MONTH(AT$3),#REF!,0)),0))</f>
        <v>#REF!</v>
      </c>
      <c r="AU650" s="67" t="e">
        <f t="array" ref="AU650">((AU634*$G650*--(AND($BF650=0,$BG650=0))+$BF650+AU634*$BG650)*--(AU$3&gt;=$BH650))*(1+$BJ650*--(AU$3&gt;=$BK650))*--(IFERROR(MOD(MONTH(AU$3),$BI650),0)=0)*(1+IFERROR(INDEX(#REF!,MATCH($D632,#REF!,0),MATCH("AI"&amp;MONTH(AU$3),#REF!,0)),0))</f>
        <v>#REF!</v>
      </c>
      <c r="AV650" s="67" t="e">
        <f t="array" ref="AV650">((AV634*$G650*--(AND($BF650=0,$BG650=0))+$BF650+AV634*$BG650)*--(AV$3&gt;=$BH650))*(1+$BJ650*--(AV$3&gt;=$BK650))*--(IFERROR(MOD(MONTH(AV$3),$BI650),0)=0)*(1+IFERROR(INDEX(#REF!,MATCH($D632,#REF!,0),MATCH("AI"&amp;MONTH(AV$3),#REF!,0)),0))</f>
        <v>#REF!</v>
      </c>
      <c r="AW650" s="67" t="e">
        <f t="array" ref="AW650">((AW634*$G650*--(AND($BF650=0,$BG650=0))+$BF650+AW634*$BG650)*--(AW$3&gt;=$BH650))*(1+$BJ650*--(AW$3&gt;=$BK650))*--(IFERROR(MOD(MONTH(AW$3),$BI650),0)=0)*(1+IFERROR(INDEX(#REF!,MATCH($D632,#REF!,0),MATCH("AI"&amp;MONTH(AW$3),#REF!,0)),0))</f>
        <v>#REF!</v>
      </c>
      <c r="AX650" s="67" t="e">
        <f t="array" ref="AX650">((AX634*$G650*--(AND($BF650=0,$BG650=0))+$BF650+AX634*$BG650)*--(AX$3&gt;=$BH650))*(1+$BJ650*--(AX$3&gt;=$BK650))*--(IFERROR(MOD(MONTH(AX$3),$BI650),0)=0)*(1+IFERROR(INDEX(#REF!,MATCH($D632,#REF!,0),MATCH("AI"&amp;MONTH(AX$3),#REF!,0)),0))</f>
        <v>#REF!</v>
      </c>
      <c r="AY650" s="67" t="e">
        <f t="array" ref="AY650">((AY634*$G650*--(AND($BF650=0,$BG650=0))+$BF650+AY634*$BG650)*--(AY$3&gt;=$BH650))*(1+$BJ650*--(AY$3&gt;=$BK650))*--(IFERROR(MOD(MONTH(AY$3),$BI650),0)=0)*(1+IFERROR(INDEX(#REF!,MATCH($D632,#REF!,0),MATCH("AI"&amp;MONTH(AY$3),#REF!,0)),0))</f>
        <v>#REF!</v>
      </c>
      <c r="AZ650" s="67" t="e">
        <f t="array" ref="AZ650">((AZ634*$G650*--(AND($BF650=0,$BG650=0))+$BF650+AZ634*$BG650)*--(AZ$3&gt;=$BH650))*(1+$BJ650*--(AZ$3&gt;=$BK650))*--(IFERROR(MOD(MONTH(AZ$3),$BI650),0)=0)*(1+IFERROR(INDEX(#REF!,MATCH($D632,#REF!,0),MATCH("AI"&amp;MONTH(AZ$3),#REF!,0)),0))</f>
        <v>#REF!</v>
      </c>
      <c r="BA650" s="60"/>
      <c r="BB650" s="87" t="e">
        <f t="shared" si="1821"/>
        <v>#REF!</v>
      </c>
      <c r="BC650" s="62" t="e">
        <f>BB650/BB634</f>
        <v>#REF!</v>
      </c>
      <c r="BD650" s="60"/>
      <c r="BE650" s="94" t="e">
        <f t="array" ref="BE650">INDEX(#REF!,MATCH($D632,#REF!,0),MATCH("Carência",#REF!,0))</f>
        <v>#REF!</v>
      </c>
      <c r="BF650" s="141" t="e">
        <f t="array" ref="BF650">INDEX(#REF!,MATCH($D632,#REF!,0),MATCH($D650,#REF!,0))</f>
        <v>#REF!</v>
      </c>
      <c r="BG650" s="142" t="e">
        <f t="array" ref="BG650">INDEX(#REF!,MATCH($D632,#REF!,0),MATCH("CTO",#REF!,0))</f>
        <v>#REF!</v>
      </c>
      <c r="BH650" s="143" t="e">
        <f>EDATE(BH634,BE650)</f>
        <v>#REF!</v>
      </c>
      <c r="BI650" s="144"/>
      <c r="BJ650" s="142" t="e">
        <f t="array" ref="BJ650">INDEX(#REF!,MATCH($D632,#REF!,0),MATCH("Degrau",#REF!,0))</f>
        <v>#REF!</v>
      </c>
      <c r="BK650" s="143" t="e">
        <f t="array" ref="BK650">INDEX(#REF!,MATCH($D632,#REF!,0),MATCH("Data degrau",#REF!,0))</f>
        <v>#REF!</v>
      </c>
      <c r="BL650" s="60"/>
      <c r="BM650" s="67" t="e">
        <f t="array" ref="BM650">((BM634*$G650*--(AND($BF650=0,$BG650=0))+$BF650+BM634*$BG650)*--(BM$3&gt;=$BH650))*(1+$BJ650*--(BM$3&gt;=$BK650))*--(IFERROR(MOD(MONTH(BM$3),$BI650),0)=0)*(1+IFERROR(INDEX(#REF!,MATCH($D632,#REF!,0),MATCH("AI"&amp;MONTH(BM$3),#REF!,0)),0))</f>
        <v>#REF!</v>
      </c>
      <c r="BN650" s="67" t="e">
        <f t="array" ref="BN650">((BN634*$G650*--(AND($BF650=0,$BG650=0))+$BF650+BN634*$BG650)*--(BN$3&gt;=$BH650))*(1+$BJ650*--(BN$3&gt;=$BK650))*--(IFERROR(MOD(MONTH(BN$3),$BI650),0)=0)*(1+IFERROR(INDEX(#REF!,MATCH($D632,#REF!,0),MATCH("AI"&amp;MONTH(BN$3),#REF!,0)),0))</f>
        <v>#REF!</v>
      </c>
      <c r="BO650" s="67" t="e">
        <f t="array" ref="BO650">((BO634*$G650*--(AND($BF650=0,$BG650=0))+$BF650+BO634*$BG650)*--(BO$3&gt;=$BH650))*(1+$BJ650*--(BO$3&gt;=$BK650))*--(IFERROR(MOD(MONTH(BO$3),$BI650),0)=0)*(1+IFERROR(INDEX(#REF!,MATCH($D632,#REF!,0),MATCH("AI"&amp;MONTH(BO$3),#REF!,0)),0))</f>
        <v>#REF!</v>
      </c>
      <c r="BP650" s="67" t="e">
        <f t="array" ref="BP650">((BP634*$G650*--(AND($BF650=0,$BG650=0))+$BF650+BP634*$BG650)*--(BP$3&gt;=$BH650))*(1+$BJ650*--(BP$3&gt;=$BK650))*--(IFERROR(MOD(MONTH(BP$3),$BI650),0)=0)*(1+IFERROR(INDEX(#REF!,MATCH($D632,#REF!,0),MATCH("AI"&amp;MONTH(BP$3),#REF!,0)),0))</f>
        <v>#REF!</v>
      </c>
      <c r="BQ650" s="67" t="e">
        <f t="array" ref="BQ650">((BQ634*$G650*--(AND($BF650=0,$BG650=0))+$BF650+BQ634*$BG650)*--(BQ$3&gt;=$BH650))*(1+$BJ650*--(BQ$3&gt;=$BK650))*--(IFERROR(MOD(MONTH(BQ$3),$BI650),0)=0)*(1+IFERROR(INDEX(#REF!,MATCH($D632,#REF!,0),MATCH("AI"&amp;MONTH(BQ$3),#REF!,0)),0))</f>
        <v>#REF!</v>
      </c>
      <c r="BR650" s="67" t="e">
        <f t="array" ref="BR650">((BR634*$G650*--(AND($BF650=0,$BG650=0))+$BF650+BR634*$BG650)*--(BR$3&gt;=$BH650))*(1+$BJ650*--(BR$3&gt;=$BK650))*--(IFERROR(MOD(MONTH(BR$3),$BI650),0)=0)*(1+IFERROR(INDEX(#REF!,MATCH($D632,#REF!,0),MATCH("AI"&amp;MONTH(BR$3),#REF!,0)),0))</f>
        <v>#REF!</v>
      </c>
      <c r="BS650" s="67" t="e">
        <f t="array" ref="BS650">((BS634*$G650*--(AND($BF650=0,$BG650=0))+$BF650+BS634*$BG650)*--(BS$3&gt;=$BH650))*(1+$BJ650*--(BS$3&gt;=$BK650))*--(IFERROR(MOD(MONTH(BS$3),$BI650),0)=0)*(1+IFERROR(INDEX(#REF!,MATCH($D632,#REF!,0),MATCH("AI"&amp;MONTH(BS$3),#REF!,0)),0))</f>
        <v>#REF!</v>
      </c>
      <c r="BT650" s="67" t="e">
        <f t="array" ref="BT650">((BT634*$G650*--(AND($BF650=0,$BG650=0))+$BF650+BT634*$BG650)*--(BT$3&gt;=$BH650))*(1+$BJ650*--(BT$3&gt;=$BK650))*--(IFERROR(MOD(MONTH(BT$3),$BI650),0)=0)*(1+IFERROR(INDEX(#REF!,MATCH($D632,#REF!,0),MATCH("AI"&amp;MONTH(BT$3),#REF!,0)),0))</f>
        <v>#REF!</v>
      </c>
      <c r="BU650" s="67" t="e">
        <f t="array" ref="BU650">((BU634*$G650*--(AND($BF650=0,$BG650=0))+$BF650+BU634*$BG650)*--(BU$3&gt;=$BH650))*(1+$BJ650*--(BU$3&gt;=$BK650))*--(IFERROR(MOD(MONTH(BU$3),$BI650),0)=0)*(1+IFERROR(INDEX(#REF!,MATCH($D632,#REF!,0),MATCH("AI"&amp;MONTH(BU$3),#REF!,0)),0))</f>
        <v>#REF!</v>
      </c>
      <c r="BV650" s="67" t="e">
        <f t="array" ref="BV650">((BV634*$G650*--(AND($BF650=0,$BG650=0))+$BF650+BV634*$BG650)*--(BV$3&gt;=$BH650))*(1+$BJ650*--(BV$3&gt;=$BK650))*--(IFERROR(MOD(MONTH(BV$3),$BI650),0)=0)*(1+IFERROR(INDEX(#REF!,MATCH($D632,#REF!,0),MATCH("AI"&amp;MONTH(BV$3),#REF!,0)),0))</f>
        <v>#REF!</v>
      </c>
      <c r="BW650" s="67" t="e">
        <f t="array" ref="BW650">((BW634*$G650*--(AND($BF650=0,$BG650=0))+$BF650+BW634*$BG650)*--(BW$3&gt;=$BH650))*(1+$BJ650*--(BW$3&gt;=$BK650))*--(IFERROR(MOD(MONTH(BW$3),$BI650),0)=0)*(1+IFERROR(INDEX(#REF!,MATCH($D632,#REF!,0),MATCH("AI"&amp;MONTH(BW$3),#REF!,0)),0))</f>
        <v>#REF!</v>
      </c>
      <c r="BX650" s="67" t="e">
        <f t="array" ref="BX650">((BX634*$G650*--(AND($BF650=0,$BG650=0))+$BF650+BX634*$BG650)*--(BX$3&gt;=$BH650))*(1+$BJ650*--(BX$3&gt;=$BK650))*--(IFERROR(MOD(MONTH(BX$3),$BI650),0)=0)*(1+IFERROR(INDEX(#REF!,MATCH($D632,#REF!,0),MATCH("AI"&amp;MONTH(BX$3),#REF!,0)),0))</f>
        <v>#REF!</v>
      </c>
      <c r="BY650" s="60"/>
      <c r="BZ650" s="87" t="e">
        <f t="shared" si="1822"/>
        <v>#REF!</v>
      </c>
      <c r="CA650" s="62" t="e">
        <f>BZ650/BZ634</f>
        <v>#REF!</v>
      </c>
      <c r="CB650" s="60"/>
      <c r="CC650" s="67" t="e">
        <f t="array" ref="CC650">((CC634*$G650*--(AND($BF650=0,$BG650=0))+$BF650+CC634*$BG650)*--(CC$3&gt;=$BH650))*(1+$BJ650*--(CC$3&gt;=$BK650))*--(IFERROR(MOD(MONTH(CC$3),$BI650),0)=0)*(1+IFERROR(INDEX(#REF!,MATCH($D632,#REF!,0),MATCH("AI"&amp;MONTH(CC$3),#REF!,0)),0))</f>
        <v>#REF!</v>
      </c>
      <c r="CD650" s="67" t="e">
        <f t="array" ref="CD650">((CD634*$G650*--(AND($BF650=0,$BG650=0))+$BF650+CD634*$BG650)*--(CD$3&gt;=$BH650))*(1+$BJ650*--(CD$3&gt;=$BK650))*--(IFERROR(MOD(MONTH(CD$3),$BI650),0)=0)*(1+IFERROR(INDEX(#REF!,MATCH($D632,#REF!,0),MATCH("AI"&amp;MONTH(CD$3),#REF!,0)),0))</f>
        <v>#REF!</v>
      </c>
      <c r="CE650" s="67" t="e">
        <f t="array" ref="CE650">((CE634*$G650*--(AND($BF650=0,$BG650=0))+$BF650+CE634*$BG650)*--(CE$3&gt;=$BH650))*(1+$BJ650*--(CE$3&gt;=$BK650))*--(IFERROR(MOD(MONTH(CE$3),$BI650),0)=0)*(1+IFERROR(INDEX(#REF!,MATCH($D632,#REF!,0),MATCH("AI"&amp;MONTH(CE$3),#REF!,0)),0))</f>
        <v>#REF!</v>
      </c>
      <c r="CF650" s="67" t="e">
        <f t="array" ref="CF650">((CF634*$G650*--(AND($BF650=0,$BG650=0))+$BF650+CF634*$BG650)*--(CF$3&gt;=$BH650))*(1+$BJ650*--(CF$3&gt;=$BK650))*--(IFERROR(MOD(MONTH(CF$3),$BI650),0)=0)*(1+IFERROR(INDEX(#REF!,MATCH($D632,#REF!,0),MATCH("AI"&amp;MONTH(CF$3),#REF!,0)),0))</f>
        <v>#REF!</v>
      </c>
      <c r="CG650" s="67" t="e">
        <f t="array" ref="CG650">((CG634*$G650*--(AND($BF650=0,$BG650=0))+$BF650+CG634*$BG650)*--(CG$3&gt;=$BH650))*(1+$BJ650*--(CG$3&gt;=$BK650))*--(IFERROR(MOD(MONTH(CG$3),$BI650),0)=0)*(1+IFERROR(INDEX(#REF!,MATCH($D632,#REF!,0),MATCH("AI"&amp;MONTH(CG$3),#REF!,0)),0))</f>
        <v>#REF!</v>
      </c>
      <c r="CH650" s="67" t="e">
        <f t="array" ref="CH650">((CH634*$G650*--(AND($BF650=0,$BG650=0))+$BF650+CH634*$BG650)*--(CH$3&gt;=$BH650))*(1+$BJ650*--(CH$3&gt;=$BK650))*--(IFERROR(MOD(MONTH(CH$3),$BI650),0)=0)*(1+IFERROR(INDEX(#REF!,MATCH($D632,#REF!,0),MATCH("AI"&amp;MONTH(CH$3),#REF!,0)),0))</f>
        <v>#REF!</v>
      </c>
      <c r="CI650" s="67" t="e">
        <f t="array" ref="CI650">((CI634*$G650*--(AND($BF650=0,$BG650=0))+$BF650+CI634*$BG650)*--(CI$3&gt;=$BH650))*(1+$BJ650*--(CI$3&gt;=$BK650))*--(IFERROR(MOD(MONTH(CI$3),$BI650),0)=0)*(1+IFERROR(INDEX(#REF!,MATCH($D632,#REF!,0),MATCH("AI"&amp;MONTH(CI$3),#REF!,0)),0))</f>
        <v>#REF!</v>
      </c>
      <c r="CJ650" s="67" t="e">
        <f t="array" ref="CJ650">((CJ634*$G650*--(AND($BF650=0,$BG650=0))+$BF650+CJ634*$BG650)*--(CJ$3&gt;=$BH650))*(1+$BJ650*--(CJ$3&gt;=$BK650))*--(IFERROR(MOD(MONTH(CJ$3),$BI650),0)=0)*(1+IFERROR(INDEX(#REF!,MATCH($D632,#REF!,0),MATCH("AI"&amp;MONTH(CJ$3),#REF!,0)),0))</f>
        <v>#REF!</v>
      </c>
      <c r="CK650" s="67" t="e">
        <f t="array" ref="CK650">((CK634*$G650*--(AND($BF650=0,$BG650=0))+$BF650+CK634*$BG650)*--(CK$3&gt;=$BH650))*(1+$BJ650*--(CK$3&gt;=$BK650))*--(IFERROR(MOD(MONTH(CK$3),$BI650),0)=0)*(1+IFERROR(INDEX(#REF!,MATCH($D632,#REF!,0),MATCH("AI"&amp;MONTH(CK$3),#REF!,0)),0))</f>
        <v>#REF!</v>
      </c>
      <c r="CL650" s="67" t="e">
        <f t="array" ref="CL650">((CL634*$G650*--(AND($BF650=0,$BG650=0))+$BF650+CL634*$BG650)*--(CL$3&gt;=$BH650))*(1+$BJ650*--(CL$3&gt;=$BK650))*--(IFERROR(MOD(MONTH(CL$3),$BI650),0)=0)*(1+IFERROR(INDEX(#REF!,MATCH($D632,#REF!,0),MATCH("AI"&amp;MONTH(CL$3),#REF!,0)),0))</f>
        <v>#REF!</v>
      </c>
      <c r="CM650" s="67" t="e">
        <f t="array" ref="CM650">((CM634*$G650*--(AND($BF650=0,$BG650=0))+$BF650+CM634*$BG650)*--(CM$3&gt;=$BH650))*(1+$BJ650*--(CM$3&gt;=$BK650))*--(IFERROR(MOD(MONTH(CM$3),$BI650),0)=0)*(1+IFERROR(INDEX(#REF!,MATCH($D632,#REF!,0),MATCH("AI"&amp;MONTH(CM$3),#REF!,0)),0))</f>
        <v>#REF!</v>
      </c>
      <c r="CN650" s="67" t="e">
        <f t="array" ref="CN650">((CN634*$G650*--(AND($BF650=0,$BG650=0))+$BF650+CN634*$BG650)*--(CN$3&gt;=$BH650))*(1+$BJ650*--(CN$3&gt;=$BK650))*--(IFERROR(MOD(MONTH(CN$3),$BI650),0)=0)*(1+IFERROR(INDEX(#REF!,MATCH($D632,#REF!,0),MATCH("AI"&amp;MONTH(CN$3),#REF!,0)),0))</f>
        <v>#REF!</v>
      </c>
      <c r="CO650" s="60"/>
      <c r="CP650" s="87" t="e">
        <f t="shared" si="1823"/>
        <v>#REF!</v>
      </c>
      <c r="CQ650" s="62" t="e">
        <f>CP650/CP634</f>
        <v>#REF!</v>
      </c>
    </row>
    <row r="651" spans="1:95" ht="10.5" customHeight="1" outlineLevel="1" x14ac:dyDescent="0.25">
      <c r="A651" s="70" t="str">
        <f t="shared" si="1818"/>
        <v>DespesaOutras despesas lojas</v>
      </c>
      <c r="B651" s="70" t="s">
        <v>53</v>
      </c>
      <c r="C651" s="70"/>
      <c r="D651" s="60" t="s">
        <v>69</v>
      </c>
      <c r="E651" s="60" t="e">
        <f>D632</f>
        <v>#REF!</v>
      </c>
      <c r="F651" s="60"/>
      <c r="G651" s="62">
        <v>-7.4249683158962554E-4</v>
      </c>
      <c r="H651" s="60"/>
      <c r="I651" s="67">
        <v>0</v>
      </c>
      <c r="J651" s="67">
        <v>0</v>
      </c>
      <c r="K651" s="67">
        <v>0</v>
      </c>
      <c r="L651" s="67">
        <v>0</v>
      </c>
      <c r="M651" s="67">
        <v>0</v>
      </c>
      <c r="N651" s="67">
        <v>0</v>
      </c>
      <c r="O651" s="67">
        <v>0</v>
      </c>
      <c r="P651" s="67">
        <v>0</v>
      </c>
      <c r="Q651" s="67">
        <v>0</v>
      </c>
      <c r="R651" s="67">
        <v>0</v>
      </c>
      <c r="S651" s="67">
        <v>0</v>
      </c>
      <c r="T651" s="67">
        <v>0</v>
      </c>
      <c r="U651" s="60"/>
      <c r="V651" s="87">
        <f t="shared" si="1819"/>
        <v>0</v>
      </c>
      <c r="W651" s="62" t="e">
        <f>V651/V634</f>
        <v>#REF!</v>
      </c>
      <c r="X651" s="60"/>
      <c r="Y651" s="67" t="e">
        <f t="shared" ref="Y651:AJ651" si="1893">SUM(Y652:Y655)</f>
        <v>#REF!</v>
      </c>
      <c r="Z651" s="67" t="e">
        <f t="shared" si="1893"/>
        <v>#REF!</v>
      </c>
      <c r="AA651" s="67" t="e">
        <f t="shared" si="1893"/>
        <v>#REF!</v>
      </c>
      <c r="AB651" s="67" t="e">
        <f t="shared" si="1893"/>
        <v>#REF!</v>
      </c>
      <c r="AC651" s="67" t="e">
        <f t="shared" si="1893"/>
        <v>#REF!</v>
      </c>
      <c r="AD651" s="67" t="e">
        <f t="shared" si="1893"/>
        <v>#REF!</v>
      </c>
      <c r="AE651" s="67" t="e">
        <f t="shared" si="1893"/>
        <v>#REF!</v>
      </c>
      <c r="AF651" s="67" t="e">
        <f t="shared" si="1893"/>
        <v>#REF!</v>
      </c>
      <c r="AG651" s="67" t="e">
        <f t="shared" si="1893"/>
        <v>#REF!</v>
      </c>
      <c r="AH651" s="67" t="e">
        <f t="shared" si="1893"/>
        <v>#REF!</v>
      </c>
      <c r="AI651" s="67" t="e">
        <f t="shared" si="1893"/>
        <v>#REF!</v>
      </c>
      <c r="AJ651" s="67" t="e">
        <f t="shared" si="1893"/>
        <v>#REF!</v>
      </c>
      <c r="AK651" s="60"/>
      <c r="AL651" s="87" t="e">
        <f t="shared" si="1820"/>
        <v>#REF!</v>
      </c>
      <c r="AM651" s="62" t="e">
        <f>AL651/AL634</f>
        <v>#REF!</v>
      </c>
      <c r="AN651" s="60" t="e">
        <f>D632&amp;D651</f>
        <v>#REF!</v>
      </c>
      <c r="AO651" s="67" t="e">
        <f t="shared" ref="AO651:AZ651" si="1894">SUM(AO652:AO655)</f>
        <v>#REF!</v>
      </c>
      <c r="AP651" s="67" t="e">
        <f t="shared" si="1894"/>
        <v>#REF!</v>
      </c>
      <c r="AQ651" s="67" t="e">
        <f t="shared" si="1894"/>
        <v>#REF!</v>
      </c>
      <c r="AR651" s="67" t="e">
        <f t="shared" si="1894"/>
        <v>#REF!</v>
      </c>
      <c r="AS651" s="67" t="e">
        <f t="shared" si="1894"/>
        <v>#REF!</v>
      </c>
      <c r="AT651" s="67" t="e">
        <f t="shared" si="1894"/>
        <v>#REF!</v>
      </c>
      <c r="AU651" s="67" t="e">
        <f t="shared" si="1894"/>
        <v>#REF!</v>
      </c>
      <c r="AV651" s="67" t="e">
        <f t="shared" si="1894"/>
        <v>#REF!</v>
      </c>
      <c r="AW651" s="67" t="e">
        <f t="shared" si="1894"/>
        <v>#REF!</v>
      </c>
      <c r="AX651" s="67" t="e">
        <f t="shared" si="1894"/>
        <v>#REF!</v>
      </c>
      <c r="AY651" s="67" t="e">
        <f t="shared" si="1894"/>
        <v>#REF!</v>
      </c>
      <c r="AZ651" s="67" t="e">
        <f t="shared" si="1894"/>
        <v>#REF!</v>
      </c>
      <c r="BA651" s="60"/>
      <c r="BB651" s="87" t="e">
        <f t="shared" si="1821"/>
        <v>#REF!</v>
      </c>
      <c r="BC651" s="62" t="e">
        <f>BB651/BB634</f>
        <v>#REF!</v>
      </c>
      <c r="BD651" s="60"/>
      <c r="BE651" s="67">
        <f t="shared" ref="BE651:BG655" si="1895">INDEX($BE$4:$BK$115,MATCH($D651,$D$4:$D$115,0),MATCH(BE$475,$BE$4:$BK$4,0))</f>
        <v>0</v>
      </c>
      <c r="BF651" s="119">
        <f t="shared" si="1895"/>
        <v>0</v>
      </c>
      <c r="BG651" s="120">
        <f t="shared" si="1895"/>
        <v>0</v>
      </c>
      <c r="BH651" s="121" t="e">
        <f>BH634</f>
        <v>#REF!</v>
      </c>
      <c r="BI651" s="121">
        <f t="shared" ref="BI651:BK658" si="1896">INDEX($BE$4:$BK$115,MATCH($D651,$D$4:$D$115,0),MATCH(BI$475,$BE$4:$BK$4,0))</f>
        <v>0</v>
      </c>
      <c r="BJ651" s="120">
        <f t="shared" si="1896"/>
        <v>0</v>
      </c>
      <c r="BK651" s="121">
        <f t="shared" si="1896"/>
        <v>0</v>
      </c>
      <c r="BL651" s="60"/>
      <c r="BM651" s="67" t="e">
        <f t="shared" ref="BM651:BX651" si="1897">SUM(BM652:BM655)</f>
        <v>#REF!</v>
      </c>
      <c r="BN651" s="67" t="e">
        <f t="shared" si="1897"/>
        <v>#REF!</v>
      </c>
      <c r="BO651" s="67" t="e">
        <f t="shared" si="1897"/>
        <v>#REF!</v>
      </c>
      <c r="BP651" s="67" t="e">
        <f t="shared" si="1897"/>
        <v>#REF!</v>
      </c>
      <c r="BQ651" s="67" t="e">
        <f t="shared" si="1897"/>
        <v>#REF!</v>
      </c>
      <c r="BR651" s="67" t="e">
        <f t="shared" si="1897"/>
        <v>#REF!</v>
      </c>
      <c r="BS651" s="67" t="e">
        <f t="shared" si="1897"/>
        <v>#REF!</v>
      </c>
      <c r="BT651" s="67" t="e">
        <f t="shared" si="1897"/>
        <v>#REF!</v>
      </c>
      <c r="BU651" s="67" t="e">
        <f t="shared" si="1897"/>
        <v>#REF!</v>
      </c>
      <c r="BV651" s="67" t="e">
        <f t="shared" si="1897"/>
        <v>#REF!</v>
      </c>
      <c r="BW651" s="67" t="e">
        <f t="shared" si="1897"/>
        <v>#REF!</v>
      </c>
      <c r="BX651" s="67" t="e">
        <f t="shared" si="1897"/>
        <v>#REF!</v>
      </c>
      <c r="BY651" s="60"/>
      <c r="BZ651" s="87" t="e">
        <f t="shared" si="1822"/>
        <v>#REF!</v>
      </c>
      <c r="CA651" s="62" t="e">
        <f>BZ651/BZ634</f>
        <v>#REF!</v>
      </c>
      <c r="CB651" s="60"/>
      <c r="CC651" s="67" t="e">
        <f t="shared" ref="CC651:CN651" si="1898">SUM(CC652:CC655)</f>
        <v>#REF!</v>
      </c>
      <c r="CD651" s="67" t="e">
        <f t="shared" si="1898"/>
        <v>#REF!</v>
      </c>
      <c r="CE651" s="67" t="e">
        <f t="shared" si="1898"/>
        <v>#REF!</v>
      </c>
      <c r="CF651" s="67" t="e">
        <f t="shared" si="1898"/>
        <v>#REF!</v>
      </c>
      <c r="CG651" s="67" t="e">
        <f t="shared" si="1898"/>
        <v>#REF!</v>
      </c>
      <c r="CH651" s="67" t="e">
        <f t="shared" si="1898"/>
        <v>#REF!</v>
      </c>
      <c r="CI651" s="67" t="e">
        <f t="shared" si="1898"/>
        <v>#REF!</v>
      </c>
      <c r="CJ651" s="67" t="e">
        <f t="shared" si="1898"/>
        <v>#REF!</v>
      </c>
      <c r="CK651" s="67" t="e">
        <f t="shared" si="1898"/>
        <v>#REF!</v>
      </c>
      <c r="CL651" s="67" t="e">
        <f t="shared" si="1898"/>
        <v>#REF!</v>
      </c>
      <c r="CM651" s="67" t="e">
        <f t="shared" si="1898"/>
        <v>#REF!</v>
      </c>
      <c r="CN651" s="67" t="e">
        <f t="shared" si="1898"/>
        <v>#REF!</v>
      </c>
      <c r="CO651" s="60"/>
      <c r="CP651" s="87" t="e">
        <f t="shared" si="1823"/>
        <v>#REF!</v>
      </c>
      <c r="CQ651" s="62" t="e">
        <f>CP651/CP634</f>
        <v>#REF!</v>
      </c>
    </row>
    <row r="652" spans="1:95" ht="10.5" customHeight="1" outlineLevel="2" x14ac:dyDescent="0.25">
      <c r="A652" s="70" t="str">
        <f t="shared" si="1818"/>
        <v>DespesaEscritório/informática/caixinha</v>
      </c>
      <c r="B652" s="114" t="s">
        <v>53</v>
      </c>
      <c r="C652" s="78" t="s">
        <v>258</v>
      </c>
      <c r="D652" s="79" t="s">
        <v>259</v>
      </c>
      <c r="E652" s="79" t="e">
        <f>D632</f>
        <v>#REF!</v>
      </c>
      <c r="F652" s="79"/>
      <c r="G652" s="85">
        <v>0</v>
      </c>
      <c r="H652" s="79"/>
      <c r="I652" s="94">
        <v>0</v>
      </c>
      <c r="J652" s="94">
        <v>0</v>
      </c>
      <c r="K652" s="94">
        <v>0</v>
      </c>
      <c r="L652" s="94">
        <v>0</v>
      </c>
      <c r="M652" s="94">
        <v>0</v>
      </c>
      <c r="N652" s="94">
        <v>0</v>
      </c>
      <c r="O652" s="94">
        <v>0</v>
      </c>
      <c r="P652" s="94">
        <v>0</v>
      </c>
      <c r="Q652" s="94">
        <v>0</v>
      </c>
      <c r="R652" s="94">
        <v>0</v>
      </c>
      <c r="S652" s="94">
        <v>0</v>
      </c>
      <c r="T652" s="94">
        <v>0</v>
      </c>
      <c r="U652" s="79"/>
      <c r="V652" s="80"/>
      <c r="W652" s="85" t="e">
        <f>V652/V634</f>
        <v>#REF!</v>
      </c>
      <c r="X652" s="60"/>
      <c r="Y652" s="94" t="e">
        <f t="shared" ref="Y652:AJ652" si="1899">(Y634*$G652*--(AND($BF652=0,$BG652=0))+$BF652+Y634*$BG652)*--(Y$3&gt;=$BH652)*((1+$BJ652)*--(Y$3&gt;=$BH652))</f>
        <v>#REF!</v>
      </c>
      <c r="Z652" s="94" t="e">
        <f t="shared" si="1899"/>
        <v>#REF!</v>
      </c>
      <c r="AA652" s="94" t="e">
        <f t="shared" si="1899"/>
        <v>#REF!</v>
      </c>
      <c r="AB652" s="94" t="e">
        <f t="shared" si="1899"/>
        <v>#REF!</v>
      </c>
      <c r="AC652" s="94" t="e">
        <f t="shared" si="1899"/>
        <v>#REF!</v>
      </c>
      <c r="AD652" s="94" t="e">
        <f t="shared" si="1899"/>
        <v>#REF!</v>
      </c>
      <c r="AE652" s="94" t="e">
        <f t="shared" si="1899"/>
        <v>#REF!</v>
      </c>
      <c r="AF652" s="94" t="e">
        <f t="shared" si="1899"/>
        <v>#REF!</v>
      </c>
      <c r="AG652" s="94" t="e">
        <f t="shared" si="1899"/>
        <v>#REF!</v>
      </c>
      <c r="AH652" s="94" t="e">
        <f t="shared" si="1899"/>
        <v>#REF!</v>
      </c>
      <c r="AI652" s="94" t="e">
        <f t="shared" si="1899"/>
        <v>#REF!</v>
      </c>
      <c r="AJ652" s="94" t="e">
        <f t="shared" si="1899"/>
        <v>#REF!</v>
      </c>
      <c r="AK652" s="79"/>
      <c r="AL652" s="80"/>
      <c r="AM652" s="85" t="e">
        <f>AL652/AL634</f>
        <v>#REF!</v>
      </c>
      <c r="AN652" s="60" t="e">
        <f>D632&amp;D652</f>
        <v>#REF!</v>
      </c>
      <c r="AO652" s="94" t="e">
        <f t="shared" ref="AO652:AZ652" si="1900">(AO634*$G652*--(AND($BF652=0,$BG652=0))+$BF652+AO634*$BG652)*--(AO$3&gt;=$BH652)*((1+$BJ652)*--(AO$3&gt;=$BH652))</f>
        <v>#REF!</v>
      </c>
      <c r="AP652" s="94" t="e">
        <f t="shared" si="1900"/>
        <v>#REF!</v>
      </c>
      <c r="AQ652" s="94" t="e">
        <f t="shared" si="1900"/>
        <v>#REF!</v>
      </c>
      <c r="AR652" s="94" t="e">
        <f t="shared" si="1900"/>
        <v>#REF!</v>
      </c>
      <c r="AS652" s="94" t="e">
        <f t="shared" si="1900"/>
        <v>#REF!</v>
      </c>
      <c r="AT652" s="94" t="e">
        <f t="shared" si="1900"/>
        <v>#REF!</v>
      </c>
      <c r="AU652" s="94" t="e">
        <f t="shared" si="1900"/>
        <v>#REF!</v>
      </c>
      <c r="AV652" s="94" t="e">
        <f t="shared" si="1900"/>
        <v>#REF!</v>
      </c>
      <c r="AW652" s="94" t="e">
        <f t="shared" si="1900"/>
        <v>#REF!</v>
      </c>
      <c r="AX652" s="94" t="e">
        <f t="shared" si="1900"/>
        <v>#REF!</v>
      </c>
      <c r="AY652" s="94" t="e">
        <f t="shared" si="1900"/>
        <v>#REF!</v>
      </c>
      <c r="AZ652" s="94" t="e">
        <f t="shared" si="1900"/>
        <v>#REF!</v>
      </c>
      <c r="BA652" s="79"/>
      <c r="BB652" s="80"/>
      <c r="BC652" s="85" t="e">
        <f>BB652/BB634</f>
        <v>#REF!</v>
      </c>
      <c r="BD652" s="60"/>
      <c r="BE652" s="94">
        <f t="shared" si="1895"/>
        <v>0</v>
      </c>
      <c r="BF652" s="115">
        <f t="shared" si="1895"/>
        <v>0</v>
      </c>
      <c r="BG652" s="112">
        <f t="shared" si="1895"/>
        <v>0</v>
      </c>
      <c r="BH652" s="111" t="e">
        <f>BH634</f>
        <v>#REF!</v>
      </c>
      <c r="BI652" s="111">
        <f t="shared" si="1896"/>
        <v>0</v>
      </c>
      <c r="BJ652" s="112">
        <f t="shared" si="1896"/>
        <v>0</v>
      </c>
      <c r="BK652" s="111">
        <f t="shared" si="1896"/>
        <v>0</v>
      </c>
      <c r="BL652" s="60"/>
      <c r="BM652" s="94" t="e">
        <f t="shared" ref="BM652:BX652" si="1901">(BM634*$G652*--(AND($BF652=0,$BG652=0))+$BF652+BM634*$BG652)*--(BM$3&gt;=$BH652)*((1+$BJ652)*--(BM$3&gt;=$BH652))</f>
        <v>#REF!</v>
      </c>
      <c r="BN652" s="94" t="e">
        <f t="shared" si="1901"/>
        <v>#REF!</v>
      </c>
      <c r="BO652" s="94" t="e">
        <f t="shared" si="1901"/>
        <v>#REF!</v>
      </c>
      <c r="BP652" s="94" t="e">
        <f t="shared" si="1901"/>
        <v>#REF!</v>
      </c>
      <c r="BQ652" s="94" t="e">
        <f t="shared" si="1901"/>
        <v>#REF!</v>
      </c>
      <c r="BR652" s="94" t="e">
        <f t="shared" si="1901"/>
        <v>#REF!</v>
      </c>
      <c r="BS652" s="94" t="e">
        <f t="shared" si="1901"/>
        <v>#REF!</v>
      </c>
      <c r="BT652" s="94" t="e">
        <f t="shared" si="1901"/>
        <v>#REF!</v>
      </c>
      <c r="BU652" s="94" t="e">
        <f t="shared" si="1901"/>
        <v>#REF!</v>
      </c>
      <c r="BV652" s="94" t="e">
        <f t="shared" si="1901"/>
        <v>#REF!</v>
      </c>
      <c r="BW652" s="94" t="e">
        <f t="shared" si="1901"/>
        <v>#REF!</v>
      </c>
      <c r="BX652" s="94" t="e">
        <f t="shared" si="1901"/>
        <v>#REF!</v>
      </c>
      <c r="BY652" s="79"/>
      <c r="BZ652" s="80"/>
      <c r="CA652" s="85" t="e">
        <f>BZ652/BZ634</f>
        <v>#REF!</v>
      </c>
      <c r="CB652" s="60"/>
      <c r="CC652" s="94" t="e">
        <f t="shared" ref="CC652:CN652" si="1902">(CC634*$G652*--(AND($BF652=0,$BG652=0))+$BF652+CC634*$BG652)*--(CC$3&gt;=$BH652)*((1+$BJ652)*--(CC$3&gt;=$BH652))</f>
        <v>#REF!</v>
      </c>
      <c r="CD652" s="94" t="e">
        <f t="shared" si="1902"/>
        <v>#REF!</v>
      </c>
      <c r="CE652" s="94" t="e">
        <f t="shared" si="1902"/>
        <v>#REF!</v>
      </c>
      <c r="CF652" s="94" t="e">
        <f t="shared" si="1902"/>
        <v>#REF!</v>
      </c>
      <c r="CG652" s="94" t="e">
        <f t="shared" si="1902"/>
        <v>#REF!</v>
      </c>
      <c r="CH652" s="94" t="e">
        <f t="shared" si="1902"/>
        <v>#REF!</v>
      </c>
      <c r="CI652" s="94" t="e">
        <f t="shared" si="1902"/>
        <v>#REF!</v>
      </c>
      <c r="CJ652" s="94" t="e">
        <f t="shared" si="1902"/>
        <v>#REF!</v>
      </c>
      <c r="CK652" s="94" t="e">
        <f t="shared" si="1902"/>
        <v>#REF!</v>
      </c>
      <c r="CL652" s="94" t="e">
        <f t="shared" si="1902"/>
        <v>#REF!</v>
      </c>
      <c r="CM652" s="94" t="e">
        <f t="shared" si="1902"/>
        <v>#REF!</v>
      </c>
      <c r="CN652" s="94" t="e">
        <f t="shared" si="1902"/>
        <v>#REF!</v>
      </c>
      <c r="CO652" s="79"/>
      <c r="CP652" s="80"/>
      <c r="CQ652" s="85" t="e">
        <f>CP652/CP634</f>
        <v>#REF!</v>
      </c>
    </row>
    <row r="653" spans="1:95" ht="10.5" customHeight="1" outlineLevel="2" x14ac:dyDescent="0.25">
      <c r="A653" s="70" t="str">
        <f t="shared" si="1818"/>
        <v>DespesaGráfica</v>
      </c>
      <c r="B653" s="114" t="s">
        <v>53</v>
      </c>
      <c r="C653" s="78" t="s">
        <v>260</v>
      </c>
      <c r="D653" s="79" t="s">
        <v>260</v>
      </c>
      <c r="E653" s="79" t="e">
        <f>D632</f>
        <v>#REF!</v>
      </c>
      <c r="F653" s="79"/>
      <c r="G653" s="85">
        <v>0</v>
      </c>
      <c r="H653" s="79"/>
      <c r="I653" s="94">
        <v>0</v>
      </c>
      <c r="J653" s="94">
        <v>0</v>
      </c>
      <c r="K653" s="94">
        <v>0</v>
      </c>
      <c r="L653" s="94">
        <v>0</v>
      </c>
      <c r="M653" s="94">
        <v>0</v>
      </c>
      <c r="N653" s="94">
        <v>0</v>
      </c>
      <c r="O653" s="94">
        <v>0</v>
      </c>
      <c r="P653" s="94">
        <v>0</v>
      </c>
      <c r="Q653" s="94">
        <v>0</v>
      </c>
      <c r="R653" s="94">
        <v>0</v>
      </c>
      <c r="S653" s="94">
        <v>0</v>
      </c>
      <c r="T653" s="94">
        <v>0</v>
      </c>
      <c r="U653" s="79"/>
      <c r="V653" s="80"/>
      <c r="W653" s="85" t="e">
        <f>V653/V634</f>
        <v>#REF!</v>
      </c>
      <c r="X653" s="60"/>
      <c r="Y653" s="94" t="e">
        <f t="shared" ref="Y653:AJ653" si="1903">(Y634*$G653*--(AND($BF653=0,$BG653=0))+$BF653+Y634*$BG653)*--(Y$3&gt;=$BH653)*((1+$BJ653)*--(Y$3&gt;=$BH653))</f>
        <v>#REF!</v>
      </c>
      <c r="Z653" s="94" t="e">
        <f t="shared" si="1903"/>
        <v>#REF!</v>
      </c>
      <c r="AA653" s="94" t="e">
        <f t="shared" si="1903"/>
        <v>#REF!</v>
      </c>
      <c r="AB653" s="94" t="e">
        <f t="shared" si="1903"/>
        <v>#REF!</v>
      </c>
      <c r="AC653" s="94" t="e">
        <f t="shared" si="1903"/>
        <v>#REF!</v>
      </c>
      <c r="AD653" s="94" t="e">
        <f t="shared" si="1903"/>
        <v>#REF!</v>
      </c>
      <c r="AE653" s="94" t="e">
        <f t="shared" si="1903"/>
        <v>#REF!</v>
      </c>
      <c r="AF653" s="94" t="e">
        <f t="shared" si="1903"/>
        <v>#REF!</v>
      </c>
      <c r="AG653" s="94" t="e">
        <f t="shared" si="1903"/>
        <v>#REF!</v>
      </c>
      <c r="AH653" s="94" t="e">
        <f t="shared" si="1903"/>
        <v>#REF!</v>
      </c>
      <c r="AI653" s="94" t="e">
        <f t="shared" si="1903"/>
        <v>#REF!</v>
      </c>
      <c r="AJ653" s="94" t="e">
        <f t="shared" si="1903"/>
        <v>#REF!</v>
      </c>
      <c r="AK653" s="79"/>
      <c r="AL653" s="80"/>
      <c r="AM653" s="85" t="e">
        <f>AL653/AL634</f>
        <v>#REF!</v>
      </c>
      <c r="AN653" s="60" t="e">
        <f>D632&amp;D653</f>
        <v>#REF!</v>
      </c>
      <c r="AO653" s="94" t="e">
        <f t="shared" ref="AO653:AZ653" si="1904">(AO634*$G653*--(AND($BF653=0,$BG653=0))+$BF653+AO634*$BG653)*--(AO$3&gt;=$BH653)*((1+$BJ653)*--(AO$3&gt;=$BH653))</f>
        <v>#REF!</v>
      </c>
      <c r="AP653" s="94" t="e">
        <f t="shared" si="1904"/>
        <v>#REF!</v>
      </c>
      <c r="AQ653" s="94" t="e">
        <f t="shared" si="1904"/>
        <v>#REF!</v>
      </c>
      <c r="AR653" s="94" t="e">
        <f t="shared" si="1904"/>
        <v>#REF!</v>
      </c>
      <c r="AS653" s="94" t="e">
        <f t="shared" si="1904"/>
        <v>#REF!</v>
      </c>
      <c r="AT653" s="94" t="e">
        <f t="shared" si="1904"/>
        <v>#REF!</v>
      </c>
      <c r="AU653" s="94" t="e">
        <f t="shared" si="1904"/>
        <v>#REF!</v>
      </c>
      <c r="AV653" s="94" t="e">
        <f t="shared" si="1904"/>
        <v>#REF!</v>
      </c>
      <c r="AW653" s="94" t="e">
        <f t="shared" si="1904"/>
        <v>#REF!</v>
      </c>
      <c r="AX653" s="94" t="e">
        <f t="shared" si="1904"/>
        <v>#REF!</v>
      </c>
      <c r="AY653" s="94" t="e">
        <f t="shared" si="1904"/>
        <v>#REF!</v>
      </c>
      <c r="AZ653" s="94" t="e">
        <f t="shared" si="1904"/>
        <v>#REF!</v>
      </c>
      <c r="BA653" s="79"/>
      <c r="BB653" s="80"/>
      <c r="BC653" s="85" t="e">
        <f>BB653/BB634</f>
        <v>#REF!</v>
      </c>
      <c r="BD653" s="60"/>
      <c r="BE653" s="94">
        <f t="shared" si="1895"/>
        <v>0</v>
      </c>
      <c r="BF653" s="115">
        <f t="shared" si="1895"/>
        <v>-300</v>
      </c>
      <c r="BG653" s="112">
        <f t="shared" si="1895"/>
        <v>0</v>
      </c>
      <c r="BH653" s="111" t="e">
        <f>BH634</f>
        <v>#REF!</v>
      </c>
      <c r="BI653" s="111">
        <f t="shared" si="1896"/>
        <v>0</v>
      </c>
      <c r="BJ653" s="112">
        <f t="shared" si="1896"/>
        <v>0</v>
      </c>
      <c r="BK653" s="111">
        <f t="shared" si="1896"/>
        <v>0</v>
      </c>
      <c r="BL653" s="60"/>
      <c r="BM653" s="94" t="e">
        <f t="shared" ref="BM653:BX653" si="1905">(BM634*$G653*--(AND($BF653=0,$BG653=0))+$BF653+BM634*$BG653)*--(BM$3&gt;=$BH653)*((1+$BJ653)*--(BM$3&gt;=$BH653))</f>
        <v>#REF!</v>
      </c>
      <c r="BN653" s="94" t="e">
        <f t="shared" si="1905"/>
        <v>#REF!</v>
      </c>
      <c r="BO653" s="94" t="e">
        <f t="shared" si="1905"/>
        <v>#REF!</v>
      </c>
      <c r="BP653" s="94" t="e">
        <f t="shared" si="1905"/>
        <v>#REF!</v>
      </c>
      <c r="BQ653" s="94" t="e">
        <f t="shared" si="1905"/>
        <v>#REF!</v>
      </c>
      <c r="BR653" s="94" t="e">
        <f t="shared" si="1905"/>
        <v>#REF!</v>
      </c>
      <c r="BS653" s="94" t="e">
        <f t="shared" si="1905"/>
        <v>#REF!</v>
      </c>
      <c r="BT653" s="94" t="e">
        <f t="shared" si="1905"/>
        <v>#REF!</v>
      </c>
      <c r="BU653" s="94" t="e">
        <f t="shared" si="1905"/>
        <v>#REF!</v>
      </c>
      <c r="BV653" s="94" t="e">
        <f t="shared" si="1905"/>
        <v>#REF!</v>
      </c>
      <c r="BW653" s="94" t="e">
        <f t="shared" si="1905"/>
        <v>#REF!</v>
      </c>
      <c r="BX653" s="94" t="e">
        <f t="shared" si="1905"/>
        <v>#REF!</v>
      </c>
      <c r="BY653" s="79"/>
      <c r="BZ653" s="80"/>
      <c r="CA653" s="85" t="e">
        <f>BZ653/BZ634</f>
        <v>#REF!</v>
      </c>
      <c r="CB653" s="60"/>
      <c r="CC653" s="94" t="e">
        <f t="shared" ref="CC653:CN653" si="1906">(CC634*$G653*--(AND($BF653=0,$BG653=0))+$BF653+CC634*$BG653)*--(CC$3&gt;=$BH653)*((1+$BJ653)*--(CC$3&gt;=$BH653))</f>
        <v>#REF!</v>
      </c>
      <c r="CD653" s="94" t="e">
        <f t="shared" si="1906"/>
        <v>#REF!</v>
      </c>
      <c r="CE653" s="94" t="e">
        <f t="shared" si="1906"/>
        <v>#REF!</v>
      </c>
      <c r="CF653" s="94" t="e">
        <f t="shared" si="1906"/>
        <v>#REF!</v>
      </c>
      <c r="CG653" s="94" t="e">
        <f t="shared" si="1906"/>
        <v>#REF!</v>
      </c>
      <c r="CH653" s="94" t="e">
        <f t="shared" si="1906"/>
        <v>#REF!</v>
      </c>
      <c r="CI653" s="94" t="e">
        <f t="shared" si="1906"/>
        <v>#REF!</v>
      </c>
      <c r="CJ653" s="94" t="e">
        <f t="shared" si="1906"/>
        <v>#REF!</v>
      </c>
      <c r="CK653" s="94" t="e">
        <f t="shared" si="1906"/>
        <v>#REF!</v>
      </c>
      <c r="CL653" s="94" t="e">
        <f t="shared" si="1906"/>
        <v>#REF!</v>
      </c>
      <c r="CM653" s="94" t="e">
        <f t="shared" si="1906"/>
        <v>#REF!</v>
      </c>
      <c r="CN653" s="94" t="e">
        <f t="shared" si="1906"/>
        <v>#REF!</v>
      </c>
      <c r="CO653" s="79"/>
      <c r="CP653" s="80"/>
      <c r="CQ653" s="85" t="e">
        <f>CP653/CP634</f>
        <v>#REF!</v>
      </c>
    </row>
    <row r="654" spans="1:95" ht="10.5" customHeight="1" outlineLevel="2" x14ac:dyDescent="0.25">
      <c r="A654" s="70" t="str">
        <f t="shared" si="1818"/>
        <v>DespesaTáxi/motoboy</v>
      </c>
      <c r="B654" s="114" t="s">
        <v>53</v>
      </c>
      <c r="C654" s="78" t="s">
        <v>261</v>
      </c>
      <c r="D654" s="79" t="s">
        <v>262</v>
      </c>
      <c r="E654" s="79" t="e">
        <f>D632</f>
        <v>#REF!</v>
      </c>
      <c r="F654" s="79"/>
      <c r="G654" s="85">
        <v>0</v>
      </c>
      <c r="H654" s="79"/>
      <c r="I654" s="94">
        <v>0</v>
      </c>
      <c r="J654" s="94">
        <v>0</v>
      </c>
      <c r="K654" s="94">
        <v>0</v>
      </c>
      <c r="L654" s="94">
        <v>0</v>
      </c>
      <c r="M654" s="94">
        <v>0</v>
      </c>
      <c r="N654" s="94">
        <v>0</v>
      </c>
      <c r="O654" s="94">
        <v>0</v>
      </c>
      <c r="P654" s="94">
        <v>0</v>
      </c>
      <c r="Q654" s="94">
        <v>0</v>
      </c>
      <c r="R654" s="94">
        <v>0</v>
      </c>
      <c r="S654" s="94">
        <v>0</v>
      </c>
      <c r="T654" s="94">
        <v>0</v>
      </c>
      <c r="U654" s="79"/>
      <c r="V654" s="80"/>
      <c r="W654" s="85" t="e">
        <f>V654/V634</f>
        <v>#REF!</v>
      </c>
      <c r="X654" s="60"/>
      <c r="Y654" s="94" t="e">
        <f t="shared" ref="Y654:AJ654" si="1907">(Y634*$G654*--(AND($BF654=0,$BG654=0))+$BF654+Y634*$BG654)*--(Y$3&gt;=$BH654)*((1+$BJ654)*--(Y$3&gt;=$BH654))</f>
        <v>#REF!</v>
      </c>
      <c r="Z654" s="94" t="e">
        <f t="shared" si="1907"/>
        <v>#REF!</v>
      </c>
      <c r="AA654" s="94" t="e">
        <f t="shared" si="1907"/>
        <v>#REF!</v>
      </c>
      <c r="AB654" s="94" t="e">
        <f t="shared" si="1907"/>
        <v>#REF!</v>
      </c>
      <c r="AC654" s="94" t="e">
        <f t="shared" si="1907"/>
        <v>#REF!</v>
      </c>
      <c r="AD654" s="94" t="e">
        <f t="shared" si="1907"/>
        <v>#REF!</v>
      </c>
      <c r="AE654" s="94" t="e">
        <f t="shared" si="1907"/>
        <v>#REF!</v>
      </c>
      <c r="AF654" s="94" t="e">
        <f t="shared" si="1907"/>
        <v>#REF!</v>
      </c>
      <c r="AG654" s="94" t="e">
        <f t="shared" si="1907"/>
        <v>#REF!</v>
      </c>
      <c r="AH654" s="94" t="e">
        <f t="shared" si="1907"/>
        <v>#REF!</v>
      </c>
      <c r="AI654" s="94" t="e">
        <f t="shared" si="1907"/>
        <v>#REF!</v>
      </c>
      <c r="AJ654" s="94" t="e">
        <f t="shared" si="1907"/>
        <v>#REF!</v>
      </c>
      <c r="AK654" s="79"/>
      <c r="AL654" s="80"/>
      <c r="AM654" s="85" t="e">
        <f>AL654/AL634</f>
        <v>#REF!</v>
      </c>
      <c r="AN654" s="60" t="e">
        <f>D632&amp;D654</f>
        <v>#REF!</v>
      </c>
      <c r="AO654" s="94" t="e">
        <f t="shared" ref="AO654:AZ654" si="1908">(AO634*$G654*--(AND($BF654=0,$BG654=0))+$BF654+AO634*$BG654)*--(AO$3&gt;=$BH654)*((1+$BJ654)*--(AO$3&gt;=$BH654))</f>
        <v>#REF!</v>
      </c>
      <c r="AP654" s="94" t="e">
        <f t="shared" si="1908"/>
        <v>#REF!</v>
      </c>
      <c r="AQ654" s="94" t="e">
        <f t="shared" si="1908"/>
        <v>#REF!</v>
      </c>
      <c r="AR654" s="94" t="e">
        <f t="shared" si="1908"/>
        <v>#REF!</v>
      </c>
      <c r="AS654" s="94" t="e">
        <f t="shared" si="1908"/>
        <v>#REF!</v>
      </c>
      <c r="AT654" s="94" t="e">
        <f t="shared" si="1908"/>
        <v>#REF!</v>
      </c>
      <c r="AU654" s="94" t="e">
        <f t="shared" si="1908"/>
        <v>#REF!</v>
      </c>
      <c r="AV654" s="94" t="e">
        <f t="shared" si="1908"/>
        <v>#REF!</v>
      </c>
      <c r="AW654" s="94" t="e">
        <f t="shared" si="1908"/>
        <v>#REF!</v>
      </c>
      <c r="AX654" s="94" t="e">
        <f t="shared" si="1908"/>
        <v>#REF!</v>
      </c>
      <c r="AY654" s="94" t="e">
        <f t="shared" si="1908"/>
        <v>#REF!</v>
      </c>
      <c r="AZ654" s="94" t="e">
        <f t="shared" si="1908"/>
        <v>#REF!</v>
      </c>
      <c r="BA654" s="79"/>
      <c r="BB654" s="80"/>
      <c r="BC654" s="85" t="e">
        <f>BB654/BB634</f>
        <v>#REF!</v>
      </c>
      <c r="BD654" s="60"/>
      <c r="BE654" s="94">
        <f t="shared" si="1895"/>
        <v>0</v>
      </c>
      <c r="BF654" s="115">
        <f t="shared" si="1895"/>
        <v>0</v>
      </c>
      <c r="BG654" s="112">
        <f t="shared" si="1895"/>
        <v>0</v>
      </c>
      <c r="BH654" s="111" t="e">
        <f>BH634</f>
        <v>#REF!</v>
      </c>
      <c r="BI654" s="111">
        <f t="shared" si="1896"/>
        <v>0</v>
      </c>
      <c r="BJ654" s="112">
        <f t="shared" si="1896"/>
        <v>0</v>
      </c>
      <c r="BK654" s="111">
        <f t="shared" si="1896"/>
        <v>0</v>
      </c>
      <c r="BL654" s="60"/>
      <c r="BM654" s="94" t="e">
        <f t="shared" ref="BM654:BX654" si="1909">(BM634*$G654*--(AND($BF654=0,$BG654=0))+$BF654+BM634*$BG654)*--(BM$3&gt;=$BH654)*((1+$BJ654)*--(BM$3&gt;=$BH654))</f>
        <v>#REF!</v>
      </c>
      <c r="BN654" s="94" t="e">
        <f t="shared" si="1909"/>
        <v>#REF!</v>
      </c>
      <c r="BO654" s="94" t="e">
        <f t="shared" si="1909"/>
        <v>#REF!</v>
      </c>
      <c r="BP654" s="94" t="e">
        <f t="shared" si="1909"/>
        <v>#REF!</v>
      </c>
      <c r="BQ654" s="94" t="e">
        <f t="shared" si="1909"/>
        <v>#REF!</v>
      </c>
      <c r="BR654" s="94" t="e">
        <f t="shared" si="1909"/>
        <v>#REF!</v>
      </c>
      <c r="BS654" s="94" t="e">
        <f t="shared" si="1909"/>
        <v>#REF!</v>
      </c>
      <c r="BT654" s="94" t="e">
        <f t="shared" si="1909"/>
        <v>#REF!</v>
      </c>
      <c r="BU654" s="94" t="e">
        <f t="shared" si="1909"/>
        <v>#REF!</v>
      </c>
      <c r="BV654" s="94" t="e">
        <f t="shared" si="1909"/>
        <v>#REF!</v>
      </c>
      <c r="BW654" s="94" t="e">
        <f t="shared" si="1909"/>
        <v>#REF!</v>
      </c>
      <c r="BX654" s="94" t="e">
        <f t="shared" si="1909"/>
        <v>#REF!</v>
      </c>
      <c r="BY654" s="79"/>
      <c r="BZ654" s="80"/>
      <c r="CA654" s="85" t="e">
        <f>BZ654/BZ634</f>
        <v>#REF!</v>
      </c>
      <c r="CB654" s="60"/>
      <c r="CC654" s="94" t="e">
        <f t="shared" ref="CC654:CN654" si="1910">(CC634*$G654*--(AND($BF654=0,$BG654=0))+$BF654+CC634*$BG654)*--(CC$3&gt;=$BH654)*((1+$BJ654)*--(CC$3&gt;=$BH654))</f>
        <v>#REF!</v>
      </c>
      <c r="CD654" s="94" t="e">
        <f t="shared" si="1910"/>
        <v>#REF!</v>
      </c>
      <c r="CE654" s="94" t="e">
        <f t="shared" si="1910"/>
        <v>#REF!</v>
      </c>
      <c r="CF654" s="94" t="e">
        <f t="shared" si="1910"/>
        <v>#REF!</v>
      </c>
      <c r="CG654" s="94" t="e">
        <f t="shared" si="1910"/>
        <v>#REF!</v>
      </c>
      <c r="CH654" s="94" t="e">
        <f t="shared" si="1910"/>
        <v>#REF!</v>
      </c>
      <c r="CI654" s="94" t="e">
        <f t="shared" si="1910"/>
        <v>#REF!</v>
      </c>
      <c r="CJ654" s="94" t="e">
        <f t="shared" si="1910"/>
        <v>#REF!</v>
      </c>
      <c r="CK654" s="94" t="e">
        <f t="shared" si="1910"/>
        <v>#REF!</v>
      </c>
      <c r="CL654" s="94" t="e">
        <f t="shared" si="1910"/>
        <v>#REF!</v>
      </c>
      <c r="CM654" s="94" t="e">
        <f t="shared" si="1910"/>
        <v>#REF!</v>
      </c>
      <c r="CN654" s="94" t="e">
        <f t="shared" si="1910"/>
        <v>#REF!</v>
      </c>
      <c r="CO654" s="79"/>
      <c r="CP654" s="80"/>
      <c r="CQ654" s="85" t="e">
        <f>CP654/CP634</f>
        <v>#REF!</v>
      </c>
    </row>
    <row r="655" spans="1:95" ht="10.5" customHeight="1" outlineLevel="2" x14ac:dyDescent="0.25">
      <c r="A655" s="70" t="str">
        <f t="shared" si="1818"/>
        <v>DespesaDespesas Gerais Loja</v>
      </c>
      <c r="B655" s="114" t="s">
        <v>53</v>
      </c>
      <c r="C655" s="78" t="s">
        <v>263</v>
      </c>
      <c r="D655" s="79" t="s">
        <v>264</v>
      </c>
      <c r="E655" s="79" t="e">
        <f>D632</f>
        <v>#REF!</v>
      </c>
      <c r="F655" s="79"/>
      <c r="G655" s="85">
        <v>0</v>
      </c>
      <c r="H655" s="79"/>
      <c r="I655" s="94">
        <v>0</v>
      </c>
      <c r="J655" s="94">
        <v>0</v>
      </c>
      <c r="K655" s="94">
        <v>0</v>
      </c>
      <c r="L655" s="94">
        <v>0</v>
      </c>
      <c r="M655" s="94">
        <v>0</v>
      </c>
      <c r="N655" s="94">
        <v>0</v>
      </c>
      <c r="O655" s="94">
        <v>0</v>
      </c>
      <c r="P655" s="94">
        <v>0</v>
      </c>
      <c r="Q655" s="94">
        <v>0</v>
      </c>
      <c r="R655" s="94">
        <v>0</v>
      </c>
      <c r="S655" s="94">
        <v>0</v>
      </c>
      <c r="T655" s="94">
        <v>0</v>
      </c>
      <c r="U655" s="79"/>
      <c r="V655" s="80"/>
      <c r="W655" s="85" t="e">
        <f>V655/V634</f>
        <v>#REF!</v>
      </c>
      <c r="X655" s="60"/>
      <c r="Y655" s="94" t="e">
        <f t="shared" ref="Y655:AJ655" si="1911">(Y634*$G655*--(AND($BF655=0,$BG655=0))+$BF655+Y634*$BG655)*--(Y$3&gt;=$BH655)*((1+$BJ655)*--(Y$3&gt;=$BH655))</f>
        <v>#REF!</v>
      </c>
      <c r="Z655" s="94" t="e">
        <f t="shared" si="1911"/>
        <v>#REF!</v>
      </c>
      <c r="AA655" s="94" t="e">
        <f t="shared" si="1911"/>
        <v>#REF!</v>
      </c>
      <c r="AB655" s="94" t="e">
        <f t="shared" si="1911"/>
        <v>#REF!</v>
      </c>
      <c r="AC655" s="94" t="e">
        <f t="shared" si="1911"/>
        <v>#REF!</v>
      </c>
      <c r="AD655" s="94" t="e">
        <f t="shared" si="1911"/>
        <v>#REF!</v>
      </c>
      <c r="AE655" s="94" t="e">
        <f t="shared" si="1911"/>
        <v>#REF!</v>
      </c>
      <c r="AF655" s="94" t="e">
        <f t="shared" si="1911"/>
        <v>#REF!</v>
      </c>
      <c r="AG655" s="94" t="e">
        <f t="shared" si="1911"/>
        <v>#REF!</v>
      </c>
      <c r="AH655" s="94" t="e">
        <f t="shared" si="1911"/>
        <v>#REF!</v>
      </c>
      <c r="AI655" s="94" t="e">
        <f t="shared" si="1911"/>
        <v>#REF!</v>
      </c>
      <c r="AJ655" s="94" t="e">
        <f t="shared" si="1911"/>
        <v>#REF!</v>
      </c>
      <c r="AK655" s="79"/>
      <c r="AL655" s="80"/>
      <c r="AM655" s="85" t="e">
        <f>AL655/AL634</f>
        <v>#REF!</v>
      </c>
      <c r="AN655" s="60" t="e">
        <f>D632&amp;D655</f>
        <v>#REF!</v>
      </c>
      <c r="AO655" s="94" t="e">
        <f t="shared" ref="AO655:AZ655" si="1912">(AO634*$G655*--(AND($BF655=0,$BG655=0))+$BF655+AO634*$BG655)*--(AO$3&gt;=$BH655)*((1+$BJ655)*--(AO$3&gt;=$BH655))</f>
        <v>#REF!</v>
      </c>
      <c r="AP655" s="94" t="e">
        <f t="shared" si="1912"/>
        <v>#REF!</v>
      </c>
      <c r="AQ655" s="94" t="e">
        <f t="shared" si="1912"/>
        <v>#REF!</v>
      </c>
      <c r="AR655" s="94" t="e">
        <f t="shared" si="1912"/>
        <v>#REF!</v>
      </c>
      <c r="AS655" s="94" t="e">
        <f t="shared" si="1912"/>
        <v>#REF!</v>
      </c>
      <c r="AT655" s="94" t="e">
        <f t="shared" si="1912"/>
        <v>#REF!</v>
      </c>
      <c r="AU655" s="94" t="e">
        <f t="shared" si="1912"/>
        <v>#REF!</v>
      </c>
      <c r="AV655" s="94" t="e">
        <f t="shared" si="1912"/>
        <v>#REF!</v>
      </c>
      <c r="AW655" s="94" t="e">
        <f t="shared" si="1912"/>
        <v>#REF!</v>
      </c>
      <c r="AX655" s="94" t="e">
        <f t="shared" si="1912"/>
        <v>#REF!</v>
      </c>
      <c r="AY655" s="94" t="e">
        <f t="shared" si="1912"/>
        <v>#REF!</v>
      </c>
      <c r="AZ655" s="94" t="e">
        <f t="shared" si="1912"/>
        <v>#REF!</v>
      </c>
      <c r="BA655" s="79"/>
      <c r="BB655" s="80"/>
      <c r="BC655" s="85" t="e">
        <f>BB655/BB634</f>
        <v>#REF!</v>
      </c>
      <c r="BD655" s="60"/>
      <c r="BE655" s="94">
        <f t="shared" si="1895"/>
        <v>0</v>
      </c>
      <c r="BF655" s="115">
        <f t="shared" si="1895"/>
        <v>-500</v>
      </c>
      <c r="BG655" s="112">
        <f t="shared" si="1895"/>
        <v>0</v>
      </c>
      <c r="BH655" s="111" t="e">
        <f>BH634</f>
        <v>#REF!</v>
      </c>
      <c r="BI655" s="111">
        <f t="shared" si="1896"/>
        <v>0</v>
      </c>
      <c r="BJ655" s="112">
        <f t="shared" si="1896"/>
        <v>0</v>
      </c>
      <c r="BK655" s="111">
        <f t="shared" si="1896"/>
        <v>0</v>
      </c>
      <c r="BL655" s="60"/>
      <c r="BM655" s="94" t="e">
        <f t="shared" ref="BM655:BX655" si="1913">(BM634*$G655*--(AND($BF655=0,$BG655=0))+$BF655+BM634*$BG655)*--(BM$3&gt;=$BH655)*((1+$BJ655)*--(BM$3&gt;=$BH655))</f>
        <v>#REF!</v>
      </c>
      <c r="BN655" s="94" t="e">
        <f t="shared" si="1913"/>
        <v>#REF!</v>
      </c>
      <c r="BO655" s="94" t="e">
        <f t="shared" si="1913"/>
        <v>#REF!</v>
      </c>
      <c r="BP655" s="94" t="e">
        <f t="shared" si="1913"/>
        <v>#REF!</v>
      </c>
      <c r="BQ655" s="94" t="e">
        <f t="shared" si="1913"/>
        <v>#REF!</v>
      </c>
      <c r="BR655" s="94" t="e">
        <f t="shared" si="1913"/>
        <v>#REF!</v>
      </c>
      <c r="BS655" s="94" t="e">
        <f t="shared" si="1913"/>
        <v>#REF!</v>
      </c>
      <c r="BT655" s="94" t="e">
        <f t="shared" si="1913"/>
        <v>#REF!</v>
      </c>
      <c r="BU655" s="94" t="e">
        <f t="shared" si="1913"/>
        <v>#REF!</v>
      </c>
      <c r="BV655" s="94" t="e">
        <f t="shared" si="1913"/>
        <v>#REF!</v>
      </c>
      <c r="BW655" s="94" t="e">
        <f t="shared" si="1913"/>
        <v>#REF!</v>
      </c>
      <c r="BX655" s="94" t="e">
        <f t="shared" si="1913"/>
        <v>#REF!</v>
      </c>
      <c r="BY655" s="79"/>
      <c r="BZ655" s="80"/>
      <c r="CA655" s="85" t="e">
        <f>BZ655/BZ634</f>
        <v>#REF!</v>
      </c>
      <c r="CB655" s="60"/>
      <c r="CC655" s="94" t="e">
        <f t="shared" ref="CC655:CN655" si="1914">(CC634*$G655*--(AND($BF655=0,$BG655=0))+$BF655+CC634*$BG655)*--(CC$3&gt;=$BH655)*((1+$BJ655)*--(CC$3&gt;=$BH655))</f>
        <v>#REF!</v>
      </c>
      <c r="CD655" s="94" t="e">
        <f t="shared" si="1914"/>
        <v>#REF!</v>
      </c>
      <c r="CE655" s="94" t="e">
        <f t="shared" si="1914"/>
        <v>#REF!</v>
      </c>
      <c r="CF655" s="94" t="e">
        <f t="shared" si="1914"/>
        <v>#REF!</v>
      </c>
      <c r="CG655" s="94" t="e">
        <f t="shared" si="1914"/>
        <v>#REF!</v>
      </c>
      <c r="CH655" s="94" t="e">
        <f t="shared" si="1914"/>
        <v>#REF!</v>
      </c>
      <c r="CI655" s="94" t="e">
        <f t="shared" si="1914"/>
        <v>#REF!</v>
      </c>
      <c r="CJ655" s="94" t="e">
        <f t="shared" si="1914"/>
        <v>#REF!</v>
      </c>
      <c r="CK655" s="94" t="e">
        <f t="shared" si="1914"/>
        <v>#REF!</v>
      </c>
      <c r="CL655" s="94" t="e">
        <f t="shared" si="1914"/>
        <v>#REF!</v>
      </c>
      <c r="CM655" s="94" t="e">
        <f t="shared" si="1914"/>
        <v>#REF!</v>
      </c>
      <c r="CN655" s="94" t="e">
        <f t="shared" si="1914"/>
        <v>#REF!</v>
      </c>
      <c r="CO655" s="79"/>
      <c r="CP655" s="80"/>
      <c r="CQ655" s="85" t="e">
        <f>CP655/CP634</f>
        <v>#REF!</v>
      </c>
    </row>
    <row r="656" spans="1:95" ht="10.5" customHeight="1" outlineLevel="1" x14ac:dyDescent="0.25">
      <c r="A656" s="70" t="str">
        <f t="shared" si="1818"/>
        <v>DespesaTaxas comerciais</v>
      </c>
      <c r="B656" s="70" t="s">
        <v>53</v>
      </c>
      <c r="C656" s="70"/>
      <c r="D656" s="60" t="s">
        <v>70</v>
      </c>
      <c r="E656" s="60" t="e">
        <f>D632</f>
        <v>#REF!</v>
      </c>
      <c r="F656" s="60"/>
      <c r="G656" s="62"/>
      <c r="H656" s="60"/>
      <c r="I656" s="67">
        <v>0</v>
      </c>
      <c r="J656" s="67">
        <v>0</v>
      </c>
      <c r="K656" s="67">
        <v>0</v>
      </c>
      <c r="L656" s="67">
        <v>0</v>
      </c>
      <c r="M656" s="67">
        <v>0</v>
      </c>
      <c r="N656" s="67">
        <v>0</v>
      </c>
      <c r="O656" s="67">
        <v>0</v>
      </c>
      <c r="P656" s="67">
        <v>0</v>
      </c>
      <c r="Q656" s="67">
        <v>0</v>
      </c>
      <c r="R656" s="67">
        <v>0</v>
      </c>
      <c r="S656" s="67">
        <v>0</v>
      </c>
      <c r="T656" s="67">
        <v>0</v>
      </c>
      <c r="U656" s="60"/>
      <c r="V656" s="87">
        <f t="shared" ref="V656:V687" si="1915">SUM(I656:T656)</f>
        <v>0</v>
      </c>
      <c r="W656" s="62" t="e">
        <f>V656/V634</f>
        <v>#REF!</v>
      </c>
      <c r="X656" s="60"/>
      <c r="Y656" s="67" t="e">
        <f t="shared" ref="Y656:AJ656" si="1916">SUM(Y657:Y658)</f>
        <v>#REF!</v>
      </c>
      <c r="Z656" s="67" t="e">
        <f t="shared" si="1916"/>
        <v>#REF!</v>
      </c>
      <c r="AA656" s="67" t="e">
        <f t="shared" si="1916"/>
        <v>#REF!</v>
      </c>
      <c r="AB656" s="67" t="e">
        <f t="shared" si="1916"/>
        <v>#REF!</v>
      </c>
      <c r="AC656" s="67" t="e">
        <f t="shared" si="1916"/>
        <v>#REF!</v>
      </c>
      <c r="AD656" s="67" t="e">
        <f t="shared" si="1916"/>
        <v>#REF!</v>
      </c>
      <c r="AE656" s="67" t="e">
        <f t="shared" si="1916"/>
        <v>#REF!</v>
      </c>
      <c r="AF656" s="67" t="e">
        <f t="shared" si="1916"/>
        <v>#REF!</v>
      </c>
      <c r="AG656" s="67" t="e">
        <f t="shared" si="1916"/>
        <v>#REF!</v>
      </c>
      <c r="AH656" s="67" t="e">
        <f t="shared" si="1916"/>
        <v>#REF!</v>
      </c>
      <c r="AI656" s="67" t="e">
        <f t="shared" si="1916"/>
        <v>#REF!</v>
      </c>
      <c r="AJ656" s="67" t="e">
        <f t="shared" si="1916"/>
        <v>#REF!</v>
      </c>
      <c r="AK656" s="60"/>
      <c r="AL656" s="87" t="e">
        <f t="shared" ref="AL656:AL687" si="1917">SUM(Y656:AJ656)</f>
        <v>#REF!</v>
      </c>
      <c r="AM656" s="62" t="e">
        <f>AL656/AL634</f>
        <v>#REF!</v>
      </c>
      <c r="AN656" s="60" t="e">
        <f>D632&amp;D656</f>
        <v>#REF!</v>
      </c>
      <c r="AO656" s="67" t="e">
        <f t="shared" ref="AO656:AZ656" si="1918">SUM(AO657:AO658)</f>
        <v>#REF!</v>
      </c>
      <c r="AP656" s="67" t="e">
        <f t="shared" si="1918"/>
        <v>#REF!</v>
      </c>
      <c r="AQ656" s="67" t="e">
        <f t="shared" si="1918"/>
        <v>#REF!</v>
      </c>
      <c r="AR656" s="67" t="e">
        <f t="shared" si="1918"/>
        <v>#REF!</v>
      </c>
      <c r="AS656" s="67" t="e">
        <f t="shared" si="1918"/>
        <v>#REF!</v>
      </c>
      <c r="AT656" s="67" t="e">
        <f t="shared" si="1918"/>
        <v>#REF!</v>
      </c>
      <c r="AU656" s="67" t="e">
        <f t="shared" si="1918"/>
        <v>#REF!</v>
      </c>
      <c r="AV656" s="67" t="e">
        <f t="shared" si="1918"/>
        <v>#REF!</v>
      </c>
      <c r="AW656" s="67" t="e">
        <f t="shared" si="1918"/>
        <v>#REF!</v>
      </c>
      <c r="AX656" s="67" t="e">
        <f t="shared" si="1918"/>
        <v>#REF!</v>
      </c>
      <c r="AY656" s="67" t="e">
        <f t="shared" si="1918"/>
        <v>#REF!</v>
      </c>
      <c r="AZ656" s="67" t="e">
        <f t="shared" si="1918"/>
        <v>#REF!</v>
      </c>
      <c r="BA656" s="60"/>
      <c r="BB656" s="87" t="e">
        <f t="shared" ref="BB656:BB687" si="1919">SUM(AO656:AZ656)</f>
        <v>#REF!</v>
      </c>
      <c r="BC656" s="62" t="e">
        <f>BB656/BB634</f>
        <v>#REF!</v>
      </c>
      <c r="BD656" s="60"/>
      <c r="BE656" s="64"/>
      <c r="BF656" s="119"/>
      <c r="BG656" s="120"/>
      <c r="BH656" s="121" t="e">
        <f>BH634</f>
        <v>#REF!</v>
      </c>
      <c r="BI656" s="121">
        <f t="shared" si="1896"/>
        <v>0</v>
      </c>
      <c r="BJ656" s="120">
        <f t="shared" si="1896"/>
        <v>0</v>
      </c>
      <c r="BK656" s="121">
        <f t="shared" si="1896"/>
        <v>0</v>
      </c>
      <c r="BL656" s="60"/>
      <c r="BM656" s="67" t="e">
        <f t="shared" ref="BM656:BX656" si="1920">SUM(BM657:BM658)</f>
        <v>#REF!</v>
      </c>
      <c r="BN656" s="67" t="e">
        <f t="shared" si="1920"/>
        <v>#REF!</v>
      </c>
      <c r="BO656" s="67" t="e">
        <f t="shared" si="1920"/>
        <v>#REF!</v>
      </c>
      <c r="BP656" s="67" t="e">
        <f t="shared" si="1920"/>
        <v>#REF!</v>
      </c>
      <c r="BQ656" s="67" t="e">
        <f t="shared" si="1920"/>
        <v>#REF!</v>
      </c>
      <c r="BR656" s="67" t="e">
        <f t="shared" si="1920"/>
        <v>#REF!</v>
      </c>
      <c r="BS656" s="67" t="e">
        <f t="shared" si="1920"/>
        <v>#REF!</v>
      </c>
      <c r="BT656" s="67" t="e">
        <f t="shared" si="1920"/>
        <v>#REF!</v>
      </c>
      <c r="BU656" s="67" t="e">
        <f t="shared" si="1920"/>
        <v>#REF!</v>
      </c>
      <c r="BV656" s="67" t="e">
        <f t="shared" si="1920"/>
        <v>#REF!</v>
      </c>
      <c r="BW656" s="67" t="e">
        <f t="shared" si="1920"/>
        <v>#REF!</v>
      </c>
      <c r="BX656" s="67" t="e">
        <f t="shared" si="1920"/>
        <v>#REF!</v>
      </c>
      <c r="BY656" s="60"/>
      <c r="BZ656" s="87" t="e">
        <f t="shared" ref="BZ656:BZ687" si="1921">SUM(BM656:BX656)</f>
        <v>#REF!</v>
      </c>
      <c r="CA656" s="62" t="e">
        <f>BZ656/BZ634</f>
        <v>#REF!</v>
      </c>
      <c r="CB656" s="60"/>
      <c r="CC656" s="67" t="e">
        <f t="shared" ref="CC656:CN656" si="1922">SUM(CC657:CC658)</f>
        <v>#REF!</v>
      </c>
      <c r="CD656" s="67" t="e">
        <f t="shared" si="1922"/>
        <v>#REF!</v>
      </c>
      <c r="CE656" s="67" t="e">
        <f t="shared" si="1922"/>
        <v>#REF!</v>
      </c>
      <c r="CF656" s="67" t="e">
        <f t="shared" si="1922"/>
        <v>#REF!</v>
      </c>
      <c r="CG656" s="67" t="e">
        <f t="shared" si="1922"/>
        <v>#REF!</v>
      </c>
      <c r="CH656" s="67" t="e">
        <f t="shared" si="1922"/>
        <v>#REF!</v>
      </c>
      <c r="CI656" s="67" t="e">
        <f t="shared" si="1922"/>
        <v>#REF!</v>
      </c>
      <c r="CJ656" s="67" t="e">
        <f t="shared" si="1922"/>
        <v>#REF!</v>
      </c>
      <c r="CK656" s="67" t="e">
        <f t="shared" si="1922"/>
        <v>#REF!</v>
      </c>
      <c r="CL656" s="67" t="e">
        <f t="shared" si="1922"/>
        <v>#REF!</v>
      </c>
      <c r="CM656" s="67" t="e">
        <f t="shared" si="1922"/>
        <v>#REF!</v>
      </c>
      <c r="CN656" s="67" t="e">
        <f t="shared" si="1922"/>
        <v>#REF!</v>
      </c>
      <c r="CO656" s="60"/>
      <c r="CP656" s="87" t="e">
        <f t="shared" ref="CP656:CP687" si="1923">SUM(CC656:CN656)</f>
        <v>#REF!</v>
      </c>
      <c r="CQ656" s="62" t="e">
        <f>CP656/CP634</f>
        <v>#REF!</v>
      </c>
    </row>
    <row r="657" spans="1:95" ht="10.5" customHeight="1" outlineLevel="2" x14ac:dyDescent="0.25">
      <c r="A657" s="70" t="str">
        <f t="shared" si="1818"/>
        <v>DespesaTaxa adquirência</v>
      </c>
      <c r="B657" s="114" t="s">
        <v>53</v>
      </c>
      <c r="C657" s="78" t="s">
        <v>265</v>
      </c>
      <c r="D657" s="79" t="s">
        <v>71</v>
      </c>
      <c r="E657" s="79" t="e">
        <f>D632</f>
        <v>#REF!</v>
      </c>
      <c r="F657" s="79"/>
      <c r="G657" s="85">
        <v>-1.3087618350918319E-2</v>
      </c>
      <c r="H657" s="79"/>
      <c r="I657" s="94">
        <v>0</v>
      </c>
      <c r="J657" s="94">
        <v>0</v>
      </c>
      <c r="K657" s="94">
        <v>0</v>
      </c>
      <c r="L657" s="94">
        <v>0</v>
      </c>
      <c r="M657" s="94">
        <v>0</v>
      </c>
      <c r="N657" s="94">
        <v>0</v>
      </c>
      <c r="O657" s="94">
        <v>0</v>
      </c>
      <c r="P657" s="94">
        <v>0</v>
      </c>
      <c r="Q657" s="94">
        <v>0</v>
      </c>
      <c r="R657" s="94">
        <v>0</v>
      </c>
      <c r="S657" s="94">
        <v>0</v>
      </c>
      <c r="T657" s="94">
        <v>0</v>
      </c>
      <c r="U657" s="79"/>
      <c r="V657" s="80">
        <f t="shared" si="1915"/>
        <v>0</v>
      </c>
      <c r="W657" s="85" t="e">
        <f>V657/V634</f>
        <v>#REF!</v>
      </c>
      <c r="X657" s="60"/>
      <c r="Y657" s="94" t="e">
        <f t="shared" ref="Y657:AJ657" si="1924">((Y634*$G657*--(AND($BF657=0,$BG657=0))+$BF657+Y634*$BG657)*--(Y$3&gt;=$BH657))*(1+$BJ657*--(Y$3&gt;=$BK657))*--(IFERROR(MOD(MONTH(Y$3),$BI657),0)=0)</f>
        <v>#REF!</v>
      </c>
      <c r="Z657" s="94" t="e">
        <f t="shared" si="1924"/>
        <v>#REF!</v>
      </c>
      <c r="AA657" s="94" t="e">
        <f t="shared" si="1924"/>
        <v>#REF!</v>
      </c>
      <c r="AB657" s="94" t="e">
        <f t="shared" si="1924"/>
        <v>#REF!</v>
      </c>
      <c r="AC657" s="94" t="e">
        <f t="shared" si="1924"/>
        <v>#REF!</v>
      </c>
      <c r="AD657" s="94" t="e">
        <f t="shared" si="1924"/>
        <v>#REF!</v>
      </c>
      <c r="AE657" s="94" t="e">
        <f t="shared" si="1924"/>
        <v>#REF!</v>
      </c>
      <c r="AF657" s="94" t="e">
        <f t="shared" si="1924"/>
        <v>#REF!</v>
      </c>
      <c r="AG657" s="94" t="e">
        <f t="shared" si="1924"/>
        <v>#REF!</v>
      </c>
      <c r="AH657" s="94" t="e">
        <f t="shared" si="1924"/>
        <v>#REF!</v>
      </c>
      <c r="AI657" s="94" t="e">
        <f t="shared" si="1924"/>
        <v>#REF!</v>
      </c>
      <c r="AJ657" s="94" t="e">
        <f t="shared" si="1924"/>
        <v>#REF!</v>
      </c>
      <c r="AK657" s="79"/>
      <c r="AL657" s="80" t="e">
        <f t="shared" si="1917"/>
        <v>#REF!</v>
      </c>
      <c r="AM657" s="85" t="e">
        <f>AL657/AL634</f>
        <v>#REF!</v>
      </c>
      <c r="AN657" s="60" t="e">
        <f>D632&amp;D657</f>
        <v>#REF!</v>
      </c>
      <c r="AO657" s="94" t="e">
        <f t="shared" ref="AO657:AZ657" si="1925">((AO634*$G657*--(AND($BF657=0,$BG657=0))+$BF657+AO634*$BG657)*--(AO$3&gt;=$BH657))*(1+$BJ657*--(AO$3&gt;=$BK657))*--(IFERROR(MOD(MONTH(AO$3),$BI657),0)=0)</f>
        <v>#REF!</v>
      </c>
      <c r="AP657" s="94" t="e">
        <f t="shared" si="1925"/>
        <v>#REF!</v>
      </c>
      <c r="AQ657" s="94" t="e">
        <f t="shared" si="1925"/>
        <v>#REF!</v>
      </c>
      <c r="AR657" s="94" t="e">
        <f t="shared" si="1925"/>
        <v>#REF!</v>
      </c>
      <c r="AS657" s="94" t="e">
        <f t="shared" si="1925"/>
        <v>#REF!</v>
      </c>
      <c r="AT657" s="94" t="e">
        <f t="shared" si="1925"/>
        <v>#REF!</v>
      </c>
      <c r="AU657" s="94" t="e">
        <f t="shared" si="1925"/>
        <v>#REF!</v>
      </c>
      <c r="AV657" s="94" t="e">
        <f t="shared" si="1925"/>
        <v>#REF!</v>
      </c>
      <c r="AW657" s="94" t="e">
        <f t="shared" si="1925"/>
        <v>#REF!</v>
      </c>
      <c r="AX657" s="94" t="e">
        <f t="shared" si="1925"/>
        <v>#REF!</v>
      </c>
      <c r="AY657" s="94" t="e">
        <f t="shared" si="1925"/>
        <v>#REF!</v>
      </c>
      <c r="AZ657" s="94" t="e">
        <f t="shared" si="1925"/>
        <v>#REF!</v>
      </c>
      <c r="BA657" s="79"/>
      <c r="BB657" s="80" t="e">
        <f t="shared" si="1919"/>
        <v>#REF!</v>
      </c>
      <c r="BC657" s="85" t="e">
        <f>BB657/BB634</f>
        <v>#REF!</v>
      </c>
      <c r="BD657" s="60"/>
      <c r="BE657" s="94">
        <f t="shared" ref="BE657:BG658" si="1926">INDEX($BE$4:$BK$115,MATCH($D657,$D$4:$D$115,0),MATCH(BE$475,$BE$4:$BK$4,0))</f>
        <v>0</v>
      </c>
      <c r="BF657" s="115">
        <f t="shared" si="1926"/>
        <v>0</v>
      </c>
      <c r="BG657" s="112">
        <f t="shared" si="1926"/>
        <v>-0.03</v>
      </c>
      <c r="BH657" s="111" t="e">
        <f>BH634</f>
        <v>#REF!</v>
      </c>
      <c r="BI657" s="111">
        <f t="shared" si="1896"/>
        <v>0</v>
      </c>
      <c r="BJ657" s="112">
        <f t="shared" si="1896"/>
        <v>0</v>
      </c>
      <c r="BK657" s="111">
        <f t="shared" si="1896"/>
        <v>0</v>
      </c>
      <c r="BL657" s="60"/>
      <c r="BM657" s="94" t="e">
        <f t="shared" ref="BM657:BX657" si="1927">((BM634*$G657*--(AND($BF657=0,$BG657=0))+$BF657+BM634*$BG657)*--(BM$3&gt;=$BH657))*(1+$BJ657*--(BM$3&gt;=$BK657))*--(IFERROR(MOD(MONTH(BM$3),$BI657),0)=0)</f>
        <v>#REF!</v>
      </c>
      <c r="BN657" s="94" t="e">
        <f t="shared" si="1927"/>
        <v>#REF!</v>
      </c>
      <c r="BO657" s="94" t="e">
        <f t="shared" si="1927"/>
        <v>#REF!</v>
      </c>
      <c r="BP657" s="94" t="e">
        <f t="shared" si="1927"/>
        <v>#REF!</v>
      </c>
      <c r="BQ657" s="94" t="e">
        <f t="shared" si="1927"/>
        <v>#REF!</v>
      </c>
      <c r="BR657" s="94" t="e">
        <f t="shared" si="1927"/>
        <v>#REF!</v>
      </c>
      <c r="BS657" s="94" t="e">
        <f t="shared" si="1927"/>
        <v>#REF!</v>
      </c>
      <c r="BT657" s="94" t="e">
        <f t="shared" si="1927"/>
        <v>#REF!</v>
      </c>
      <c r="BU657" s="94" t="e">
        <f t="shared" si="1927"/>
        <v>#REF!</v>
      </c>
      <c r="BV657" s="94" t="e">
        <f t="shared" si="1927"/>
        <v>#REF!</v>
      </c>
      <c r="BW657" s="94" t="e">
        <f t="shared" si="1927"/>
        <v>#REF!</v>
      </c>
      <c r="BX657" s="94" t="e">
        <f t="shared" si="1927"/>
        <v>#REF!</v>
      </c>
      <c r="BY657" s="79"/>
      <c r="BZ657" s="80" t="e">
        <f t="shared" si="1921"/>
        <v>#REF!</v>
      </c>
      <c r="CA657" s="85" t="e">
        <f>BZ657/BZ634</f>
        <v>#REF!</v>
      </c>
      <c r="CB657" s="60"/>
      <c r="CC657" s="94" t="e">
        <f t="shared" ref="CC657:CN657" si="1928">((CC634*$G657*--(AND($BF657=0,$BG657=0))+$BF657+CC634*$BG657)*--(CC$3&gt;=$BH657))*(1+$BJ657*--(CC$3&gt;=$BK657))*--(IFERROR(MOD(MONTH(CC$3),$BI657),0)=0)</f>
        <v>#REF!</v>
      </c>
      <c r="CD657" s="94" t="e">
        <f t="shared" si="1928"/>
        <v>#REF!</v>
      </c>
      <c r="CE657" s="94" t="e">
        <f t="shared" si="1928"/>
        <v>#REF!</v>
      </c>
      <c r="CF657" s="94" t="e">
        <f t="shared" si="1928"/>
        <v>#REF!</v>
      </c>
      <c r="CG657" s="94" t="e">
        <f t="shared" si="1928"/>
        <v>#REF!</v>
      </c>
      <c r="CH657" s="94" t="e">
        <f t="shared" si="1928"/>
        <v>#REF!</v>
      </c>
      <c r="CI657" s="94" t="e">
        <f t="shared" si="1928"/>
        <v>#REF!</v>
      </c>
      <c r="CJ657" s="94" t="e">
        <f t="shared" si="1928"/>
        <v>#REF!</v>
      </c>
      <c r="CK657" s="94" t="e">
        <f t="shared" si="1928"/>
        <v>#REF!</v>
      </c>
      <c r="CL657" s="94" t="e">
        <f t="shared" si="1928"/>
        <v>#REF!</v>
      </c>
      <c r="CM657" s="94" t="e">
        <f t="shared" si="1928"/>
        <v>#REF!</v>
      </c>
      <c r="CN657" s="94" t="e">
        <f t="shared" si="1928"/>
        <v>#REF!</v>
      </c>
      <c r="CO657" s="79"/>
      <c r="CP657" s="80" t="e">
        <f t="shared" si="1923"/>
        <v>#REF!</v>
      </c>
      <c r="CQ657" s="85" t="e">
        <f>CP657/CP634</f>
        <v>#REF!</v>
      </c>
    </row>
    <row r="658" spans="1:95" ht="10.5" customHeight="1" outlineLevel="2" x14ac:dyDescent="0.25">
      <c r="A658" s="70" t="str">
        <f t="shared" si="1818"/>
        <v>DespesaFee plataformas</v>
      </c>
      <c r="B658" s="114" t="s">
        <v>53</v>
      </c>
      <c r="C658" s="78" t="s">
        <v>72</v>
      </c>
      <c r="D658" s="79" t="s">
        <v>72</v>
      </c>
      <c r="E658" s="79" t="e">
        <f>D632</f>
        <v>#REF!</v>
      </c>
      <c r="F658" s="79"/>
      <c r="G658" s="85">
        <v>0</v>
      </c>
      <c r="H658" s="79"/>
      <c r="I658" s="94">
        <v>0</v>
      </c>
      <c r="J658" s="94">
        <v>0</v>
      </c>
      <c r="K658" s="94">
        <v>0</v>
      </c>
      <c r="L658" s="94">
        <v>0</v>
      </c>
      <c r="M658" s="94">
        <v>0</v>
      </c>
      <c r="N658" s="94">
        <v>0</v>
      </c>
      <c r="O658" s="94">
        <v>0</v>
      </c>
      <c r="P658" s="94">
        <v>0</v>
      </c>
      <c r="Q658" s="94">
        <v>0</v>
      </c>
      <c r="R658" s="94">
        <v>0</v>
      </c>
      <c r="S658" s="94">
        <v>0</v>
      </c>
      <c r="T658" s="94">
        <v>0</v>
      </c>
      <c r="U658" s="79"/>
      <c r="V658" s="80">
        <f t="shared" si="1915"/>
        <v>0</v>
      </c>
      <c r="W658" s="85" t="e">
        <f>V658/V634</f>
        <v>#REF!</v>
      </c>
      <c r="X658" s="60"/>
      <c r="Y658" s="94" t="e">
        <f t="shared" ref="Y658:AJ658" si="1929">((Y634*$G658*--(AND($BF658=0,$BG658=0))+$BF658+Y634*$BG658)*--(Y$3&gt;=$BH658))*(1+$BJ658*--(Y$3&gt;=$BK658))*--(IFERROR(MOD(MONTH(Y$3),$BI658),0)=0)</f>
        <v>#REF!</v>
      </c>
      <c r="Z658" s="94" t="e">
        <f t="shared" si="1929"/>
        <v>#REF!</v>
      </c>
      <c r="AA658" s="94" t="e">
        <f t="shared" si="1929"/>
        <v>#REF!</v>
      </c>
      <c r="AB658" s="94" t="e">
        <f t="shared" si="1929"/>
        <v>#REF!</v>
      </c>
      <c r="AC658" s="94" t="e">
        <f t="shared" si="1929"/>
        <v>#REF!</v>
      </c>
      <c r="AD658" s="94" t="e">
        <f t="shared" si="1929"/>
        <v>#REF!</v>
      </c>
      <c r="AE658" s="94" t="e">
        <f t="shared" si="1929"/>
        <v>#REF!</v>
      </c>
      <c r="AF658" s="94" t="e">
        <f t="shared" si="1929"/>
        <v>#REF!</v>
      </c>
      <c r="AG658" s="94" t="e">
        <f t="shared" si="1929"/>
        <v>#REF!</v>
      </c>
      <c r="AH658" s="94" t="e">
        <f t="shared" si="1929"/>
        <v>#REF!</v>
      </c>
      <c r="AI658" s="94" t="e">
        <f t="shared" si="1929"/>
        <v>#REF!</v>
      </c>
      <c r="AJ658" s="94" t="e">
        <f t="shared" si="1929"/>
        <v>#REF!</v>
      </c>
      <c r="AK658" s="79"/>
      <c r="AL658" s="80" t="e">
        <f t="shared" si="1917"/>
        <v>#REF!</v>
      </c>
      <c r="AM658" s="85" t="e">
        <f>AL658/AL634</f>
        <v>#REF!</v>
      </c>
      <c r="AN658" s="60" t="e">
        <f>D632&amp;D658</f>
        <v>#REF!</v>
      </c>
      <c r="AO658" s="94" t="e">
        <f t="shared" ref="AO658:AZ658" si="1930">((AO634*$G658*--(AND($BF658=0,$BG658=0))+$BF658+AO634*$BG658)*--(AO$3&gt;=$BH658))*(1+$BJ658*--(AO$3&gt;=$BK658))*--(IFERROR(MOD(MONTH(AO$3),$BI658),0)=0)</f>
        <v>#REF!</v>
      </c>
      <c r="AP658" s="94" t="e">
        <f t="shared" si="1930"/>
        <v>#REF!</v>
      </c>
      <c r="AQ658" s="94" t="e">
        <f t="shared" si="1930"/>
        <v>#REF!</v>
      </c>
      <c r="AR658" s="94" t="e">
        <f t="shared" si="1930"/>
        <v>#REF!</v>
      </c>
      <c r="AS658" s="94" t="e">
        <f t="shared" si="1930"/>
        <v>#REF!</v>
      </c>
      <c r="AT658" s="94" t="e">
        <f t="shared" si="1930"/>
        <v>#REF!</v>
      </c>
      <c r="AU658" s="94" t="e">
        <f t="shared" si="1930"/>
        <v>#REF!</v>
      </c>
      <c r="AV658" s="94" t="e">
        <f t="shared" si="1930"/>
        <v>#REF!</v>
      </c>
      <c r="AW658" s="94" t="e">
        <f t="shared" si="1930"/>
        <v>#REF!</v>
      </c>
      <c r="AX658" s="94" t="e">
        <f t="shared" si="1930"/>
        <v>#REF!</v>
      </c>
      <c r="AY658" s="94" t="e">
        <f t="shared" si="1930"/>
        <v>#REF!</v>
      </c>
      <c r="AZ658" s="94" t="e">
        <f t="shared" si="1930"/>
        <v>#REF!</v>
      </c>
      <c r="BA658" s="79"/>
      <c r="BB658" s="80" t="e">
        <f t="shared" si="1919"/>
        <v>#REF!</v>
      </c>
      <c r="BC658" s="85" t="e">
        <f>BB658/BB634</f>
        <v>#REF!</v>
      </c>
      <c r="BD658" s="60"/>
      <c r="BE658" s="94">
        <f t="shared" si="1926"/>
        <v>0</v>
      </c>
      <c r="BF658" s="115">
        <f t="shared" si="1926"/>
        <v>0</v>
      </c>
      <c r="BG658" s="112">
        <f t="shared" si="1926"/>
        <v>0</v>
      </c>
      <c r="BH658" s="111" t="e">
        <f>BH634</f>
        <v>#REF!</v>
      </c>
      <c r="BI658" s="111">
        <f t="shared" si="1896"/>
        <v>0</v>
      </c>
      <c r="BJ658" s="112">
        <f t="shared" si="1896"/>
        <v>0</v>
      </c>
      <c r="BK658" s="111">
        <f t="shared" si="1896"/>
        <v>0</v>
      </c>
      <c r="BL658" s="60"/>
      <c r="BM658" s="94" t="e">
        <f t="shared" ref="BM658:BX658" si="1931">((BM634*$G658*--(AND($BF658=0,$BG658=0))+$BF658+BM634*$BG658)*--(BM$3&gt;=$BH658))*(1+$BJ658*--(BM$3&gt;=$BK658))*--(IFERROR(MOD(MONTH(BM$3),$BI658),0)=0)</f>
        <v>#REF!</v>
      </c>
      <c r="BN658" s="94" t="e">
        <f t="shared" si="1931"/>
        <v>#REF!</v>
      </c>
      <c r="BO658" s="94" t="e">
        <f t="shared" si="1931"/>
        <v>#REF!</v>
      </c>
      <c r="BP658" s="94" t="e">
        <f t="shared" si="1931"/>
        <v>#REF!</v>
      </c>
      <c r="BQ658" s="94" t="e">
        <f t="shared" si="1931"/>
        <v>#REF!</v>
      </c>
      <c r="BR658" s="94" t="e">
        <f t="shared" si="1931"/>
        <v>#REF!</v>
      </c>
      <c r="BS658" s="94" t="e">
        <f t="shared" si="1931"/>
        <v>#REF!</v>
      </c>
      <c r="BT658" s="94" t="e">
        <f t="shared" si="1931"/>
        <v>#REF!</v>
      </c>
      <c r="BU658" s="94" t="e">
        <f t="shared" si="1931"/>
        <v>#REF!</v>
      </c>
      <c r="BV658" s="94" t="e">
        <f t="shared" si="1931"/>
        <v>#REF!</v>
      </c>
      <c r="BW658" s="94" t="e">
        <f t="shared" si="1931"/>
        <v>#REF!</v>
      </c>
      <c r="BX658" s="94" t="e">
        <f t="shared" si="1931"/>
        <v>#REF!</v>
      </c>
      <c r="BY658" s="79"/>
      <c r="BZ658" s="80" t="e">
        <f t="shared" si="1921"/>
        <v>#REF!</v>
      </c>
      <c r="CA658" s="85" t="e">
        <f>BZ658/BZ634</f>
        <v>#REF!</v>
      </c>
      <c r="CB658" s="60"/>
      <c r="CC658" s="94" t="e">
        <f t="shared" ref="CC658:CN658" si="1932">((CC634*$G658*--(AND($BF658=0,$BG658=0))+$BF658+CC634*$BG658)*--(CC$3&gt;=$BH658))*(1+$BJ658*--(CC$3&gt;=$BK658))*--(IFERROR(MOD(MONTH(CC$3),$BI658),0)=0)</f>
        <v>#REF!</v>
      </c>
      <c r="CD658" s="94" t="e">
        <f t="shared" si="1932"/>
        <v>#REF!</v>
      </c>
      <c r="CE658" s="94" t="e">
        <f t="shared" si="1932"/>
        <v>#REF!</v>
      </c>
      <c r="CF658" s="94" t="e">
        <f t="shared" si="1932"/>
        <v>#REF!</v>
      </c>
      <c r="CG658" s="94" t="e">
        <f t="shared" si="1932"/>
        <v>#REF!</v>
      </c>
      <c r="CH658" s="94" t="e">
        <f t="shared" si="1932"/>
        <v>#REF!</v>
      </c>
      <c r="CI658" s="94" t="e">
        <f t="shared" si="1932"/>
        <v>#REF!</v>
      </c>
      <c r="CJ658" s="94" t="e">
        <f t="shared" si="1932"/>
        <v>#REF!</v>
      </c>
      <c r="CK658" s="94" t="e">
        <f t="shared" si="1932"/>
        <v>#REF!</v>
      </c>
      <c r="CL658" s="94" t="e">
        <f t="shared" si="1932"/>
        <v>#REF!</v>
      </c>
      <c r="CM658" s="94" t="e">
        <f t="shared" si="1932"/>
        <v>#REF!</v>
      </c>
      <c r="CN658" s="94" t="e">
        <f t="shared" si="1932"/>
        <v>#REF!</v>
      </c>
      <c r="CO658" s="79"/>
      <c r="CP658" s="80" t="e">
        <f t="shared" si="1923"/>
        <v>#REF!</v>
      </c>
      <c r="CQ658" s="85" t="e">
        <f>CP658/CP634</f>
        <v>#REF!</v>
      </c>
    </row>
    <row r="659" spans="1:95" ht="10.5" customHeight="1" x14ac:dyDescent="0.25">
      <c r="A659" s="70" t="str">
        <f t="shared" si="1818"/>
        <v>DespesaDespesas de marketing</v>
      </c>
      <c r="B659" s="70" t="s">
        <v>53</v>
      </c>
      <c r="C659" s="70"/>
      <c r="D659" s="2" t="s">
        <v>73</v>
      </c>
      <c r="E659" s="2" t="e">
        <f>D632</f>
        <v>#REF!</v>
      </c>
      <c r="F659" s="60"/>
      <c r="G659" s="66"/>
      <c r="H659" s="60"/>
      <c r="I659" s="65">
        <v>0</v>
      </c>
      <c r="J659" s="65">
        <v>0</v>
      </c>
      <c r="K659" s="65">
        <v>0</v>
      </c>
      <c r="L659" s="65">
        <v>0</v>
      </c>
      <c r="M659" s="65">
        <v>0</v>
      </c>
      <c r="N659" s="65">
        <v>0</v>
      </c>
      <c r="O659" s="65">
        <v>0</v>
      </c>
      <c r="P659" s="65">
        <v>0</v>
      </c>
      <c r="Q659" s="65">
        <v>0</v>
      </c>
      <c r="R659" s="65">
        <v>0</v>
      </c>
      <c r="S659" s="65">
        <v>0</v>
      </c>
      <c r="T659" s="65">
        <v>0</v>
      </c>
      <c r="U659" s="60"/>
      <c r="V659" s="65">
        <f t="shared" si="1915"/>
        <v>0</v>
      </c>
      <c r="W659" s="66" t="e">
        <f>V659/V634</f>
        <v>#REF!</v>
      </c>
      <c r="X659" s="60"/>
      <c r="Y659" s="65">
        <f t="shared" ref="Y659:AJ659" si="1933">Y660</f>
        <v>0</v>
      </c>
      <c r="Z659" s="65">
        <f t="shared" si="1933"/>
        <v>0</v>
      </c>
      <c r="AA659" s="65">
        <f t="shared" si="1933"/>
        <v>0</v>
      </c>
      <c r="AB659" s="65">
        <f t="shared" si="1933"/>
        <v>0</v>
      </c>
      <c r="AC659" s="65">
        <f t="shared" si="1933"/>
        <v>0</v>
      </c>
      <c r="AD659" s="65">
        <f t="shared" si="1933"/>
        <v>0</v>
      </c>
      <c r="AE659" s="65">
        <f t="shared" si="1933"/>
        <v>0</v>
      </c>
      <c r="AF659" s="65">
        <f t="shared" si="1933"/>
        <v>0</v>
      </c>
      <c r="AG659" s="65">
        <f t="shared" si="1933"/>
        <v>0</v>
      </c>
      <c r="AH659" s="65">
        <f t="shared" si="1933"/>
        <v>0</v>
      </c>
      <c r="AI659" s="65" t="e">
        <f t="shared" si="1933"/>
        <v>#REF!</v>
      </c>
      <c r="AJ659" s="65" t="e">
        <f t="shared" si="1933"/>
        <v>#REF!</v>
      </c>
      <c r="AK659" s="60"/>
      <c r="AL659" s="65" t="e">
        <f t="shared" si="1917"/>
        <v>#REF!</v>
      </c>
      <c r="AM659" s="66" t="e">
        <f>AL659/AL634</f>
        <v>#REF!</v>
      </c>
      <c r="AN659" s="60" t="e">
        <f>D632&amp;D659</f>
        <v>#REF!</v>
      </c>
      <c r="AO659" s="65" t="e">
        <f t="shared" ref="AO659:AZ659" si="1934">AO660</f>
        <v>#REF!</v>
      </c>
      <c r="AP659" s="65" t="e">
        <f t="shared" si="1934"/>
        <v>#REF!</v>
      </c>
      <c r="AQ659" s="65" t="e">
        <f t="shared" si="1934"/>
        <v>#REF!</v>
      </c>
      <c r="AR659" s="65" t="e">
        <f t="shared" si="1934"/>
        <v>#REF!</v>
      </c>
      <c r="AS659" s="65" t="e">
        <f t="shared" si="1934"/>
        <v>#REF!</v>
      </c>
      <c r="AT659" s="65" t="e">
        <f t="shared" si="1934"/>
        <v>#REF!</v>
      </c>
      <c r="AU659" s="65" t="e">
        <f t="shared" si="1934"/>
        <v>#REF!</v>
      </c>
      <c r="AV659" s="65" t="e">
        <f t="shared" si="1934"/>
        <v>#REF!</v>
      </c>
      <c r="AW659" s="65" t="e">
        <f t="shared" si="1934"/>
        <v>#REF!</v>
      </c>
      <c r="AX659" s="65" t="e">
        <f t="shared" si="1934"/>
        <v>#REF!</v>
      </c>
      <c r="AY659" s="65" t="e">
        <f t="shared" si="1934"/>
        <v>#REF!</v>
      </c>
      <c r="AZ659" s="65" t="e">
        <f t="shared" si="1934"/>
        <v>#REF!</v>
      </c>
      <c r="BA659" s="60"/>
      <c r="BB659" s="65" t="e">
        <f t="shared" si="1919"/>
        <v>#REF!</v>
      </c>
      <c r="BC659" s="66" t="e">
        <f>BB659/BB634</f>
        <v>#REF!</v>
      </c>
      <c r="BD659" s="60"/>
      <c r="BE659" s="65"/>
      <c r="BF659" s="105"/>
      <c r="BG659" s="77">
        <f t="array" ref="BG659">INDEX($BE$4:$BK$115,MATCH($D659,$D$4:$D$115,0),MATCH(BG$475,$BE$4:$BK$4,0))</f>
        <v>-0.05</v>
      </c>
      <c r="BH659" s="107"/>
      <c r="BI659" s="108"/>
      <c r="BJ659" s="77"/>
      <c r="BK659" s="107"/>
      <c r="BL659" s="60"/>
      <c r="BM659" s="65" t="e">
        <f t="shared" ref="BM659:BX659" si="1935">BM660</f>
        <v>#REF!</v>
      </c>
      <c r="BN659" s="65" t="e">
        <f t="shared" si="1935"/>
        <v>#REF!</v>
      </c>
      <c r="BO659" s="65" t="e">
        <f t="shared" si="1935"/>
        <v>#REF!</v>
      </c>
      <c r="BP659" s="65" t="e">
        <f t="shared" si="1935"/>
        <v>#REF!</v>
      </c>
      <c r="BQ659" s="65" t="e">
        <f t="shared" si="1935"/>
        <v>#REF!</v>
      </c>
      <c r="BR659" s="65" t="e">
        <f t="shared" si="1935"/>
        <v>#REF!</v>
      </c>
      <c r="BS659" s="65" t="e">
        <f t="shared" si="1935"/>
        <v>#REF!</v>
      </c>
      <c r="BT659" s="65" t="e">
        <f t="shared" si="1935"/>
        <v>#REF!</v>
      </c>
      <c r="BU659" s="65" t="e">
        <f t="shared" si="1935"/>
        <v>#REF!</v>
      </c>
      <c r="BV659" s="65" t="e">
        <f t="shared" si="1935"/>
        <v>#REF!</v>
      </c>
      <c r="BW659" s="65" t="e">
        <f t="shared" si="1935"/>
        <v>#REF!</v>
      </c>
      <c r="BX659" s="65" t="e">
        <f t="shared" si="1935"/>
        <v>#REF!</v>
      </c>
      <c r="BY659" s="60"/>
      <c r="BZ659" s="65" t="e">
        <f t="shared" si="1921"/>
        <v>#REF!</v>
      </c>
      <c r="CA659" s="66" t="e">
        <f>BZ659/BZ634</f>
        <v>#REF!</v>
      </c>
      <c r="CB659" s="60"/>
      <c r="CC659" s="65" t="e">
        <f t="shared" ref="CC659:CN659" si="1936">CC660</f>
        <v>#REF!</v>
      </c>
      <c r="CD659" s="65" t="e">
        <f t="shared" si="1936"/>
        <v>#REF!</v>
      </c>
      <c r="CE659" s="65" t="e">
        <f t="shared" si="1936"/>
        <v>#REF!</v>
      </c>
      <c r="CF659" s="65" t="e">
        <f t="shared" si="1936"/>
        <v>#REF!</v>
      </c>
      <c r="CG659" s="65" t="e">
        <f t="shared" si="1936"/>
        <v>#REF!</v>
      </c>
      <c r="CH659" s="65" t="e">
        <f t="shared" si="1936"/>
        <v>#REF!</v>
      </c>
      <c r="CI659" s="65" t="e">
        <f t="shared" si="1936"/>
        <v>#REF!</v>
      </c>
      <c r="CJ659" s="65" t="e">
        <f t="shared" si="1936"/>
        <v>#REF!</v>
      </c>
      <c r="CK659" s="65" t="e">
        <f t="shared" si="1936"/>
        <v>#REF!</v>
      </c>
      <c r="CL659" s="65" t="e">
        <f t="shared" si="1936"/>
        <v>#REF!</v>
      </c>
      <c r="CM659" s="65" t="e">
        <f t="shared" si="1936"/>
        <v>#REF!</v>
      </c>
      <c r="CN659" s="65" t="e">
        <f t="shared" si="1936"/>
        <v>#REF!</v>
      </c>
      <c r="CO659" s="60"/>
      <c r="CP659" s="65" t="e">
        <f t="shared" si="1923"/>
        <v>#REF!</v>
      </c>
      <c r="CQ659" s="66" t="e">
        <f>CP659/CP634</f>
        <v>#REF!</v>
      </c>
    </row>
    <row r="660" spans="1:95" ht="10.5" customHeight="1" outlineLevel="1" x14ac:dyDescent="0.25">
      <c r="A660" s="70" t="str">
        <f t="shared" si="1818"/>
        <v>DespesaTrade marketing</v>
      </c>
      <c r="B660" s="70" t="s">
        <v>53</v>
      </c>
      <c r="C660" s="70"/>
      <c r="D660" s="60" t="s">
        <v>87</v>
      </c>
      <c r="E660" s="60" t="e">
        <f>D632</f>
        <v>#REF!</v>
      </c>
      <c r="F660" s="60"/>
      <c r="G660" s="62"/>
      <c r="H660" s="60"/>
      <c r="I660" s="67">
        <v>0</v>
      </c>
      <c r="J660" s="67">
        <v>0</v>
      </c>
      <c r="K660" s="67">
        <v>0</v>
      </c>
      <c r="L660" s="67">
        <v>0</v>
      </c>
      <c r="M660" s="67">
        <v>0</v>
      </c>
      <c r="N660" s="67">
        <v>0</v>
      </c>
      <c r="O660" s="67">
        <v>0</v>
      </c>
      <c r="P660" s="67">
        <v>0</v>
      </c>
      <c r="Q660" s="67">
        <v>0</v>
      </c>
      <c r="R660" s="67">
        <v>0</v>
      </c>
      <c r="S660" s="67">
        <v>0</v>
      </c>
      <c r="T660" s="67">
        <v>0</v>
      </c>
      <c r="U660" s="60"/>
      <c r="V660" s="87">
        <f t="shared" si="1915"/>
        <v>0</v>
      </c>
      <c r="W660" s="62" t="e">
        <f>V660/V634</f>
        <v>#REF!</v>
      </c>
      <c r="X660" s="60"/>
      <c r="Y660" s="67">
        <f>IFERROR(AVERAGEIFS(AN634:AN634,AN634:AN634,"&gt;0")*$BG659,0)</f>
        <v>0</v>
      </c>
      <c r="Z660" s="67">
        <f>IFERROR(AVERAGEIFS(Y634,Y634,"&gt;0")*$BG659,0)</f>
        <v>0</v>
      </c>
      <c r="AA660" s="67">
        <f>IFERROR(AVERAGEIFS(Y634:Z634,Y634:Z634,"&gt;0")*$BG659,0)</f>
        <v>0</v>
      </c>
      <c r="AB660" s="67">
        <f>IFERROR(AVERAGEIFS(Y634:AA634,Y634:AA634,"&gt;0")*$BG659,0)</f>
        <v>0</v>
      </c>
      <c r="AC660" s="67">
        <f>IFERROR(AVERAGEIFS(Z634:AB634,Z634:AB634,"&gt;0")*$BG659,0)</f>
        <v>0</v>
      </c>
      <c r="AD660" s="67">
        <f>IFERROR(AVERAGEIFS(AA634:AC634,AA634:AC634,"&gt;0")*$BG659,0)</f>
        <v>0</v>
      </c>
      <c r="AE660" s="67">
        <f>IFERROR(AVERAGEIFS(AB634:AD634,AB634:AD634,"&gt;0")*$BG659,0)</f>
        <v>0</v>
      </c>
      <c r="AF660" s="67">
        <f>IFERROR(AVERAGEIFS(Y634:AE634,Y634:AE634,"&gt;0",Y633:AE633,"&gt;="&amp;EDATE(AF633,-3),Y633:AE633,"&lt;="&amp;EDATE(AF633,-1))*$BG659,0)</f>
        <v>0</v>
      </c>
      <c r="AG660" s="67">
        <f>IFERROR(AVERAGEIFS(Y634:AF634,Y634:AF634,"&gt;0",Y633:AF633,"&gt;="&amp;EDATE(AG633,-3),Y633:AF633,"&lt;="&amp;EDATE(AG633,-1))*$BG659,0)</f>
        <v>0</v>
      </c>
      <c r="AH660" s="67">
        <f>IFERROR(AVERAGEIFS(Y634:AG634,Y634:AG634,"&gt;0",Y633:AG633,"&gt;="&amp;EDATE(AH633,-3),Y633:AG633,"&lt;="&amp;EDATE(AH633,-1))*$BG659,0)</f>
        <v>0</v>
      </c>
      <c r="AI660" s="67" t="e">
        <f>IFERROR(AVERAGEIFS(Y634:AH634,Y634:AH634,"&gt;0",Y633:AH633,"&gt;="&amp;EDATE(AI633,-3),Y633:AH633,"&lt;="&amp;EDATE(AI633,-1))*$BG659,0)*--(AI634&gt;0)</f>
        <v>#REF!</v>
      </c>
      <c r="AJ660" s="67" t="e">
        <f>IFERROR(AVERAGEIFS(Y634:AI634,Y634:AI634,"&gt;0",Y633:AI633,"&gt;="&amp;EDATE(AJ633,-3),Y633:AI633,"&lt;="&amp;EDATE(AJ633,-1))*$BG659,0)*--(AJ634&gt;0)</f>
        <v>#REF!</v>
      </c>
      <c r="AK660" s="60"/>
      <c r="AL660" s="87" t="e">
        <f t="shared" si="1917"/>
        <v>#REF!</v>
      </c>
      <c r="AM660" s="62" t="e">
        <f>AL660/AL634</f>
        <v>#REF!</v>
      </c>
      <c r="AN660" s="60" t="e">
        <f>D632&amp;D660</f>
        <v>#REF!</v>
      </c>
      <c r="AO660" s="67" t="e">
        <f>IFERROR(AVERAGEIFS(AC634:BD634,AC634:BD634,"&gt;0",AC633:BD633,"&gt;="&amp;EDATE(AO633,-3),AC633:BD633,"&lt;="&amp;EDATE(AO633,-1))*$BG659,0)*--(AO634&gt;0)</f>
        <v>#REF!</v>
      </c>
      <c r="AP660" s="67" t="e">
        <f t="shared" ref="AP660:AZ660" si="1937">IFERROR(AVERAGEIFS(AD634:AO634,AD634:AO634,"&gt;0",AD633:AO633,"&gt;="&amp;EDATE(AP633,-3),AD633:AO633,"&lt;="&amp;EDATE(AP633,-1))*$BG659,0)*--(AP634&gt;0)</f>
        <v>#REF!</v>
      </c>
      <c r="AQ660" s="67" t="e">
        <f t="shared" si="1937"/>
        <v>#REF!</v>
      </c>
      <c r="AR660" s="67" t="e">
        <f t="shared" si="1937"/>
        <v>#REF!</v>
      </c>
      <c r="AS660" s="67" t="e">
        <f t="shared" si="1937"/>
        <v>#REF!</v>
      </c>
      <c r="AT660" s="67" t="e">
        <f t="shared" si="1937"/>
        <v>#REF!</v>
      </c>
      <c r="AU660" s="67" t="e">
        <f t="shared" si="1937"/>
        <v>#REF!</v>
      </c>
      <c r="AV660" s="67" t="e">
        <f t="shared" si="1937"/>
        <v>#REF!</v>
      </c>
      <c r="AW660" s="67" t="e">
        <f t="shared" si="1937"/>
        <v>#REF!</v>
      </c>
      <c r="AX660" s="67" t="e">
        <f t="shared" si="1937"/>
        <v>#REF!</v>
      </c>
      <c r="AY660" s="67" t="e">
        <f t="shared" si="1937"/>
        <v>#REF!</v>
      </c>
      <c r="AZ660" s="67" t="e">
        <f t="shared" si="1937"/>
        <v>#REF!</v>
      </c>
      <c r="BA660" s="60"/>
      <c r="BB660" s="87" t="e">
        <f t="shared" si="1919"/>
        <v>#REF!</v>
      </c>
      <c r="BC660" s="62" t="e">
        <f>BB660/BB634</f>
        <v>#REF!</v>
      </c>
      <c r="BD660" s="60"/>
      <c r="BE660" s="67"/>
      <c r="BF660" s="119"/>
      <c r="BG660" s="119"/>
      <c r="BH660" s="119"/>
      <c r="BI660" s="69"/>
      <c r="BJ660" s="120"/>
      <c r="BK660" s="121"/>
      <c r="BL660" s="60"/>
      <c r="BM660" s="67" t="e">
        <f>IFERROR(AVERAGEIFS(BI634:BL634,BI634:BL634,"&gt;0",BI633:BL633,"&gt;="&amp;EDATE(BM633,-3),BI633:BL633,"&lt;="&amp;EDATE(BM633,-1))*$BG659,0)*--(BM634&gt;0)</f>
        <v>#REF!</v>
      </c>
      <c r="BN660" s="67" t="e">
        <f>IFERROR(AVERAGEIFS(BJ634:BM634,BJ634:BM634,"&gt;0",BJ633:BM633,"&gt;="&amp;EDATE(BN633,-3),BJ633:BM633,"&lt;="&amp;EDATE(BN633,-1))*$BG659,0)*--(BN634&gt;0)</f>
        <v>#REF!</v>
      </c>
      <c r="BO660" s="67" t="e">
        <f>IFERROR(AVERAGEIFS(BJ634:BN634,BJ634:BN634,"&gt;0",BJ633:BN633,"&gt;="&amp;EDATE(BO633,-3),BJ633:BN633,"&lt;="&amp;EDATE(BO633,-1))*$BG659,0)*--(BO634&gt;0)</f>
        <v>#REF!</v>
      </c>
      <c r="BP660" s="67" t="e">
        <f>IFERROR(AVERAGEIFS(BK634:BO634,BK634:BO634,"&gt;0",BK633:BO633,"&gt;="&amp;EDATE(BP633,-3),BK633:BO633,"&lt;="&amp;EDATE(BP633,-1))*$BG659,0)*--(BP634&gt;0)</f>
        <v>#REF!</v>
      </c>
      <c r="BQ660" s="67" t="e">
        <f t="shared" ref="BQ660:BW660" si="1938">IFERROR(AVERAGEIFS(AW634:BP634,AW634:BP634,"&gt;0",AW633:BP633,"&gt;="&amp;EDATE(BQ633,-3),AW633:BP633,"&lt;="&amp;EDATE(BQ633,-1))*$BG659,0)*--(BQ634&gt;0)</f>
        <v>#REF!</v>
      </c>
      <c r="BR660" s="67" t="e">
        <f t="shared" si="1938"/>
        <v>#REF!</v>
      </c>
      <c r="BS660" s="67" t="e">
        <f t="shared" si="1938"/>
        <v>#REF!</v>
      </c>
      <c r="BT660" s="67" t="e">
        <f t="shared" si="1938"/>
        <v>#REF!</v>
      </c>
      <c r="BU660" s="67" t="e">
        <f t="shared" si="1938"/>
        <v>#REF!</v>
      </c>
      <c r="BV660" s="67" t="e">
        <f t="shared" si="1938"/>
        <v>#REF!</v>
      </c>
      <c r="BW660" s="67" t="e">
        <f t="shared" si="1938"/>
        <v>#REF!</v>
      </c>
      <c r="BX660" s="67" t="e">
        <f>IFERROR(AVERAGEIFS(BL634:BW634,BL634:BW634,"&gt;0",BL633:BW633,"&gt;="&amp;EDATE(BX633,-3),BL633:BW633,"&lt;="&amp;EDATE(BX633,-1))*$BG659,0)*--(BX634&gt;0)</f>
        <v>#REF!</v>
      </c>
      <c r="BY660" s="60"/>
      <c r="BZ660" s="87" t="e">
        <f t="shared" si="1921"/>
        <v>#REF!</v>
      </c>
      <c r="CA660" s="62" t="e">
        <f>BZ660/BZ634</f>
        <v>#REF!</v>
      </c>
      <c r="CB660" s="60"/>
      <c r="CC660" s="67" t="e">
        <f t="shared" ref="CC660:CN660" si="1939">IFERROR(AVERAGEIFS(BQ634:CB634,BQ634:CB634,"&gt;0",BQ633:CB633,"&gt;="&amp;EDATE(CC633,-3),BQ633:CB633,"&lt;="&amp;EDATE(CC633,-1))*$BG659,0)*--(CC634&gt;0)</f>
        <v>#REF!</v>
      </c>
      <c r="CD660" s="67" t="e">
        <f t="shared" si="1939"/>
        <v>#REF!</v>
      </c>
      <c r="CE660" s="67" t="e">
        <f t="shared" si="1939"/>
        <v>#REF!</v>
      </c>
      <c r="CF660" s="67" t="e">
        <f t="shared" si="1939"/>
        <v>#REF!</v>
      </c>
      <c r="CG660" s="67" t="e">
        <f t="shared" si="1939"/>
        <v>#REF!</v>
      </c>
      <c r="CH660" s="67" t="e">
        <f t="shared" si="1939"/>
        <v>#REF!</v>
      </c>
      <c r="CI660" s="67" t="e">
        <f t="shared" si="1939"/>
        <v>#REF!</v>
      </c>
      <c r="CJ660" s="67" t="e">
        <f t="shared" si="1939"/>
        <v>#REF!</v>
      </c>
      <c r="CK660" s="67" t="e">
        <f t="shared" si="1939"/>
        <v>#REF!</v>
      </c>
      <c r="CL660" s="67" t="e">
        <f t="shared" si="1939"/>
        <v>#REF!</v>
      </c>
      <c r="CM660" s="67" t="e">
        <f t="shared" si="1939"/>
        <v>#REF!</v>
      </c>
      <c r="CN660" s="67" t="e">
        <f t="shared" si="1939"/>
        <v>#REF!</v>
      </c>
      <c r="CO660" s="60"/>
      <c r="CP660" s="87" t="e">
        <f t="shared" si="1923"/>
        <v>#REF!</v>
      </c>
      <c r="CQ660" s="62" t="e">
        <f>CP660/CP634</f>
        <v>#REF!</v>
      </c>
    </row>
    <row r="661" spans="1:95" ht="10.5" customHeight="1" outlineLevel="2" x14ac:dyDescent="0.25">
      <c r="A661" s="70" t="str">
        <f t="shared" si="1818"/>
        <v>DespesaMaterial para PDVs próprios</v>
      </c>
      <c r="B661" s="114" t="s">
        <v>53</v>
      </c>
      <c r="C661" s="78"/>
      <c r="D661" s="79" t="s">
        <v>88</v>
      </c>
      <c r="E661" s="79" t="e">
        <f>D632</f>
        <v>#REF!</v>
      </c>
      <c r="F661" s="79"/>
      <c r="G661" s="85"/>
      <c r="H661" s="79"/>
      <c r="I661" s="94">
        <v>0</v>
      </c>
      <c r="J661" s="94">
        <v>0</v>
      </c>
      <c r="K661" s="94">
        <v>0</v>
      </c>
      <c r="L661" s="94">
        <v>0</v>
      </c>
      <c r="M661" s="94">
        <v>0</v>
      </c>
      <c r="N661" s="94">
        <v>0</v>
      </c>
      <c r="O661" s="94">
        <v>0</v>
      </c>
      <c r="P661" s="94">
        <v>0</v>
      </c>
      <c r="Q661" s="94">
        <v>0</v>
      </c>
      <c r="R661" s="94">
        <v>0</v>
      </c>
      <c r="S661" s="94">
        <v>0</v>
      </c>
      <c r="T661" s="94">
        <v>0</v>
      </c>
      <c r="U661" s="79"/>
      <c r="V661" s="80">
        <f t="shared" si="1915"/>
        <v>0</v>
      </c>
      <c r="W661" s="85" t="e">
        <f>V661/V634</f>
        <v>#REF!</v>
      </c>
      <c r="X661" s="60"/>
      <c r="Y661" s="94">
        <f t="shared" ref="Y661:AJ661" si="1940">Y660*$BG661</f>
        <v>0</v>
      </c>
      <c r="Z661" s="94">
        <f t="shared" si="1940"/>
        <v>0</v>
      </c>
      <c r="AA661" s="94">
        <f t="shared" si="1940"/>
        <v>0</v>
      </c>
      <c r="AB661" s="94">
        <f t="shared" si="1940"/>
        <v>0</v>
      </c>
      <c r="AC661" s="94">
        <f t="shared" si="1940"/>
        <v>0</v>
      </c>
      <c r="AD661" s="94">
        <f t="shared" si="1940"/>
        <v>0</v>
      </c>
      <c r="AE661" s="94">
        <f t="shared" si="1940"/>
        <v>0</v>
      </c>
      <c r="AF661" s="94">
        <f t="shared" si="1940"/>
        <v>0</v>
      </c>
      <c r="AG661" s="94">
        <f t="shared" si="1940"/>
        <v>0</v>
      </c>
      <c r="AH661" s="94">
        <f t="shared" si="1940"/>
        <v>0</v>
      </c>
      <c r="AI661" s="94" t="e">
        <f t="shared" si="1940"/>
        <v>#REF!</v>
      </c>
      <c r="AJ661" s="94" t="e">
        <f t="shared" si="1940"/>
        <v>#REF!</v>
      </c>
      <c r="AK661" s="79"/>
      <c r="AL661" s="80" t="e">
        <f t="shared" si="1917"/>
        <v>#REF!</v>
      </c>
      <c r="AM661" s="85" t="e">
        <f>AL661/AL634</f>
        <v>#REF!</v>
      </c>
      <c r="AN661" s="60" t="e">
        <f>D632&amp;D661</f>
        <v>#REF!</v>
      </c>
      <c r="AO661" s="94" t="e">
        <f t="shared" ref="AO661:AZ661" si="1941">AO660*$BG661</f>
        <v>#REF!</v>
      </c>
      <c r="AP661" s="94" t="e">
        <f t="shared" si="1941"/>
        <v>#REF!</v>
      </c>
      <c r="AQ661" s="94" t="e">
        <f t="shared" si="1941"/>
        <v>#REF!</v>
      </c>
      <c r="AR661" s="94" t="e">
        <f t="shared" si="1941"/>
        <v>#REF!</v>
      </c>
      <c r="AS661" s="94" t="e">
        <f t="shared" si="1941"/>
        <v>#REF!</v>
      </c>
      <c r="AT661" s="94" t="e">
        <f t="shared" si="1941"/>
        <v>#REF!</v>
      </c>
      <c r="AU661" s="94" t="e">
        <f t="shared" si="1941"/>
        <v>#REF!</v>
      </c>
      <c r="AV661" s="94" t="e">
        <f t="shared" si="1941"/>
        <v>#REF!</v>
      </c>
      <c r="AW661" s="94" t="e">
        <f t="shared" si="1941"/>
        <v>#REF!</v>
      </c>
      <c r="AX661" s="94" t="e">
        <f t="shared" si="1941"/>
        <v>#REF!</v>
      </c>
      <c r="AY661" s="94" t="e">
        <f t="shared" si="1941"/>
        <v>#REF!</v>
      </c>
      <c r="AZ661" s="94" t="e">
        <f t="shared" si="1941"/>
        <v>#REF!</v>
      </c>
      <c r="BA661" s="79"/>
      <c r="BB661" s="80" t="e">
        <f t="shared" si="1919"/>
        <v>#REF!</v>
      </c>
      <c r="BC661" s="85" t="e">
        <f>BB661/BB634</f>
        <v>#REF!</v>
      </c>
      <c r="BD661" s="60"/>
      <c r="BE661" s="94">
        <f t="shared" ref="BE661:BG663" si="1942">INDEX($BE$4:$BK$115,MATCH($D661,$D$4:$D$115,0),MATCH(BE$475,$BE$4:$BK$4,0))</f>
        <v>0</v>
      </c>
      <c r="BF661" s="115">
        <f t="shared" si="1942"/>
        <v>0</v>
      </c>
      <c r="BG661" s="112">
        <f t="shared" si="1942"/>
        <v>0.5</v>
      </c>
      <c r="BH661" s="111" t="e">
        <f>BH634</f>
        <v>#REF!</v>
      </c>
      <c r="BI661" s="112">
        <f t="shared" ref="BI661:BK663" si="1943">INDEX($BE$4:$BK$115,MATCH($D661,$D$4:$D$115,0),MATCH(BI$475,$BE$4:$BK$4,0))</f>
        <v>0</v>
      </c>
      <c r="BJ661" s="112">
        <f t="shared" si="1943"/>
        <v>0</v>
      </c>
      <c r="BK661" s="111">
        <f t="shared" si="1943"/>
        <v>0</v>
      </c>
      <c r="BL661" s="60"/>
      <c r="BM661" s="94" t="e">
        <f t="shared" ref="BM661:BX661" si="1944">BM660*$BG661</f>
        <v>#REF!</v>
      </c>
      <c r="BN661" s="94" t="e">
        <f t="shared" si="1944"/>
        <v>#REF!</v>
      </c>
      <c r="BO661" s="94" t="e">
        <f t="shared" si="1944"/>
        <v>#REF!</v>
      </c>
      <c r="BP661" s="94" t="e">
        <f t="shared" si="1944"/>
        <v>#REF!</v>
      </c>
      <c r="BQ661" s="94" t="e">
        <f t="shared" si="1944"/>
        <v>#REF!</v>
      </c>
      <c r="BR661" s="94" t="e">
        <f t="shared" si="1944"/>
        <v>#REF!</v>
      </c>
      <c r="BS661" s="94" t="e">
        <f t="shared" si="1944"/>
        <v>#REF!</v>
      </c>
      <c r="BT661" s="94" t="e">
        <f t="shared" si="1944"/>
        <v>#REF!</v>
      </c>
      <c r="BU661" s="94" t="e">
        <f t="shared" si="1944"/>
        <v>#REF!</v>
      </c>
      <c r="BV661" s="94" t="e">
        <f t="shared" si="1944"/>
        <v>#REF!</v>
      </c>
      <c r="BW661" s="94" t="e">
        <f t="shared" si="1944"/>
        <v>#REF!</v>
      </c>
      <c r="BX661" s="94" t="e">
        <f t="shared" si="1944"/>
        <v>#REF!</v>
      </c>
      <c r="BY661" s="79"/>
      <c r="BZ661" s="80" t="e">
        <f t="shared" si="1921"/>
        <v>#REF!</v>
      </c>
      <c r="CA661" s="85" t="e">
        <f>BZ661/BZ634</f>
        <v>#REF!</v>
      </c>
      <c r="CB661" s="60"/>
      <c r="CC661" s="94" t="e">
        <f t="shared" ref="CC661:CN661" si="1945">CC660*$BG661</f>
        <v>#REF!</v>
      </c>
      <c r="CD661" s="94" t="e">
        <f t="shared" si="1945"/>
        <v>#REF!</v>
      </c>
      <c r="CE661" s="94" t="e">
        <f t="shared" si="1945"/>
        <v>#REF!</v>
      </c>
      <c r="CF661" s="94" t="e">
        <f t="shared" si="1945"/>
        <v>#REF!</v>
      </c>
      <c r="CG661" s="94" t="e">
        <f t="shared" si="1945"/>
        <v>#REF!</v>
      </c>
      <c r="CH661" s="94" t="e">
        <f t="shared" si="1945"/>
        <v>#REF!</v>
      </c>
      <c r="CI661" s="94" t="e">
        <f t="shared" si="1945"/>
        <v>#REF!</v>
      </c>
      <c r="CJ661" s="94" t="e">
        <f t="shared" si="1945"/>
        <v>#REF!</v>
      </c>
      <c r="CK661" s="94" t="e">
        <f t="shared" si="1945"/>
        <v>#REF!</v>
      </c>
      <c r="CL661" s="94" t="e">
        <f t="shared" si="1945"/>
        <v>#REF!</v>
      </c>
      <c r="CM661" s="94" t="e">
        <f t="shared" si="1945"/>
        <v>#REF!</v>
      </c>
      <c r="CN661" s="94" t="e">
        <f t="shared" si="1945"/>
        <v>#REF!</v>
      </c>
      <c r="CO661" s="79"/>
      <c r="CP661" s="80" t="e">
        <f t="shared" si="1923"/>
        <v>#REF!</v>
      </c>
      <c r="CQ661" s="85" t="e">
        <f>CP661/CP634</f>
        <v>#REF!</v>
      </c>
    </row>
    <row r="662" spans="1:95" ht="10.5" customHeight="1" outlineLevel="2" x14ac:dyDescent="0.25">
      <c r="A662" s="70" t="str">
        <f t="shared" si="1818"/>
        <v>DespesaAções de marketing lojas</v>
      </c>
      <c r="B662" s="114" t="s">
        <v>53</v>
      </c>
      <c r="C662" s="78" t="s">
        <v>73</v>
      </c>
      <c r="D662" s="79" t="s">
        <v>91</v>
      </c>
      <c r="E662" s="79" t="e">
        <f>D632</f>
        <v>#REF!</v>
      </c>
      <c r="F662" s="79"/>
      <c r="G662" s="85"/>
      <c r="H662" s="79"/>
      <c r="I662" s="94">
        <v>0</v>
      </c>
      <c r="J662" s="94">
        <v>0</v>
      </c>
      <c r="K662" s="94">
        <v>0</v>
      </c>
      <c r="L662" s="94">
        <v>0</v>
      </c>
      <c r="M662" s="94">
        <v>0</v>
      </c>
      <c r="N662" s="94">
        <v>0</v>
      </c>
      <c r="O662" s="94">
        <v>0</v>
      </c>
      <c r="P662" s="94">
        <v>0</v>
      </c>
      <c r="Q662" s="94">
        <v>0</v>
      </c>
      <c r="R662" s="94">
        <v>0</v>
      </c>
      <c r="S662" s="94">
        <v>0</v>
      </c>
      <c r="T662" s="94">
        <v>0</v>
      </c>
      <c r="U662" s="79"/>
      <c r="V662" s="80">
        <f t="shared" si="1915"/>
        <v>0</v>
      </c>
      <c r="W662" s="85" t="e">
        <f>V662/V634</f>
        <v>#REF!</v>
      </c>
      <c r="X662" s="60"/>
      <c r="Y662" s="94">
        <f t="shared" ref="Y662:AJ662" si="1946">Y660*$BG662</f>
        <v>0</v>
      </c>
      <c r="Z662" s="94">
        <f t="shared" si="1946"/>
        <v>0</v>
      </c>
      <c r="AA662" s="94">
        <f t="shared" si="1946"/>
        <v>0</v>
      </c>
      <c r="AB662" s="94">
        <f t="shared" si="1946"/>
        <v>0</v>
      </c>
      <c r="AC662" s="94">
        <f t="shared" si="1946"/>
        <v>0</v>
      </c>
      <c r="AD662" s="94">
        <f t="shared" si="1946"/>
        <v>0</v>
      </c>
      <c r="AE662" s="94">
        <f t="shared" si="1946"/>
        <v>0</v>
      </c>
      <c r="AF662" s="94">
        <f t="shared" si="1946"/>
        <v>0</v>
      </c>
      <c r="AG662" s="94">
        <f t="shared" si="1946"/>
        <v>0</v>
      </c>
      <c r="AH662" s="94">
        <f t="shared" si="1946"/>
        <v>0</v>
      </c>
      <c r="AI662" s="94" t="e">
        <f t="shared" si="1946"/>
        <v>#REF!</v>
      </c>
      <c r="AJ662" s="94" t="e">
        <f t="shared" si="1946"/>
        <v>#REF!</v>
      </c>
      <c r="AK662" s="79"/>
      <c r="AL662" s="80" t="e">
        <f t="shared" si="1917"/>
        <v>#REF!</v>
      </c>
      <c r="AM662" s="85" t="e">
        <f>AL662/AL634</f>
        <v>#REF!</v>
      </c>
      <c r="AN662" s="60" t="e">
        <f>D632&amp;D662</f>
        <v>#REF!</v>
      </c>
      <c r="AO662" s="94" t="e">
        <f t="shared" ref="AO662:AZ662" si="1947">AO660*$BG662</f>
        <v>#REF!</v>
      </c>
      <c r="AP662" s="94" t="e">
        <f t="shared" si="1947"/>
        <v>#REF!</v>
      </c>
      <c r="AQ662" s="94" t="e">
        <f t="shared" si="1947"/>
        <v>#REF!</v>
      </c>
      <c r="AR662" s="94" t="e">
        <f t="shared" si="1947"/>
        <v>#REF!</v>
      </c>
      <c r="AS662" s="94" t="e">
        <f t="shared" si="1947"/>
        <v>#REF!</v>
      </c>
      <c r="AT662" s="94" t="e">
        <f t="shared" si="1947"/>
        <v>#REF!</v>
      </c>
      <c r="AU662" s="94" t="e">
        <f t="shared" si="1947"/>
        <v>#REF!</v>
      </c>
      <c r="AV662" s="94" t="e">
        <f t="shared" si="1947"/>
        <v>#REF!</v>
      </c>
      <c r="AW662" s="94" t="e">
        <f t="shared" si="1947"/>
        <v>#REF!</v>
      </c>
      <c r="AX662" s="94" t="e">
        <f t="shared" si="1947"/>
        <v>#REF!</v>
      </c>
      <c r="AY662" s="94" t="e">
        <f t="shared" si="1947"/>
        <v>#REF!</v>
      </c>
      <c r="AZ662" s="94" t="e">
        <f t="shared" si="1947"/>
        <v>#REF!</v>
      </c>
      <c r="BA662" s="79"/>
      <c r="BB662" s="80" t="e">
        <f t="shared" si="1919"/>
        <v>#REF!</v>
      </c>
      <c r="BC662" s="85" t="e">
        <f>BB662/BB634</f>
        <v>#REF!</v>
      </c>
      <c r="BD662" s="60"/>
      <c r="BE662" s="94">
        <f t="shared" si="1942"/>
        <v>0</v>
      </c>
      <c r="BF662" s="115">
        <f t="shared" si="1942"/>
        <v>0</v>
      </c>
      <c r="BG662" s="112">
        <f t="shared" si="1942"/>
        <v>0.5</v>
      </c>
      <c r="BH662" s="111" t="e">
        <f>BH634</f>
        <v>#REF!</v>
      </c>
      <c r="BI662" s="112">
        <f t="shared" si="1943"/>
        <v>0</v>
      </c>
      <c r="BJ662" s="112">
        <f t="shared" si="1943"/>
        <v>0</v>
      </c>
      <c r="BK662" s="111">
        <f t="shared" si="1943"/>
        <v>0</v>
      </c>
      <c r="BL662" s="60"/>
      <c r="BM662" s="94" t="e">
        <f t="shared" ref="BM662:BX662" si="1948">BM660*$BG662</f>
        <v>#REF!</v>
      </c>
      <c r="BN662" s="94" t="e">
        <f t="shared" si="1948"/>
        <v>#REF!</v>
      </c>
      <c r="BO662" s="94" t="e">
        <f t="shared" si="1948"/>
        <v>#REF!</v>
      </c>
      <c r="BP662" s="94" t="e">
        <f t="shared" si="1948"/>
        <v>#REF!</v>
      </c>
      <c r="BQ662" s="94" t="e">
        <f t="shared" si="1948"/>
        <v>#REF!</v>
      </c>
      <c r="BR662" s="94" t="e">
        <f t="shared" si="1948"/>
        <v>#REF!</v>
      </c>
      <c r="BS662" s="94" t="e">
        <f t="shared" si="1948"/>
        <v>#REF!</v>
      </c>
      <c r="BT662" s="94" t="e">
        <f t="shared" si="1948"/>
        <v>#REF!</v>
      </c>
      <c r="BU662" s="94" t="e">
        <f t="shared" si="1948"/>
        <v>#REF!</v>
      </c>
      <c r="BV662" s="94" t="e">
        <f t="shared" si="1948"/>
        <v>#REF!</v>
      </c>
      <c r="BW662" s="94" t="e">
        <f t="shared" si="1948"/>
        <v>#REF!</v>
      </c>
      <c r="BX662" s="94" t="e">
        <f t="shared" si="1948"/>
        <v>#REF!</v>
      </c>
      <c r="BY662" s="79"/>
      <c r="BZ662" s="80" t="e">
        <f t="shared" si="1921"/>
        <v>#REF!</v>
      </c>
      <c r="CA662" s="85" t="e">
        <f>BZ662/BZ634</f>
        <v>#REF!</v>
      </c>
      <c r="CB662" s="60"/>
      <c r="CC662" s="94" t="e">
        <f t="shared" ref="CC662:CN662" si="1949">CC660*$BG662</f>
        <v>#REF!</v>
      </c>
      <c r="CD662" s="94" t="e">
        <f t="shared" si="1949"/>
        <v>#REF!</v>
      </c>
      <c r="CE662" s="94" t="e">
        <f t="shared" si="1949"/>
        <v>#REF!</v>
      </c>
      <c r="CF662" s="94" t="e">
        <f t="shared" si="1949"/>
        <v>#REF!</v>
      </c>
      <c r="CG662" s="94" t="e">
        <f t="shared" si="1949"/>
        <v>#REF!</v>
      </c>
      <c r="CH662" s="94" t="e">
        <f t="shared" si="1949"/>
        <v>#REF!</v>
      </c>
      <c r="CI662" s="94" t="e">
        <f t="shared" si="1949"/>
        <v>#REF!</v>
      </c>
      <c r="CJ662" s="94" t="e">
        <f t="shared" si="1949"/>
        <v>#REF!</v>
      </c>
      <c r="CK662" s="94" t="e">
        <f t="shared" si="1949"/>
        <v>#REF!</v>
      </c>
      <c r="CL662" s="94" t="e">
        <f t="shared" si="1949"/>
        <v>#REF!</v>
      </c>
      <c r="CM662" s="94" t="e">
        <f t="shared" si="1949"/>
        <v>#REF!</v>
      </c>
      <c r="CN662" s="94" t="e">
        <f t="shared" si="1949"/>
        <v>#REF!</v>
      </c>
      <c r="CO662" s="79"/>
      <c r="CP662" s="80" t="e">
        <f t="shared" si="1923"/>
        <v>#REF!</v>
      </c>
      <c r="CQ662" s="85" t="e">
        <f>CP662/CP634</f>
        <v>#REF!</v>
      </c>
    </row>
    <row r="663" spans="1:95" ht="10.5" customHeight="1" x14ac:dyDescent="0.25">
      <c r="A663" s="70" t="str">
        <f t="shared" si="1818"/>
        <v>DespesaSistema de PDV</v>
      </c>
      <c r="B663" s="70" t="s">
        <v>53</v>
      </c>
      <c r="C663" s="70" t="s">
        <v>266</v>
      </c>
      <c r="D663" s="2" t="s">
        <v>267</v>
      </c>
      <c r="E663" s="2" t="e">
        <f>D632</f>
        <v>#REF!</v>
      </c>
      <c r="F663" s="60"/>
      <c r="G663" s="66">
        <v>0</v>
      </c>
      <c r="H663" s="60"/>
      <c r="I663" s="65">
        <v>0</v>
      </c>
      <c r="J663" s="65">
        <v>0</v>
      </c>
      <c r="K663" s="65">
        <v>0</v>
      </c>
      <c r="L663" s="65">
        <v>0</v>
      </c>
      <c r="M663" s="65">
        <v>0</v>
      </c>
      <c r="N663" s="65">
        <v>0</v>
      </c>
      <c r="O663" s="65">
        <v>0</v>
      </c>
      <c r="P663" s="65">
        <v>0</v>
      </c>
      <c r="Q663" s="65">
        <v>0</v>
      </c>
      <c r="R663" s="65">
        <v>0</v>
      </c>
      <c r="S663" s="65">
        <v>0</v>
      </c>
      <c r="T663" s="65">
        <v>0</v>
      </c>
      <c r="U663" s="60"/>
      <c r="V663" s="65">
        <f t="shared" si="1915"/>
        <v>0</v>
      </c>
      <c r="W663" s="66" t="e">
        <f>V663/V634</f>
        <v>#REF!</v>
      </c>
      <c r="X663" s="60"/>
      <c r="Y663" s="65" t="e">
        <f t="shared" ref="Y663:AJ663" si="1950">((Y634*$G663*--(AND($BF663=0,$BG663=0))+$BF663+Y634*$BG663)*--(Y$3&gt;=$BH663))*(1+$BJ663*--(Y$3&gt;=$BK663))*--(IFERROR(MOD(MONTH(Y$3),$BI663),0)=0)</f>
        <v>#REF!</v>
      </c>
      <c r="Z663" s="65" t="e">
        <f t="shared" si="1950"/>
        <v>#REF!</v>
      </c>
      <c r="AA663" s="65" t="e">
        <f t="shared" si="1950"/>
        <v>#REF!</v>
      </c>
      <c r="AB663" s="65" t="e">
        <f t="shared" si="1950"/>
        <v>#REF!</v>
      </c>
      <c r="AC663" s="65" t="e">
        <f t="shared" si="1950"/>
        <v>#REF!</v>
      </c>
      <c r="AD663" s="65" t="e">
        <f t="shared" si="1950"/>
        <v>#REF!</v>
      </c>
      <c r="AE663" s="65" t="e">
        <f t="shared" si="1950"/>
        <v>#REF!</v>
      </c>
      <c r="AF663" s="65" t="e">
        <f t="shared" si="1950"/>
        <v>#REF!</v>
      </c>
      <c r="AG663" s="65" t="e">
        <f t="shared" si="1950"/>
        <v>#REF!</v>
      </c>
      <c r="AH663" s="65" t="e">
        <f t="shared" si="1950"/>
        <v>#REF!</v>
      </c>
      <c r="AI663" s="65" t="e">
        <f t="shared" si="1950"/>
        <v>#REF!</v>
      </c>
      <c r="AJ663" s="65" t="e">
        <f t="shared" si="1950"/>
        <v>#REF!</v>
      </c>
      <c r="AK663" s="60"/>
      <c r="AL663" s="65" t="e">
        <f t="shared" si="1917"/>
        <v>#REF!</v>
      </c>
      <c r="AM663" s="66" t="e">
        <f>AL663/AL634</f>
        <v>#REF!</v>
      </c>
      <c r="AN663" s="60" t="e">
        <f>D632&amp;D663</f>
        <v>#REF!</v>
      </c>
      <c r="AO663" s="65" t="e">
        <f t="shared" ref="AO663:AZ663" si="1951">((AO634*$G663*--(AND($BF663=0,$BG663=0))+$BF663+AO634*$BG663)*--(AO$3&gt;=$BH663))*(1+$BJ663*--(AO$3&gt;=$BK663))*--(IFERROR(MOD(MONTH(AO$3),$BI663),0)=0)</f>
        <v>#REF!</v>
      </c>
      <c r="AP663" s="65" t="e">
        <f t="shared" si="1951"/>
        <v>#REF!</v>
      </c>
      <c r="AQ663" s="65" t="e">
        <f t="shared" si="1951"/>
        <v>#REF!</v>
      </c>
      <c r="AR663" s="65" t="e">
        <f t="shared" si="1951"/>
        <v>#REF!</v>
      </c>
      <c r="AS663" s="65" t="e">
        <f t="shared" si="1951"/>
        <v>#REF!</v>
      </c>
      <c r="AT663" s="65" t="e">
        <f t="shared" si="1951"/>
        <v>#REF!</v>
      </c>
      <c r="AU663" s="65" t="e">
        <f t="shared" si="1951"/>
        <v>#REF!</v>
      </c>
      <c r="AV663" s="65" t="e">
        <f t="shared" si="1951"/>
        <v>#REF!</v>
      </c>
      <c r="AW663" s="65" t="e">
        <f t="shared" si="1951"/>
        <v>#REF!</v>
      </c>
      <c r="AX663" s="65" t="e">
        <f t="shared" si="1951"/>
        <v>#REF!</v>
      </c>
      <c r="AY663" s="65" t="e">
        <f t="shared" si="1951"/>
        <v>#REF!</v>
      </c>
      <c r="AZ663" s="65" t="e">
        <f t="shared" si="1951"/>
        <v>#REF!</v>
      </c>
      <c r="BA663" s="60"/>
      <c r="BB663" s="65" t="e">
        <f t="shared" si="1919"/>
        <v>#REF!</v>
      </c>
      <c r="BC663" s="66" t="e">
        <f>BB663/BB634</f>
        <v>#REF!</v>
      </c>
      <c r="BD663" s="60"/>
      <c r="BE663" s="65" t="str">
        <f t="shared" si="1942"/>
        <v>iGlu &gt; Shopify POS by FullComm</v>
      </c>
      <c r="BF663" s="105" t="e">
        <f t="shared" si="1942"/>
        <v>#REF!</v>
      </c>
      <c r="BG663" s="105">
        <f t="shared" si="1942"/>
        <v>0</v>
      </c>
      <c r="BH663" s="107" t="e">
        <f>BH634</f>
        <v>#REF!</v>
      </c>
      <c r="BI663" s="107">
        <f t="shared" si="1943"/>
        <v>0</v>
      </c>
      <c r="BJ663" s="77">
        <f t="shared" si="1943"/>
        <v>-1</v>
      </c>
      <c r="BK663" s="107" t="e">
        <f t="shared" si="1943"/>
        <v>#REF!</v>
      </c>
      <c r="BL663" s="60"/>
      <c r="BM663" s="65" t="e">
        <f t="shared" ref="BM663:BX663" si="1952">((BM634*$G663*--(AND($BF663=0,$BG663=0))+$BF663+BM634*$BG663)*--(BM$3&gt;=$BH663))*(1+$BJ663*--(BM$3&gt;=$BK663))*--(IFERROR(MOD(MONTH(BM$3),$BI663),0)=0)</f>
        <v>#REF!</v>
      </c>
      <c r="BN663" s="65" t="e">
        <f t="shared" si="1952"/>
        <v>#REF!</v>
      </c>
      <c r="BO663" s="65" t="e">
        <f t="shared" si="1952"/>
        <v>#REF!</v>
      </c>
      <c r="BP663" s="65" t="e">
        <f t="shared" si="1952"/>
        <v>#REF!</v>
      </c>
      <c r="BQ663" s="65" t="e">
        <f t="shared" si="1952"/>
        <v>#REF!</v>
      </c>
      <c r="BR663" s="65" t="e">
        <f t="shared" si="1952"/>
        <v>#REF!</v>
      </c>
      <c r="BS663" s="65" t="e">
        <f t="shared" si="1952"/>
        <v>#REF!</v>
      </c>
      <c r="BT663" s="65" t="e">
        <f t="shared" si="1952"/>
        <v>#REF!</v>
      </c>
      <c r="BU663" s="65" t="e">
        <f t="shared" si="1952"/>
        <v>#REF!</v>
      </c>
      <c r="BV663" s="65" t="e">
        <f t="shared" si="1952"/>
        <v>#REF!</v>
      </c>
      <c r="BW663" s="65" t="e">
        <f t="shared" si="1952"/>
        <v>#REF!</v>
      </c>
      <c r="BX663" s="65" t="e">
        <f t="shared" si="1952"/>
        <v>#REF!</v>
      </c>
      <c r="BY663" s="60"/>
      <c r="BZ663" s="65" t="e">
        <f t="shared" si="1921"/>
        <v>#REF!</v>
      </c>
      <c r="CA663" s="66" t="e">
        <f>BZ663/BZ634</f>
        <v>#REF!</v>
      </c>
      <c r="CB663" s="60"/>
      <c r="CC663" s="65" t="e">
        <f t="shared" ref="CC663:CN663" si="1953">((CC634*$G663*--(AND($BF663=0,$BG663=0))+$BF663+CC634*$BG663)*--(CC$3&gt;=$BH663))*(1+$BJ663*--(CC$3&gt;=$BK663))*--(IFERROR(MOD(MONTH(CC$3),$BI663),0)=0)</f>
        <v>#REF!</v>
      </c>
      <c r="CD663" s="65" t="e">
        <f t="shared" si="1953"/>
        <v>#REF!</v>
      </c>
      <c r="CE663" s="65" t="e">
        <f t="shared" si="1953"/>
        <v>#REF!</v>
      </c>
      <c r="CF663" s="65" t="e">
        <f t="shared" si="1953"/>
        <v>#REF!</v>
      </c>
      <c r="CG663" s="65" t="e">
        <f t="shared" si="1953"/>
        <v>#REF!</v>
      </c>
      <c r="CH663" s="65" t="e">
        <f t="shared" si="1953"/>
        <v>#REF!</v>
      </c>
      <c r="CI663" s="65" t="e">
        <f t="shared" si="1953"/>
        <v>#REF!</v>
      </c>
      <c r="CJ663" s="65" t="e">
        <f t="shared" si="1953"/>
        <v>#REF!</v>
      </c>
      <c r="CK663" s="65" t="e">
        <f t="shared" si="1953"/>
        <v>#REF!</v>
      </c>
      <c r="CL663" s="65" t="e">
        <f t="shared" si="1953"/>
        <v>#REF!</v>
      </c>
      <c r="CM663" s="65" t="e">
        <f t="shared" si="1953"/>
        <v>#REF!</v>
      </c>
      <c r="CN663" s="65" t="e">
        <f t="shared" si="1953"/>
        <v>#REF!</v>
      </c>
      <c r="CO663" s="60"/>
      <c r="CP663" s="65" t="e">
        <f t="shared" si="1923"/>
        <v>#REF!</v>
      </c>
      <c r="CQ663" s="66" t="e">
        <f>CP663/CP634</f>
        <v>#REF!</v>
      </c>
    </row>
    <row r="664" spans="1:95" ht="10.5" customHeight="1" x14ac:dyDescent="0.25">
      <c r="A664" s="70" t="str">
        <f t="shared" si="1818"/>
        <v>DespesaMargem de contribuição</v>
      </c>
      <c r="B664" s="70" t="s">
        <v>53</v>
      </c>
      <c r="C664" s="70"/>
      <c r="D664" s="3" t="s">
        <v>104</v>
      </c>
      <c r="E664" s="3" t="e">
        <f>D632</f>
        <v>#REF!</v>
      </c>
      <c r="F664" s="60"/>
      <c r="G664" s="6">
        <v>0.54670199438439582</v>
      </c>
      <c r="H664" s="60"/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60"/>
      <c r="V664" s="4">
        <f t="shared" si="1915"/>
        <v>0</v>
      </c>
      <c r="W664" s="6" t="e">
        <f>V664/V634</f>
        <v>#REF!</v>
      </c>
      <c r="X664" s="60"/>
      <c r="Y664" s="4" t="e">
        <f t="shared" ref="Y664:AJ664" si="1954">Y645+Y646</f>
        <v>#REF!</v>
      </c>
      <c r="Z664" s="4" t="e">
        <f t="shared" si="1954"/>
        <v>#REF!</v>
      </c>
      <c r="AA664" s="4" t="e">
        <f t="shared" si="1954"/>
        <v>#REF!</v>
      </c>
      <c r="AB664" s="4" t="e">
        <f t="shared" si="1954"/>
        <v>#REF!</v>
      </c>
      <c r="AC664" s="4" t="e">
        <f t="shared" si="1954"/>
        <v>#REF!</v>
      </c>
      <c r="AD664" s="4" t="e">
        <f t="shared" si="1954"/>
        <v>#REF!</v>
      </c>
      <c r="AE664" s="4" t="e">
        <f t="shared" si="1954"/>
        <v>#REF!</v>
      </c>
      <c r="AF664" s="4" t="e">
        <f t="shared" si="1954"/>
        <v>#REF!</v>
      </c>
      <c r="AG664" s="4" t="e">
        <f t="shared" si="1954"/>
        <v>#REF!</v>
      </c>
      <c r="AH664" s="4" t="e">
        <f t="shared" si="1954"/>
        <v>#REF!</v>
      </c>
      <c r="AI664" s="4" t="e">
        <f t="shared" si="1954"/>
        <v>#REF!</v>
      </c>
      <c r="AJ664" s="4" t="e">
        <f t="shared" si="1954"/>
        <v>#REF!</v>
      </c>
      <c r="AK664" s="60"/>
      <c r="AL664" s="4" t="e">
        <f t="shared" si="1917"/>
        <v>#REF!</v>
      </c>
      <c r="AM664" s="6" t="e">
        <f>AL664/AL634</f>
        <v>#REF!</v>
      </c>
      <c r="AN664" s="60" t="e">
        <f>D632&amp;D664</f>
        <v>#REF!</v>
      </c>
      <c r="AO664" s="4" t="e">
        <f t="shared" ref="AO664:AZ664" si="1955">AO645+AO646</f>
        <v>#REF!</v>
      </c>
      <c r="AP664" s="4" t="e">
        <f t="shared" si="1955"/>
        <v>#REF!</v>
      </c>
      <c r="AQ664" s="4" t="e">
        <f t="shared" si="1955"/>
        <v>#REF!</v>
      </c>
      <c r="AR664" s="4" t="e">
        <f t="shared" si="1955"/>
        <v>#REF!</v>
      </c>
      <c r="AS664" s="4" t="e">
        <f t="shared" si="1955"/>
        <v>#REF!</v>
      </c>
      <c r="AT664" s="4" t="e">
        <f t="shared" si="1955"/>
        <v>#REF!</v>
      </c>
      <c r="AU664" s="4" t="e">
        <f t="shared" si="1955"/>
        <v>#REF!</v>
      </c>
      <c r="AV664" s="4" t="e">
        <f t="shared" si="1955"/>
        <v>#REF!</v>
      </c>
      <c r="AW664" s="4" t="e">
        <f t="shared" si="1955"/>
        <v>#REF!</v>
      </c>
      <c r="AX664" s="4" t="e">
        <f t="shared" si="1955"/>
        <v>#REF!</v>
      </c>
      <c r="AY664" s="4" t="e">
        <f t="shared" si="1955"/>
        <v>#REF!</v>
      </c>
      <c r="AZ664" s="4" t="e">
        <f t="shared" si="1955"/>
        <v>#REF!</v>
      </c>
      <c r="BA664" s="60"/>
      <c r="BB664" s="4" t="e">
        <f t="shared" si="1919"/>
        <v>#REF!</v>
      </c>
      <c r="BC664" s="6" t="e">
        <f>BB664/BB634</f>
        <v>#REF!</v>
      </c>
      <c r="BD664" s="60"/>
      <c r="BE664" s="4"/>
      <c r="BF664" s="102"/>
      <c r="BG664" s="102"/>
      <c r="BH664" s="103"/>
      <c r="BI664" s="104"/>
      <c r="BJ664" s="63"/>
      <c r="BK664" s="103"/>
      <c r="BL664" s="60"/>
      <c r="BM664" s="4" t="e">
        <f t="shared" ref="BM664:BX664" si="1956">BM645+BM646</f>
        <v>#REF!</v>
      </c>
      <c r="BN664" s="4" t="e">
        <f t="shared" si="1956"/>
        <v>#REF!</v>
      </c>
      <c r="BO664" s="4" t="e">
        <f t="shared" si="1956"/>
        <v>#REF!</v>
      </c>
      <c r="BP664" s="4" t="e">
        <f t="shared" si="1956"/>
        <v>#REF!</v>
      </c>
      <c r="BQ664" s="4" t="e">
        <f t="shared" si="1956"/>
        <v>#REF!</v>
      </c>
      <c r="BR664" s="4" t="e">
        <f t="shared" si="1956"/>
        <v>#REF!</v>
      </c>
      <c r="BS664" s="4" t="e">
        <f t="shared" si="1956"/>
        <v>#REF!</v>
      </c>
      <c r="BT664" s="4" t="e">
        <f t="shared" si="1956"/>
        <v>#REF!</v>
      </c>
      <c r="BU664" s="4" t="e">
        <f t="shared" si="1956"/>
        <v>#REF!</v>
      </c>
      <c r="BV664" s="4" t="e">
        <f t="shared" si="1956"/>
        <v>#REF!</v>
      </c>
      <c r="BW664" s="4" t="e">
        <f t="shared" si="1956"/>
        <v>#REF!</v>
      </c>
      <c r="BX664" s="4" t="e">
        <f t="shared" si="1956"/>
        <v>#REF!</v>
      </c>
      <c r="BY664" s="60"/>
      <c r="BZ664" s="4" t="e">
        <f t="shared" si="1921"/>
        <v>#REF!</v>
      </c>
      <c r="CA664" s="6" t="e">
        <f>BZ664/BZ634</f>
        <v>#REF!</v>
      </c>
      <c r="CB664" s="60"/>
      <c r="CC664" s="4" t="e">
        <f t="shared" ref="CC664:CN664" si="1957">CC645+CC646</f>
        <v>#REF!</v>
      </c>
      <c r="CD664" s="4" t="e">
        <f t="shared" si="1957"/>
        <v>#REF!</v>
      </c>
      <c r="CE664" s="4" t="e">
        <f t="shared" si="1957"/>
        <v>#REF!</v>
      </c>
      <c r="CF664" s="4" t="e">
        <f t="shared" si="1957"/>
        <v>#REF!</v>
      </c>
      <c r="CG664" s="4" t="e">
        <f t="shared" si="1957"/>
        <v>#REF!</v>
      </c>
      <c r="CH664" s="4" t="e">
        <f t="shared" si="1957"/>
        <v>#REF!</v>
      </c>
      <c r="CI664" s="4" t="e">
        <f t="shared" si="1957"/>
        <v>#REF!</v>
      </c>
      <c r="CJ664" s="4" t="e">
        <f t="shared" si="1957"/>
        <v>#REF!</v>
      </c>
      <c r="CK664" s="4" t="e">
        <f t="shared" si="1957"/>
        <v>#REF!</v>
      </c>
      <c r="CL664" s="4" t="e">
        <f t="shared" si="1957"/>
        <v>#REF!</v>
      </c>
      <c r="CM664" s="4" t="e">
        <f t="shared" si="1957"/>
        <v>#REF!</v>
      </c>
      <c r="CN664" s="4" t="e">
        <f t="shared" si="1957"/>
        <v>#REF!</v>
      </c>
      <c r="CO664" s="60"/>
      <c r="CP664" s="4" t="e">
        <f t="shared" si="1923"/>
        <v>#REF!</v>
      </c>
      <c r="CQ664" s="6" t="e">
        <f>CP664/CP634</f>
        <v>#REF!</v>
      </c>
    </row>
    <row r="665" spans="1:95" ht="10.5" customHeight="1" x14ac:dyDescent="0.25">
      <c r="A665" s="70" t="str">
        <f t="shared" si="1818"/>
        <v>DespesaSG&amp;A</v>
      </c>
      <c r="B665" s="75" t="s">
        <v>53</v>
      </c>
      <c r="C665" s="75"/>
      <c r="D665" s="81" t="s">
        <v>105</v>
      </c>
      <c r="E665" s="81" t="e">
        <f>D632</f>
        <v>#REF!</v>
      </c>
      <c r="F665" s="60"/>
      <c r="G665" s="88">
        <v>-0.32003856520338908</v>
      </c>
      <c r="H665" s="60"/>
      <c r="I665" s="83">
        <v>0</v>
      </c>
      <c r="J665" s="83">
        <v>0</v>
      </c>
      <c r="K665" s="83">
        <v>0</v>
      </c>
      <c r="L665" s="83">
        <v>0</v>
      </c>
      <c r="M665" s="83">
        <v>0</v>
      </c>
      <c r="N665" s="83">
        <v>0</v>
      </c>
      <c r="O665" s="83">
        <v>0</v>
      </c>
      <c r="P665" s="83">
        <v>0</v>
      </c>
      <c r="Q665" s="83">
        <v>0</v>
      </c>
      <c r="R665" s="83">
        <v>0</v>
      </c>
      <c r="S665" s="83">
        <v>0</v>
      </c>
      <c r="T665" s="83">
        <v>0</v>
      </c>
      <c r="U665" s="60"/>
      <c r="V665" s="83">
        <f t="shared" si="1915"/>
        <v>0</v>
      </c>
      <c r="W665" s="88" t="e">
        <f>V665/V634</f>
        <v>#REF!</v>
      </c>
      <c r="X665" s="60"/>
      <c r="Y665" s="83">
        <f t="shared" ref="Y665:AJ665" si="1958">Y666+SUM(Y675:Y676)+SUM(Y679)+SUM(Y683:Y684)+SUM(Y688:Y690)</f>
        <v>0</v>
      </c>
      <c r="Z665" s="83">
        <f t="shared" si="1958"/>
        <v>0</v>
      </c>
      <c r="AA665" s="83">
        <f t="shared" si="1958"/>
        <v>0</v>
      </c>
      <c r="AB665" s="83">
        <f t="shared" si="1958"/>
        <v>0</v>
      </c>
      <c r="AC665" s="83">
        <f t="shared" si="1958"/>
        <v>0</v>
      </c>
      <c r="AD665" s="83">
        <f t="shared" si="1958"/>
        <v>0</v>
      </c>
      <c r="AE665" s="83" t="e">
        <f t="shared" si="1958"/>
        <v>#REF!</v>
      </c>
      <c r="AF665" s="83" t="e">
        <f t="shared" si="1958"/>
        <v>#REF!</v>
      </c>
      <c r="AG665" s="83" t="e">
        <f t="shared" si="1958"/>
        <v>#REF!</v>
      </c>
      <c r="AH665" s="83" t="e">
        <f t="shared" si="1958"/>
        <v>#REF!</v>
      </c>
      <c r="AI665" s="83" t="e">
        <f t="shared" si="1958"/>
        <v>#REF!</v>
      </c>
      <c r="AJ665" s="83" t="e">
        <f t="shared" si="1958"/>
        <v>#REF!</v>
      </c>
      <c r="AK665" s="60"/>
      <c r="AL665" s="83" t="e">
        <f t="shared" si="1917"/>
        <v>#REF!</v>
      </c>
      <c r="AM665" s="88" t="e">
        <f>AL665/AL634</f>
        <v>#REF!</v>
      </c>
      <c r="AN665" s="60" t="e">
        <f>D632&amp;D665</f>
        <v>#REF!</v>
      </c>
      <c r="AO665" s="83" t="e">
        <f t="shared" ref="AO665:AZ665" si="1959">AO666+SUM(AO675:AO676)+SUM(AO679)+SUM(AO683:AO690)</f>
        <v>#REF!</v>
      </c>
      <c r="AP665" s="83" t="e">
        <f t="shared" si="1959"/>
        <v>#REF!</v>
      </c>
      <c r="AQ665" s="83" t="e">
        <f t="shared" si="1959"/>
        <v>#REF!</v>
      </c>
      <c r="AR665" s="83" t="e">
        <f t="shared" si="1959"/>
        <v>#REF!</v>
      </c>
      <c r="AS665" s="83" t="e">
        <f t="shared" si="1959"/>
        <v>#REF!</v>
      </c>
      <c r="AT665" s="83" t="e">
        <f t="shared" si="1959"/>
        <v>#REF!</v>
      </c>
      <c r="AU665" s="83" t="e">
        <f t="shared" si="1959"/>
        <v>#REF!</v>
      </c>
      <c r="AV665" s="83" t="e">
        <f t="shared" si="1959"/>
        <v>#REF!</v>
      </c>
      <c r="AW665" s="83" t="e">
        <f t="shared" si="1959"/>
        <v>#REF!</v>
      </c>
      <c r="AX665" s="83" t="e">
        <f t="shared" si="1959"/>
        <v>#REF!</v>
      </c>
      <c r="AY665" s="83" t="e">
        <f t="shared" si="1959"/>
        <v>#REF!</v>
      </c>
      <c r="AZ665" s="83" t="e">
        <f t="shared" si="1959"/>
        <v>#REF!</v>
      </c>
      <c r="BA665" s="60"/>
      <c r="BB665" s="83" t="e">
        <f t="shared" si="1919"/>
        <v>#REF!</v>
      </c>
      <c r="BC665" s="88" t="e">
        <f>BB665/BB634</f>
        <v>#REF!</v>
      </c>
      <c r="BD665" s="60"/>
      <c r="BE665" s="83"/>
      <c r="BF665" s="116"/>
      <c r="BG665" s="116"/>
      <c r="BH665" s="117"/>
      <c r="BI665" s="118"/>
      <c r="BJ665" s="82"/>
      <c r="BK665" s="117"/>
      <c r="BL665" s="60"/>
      <c r="BM665" s="83" t="e">
        <f t="shared" ref="BM665:BX665" si="1960">BM666+SUM(BM675:BM676)+SUM(BM679)+SUM(BM683:BM690)</f>
        <v>#REF!</v>
      </c>
      <c r="BN665" s="83" t="e">
        <f t="shared" si="1960"/>
        <v>#REF!</v>
      </c>
      <c r="BO665" s="83" t="e">
        <f t="shared" si="1960"/>
        <v>#REF!</v>
      </c>
      <c r="BP665" s="83" t="e">
        <f t="shared" si="1960"/>
        <v>#REF!</v>
      </c>
      <c r="BQ665" s="83" t="e">
        <f t="shared" si="1960"/>
        <v>#REF!</v>
      </c>
      <c r="BR665" s="83" t="e">
        <f t="shared" si="1960"/>
        <v>#REF!</v>
      </c>
      <c r="BS665" s="83" t="e">
        <f t="shared" si="1960"/>
        <v>#REF!</v>
      </c>
      <c r="BT665" s="83" t="e">
        <f t="shared" si="1960"/>
        <v>#REF!</v>
      </c>
      <c r="BU665" s="83" t="e">
        <f t="shared" si="1960"/>
        <v>#REF!</v>
      </c>
      <c r="BV665" s="83" t="e">
        <f t="shared" si="1960"/>
        <v>#REF!</v>
      </c>
      <c r="BW665" s="83" t="e">
        <f t="shared" si="1960"/>
        <v>#REF!</v>
      </c>
      <c r="BX665" s="83" t="e">
        <f t="shared" si="1960"/>
        <v>#REF!</v>
      </c>
      <c r="BY665" s="60"/>
      <c r="BZ665" s="83" t="e">
        <f t="shared" si="1921"/>
        <v>#REF!</v>
      </c>
      <c r="CA665" s="88" t="e">
        <f>BZ665/BZ634</f>
        <v>#REF!</v>
      </c>
      <c r="CB665" s="60"/>
      <c r="CC665" s="83" t="e">
        <f t="shared" ref="CC665:CN665" si="1961">CC666+SUM(CC675:CC676)+SUM(CC679)+SUM(CC683:CC690)</f>
        <v>#REF!</v>
      </c>
      <c r="CD665" s="83" t="e">
        <f t="shared" si="1961"/>
        <v>#REF!</v>
      </c>
      <c r="CE665" s="83" t="e">
        <f t="shared" si="1961"/>
        <v>#REF!</v>
      </c>
      <c r="CF665" s="83" t="e">
        <f t="shared" si="1961"/>
        <v>#REF!</v>
      </c>
      <c r="CG665" s="83" t="e">
        <f t="shared" si="1961"/>
        <v>#REF!</v>
      </c>
      <c r="CH665" s="83" t="e">
        <f t="shared" si="1961"/>
        <v>#REF!</v>
      </c>
      <c r="CI665" s="83" t="e">
        <f t="shared" si="1961"/>
        <v>#REF!</v>
      </c>
      <c r="CJ665" s="83" t="e">
        <f t="shared" si="1961"/>
        <v>#REF!</v>
      </c>
      <c r="CK665" s="83" t="e">
        <f t="shared" si="1961"/>
        <v>#REF!</v>
      </c>
      <c r="CL665" s="83" t="e">
        <f t="shared" si="1961"/>
        <v>#REF!</v>
      </c>
      <c r="CM665" s="83" t="e">
        <f t="shared" si="1961"/>
        <v>#REF!</v>
      </c>
      <c r="CN665" s="83" t="e">
        <f t="shared" si="1961"/>
        <v>#REF!</v>
      </c>
      <c r="CO665" s="60"/>
      <c r="CP665" s="83" t="e">
        <f t="shared" si="1923"/>
        <v>#REF!</v>
      </c>
      <c r="CQ665" s="88" t="e">
        <f>CP665/CP634</f>
        <v>#REF!</v>
      </c>
    </row>
    <row r="666" spans="1:95" ht="10.5" customHeight="1" x14ac:dyDescent="0.25">
      <c r="A666" s="70" t="str">
        <f t="shared" ref="A666:A697" si="1962">B666&amp;D666</f>
        <v>DespesaTime CLT</v>
      </c>
      <c r="B666" s="70" t="s">
        <v>53</v>
      </c>
      <c r="C666" s="70"/>
      <c r="D666" s="60" t="s">
        <v>107</v>
      </c>
      <c r="E666" s="60" t="e">
        <f>D632</f>
        <v>#REF!</v>
      </c>
      <c r="F666" s="60"/>
      <c r="G666" s="62">
        <v>-0.23773058444214651</v>
      </c>
      <c r="H666" s="60"/>
      <c r="I666" s="67">
        <v>0</v>
      </c>
      <c r="J666" s="67">
        <v>0</v>
      </c>
      <c r="K666" s="67">
        <v>0</v>
      </c>
      <c r="L666" s="67">
        <v>0</v>
      </c>
      <c r="M666" s="67">
        <v>0</v>
      </c>
      <c r="N666" s="67">
        <v>0</v>
      </c>
      <c r="O666" s="67">
        <v>0</v>
      </c>
      <c r="P666" s="67">
        <v>0</v>
      </c>
      <c r="Q666" s="67">
        <v>0</v>
      </c>
      <c r="R666" s="67">
        <v>0</v>
      </c>
      <c r="S666" s="67">
        <v>0</v>
      </c>
      <c r="T666" s="67">
        <v>0</v>
      </c>
      <c r="U666" s="60"/>
      <c r="V666" s="87">
        <f t="shared" si="1915"/>
        <v>0</v>
      </c>
      <c r="W666" s="62" t="e">
        <f>V666/V634</f>
        <v>#REF!</v>
      </c>
      <c r="X666" s="60"/>
      <c r="Y666" s="67">
        <v>0</v>
      </c>
      <c r="Z666" s="67">
        <v>0</v>
      </c>
      <c r="AA666" s="67">
        <v>0</v>
      </c>
      <c r="AB666" s="67">
        <v>0</v>
      </c>
      <c r="AC666" s="67">
        <v>0</v>
      </c>
      <c r="AD666" s="67">
        <v>0</v>
      </c>
      <c r="AE666" s="67" t="e">
        <f t="shared" ref="AE666:AJ666" si="1963">SUM(AE667:AE674)</f>
        <v>#REF!</v>
      </c>
      <c r="AF666" s="67" t="e">
        <f t="shared" si="1963"/>
        <v>#REF!</v>
      </c>
      <c r="AG666" s="67" t="e">
        <f t="shared" si="1963"/>
        <v>#REF!</v>
      </c>
      <c r="AH666" s="67" t="e">
        <f t="shared" si="1963"/>
        <v>#REF!</v>
      </c>
      <c r="AI666" s="67" t="e">
        <f t="shared" si="1963"/>
        <v>#REF!</v>
      </c>
      <c r="AJ666" s="67" t="e">
        <f t="shared" si="1963"/>
        <v>#REF!</v>
      </c>
      <c r="AK666" s="60"/>
      <c r="AL666" s="87" t="e">
        <f t="shared" si="1917"/>
        <v>#REF!</v>
      </c>
      <c r="AM666" s="62" t="e">
        <f>AL666/AL634</f>
        <v>#REF!</v>
      </c>
      <c r="AN666" s="60" t="e">
        <f>D632&amp;D666</f>
        <v>#REF!</v>
      </c>
      <c r="AO666" s="67" t="e">
        <f t="shared" ref="AO666:AZ666" si="1964">SUM(AO667:AO674)</f>
        <v>#REF!</v>
      </c>
      <c r="AP666" s="67" t="e">
        <f t="shared" si="1964"/>
        <v>#REF!</v>
      </c>
      <c r="AQ666" s="67" t="e">
        <f t="shared" si="1964"/>
        <v>#REF!</v>
      </c>
      <c r="AR666" s="67" t="e">
        <f t="shared" si="1964"/>
        <v>#REF!</v>
      </c>
      <c r="AS666" s="67" t="e">
        <f t="shared" si="1964"/>
        <v>#REF!</v>
      </c>
      <c r="AT666" s="67" t="e">
        <f t="shared" si="1964"/>
        <v>#REF!</v>
      </c>
      <c r="AU666" s="67" t="e">
        <f t="shared" si="1964"/>
        <v>#REF!</v>
      </c>
      <c r="AV666" s="67" t="e">
        <f t="shared" si="1964"/>
        <v>#REF!</v>
      </c>
      <c r="AW666" s="67" t="e">
        <f t="shared" si="1964"/>
        <v>#REF!</v>
      </c>
      <c r="AX666" s="67" t="e">
        <f t="shared" si="1964"/>
        <v>#REF!</v>
      </c>
      <c r="AY666" s="67" t="e">
        <f t="shared" si="1964"/>
        <v>#REF!</v>
      </c>
      <c r="AZ666" s="67" t="e">
        <f t="shared" si="1964"/>
        <v>#REF!</v>
      </c>
      <c r="BA666" s="60"/>
      <c r="BB666" s="87" t="e">
        <f t="shared" si="1919"/>
        <v>#REF!</v>
      </c>
      <c r="BC666" s="62" t="e">
        <f>BB666/BB634</f>
        <v>#REF!</v>
      </c>
      <c r="BD666" s="60"/>
      <c r="BE666" s="67">
        <f>INDEX($BE$4:$BK$115,MATCH($D666,$D$4:$D$115,0),MATCH(BE$475,$BE$4:$BK$4,0))</f>
        <v>0</v>
      </c>
      <c r="BF666" s="119">
        <f>INDEX($BE$4:$BK$115,MATCH($D666,$D$4:$D$115,0),MATCH(BF$475,$BE$4:$BK$4,0))</f>
        <v>0</v>
      </c>
      <c r="BG666" s="120">
        <f>INDEX($BE$4:$BK$115,MATCH($D666,$D$4:$D$115,0),MATCH(BG$475,$BE$4:$BK$4,0))</f>
        <v>0</v>
      </c>
      <c r="BH666" s="121" t="e">
        <f>BH634</f>
        <v>#REF!</v>
      </c>
      <c r="BI666" s="69">
        <f t="array" ref="BI666">INDEX($BE$4:$BK$115,MATCH($D666,$D$4:$D$115,0),MATCH(BI$475,$BE$4:$BK$4,0))</f>
        <v>0</v>
      </c>
      <c r="BJ666" s="120">
        <f>INDEX($BE$4:$BK$115,MATCH($D666,$D$4:$D$115,0),MATCH(BJ$475,$BE$4:$BK$4,0))</f>
        <v>0</v>
      </c>
      <c r="BK666" s="121">
        <f>INDEX($BE$4:$BK$115,MATCH($D666,$D$4:$D$115,0),MATCH(BK$475,$BE$4:$BK$4,0))</f>
        <v>0</v>
      </c>
      <c r="BL666" s="60"/>
      <c r="BM666" s="67" t="e">
        <f t="shared" ref="BM666:BX666" si="1965">SUM(BM667:BM674)</f>
        <v>#REF!</v>
      </c>
      <c r="BN666" s="67" t="e">
        <f t="shared" si="1965"/>
        <v>#REF!</v>
      </c>
      <c r="BO666" s="67" t="e">
        <f t="shared" si="1965"/>
        <v>#REF!</v>
      </c>
      <c r="BP666" s="67" t="e">
        <f t="shared" si="1965"/>
        <v>#REF!</v>
      </c>
      <c r="BQ666" s="67" t="e">
        <f t="shared" si="1965"/>
        <v>#REF!</v>
      </c>
      <c r="BR666" s="67" t="e">
        <f t="shared" si="1965"/>
        <v>#REF!</v>
      </c>
      <c r="BS666" s="67" t="e">
        <f t="shared" si="1965"/>
        <v>#REF!</v>
      </c>
      <c r="BT666" s="67" t="e">
        <f t="shared" si="1965"/>
        <v>#REF!</v>
      </c>
      <c r="BU666" s="67" t="e">
        <f t="shared" si="1965"/>
        <v>#REF!</v>
      </c>
      <c r="BV666" s="67" t="e">
        <f t="shared" si="1965"/>
        <v>#REF!</v>
      </c>
      <c r="BW666" s="67" t="e">
        <f t="shared" si="1965"/>
        <v>#REF!</v>
      </c>
      <c r="BX666" s="67" t="e">
        <f t="shared" si="1965"/>
        <v>#REF!</v>
      </c>
      <c r="BY666" s="60"/>
      <c r="BZ666" s="87" t="e">
        <f t="shared" si="1921"/>
        <v>#REF!</v>
      </c>
      <c r="CA666" s="62" t="e">
        <f>BZ666/BZ634</f>
        <v>#REF!</v>
      </c>
      <c r="CB666" s="60"/>
      <c r="CC666" s="67" t="e">
        <f t="shared" ref="CC666:CN666" si="1966">SUM(CC667:CC674)</f>
        <v>#REF!</v>
      </c>
      <c r="CD666" s="67" t="e">
        <f t="shared" si="1966"/>
        <v>#REF!</v>
      </c>
      <c r="CE666" s="67" t="e">
        <f t="shared" si="1966"/>
        <v>#REF!</v>
      </c>
      <c r="CF666" s="67" t="e">
        <f t="shared" si="1966"/>
        <v>#REF!</v>
      </c>
      <c r="CG666" s="67" t="e">
        <f t="shared" si="1966"/>
        <v>#REF!</v>
      </c>
      <c r="CH666" s="67" t="e">
        <f t="shared" si="1966"/>
        <v>#REF!</v>
      </c>
      <c r="CI666" s="67" t="e">
        <f t="shared" si="1966"/>
        <v>#REF!</v>
      </c>
      <c r="CJ666" s="67" t="e">
        <f t="shared" si="1966"/>
        <v>#REF!</v>
      </c>
      <c r="CK666" s="67" t="e">
        <f t="shared" si="1966"/>
        <v>#REF!</v>
      </c>
      <c r="CL666" s="67" t="e">
        <f t="shared" si="1966"/>
        <v>#REF!</v>
      </c>
      <c r="CM666" s="67" t="e">
        <f t="shared" si="1966"/>
        <v>#REF!</v>
      </c>
      <c r="CN666" s="67" t="e">
        <f t="shared" si="1966"/>
        <v>#REF!</v>
      </c>
      <c r="CO666" s="60"/>
      <c r="CP666" s="87" t="e">
        <f t="shared" si="1923"/>
        <v>#REF!</v>
      </c>
      <c r="CQ666" s="62" t="e">
        <f>CP666/CP634</f>
        <v>#REF!</v>
      </c>
    </row>
    <row r="667" spans="1:95" ht="10.5" customHeight="1" outlineLevel="1" x14ac:dyDescent="0.25">
      <c r="A667" s="70" t="str">
        <f t="shared" si="1962"/>
        <v>DespesaSalários</v>
      </c>
      <c r="B667" s="114" t="s">
        <v>53</v>
      </c>
      <c r="C667" s="78" t="s">
        <v>108</v>
      </c>
      <c r="D667" s="89" t="s">
        <v>108</v>
      </c>
      <c r="E667" s="89" t="e">
        <f>D632</f>
        <v>#REF!</v>
      </c>
      <c r="F667" s="89"/>
      <c r="G667" s="90">
        <v>-0.1181029571868451</v>
      </c>
      <c r="H667" s="89"/>
      <c r="I667" s="122">
        <v>0</v>
      </c>
      <c r="J667" s="122">
        <v>0</v>
      </c>
      <c r="K667" s="122">
        <v>0</v>
      </c>
      <c r="L667" s="122">
        <v>0</v>
      </c>
      <c r="M667" s="122">
        <v>0</v>
      </c>
      <c r="N667" s="122">
        <v>0</v>
      </c>
      <c r="O667" s="122">
        <v>0</v>
      </c>
      <c r="P667" s="122">
        <v>0</v>
      </c>
      <c r="Q667" s="122">
        <v>0</v>
      </c>
      <c r="R667" s="122">
        <v>0</v>
      </c>
      <c r="S667" s="122">
        <v>0</v>
      </c>
      <c r="T667" s="122">
        <v>0</v>
      </c>
      <c r="U667" s="89"/>
      <c r="V667" s="124">
        <f t="shared" si="1915"/>
        <v>0</v>
      </c>
      <c r="W667" s="90" t="e">
        <f>V667/V634</f>
        <v>#REF!</v>
      </c>
      <c r="X667" s="60"/>
      <c r="Y667" s="122">
        <v>0</v>
      </c>
      <c r="Z667" s="122">
        <v>0</v>
      </c>
      <c r="AA667" s="122">
        <v>0</v>
      </c>
      <c r="AB667" s="122">
        <v>0</v>
      </c>
      <c r="AC667" s="122">
        <v>0</v>
      </c>
      <c r="AD667" s="122">
        <v>0</v>
      </c>
      <c r="AE667" s="122" t="e">
        <f t="shared" ref="AE667:AJ667" si="1967">((AE634*$G667*--(AND($BF667=0,$BG667=0))+$BF667+AE634*$BG667)*--(AE$3&gt;=$BH667))*(1+$BJ667*--(AE$3&gt;=$BK667))*--(IFERROR(MOD(MONTH(AE$3),$BI667),0)=0)</f>
        <v>#REF!</v>
      </c>
      <c r="AF667" s="122" t="e">
        <f t="shared" si="1967"/>
        <v>#REF!</v>
      </c>
      <c r="AG667" s="122" t="e">
        <f t="shared" si="1967"/>
        <v>#REF!</v>
      </c>
      <c r="AH667" s="122" t="e">
        <f t="shared" si="1967"/>
        <v>#REF!</v>
      </c>
      <c r="AI667" s="122" t="e">
        <f t="shared" si="1967"/>
        <v>#REF!</v>
      </c>
      <c r="AJ667" s="122" t="e">
        <f t="shared" si="1967"/>
        <v>#REF!</v>
      </c>
      <c r="AK667" s="89"/>
      <c r="AL667" s="124" t="e">
        <f t="shared" si="1917"/>
        <v>#REF!</v>
      </c>
      <c r="AM667" s="90" t="e">
        <f>AL667/AL634</f>
        <v>#REF!</v>
      </c>
      <c r="AN667" s="60" t="e">
        <f>D632&amp;D667</f>
        <v>#REF!</v>
      </c>
      <c r="AO667" s="122" t="e">
        <f t="shared" ref="AO667:AZ667" si="1968">((AO634*$G667*--(AND($BF667=0,$BG667=0))+$BF667+AO634*$BG667)*--(AO$3&gt;=$BH667))*(1+$BJ667*--(AO$3&gt;=$BK667))*--(IFERROR(MOD(MONTH(AO$3),$BI667),0)=0)</f>
        <v>#REF!</v>
      </c>
      <c r="AP667" s="122" t="e">
        <f t="shared" si="1968"/>
        <v>#REF!</v>
      </c>
      <c r="AQ667" s="122" t="e">
        <f t="shared" si="1968"/>
        <v>#REF!</v>
      </c>
      <c r="AR667" s="122" t="e">
        <f t="shared" si="1968"/>
        <v>#REF!</v>
      </c>
      <c r="AS667" s="122" t="e">
        <f t="shared" si="1968"/>
        <v>#REF!</v>
      </c>
      <c r="AT667" s="122" t="e">
        <f t="shared" si="1968"/>
        <v>#REF!</v>
      </c>
      <c r="AU667" s="122" t="e">
        <f t="shared" si="1968"/>
        <v>#REF!</v>
      </c>
      <c r="AV667" s="122" t="e">
        <f t="shared" si="1968"/>
        <v>#REF!</v>
      </c>
      <c r="AW667" s="122" t="e">
        <f t="shared" si="1968"/>
        <v>#REF!</v>
      </c>
      <c r="AX667" s="122" t="e">
        <f t="shared" si="1968"/>
        <v>#REF!</v>
      </c>
      <c r="AY667" s="122" t="e">
        <f t="shared" si="1968"/>
        <v>#REF!</v>
      </c>
      <c r="AZ667" s="122" t="e">
        <f t="shared" si="1968"/>
        <v>#REF!</v>
      </c>
      <c r="BA667" s="89"/>
      <c r="BB667" s="124" t="e">
        <f t="shared" si="1919"/>
        <v>#REF!</v>
      </c>
      <c r="BC667" s="90" t="e">
        <f>BB667/BB634</f>
        <v>#REF!</v>
      </c>
      <c r="BD667" s="60"/>
      <c r="BE667" s="122"/>
      <c r="BF667" s="125"/>
      <c r="BG667" s="126"/>
      <c r="BH667" s="127"/>
      <c r="BI667" s="128"/>
      <c r="BJ667" s="126"/>
      <c r="BK667" s="127"/>
      <c r="BL667" s="60"/>
      <c r="BM667" s="122" t="e">
        <f t="shared" ref="BM667:BX667" si="1969">((BM634*$G667*--(AND($BF667=0,$BG667=0))+$BF667+BM634*$BG667)*--(BM$3&gt;=$BH667))*(1+$BJ667*--(BM$3&gt;=$BK667))*--(IFERROR(MOD(MONTH(BM$3),$BI667),0)=0)</f>
        <v>#REF!</v>
      </c>
      <c r="BN667" s="122" t="e">
        <f t="shared" si="1969"/>
        <v>#REF!</v>
      </c>
      <c r="BO667" s="122" t="e">
        <f t="shared" si="1969"/>
        <v>#REF!</v>
      </c>
      <c r="BP667" s="122" t="e">
        <f t="shared" si="1969"/>
        <v>#REF!</v>
      </c>
      <c r="BQ667" s="122" t="e">
        <f t="shared" si="1969"/>
        <v>#REF!</v>
      </c>
      <c r="BR667" s="122" t="e">
        <f t="shared" si="1969"/>
        <v>#REF!</v>
      </c>
      <c r="BS667" s="122" t="e">
        <f t="shared" si="1969"/>
        <v>#REF!</v>
      </c>
      <c r="BT667" s="122" t="e">
        <f t="shared" si="1969"/>
        <v>#REF!</v>
      </c>
      <c r="BU667" s="122" t="e">
        <f t="shared" si="1969"/>
        <v>#REF!</v>
      </c>
      <c r="BV667" s="122" t="e">
        <f t="shared" si="1969"/>
        <v>#REF!</v>
      </c>
      <c r="BW667" s="122" t="e">
        <f t="shared" si="1969"/>
        <v>#REF!</v>
      </c>
      <c r="BX667" s="122" t="e">
        <f t="shared" si="1969"/>
        <v>#REF!</v>
      </c>
      <c r="BY667" s="89"/>
      <c r="BZ667" s="124" t="e">
        <f t="shared" si="1921"/>
        <v>#REF!</v>
      </c>
      <c r="CA667" s="90" t="e">
        <f>BZ667/BZ634</f>
        <v>#REF!</v>
      </c>
      <c r="CB667" s="60"/>
      <c r="CC667" s="122" t="e">
        <f t="shared" ref="CC667:CN667" si="1970">((CC634*$G667*--(AND($BF667=0,$BG667=0))+$BF667+CC634*$BG667)*--(CC$3&gt;=$BH667))*(1+$BJ667*--(CC$3&gt;=$BK667))*--(IFERROR(MOD(MONTH(CC$3),$BI667),0)=0)</f>
        <v>#REF!</v>
      </c>
      <c r="CD667" s="122" t="e">
        <f t="shared" si="1970"/>
        <v>#REF!</v>
      </c>
      <c r="CE667" s="122" t="e">
        <f t="shared" si="1970"/>
        <v>#REF!</v>
      </c>
      <c r="CF667" s="122" t="e">
        <f t="shared" si="1970"/>
        <v>#REF!</v>
      </c>
      <c r="CG667" s="122" t="e">
        <f t="shared" si="1970"/>
        <v>#REF!</v>
      </c>
      <c r="CH667" s="122" t="e">
        <f t="shared" si="1970"/>
        <v>#REF!</v>
      </c>
      <c r="CI667" s="122" t="e">
        <f t="shared" si="1970"/>
        <v>#REF!</v>
      </c>
      <c r="CJ667" s="122" t="e">
        <f t="shared" si="1970"/>
        <v>#REF!</v>
      </c>
      <c r="CK667" s="122" t="e">
        <f t="shared" si="1970"/>
        <v>#REF!</v>
      </c>
      <c r="CL667" s="122" t="e">
        <f t="shared" si="1970"/>
        <v>#REF!</v>
      </c>
      <c r="CM667" s="122" t="e">
        <f t="shared" si="1970"/>
        <v>#REF!</v>
      </c>
      <c r="CN667" s="122" t="e">
        <f t="shared" si="1970"/>
        <v>#REF!</v>
      </c>
      <c r="CO667" s="89"/>
      <c r="CP667" s="124" t="e">
        <f t="shared" si="1923"/>
        <v>#REF!</v>
      </c>
      <c r="CQ667" s="90" t="e">
        <f>CP667/CP634</f>
        <v>#REF!</v>
      </c>
    </row>
    <row r="668" spans="1:95" ht="10.5" customHeight="1" outlineLevel="1" x14ac:dyDescent="0.25">
      <c r="A668" s="70" t="str">
        <f t="shared" si="1962"/>
        <v>DespesaFérias</v>
      </c>
      <c r="B668" s="114" t="s">
        <v>53</v>
      </c>
      <c r="C668" s="78" t="s">
        <v>109</v>
      </c>
      <c r="D668" s="89" t="s">
        <v>109</v>
      </c>
      <c r="E668" s="89" t="e">
        <f>D632</f>
        <v>#REF!</v>
      </c>
      <c r="F668" s="89"/>
      <c r="G668" s="90">
        <v>-9.8399946402394477E-3</v>
      </c>
      <c r="H668" s="89"/>
      <c r="I668" s="122">
        <v>0</v>
      </c>
      <c r="J668" s="122">
        <v>0</v>
      </c>
      <c r="K668" s="122">
        <v>0</v>
      </c>
      <c r="L668" s="122">
        <v>0</v>
      </c>
      <c r="M668" s="122">
        <v>0</v>
      </c>
      <c r="N668" s="122">
        <v>0</v>
      </c>
      <c r="O668" s="122">
        <v>0</v>
      </c>
      <c r="P668" s="122">
        <v>0</v>
      </c>
      <c r="Q668" s="122">
        <v>0</v>
      </c>
      <c r="R668" s="122">
        <v>0</v>
      </c>
      <c r="S668" s="122">
        <v>0</v>
      </c>
      <c r="T668" s="122">
        <v>0</v>
      </c>
      <c r="U668" s="89"/>
      <c r="V668" s="124">
        <f t="shared" si="1915"/>
        <v>0</v>
      </c>
      <c r="W668" s="90" t="e">
        <f>V668/V634</f>
        <v>#REF!</v>
      </c>
      <c r="X668" s="60"/>
      <c r="Y668" s="122">
        <v>0</v>
      </c>
      <c r="Z668" s="122">
        <v>0</v>
      </c>
      <c r="AA668" s="122">
        <v>0</v>
      </c>
      <c r="AB668" s="122">
        <v>0</v>
      </c>
      <c r="AC668" s="122">
        <v>0</v>
      </c>
      <c r="AD668" s="122">
        <v>0</v>
      </c>
      <c r="AE668" s="122" t="e">
        <f t="shared" ref="AE668:AJ668" si="1971">AE667*$BG668</f>
        <v>#REF!</v>
      </c>
      <c r="AF668" s="122" t="e">
        <f t="shared" si="1971"/>
        <v>#REF!</v>
      </c>
      <c r="AG668" s="122" t="e">
        <f t="shared" si="1971"/>
        <v>#REF!</v>
      </c>
      <c r="AH668" s="122" t="e">
        <f t="shared" si="1971"/>
        <v>#REF!</v>
      </c>
      <c r="AI668" s="122" t="e">
        <f t="shared" si="1971"/>
        <v>#REF!</v>
      </c>
      <c r="AJ668" s="122" t="e">
        <f t="shared" si="1971"/>
        <v>#REF!</v>
      </c>
      <c r="AK668" s="89"/>
      <c r="AL668" s="124" t="e">
        <f t="shared" si="1917"/>
        <v>#REF!</v>
      </c>
      <c r="AM668" s="90" t="e">
        <f>AL668/AL634</f>
        <v>#REF!</v>
      </c>
      <c r="AN668" s="60" t="e">
        <f>D632&amp;D668</f>
        <v>#REF!</v>
      </c>
      <c r="AO668" s="122" t="e">
        <f t="shared" ref="AO668:AZ668" si="1972">AO667*$BG668</f>
        <v>#REF!</v>
      </c>
      <c r="AP668" s="122" t="e">
        <f t="shared" si="1972"/>
        <v>#REF!</v>
      </c>
      <c r="AQ668" s="122" t="e">
        <f t="shared" si="1972"/>
        <v>#REF!</v>
      </c>
      <c r="AR668" s="122" t="e">
        <f t="shared" si="1972"/>
        <v>#REF!</v>
      </c>
      <c r="AS668" s="122" t="e">
        <f t="shared" si="1972"/>
        <v>#REF!</v>
      </c>
      <c r="AT668" s="122" t="e">
        <f t="shared" si="1972"/>
        <v>#REF!</v>
      </c>
      <c r="AU668" s="122" t="e">
        <f t="shared" si="1972"/>
        <v>#REF!</v>
      </c>
      <c r="AV668" s="122" t="e">
        <f t="shared" si="1972"/>
        <v>#REF!</v>
      </c>
      <c r="AW668" s="122" t="e">
        <f t="shared" si="1972"/>
        <v>#REF!</v>
      </c>
      <c r="AX668" s="122" t="e">
        <f t="shared" si="1972"/>
        <v>#REF!</v>
      </c>
      <c r="AY668" s="122" t="e">
        <f t="shared" si="1972"/>
        <v>#REF!</v>
      </c>
      <c r="AZ668" s="122" t="e">
        <f t="shared" si="1972"/>
        <v>#REF!</v>
      </c>
      <c r="BA668" s="89"/>
      <c r="BB668" s="124" t="e">
        <f t="shared" si="1919"/>
        <v>#REF!</v>
      </c>
      <c r="BC668" s="90" t="e">
        <f>BB668/BB634</f>
        <v>#REF!</v>
      </c>
      <c r="BD668" s="60"/>
      <c r="BE668" s="122">
        <f t="shared" ref="BE668:BG683" si="1973">INDEX($BE$4:$BK$115,MATCH($D668,$D$4:$D$115,0),MATCH(BE$475,$BE$4:$BK$4,0))</f>
        <v>0</v>
      </c>
      <c r="BF668" s="125">
        <f t="shared" si="1973"/>
        <v>0</v>
      </c>
      <c r="BG668" s="126">
        <f t="shared" si="1973"/>
        <v>2.7777777777777776E-2</v>
      </c>
      <c r="BH668" s="127" t="e">
        <f>BH634</f>
        <v>#REF!</v>
      </c>
      <c r="BI668" s="128">
        <f t="shared" ref="BI668:BK683" si="1974">INDEX($BE$4:$BK$115,MATCH($D668,$D$4:$D$115,0),MATCH(BI$475,$BE$4:$BK$4,0))</f>
        <v>0</v>
      </c>
      <c r="BJ668" s="126">
        <f t="shared" si="1974"/>
        <v>0</v>
      </c>
      <c r="BK668" s="127">
        <f t="shared" si="1974"/>
        <v>0</v>
      </c>
      <c r="BL668" s="60"/>
      <c r="BM668" s="122" t="e">
        <f t="shared" ref="BM668:BX668" si="1975">BM667*$BG668</f>
        <v>#REF!</v>
      </c>
      <c r="BN668" s="122" t="e">
        <f t="shared" si="1975"/>
        <v>#REF!</v>
      </c>
      <c r="BO668" s="122" t="e">
        <f t="shared" si="1975"/>
        <v>#REF!</v>
      </c>
      <c r="BP668" s="122" t="e">
        <f t="shared" si="1975"/>
        <v>#REF!</v>
      </c>
      <c r="BQ668" s="122" t="e">
        <f t="shared" si="1975"/>
        <v>#REF!</v>
      </c>
      <c r="BR668" s="122" t="e">
        <f t="shared" si="1975"/>
        <v>#REF!</v>
      </c>
      <c r="BS668" s="122" t="e">
        <f t="shared" si="1975"/>
        <v>#REF!</v>
      </c>
      <c r="BT668" s="122" t="e">
        <f t="shared" si="1975"/>
        <v>#REF!</v>
      </c>
      <c r="BU668" s="122" t="e">
        <f t="shared" si="1975"/>
        <v>#REF!</v>
      </c>
      <c r="BV668" s="122" t="e">
        <f t="shared" si="1975"/>
        <v>#REF!</v>
      </c>
      <c r="BW668" s="122" t="e">
        <f t="shared" si="1975"/>
        <v>#REF!</v>
      </c>
      <c r="BX668" s="122" t="e">
        <f t="shared" si="1975"/>
        <v>#REF!</v>
      </c>
      <c r="BY668" s="89"/>
      <c r="BZ668" s="124" t="e">
        <f t="shared" si="1921"/>
        <v>#REF!</v>
      </c>
      <c r="CA668" s="90" t="e">
        <f>BZ668/BZ634</f>
        <v>#REF!</v>
      </c>
      <c r="CB668" s="60"/>
      <c r="CC668" s="122" t="e">
        <f t="shared" ref="CC668:CN668" si="1976">CC667*$BG668</f>
        <v>#REF!</v>
      </c>
      <c r="CD668" s="122" t="e">
        <f t="shared" si="1976"/>
        <v>#REF!</v>
      </c>
      <c r="CE668" s="122" t="e">
        <f t="shared" si="1976"/>
        <v>#REF!</v>
      </c>
      <c r="CF668" s="122" t="e">
        <f t="shared" si="1976"/>
        <v>#REF!</v>
      </c>
      <c r="CG668" s="122" t="e">
        <f t="shared" si="1976"/>
        <v>#REF!</v>
      </c>
      <c r="CH668" s="122" t="e">
        <f t="shared" si="1976"/>
        <v>#REF!</v>
      </c>
      <c r="CI668" s="122" t="e">
        <f t="shared" si="1976"/>
        <v>#REF!</v>
      </c>
      <c r="CJ668" s="122" t="e">
        <f t="shared" si="1976"/>
        <v>#REF!</v>
      </c>
      <c r="CK668" s="122" t="e">
        <f t="shared" si="1976"/>
        <v>#REF!</v>
      </c>
      <c r="CL668" s="122" t="e">
        <f t="shared" si="1976"/>
        <v>#REF!</v>
      </c>
      <c r="CM668" s="122" t="e">
        <f t="shared" si="1976"/>
        <v>#REF!</v>
      </c>
      <c r="CN668" s="122" t="e">
        <f t="shared" si="1976"/>
        <v>#REF!</v>
      </c>
      <c r="CO668" s="89"/>
      <c r="CP668" s="124" t="e">
        <f t="shared" si="1923"/>
        <v>#REF!</v>
      </c>
      <c r="CQ668" s="90" t="e">
        <f>CP668/CP634</f>
        <v>#REF!</v>
      </c>
    </row>
    <row r="669" spans="1:95" ht="10.5" customHeight="1" outlineLevel="1" x14ac:dyDescent="0.25">
      <c r="A669" s="70" t="str">
        <f t="shared" si="1962"/>
        <v>Despesa13º salário</v>
      </c>
      <c r="B669" s="114" t="s">
        <v>53</v>
      </c>
      <c r="C669" s="78" t="s">
        <v>110</v>
      </c>
      <c r="D669" s="89" t="s">
        <v>110</v>
      </c>
      <c r="E669" s="89" t="e">
        <f>D632</f>
        <v>#REF!</v>
      </c>
      <c r="F669" s="89"/>
      <c r="G669" s="90">
        <v>0</v>
      </c>
      <c r="H669" s="89"/>
      <c r="I669" s="122">
        <v>0</v>
      </c>
      <c r="J669" s="122">
        <v>0</v>
      </c>
      <c r="K669" s="122">
        <v>0</v>
      </c>
      <c r="L669" s="122">
        <v>0</v>
      </c>
      <c r="M669" s="122">
        <v>0</v>
      </c>
      <c r="N669" s="122">
        <v>0</v>
      </c>
      <c r="O669" s="122">
        <v>0</v>
      </c>
      <c r="P669" s="122">
        <v>0</v>
      </c>
      <c r="Q669" s="122">
        <v>0</v>
      </c>
      <c r="R669" s="122">
        <v>0</v>
      </c>
      <c r="S669" s="122">
        <v>0</v>
      </c>
      <c r="T669" s="122">
        <v>0</v>
      </c>
      <c r="U669" s="89"/>
      <c r="V669" s="124">
        <f t="shared" si="1915"/>
        <v>0</v>
      </c>
      <c r="W669" s="90" t="e">
        <f>V669/V634</f>
        <v>#REF!</v>
      </c>
      <c r="X669" s="60"/>
      <c r="Y669" s="122">
        <v>0</v>
      </c>
      <c r="Z669" s="122">
        <v>0</v>
      </c>
      <c r="AA669" s="122">
        <v>0</v>
      </c>
      <c r="AB669" s="122">
        <v>0</v>
      </c>
      <c r="AC669" s="122">
        <v>0</v>
      </c>
      <c r="AD669" s="122">
        <v>0</v>
      </c>
      <c r="AE669" s="122" t="e">
        <f t="shared" ref="AE669:AJ669" si="1977">AE667*$BG669</f>
        <v>#REF!</v>
      </c>
      <c r="AF669" s="122" t="e">
        <f t="shared" si="1977"/>
        <v>#REF!</v>
      </c>
      <c r="AG669" s="122" t="e">
        <f t="shared" si="1977"/>
        <v>#REF!</v>
      </c>
      <c r="AH669" s="122" t="e">
        <f t="shared" si="1977"/>
        <v>#REF!</v>
      </c>
      <c r="AI669" s="122" t="e">
        <f t="shared" si="1977"/>
        <v>#REF!</v>
      </c>
      <c r="AJ669" s="122" t="e">
        <f t="shared" si="1977"/>
        <v>#REF!</v>
      </c>
      <c r="AK669" s="89"/>
      <c r="AL669" s="124" t="e">
        <f t="shared" si="1917"/>
        <v>#REF!</v>
      </c>
      <c r="AM669" s="90" t="e">
        <f>AL669/AL634</f>
        <v>#REF!</v>
      </c>
      <c r="AN669" s="60" t="e">
        <f>D632&amp;D669</f>
        <v>#REF!</v>
      </c>
      <c r="AO669" s="122" t="e">
        <f t="shared" ref="AO669:AZ669" si="1978">AO667*$BG669</f>
        <v>#REF!</v>
      </c>
      <c r="AP669" s="122" t="e">
        <f t="shared" si="1978"/>
        <v>#REF!</v>
      </c>
      <c r="AQ669" s="122" t="e">
        <f t="shared" si="1978"/>
        <v>#REF!</v>
      </c>
      <c r="AR669" s="122" t="e">
        <f t="shared" si="1978"/>
        <v>#REF!</v>
      </c>
      <c r="AS669" s="122" t="e">
        <f t="shared" si="1978"/>
        <v>#REF!</v>
      </c>
      <c r="AT669" s="122" t="e">
        <f t="shared" si="1978"/>
        <v>#REF!</v>
      </c>
      <c r="AU669" s="122" t="e">
        <f t="shared" si="1978"/>
        <v>#REF!</v>
      </c>
      <c r="AV669" s="122" t="e">
        <f t="shared" si="1978"/>
        <v>#REF!</v>
      </c>
      <c r="AW669" s="122" t="e">
        <f t="shared" si="1978"/>
        <v>#REF!</v>
      </c>
      <c r="AX669" s="122" t="e">
        <f t="shared" si="1978"/>
        <v>#REF!</v>
      </c>
      <c r="AY669" s="122" t="e">
        <f t="shared" si="1978"/>
        <v>#REF!</v>
      </c>
      <c r="AZ669" s="122" t="e">
        <f t="shared" si="1978"/>
        <v>#REF!</v>
      </c>
      <c r="BA669" s="89"/>
      <c r="BB669" s="124" t="e">
        <f t="shared" si="1919"/>
        <v>#REF!</v>
      </c>
      <c r="BC669" s="90" t="e">
        <f>BB669/BB634</f>
        <v>#REF!</v>
      </c>
      <c r="BD669" s="60"/>
      <c r="BE669" s="122">
        <f t="shared" si="1973"/>
        <v>0</v>
      </c>
      <c r="BF669" s="125">
        <f t="shared" si="1973"/>
        <v>0</v>
      </c>
      <c r="BG669" s="131">
        <f t="shared" si="1973"/>
        <v>8.3333333333333329E-2</v>
      </c>
      <c r="BH669" s="127" t="e">
        <f>BH634</f>
        <v>#REF!</v>
      </c>
      <c r="BI669" s="128">
        <f t="shared" si="1974"/>
        <v>0</v>
      </c>
      <c r="BJ669" s="126">
        <f t="shared" si="1974"/>
        <v>0</v>
      </c>
      <c r="BK669" s="127">
        <f t="shared" si="1974"/>
        <v>0</v>
      </c>
      <c r="BL669" s="60"/>
      <c r="BM669" s="122" t="e">
        <f t="shared" ref="BM669:BX669" si="1979">BM667*$BG669</f>
        <v>#REF!</v>
      </c>
      <c r="BN669" s="122" t="e">
        <f t="shared" si="1979"/>
        <v>#REF!</v>
      </c>
      <c r="BO669" s="122" t="e">
        <f t="shared" si="1979"/>
        <v>#REF!</v>
      </c>
      <c r="BP669" s="122" t="e">
        <f t="shared" si="1979"/>
        <v>#REF!</v>
      </c>
      <c r="BQ669" s="122" t="e">
        <f t="shared" si="1979"/>
        <v>#REF!</v>
      </c>
      <c r="BR669" s="122" t="e">
        <f t="shared" si="1979"/>
        <v>#REF!</v>
      </c>
      <c r="BS669" s="122" t="e">
        <f t="shared" si="1979"/>
        <v>#REF!</v>
      </c>
      <c r="BT669" s="122" t="e">
        <f t="shared" si="1979"/>
        <v>#REF!</v>
      </c>
      <c r="BU669" s="122" t="e">
        <f t="shared" si="1979"/>
        <v>#REF!</v>
      </c>
      <c r="BV669" s="122" t="e">
        <f t="shared" si="1979"/>
        <v>#REF!</v>
      </c>
      <c r="BW669" s="122" t="e">
        <f t="shared" si="1979"/>
        <v>#REF!</v>
      </c>
      <c r="BX669" s="122" t="e">
        <f t="shared" si="1979"/>
        <v>#REF!</v>
      </c>
      <c r="BY669" s="89"/>
      <c r="BZ669" s="124" t="e">
        <f t="shared" si="1921"/>
        <v>#REF!</v>
      </c>
      <c r="CA669" s="90" t="e">
        <f>BZ669/BZ634</f>
        <v>#REF!</v>
      </c>
      <c r="CB669" s="60"/>
      <c r="CC669" s="122" t="e">
        <f t="shared" ref="CC669:CN669" si="1980">CC667*$BG669</f>
        <v>#REF!</v>
      </c>
      <c r="CD669" s="122" t="e">
        <f t="shared" si="1980"/>
        <v>#REF!</v>
      </c>
      <c r="CE669" s="122" t="e">
        <f t="shared" si="1980"/>
        <v>#REF!</v>
      </c>
      <c r="CF669" s="122" t="e">
        <f t="shared" si="1980"/>
        <v>#REF!</v>
      </c>
      <c r="CG669" s="122" t="e">
        <f t="shared" si="1980"/>
        <v>#REF!</v>
      </c>
      <c r="CH669" s="122" t="e">
        <f t="shared" si="1980"/>
        <v>#REF!</v>
      </c>
      <c r="CI669" s="122" t="e">
        <f t="shared" si="1980"/>
        <v>#REF!</v>
      </c>
      <c r="CJ669" s="122" t="e">
        <f t="shared" si="1980"/>
        <v>#REF!</v>
      </c>
      <c r="CK669" s="122" t="e">
        <f t="shared" si="1980"/>
        <v>#REF!</v>
      </c>
      <c r="CL669" s="122" t="e">
        <f t="shared" si="1980"/>
        <v>#REF!</v>
      </c>
      <c r="CM669" s="122" t="e">
        <f t="shared" si="1980"/>
        <v>#REF!</v>
      </c>
      <c r="CN669" s="122" t="e">
        <f t="shared" si="1980"/>
        <v>#REF!</v>
      </c>
      <c r="CO669" s="89"/>
      <c r="CP669" s="124" t="e">
        <f t="shared" si="1923"/>
        <v>#REF!</v>
      </c>
      <c r="CQ669" s="90" t="e">
        <f>CP669/CP634</f>
        <v>#REF!</v>
      </c>
    </row>
    <row r="670" spans="1:95" ht="10.5" customHeight="1" outlineLevel="1" x14ac:dyDescent="0.25">
      <c r="A670" s="70" t="str">
        <f t="shared" si="1962"/>
        <v>DespesaEncargos</v>
      </c>
      <c r="B670" s="114" t="s">
        <v>53</v>
      </c>
      <c r="C670" s="78" t="s">
        <v>270</v>
      </c>
      <c r="D670" s="89" t="s">
        <v>111</v>
      </c>
      <c r="E670" s="89" t="e">
        <f>D632</f>
        <v>#REF!</v>
      </c>
      <c r="F670" s="89"/>
      <c r="G670" s="90">
        <v>-2.2443045611408079E-2</v>
      </c>
      <c r="H670" s="89"/>
      <c r="I670" s="122">
        <v>0</v>
      </c>
      <c r="J670" s="122">
        <v>0</v>
      </c>
      <c r="K670" s="122">
        <v>0</v>
      </c>
      <c r="L670" s="122">
        <v>0</v>
      </c>
      <c r="M670" s="122">
        <v>0</v>
      </c>
      <c r="N670" s="122">
        <v>0</v>
      </c>
      <c r="O670" s="122">
        <v>0</v>
      </c>
      <c r="P670" s="122">
        <v>0</v>
      </c>
      <c r="Q670" s="122">
        <v>0</v>
      </c>
      <c r="R670" s="122">
        <v>0</v>
      </c>
      <c r="S670" s="122">
        <v>0</v>
      </c>
      <c r="T670" s="122">
        <v>0</v>
      </c>
      <c r="U670" s="89"/>
      <c r="V670" s="124">
        <f t="shared" si="1915"/>
        <v>0</v>
      </c>
      <c r="W670" s="90" t="e">
        <f>V670/V634</f>
        <v>#REF!</v>
      </c>
      <c r="X670" s="60"/>
      <c r="Y670" s="122">
        <v>0</v>
      </c>
      <c r="Z670" s="122">
        <v>0</v>
      </c>
      <c r="AA670" s="122">
        <v>0</v>
      </c>
      <c r="AB670" s="122">
        <v>0</v>
      </c>
      <c r="AC670" s="122">
        <v>0</v>
      </c>
      <c r="AD670" s="122">
        <v>0</v>
      </c>
      <c r="AE670" s="122" t="e">
        <f t="shared" ref="AE670:AJ670" si="1981">SUM(AE667:AE669)*$BG670</f>
        <v>#REF!</v>
      </c>
      <c r="AF670" s="122" t="e">
        <f t="shared" si="1981"/>
        <v>#REF!</v>
      </c>
      <c r="AG670" s="122" t="e">
        <f t="shared" si="1981"/>
        <v>#REF!</v>
      </c>
      <c r="AH670" s="122" t="e">
        <f t="shared" si="1981"/>
        <v>#REF!</v>
      </c>
      <c r="AI670" s="122" t="e">
        <f t="shared" si="1981"/>
        <v>#REF!</v>
      </c>
      <c r="AJ670" s="122" t="e">
        <f t="shared" si="1981"/>
        <v>#REF!</v>
      </c>
      <c r="AK670" s="89"/>
      <c r="AL670" s="124" t="e">
        <f t="shared" si="1917"/>
        <v>#REF!</v>
      </c>
      <c r="AM670" s="90" t="e">
        <f>AL670/AL634</f>
        <v>#REF!</v>
      </c>
      <c r="AN670" s="60" t="e">
        <f>D632&amp;D670</f>
        <v>#REF!</v>
      </c>
      <c r="AO670" s="122" t="e">
        <f t="shared" ref="AO670:AZ670" si="1982">SUM(AO667:AO669)*$BG670</f>
        <v>#REF!</v>
      </c>
      <c r="AP670" s="122" t="e">
        <f t="shared" si="1982"/>
        <v>#REF!</v>
      </c>
      <c r="AQ670" s="122" t="e">
        <f t="shared" si="1982"/>
        <v>#REF!</v>
      </c>
      <c r="AR670" s="122" t="e">
        <f t="shared" si="1982"/>
        <v>#REF!</v>
      </c>
      <c r="AS670" s="122" t="e">
        <f t="shared" si="1982"/>
        <v>#REF!</v>
      </c>
      <c r="AT670" s="122" t="e">
        <f t="shared" si="1982"/>
        <v>#REF!</v>
      </c>
      <c r="AU670" s="122" t="e">
        <f t="shared" si="1982"/>
        <v>#REF!</v>
      </c>
      <c r="AV670" s="122" t="e">
        <f t="shared" si="1982"/>
        <v>#REF!</v>
      </c>
      <c r="AW670" s="122" t="e">
        <f t="shared" si="1982"/>
        <v>#REF!</v>
      </c>
      <c r="AX670" s="122" t="e">
        <f t="shared" si="1982"/>
        <v>#REF!</v>
      </c>
      <c r="AY670" s="122" t="e">
        <f t="shared" si="1982"/>
        <v>#REF!</v>
      </c>
      <c r="AZ670" s="122" t="e">
        <f t="shared" si="1982"/>
        <v>#REF!</v>
      </c>
      <c r="BA670" s="89"/>
      <c r="BB670" s="124" t="e">
        <f t="shared" si="1919"/>
        <v>#REF!</v>
      </c>
      <c r="BC670" s="90" t="e">
        <f>BB670/BB634</f>
        <v>#REF!</v>
      </c>
      <c r="BD670" s="60"/>
      <c r="BE670" s="122" t="str">
        <f t="shared" si="1973"/>
        <v>INSS + FGTS</v>
      </c>
      <c r="BF670" s="125">
        <f t="shared" si="1973"/>
        <v>0</v>
      </c>
      <c r="BG670" s="131">
        <f t="shared" si="1973"/>
        <v>0.35800000000000004</v>
      </c>
      <c r="BH670" s="127" t="e">
        <f>BH634</f>
        <v>#REF!</v>
      </c>
      <c r="BI670" s="128">
        <f t="shared" si="1974"/>
        <v>0</v>
      </c>
      <c r="BJ670" s="126">
        <f t="shared" si="1974"/>
        <v>0</v>
      </c>
      <c r="BK670" s="127">
        <f t="shared" si="1974"/>
        <v>0</v>
      </c>
      <c r="BL670" s="60"/>
      <c r="BM670" s="122" t="e">
        <f t="shared" ref="BM670:BX670" si="1983">SUM(BM667:BM669)*$BG670</f>
        <v>#REF!</v>
      </c>
      <c r="BN670" s="122" t="e">
        <f t="shared" si="1983"/>
        <v>#REF!</v>
      </c>
      <c r="BO670" s="122" t="e">
        <f t="shared" si="1983"/>
        <v>#REF!</v>
      </c>
      <c r="BP670" s="122" t="e">
        <f t="shared" si="1983"/>
        <v>#REF!</v>
      </c>
      <c r="BQ670" s="122" t="e">
        <f t="shared" si="1983"/>
        <v>#REF!</v>
      </c>
      <c r="BR670" s="122" t="e">
        <f t="shared" si="1983"/>
        <v>#REF!</v>
      </c>
      <c r="BS670" s="122" t="e">
        <f t="shared" si="1983"/>
        <v>#REF!</v>
      </c>
      <c r="BT670" s="122" t="e">
        <f t="shared" si="1983"/>
        <v>#REF!</v>
      </c>
      <c r="BU670" s="122" t="e">
        <f t="shared" si="1983"/>
        <v>#REF!</v>
      </c>
      <c r="BV670" s="122" t="e">
        <f t="shared" si="1983"/>
        <v>#REF!</v>
      </c>
      <c r="BW670" s="122" t="e">
        <f t="shared" si="1983"/>
        <v>#REF!</v>
      </c>
      <c r="BX670" s="122" t="e">
        <f t="shared" si="1983"/>
        <v>#REF!</v>
      </c>
      <c r="BY670" s="89"/>
      <c r="BZ670" s="124" t="e">
        <f t="shared" si="1921"/>
        <v>#REF!</v>
      </c>
      <c r="CA670" s="90" t="e">
        <f>BZ670/BZ634</f>
        <v>#REF!</v>
      </c>
      <c r="CB670" s="60"/>
      <c r="CC670" s="122" t="e">
        <f t="shared" ref="CC670:CN670" si="1984">SUM(CC667:CC669)*$BG670</f>
        <v>#REF!</v>
      </c>
      <c r="CD670" s="122" t="e">
        <f t="shared" si="1984"/>
        <v>#REF!</v>
      </c>
      <c r="CE670" s="122" t="e">
        <f t="shared" si="1984"/>
        <v>#REF!</v>
      </c>
      <c r="CF670" s="122" t="e">
        <f t="shared" si="1984"/>
        <v>#REF!</v>
      </c>
      <c r="CG670" s="122" t="e">
        <f t="shared" si="1984"/>
        <v>#REF!</v>
      </c>
      <c r="CH670" s="122" t="e">
        <f t="shared" si="1984"/>
        <v>#REF!</v>
      </c>
      <c r="CI670" s="122" t="e">
        <f t="shared" si="1984"/>
        <v>#REF!</v>
      </c>
      <c r="CJ670" s="122" t="e">
        <f t="shared" si="1984"/>
        <v>#REF!</v>
      </c>
      <c r="CK670" s="122" t="e">
        <f t="shared" si="1984"/>
        <v>#REF!</v>
      </c>
      <c r="CL670" s="122" t="e">
        <f t="shared" si="1984"/>
        <v>#REF!</v>
      </c>
      <c r="CM670" s="122" t="e">
        <f t="shared" si="1984"/>
        <v>#REF!</v>
      </c>
      <c r="CN670" s="122" t="e">
        <f t="shared" si="1984"/>
        <v>#REF!</v>
      </c>
      <c r="CO670" s="89"/>
      <c r="CP670" s="124" t="e">
        <f t="shared" si="1923"/>
        <v>#REF!</v>
      </c>
      <c r="CQ670" s="90" t="e">
        <f>CP670/CP634</f>
        <v>#REF!</v>
      </c>
    </row>
    <row r="671" spans="1:95" ht="10.5" customHeight="1" outlineLevel="1" x14ac:dyDescent="0.25">
      <c r="A671" s="70" t="str">
        <f t="shared" si="1962"/>
        <v>DespesaRescisões</v>
      </c>
      <c r="B671" s="114" t="s">
        <v>53</v>
      </c>
      <c r="C671" s="78" t="s">
        <v>112</v>
      </c>
      <c r="D671" s="89" t="s">
        <v>112</v>
      </c>
      <c r="E671" s="89" t="e">
        <f>D632</f>
        <v>#REF!</v>
      </c>
      <c r="F671" s="89"/>
      <c r="G671" s="90">
        <v>-1.4817939530762681E-2</v>
      </c>
      <c r="H671" s="89"/>
      <c r="I671" s="122">
        <v>0</v>
      </c>
      <c r="J671" s="122">
        <v>0</v>
      </c>
      <c r="K671" s="122">
        <v>0</v>
      </c>
      <c r="L671" s="122">
        <v>0</v>
      </c>
      <c r="M671" s="122">
        <v>0</v>
      </c>
      <c r="N671" s="122">
        <v>0</v>
      </c>
      <c r="O671" s="122">
        <v>0</v>
      </c>
      <c r="P671" s="122">
        <v>0</v>
      </c>
      <c r="Q671" s="122">
        <v>0</v>
      </c>
      <c r="R671" s="122">
        <v>0</v>
      </c>
      <c r="S671" s="122">
        <v>0</v>
      </c>
      <c r="T671" s="122">
        <v>0</v>
      </c>
      <c r="U671" s="89"/>
      <c r="V671" s="124">
        <f t="shared" si="1915"/>
        <v>0</v>
      </c>
      <c r="W671" s="90" t="e">
        <f>V671/V634</f>
        <v>#REF!</v>
      </c>
      <c r="X671" s="60"/>
      <c r="Y671" s="122">
        <v>0</v>
      </c>
      <c r="Z671" s="122">
        <v>0</v>
      </c>
      <c r="AA671" s="122">
        <v>0</v>
      </c>
      <c r="AB671" s="122">
        <v>0</v>
      </c>
      <c r="AC671" s="122">
        <v>0</v>
      </c>
      <c r="AD671" s="122">
        <v>0</v>
      </c>
      <c r="AE671" s="122" t="e">
        <f>((AE634*$G671*--(AND($BF671=0,$BG671=0))+$BF671+AE634*$BG671)*--(AE$3&gt;=$BH671))*(1+$BJ671*--(AE$3&gt;=$BK671))*--(IFERROR(MOD(MONTH(AE$3),$BI671),0)=0)</f>
        <v>#REF!</v>
      </c>
      <c r="AF671" s="122" t="e">
        <f>((AF634*$G671*--(AND($BF671=0,$BG671=0))+$BF671+AF634*$BG671)*--(AF$3&gt;=$BH671))*(1+$BJ671*--(AF$3&gt;=$BK671))*--(IFERROR(MOD(MONTH(AF$3),$BI671),0)=0)</f>
        <v>#REF!</v>
      </c>
      <c r="AG671" s="122" t="e">
        <f>((AG634*$G671*--(AND($BF671=0,$BG671=0))+$BF671+AG634*$BG671)*--(AG$3&gt;=$BH671))*(1+$BJ671*--(AG$3&gt;=$BK671))*--(IFERROR(MOD(MONTH(AG$3),$BI671),0)=0)</f>
        <v>#REF!</v>
      </c>
      <c r="AH671" s="122" t="e">
        <f>((AH634*$G671*--(AND($BF671=0,$BG671=0))+$BF671+AH634*$BG671)*--(AH$3&gt;=$BH671))*(1+$BJ671*--(AH$3&gt;=$BK671))*--(IFERROR(MOD(ROUND((AH$3-$BH671)/30,0),$BI671),0)=0)</f>
        <v>#REF!</v>
      </c>
      <c r="AI671" s="122" t="e">
        <f>((AI634*$G671*--(AND($BF671=0,$BG671=0))+$BF671+AI634*$BG671)*--(AI$3&gt;=$BH671))*(1+$BJ671*--(AI$3&gt;=$BK671))*--(IFERROR(MOD(ROUND((AI$3-$BH671)/30,0),$BI671),0)=0)</f>
        <v>#REF!</v>
      </c>
      <c r="AJ671" s="122" t="e">
        <f>((AJ634*$G671*--(AND($BF671=0,$BG671=0))+$BF671+AJ634*$BG671)*--(AJ$3&gt;=$BH671))*(1+$BJ671*--(AJ$3&gt;=$BK671))*--(IFERROR(MOD(ROUND((AJ$3-$BH671)/30,0),$BI671),0)=0)</f>
        <v>#REF!</v>
      </c>
      <c r="AK671" s="89"/>
      <c r="AL671" s="124" t="e">
        <f t="shared" si="1917"/>
        <v>#REF!</v>
      </c>
      <c r="AM671" s="90" t="e">
        <f>AL671/AL634</f>
        <v>#REF!</v>
      </c>
      <c r="AN671" s="60" t="e">
        <f>D632&amp;D671</f>
        <v>#REF!</v>
      </c>
      <c r="AO671" s="122" t="e">
        <f t="shared" ref="AO671:AZ671" si="1985">((AO634*$G671*--(AND($BF671=0,$BG671=0))+$BF671+AO634*$BG671)*--(AO$3&gt;=$BH671))*(1+$BJ671*--(AO$3&gt;=$BK671))*--(IFERROR(MOD(ROUND((AO$3-$BH671)/30,0),$BI671),0)=0)</f>
        <v>#REF!</v>
      </c>
      <c r="AP671" s="122" t="e">
        <f t="shared" si="1985"/>
        <v>#REF!</v>
      </c>
      <c r="AQ671" s="122" t="e">
        <f t="shared" si="1985"/>
        <v>#REF!</v>
      </c>
      <c r="AR671" s="122" t="e">
        <f t="shared" si="1985"/>
        <v>#REF!</v>
      </c>
      <c r="AS671" s="122" t="e">
        <f t="shared" si="1985"/>
        <v>#REF!</v>
      </c>
      <c r="AT671" s="122" t="e">
        <f t="shared" si="1985"/>
        <v>#REF!</v>
      </c>
      <c r="AU671" s="122" t="e">
        <f t="shared" si="1985"/>
        <v>#REF!</v>
      </c>
      <c r="AV671" s="122" t="e">
        <f t="shared" si="1985"/>
        <v>#REF!</v>
      </c>
      <c r="AW671" s="122" t="e">
        <f t="shared" si="1985"/>
        <v>#REF!</v>
      </c>
      <c r="AX671" s="122" t="e">
        <f t="shared" si="1985"/>
        <v>#REF!</v>
      </c>
      <c r="AY671" s="122" t="e">
        <f t="shared" si="1985"/>
        <v>#REF!</v>
      </c>
      <c r="AZ671" s="122" t="e">
        <f t="shared" si="1985"/>
        <v>#REF!</v>
      </c>
      <c r="BA671" s="89"/>
      <c r="BB671" s="124" t="e">
        <f t="shared" si="1919"/>
        <v>#REF!</v>
      </c>
      <c r="BC671" s="90" t="e">
        <f>BB671/BB634</f>
        <v>#REF!</v>
      </c>
      <c r="BD671" s="60"/>
      <c r="BE671" s="122" t="str">
        <f t="shared" si="1973"/>
        <v>Previsão</v>
      </c>
      <c r="BF671" s="125">
        <f t="shared" si="1973"/>
        <v>0</v>
      </c>
      <c r="BG671" s="126">
        <f t="shared" si="1973"/>
        <v>0</v>
      </c>
      <c r="BH671" s="127" t="e">
        <f>EDATE(BH634,6)</f>
        <v>#REF!</v>
      </c>
      <c r="BI671" s="128">
        <f t="shared" si="1974"/>
        <v>6</v>
      </c>
      <c r="BJ671" s="126">
        <f t="shared" si="1974"/>
        <v>0</v>
      </c>
      <c r="BK671" s="127">
        <f t="shared" si="1974"/>
        <v>0</v>
      </c>
      <c r="BL671" s="60"/>
      <c r="BM671" s="122" t="e">
        <f t="shared" ref="BM671:BX671" si="1986">((BM634*$G671*--(AND($BF671=0,$BG671=0))+$BF671+BM634*$BG671)*--(BM$3&gt;=$BH671))*(1+$BJ671*--(BM$3&gt;=$BK671))*--(IFERROR(MOD(ROUND((BM$3-$BH671)/30,0),$BI671),0)=0)</f>
        <v>#REF!</v>
      </c>
      <c r="BN671" s="122" t="e">
        <f t="shared" si="1986"/>
        <v>#REF!</v>
      </c>
      <c r="BO671" s="122" t="e">
        <f t="shared" si="1986"/>
        <v>#REF!</v>
      </c>
      <c r="BP671" s="122" t="e">
        <f t="shared" si="1986"/>
        <v>#REF!</v>
      </c>
      <c r="BQ671" s="122" t="e">
        <f t="shared" si="1986"/>
        <v>#REF!</v>
      </c>
      <c r="BR671" s="122" t="e">
        <f t="shared" si="1986"/>
        <v>#REF!</v>
      </c>
      <c r="BS671" s="122" t="e">
        <f t="shared" si="1986"/>
        <v>#REF!</v>
      </c>
      <c r="BT671" s="122" t="e">
        <f t="shared" si="1986"/>
        <v>#REF!</v>
      </c>
      <c r="BU671" s="122" t="e">
        <f t="shared" si="1986"/>
        <v>#REF!</v>
      </c>
      <c r="BV671" s="122" t="e">
        <f t="shared" si="1986"/>
        <v>#REF!</v>
      </c>
      <c r="BW671" s="122" t="e">
        <f t="shared" si="1986"/>
        <v>#REF!</v>
      </c>
      <c r="BX671" s="122" t="e">
        <f t="shared" si="1986"/>
        <v>#REF!</v>
      </c>
      <c r="BY671" s="89"/>
      <c r="BZ671" s="124" t="e">
        <f t="shared" si="1921"/>
        <v>#REF!</v>
      </c>
      <c r="CA671" s="90" t="e">
        <f>BZ671/BZ634</f>
        <v>#REF!</v>
      </c>
      <c r="CB671" s="60"/>
      <c r="CC671" s="122" t="e">
        <f t="shared" ref="CC671:CN671" si="1987">((CC634*$G671*--(AND($BF671=0,$BG671=0))+$BF671+CC634*$BG671)*--(CC$3&gt;=$BH671))*(1+$BJ671*--(CC$3&gt;=$BK671))*--(IFERROR(MOD(ROUND((CC$3-$BH671)/30,0),$BI671),0)=0)</f>
        <v>#REF!</v>
      </c>
      <c r="CD671" s="122" t="e">
        <f t="shared" si="1987"/>
        <v>#REF!</v>
      </c>
      <c r="CE671" s="122" t="e">
        <f t="shared" si="1987"/>
        <v>#REF!</v>
      </c>
      <c r="CF671" s="122" t="e">
        <f t="shared" si="1987"/>
        <v>#REF!</v>
      </c>
      <c r="CG671" s="122" t="e">
        <f t="shared" si="1987"/>
        <v>#REF!</v>
      </c>
      <c r="CH671" s="122" t="e">
        <f t="shared" si="1987"/>
        <v>#REF!</v>
      </c>
      <c r="CI671" s="122" t="e">
        <f t="shared" si="1987"/>
        <v>#REF!</v>
      </c>
      <c r="CJ671" s="122" t="e">
        <f t="shared" si="1987"/>
        <v>#REF!</v>
      </c>
      <c r="CK671" s="122" t="e">
        <f t="shared" si="1987"/>
        <v>#REF!</v>
      </c>
      <c r="CL671" s="122" t="e">
        <f t="shared" si="1987"/>
        <v>#REF!</v>
      </c>
      <c r="CM671" s="122" t="e">
        <f t="shared" si="1987"/>
        <v>#REF!</v>
      </c>
      <c r="CN671" s="122" t="e">
        <f t="shared" si="1987"/>
        <v>#REF!</v>
      </c>
      <c r="CO671" s="89"/>
      <c r="CP671" s="124" t="e">
        <f t="shared" si="1923"/>
        <v>#REF!</v>
      </c>
      <c r="CQ671" s="90" t="e">
        <f>CP671/CP634</f>
        <v>#REF!</v>
      </c>
    </row>
    <row r="672" spans="1:95" ht="10.5" customHeight="1" outlineLevel="1" x14ac:dyDescent="0.25">
      <c r="A672" s="70" t="str">
        <f t="shared" si="1962"/>
        <v>DespesaBenefícios</v>
      </c>
      <c r="B672" s="114" t="s">
        <v>53</v>
      </c>
      <c r="C672" s="78" t="s">
        <v>273</v>
      </c>
      <c r="D672" s="89" t="s">
        <v>113</v>
      </c>
      <c r="E672" s="89" t="e">
        <f>D632</f>
        <v>#REF!</v>
      </c>
      <c r="F672" s="89"/>
      <c r="G672" s="90">
        <v>-6.5484069127455968E-2</v>
      </c>
      <c r="H672" s="89"/>
      <c r="I672" s="122">
        <v>0</v>
      </c>
      <c r="J672" s="122">
        <v>0</v>
      </c>
      <c r="K672" s="122">
        <v>0</v>
      </c>
      <c r="L672" s="122">
        <v>0</v>
      </c>
      <c r="M672" s="122">
        <v>0</v>
      </c>
      <c r="N672" s="122">
        <v>0</v>
      </c>
      <c r="O672" s="122">
        <v>0</v>
      </c>
      <c r="P672" s="122">
        <v>0</v>
      </c>
      <c r="Q672" s="122">
        <v>0</v>
      </c>
      <c r="R672" s="122">
        <v>0</v>
      </c>
      <c r="S672" s="122">
        <v>0</v>
      </c>
      <c r="T672" s="122">
        <v>0</v>
      </c>
      <c r="U672" s="89"/>
      <c r="V672" s="124">
        <f t="shared" si="1915"/>
        <v>0</v>
      </c>
      <c r="W672" s="90" t="e">
        <f>V672/V634</f>
        <v>#REF!</v>
      </c>
      <c r="X672" s="60"/>
      <c r="Y672" s="122">
        <v>0</v>
      </c>
      <c r="Z672" s="122">
        <v>0</v>
      </c>
      <c r="AA672" s="122">
        <v>0</v>
      </c>
      <c r="AB672" s="122">
        <v>0</v>
      </c>
      <c r="AC672" s="122">
        <v>0</v>
      </c>
      <c r="AD672" s="122">
        <v>0</v>
      </c>
      <c r="AE672" s="122" t="e">
        <f t="shared" ref="AE672:AJ672" si="1988">((AE634*$G672*--(AND($BF672=0,$BG672=0))+$BF672+AE634*$BG672)*--(AE$3&gt;=$BH672))*(1+$BJ672*--(AE$3&gt;=$BK672))*--(IFERROR(MOD(MONTH(AE$3),$BI672),0)=0)</f>
        <v>#REF!</v>
      </c>
      <c r="AF672" s="122" t="e">
        <f t="shared" si="1988"/>
        <v>#REF!</v>
      </c>
      <c r="AG672" s="122" t="e">
        <f t="shared" si="1988"/>
        <v>#REF!</v>
      </c>
      <c r="AH672" s="122" t="e">
        <f t="shared" si="1988"/>
        <v>#REF!</v>
      </c>
      <c r="AI672" s="122" t="e">
        <f t="shared" si="1988"/>
        <v>#REF!</v>
      </c>
      <c r="AJ672" s="122" t="e">
        <f t="shared" si="1988"/>
        <v>#REF!</v>
      </c>
      <c r="AK672" s="89"/>
      <c r="AL672" s="124" t="e">
        <f t="shared" si="1917"/>
        <v>#REF!</v>
      </c>
      <c r="AM672" s="90" t="e">
        <f>AL672/AL634</f>
        <v>#REF!</v>
      </c>
      <c r="AN672" s="60" t="e">
        <f>D632&amp;D672</f>
        <v>#REF!</v>
      </c>
      <c r="AO672" s="122" t="e">
        <f t="shared" ref="AO672:AZ672" si="1989">((AO634*$G672*--(AND($BF672=0,$BG672=0))+$BF672+AO634*$BG672)*--(AO$3&gt;=$BH672))*(1+$BJ672*--(AO$3&gt;=$BK672))*--(IFERROR(MOD(MONTH(AO$3),$BI672),0)=0)</f>
        <v>#REF!</v>
      </c>
      <c r="AP672" s="122" t="e">
        <f t="shared" si="1989"/>
        <v>#REF!</v>
      </c>
      <c r="AQ672" s="122" t="e">
        <f t="shared" si="1989"/>
        <v>#REF!</v>
      </c>
      <c r="AR672" s="122" t="e">
        <f t="shared" si="1989"/>
        <v>#REF!</v>
      </c>
      <c r="AS672" s="122" t="e">
        <f t="shared" si="1989"/>
        <v>#REF!</v>
      </c>
      <c r="AT672" s="122" t="e">
        <f t="shared" si="1989"/>
        <v>#REF!</v>
      </c>
      <c r="AU672" s="122" t="e">
        <f t="shared" si="1989"/>
        <v>#REF!</v>
      </c>
      <c r="AV672" s="122" t="e">
        <f t="shared" si="1989"/>
        <v>#REF!</v>
      </c>
      <c r="AW672" s="122" t="e">
        <f t="shared" si="1989"/>
        <v>#REF!</v>
      </c>
      <c r="AX672" s="122" t="e">
        <f t="shared" si="1989"/>
        <v>#REF!</v>
      </c>
      <c r="AY672" s="122" t="e">
        <f t="shared" si="1989"/>
        <v>#REF!</v>
      </c>
      <c r="AZ672" s="122" t="e">
        <f t="shared" si="1989"/>
        <v>#REF!</v>
      </c>
      <c r="BA672" s="89"/>
      <c r="BB672" s="124" t="e">
        <f t="shared" si="1919"/>
        <v>#REF!</v>
      </c>
      <c r="BC672" s="90" t="e">
        <f>BB672/BB634</f>
        <v>#REF!</v>
      </c>
      <c r="BD672" s="60"/>
      <c r="BE672" s="122" t="str">
        <f t="shared" si="1973"/>
        <v>Assist médica + VR + VT</v>
      </c>
      <c r="BF672" s="125">
        <f t="shared" si="1973"/>
        <v>-6812.3159999999998</v>
      </c>
      <c r="BG672" s="126">
        <f t="shared" si="1973"/>
        <v>0</v>
      </c>
      <c r="BH672" s="127" t="e">
        <f>BH634</f>
        <v>#REF!</v>
      </c>
      <c r="BI672" s="128">
        <f t="shared" si="1974"/>
        <v>0</v>
      </c>
      <c r="BJ672" s="126">
        <f t="shared" si="1974"/>
        <v>0</v>
      </c>
      <c r="BK672" s="127">
        <f t="shared" si="1974"/>
        <v>0</v>
      </c>
      <c r="BL672" s="60"/>
      <c r="BM672" s="122" t="e">
        <f t="shared" ref="BM672:BX672" si="1990">((BM634*$G672*--(AND($BF672=0,$BG672=0))+$BF672+BM634*$BG672)*--(BM$3&gt;=$BH672))*(1+$BJ672*--(BM$3&gt;=$BK672))*--(IFERROR(MOD(MONTH(BM$3),$BI672),0)=0)</f>
        <v>#REF!</v>
      </c>
      <c r="BN672" s="122" t="e">
        <f t="shared" si="1990"/>
        <v>#REF!</v>
      </c>
      <c r="BO672" s="122" t="e">
        <f t="shared" si="1990"/>
        <v>#REF!</v>
      </c>
      <c r="BP672" s="122" t="e">
        <f t="shared" si="1990"/>
        <v>#REF!</v>
      </c>
      <c r="BQ672" s="122" t="e">
        <f t="shared" si="1990"/>
        <v>#REF!</v>
      </c>
      <c r="BR672" s="122" t="e">
        <f t="shared" si="1990"/>
        <v>#REF!</v>
      </c>
      <c r="BS672" s="122" t="e">
        <f t="shared" si="1990"/>
        <v>#REF!</v>
      </c>
      <c r="BT672" s="122" t="e">
        <f t="shared" si="1990"/>
        <v>#REF!</v>
      </c>
      <c r="BU672" s="122" t="e">
        <f t="shared" si="1990"/>
        <v>#REF!</v>
      </c>
      <c r="BV672" s="122" t="e">
        <f t="shared" si="1990"/>
        <v>#REF!</v>
      </c>
      <c r="BW672" s="122" t="e">
        <f t="shared" si="1990"/>
        <v>#REF!</v>
      </c>
      <c r="BX672" s="122" t="e">
        <f t="shared" si="1990"/>
        <v>#REF!</v>
      </c>
      <c r="BY672" s="89"/>
      <c r="BZ672" s="124" t="e">
        <f t="shared" si="1921"/>
        <v>#REF!</v>
      </c>
      <c r="CA672" s="90" t="e">
        <f>BZ672/BZ634</f>
        <v>#REF!</v>
      </c>
      <c r="CB672" s="60"/>
      <c r="CC672" s="122" t="e">
        <f t="shared" ref="CC672:CN672" si="1991">((CC634*$G672*--(AND($BF672=0,$BG672=0))+$BF672+CC634*$BG672)*--(CC$3&gt;=$BH672))*(1+$BJ672*--(CC$3&gt;=$BK672))*--(IFERROR(MOD(MONTH(CC$3),$BI672),0)=0)</f>
        <v>#REF!</v>
      </c>
      <c r="CD672" s="122" t="e">
        <f t="shared" si="1991"/>
        <v>#REF!</v>
      </c>
      <c r="CE672" s="122" t="e">
        <f t="shared" si="1991"/>
        <v>#REF!</v>
      </c>
      <c r="CF672" s="122" t="e">
        <f t="shared" si="1991"/>
        <v>#REF!</v>
      </c>
      <c r="CG672" s="122" t="e">
        <f t="shared" si="1991"/>
        <v>#REF!</v>
      </c>
      <c r="CH672" s="122" t="e">
        <f t="shared" si="1991"/>
        <v>#REF!</v>
      </c>
      <c r="CI672" s="122" t="e">
        <f t="shared" si="1991"/>
        <v>#REF!</v>
      </c>
      <c r="CJ672" s="122" t="e">
        <f t="shared" si="1991"/>
        <v>#REF!</v>
      </c>
      <c r="CK672" s="122" t="e">
        <f t="shared" si="1991"/>
        <v>#REF!</v>
      </c>
      <c r="CL672" s="122" t="e">
        <f t="shared" si="1991"/>
        <v>#REF!</v>
      </c>
      <c r="CM672" s="122" t="e">
        <f t="shared" si="1991"/>
        <v>#REF!</v>
      </c>
      <c r="CN672" s="122" t="e">
        <f t="shared" si="1991"/>
        <v>#REF!</v>
      </c>
      <c r="CO672" s="89"/>
      <c r="CP672" s="124" t="e">
        <f t="shared" si="1923"/>
        <v>#REF!</v>
      </c>
      <c r="CQ672" s="90" t="e">
        <f>CP672/CP634</f>
        <v>#REF!</v>
      </c>
    </row>
    <row r="673" spans="1:95" ht="10.5" customHeight="1" outlineLevel="1" x14ac:dyDescent="0.25">
      <c r="A673" s="70" t="str">
        <f t="shared" si="1962"/>
        <v>DespesaComissões</v>
      </c>
      <c r="B673" s="114" t="s">
        <v>53</v>
      </c>
      <c r="C673" s="78" t="s">
        <v>114</v>
      </c>
      <c r="D673" s="89" t="s">
        <v>275</v>
      </c>
      <c r="E673" s="89" t="e">
        <f>D632</f>
        <v>#REF!</v>
      </c>
      <c r="F673" s="89"/>
      <c r="G673" s="90">
        <v>0</v>
      </c>
      <c r="H673" s="89"/>
      <c r="I673" s="122">
        <v>0</v>
      </c>
      <c r="J673" s="122">
        <v>0</v>
      </c>
      <c r="K673" s="122">
        <v>0</v>
      </c>
      <c r="L673" s="122">
        <v>0</v>
      </c>
      <c r="M673" s="122">
        <v>0</v>
      </c>
      <c r="N673" s="122">
        <v>0</v>
      </c>
      <c r="O673" s="122">
        <v>0</v>
      </c>
      <c r="P673" s="122">
        <v>0</v>
      </c>
      <c r="Q673" s="122">
        <v>0</v>
      </c>
      <c r="R673" s="122">
        <v>0</v>
      </c>
      <c r="S673" s="122">
        <v>0</v>
      </c>
      <c r="T673" s="122">
        <v>0</v>
      </c>
      <c r="U673" s="89"/>
      <c r="V673" s="124">
        <f t="shared" si="1915"/>
        <v>0</v>
      </c>
      <c r="W673" s="90" t="e">
        <f>V673/V634</f>
        <v>#REF!</v>
      </c>
      <c r="X673" s="60"/>
      <c r="Y673" s="122">
        <v>0</v>
      </c>
      <c r="Z673" s="122">
        <v>0</v>
      </c>
      <c r="AA673" s="122">
        <v>0</v>
      </c>
      <c r="AB673" s="122">
        <v>0</v>
      </c>
      <c r="AC673" s="122">
        <v>0</v>
      </c>
      <c r="AD673" s="122">
        <v>0</v>
      </c>
      <c r="AE673" s="122" t="e">
        <f t="shared" ref="AE673:AJ673" si="1992">((AE634*$G673*--(AND($BF673=0,$BG673=0))+$BF673+AE634*$BG673)*--(AE$3&gt;=$BH673))*(1+$BJ673*--(AE$3&gt;=$BK673))*--(IFERROR(MOD(MONTH(AE$3),$BI673),0)=0)</f>
        <v>#REF!</v>
      </c>
      <c r="AF673" s="122" t="e">
        <f t="shared" si="1992"/>
        <v>#REF!</v>
      </c>
      <c r="AG673" s="122" t="e">
        <f t="shared" si="1992"/>
        <v>#REF!</v>
      </c>
      <c r="AH673" s="122" t="e">
        <f t="shared" si="1992"/>
        <v>#REF!</v>
      </c>
      <c r="AI673" s="122" t="e">
        <f t="shared" si="1992"/>
        <v>#REF!</v>
      </c>
      <c r="AJ673" s="122" t="e">
        <f t="shared" si="1992"/>
        <v>#REF!</v>
      </c>
      <c r="AK673" s="89"/>
      <c r="AL673" s="124" t="e">
        <f t="shared" si="1917"/>
        <v>#REF!</v>
      </c>
      <c r="AM673" s="90" t="e">
        <f>AL673/AL634</f>
        <v>#REF!</v>
      </c>
      <c r="AN673" s="60" t="e">
        <f>D632&amp;D673</f>
        <v>#REF!</v>
      </c>
      <c r="AO673" s="122" t="e">
        <f t="shared" ref="AO673:AZ673" si="1993">((AO634*$G673*--(AND($BF673=0,$BG673=0))+$BF673+AO634*$BG673)*--(AO$3&gt;=$BH673))*(1+$BJ673*--(AO$3&gt;=$BK673))*--(IFERROR(MOD(MONTH(AO$3),$BI673),0)=0)</f>
        <v>#REF!</v>
      </c>
      <c r="AP673" s="122" t="e">
        <f t="shared" si="1993"/>
        <v>#REF!</v>
      </c>
      <c r="AQ673" s="122" t="e">
        <f t="shared" si="1993"/>
        <v>#REF!</v>
      </c>
      <c r="AR673" s="122" t="e">
        <f t="shared" si="1993"/>
        <v>#REF!</v>
      </c>
      <c r="AS673" s="122" t="e">
        <f t="shared" si="1993"/>
        <v>#REF!</v>
      </c>
      <c r="AT673" s="122" t="e">
        <f t="shared" si="1993"/>
        <v>#REF!</v>
      </c>
      <c r="AU673" s="122" t="e">
        <f t="shared" si="1993"/>
        <v>#REF!</v>
      </c>
      <c r="AV673" s="122" t="e">
        <f t="shared" si="1993"/>
        <v>#REF!</v>
      </c>
      <c r="AW673" s="122" t="e">
        <f t="shared" si="1993"/>
        <v>#REF!</v>
      </c>
      <c r="AX673" s="122" t="e">
        <f t="shared" si="1993"/>
        <v>#REF!</v>
      </c>
      <c r="AY673" s="122" t="e">
        <f t="shared" si="1993"/>
        <v>#REF!</v>
      </c>
      <c r="AZ673" s="122" t="e">
        <f t="shared" si="1993"/>
        <v>#REF!</v>
      </c>
      <c r="BA673" s="89"/>
      <c r="BB673" s="124" t="e">
        <f t="shared" si="1919"/>
        <v>#REF!</v>
      </c>
      <c r="BC673" s="90" t="e">
        <f>BB673/BB634</f>
        <v>#REF!</v>
      </c>
      <c r="BD673" s="60"/>
      <c r="BE673" s="122">
        <f t="shared" si="1973"/>
        <v>0</v>
      </c>
      <c r="BF673" s="125">
        <f t="shared" si="1973"/>
        <v>0</v>
      </c>
      <c r="BG673" s="131">
        <f t="shared" si="1973"/>
        <v>-0.05</v>
      </c>
      <c r="BH673" s="127" t="e">
        <f>BH634</f>
        <v>#REF!</v>
      </c>
      <c r="BI673" s="128">
        <f t="shared" si="1974"/>
        <v>0</v>
      </c>
      <c r="BJ673" s="126">
        <f t="shared" si="1974"/>
        <v>0</v>
      </c>
      <c r="BK673" s="127">
        <f t="shared" si="1974"/>
        <v>0</v>
      </c>
      <c r="BL673" s="60"/>
      <c r="BM673" s="122" t="e">
        <f t="shared" ref="BM673:BX673" si="1994">((BM634*$G673*--(AND($BF673=0,$BG673=0))+$BF673+BM634*$BG673)*--(BM$3&gt;=$BH673))*(1+$BJ673*--(BM$3&gt;=$BK673))*--(IFERROR(MOD(MONTH(BM$3),$BI673),0)=0)</f>
        <v>#REF!</v>
      </c>
      <c r="BN673" s="122" t="e">
        <f t="shared" si="1994"/>
        <v>#REF!</v>
      </c>
      <c r="BO673" s="122" t="e">
        <f t="shared" si="1994"/>
        <v>#REF!</v>
      </c>
      <c r="BP673" s="122" t="e">
        <f t="shared" si="1994"/>
        <v>#REF!</v>
      </c>
      <c r="BQ673" s="122" t="e">
        <f t="shared" si="1994"/>
        <v>#REF!</v>
      </c>
      <c r="BR673" s="122" t="e">
        <f t="shared" si="1994"/>
        <v>#REF!</v>
      </c>
      <c r="BS673" s="122" t="e">
        <f t="shared" si="1994"/>
        <v>#REF!</v>
      </c>
      <c r="BT673" s="122" t="e">
        <f t="shared" si="1994"/>
        <v>#REF!</v>
      </c>
      <c r="BU673" s="122" t="e">
        <f t="shared" si="1994"/>
        <v>#REF!</v>
      </c>
      <c r="BV673" s="122" t="e">
        <f t="shared" si="1994"/>
        <v>#REF!</v>
      </c>
      <c r="BW673" s="122" t="e">
        <f t="shared" si="1994"/>
        <v>#REF!</v>
      </c>
      <c r="BX673" s="122" t="e">
        <f t="shared" si="1994"/>
        <v>#REF!</v>
      </c>
      <c r="BY673" s="89"/>
      <c r="BZ673" s="124" t="e">
        <f t="shared" si="1921"/>
        <v>#REF!</v>
      </c>
      <c r="CA673" s="90" t="e">
        <f>BZ673/BZ634</f>
        <v>#REF!</v>
      </c>
      <c r="CB673" s="60"/>
      <c r="CC673" s="122" t="e">
        <f t="shared" ref="CC673:CN673" si="1995">((CC634*$G673*--(AND($BF673=0,$BG673=0))+$BF673+CC634*$BG673)*--(CC$3&gt;=$BH673))*(1+$BJ673*--(CC$3&gt;=$BK673))*--(IFERROR(MOD(MONTH(CC$3),$BI673),0)=0)</f>
        <v>#REF!</v>
      </c>
      <c r="CD673" s="122" t="e">
        <f t="shared" si="1995"/>
        <v>#REF!</v>
      </c>
      <c r="CE673" s="122" t="e">
        <f t="shared" si="1995"/>
        <v>#REF!</v>
      </c>
      <c r="CF673" s="122" t="e">
        <f t="shared" si="1995"/>
        <v>#REF!</v>
      </c>
      <c r="CG673" s="122" t="e">
        <f t="shared" si="1995"/>
        <v>#REF!</v>
      </c>
      <c r="CH673" s="122" t="e">
        <f t="shared" si="1995"/>
        <v>#REF!</v>
      </c>
      <c r="CI673" s="122" t="e">
        <f t="shared" si="1995"/>
        <v>#REF!</v>
      </c>
      <c r="CJ673" s="122" t="e">
        <f t="shared" si="1995"/>
        <v>#REF!</v>
      </c>
      <c r="CK673" s="122" t="e">
        <f t="shared" si="1995"/>
        <v>#REF!</v>
      </c>
      <c r="CL673" s="122" t="e">
        <f t="shared" si="1995"/>
        <v>#REF!</v>
      </c>
      <c r="CM673" s="122" t="e">
        <f t="shared" si="1995"/>
        <v>#REF!</v>
      </c>
      <c r="CN673" s="122" t="e">
        <f t="shared" si="1995"/>
        <v>#REF!</v>
      </c>
      <c r="CO673" s="89"/>
      <c r="CP673" s="124" t="e">
        <f t="shared" si="1923"/>
        <v>#REF!</v>
      </c>
      <c r="CQ673" s="90" t="e">
        <f>CP673/CP634</f>
        <v>#REF!</v>
      </c>
    </row>
    <row r="674" spans="1:95" ht="10.5" customHeight="1" outlineLevel="1" x14ac:dyDescent="0.25">
      <c r="A674" s="70" t="str">
        <f t="shared" si="1962"/>
        <v>DespesaOutras despesas de pessoal</v>
      </c>
      <c r="B674" s="114" t="s">
        <v>53</v>
      </c>
      <c r="C674" s="78" t="s">
        <v>276</v>
      </c>
      <c r="D674" s="89" t="s">
        <v>116</v>
      </c>
      <c r="E674" s="89" t="e">
        <f>D632</f>
        <v>#REF!</v>
      </c>
      <c r="F674" s="89"/>
      <c r="G674" s="90">
        <v>-7.0425783454351586E-3</v>
      </c>
      <c r="H674" s="89"/>
      <c r="I674" s="122">
        <v>0</v>
      </c>
      <c r="J674" s="122">
        <v>0</v>
      </c>
      <c r="K674" s="122">
        <v>0</v>
      </c>
      <c r="L674" s="122">
        <v>0</v>
      </c>
      <c r="M674" s="122">
        <v>0</v>
      </c>
      <c r="N674" s="122">
        <v>0</v>
      </c>
      <c r="O674" s="122">
        <v>0</v>
      </c>
      <c r="P674" s="122">
        <v>0</v>
      </c>
      <c r="Q674" s="122">
        <v>0</v>
      </c>
      <c r="R674" s="122">
        <v>0</v>
      </c>
      <c r="S674" s="122">
        <v>0</v>
      </c>
      <c r="T674" s="122">
        <v>0</v>
      </c>
      <c r="U674" s="89"/>
      <c r="V674" s="124">
        <f t="shared" si="1915"/>
        <v>0</v>
      </c>
      <c r="W674" s="90" t="e">
        <f>V674/V634</f>
        <v>#REF!</v>
      </c>
      <c r="X674" s="60"/>
      <c r="Y674" s="122">
        <v>0</v>
      </c>
      <c r="Z674" s="122">
        <v>0</v>
      </c>
      <c r="AA674" s="122">
        <v>0</v>
      </c>
      <c r="AB674" s="122">
        <v>0</v>
      </c>
      <c r="AC674" s="122">
        <v>0</v>
      </c>
      <c r="AD674" s="122">
        <v>0</v>
      </c>
      <c r="AE674" s="122" t="e">
        <f t="shared" ref="AE674:AJ674" si="1996">((AE634*$G674*--(AND($BF674=0,$BG674=0))+$BF674+AE634*$BG674)*--(AE$3&gt;=$BH674))*(1+$BJ674*--(AE$3&gt;=$BK674))*--(IFERROR(MOD(MONTH(AE$3),$BI674),0)=0)</f>
        <v>#REF!</v>
      </c>
      <c r="AF674" s="122" t="e">
        <f t="shared" si="1996"/>
        <v>#REF!</v>
      </c>
      <c r="AG674" s="122" t="e">
        <f t="shared" si="1996"/>
        <v>#REF!</v>
      </c>
      <c r="AH674" s="122" t="e">
        <f t="shared" si="1996"/>
        <v>#REF!</v>
      </c>
      <c r="AI674" s="122" t="e">
        <f t="shared" si="1996"/>
        <v>#REF!</v>
      </c>
      <c r="AJ674" s="122" t="e">
        <f t="shared" si="1996"/>
        <v>#REF!</v>
      </c>
      <c r="AK674" s="89"/>
      <c r="AL674" s="124" t="e">
        <f t="shared" si="1917"/>
        <v>#REF!</v>
      </c>
      <c r="AM674" s="90" t="e">
        <f>AL674/AL634</f>
        <v>#REF!</v>
      </c>
      <c r="AN674" s="60" t="e">
        <f>D632&amp;D674</f>
        <v>#REF!</v>
      </c>
      <c r="AO674" s="122" t="e">
        <f t="shared" ref="AO674:AZ674" si="1997">((AO634*$G674*--(AND($BF674=0,$BG674=0))+$BF674+AO634*$BG674)*--(AO$3&gt;=$BH674))*(1+$BJ674*--(AO$3&gt;=$BK674))*--(IFERROR(MOD(MONTH(AO$3),$BI674),0)=0)</f>
        <v>#REF!</v>
      </c>
      <c r="AP674" s="122" t="e">
        <f t="shared" si="1997"/>
        <v>#REF!</v>
      </c>
      <c r="AQ674" s="122" t="e">
        <f t="shared" si="1997"/>
        <v>#REF!</v>
      </c>
      <c r="AR674" s="122" t="e">
        <f t="shared" si="1997"/>
        <v>#REF!</v>
      </c>
      <c r="AS674" s="122" t="e">
        <f t="shared" si="1997"/>
        <v>#REF!</v>
      </c>
      <c r="AT674" s="122" t="e">
        <f t="shared" si="1997"/>
        <v>#REF!</v>
      </c>
      <c r="AU674" s="122" t="e">
        <f t="shared" si="1997"/>
        <v>#REF!</v>
      </c>
      <c r="AV674" s="122" t="e">
        <f t="shared" si="1997"/>
        <v>#REF!</v>
      </c>
      <c r="AW674" s="122" t="e">
        <f t="shared" si="1997"/>
        <v>#REF!</v>
      </c>
      <c r="AX674" s="122" t="e">
        <f t="shared" si="1997"/>
        <v>#REF!</v>
      </c>
      <c r="AY674" s="122" t="e">
        <f t="shared" si="1997"/>
        <v>#REF!</v>
      </c>
      <c r="AZ674" s="122" t="e">
        <f t="shared" si="1997"/>
        <v>#REF!</v>
      </c>
      <c r="BA674" s="89"/>
      <c r="BB674" s="124" t="e">
        <f t="shared" si="1919"/>
        <v>#REF!</v>
      </c>
      <c r="BC674" s="90" t="e">
        <f>BB674/BB634</f>
        <v>#REF!</v>
      </c>
      <c r="BD674" s="60"/>
      <c r="BE674" s="122">
        <f t="shared" si="1973"/>
        <v>0</v>
      </c>
      <c r="BF674" s="125">
        <f t="shared" si="1973"/>
        <v>0</v>
      </c>
      <c r="BG674" s="126">
        <f t="shared" si="1973"/>
        <v>0</v>
      </c>
      <c r="BH674" s="127" t="e">
        <f>BH634</f>
        <v>#REF!</v>
      </c>
      <c r="BI674" s="128">
        <f t="shared" si="1974"/>
        <v>0</v>
      </c>
      <c r="BJ674" s="126">
        <f t="shared" si="1974"/>
        <v>0</v>
      </c>
      <c r="BK674" s="127">
        <f t="shared" si="1974"/>
        <v>0</v>
      </c>
      <c r="BL674" s="60"/>
      <c r="BM674" s="122" t="e">
        <f t="shared" ref="BM674:BX674" si="1998">((BM634*$G674*--(AND($BF674=0,$BG674=0))+$BF674+BM634*$BG674)*--(BM$3&gt;=$BH674))*(1+$BJ674*--(BM$3&gt;=$BK674))*--(IFERROR(MOD(MONTH(BM$3),$BI674),0)=0)</f>
        <v>#REF!</v>
      </c>
      <c r="BN674" s="122" t="e">
        <f t="shared" si="1998"/>
        <v>#REF!</v>
      </c>
      <c r="BO674" s="122" t="e">
        <f t="shared" si="1998"/>
        <v>#REF!</v>
      </c>
      <c r="BP674" s="122" t="e">
        <f t="shared" si="1998"/>
        <v>#REF!</v>
      </c>
      <c r="BQ674" s="122" t="e">
        <f t="shared" si="1998"/>
        <v>#REF!</v>
      </c>
      <c r="BR674" s="122" t="e">
        <f t="shared" si="1998"/>
        <v>#REF!</v>
      </c>
      <c r="BS674" s="122" t="e">
        <f t="shared" si="1998"/>
        <v>#REF!</v>
      </c>
      <c r="BT674" s="122" t="e">
        <f t="shared" si="1998"/>
        <v>#REF!</v>
      </c>
      <c r="BU674" s="122" t="e">
        <f t="shared" si="1998"/>
        <v>#REF!</v>
      </c>
      <c r="BV674" s="122" t="e">
        <f t="shared" si="1998"/>
        <v>#REF!</v>
      </c>
      <c r="BW674" s="122" t="e">
        <f t="shared" si="1998"/>
        <v>#REF!</v>
      </c>
      <c r="BX674" s="122" t="e">
        <f t="shared" si="1998"/>
        <v>#REF!</v>
      </c>
      <c r="BY674" s="89"/>
      <c r="BZ674" s="124" t="e">
        <f t="shared" si="1921"/>
        <v>#REF!</v>
      </c>
      <c r="CA674" s="90" t="e">
        <f>BZ674/BZ634</f>
        <v>#REF!</v>
      </c>
      <c r="CB674" s="60"/>
      <c r="CC674" s="122" t="e">
        <f t="shared" ref="CC674:CN674" si="1999">((CC634*$G674*--(AND($BF674=0,$BG674=0))+$BF674+CC634*$BG674)*--(CC$3&gt;=$BH674))*(1+$BJ674*--(CC$3&gt;=$BK674))*--(IFERROR(MOD(MONTH(CC$3),$BI674),0)=0)</f>
        <v>#REF!</v>
      </c>
      <c r="CD674" s="122" t="e">
        <f t="shared" si="1999"/>
        <v>#REF!</v>
      </c>
      <c r="CE674" s="122" t="e">
        <f t="shared" si="1999"/>
        <v>#REF!</v>
      </c>
      <c r="CF674" s="122" t="e">
        <f t="shared" si="1999"/>
        <v>#REF!</v>
      </c>
      <c r="CG674" s="122" t="e">
        <f t="shared" si="1999"/>
        <v>#REF!</v>
      </c>
      <c r="CH674" s="122" t="e">
        <f t="shared" si="1999"/>
        <v>#REF!</v>
      </c>
      <c r="CI674" s="122" t="e">
        <f t="shared" si="1999"/>
        <v>#REF!</v>
      </c>
      <c r="CJ674" s="122" t="e">
        <f t="shared" si="1999"/>
        <v>#REF!</v>
      </c>
      <c r="CK674" s="122" t="e">
        <f t="shared" si="1999"/>
        <v>#REF!</v>
      </c>
      <c r="CL674" s="122" t="e">
        <f t="shared" si="1999"/>
        <v>#REF!</v>
      </c>
      <c r="CM674" s="122" t="e">
        <f t="shared" si="1999"/>
        <v>#REF!</v>
      </c>
      <c r="CN674" s="122" t="e">
        <f t="shared" si="1999"/>
        <v>#REF!</v>
      </c>
      <c r="CO674" s="89"/>
      <c r="CP674" s="124" t="e">
        <f t="shared" si="1923"/>
        <v>#REF!</v>
      </c>
      <c r="CQ674" s="90" t="e">
        <f>CP674/CP634</f>
        <v>#REF!</v>
      </c>
    </row>
    <row r="675" spans="1:95" ht="10.5" customHeight="1" x14ac:dyDescent="0.25">
      <c r="A675" s="70" t="str">
        <f t="shared" si="1962"/>
        <v>DespesaPrestadores de Serviço</v>
      </c>
      <c r="B675" s="114" t="s">
        <v>53</v>
      </c>
      <c r="C675" s="70" t="s">
        <v>277</v>
      </c>
      <c r="D675" s="60" t="s">
        <v>117</v>
      </c>
      <c r="E675" s="60" t="e">
        <f>D632</f>
        <v>#REF!</v>
      </c>
      <c r="F675" s="60"/>
      <c r="G675" s="62">
        <v>0</v>
      </c>
      <c r="H675" s="60"/>
      <c r="I675" s="67">
        <v>0</v>
      </c>
      <c r="J675" s="67">
        <v>0</v>
      </c>
      <c r="K675" s="67">
        <v>0</v>
      </c>
      <c r="L675" s="67">
        <v>0</v>
      </c>
      <c r="M675" s="67">
        <v>0</v>
      </c>
      <c r="N675" s="67">
        <v>0</v>
      </c>
      <c r="O675" s="67">
        <v>0</v>
      </c>
      <c r="P675" s="67">
        <v>0</v>
      </c>
      <c r="Q675" s="67">
        <v>0</v>
      </c>
      <c r="R675" s="67">
        <v>0</v>
      </c>
      <c r="S675" s="67">
        <v>0</v>
      </c>
      <c r="T675" s="67">
        <v>0</v>
      </c>
      <c r="U675" s="60"/>
      <c r="V675" s="87">
        <f t="shared" si="1915"/>
        <v>0</v>
      </c>
      <c r="W675" s="62" t="e">
        <f>V675/V634</f>
        <v>#REF!</v>
      </c>
      <c r="X675" s="60"/>
      <c r="Y675" s="67">
        <v>0</v>
      </c>
      <c r="Z675" s="67">
        <v>0</v>
      </c>
      <c r="AA675" s="67">
        <v>0</v>
      </c>
      <c r="AB675" s="67">
        <v>0</v>
      </c>
      <c r="AC675" s="67">
        <v>0</v>
      </c>
      <c r="AD675" s="67">
        <v>0</v>
      </c>
      <c r="AE675" s="67" t="e">
        <f t="shared" ref="AE675:AJ675" si="2000">((AE634*$G675*--(AND($BF675=0,$BG675=0))+$BF675+AE634*$BG675)*--(AE$3&gt;=$BH675))*(1+$BJ675*--(AE$3&gt;=$BK675))*--(IFERROR(MOD(MONTH(AE$3),$BI675),0)=0)</f>
        <v>#REF!</v>
      </c>
      <c r="AF675" s="67" t="e">
        <f t="shared" si="2000"/>
        <v>#REF!</v>
      </c>
      <c r="AG675" s="67" t="e">
        <f t="shared" si="2000"/>
        <v>#REF!</v>
      </c>
      <c r="AH675" s="67" t="e">
        <f t="shared" si="2000"/>
        <v>#REF!</v>
      </c>
      <c r="AI675" s="67" t="e">
        <f t="shared" si="2000"/>
        <v>#REF!</v>
      </c>
      <c r="AJ675" s="67" t="e">
        <f t="shared" si="2000"/>
        <v>#REF!</v>
      </c>
      <c r="AK675" s="60"/>
      <c r="AL675" s="87" t="e">
        <f t="shared" si="1917"/>
        <v>#REF!</v>
      </c>
      <c r="AM675" s="62" t="e">
        <f>AL675/AL634</f>
        <v>#REF!</v>
      </c>
      <c r="AN675" s="60" t="e">
        <f>D632&amp;D675</f>
        <v>#REF!</v>
      </c>
      <c r="AO675" s="67" t="e">
        <f t="shared" ref="AO675:AZ675" si="2001">((AO634*$G675*--(AND($BF675=0,$BG675=0))+$BF675+AO634*$BG675)*--(AO$3&gt;=$BH675))*(1+$BJ675*--(AO$3&gt;=$BK675))*--(IFERROR(MOD(MONTH(AO$3),$BI675),0)=0)</f>
        <v>#REF!</v>
      </c>
      <c r="AP675" s="67" t="e">
        <f t="shared" si="2001"/>
        <v>#REF!</v>
      </c>
      <c r="AQ675" s="67" t="e">
        <f t="shared" si="2001"/>
        <v>#REF!</v>
      </c>
      <c r="AR675" s="67" t="e">
        <f t="shared" si="2001"/>
        <v>#REF!</v>
      </c>
      <c r="AS675" s="67" t="e">
        <f t="shared" si="2001"/>
        <v>#REF!</v>
      </c>
      <c r="AT675" s="67" t="e">
        <f t="shared" si="2001"/>
        <v>#REF!</v>
      </c>
      <c r="AU675" s="67" t="e">
        <f t="shared" si="2001"/>
        <v>#REF!</v>
      </c>
      <c r="AV675" s="67" t="e">
        <f t="shared" si="2001"/>
        <v>#REF!</v>
      </c>
      <c r="AW675" s="67" t="e">
        <f t="shared" si="2001"/>
        <v>#REF!</v>
      </c>
      <c r="AX675" s="67" t="e">
        <f t="shared" si="2001"/>
        <v>#REF!</v>
      </c>
      <c r="AY675" s="67" t="e">
        <f t="shared" si="2001"/>
        <v>#REF!</v>
      </c>
      <c r="AZ675" s="67" t="e">
        <f t="shared" si="2001"/>
        <v>#REF!</v>
      </c>
      <c r="BA675" s="60"/>
      <c r="BB675" s="87" t="e">
        <f t="shared" si="1919"/>
        <v>#REF!</v>
      </c>
      <c r="BC675" s="62" t="e">
        <f>BB675/BB634</f>
        <v>#REF!</v>
      </c>
      <c r="BD675" s="60"/>
      <c r="BE675" s="67">
        <f t="shared" si="1973"/>
        <v>0</v>
      </c>
      <c r="BF675" s="119">
        <f t="shared" si="1973"/>
        <v>0</v>
      </c>
      <c r="BG675" s="120">
        <f t="shared" si="1973"/>
        <v>0</v>
      </c>
      <c r="BH675" s="121" t="e">
        <f>BH634</f>
        <v>#REF!</v>
      </c>
      <c r="BI675" s="69">
        <f t="shared" si="1974"/>
        <v>0</v>
      </c>
      <c r="BJ675" s="120">
        <f t="shared" si="1974"/>
        <v>0</v>
      </c>
      <c r="BK675" s="121">
        <f t="shared" si="1974"/>
        <v>0</v>
      </c>
      <c r="BL675" s="60"/>
      <c r="BM675" s="67" t="e">
        <f t="shared" ref="BM675:BX675" si="2002">((BM634*$G675*--(AND($BF675=0,$BG675=0))+$BF675+BM634*$BG675)*--(BM$3&gt;=$BH675))*(1+$BJ675*--(BM$3&gt;=$BK675))*--(IFERROR(MOD(MONTH(BM$3),$BI675),0)=0)</f>
        <v>#REF!</v>
      </c>
      <c r="BN675" s="67" t="e">
        <f t="shared" si="2002"/>
        <v>#REF!</v>
      </c>
      <c r="BO675" s="67" t="e">
        <f t="shared" si="2002"/>
        <v>#REF!</v>
      </c>
      <c r="BP675" s="67" t="e">
        <f t="shared" si="2002"/>
        <v>#REF!</v>
      </c>
      <c r="BQ675" s="67" t="e">
        <f t="shared" si="2002"/>
        <v>#REF!</v>
      </c>
      <c r="BR675" s="67" t="e">
        <f t="shared" si="2002"/>
        <v>#REF!</v>
      </c>
      <c r="BS675" s="67" t="e">
        <f t="shared" si="2002"/>
        <v>#REF!</v>
      </c>
      <c r="BT675" s="67" t="e">
        <f t="shared" si="2002"/>
        <v>#REF!</v>
      </c>
      <c r="BU675" s="67" t="e">
        <f t="shared" si="2002"/>
        <v>#REF!</v>
      </c>
      <c r="BV675" s="67" t="e">
        <f t="shared" si="2002"/>
        <v>#REF!</v>
      </c>
      <c r="BW675" s="67" t="e">
        <f t="shared" si="2002"/>
        <v>#REF!</v>
      </c>
      <c r="BX675" s="67" t="e">
        <f t="shared" si="2002"/>
        <v>#REF!</v>
      </c>
      <c r="BY675" s="60"/>
      <c r="BZ675" s="87" t="e">
        <f t="shared" si="1921"/>
        <v>#REF!</v>
      </c>
      <c r="CA675" s="62" t="e">
        <f>BZ675/BZ634</f>
        <v>#REF!</v>
      </c>
      <c r="CB675" s="60"/>
      <c r="CC675" s="67" t="e">
        <f t="shared" ref="CC675:CN675" si="2003">((CC634*$G675*--(AND($BF675=0,$BG675=0))+$BF675+CC634*$BG675)*--(CC$3&gt;=$BH675))*(1+$BJ675*--(CC$3&gt;=$BK675))*--(IFERROR(MOD(MONTH(CC$3),$BI675),0)=0)</f>
        <v>#REF!</v>
      </c>
      <c r="CD675" s="67" t="e">
        <f t="shared" si="2003"/>
        <v>#REF!</v>
      </c>
      <c r="CE675" s="67" t="e">
        <f t="shared" si="2003"/>
        <v>#REF!</v>
      </c>
      <c r="CF675" s="67" t="e">
        <f t="shared" si="2003"/>
        <v>#REF!</v>
      </c>
      <c r="CG675" s="67" t="e">
        <f t="shared" si="2003"/>
        <v>#REF!</v>
      </c>
      <c r="CH675" s="67" t="e">
        <f t="shared" si="2003"/>
        <v>#REF!</v>
      </c>
      <c r="CI675" s="67" t="e">
        <f t="shared" si="2003"/>
        <v>#REF!</v>
      </c>
      <c r="CJ675" s="67" t="e">
        <f t="shared" si="2003"/>
        <v>#REF!</v>
      </c>
      <c r="CK675" s="67" t="e">
        <f t="shared" si="2003"/>
        <v>#REF!</v>
      </c>
      <c r="CL675" s="67" t="e">
        <f t="shared" si="2003"/>
        <v>#REF!</v>
      </c>
      <c r="CM675" s="67" t="e">
        <f t="shared" si="2003"/>
        <v>#REF!</v>
      </c>
      <c r="CN675" s="67" t="e">
        <f t="shared" si="2003"/>
        <v>#REF!</v>
      </c>
      <c r="CO675" s="60"/>
      <c r="CP675" s="87" t="e">
        <f t="shared" si="1923"/>
        <v>#REF!</v>
      </c>
      <c r="CQ675" s="62" t="e">
        <f>CP675/CP634</f>
        <v>#REF!</v>
      </c>
    </row>
    <row r="676" spans="1:95" ht="10.5" customHeight="1" x14ac:dyDescent="0.25">
      <c r="A676" s="70" t="str">
        <f t="shared" si="1962"/>
        <v>DespesaSistemas</v>
      </c>
      <c r="B676" s="114" t="s">
        <v>53</v>
      </c>
      <c r="C676" s="70"/>
      <c r="D676" s="60" t="s">
        <v>118</v>
      </c>
      <c r="E676" s="60" t="e">
        <f>D632</f>
        <v>#REF!</v>
      </c>
      <c r="F676" s="60"/>
      <c r="G676" s="62">
        <v>-1.398027183457151E-2</v>
      </c>
      <c r="H676" s="60"/>
      <c r="I676" s="67">
        <v>0</v>
      </c>
      <c r="J676" s="67">
        <v>0</v>
      </c>
      <c r="K676" s="67">
        <v>0</v>
      </c>
      <c r="L676" s="67">
        <v>0</v>
      </c>
      <c r="M676" s="67">
        <v>0</v>
      </c>
      <c r="N676" s="67">
        <v>0</v>
      </c>
      <c r="O676" s="67">
        <v>0</v>
      </c>
      <c r="P676" s="67">
        <v>0</v>
      </c>
      <c r="Q676" s="67">
        <v>0</v>
      </c>
      <c r="R676" s="67">
        <v>0</v>
      </c>
      <c r="S676" s="67">
        <v>0</v>
      </c>
      <c r="T676" s="67">
        <v>0</v>
      </c>
      <c r="U676" s="60"/>
      <c r="V676" s="87">
        <f t="shared" si="1915"/>
        <v>0</v>
      </c>
      <c r="W676" s="62" t="e">
        <f>V676/V634</f>
        <v>#REF!</v>
      </c>
      <c r="X676" s="60"/>
      <c r="Y676" s="67">
        <v>0</v>
      </c>
      <c r="Z676" s="67">
        <v>0</v>
      </c>
      <c r="AA676" s="67">
        <v>0</v>
      </c>
      <c r="AB676" s="67">
        <v>0</v>
      </c>
      <c r="AC676" s="67">
        <v>0</v>
      </c>
      <c r="AD676" s="67">
        <v>0</v>
      </c>
      <c r="AE676" s="67" t="e">
        <f t="shared" ref="AE676:AJ676" si="2004">SUM(AE677:AE678)</f>
        <v>#REF!</v>
      </c>
      <c r="AF676" s="67" t="e">
        <f t="shared" si="2004"/>
        <v>#REF!</v>
      </c>
      <c r="AG676" s="67" t="e">
        <f t="shared" si="2004"/>
        <v>#REF!</v>
      </c>
      <c r="AH676" s="67" t="e">
        <f t="shared" si="2004"/>
        <v>#REF!</v>
      </c>
      <c r="AI676" s="67" t="e">
        <f t="shared" si="2004"/>
        <v>#REF!</v>
      </c>
      <c r="AJ676" s="67" t="e">
        <f t="shared" si="2004"/>
        <v>#REF!</v>
      </c>
      <c r="AK676" s="60"/>
      <c r="AL676" s="87" t="e">
        <f t="shared" si="1917"/>
        <v>#REF!</v>
      </c>
      <c r="AM676" s="62" t="e">
        <f>AL676/AL634</f>
        <v>#REF!</v>
      </c>
      <c r="AN676" s="60" t="e">
        <f>D632&amp;D676</f>
        <v>#REF!</v>
      </c>
      <c r="AO676" s="67" t="e">
        <f t="shared" ref="AO676:AZ676" si="2005">SUM(AO677:AO678)</f>
        <v>#REF!</v>
      </c>
      <c r="AP676" s="67" t="e">
        <f t="shared" si="2005"/>
        <v>#REF!</v>
      </c>
      <c r="AQ676" s="67" t="e">
        <f t="shared" si="2005"/>
        <v>#REF!</v>
      </c>
      <c r="AR676" s="67" t="e">
        <f t="shared" si="2005"/>
        <v>#REF!</v>
      </c>
      <c r="AS676" s="67" t="e">
        <f t="shared" si="2005"/>
        <v>#REF!</v>
      </c>
      <c r="AT676" s="67" t="e">
        <f t="shared" si="2005"/>
        <v>#REF!</v>
      </c>
      <c r="AU676" s="67" t="e">
        <f t="shared" si="2005"/>
        <v>#REF!</v>
      </c>
      <c r="AV676" s="67" t="e">
        <f t="shared" si="2005"/>
        <v>#REF!</v>
      </c>
      <c r="AW676" s="67" t="e">
        <f t="shared" si="2005"/>
        <v>#REF!</v>
      </c>
      <c r="AX676" s="67" t="e">
        <f t="shared" si="2005"/>
        <v>#REF!</v>
      </c>
      <c r="AY676" s="67" t="e">
        <f t="shared" si="2005"/>
        <v>#REF!</v>
      </c>
      <c r="AZ676" s="67" t="e">
        <f t="shared" si="2005"/>
        <v>#REF!</v>
      </c>
      <c r="BA676" s="60"/>
      <c r="BB676" s="87" t="e">
        <f t="shared" si="1919"/>
        <v>#REF!</v>
      </c>
      <c r="BC676" s="62" t="e">
        <f>BB676/BB634</f>
        <v>#REF!</v>
      </c>
      <c r="BD676" s="60"/>
      <c r="BE676" s="67">
        <f t="shared" si="1973"/>
        <v>0</v>
      </c>
      <c r="BF676" s="119">
        <f t="shared" si="1973"/>
        <v>0</v>
      </c>
      <c r="BG676" s="120">
        <f t="shared" si="1973"/>
        <v>0</v>
      </c>
      <c r="BH676" s="121" t="e">
        <f>BH634</f>
        <v>#REF!</v>
      </c>
      <c r="BI676" s="119">
        <f t="shared" si="1974"/>
        <v>0</v>
      </c>
      <c r="BJ676" s="120">
        <f t="shared" si="1974"/>
        <v>0</v>
      </c>
      <c r="BK676" s="121">
        <f t="shared" si="1974"/>
        <v>0</v>
      </c>
      <c r="BL676" s="60"/>
      <c r="BM676" s="67" t="e">
        <f t="shared" ref="BM676:BX676" si="2006">SUM(BM677:BM678)</f>
        <v>#REF!</v>
      </c>
      <c r="BN676" s="67" t="e">
        <f t="shared" si="2006"/>
        <v>#REF!</v>
      </c>
      <c r="BO676" s="67" t="e">
        <f t="shared" si="2006"/>
        <v>#REF!</v>
      </c>
      <c r="BP676" s="67" t="e">
        <f t="shared" si="2006"/>
        <v>#REF!</v>
      </c>
      <c r="BQ676" s="67" t="e">
        <f t="shared" si="2006"/>
        <v>#REF!</v>
      </c>
      <c r="BR676" s="67" t="e">
        <f t="shared" si="2006"/>
        <v>#REF!</v>
      </c>
      <c r="BS676" s="67" t="e">
        <f t="shared" si="2006"/>
        <v>#REF!</v>
      </c>
      <c r="BT676" s="67" t="e">
        <f t="shared" si="2006"/>
        <v>#REF!</v>
      </c>
      <c r="BU676" s="67" t="e">
        <f t="shared" si="2006"/>
        <v>#REF!</v>
      </c>
      <c r="BV676" s="67" t="e">
        <f t="shared" si="2006"/>
        <v>#REF!</v>
      </c>
      <c r="BW676" s="67" t="e">
        <f t="shared" si="2006"/>
        <v>#REF!</v>
      </c>
      <c r="BX676" s="67" t="e">
        <f t="shared" si="2006"/>
        <v>#REF!</v>
      </c>
      <c r="BY676" s="60"/>
      <c r="BZ676" s="87" t="e">
        <f t="shared" si="1921"/>
        <v>#REF!</v>
      </c>
      <c r="CA676" s="62" t="e">
        <f>BZ676/BZ634</f>
        <v>#REF!</v>
      </c>
      <c r="CB676" s="60"/>
      <c r="CC676" s="67" t="e">
        <f t="shared" ref="CC676:CN676" si="2007">SUM(CC677:CC678)</f>
        <v>#REF!</v>
      </c>
      <c r="CD676" s="67" t="e">
        <f t="shared" si="2007"/>
        <v>#REF!</v>
      </c>
      <c r="CE676" s="67" t="e">
        <f t="shared" si="2007"/>
        <v>#REF!</v>
      </c>
      <c r="CF676" s="67" t="e">
        <f t="shared" si="2007"/>
        <v>#REF!</v>
      </c>
      <c r="CG676" s="67" t="e">
        <f t="shared" si="2007"/>
        <v>#REF!</v>
      </c>
      <c r="CH676" s="67" t="e">
        <f t="shared" si="2007"/>
        <v>#REF!</v>
      </c>
      <c r="CI676" s="67" t="e">
        <f t="shared" si="2007"/>
        <v>#REF!</v>
      </c>
      <c r="CJ676" s="67" t="e">
        <f t="shared" si="2007"/>
        <v>#REF!</v>
      </c>
      <c r="CK676" s="67" t="e">
        <f t="shared" si="2007"/>
        <v>#REF!</v>
      </c>
      <c r="CL676" s="67" t="e">
        <f t="shared" si="2007"/>
        <v>#REF!</v>
      </c>
      <c r="CM676" s="67" t="e">
        <f t="shared" si="2007"/>
        <v>#REF!</v>
      </c>
      <c r="CN676" s="67" t="e">
        <f t="shared" si="2007"/>
        <v>#REF!</v>
      </c>
      <c r="CO676" s="60"/>
      <c r="CP676" s="87" t="e">
        <f t="shared" si="1923"/>
        <v>#REF!</v>
      </c>
      <c r="CQ676" s="62" t="e">
        <f>CP676/CP634</f>
        <v>#REF!</v>
      </c>
    </row>
    <row r="677" spans="1:95" ht="10.5" customHeight="1" outlineLevel="1" x14ac:dyDescent="0.25">
      <c r="A677" s="70" t="str">
        <f t="shared" si="1962"/>
        <v>DespesaERP</v>
      </c>
      <c r="B677" s="114" t="s">
        <v>53</v>
      </c>
      <c r="C677" s="70" t="s">
        <v>278</v>
      </c>
      <c r="D677" s="79" t="s">
        <v>119</v>
      </c>
      <c r="E677" s="79" t="e">
        <f>D632</f>
        <v>#REF!</v>
      </c>
      <c r="F677" s="79"/>
      <c r="G677" s="85">
        <v>-1.398027183457151E-2</v>
      </c>
      <c r="H677" s="79"/>
      <c r="I677" s="94">
        <v>0</v>
      </c>
      <c r="J677" s="94">
        <v>0</v>
      </c>
      <c r="K677" s="94">
        <v>0</v>
      </c>
      <c r="L677" s="94">
        <v>0</v>
      </c>
      <c r="M677" s="94">
        <v>0</v>
      </c>
      <c r="N677" s="94">
        <v>0</v>
      </c>
      <c r="O677" s="94">
        <v>0</v>
      </c>
      <c r="P677" s="94">
        <v>0</v>
      </c>
      <c r="Q677" s="94">
        <v>0</v>
      </c>
      <c r="R677" s="94">
        <v>0</v>
      </c>
      <c r="S677" s="94">
        <v>0</v>
      </c>
      <c r="T677" s="94">
        <v>0</v>
      </c>
      <c r="U677" s="79"/>
      <c r="V677" s="80">
        <f t="shared" si="1915"/>
        <v>0</v>
      </c>
      <c r="W677" s="85" t="e">
        <f>V677/V634</f>
        <v>#REF!</v>
      </c>
      <c r="X677" s="60"/>
      <c r="Y677" s="94">
        <v>0</v>
      </c>
      <c r="Z677" s="94">
        <v>0</v>
      </c>
      <c r="AA677" s="94">
        <v>0</v>
      </c>
      <c r="AB677" s="94">
        <v>0</v>
      </c>
      <c r="AC677" s="94">
        <v>0</v>
      </c>
      <c r="AD677" s="94">
        <v>0</v>
      </c>
      <c r="AE677" s="94" t="e">
        <f t="shared" ref="AE677:AJ677" si="2008">((AE634*$G677*--(AND($BF677=0,$BG677=0))+$BF677+AE634*$BG677)*--(AE$3&gt;=$BH677))*(1+$BJ677*--(AE$3&gt;=$BK677))*--(IFERROR(MOD(MONTH(AE$3),$BI677),0)=0)</f>
        <v>#REF!</v>
      </c>
      <c r="AF677" s="94" t="e">
        <f t="shared" si="2008"/>
        <v>#REF!</v>
      </c>
      <c r="AG677" s="94" t="e">
        <f t="shared" si="2008"/>
        <v>#REF!</v>
      </c>
      <c r="AH677" s="94" t="e">
        <f t="shared" si="2008"/>
        <v>#REF!</v>
      </c>
      <c r="AI677" s="94" t="e">
        <f t="shared" si="2008"/>
        <v>#REF!</v>
      </c>
      <c r="AJ677" s="94" t="e">
        <f t="shared" si="2008"/>
        <v>#REF!</v>
      </c>
      <c r="AK677" s="79"/>
      <c r="AL677" s="80" t="e">
        <f t="shared" si="1917"/>
        <v>#REF!</v>
      </c>
      <c r="AM677" s="85" t="e">
        <f>AL677/AL634</f>
        <v>#REF!</v>
      </c>
      <c r="AN677" s="60" t="e">
        <f>D632&amp;D677</f>
        <v>#REF!</v>
      </c>
      <c r="AO677" s="94" t="e">
        <f t="shared" ref="AO677:AZ677" si="2009">((AO634*$G677*--(AND($BF677=0,$BG677=0))+$BF677+AO634*$BG677)*--(AO$3&gt;=$BH677))*(1+$BJ677*--(AO$3&gt;=$BK677))*--(IFERROR(MOD(MONTH(AO$3),$BI677),0)=0)</f>
        <v>#REF!</v>
      </c>
      <c r="AP677" s="94" t="e">
        <f t="shared" si="2009"/>
        <v>#REF!</v>
      </c>
      <c r="AQ677" s="94" t="e">
        <f t="shared" si="2009"/>
        <v>#REF!</v>
      </c>
      <c r="AR677" s="94" t="e">
        <f t="shared" si="2009"/>
        <v>#REF!</v>
      </c>
      <c r="AS677" s="94" t="e">
        <f t="shared" si="2009"/>
        <v>#REF!</v>
      </c>
      <c r="AT677" s="94" t="e">
        <f t="shared" si="2009"/>
        <v>#REF!</v>
      </c>
      <c r="AU677" s="94" t="e">
        <f t="shared" si="2009"/>
        <v>#REF!</v>
      </c>
      <c r="AV677" s="94" t="e">
        <f t="shared" si="2009"/>
        <v>#REF!</v>
      </c>
      <c r="AW677" s="94" t="e">
        <f t="shared" si="2009"/>
        <v>#REF!</v>
      </c>
      <c r="AX677" s="94" t="e">
        <f t="shared" si="2009"/>
        <v>#REF!</v>
      </c>
      <c r="AY677" s="94" t="e">
        <f t="shared" si="2009"/>
        <v>#REF!</v>
      </c>
      <c r="AZ677" s="94" t="e">
        <f t="shared" si="2009"/>
        <v>#REF!</v>
      </c>
      <c r="BA677" s="79"/>
      <c r="BB677" s="80" t="e">
        <f t="shared" si="1919"/>
        <v>#REF!</v>
      </c>
      <c r="BC677" s="85" t="e">
        <f>BB677/BB634</f>
        <v>#REF!</v>
      </c>
      <c r="BD677" s="60"/>
      <c r="BE677" s="94" t="str">
        <f t="shared" si="1973"/>
        <v>Omie</v>
      </c>
      <c r="BF677" s="115">
        <f t="shared" si="1973"/>
        <v>-669</v>
      </c>
      <c r="BG677" s="112">
        <f t="shared" si="1973"/>
        <v>0</v>
      </c>
      <c r="BH677" s="111" t="e">
        <f>BH634</f>
        <v>#REF!</v>
      </c>
      <c r="BI677" s="115">
        <f t="shared" si="1974"/>
        <v>0</v>
      </c>
      <c r="BJ677" s="112">
        <f t="shared" si="1974"/>
        <v>0</v>
      </c>
      <c r="BK677" s="111">
        <f t="shared" si="1974"/>
        <v>0</v>
      </c>
      <c r="BL677" s="60"/>
      <c r="BM677" s="94" t="e">
        <f t="shared" ref="BM677:BX677" si="2010">((BM634*$G677*--(AND($BF677=0,$BG677=0))+$BF677+BM634*$BG677)*--(BM$3&gt;=$BH677))*(1+$BJ677*--(BM$3&gt;=$BK677))*--(IFERROR(MOD(MONTH(BM$3),$BI677),0)=0)</f>
        <v>#REF!</v>
      </c>
      <c r="BN677" s="94" t="e">
        <f t="shared" si="2010"/>
        <v>#REF!</v>
      </c>
      <c r="BO677" s="94" t="e">
        <f t="shared" si="2010"/>
        <v>#REF!</v>
      </c>
      <c r="BP677" s="94" t="e">
        <f t="shared" si="2010"/>
        <v>#REF!</v>
      </c>
      <c r="BQ677" s="94" t="e">
        <f t="shared" si="2010"/>
        <v>#REF!</v>
      </c>
      <c r="BR677" s="94" t="e">
        <f t="shared" si="2010"/>
        <v>#REF!</v>
      </c>
      <c r="BS677" s="94" t="e">
        <f t="shared" si="2010"/>
        <v>#REF!</v>
      </c>
      <c r="BT677" s="94" t="e">
        <f t="shared" si="2010"/>
        <v>#REF!</v>
      </c>
      <c r="BU677" s="94" t="e">
        <f t="shared" si="2010"/>
        <v>#REF!</v>
      </c>
      <c r="BV677" s="94" t="e">
        <f t="shared" si="2010"/>
        <v>#REF!</v>
      </c>
      <c r="BW677" s="94" t="e">
        <f t="shared" si="2010"/>
        <v>#REF!</v>
      </c>
      <c r="BX677" s="94" t="e">
        <f t="shared" si="2010"/>
        <v>#REF!</v>
      </c>
      <c r="BY677" s="79"/>
      <c r="BZ677" s="80" t="e">
        <f t="shared" si="1921"/>
        <v>#REF!</v>
      </c>
      <c r="CA677" s="85" t="e">
        <f>BZ677/BZ634</f>
        <v>#REF!</v>
      </c>
      <c r="CB677" s="60"/>
      <c r="CC677" s="94" t="e">
        <f t="shared" ref="CC677:CN677" si="2011">((CC634*$G677*--(AND($BF677=0,$BG677=0))+$BF677+CC634*$BG677)*--(CC$3&gt;=$BH677))*(1+$BJ677*--(CC$3&gt;=$BK677))*--(IFERROR(MOD(MONTH(CC$3),$BI677),0)=0)</f>
        <v>#REF!</v>
      </c>
      <c r="CD677" s="94" t="e">
        <f t="shared" si="2011"/>
        <v>#REF!</v>
      </c>
      <c r="CE677" s="94" t="e">
        <f t="shared" si="2011"/>
        <v>#REF!</v>
      </c>
      <c r="CF677" s="94" t="e">
        <f t="shared" si="2011"/>
        <v>#REF!</v>
      </c>
      <c r="CG677" s="94" t="e">
        <f t="shared" si="2011"/>
        <v>#REF!</v>
      </c>
      <c r="CH677" s="94" t="e">
        <f t="shared" si="2011"/>
        <v>#REF!</v>
      </c>
      <c r="CI677" s="94" t="e">
        <f t="shared" si="2011"/>
        <v>#REF!</v>
      </c>
      <c r="CJ677" s="94" t="e">
        <f t="shared" si="2011"/>
        <v>#REF!</v>
      </c>
      <c r="CK677" s="94" t="e">
        <f t="shared" si="2011"/>
        <v>#REF!</v>
      </c>
      <c r="CL677" s="94" t="e">
        <f t="shared" si="2011"/>
        <v>#REF!</v>
      </c>
      <c r="CM677" s="94" t="e">
        <f t="shared" si="2011"/>
        <v>#REF!</v>
      </c>
      <c r="CN677" s="94" t="e">
        <f t="shared" si="2011"/>
        <v>#REF!</v>
      </c>
      <c r="CO677" s="79"/>
      <c r="CP677" s="80" t="e">
        <f t="shared" si="1923"/>
        <v>#REF!</v>
      </c>
      <c r="CQ677" s="85" t="e">
        <f>CP677/CP634</f>
        <v>#REF!</v>
      </c>
    </row>
    <row r="678" spans="1:95" ht="10.5" customHeight="1" outlineLevel="1" x14ac:dyDescent="0.25">
      <c r="A678" s="70" t="str">
        <f t="shared" si="1962"/>
        <v>DespesaConciliação contas a receber</v>
      </c>
      <c r="B678" s="114" t="s">
        <v>53</v>
      </c>
      <c r="C678" s="70"/>
      <c r="D678" s="79" t="s">
        <v>138</v>
      </c>
      <c r="E678" s="79" t="e">
        <f>D632</f>
        <v>#REF!</v>
      </c>
      <c r="F678" s="79"/>
      <c r="G678" s="85">
        <v>0</v>
      </c>
      <c r="H678" s="79"/>
      <c r="I678" s="94">
        <v>0</v>
      </c>
      <c r="J678" s="94">
        <v>0</v>
      </c>
      <c r="K678" s="94">
        <v>0</v>
      </c>
      <c r="L678" s="94">
        <v>0</v>
      </c>
      <c r="M678" s="94">
        <v>0</v>
      </c>
      <c r="N678" s="94">
        <v>0</v>
      </c>
      <c r="O678" s="94">
        <v>0</v>
      </c>
      <c r="P678" s="94">
        <v>0</v>
      </c>
      <c r="Q678" s="94">
        <v>0</v>
      </c>
      <c r="R678" s="94">
        <v>0</v>
      </c>
      <c r="S678" s="94">
        <v>0</v>
      </c>
      <c r="T678" s="94">
        <v>0</v>
      </c>
      <c r="U678" s="79"/>
      <c r="V678" s="80">
        <f t="shared" si="1915"/>
        <v>0</v>
      </c>
      <c r="W678" s="85" t="e">
        <f>V678/V634</f>
        <v>#REF!</v>
      </c>
      <c r="X678" s="60"/>
      <c r="Y678" s="94">
        <v>0</v>
      </c>
      <c r="Z678" s="94">
        <v>0</v>
      </c>
      <c r="AA678" s="94">
        <v>0</v>
      </c>
      <c r="AB678" s="94">
        <v>0</v>
      </c>
      <c r="AC678" s="94">
        <v>0</v>
      </c>
      <c r="AD678" s="94">
        <v>0</v>
      </c>
      <c r="AE678" s="94" t="e">
        <f t="shared" ref="AE678:AJ678" si="2012">((AE634*$G678*--(AND($BF678=0,$BG678=0))+$BF678+AE634*$BG678)*--(AE$3&gt;=$BH678))*(1+$BJ678*--(AE$3&gt;=$BK678))*--(IFERROR(MOD(MONTH(AE$3),$BI678),0)=0)</f>
        <v>#REF!</v>
      </c>
      <c r="AF678" s="94" t="e">
        <f t="shared" si="2012"/>
        <v>#REF!</v>
      </c>
      <c r="AG678" s="94" t="e">
        <f t="shared" si="2012"/>
        <v>#REF!</v>
      </c>
      <c r="AH678" s="94" t="e">
        <f t="shared" si="2012"/>
        <v>#REF!</v>
      </c>
      <c r="AI678" s="94" t="e">
        <f t="shared" si="2012"/>
        <v>#REF!</v>
      </c>
      <c r="AJ678" s="94" t="e">
        <f t="shared" si="2012"/>
        <v>#REF!</v>
      </c>
      <c r="AK678" s="79"/>
      <c r="AL678" s="80" t="e">
        <f t="shared" si="1917"/>
        <v>#REF!</v>
      </c>
      <c r="AM678" s="85" t="e">
        <f>AL678/AL634</f>
        <v>#REF!</v>
      </c>
      <c r="AN678" s="60" t="e">
        <f>D632&amp;D678</f>
        <v>#REF!</v>
      </c>
      <c r="AO678" s="94" t="e">
        <f t="shared" ref="AO678:AZ678" si="2013">((AO634*$G678*--(AND($BF678=0,$BG678=0))+$BF678+AO634*$BG678)*--(AO$3&gt;=$BH678))*(1+$BJ678*--(AO$3&gt;=$BK678))*--(IFERROR(MOD(MONTH(AO$3),$BI678),0)=0)</f>
        <v>#REF!</v>
      </c>
      <c r="AP678" s="94" t="e">
        <f t="shared" si="2013"/>
        <v>#REF!</v>
      </c>
      <c r="AQ678" s="94" t="e">
        <f t="shared" si="2013"/>
        <v>#REF!</v>
      </c>
      <c r="AR678" s="94" t="e">
        <f t="shared" si="2013"/>
        <v>#REF!</v>
      </c>
      <c r="AS678" s="94" t="e">
        <f t="shared" si="2013"/>
        <v>#REF!</v>
      </c>
      <c r="AT678" s="94" t="e">
        <f t="shared" si="2013"/>
        <v>#REF!</v>
      </c>
      <c r="AU678" s="94" t="e">
        <f t="shared" si="2013"/>
        <v>#REF!</v>
      </c>
      <c r="AV678" s="94" t="e">
        <f t="shared" si="2013"/>
        <v>#REF!</v>
      </c>
      <c r="AW678" s="94" t="e">
        <f t="shared" si="2013"/>
        <v>#REF!</v>
      </c>
      <c r="AX678" s="94" t="e">
        <f t="shared" si="2013"/>
        <v>#REF!</v>
      </c>
      <c r="AY678" s="94" t="e">
        <f t="shared" si="2013"/>
        <v>#REF!</v>
      </c>
      <c r="AZ678" s="94" t="e">
        <f t="shared" si="2013"/>
        <v>#REF!</v>
      </c>
      <c r="BA678" s="79"/>
      <c r="BB678" s="80" t="e">
        <f t="shared" si="1919"/>
        <v>#REF!</v>
      </c>
      <c r="BC678" s="85" t="e">
        <f>BB678/BB634</f>
        <v>#REF!</v>
      </c>
      <c r="BD678" s="60"/>
      <c r="BE678" s="94" t="str">
        <f t="shared" si="1973"/>
        <v>Corte de custo</v>
      </c>
      <c r="BF678" s="115">
        <f t="shared" si="1973"/>
        <v>0</v>
      </c>
      <c r="BG678" s="112">
        <f t="shared" si="1973"/>
        <v>0</v>
      </c>
      <c r="BH678" s="111" t="e">
        <f>BH634</f>
        <v>#REF!</v>
      </c>
      <c r="BI678" s="115">
        <f t="shared" si="1974"/>
        <v>0</v>
      </c>
      <c r="BJ678" s="112">
        <f t="shared" si="1974"/>
        <v>0</v>
      </c>
      <c r="BK678" s="111">
        <f t="shared" si="1974"/>
        <v>0</v>
      </c>
      <c r="BL678" s="60"/>
      <c r="BM678" s="94" t="e">
        <f t="shared" ref="BM678:BX678" si="2014">((BM634*$G678*--(AND($BF678=0,$BG678=0))+$BF678+BM634*$BG678)*--(BM$3&gt;=$BH678))*(1+$BJ678*--(BM$3&gt;=$BK678))*--(IFERROR(MOD(MONTH(BM$3),$BI678),0)=0)</f>
        <v>#REF!</v>
      </c>
      <c r="BN678" s="94" t="e">
        <f t="shared" si="2014"/>
        <v>#REF!</v>
      </c>
      <c r="BO678" s="94" t="e">
        <f t="shared" si="2014"/>
        <v>#REF!</v>
      </c>
      <c r="BP678" s="94" t="e">
        <f t="shared" si="2014"/>
        <v>#REF!</v>
      </c>
      <c r="BQ678" s="94" t="e">
        <f t="shared" si="2014"/>
        <v>#REF!</v>
      </c>
      <c r="BR678" s="94" t="e">
        <f t="shared" si="2014"/>
        <v>#REF!</v>
      </c>
      <c r="BS678" s="94" t="e">
        <f t="shared" si="2014"/>
        <v>#REF!</v>
      </c>
      <c r="BT678" s="94" t="e">
        <f t="shared" si="2014"/>
        <v>#REF!</v>
      </c>
      <c r="BU678" s="94" t="e">
        <f t="shared" si="2014"/>
        <v>#REF!</v>
      </c>
      <c r="BV678" s="94" t="e">
        <f t="shared" si="2014"/>
        <v>#REF!</v>
      </c>
      <c r="BW678" s="94" t="e">
        <f t="shared" si="2014"/>
        <v>#REF!</v>
      </c>
      <c r="BX678" s="94" t="e">
        <f t="shared" si="2014"/>
        <v>#REF!</v>
      </c>
      <c r="BY678" s="79"/>
      <c r="BZ678" s="80" t="e">
        <f t="shared" si="1921"/>
        <v>#REF!</v>
      </c>
      <c r="CA678" s="85" t="e">
        <f>BZ678/BZ634</f>
        <v>#REF!</v>
      </c>
      <c r="CB678" s="60"/>
      <c r="CC678" s="94" t="e">
        <f t="shared" ref="CC678:CN678" si="2015">((CC634*$G678*--(AND($BF678=0,$BG678=0))+$BF678+CC634*$BG678)*--(CC$3&gt;=$BH678))*(1+$BJ678*--(CC$3&gt;=$BK678))*--(IFERROR(MOD(MONTH(CC$3),$BI678),0)=0)</f>
        <v>#REF!</v>
      </c>
      <c r="CD678" s="94" t="e">
        <f t="shared" si="2015"/>
        <v>#REF!</v>
      </c>
      <c r="CE678" s="94" t="e">
        <f t="shared" si="2015"/>
        <v>#REF!</v>
      </c>
      <c r="CF678" s="94" t="e">
        <f t="shared" si="2015"/>
        <v>#REF!</v>
      </c>
      <c r="CG678" s="94" t="e">
        <f t="shared" si="2015"/>
        <v>#REF!</v>
      </c>
      <c r="CH678" s="94" t="e">
        <f t="shared" si="2015"/>
        <v>#REF!</v>
      </c>
      <c r="CI678" s="94" t="e">
        <f t="shared" si="2015"/>
        <v>#REF!</v>
      </c>
      <c r="CJ678" s="94" t="e">
        <f t="shared" si="2015"/>
        <v>#REF!</v>
      </c>
      <c r="CK678" s="94" t="e">
        <f t="shared" si="2015"/>
        <v>#REF!</v>
      </c>
      <c r="CL678" s="94" t="e">
        <f t="shared" si="2015"/>
        <v>#REF!</v>
      </c>
      <c r="CM678" s="94" t="e">
        <f t="shared" si="2015"/>
        <v>#REF!</v>
      </c>
      <c r="CN678" s="94" t="e">
        <f t="shared" si="2015"/>
        <v>#REF!</v>
      </c>
      <c r="CO678" s="79"/>
      <c r="CP678" s="80" t="e">
        <f t="shared" si="1923"/>
        <v>#REF!</v>
      </c>
      <c r="CQ678" s="85" t="e">
        <f>CP678/CP634</f>
        <v>#REF!</v>
      </c>
    </row>
    <row r="679" spans="1:95" ht="10.5" customHeight="1" x14ac:dyDescent="0.25">
      <c r="A679" s="70" t="str">
        <f t="shared" si="1962"/>
        <v>DespesaServiços contratados</v>
      </c>
      <c r="B679" s="114" t="s">
        <v>53</v>
      </c>
      <c r="C679" s="70"/>
      <c r="D679" s="60" t="s">
        <v>131</v>
      </c>
      <c r="E679" s="60" t="e">
        <f>D632</f>
        <v>#REF!</v>
      </c>
      <c r="F679" s="60"/>
      <c r="G679" s="62">
        <v>-1.15366778420781E-2</v>
      </c>
      <c r="H679" s="60"/>
      <c r="I679" s="67">
        <v>0</v>
      </c>
      <c r="J679" s="67">
        <v>0</v>
      </c>
      <c r="K679" s="67">
        <v>0</v>
      </c>
      <c r="L679" s="67">
        <v>0</v>
      </c>
      <c r="M679" s="67">
        <v>0</v>
      </c>
      <c r="N679" s="67">
        <v>0</v>
      </c>
      <c r="O679" s="67">
        <v>0</v>
      </c>
      <c r="P679" s="67">
        <v>0</v>
      </c>
      <c r="Q679" s="67">
        <v>0</v>
      </c>
      <c r="R679" s="67">
        <v>0</v>
      </c>
      <c r="S679" s="67">
        <v>0</v>
      </c>
      <c r="T679" s="67">
        <v>0</v>
      </c>
      <c r="U679" s="60"/>
      <c r="V679" s="87">
        <f t="shared" si="1915"/>
        <v>0</v>
      </c>
      <c r="W679" s="62" t="e">
        <f>V679/V634</f>
        <v>#REF!</v>
      </c>
      <c r="X679" s="60"/>
      <c r="Y679" s="67">
        <v>0</v>
      </c>
      <c r="Z679" s="67">
        <v>0</v>
      </c>
      <c r="AA679" s="67">
        <v>0</v>
      </c>
      <c r="AB679" s="67">
        <v>0</v>
      </c>
      <c r="AC679" s="67">
        <v>0</v>
      </c>
      <c r="AD679" s="67">
        <v>0</v>
      </c>
      <c r="AE679" s="67" t="e">
        <f t="shared" ref="AE679:AJ679" si="2016">SUM(AE680:AE682)</f>
        <v>#REF!</v>
      </c>
      <c r="AF679" s="67" t="e">
        <f t="shared" si="2016"/>
        <v>#REF!</v>
      </c>
      <c r="AG679" s="67" t="e">
        <f t="shared" si="2016"/>
        <v>#REF!</v>
      </c>
      <c r="AH679" s="67" t="e">
        <f t="shared" si="2016"/>
        <v>#REF!</v>
      </c>
      <c r="AI679" s="67" t="e">
        <f t="shared" si="2016"/>
        <v>#REF!</v>
      </c>
      <c r="AJ679" s="67" t="e">
        <f t="shared" si="2016"/>
        <v>#REF!</v>
      </c>
      <c r="AK679" s="60"/>
      <c r="AL679" s="87" t="e">
        <f t="shared" si="1917"/>
        <v>#REF!</v>
      </c>
      <c r="AM679" s="62" t="e">
        <f>AL679/AL634</f>
        <v>#REF!</v>
      </c>
      <c r="AN679" s="60" t="e">
        <f>D632&amp;D679</f>
        <v>#REF!</v>
      </c>
      <c r="AO679" s="67" t="e">
        <f t="shared" ref="AO679:AZ679" si="2017">SUM(AO680:AO682)</f>
        <v>#REF!</v>
      </c>
      <c r="AP679" s="67" t="e">
        <f t="shared" si="2017"/>
        <v>#REF!</v>
      </c>
      <c r="AQ679" s="67" t="e">
        <f t="shared" si="2017"/>
        <v>#REF!</v>
      </c>
      <c r="AR679" s="67" t="e">
        <f t="shared" si="2017"/>
        <v>#REF!</v>
      </c>
      <c r="AS679" s="67" t="e">
        <f t="shared" si="2017"/>
        <v>#REF!</v>
      </c>
      <c r="AT679" s="67" t="e">
        <f t="shared" si="2017"/>
        <v>#REF!</v>
      </c>
      <c r="AU679" s="67" t="e">
        <f t="shared" si="2017"/>
        <v>#REF!</v>
      </c>
      <c r="AV679" s="67" t="e">
        <f t="shared" si="2017"/>
        <v>#REF!</v>
      </c>
      <c r="AW679" s="67" t="e">
        <f t="shared" si="2017"/>
        <v>#REF!</v>
      </c>
      <c r="AX679" s="67" t="e">
        <f t="shared" si="2017"/>
        <v>#REF!</v>
      </c>
      <c r="AY679" s="67" t="e">
        <f t="shared" si="2017"/>
        <v>#REF!</v>
      </c>
      <c r="AZ679" s="67" t="e">
        <f t="shared" si="2017"/>
        <v>#REF!</v>
      </c>
      <c r="BA679" s="60"/>
      <c r="BB679" s="87" t="e">
        <f t="shared" si="1919"/>
        <v>#REF!</v>
      </c>
      <c r="BC679" s="62" t="e">
        <f>BB679/BB634</f>
        <v>#REF!</v>
      </c>
      <c r="BD679" s="60"/>
      <c r="BE679" s="67">
        <f t="shared" si="1973"/>
        <v>0</v>
      </c>
      <c r="BF679" s="119">
        <f t="shared" si="1973"/>
        <v>0</v>
      </c>
      <c r="BG679" s="120">
        <f t="shared" si="1973"/>
        <v>0</v>
      </c>
      <c r="BH679" s="121" t="e">
        <f>BH634</f>
        <v>#REF!</v>
      </c>
      <c r="BI679" s="69">
        <f t="shared" si="1974"/>
        <v>0</v>
      </c>
      <c r="BJ679" s="120">
        <f t="shared" si="1974"/>
        <v>0</v>
      </c>
      <c r="BK679" s="121">
        <f t="shared" si="1974"/>
        <v>0</v>
      </c>
      <c r="BL679" s="60"/>
      <c r="BM679" s="67" t="e">
        <f t="shared" ref="BM679:BX679" si="2018">SUM(BM680:BM682)</f>
        <v>#REF!</v>
      </c>
      <c r="BN679" s="67" t="e">
        <f t="shared" si="2018"/>
        <v>#REF!</v>
      </c>
      <c r="BO679" s="67" t="e">
        <f t="shared" si="2018"/>
        <v>#REF!</v>
      </c>
      <c r="BP679" s="67" t="e">
        <f t="shared" si="2018"/>
        <v>#REF!</v>
      </c>
      <c r="BQ679" s="67" t="e">
        <f t="shared" si="2018"/>
        <v>#REF!</v>
      </c>
      <c r="BR679" s="67" t="e">
        <f t="shared" si="2018"/>
        <v>#REF!</v>
      </c>
      <c r="BS679" s="67" t="e">
        <f t="shared" si="2018"/>
        <v>#REF!</v>
      </c>
      <c r="BT679" s="67" t="e">
        <f t="shared" si="2018"/>
        <v>#REF!</v>
      </c>
      <c r="BU679" s="67" t="e">
        <f t="shared" si="2018"/>
        <v>#REF!</v>
      </c>
      <c r="BV679" s="67" t="e">
        <f t="shared" si="2018"/>
        <v>#REF!</v>
      </c>
      <c r="BW679" s="67" t="e">
        <f t="shared" si="2018"/>
        <v>#REF!</v>
      </c>
      <c r="BX679" s="67" t="e">
        <f t="shared" si="2018"/>
        <v>#REF!</v>
      </c>
      <c r="BY679" s="60"/>
      <c r="BZ679" s="87" t="e">
        <f t="shared" si="1921"/>
        <v>#REF!</v>
      </c>
      <c r="CA679" s="62" t="e">
        <f>BZ679/BZ634</f>
        <v>#REF!</v>
      </c>
      <c r="CB679" s="60"/>
      <c r="CC679" s="67" t="e">
        <f t="shared" ref="CC679:CN679" si="2019">SUM(CC680:CC682)</f>
        <v>#REF!</v>
      </c>
      <c r="CD679" s="67" t="e">
        <f t="shared" si="2019"/>
        <v>#REF!</v>
      </c>
      <c r="CE679" s="67" t="e">
        <f t="shared" si="2019"/>
        <v>#REF!</v>
      </c>
      <c r="CF679" s="67" t="e">
        <f t="shared" si="2019"/>
        <v>#REF!</v>
      </c>
      <c r="CG679" s="67" t="e">
        <f t="shared" si="2019"/>
        <v>#REF!</v>
      </c>
      <c r="CH679" s="67" t="e">
        <f t="shared" si="2019"/>
        <v>#REF!</v>
      </c>
      <c r="CI679" s="67" t="e">
        <f t="shared" si="2019"/>
        <v>#REF!</v>
      </c>
      <c r="CJ679" s="67" t="e">
        <f t="shared" si="2019"/>
        <v>#REF!</v>
      </c>
      <c r="CK679" s="67" t="e">
        <f t="shared" si="2019"/>
        <v>#REF!</v>
      </c>
      <c r="CL679" s="67" t="e">
        <f t="shared" si="2019"/>
        <v>#REF!</v>
      </c>
      <c r="CM679" s="67" t="e">
        <f t="shared" si="2019"/>
        <v>#REF!</v>
      </c>
      <c r="CN679" s="67" t="e">
        <f t="shared" si="2019"/>
        <v>#REF!</v>
      </c>
      <c r="CO679" s="60"/>
      <c r="CP679" s="87" t="e">
        <f t="shared" si="1923"/>
        <v>#REF!</v>
      </c>
      <c r="CQ679" s="62" t="e">
        <f>CP679/CP634</f>
        <v>#REF!</v>
      </c>
    </row>
    <row r="680" spans="1:95" ht="10.5" customHeight="1" outlineLevel="1" x14ac:dyDescent="0.25">
      <c r="A680" s="70" t="str">
        <f t="shared" si="1962"/>
        <v>DespesaContabilidade</v>
      </c>
      <c r="B680" s="114" t="s">
        <v>53</v>
      </c>
      <c r="C680" s="78" t="s">
        <v>281</v>
      </c>
      <c r="D680" s="79" t="s">
        <v>132</v>
      </c>
      <c r="E680" s="79" t="e">
        <f>D632</f>
        <v>#REF!</v>
      </c>
      <c r="F680" s="79"/>
      <c r="G680" s="85">
        <v>0</v>
      </c>
      <c r="H680" s="79"/>
      <c r="I680" s="94">
        <v>0</v>
      </c>
      <c r="J680" s="94">
        <v>0</v>
      </c>
      <c r="K680" s="94">
        <v>0</v>
      </c>
      <c r="L680" s="94">
        <v>0</v>
      </c>
      <c r="M680" s="94">
        <v>0</v>
      </c>
      <c r="N680" s="94">
        <v>0</v>
      </c>
      <c r="O680" s="94">
        <v>0</v>
      </c>
      <c r="P680" s="94">
        <v>0</v>
      </c>
      <c r="Q680" s="94">
        <v>0</v>
      </c>
      <c r="R680" s="94">
        <v>0</v>
      </c>
      <c r="S680" s="94">
        <v>0</v>
      </c>
      <c r="T680" s="94">
        <v>0</v>
      </c>
      <c r="U680" s="79"/>
      <c r="V680" s="80">
        <f t="shared" si="1915"/>
        <v>0</v>
      </c>
      <c r="W680" s="85" t="e">
        <f>V680/V634</f>
        <v>#REF!</v>
      </c>
      <c r="X680" s="60"/>
      <c r="Y680" s="94">
        <v>0</v>
      </c>
      <c r="Z680" s="94">
        <v>0</v>
      </c>
      <c r="AA680" s="94">
        <v>0</v>
      </c>
      <c r="AB680" s="94">
        <v>0</v>
      </c>
      <c r="AC680" s="94">
        <v>0</v>
      </c>
      <c r="AD680" s="94">
        <v>0</v>
      </c>
      <c r="AE680" s="94" t="e">
        <f t="shared" ref="AE680:AJ680" si="2020">((AE634*$G680*--(AND($BF680=0,$BG680=0))+$BF680+AE634*$BG680)*--(AE$3&gt;=$BH680))*(1+$BJ680*--(AE$3&gt;=$BK680))*--(IFERROR(MOD(MONTH(AE$3),$BI680),0)=0)</f>
        <v>#REF!</v>
      </c>
      <c r="AF680" s="94" t="e">
        <f t="shared" si="2020"/>
        <v>#REF!</v>
      </c>
      <c r="AG680" s="94" t="e">
        <f t="shared" si="2020"/>
        <v>#REF!</v>
      </c>
      <c r="AH680" s="94" t="e">
        <f t="shared" si="2020"/>
        <v>#REF!</v>
      </c>
      <c r="AI680" s="94" t="e">
        <f t="shared" si="2020"/>
        <v>#REF!</v>
      </c>
      <c r="AJ680" s="94" t="e">
        <f t="shared" si="2020"/>
        <v>#REF!</v>
      </c>
      <c r="AK680" s="79"/>
      <c r="AL680" s="80" t="e">
        <f t="shared" si="1917"/>
        <v>#REF!</v>
      </c>
      <c r="AM680" s="85" t="e">
        <f>AL680/AL634</f>
        <v>#REF!</v>
      </c>
      <c r="AN680" s="60" t="e">
        <f>D632&amp;D680</f>
        <v>#REF!</v>
      </c>
      <c r="AO680" s="94" t="e">
        <f t="shared" ref="AO680:AZ680" si="2021">((AO634*$G680*--(AND($BF680=0,$BG680=0))+$BF680+AO634*$BG680)*--(AO$3&gt;=$BH680))*(1+$BJ680*--(AO$3&gt;=$BK680))*--(IFERROR(MOD(MONTH(AO$3),$BI680),0)=0)</f>
        <v>#REF!</v>
      </c>
      <c r="AP680" s="94" t="e">
        <f t="shared" si="2021"/>
        <v>#REF!</v>
      </c>
      <c r="AQ680" s="94" t="e">
        <f t="shared" si="2021"/>
        <v>#REF!</v>
      </c>
      <c r="AR680" s="94" t="e">
        <f t="shared" si="2021"/>
        <v>#REF!</v>
      </c>
      <c r="AS680" s="94" t="e">
        <f t="shared" si="2021"/>
        <v>#REF!</v>
      </c>
      <c r="AT680" s="94" t="e">
        <f t="shared" si="2021"/>
        <v>#REF!</v>
      </c>
      <c r="AU680" s="94" t="e">
        <f t="shared" si="2021"/>
        <v>#REF!</v>
      </c>
      <c r="AV680" s="94" t="e">
        <f t="shared" si="2021"/>
        <v>#REF!</v>
      </c>
      <c r="AW680" s="94" t="e">
        <f t="shared" si="2021"/>
        <v>#REF!</v>
      </c>
      <c r="AX680" s="94" t="e">
        <f t="shared" si="2021"/>
        <v>#REF!</v>
      </c>
      <c r="AY680" s="94" t="e">
        <f t="shared" si="2021"/>
        <v>#REF!</v>
      </c>
      <c r="AZ680" s="94" t="e">
        <f t="shared" si="2021"/>
        <v>#REF!</v>
      </c>
      <c r="BA680" s="79"/>
      <c r="BB680" s="80" t="e">
        <f t="shared" si="1919"/>
        <v>#REF!</v>
      </c>
      <c r="BC680" s="85" t="e">
        <f>BB680/BB634</f>
        <v>#REF!</v>
      </c>
      <c r="BD680" s="60"/>
      <c r="BE680" s="94" t="str">
        <f t="shared" si="1973"/>
        <v>Venegas Contábil</v>
      </c>
      <c r="BF680" s="115">
        <f t="shared" si="1973"/>
        <v>-600</v>
      </c>
      <c r="BG680" s="112">
        <f t="shared" si="1973"/>
        <v>0</v>
      </c>
      <c r="BH680" s="111" t="e">
        <f>BH634</f>
        <v>#REF!</v>
      </c>
      <c r="BI680" s="113">
        <f t="shared" si="1974"/>
        <v>0</v>
      </c>
      <c r="BJ680" s="112">
        <f t="shared" si="1974"/>
        <v>0</v>
      </c>
      <c r="BK680" s="111">
        <f t="shared" si="1974"/>
        <v>0</v>
      </c>
      <c r="BL680" s="60"/>
      <c r="BM680" s="94" t="e">
        <f t="shared" ref="BM680:BX680" si="2022">((BM634*$G680*--(AND($BF680=0,$BG680=0))+$BF680+BM634*$BG680)*--(BM$3&gt;=$BH680))*(1+$BJ680*--(BM$3&gt;=$BK680))*--(IFERROR(MOD(MONTH(BM$3),$BI680),0)=0)</f>
        <v>#REF!</v>
      </c>
      <c r="BN680" s="94" t="e">
        <f t="shared" si="2022"/>
        <v>#REF!</v>
      </c>
      <c r="BO680" s="94" t="e">
        <f t="shared" si="2022"/>
        <v>#REF!</v>
      </c>
      <c r="BP680" s="94" t="e">
        <f t="shared" si="2022"/>
        <v>#REF!</v>
      </c>
      <c r="BQ680" s="94" t="e">
        <f t="shared" si="2022"/>
        <v>#REF!</v>
      </c>
      <c r="BR680" s="94" t="e">
        <f t="shared" si="2022"/>
        <v>#REF!</v>
      </c>
      <c r="BS680" s="94" t="e">
        <f t="shared" si="2022"/>
        <v>#REF!</v>
      </c>
      <c r="BT680" s="94" t="e">
        <f t="shared" si="2022"/>
        <v>#REF!</v>
      </c>
      <c r="BU680" s="94" t="e">
        <f t="shared" si="2022"/>
        <v>#REF!</v>
      </c>
      <c r="BV680" s="94" t="e">
        <f t="shared" si="2022"/>
        <v>#REF!</v>
      </c>
      <c r="BW680" s="94" t="e">
        <f t="shared" si="2022"/>
        <v>#REF!</v>
      </c>
      <c r="BX680" s="94" t="e">
        <f t="shared" si="2022"/>
        <v>#REF!</v>
      </c>
      <c r="BY680" s="79"/>
      <c r="BZ680" s="80" t="e">
        <f t="shared" si="1921"/>
        <v>#REF!</v>
      </c>
      <c r="CA680" s="85" t="e">
        <f>BZ680/BZ634</f>
        <v>#REF!</v>
      </c>
      <c r="CB680" s="60"/>
      <c r="CC680" s="94" t="e">
        <f t="shared" ref="CC680:CN680" si="2023">((CC634*$G680*--(AND($BF680=0,$BG680=0))+$BF680+CC634*$BG680)*--(CC$3&gt;=$BH680))*(1+$BJ680*--(CC$3&gt;=$BK680))*--(IFERROR(MOD(MONTH(CC$3),$BI680),0)=0)</f>
        <v>#REF!</v>
      </c>
      <c r="CD680" s="94" t="e">
        <f t="shared" si="2023"/>
        <v>#REF!</v>
      </c>
      <c r="CE680" s="94" t="e">
        <f t="shared" si="2023"/>
        <v>#REF!</v>
      </c>
      <c r="CF680" s="94" t="e">
        <f t="shared" si="2023"/>
        <v>#REF!</v>
      </c>
      <c r="CG680" s="94" t="e">
        <f t="shared" si="2023"/>
        <v>#REF!</v>
      </c>
      <c r="CH680" s="94" t="e">
        <f t="shared" si="2023"/>
        <v>#REF!</v>
      </c>
      <c r="CI680" s="94" t="e">
        <f t="shared" si="2023"/>
        <v>#REF!</v>
      </c>
      <c r="CJ680" s="94" t="e">
        <f t="shared" si="2023"/>
        <v>#REF!</v>
      </c>
      <c r="CK680" s="94" t="e">
        <f t="shared" si="2023"/>
        <v>#REF!</v>
      </c>
      <c r="CL680" s="94" t="e">
        <f t="shared" si="2023"/>
        <v>#REF!</v>
      </c>
      <c r="CM680" s="94" t="e">
        <f t="shared" si="2023"/>
        <v>#REF!</v>
      </c>
      <c r="CN680" s="94" t="e">
        <f t="shared" si="2023"/>
        <v>#REF!</v>
      </c>
      <c r="CO680" s="79"/>
      <c r="CP680" s="80" t="e">
        <f t="shared" si="1923"/>
        <v>#REF!</v>
      </c>
      <c r="CQ680" s="85" t="e">
        <f>CP680/CP634</f>
        <v>#REF!</v>
      </c>
    </row>
    <row r="681" spans="1:95" ht="10.5" customHeight="1" outlineLevel="1" x14ac:dyDescent="0.25">
      <c r="A681" s="70" t="str">
        <f t="shared" si="1962"/>
        <v>DespesaInternet</v>
      </c>
      <c r="B681" s="114" t="s">
        <v>53</v>
      </c>
      <c r="C681" s="78" t="s">
        <v>283</v>
      </c>
      <c r="D681" s="79" t="s">
        <v>137</v>
      </c>
      <c r="E681" s="79" t="e">
        <f>D632</f>
        <v>#REF!</v>
      </c>
      <c r="F681" s="79"/>
      <c r="G681" s="85">
        <v>-2.2336437834284588E-3</v>
      </c>
      <c r="H681" s="79"/>
      <c r="I681" s="94">
        <v>0</v>
      </c>
      <c r="J681" s="94">
        <v>0</v>
      </c>
      <c r="K681" s="94">
        <v>0</v>
      </c>
      <c r="L681" s="94">
        <v>0</v>
      </c>
      <c r="M681" s="94">
        <v>0</v>
      </c>
      <c r="N681" s="94">
        <v>0</v>
      </c>
      <c r="O681" s="94">
        <v>0</v>
      </c>
      <c r="P681" s="94">
        <v>0</v>
      </c>
      <c r="Q681" s="94">
        <v>0</v>
      </c>
      <c r="R681" s="94">
        <v>0</v>
      </c>
      <c r="S681" s="94">
        <v>0</v>
      </c>
      <c r="T681" s="94">
        <v>0</v>
      </c>
      <c r="U681" s="79"/>
      <c r="V681" s="80">
        <f t="shared" si="1915"/>
        <v>0</v>
      </c>
      <c r="W681" s="85">
        <f>V681/V633</f>
        <v>0</v>
      </c>
      <c r="X681" s="60"/>
      <c r="Y681" s="94">
        <v>0</v>
      </c>
      <c r="Z681" s="94">
        <v>0</v>
      </c>
      <c r="AA681" s="94">
        <v>0</v>
      </c>
      <c r="AB681" s="94">
        <v>0</v>
      </c>
      <c r="AC681" s="94">
        <v>0</v>
      </c>
      <c r="AD681" s="94">
        <v>0</v>
      </c>
      <c r="AE681" s="94">
        <f t="shared" ref="AE681:AJ682" si="2024">((AE633*$G681*--(AND($BF681=0,$BG681=0))+$BF681+AE633*$BG681)*--(AE$3&gt;=$BH681))*(1+$BJ681*--(AE$3&gt;=$BK681))*--(IFERROR(MOD(MONTH(AE$3),$BI681),0)=0)</f>
        <v>0</v>
      </c>
      <c r="AF681" s="94">
        <f t="shared" si="2024"/>
        <v>0</v>
      </c>
      <c r="AG681" s="94">
        <f t="shared" si="2024"/>
        <v>0</v>
      </c>
      <c r="AH681" s="94">
        <f t="shared" si="2024"/>
        <v>0</v>
      </c>
      <c r="AI681" s="94">
        <f t="shared" si="2024"/>
        <v>0</v>
      </c>
      <c r="AJ681" s="94">
        <f t="shared" si="2024"/>
        <v>0</v>
      </c>
      <c r="AK681" s="79"/>
      <c r="AL681" s="80">
        <f t="shared" si="1917"/>
        <v>0</v>
      </c>
      <c r="AM681" s="85">
        <f>AL681/AL633</f>
        <v>0</v>
      </c>
      <c r="AN681" s="60" t="e">
        <f>D632&amp;D681</f>
        <v>#REF!</v>
      </c>
      <c r="AO681" s="94">
        <f t="shared" ref="AO681:AZ681" si="2025">((AO633*$G681*--(AND($BF681=0,$BG681=0))+$BF681+AO633*$BG681)*--(AO$3&gt;=$BH681))*(1+$BJ681*--(AO$3&gt;=$BK681))*--(IFERROR(MOD(MONTH(AO$3),$BI681),0)=0)</f>
        <v>0</v>
      </c>
      <c r="AP681" s="94">
        <f t="shared" si="2025"/>
        <v>0</v>
      </c>
      <c r="AQ681" s="94">
        <f t="shared" si="2025"/>
        <v>0</v>
      </c>
      <c r="AR681" s="94">
        <f t="shared" si="2025"/>
        <v>0</v>
      </c>
      <c r="AS681" s="94">
        <f t="shared" si="2025"/>
        <v>0</v>
      </c>
      <c r="AT681" s="94">
        <f t="shared" si="2025"/>
        <v>0</v>
      </c>
      <c r="AU681" s="94">
        <f t="shared" si="2025"/>
        <v>0</v>
      </c>
      <c r="AV681" s="94">
        <f t="shared" si="2025"/>
        <v>0</v>
      </c>
      <c r="AW681" s="94">
        <f t="shared" si="2025"/>
        <v>0</v>
      </c>
      <c r="AX681" s="94">
        <f t="shared" si="2025"/>
        <v>0</v>
      </c>
      <c r="AY681" s="94">
        <f t="shared" si="2025"/>
        <v>0</v>
      </c>
      <c r="AZ681" s="94">
        <f t="shared" si="2025"/>
        <v>0</v>
      </c>
      <c r="BA681" s="79"/>
      <c r="BB681" s="80">
        <f t="shared" si="1919"/>
        <v>0</v>
      </c>
      <c r="BC681" s="85">
        <f>BB681/BB633</f>
        <v>0</v>
      </c>
      <c r="BD681" s="60"/>
      <c r="BE681" s="94" t="str">
        <f t="shared" si="1973"/>
        <v>Venegas Contábil</v>
      </c>
      <c r="BF681" s="115">
        <f t="shared" si="1973"/>
        <v>-350</v>
      </c>
      <c r="BG681" s="112">
        <f t="shared" si="1973"/>
        <v>0</v>
      </c>
      <c r="BH681" s="111" t="str">
        <f>BH633</f>
        <v>Início</v>
      </c>
      <c r="BI681" s="113">
        <f t="shared" si="1974"/>
        <v>0</v>
      </c>
      <c r="BJ681" s="112">
        <f t="shared" si="1974"/>
        <v>0.1</v>
      </c>
      <c r="BK681" s="111">
        <f t="shared" si="1974"/>
        <v>45658</v>
      </c>
      <c r="BL681" s="60"/>
      <c r="BM681" s="94">
        <f t="shared" ref="BM681:BX681" si="2026">((BM633*$G681*--(AND($BF681=0,$BG681=0))+$BF681+BM633*$BG681)*--(BM$3&gt;=$BH681))*(1+$BJ681*--(BM$3&gt;=$BK681))*--(IFERROR(MOD(MONTH(BM$3),$BI681),0)=0)</f>
        <v>0</v>
      </c>
      <c r="BN681" s="94">
        <f t="shared" si="2026"/>
        <v>0</v>
      </c>
      <c r="BO681" s="94">
        <f t="shared" si="2026"/>
        <v>0</v>
      </c>
      <c r="BP681" s="94">
        <f t="shared" si="2026"/>
        <v>0</v>
      </c>
      <c r="BQ681" s="94">
        <f t="shared" si="2026"/>
        <v>0</v>
      </c>
      <c r="BR681" s="94">
        <f t="shared" si="2026"/>
        <v>0</v>
      </c>
      <c r="BS681" s="94">
        <f t="shared" si="2026"/>
        <v>0</v>
      </c>
      <c r="BT681" s="94">
        <f t="shared" si="2026"/>
        <v>0</v>
      </c>
      <c r="BU681" s="94">
        <f t="shared" si="2026"/>
        <v>0</v>
      </c>
      <c r="BV681" s="94">
        <f t="shared" si="2026"/>
        <v>0</v>
      </c>
      <c r="BW681" s="94">
        <f t="shared" si="2026"/>
        <v>0</v>
      </c>
      <c r="BX681" s="94">
        <f t="shared" si="2026"/>
        <v>0</v>
      </c>
      <c r="BY681" s="79"/>
      <c r="BZ681" s="80">
        <f t="shared" si="1921"/>
        <v>0</v>
      </c>
      <c r="CA681" s="85">
        <f>BZ681/BZ633</f>
        <v>0</v>
      </c>
      <c r="CB681" s="60"/>
      <c r="CC681" s="94">
        <f t="shared" ref="CC681:CN681" si="2027">((CC633*$G681*--(AND($BF681=0,$BG681=0))+$BF681+CC633*$BG681)*--(CC$3&gt;=$BH681))*(1+$BJ681*--(CC$3&gt;=$BK681))*--(IFERROR(MOD(MONTH(CC$3),$BI681),0)=0)</f>
        <v>0</v>
      </c>
      <c r="CD681" s="94">
        <f t="shared" si="2027"/>
        <v>0</v>
      </c>
      <c r="CE681" s="94">
        <f t="shared" si="2027"/>
        <v>0</v>
      </c>
      <c r="CF681" s="94">
        <f t="shared" si="2027"/>
        <v>0</v>
      </c>
      <c r="CG681" s="94">
        <f t="shared" si="2027"/>
        <v>0</v>
      </c>
      <c r="CH681" s="94">
        <f t="shared" si="2027"/>
        <v>0</v>
      </c>
      <c r="CI681" s="94">
        <f t="shared" si="2027"/>
        <v>0</v>
      </c>
      <c r="CJ681" s="94">
        <f t="shared" si="2027"/>
        <v>0</v>
      </c>
      <c r="CK681" s="94">
        <f t="shared" si="2027"/>
        <v>0</v>
      </c>
      <c r="CL681" s="94">
        <f t="shared" si="2027"/>
        <v>0</v>
      </c>
      <c r="CM681" s="94">
        <f t="shared" si="2027"/>
        <v>0</v>
      </c>
      <c r="CN681" s="94">
        <f t="shared" si="2027"/>
        <v>0</v>
      </c>
      <c r="CO681" s="79"/>
      <c r="CP681" s="80">
        <f t="shared" si="1923"/>
        <v>0</v>
      </c>
      <c r="CQ681" s="85">
        <f>CP681/CP633</f>
        <v>0</v>
      </c>
    </row>
    <row r="682" spans="1:95" ht="10.5" customHeight="1" outlineLevel="1" x14ac:dyDescent="0.25">
      <c r="A682" s="70" t="str">
        <f t="shared" si="1962"/>
        <v>DespesaManutenção equipamentos</v>
      </c>
      <c r="B682" s="114" t="s">
        <v>53</v>
      </c>
      <c r="C682" s="78" t="s">
        <v>283</v>
      </c>
      <c r="D682" s="79" t="s">
        <v>134</v>
      </c>
      <c r="E682" s="79" t="e">
        <f>D632</f>
        <v>#REF!</v>
      </c>
      <c r="F682" s="79"/>
      <c r="G682" s="85">
        <v>-2.2336437834284588E-3</v>
      </c>
      <c r="H682" s="79"/>
      <c r="I682" s="94">
        <v>0</v>
      </c>
      <c r="J682" s="94">
        <v>0</v>
      </c>
      <c r="K682" s="94">
        <v>0</v>
      </c>
      <c r="L682" s="94">
        <v>0</v>
      </c>
      <c r="M682" s="94">
        <v>0</v>
      </c>
      <c r="N682" s="94">
        <v>0</v>
      </c>
      <c r="O682" s="94">
        <v>0</v>
      </c>
      <c r="P682" s="94">
        <v>0</v>
      </c>
      <c r="Q682" s="94">
        <v>0</v>
      </c>
      <c r="R682" s="94">
        <v>0</v>
      </c>
      <c r="S682" s="94">
        <v>0</v>
      </c>
      <c r="T682" s="94">
        <v>0</v>
      </c>
      <c r="U682" s="79"/>
      <c r="V682" s="80">
        <f t="shared" si="1915"/>
        <v>0</v>
      </c>
      <c r="W682" s="85" t="e">
        <f>V682/V634</f>
        <v>#REF!</v>
      </c>
      <c r="X682" s="60"/>
      <c r="Y682" s="94">
        <v>0</v>
      </c>
      <c r="Z682" s="94">
        <v>0</v>
      </c>
      <c r="AA682" s="94">
        <v>0</v>
      </c>
      <c r="AB682" s="94">
        <v>0</v>
      </c>
      <c r="AC682" s="94">
        <v>0</v>
      </c>
      <c r="AD682" s="94">
        <v>0</v>
      </c>
      <c r="AE682" s="94" t="e">
        <f t="shared" si="2024"/>
        <v>#REF!</v>
      </c>
      <c r="AF682" s="94" t="e">
        <f t="shared" si="2024"/>
        <v>#REF!</v>
      </c>
      <c r="AG682" s="94" t="e">
        <f t="shared" si="2024"/>
        <v>#REF!</v>
      </c>
      <c r="AH682" s="94" t="e">
        <f t="shared" si="2024"/>
        <v>#REF!</v>
      </c>
      <c r="AI682" s="94" t="e">
        <f t="shared" si="2024"/>
        <v>#REF!</v>
      </c>
      <c r="AJ682" s="94" t="e">
        <f t="shared" si="2024"/>
        <v>#REF!</v>
      </c>
      <c r="AK682" s="79"/>
      <c r="AL682" s="80" t="e">
        <f t="shared" si="1917"/>
        <v>#REF!</v>
      </c>
      <c r="AM682" s="85" t="e">
        <f>AL682/AL634</f>
        <v>#REF!</v>
      </c>
      <c r="AN682" s="60" t="e">
        <f>D632&amp;D682</f>
        <v>#REF!</v>
      </c>
      <c r="AO682" s="94" t="e">
        <f t="shared" ref="AO682:AZ682" si="2028">((AO634*$G682*--(AND($BF682=0,$BG682=0))+$BF682+AO634*$BG682)*--(AO$3&gt;=$BH682))*(1+$BJ682*--(AO$3&gt;=$BK682))*--(IFERROR(MOD(MONTH(AO$3),$BI682),0)=0)</f>
        <v>#REF!</v>
      </c>
      <c r="AP682" s="94" t="e">
        <f t="shared" si="2028"/>
        <v>#REF!</v>
      </c>
      <c r="AQ682" s="94" t="e">
        <f t="shared" si="2028"/>
        <v>#REF!</v>
      </c>
      <c r="AR682" s="94" t="e">
        <f t="shared" si="2028"/>
        <v>#REF!</v>
      </c>
      <c r="AS682" s="94" t="e">
        <f t="shared" si="2028"/>
        <v>#REF!</v>
      </c>
      <c r="AT682" s="94" t="e">
        <f t="shared" si="2028"/>
        <v>#REF!</v>
      </c>
      <c r="AU682" s="94" t="e">
        <f t="shared" si="2028"/>
        <v>#REF!</v>
      </c>
      <c r="AV682" s="94" t="e">
        <f t="shared" si="2028"/>
        <v>#REF!</v>
      </c>
      <c r="AW682" s="94" t="e">
        <f t="shared" si="2028"/>
        <v>#REF!</v>
      </c>
      <c r="AX682" s="94" t="e">
        <f t="shared" si="2028"/>
        <v>#REF!</v>
      </c>
      <c r="AY682" s="94" t="e">
        <f t="shared" si="2028"/>
        <v>#REF!</v>
      </c>
      <c r="AZ682" s="94" t="e">
        <f t="shared" si="2028"/>
        <v>#REF!</v>
      </c>
      <c r="BA682" s="79"/>
      <c r="BB682" s="80" t="e">
        <f t="shared" si="1919"/>
        <v>#REF!</v>
      </c>
      <c r="BC682" s="85" t="e">
        <f>BB682/BB634</f>
        <v>#REF!</v>
      </c>
      <c r="BD682" s="60"/>
      <c r="BE682" s="94">
        <f t="shared" si="1973"/>
        <v>0</v>
      </c>
      <c r="BF682" s="115">
        <f t="shared" si="1973"/>
        <v>0</v>
      </c>
      <c r="BG682" s="112">
        <f t="shared" si="1973"/>
        <v>0</v>
      </c>
      <c r="BH682" s="111" t="e">
        <f>BH634</f>
        <v>#REF!</v>
      </c>
      <c r="BI682" s="113">
        <f t="shared" si="1974"/>
        <v>0</v>
      </c>
      <c r="BJ682" s="112">
        <f t="shared" si="1974"/>
        <v>0</v>
      </c>
      <c r="BK682" s="111">
        <f t="shared" si="1974"/>
        <v>0</v>
      </c>
      <c r="BL682" s="60"/>
      <c r="BM682" s="94" t="e">
        <f t="shared" ref="BM682:BX682" si="2029">((BM634*$G682*--(AND($BF682=0,$BG682=0))+$BF682+BM634*$BG682)*--(BM$3&gt;=$BH682))*(1+$BJ682*--(BM$3&gt;=$BK682))*--(IFERROR(MOD(MONTH(BM$3),$BI682),0)=0)</f>
        <v>#REF!</v>
      </c>
      <c r="BN682" s="94" t="e">
        <f t="shared" si="2029"/>
        <v>#REF!</v>
      </c>
      <c r="BO682" s="94" t="e">
        <f t="shared" si="2029"/>
        <v>#REF!</v>
      </c>
      <c r="BP682" s="94" t="e">
        <f t="shared" si="2029"/>
        <v>#REF!</v>
      </c>
      <c r="BQ682" s="94" t="e">
        <f t="shared" si="2029"/>
        <v>#REF!</v>
      </c>
      <c r="BR682" s="94" t="e">
        <f t="shared" si="2029"/>
        <v>#REF!</v>
      </c>
      <c r="BS682" s="94" t="e">
        <f t="shared" si="2029"/>
        <v>#REF!</v>
      </c>
      <c r="BT682" s="94" t="e">
        <f t="shared" si="2029"/>
        <v>#REF!</v>
      </c>
      <c r="BU682" s="94" t="e">
        <f t="shared" si="2029"/>
        <v>#REF!</v>
      </c>
      <c r="BV682" s="94" t="e">
        <f t="shared" si="2029"/>
        <v>#REF!</v>
      </c>
      <c r="BW682" s="94" t="e">
        <f t="shared" si="2029"/>
        <v>#REF!</v>
      </c>
      <c r="BX682" s="94" t="e">
        <f t="shared" si="2029"/>
        <v>#REF!</v>
      </c>
      <c r="BY682" s="79"/>
      <c r="BZ682" s="80" t="e">
        <f t="shared" si="1921"/>
        <v>#REF!</v>
      </c>
      <c r="CA682" s="85" t="e">
        <f>BZ682/BZ634</f>
        <v>#REF!</v>
      </c>
      <c r="CB682" s="60"/>
      <c r="CC682" s="94" t="e">
        <f t="shared" ref="CC682:CN682" si="2030">((CC634*$G682*--(AND($BF682=0,$BG682=0))+$BF682+CC634*$BG682)*--(CC$3&gt;=$BH682))*(1+$BJ682*--(CC$3&gt;=$BK682))*--(IFERROR(MOD(MONTH(CC$3),$BI682),0)=0)</f>
        <v>#REF!</v>
      </c>
      <c r="CD682" s="94" t="e">
        <f t="shared" si="2030"/>
        <v>#REF!</v>
      </c>
      <c r="CE682" s="94" t="e">
        <f t="shared" si="2030"/>
        <v>#REF!</v>
      </c>
      <c r="CF682" s="94" t="e">
        <f t="shared" si="2030"/>
        <v>#REF!</v>
      </c>
      <c r="CG682" s="94" t="e">
        <f t="shared" si="2030"/>
        <v>#REF!</v>
      </c>
      <c r="CH682" s="94" t="e">
        <f t="shared" si="2030"/>
        <v>#REF!</v>
      </c>
      <c r="CI682" s="94" t="e">
        <f t="shared" si="2030"/>
        <v>#REF!</v>
      </c>
      <c r="CJ682" s="94" t="e">
        <f t="shared" si="2030"/>
        <v>#REF!</v>
      </c>
      <c r="CK682" s="94" t="e">
        <f t="shared" si="2030"/>
        <v>#REF!</v>
      </c>
      <c r="CL682" s="94" t="e">
        <f t="shared" si="2030"/>
        <v>#REF!</v>
      </c>
      <c r="CM682" s="94" t="e">
        <f t="shared" si="2030"/>
        <v>#REF!</v>
      </c>
      <c r="CN682" s="94" t="e">
        <f t="shared" si="2030"/>
        <v>#REF!</v>
      </c>
      <c r="CO682" s="79"/>
      <c r="CP682" s="80" t="e">
        <f t="shared" si="1923"/>
        <v>#REF!</v>
      </c>
      <c r="CQ682" s="85" t="e">
        <f>CP682/CP634</f>
        <v>#REF!</v>
      </c>
    </row>
    <row r="683" spans="1:95" ht="10.5" customHeight="1" x14ac:dyDescent="0.25">
      <c r="A683" s="70" t="str">
        <f t="shared" si="1962"/>
        <v>DespesaViagens e agendas externas</v>
      </c>
      <c r="B683" s="114" t="s">
        <v>53</v>
      </c>
      <c r="C683" s="70" t="s">
        <v>320</v>
      </c>
      <c r="D683" s="60" t="s">
        <v>130</v>
      </c>
      <c r="E683" s="60" t="e">
        <f>D632</f>
        <v>#REF!</v>
      </c>
      <c r="F683" s="60"/>
      <c r="G683" s="62">
        <v>-9.8452618553320515E-5</v>
      </c>
      <c r="H683" s="60"/>
      <c r="I683" s="67">
        <v>0</v>
      </c>
      <c r="J683" s="67">
        <v>0</v>
      </c>
      <c r="K683" s="67">
        <v>0</v>
      </c>
      <c r="L683" s="67">
        <v>0</v>
      </c>
      <c r="M683" s="67">
        <v>0</v>
      </c>
      <c r="N683" s="67">
        <v>0</v>
      </c>
      <c r="O683" s="67">
        <v>0</v>
      </c>
      <c r="P683" s="67">
        <v>0</v>
      </c>
      <c r="Q683" s="67">
        <v>0</v>
      </c>
      <c r="R683" s="67">
        <v>0</v>
      </c>
      <c r="S683" s="67">
        <v>0</v>
      </c>
      <c r="T683" s="67">
        <v>0</v>
      </c>
      <c r="U683" s="60"/>
      <c r="V683" s="87">
        <f t="shared" si="1915"/>
        <v>0</v>
      </c>
      <c r="W683" s="62" t="e">
        <f>V683/V634</f>
        <v>#REF!</v>
      </c>
      <c r="X683" s="60"/>
      <c r="Y683" s="67">
        <v>0</v>
      </c>
      <c r="Z683" s="67">
        <v>0</v>
      </c>
      <c r="AA683" s="67">
        <v>0</v>
      </c>
      <c r="AB683" s="67">
        <v>0</v>
      </c>
      <c r="AC683" s="67">
        <v>0</v>
      </c>
      <c r="AD683" s="67">
        <v>0</v>
      </c>
      <c r="AE683" s="67" t="e">
        <f t="shared" ref="AE683:AJ683" si="2031">((AE634*$G683*--(AND($BF683=0,$BG683=0))+$BF683+AE634*$BG683)*--(AE$3&gt;=$BH683))*(1+$BJ683*--(AE$3&gt;=$BK683))*--(IFERROR(MOD(MONTH(AE$3),$BI683),0)=0)</f>
        <v>#REF!</v>
      </c>
      <c r="AF683" s="67" t="e">
        <f t="shared" si="2031"/>
        <v>#REF!</v>
      </c>
      <c r="AG683" s="67" t="e">
        <f t="shared" si="2031"/>
        <v>#REF!</v>
      </c>
      <c r="AH683" s="67" t="e">
        <f t="shared" si="2031"/>
        <v>#REF!</v>
      </c>
      <c r="AI683" s="67" t="e">
        <f t="shared" si="2031"/>
        <v>#REF!</v>
      </c>
      <c r="AJ683" s="67" t="e">
        <f t="shared" si="2031"/>
        <v>#REF!</v>
      </c>
      <c r="AK683" s="60"/>
      <c r="AL683" s="87" t="e">
        <f t="shared" si="1917"/>
        <v>#REF!</v>
      </c>
      <c r="AM683" s="62" t="e">
        <f>AL683/AL634</f>
        <v>#REF!</v>
      </c>
      <c r="AN683" s="60" t="e">
        <f>D632&amp;D683</f>
        <v>#REF!</v>
      </c>
      <c r="AO683" s="67" t="e">
        <f t="shared" ref="AO683:AZ683" si="2032">((AO634*$G683*--(AND($BF683=0,$BG683=0))+$BF683+AO634*$BG683)*--(AO$3&gt;=$BH683))*(1+$BJ683*--(AO$3&gt;=$BK683))*--(IFERROR(MOD(MONTH(AO$3),$BI683),0)=0)</f>
        <v>#REF!</v>
      </c>
      <c r="AP683" s="67" t="e">
        <f t="shared" si="2032"/>
        <v>#REF!</v>
      </c>
      <c r="AQ683" s="67" t="e">
        <f t="shared" si="2032"/>
        <v>#REF!</v>
      </c>
      <c r="AR683" s="67" t="e">
        <f t="shared" si="2032"/>
        <v>#REF!</v>
      </c>
      <c r="AS683" s="67" t="e">
        <f t="shared" si="2032"/>
        <v>#REF!</v>
      </c>
      <c r="AT683" s="67" t="e">
        <f t="shared" si="2032"/>
        <v>#REF!</v>
      </c>
      <c r="AU683" s="67" t="e">
        <f t="shared" si="2032"/>
        <v>#REF!</v>
      </c>
      <c r="AV683" s="67" t="e">
        <f t="shared" si="2032"/>
        <v>#REF!</v>
      </c>
      <c r="AW683" s="67" t="e">
        <f t="shared" si="2032"/>
        <v>#REF!</v>
      </c>
      <c r="AX683" s="67" t="e">
        <f t="shared" si="2032"/>
        <v>#REF!</v>
      </c>
      <c r="AY683" s="67" t="e">
        <f t="shared" si="2032"/>
        <v>#REF!</v>
      </c>
      <c r="AZ683" s="67" t="e">
        <f t="shared" si="2032"/>
        <v>#REF!</v>
      </c>
      <c r="BA683" s="60"/>
      <c r="BB683" s="87" t="e">
        <f t="shared" si="1919"/>
        <v>#REF!</v>
      </c>
      <c r="BC683" s="62" t="e">
        <f>BB683/BB634</f>
        <v>#REF!</v>
      </c>
      <c r="BD683" s="60"/>
      <c r="BE683" s="67">
        <f t="shared" si="1973"/>
        <v>0</v>
      </c>
      <c r="BF683" s="119">
        <f t="shared" si="1973"/>
        <v>-700</v>
      </c>
      <c r="BG683" s="120">
        <f t="shared" si="1973"/>
        <v>0</v>
      </c>
      <c r="BH683" s="121" t="e">
        <f>BH634</f>
        <v>#REF!</v>
      </c>
      <c r="BI683" s="69">
        <f t="shared" si="1974"/>
        <v>3</v>
      </c>
      <c r="BJ683" s="120">
        <f t="shared" si="1974"/>
        <v>0</v>
      </c>
      <c r="BK683" s="121">
        <f t="shared" si="1974"/>
        <v>0</v>
      </c>
      <c r="BL683" s="60"/>
      <c r="BM683" s="67" t="e">
        <f t="shared" ref="BM683:BX683" si="2033">((BM634*$G683*--(AND($BF683=0,$BG683=0))+$BF683+BM634*$BG683)*--(BM$3&gt;=$BH683))*(1+$BJ683*--(BM$3&gt;=$BK683))*--(IFERROR(MOD(MONTH(BM$3),$BI683),0)=0)</f>
        <v>#REF!</v>
      </c>
      <c r="BN683" s="67" t="e">
        <f t="shared" si="2033"/>
        <v>#REF!</v>
      </c>
      <c r="BO683" s="67" t="e">
        <f t="shared" si="2033"/>
        <v>#REF!</v>
      </c>
      <c r="BP683" s="67" t="e">
        <f t="shared" si="2033"/>
        <v>#REF!</v>
      </c>
      <c r="BQ683" s="67" t="e">
        <f t="shared" si="2033"/>
        <v>#REF!</v>
      </c>
      <c r="BR683" s="67" t="e">
        <f t="shared" si="2033"/>
        <v>#REF!</v>
      </c>
      <c r="BS683" s="67" t="e">
        <f t="shared" si="2033"/>
        <v>#REF!</v>
      </c>
      <c r="BT683" s="67" t="e">
        <f t="shared" si="2033"/>
        <v>#REF!</v>
      </c>
      <c r="BU683" s="67" t="e">
        <f t="shared" si="2033"/>
        <v>#REF!</v>
      </c>
      <c r="BV683" s="67" t="e">
        <f t="shared" si="2033"/>
        <v>#REF!</v>
      </c>
      <c r="BW683" s="67" t="e">
        <f t="shared" si="2033"/>
        <v>#REF!</v>
      </c>
      <c r="BX683" s="67" t="e">
        <f t="shared" si="2033"/>
        <v>#REF!</v>
      </c>
      <c r="BY683" s="60"/>
      <c r="BZ683" s="87" t="e">
        <f t="shared" si="1921"/>
        <v>#REF!</v>
      </c>
      <c r="CA683" s="62" t="e">
        <f>BZ683/BZ634</f>
        <v>#REF!</v>
      </c>
      <c r="CB683" s="60"/>
      <c r="CC683" s="67" t="e">
        <f t="shared" ref="CC683:CN683" si="2034">((CC634*$G683*--(AND($BF683=0,$BG683=0))+$BF683+CC634*$BG683)*--(CC$3&gt;=$BH683))*(1+$BJ683*--(CC$3&gt;=$BK683))*--(IFERROR(MOD(MONTH(CC$3),$BI683),0)=0)</f>
        <v>#REF!</v>
      </c>
      <c r="CD683" s="67" t="e">
        <f t="shared" si="2034"/>
        <v>#REF!</v>
      </c>
      <c r="CE683" s="67" t="e">
        <f t="shared" si="2034"/>
        <v>#REF!</v>
      </c>
      <c r="CF683" s="67" t="e">
        <f t="shared" si="2034"/>
        <v>#REF!</v>
      </c>
      <c r="CG683" s="67" t="e">
        <f t="shared" si="2034"/>
        <v>#REF!</v>
      </c>
      <c r="CH683" s="67" t="e">
        <f t="shared" si="2034"/>
        <v>#REF!</v>
      </c>
      <c r="CI683" s="67" t="e">
        <f t="shared" si="2034"/>
        <v>#REF!</v>
      </c>
      <c r="CJ683" s="67" t="e">
        <f t="shared" si="2034"/>
        <v>#REF!</v>
      </c>
      <c r="CK683" s="67" t="e">
        <f t="shared" si="2034"/>
        <v>#REF!</v>
      </c>
      <c r="CL683" s="67" t="e">
        <f t="shared" si="2034"/>
        <v>#REF!</v>
      </c>
      <c r="CM683" s="67" t="e">
        <f t="shared" si="2034"/>
        <v>#REF!</v>
      </c>
      <c r="CN683" s="67" t="e">
        <f t="shared" si="2034"/>
        <v>#REF!</v>
      </c>
      <c r="CO683" s="60"/>
      <c r="CP683" s="87" t="e">
        <f t="shared" si="1923"/>
        <v>#REF!</v>
      </c>
      <c r="CQ683" s="62" t="e">
        <f>CP683/CP634</f>
        <v>#REF!</v>
      </c>
    </row>
    <row r="684" spans="1:95" ht="10.5" customHeight="1" x14ac:dyDescent="0.25">
      <c r="A684" s="70" t="str">
        <f t="shared" si="1962"/>
        <v>DespesaAtivações de inauguração</v>
      </c>
      <c r="B684" s="114" t="s">
        <v>53</v>
      </c>
      <c r="C684" s="70" t="s">
        <v>284</v>
      </c>
      <c r="D684" s="60" t="s">
        <v>285</v>
      </c>
      <c r="E684" s="60" t="e">
        <f>D632</f>
        <v>#REF!</v>
      </c>
      <c r="F684" s="60"/>
      <c r="G684" s="62">
        <v>-1.3904791493680641E-4</v>
      </c>
      <c r="H684" s="60"/>
      <c r="I684" s="67">
        <v>0</v>
      </c>
      <c r="J684" s="67">
        <v>0</v>
      </c>
      <c r="K684" s="67">
        <v>0</v>
      </c>
      <c r="L684" s="67">
        <v>0</v>
      </c>
      <c r="M684" s="67">
        <v>0</v>
      </c>
      <c r="N684" s="67">
        <v>0</v>
      </c>
      <c r="O684" s="67">
        <v>0</v>
      </c>
      <c r="P684" s="67">
        <v>0</v>
      </c>
      <c r="Q684" s="67">
        <v>0</v>
      </c>
      <c r="R684" s="67">
        <v>0</v>
      </c>
      <c r="S684" s="67">
        <v>0</v>
      </c>
      <c r="T684" s="67">
        <v>0</v>
      </c>
      <c r="U684" s="60"/>
      <c r="V684" s="87">
        <f t="shared" si="1915"/>
        <v>0</v>
      </c>
      <c r="W684" s="62" t="e">
        <f>V684/V632</f>
        <v>#DIV/0!</v>
      </c>
      <c r="X684" s="60"/>
      <c r="Y684" s="67">
        <f t="shared" ref="Y684:AJ684" si="2035">SUM(Y685:Y687)</f>
        <v>0</v>
      </c>
      <c r="Z684" s="67">
        <f t="shared" si="2035"/>
        <v>0</v>
      </c>
      <c r="AA684" s="67">
        <f t="shared" si="2035"/>
        <v>0</v>
      </c>
      <c r="AB684" s="67">
        <f t="shared" si="2035"/>
        <v>0</v>
      </c>
      <c r="AC684" s="67">
        <f t="shared" si="2035"/>
        <v>0</v>
      </c>
      <c r="AD684" s="67">
        <f t="shared" si="2035"/>
        <v>0</v>
      </c>
      <c r="AE684" s="67">
        <f t="shared" si="2035"/>
        <v>0</v>
      </c>
      <c r="AF684" s="67" t="e">
        <f t="shared" si="2035"/>
        <v>#REF!</v>
      </c>
      <c r="AG684" s="67" t="e">
        <f t="shared" si="2035"/>
        <v>#REF!</v>
      </c>
      <c r="AH684" s="67" t="e">
        <f t="shared" si="2035"/>
        <v>#REF!</v>
      </c>
      <c r="AI684" s="67" t="e">
        <f t="shared" si="2035"/>
        <v>#REF!</v>
      </c>
      <c r="AJ684" s="67" t="e">
        <f t="shared" si="2035"/>
        <v>#REF!</v>
      </c>
      <c r="AK684" s="60"/>
      <c r="AL684" s="87" t="e">
        <f t="shared" si="1917"/>
        <v>#REF!</v>
      </c>
      <c r="AM684" s="62" t="e">
        <f>AL684/AL632</f>
        <v>#REF!</v>
      </c>
      <c r="AN684" s="60" t="e">
        <f>D632&amp;D684</f>
        <v>#REF!</v>
      </c>
      <c r="AO684" s="67" t="e">
        <f t="shared" ref="AO684:AZ684" si="2036">SUM(AO685:AO687)</f>
        <v>#REF!</v>
      </c>
      <c r="AP684" s="67" t="e">
        <f t="shared" si="2036"/>
        <v>#REF!</v>
      </c>
      <c r="AQ684" s="67" t="e">
        <f t="shared" si="2036"/>
        <v>#REF!</v>
      </c>
      <c r="AR684" s="67" t="e">
        <f t="shared" si="2036"/>
        <v>#REF!</v>
      </c>
      <c r="AS684" s="67" t="e">
        <f t="shared" si="2036"/>
        <v>#REF!</v>
      </c>
      <c r="AT684" s="67" t="e">
        <f t="shared" si="2036"/>
        <v>#REF!</v>
      </c>
      <c r="AU684" s="67" t="e">
        <f t="shared" si="2036"/>
        <v>#REF!</v>
      </c>
      <c r="AV684" s="67" t="e">
        <f t="shared" si="2036"/>
        <v>#REF!</v>
      </c>
      <c r="AW684" s="67" t="e">
        <f t="shared" si="2036"/>
        <v>#REF!</v>
      </c>
      <c r="AX684" s="67" t="e">
        <f t="shared" si="2036"/>
        <v>#REF!</v>
      </c>
      <c r="AY684" s="67" t="e">
        <f t="shared" si="2036"/>
        <v>#REF!</v>
      </c>
      <c r="AZ684" s="67" t="e">
        <f t="shared" si="2036"/>
        <v>#REF!</v>
      </c>
      <c r="BA684" s="60"/>
      <c r="BB684" s="87" t="e">
        <f t="shared" si="1919"/>
        <v>#REF!</v>
      </c>
      <c r="BC684" s="62" t="e">
        <f>BB684/BB634</f>
        <v>#REF!</v>
      </c>
      <c r="BD684" s="60"/>
      <c r="BE684" s="67"/>
      <c r="BF684" s="119"/>
      <c r="BG684" s="120"/>
      <c r="BH684" s="121"/>
      <c r="BI684" s="69"/>
      <c r="BJ684" s="120"/>
      <c r="BK684" s="121"/>
      <c r="BL684" s="60"/>
      <c r="BM684" s="67" t="e">
        <f t="shared" ref="BM684:BX684" si="2037">SUM(BM685:BM687)</f>
        <v>#REF!</v>
      </c>
      <c r="BN684" s="67" t="e">
        <f t="shared" si="2037"/>
        <v>#REF!</v>
      </c>
      <c r="BO684" s="67" t="e">
        <f t="shared" si="2037"/>
        <v>#REF!</v>
      </c>
      <c r="BP684" s="67" t="e">
        <f t="shared" si="2037"/>
        <v>#REF!</v>
      </c>
      <c r="BQ684" s="67" t="e">
        <f t="shared" si="2037"/>
        <v>#REF!</v>
      </c>
      <c r="BR684" s="67" t="e">
        <f t="shared" si="2037"/>
        <v>#REF!</v>
      </c>
      <c r="BS684" s="67" t="e">
        <f t="shared" si="2037"/>
        <v>#REF!</v>
      </c>
      <c r="BT684" s="67" t="e">
        <f t="shared" si="2037"/>
        <v>#REF!</v>
      </c>
      <c r="BU684" s="67" t="e">
        <f t="shared" si="2037"/>
        <v>#REF!</v>
      </c>
      <c r="BV684" s="67" t="e">
        <f t="shared" si="2037"/>
        <v>#REF!</v>
      </c>
      <c r="BW684" s="67" t="e">
        <f t="shared" si="2037"/>
        <v>#REF!</v>
      </c>
      <c r="BX684" s="67" t="e">
        <f t="shared" si="2037"/>
        <v>#REF!</v>
      </c>
      <c r="BY684" s="60"/>
      <c r="BZ684" s="87" t="e">
        <f t="shared" si="1921"/>
        <v>#REF!</v>
      </c>
      <c r="CA684" s="62" t="e">
        <f>BZ684/BZ632</f>
        <v>#REF!</v>
      </c>
      <c r="CB684" s="60"/>
      <c r="CC684" s="67" t="e">
        <f t="shared" ref="CC684:CN684" si="2038">SUM(CC685:CC687)</f>
        <v>#REF!</v>
      </c>
      <c r="CD684" s="67" t="e">
        <f t="shared" si="2038"/>
        <v>#REF!</v>
      </c>
      <c r="CE684" s="67" t="e">
        <f t="shared" si="2038"/>
        <v>#REF!</v>
      </c>
      <c r="CF684" s="67" t="e">
        <f t="shared" si="2038"/>
        <v>#REF!</v>
      </c>
      <c r="CG684" s="67" t="e">
        <f t="shared" si="2038"/>
        <v>#REF!</v>
      </c>
      <c r="CH684" s="67" t="e">
        <f t="shared" si="2038"/>
        <v>#REF!</v>
      </c>
      <c r="CI684" s="67" t="e">
        <f t="shared" si="2038"/>
        <v>#REF!</v>
      </c>
      <c r="CJ684" s="67" t="e">
        <f t="shared" si="2038"/>
        <v>#REF!</v>
      </c>
      <c r="CK684" s="67" t="e">
        <f t="shared" si="2038"/>
        <v>#REF!</v>
      </c>
      <c r="CL684" s="67" t="e">
        <f t="shared" si="2038"/>
        <v>#REF!</v>
      </c>
      <c r="CM684" s="67" t="e">
        <f t="shared" si="2038"/>
        <v>#REF!</v>
      </c>
      <c r="CN684" s="67" t="e">
        <f t="shared" si="2038"/>
        <v>#REF!</v>
      </c>
      <c r="CO684" s="60"/>
      <c r="CP684" s="87" t="e">
        <f t="shared" si="1923"/>
        <v>#REF!</v>
      </c>
      <c r="CQ684" s="62" t="e">
        <f>CP684/CP632</f>
        <v>#REF!</v>
      </c>
    </row>
    <row r="685" spans="1:95" ht="10.5" customHeight="1" outlineLevel="1" x14ac:dyDescent="0.25">
      <c r="A685" s="70" t="str">
        <f t="shared" si="1962"/>
        <v>DespesaDespesas inaugurais</v>
      </c>
      <c r="B685" s="114" t="s">
        <v>53</v>
      </c>
      <c r="C685" s="78" t="s">
        <v>284</v>
      </c>
      <c r="D685" s="79" t="s">
        <v>286</v>
      </c>
      <c r="E685" s="79" t="e">
        <f>D632</f>
        <v>#REF!</v>
      </c>
      <c r="F685" s="79"/>
      <c r="G685" s="85">
        <v>-1.3904791493680641E-4</v>
      </c>
      <c r="H685" s="79"/>
      <c r="I685" s="94">
        <v>0</v>
      </c>
      <c r="J685" s="94">
        <v>0</v>
      </c>
      <c r="K685" s="94">
        <v>0</v>
      </c>
      <c r="L685" s="94">
        <v>0</v>
      </c>
      <c r="M685" s="94">
        <v>0</v>
      </c>
      <c r="N685" s="94">
        <v>0</v>
      </c>
      <c r="O685" s="94">
        <v>0</v>
      </c>
      <c r="P685" s="94">
        <v>0</v>
      </c>
      <c r="Q685" s="94">
        <v>0</v>
      </c>
      <c r="R685" s="94">
        <v>0</v>
      </c>
      <c r="S685" s="94">
        <v>0</v>
      </c>
      <c r="T685" s="94">
        <v>0</v>
      </c>
      <c r="U685" s="79"/>
      <c r="V685" s="80">
        <f t="shared" si="1915"/>
        <v>0</v>
      </c>
      <c r="W685" s="91" t="e">
        <f>V685/V632</f>
        <v>#DIV/0!</v>
      </c>
      <c r="X685" s="60"/>
      <c r="Y685" s="94">
        <v>0</v>
      </c>
      <c r="Z685" s="94">
        <v>0</v>
      </c>
      <c r="AA685" s="94">
        <v>0</v>
      </c>
      <c r="AB685" s="94">
        <v>0</v>
      </c>
      <c r="AC685" s="94">
        <v>0</v>
      </c>
      <c r="AD685" s="94">
        <v>0</v>
      </c>
      <c r="AE685" s="94">
        <v>0</v>
      </c>
      <c r="AF685" s="94" t="e">
        <f>((AF633*$G685*--(AND($BF685=0,$BG685=0))+$BF685+AF633*$BG685)*--(AF$3&gt;=$BH685))*(1+$BJ685*--(AF$3&gt;=$BK685))*--(IFERROR(MOD(MONTH(AF$3),$BI685),0)=0)</f>
        <v>#REF!</v>
      </c>
      <c r="AG685" s="94" t="e">
        <f>((AG633*$G685*--(AND($BF685=0,$BG685=0))+$BF685+AG633*$BG685)*--(AG$3&gt;=$BH685))*(1+$BJ685*--(AG$3&gt;=$BK685))*--(IFERROR(MOD(MONTH(AG$3),$BI685),0)=0)</f>
        <v>#REF!</v>
      </c>
      <c r="AH685" s="94" t="e">
        <f>((AH633*$G685*--(AND($BF685=0,$BG685=0))+$BF685+AH633*$BG685)*--(AH$3&gt;=$BH685))*(1+$BJ685*--(AH$3&gt;=$BK685))*--(IFERROR(MOD(MONTH(AH$3),$BI685),0)=0)</f>
        <v>#REF!</v>
      </c>
      <c r="AI685" s="94" t="e">
        <f>((AI633*$G685*--(AND($BF685=0,$BG685=0))+$BF685+AI633*$BG685)*--(AI$3&gt;=$BH685))*(1+$BJ685*--(AI$3&gt;=$BK685))*--(IFERROR(MOD(MONTH(AI$3),$BI685),0)=0)</f>
        <v>#REF!</v>
      </c>
      <c r="AJ685" s="94" t="e">
        <f>((AJ633*$G685*--(AND($BF685=0,$BG685=0))+$BF685+AJ633*$BG685)*--(AJ$3&gt;=$BH685))*(1+$BJ685*--(AJ$3&gt;=$BK685))*--(IFERROR(MOD(MONTH(AJ$3),$BI685),0)=0)</f>
        <v>#REF!</v>
      </c>
      <c r="AK685" s="79"/>
      <c r="AL685" s="80" t="e">
        <f t="shared" si="1917"/>
        <v>#REF!</v>
      </c>
      <c r="AM685" s="91" t="e">
        <f>AL685/AL632</f>
        <v>#REF!</v>
      </c>
      <c r="AN685" s="60" t="e">
        <f>D632&amp;D685</f>
        <v>#REF!</v>
      </c>
      <c r="AO685" s="94" t="e">
        <f t="shared" ref="AO685:AZ685" si="2039">((AO633*$G685*--(AND($BF685=0,$BG685=0))+$BF685+AO633*$BG685)*--(AO$3&gt;=$BH685))*(1+$BJ685*--(AO$3&gt;=$BK685))*--(IFERROR(MOD(MONTH(AO$3),$BI685),0)=0)</f>
        <v>#REF!</v>
      </c>
      <c r="AP685" s="94" t="e">
        <f t="shared" si="2039"/>
        <v>#REF!</v>
      </c>
      <c r="AQ685" s="94" t="e">
        <f t="shared" si="2039"/>
        <v>#REF!</v>
      </c>
      <c r="AR685" s="94" t="e">
        <f t="shared" si="2039"/>
        <v>#REF!</v>
      </c>
      <c r="AS685" s="94" t="e">
        <f t="shared" si="2039"/>
        <v>#REF!</v>
      </c>
      <c r="AT685" s="94" t="e">
        <f t="shared" si="2039"/>
        <v>#REF!</v>
      </c>
      <c r="AU685" s="94" t="e">
        <f t="shared" si="2039"/>
        <v>#REF!</v>
      </c>
      <c r="AV685" s="94" t="e">
        <f t="shared" si="2039"/>
        <v>#REF!</v>
      </c>
      <c r="AW685" s="94" t="e">
        <f t="shared" si="2039"/>
        <v>#REF!</v>
      </c>
      <c r="AX685" s="94" t="e">
        <f t="shared" si="2039"/>
        <v>#REF!</v>
      </c>
      <c r="AY685" s="94" t="e">
        <f t="shared" si="2039"/>
        <v>#REF!</v>
      </c>
      <c r="AZ685" s="94" t="e">
        <f t="shared" si="2039"/>
        <v>#REF!</v>
      </c>
      <c r="BA685" s="79"/>
      <c r="BB685" s="80" t="e">
        <f t="shared" si="1919"/>
        <v>#REF!</v>
      </c>
      <c r="BC685" s="91" t="e">
        <f>BB685/BB632</f>
        <v>#REF!</v>
      </c>
      <c r="BD685" s="60"/>
      <c r="BE685" s="94">
        <f t="array" ref="BE685">INDEX($BE$4:$BK$115,MATCH($D685,$D$4:$D$115,0),MATCH(BE$475,$BE$4:$BK$4,0))</f>
        <v>0</v>
      </c>
      <c r="BF685" s="115">
        <v>-5000</v>
      </c>
      <c r="BG685" s="115">
        <f t="array" ref="BG685">INDEX($BE$4:$BK$115,MATCH($D685,$D$4:$D$115,0),MATCH(BG$475,$BE$4:$BK$4,0))</f>
        <v>0</v>
      </c>
      <c r="BH685" s="111" t="e">
        <f>BH634</f>
        <v>#REF!</v>
      </c>
      <c r="BI685" s="115">
        <f t="array" ref="BI685">INDEX($BE$4:$BK$115,MATCH($D685,$D$4:$D$115,0),MATCH(BI$475,$BE$4:$BK$4,0))</f>
        <v>0</v>
      </c>
      <c r="BJ685" s="112">
        <v>-1</v>
      </c>
      <c r="BK685" s="111" t="e">
        <f>EDATE(BH685,1)</f>
        <v>#REF!</v>
      </c>
      <c r="BL685" s="60"/>
      <c r="BM685" s="94" t="e">
        <f t="shared" ref="BM685:BX685" si="2040">((BM633*$G685*--(AND($BF685=0,$BG685=0))+$BF685+BM633*$BG685)*--(BM$3&gt;=$BH685))*(1+$BJ685*--(BM$3&gt;=$BK685))*--(IFERROR(MOD(MONTH(BM$3),$BI685),0)=0)</f>
        <v>#REF!</v>
      </c>
      <c r="BN685" s="94" t="e">
        <f t="shared" si="2040"/>
        <v>#REF!</v>
      </c>
      <c r="BO685" s="94" t="e">
        <f t="shared" si="2040"/>
        <v>#REF!</v>
      </c>
      <c r="BP685" s="94" t="e">
        <f t="shared" si="2040"/>
        <v>#REF!</v>
      </c>
      <c r="BQ685" s="94" t="e">
        <f t="shared" si="2040"/>
        <v>#REF!</v>
      </c>
      <c r="BR685" s="94" t="e">
        <f t="shared" si="2040"/>
        <v>#REF!</v>
      </c>
      <c r="BS685" s="94" t="e">
        <f t="shared" si="2040"/>
        <v>#REF!</v>
      </c>
      <c r="BT685" s="94" t="e">
        <f t="shared" si="2040"/>
        <v>#REF!</v>
      </c>
      <c r="BU685" s="94" t="e">
        <f t="shared" si="2040"/>
        <v>#REF!</v>
      </c>
      <c r="BV685" s="94" t="e">
        <f t="shared" si="2040"/>
        <v>#REF!</v>
      </c>
      <c r="BW685" s="94" t="e">
        <f t="shared" si="2040"/>
        <v>#REF!</v>
      </c>
      <c r="BX685" s="94" t="e">
        <f t="shared" si="2040"/>
        <v>#REF!</v>
      </c>
      <c r="BY685" s="79"/>
      <c r="BZ685" s="80" t="e">
        <f t="shared" si="1921"/>
        <v>#REF!</v>
      </c>
      <c r="CA685" s="91" t="e">
        <f>BZ685/BZ632</f>
        <v>#REF!</v>
      </c>
      <c r="CB685" s="60"/>
      <c r="CC685" s="94" t="e">
        <f t="shared" ref="CC685:CN685" si="2041">((CC633*$G685*--(AND($BF685=0,$BG685=0))+$BF685+CC633*$BG685)*--(CC$3&gt;=$BH685))*(1+$BJ685*--(CC$3&gt;=$BK685))*--(IFERROR(MOD(MONTH(CC$3),$BI685),0)=0)</f>
        <v>#REF!</v>
      </c>
      <c r="CD685" s="94" t="e">
        <f t="shared" si="2041"/>
        <v>#REF!</v>
      </c>
      <c r="CE685" s="94" t="e">
        <f t="shared" si="2041"/>
        <v>#REF!</v>
      </c>
      <c r="CF685" s="94" t="e">
        <f t="shared" si="2041"/>
        <v>#REF!</v>
      </c>
      <c r="CG685" s="94" t="e">
        <f t="shared" si="2041"/>
        <v>#REF!</v>
      </c>
      <c r="CH685" s="94" t="e">
        <f t="shared" si="2041"/>
        <v>#REF!</v>
      </c>
      <c r="CI685" s="94" t="e">
        <f t="shared" si="2041"/>
        <v>#REF!</v>
      </c>
      <c r="CJ685" s="94" t="e">
        <f t="shared" si="2041"/>
        <v>#REF!</v>
      </c>
      <c r="CK685" s="94" t="e">
        <f t="shared" si="2041"/>
        <v>#REF!</v>
      </c>
      <c r="CL685" s="94" t="e">
        <f t="shared" si="2041"/>
        <v>#REF!</v>
      </c>
      <c r="CM685" s="94" t="e">
        <f t="shared" si="2041"/>
        <v>#REF!</v>
      </c>
      <c r="CN685" s="94" t="e">
        <f t="shared" si="2041"/>
        <v>#REF!</v>
      </c>
      <c r="CO685" s="79"/>
      <c r="CP685" s="80" t="e">
        <f t="shared" si="1923"/>
        <v>#REF!</v>
      </c>
      <c r="CQ685" s="91" t="e">
        <f>CP685/CP632</f>
        <v>#REF!</v>
      </c>
    </row>
    <row r="686" spans="1:95" ht="10.5" customHeight="1" outlineLevel="1" x14ac:dyDescent="0.25">
      <c r="A686" s="70" t="str">
        <f t="shared" si="1962"/>
        <v>DespesaEnxoval inaugural</v>
      </c>
      <c r="B686" s="114" t="s">
        <v>53</v>
      </c>
      <c r="C686" s="78" t="s">
        <v>266</v>
      </c>
      <c r="D686" s="79" t="s">
        <v>287</v>
      </c>
      <c r="E686" s="79" t="e">
        <f>D632</f>
        <v>#REF!</v>
      </c>
      <c r="F686" s="79"/>
      <c r="G686" s="85">
        <v>0</v>
      </c>
      <c r="H686" s="79"/>
      <c r="I686" s="94">
        <v>0</v>
      </c>
      <c r="J686" s="94">
        <v>0</v>
      </c>
      <c r="K686" s="94">
        <v>0</v>
      </c>
      <c r="L686" s="94">
        <v>0</v>
      </c>
      <c r="M686" s="94">
        <v>0</v>
      </c>
      <c r="N686" s="94">
        <v>0</v>
      </c>
      <c r="O686" s="94">
        <v>0</v>
      </c>
      <c r="P686" s="94">
        <v>0</v>
      </c>
      <c r="Q686" s="94">
        <v>0</v>
      </c>
      <c r="R686" s="94">
        <v>0</v>
      </c>
      <c r="S686" s="94">
        <v>0</v>
      </c>
      <c r="T686" s="94">
        <v>0</v>
      </c>
      <c r="U686" s="79"/>
      <c r="V686" s="80">
        <f t="shared" si="1915"/>
        <v>0</v>
      </c>
      <c r="W686" s="85" t="e">
        <f>V686/V632</f>
        <v>#DIV/0!</v>
      </c>
      <c r="X686" s="60"/>
      <c r="Y686" s="94">
        <v>0</v>
      </c>
      <c r="Z686" s="94">
        <v>0</v>
      </c>
      <c r="AA686" s="94">
        <v>0</v>
      </c>
      <c r="AB686" s="94">
        <v>0</v>
      </c>
      <c r="AC686" s="94">
        <v>0</v>
      </c>
      <c r="AD686" s="94">
        <v>0</v>
      </c>
      <c r="AE686" s="94">
        <v>0</v>
      </c>
      <c r="AF686" s="94" t="e">
        <f t="shared" ref="AF686:AJ688" si="2042">((AF632*$G686*--(AND($BF686=0,$BG686=0))+$BF686+AF632*$BG686)*--(AF$3&gt;=$BH686))*(1+$BJ686*--(AF$3&gt;=$BK686))*--(IFERROR(MOD(MONTH(AF$3),$BI686),0)=0)</f>
        <v>#REF!</v>
      </c>
      <c r="AG686" s="94" t="e">
        <f t="shared" si="2042"/>
        <v>#REF!</v>
      </c>
      <c r="AH686" s="94" t="e">
        <f t="shared" si="2042"/>
        <v>#REF!</v>
      </c>
      <c r="AI686" s="94" t="e">
        <f t="shared" si="2042"/>
        <v>#REF!</v>
      </c>
      <c r="AJ686" s="94" t="e">
        <f t="shared" si="2042"/>
        <v>#REF!</v>
      </c>
      <c r="AK686" s="79"/>
      <c r="AL686" s="80" t="e">
        <f t="shared" si="1917"/>
        <v>#REF!</v>
      </c>
      <c r="AM686" s="91" t="e">
        <f>AL686/AL632</f>
        <v>#REF!</v>
      </c>
      <c r="AN686" s="60" t="e">
        <f>D632&amp;D686</f>
        <v>#REF!</v>
      </c>
      <c r="AO686" s="94" t="e">
        <f t="shared" ref="AO686:AZ686" si="2043">((AO632*$G686*--(AND($BF686=0,$BG686=0))+$BF686+AO632*$BG686)*--(AO$3&gt;=$BH686))*(1+$BJ686*--(AO$3&gt;=$BK686))*--(IFERROR(MOD(MONTH(AO$3),$BI686),0)=0)</f>
        <v>#REF!</v>
      </c>
      <c r="AP686" s="94" t="e">
        <f t="shared" si="2043"/>
        <v>#REF!</v>
      </c>
      <c r="AQ686" s="94" t="e">
        <f t="shared" si="2043"/>
        <v>#REF!</v>
      </c>
      <c r="AR686" s="94" t="e">
        <f t="shared" si="2043"/>
        <v>#REF!</v>
      </c>
      <c r="AS686" s="94" t="e">
        <f t="shared" si="2043"/>
        <v>#REF!</v>
      </c>
      <c r="AT686" s="94" t="e">
        <f t="shared" si="2043"/>
        <v>#REF!</v>
      </c>
      <c r="AU686" s="94" t="e">
        <f t="shared" si="2043"/>
        <v>#REF!</v>
      </c>
      <c r="AV686" s="94" t="e">
        <f t="shared" si="2043"/>
        <v>#REF!</v>
      </c>
      <c r="AW686" s="94" t="e">
        <f t="shared" si="2043"/>
        <v>#REF!</v>
      </c>
      <c r="AX686" s="94" t="e">
        <f t="shared" si="2043"/>
        <v>#REF!</v>
      </c>
      <c r="AY686" s="94" t="e">
        <f t="shared" si="2043"/>
        <v>#REF!</v>
      </c>
      <c r="AZ686" s="94" t="e">
        <f t="shared" si="2043"/>
        <v>#REF!</v>
      </c>
      <c r="BA686" s="79"/>
      <c r="BB686" s="80" t="e">
        <f t="shared" si="1919"/>
        <v>#REF!</v>
      </c>
      <c r="BC686" s="91" t="e">
        <f>BB686/BB632</f>
        <v>#REF!</v>
      </c>
      <c r="BD686" s="60"/>
      <c r="BE686" s="94" t="e">
        <f t="array" ref="BE686">INDEX(#REF!,MATCH($D632,#REF!,0),MATCH($D686,#REF!,0))</f>
        <v>#REF!</v>
      </c>
      <c r="BF686" s="115" t="e">
        <f t="array" ref="BF686">INDEX(#REF!,MATCH($D632,#REF!,0),MATCH($D686,#REF!,0))</f>
        <v>#REF!</v>
      </c>
      <c r="BG686" s="115"/>
      <c r="BH686" s="111" t="e">
        <f>EDATE(BH634,1)</f>
        <v>#REF!</v>
      </c>
      <c r="BI686" s="115"/>
      <c r="BJ686" s="112">
        <v>-1</v>
      </c>
      <c r="BK686" s="111" t="e">
        <f>EDATE(BH686,1)</f>
        <v>#REF!</v>
      </c>
      <c r="BL686" s="60"/>
      <c r="BM686" s="94" t="e">
        <f t="shared" ref="BM686:BX686" si="2044">((BM632*$G686*--(AND($BF686=0,$BG686=0))+$BF686+BM632*$BG686)*--(BM$3&gt;=$BH686))*(1+$BJ686*--(BM$3&gt;=$BK686))*--(IFERROR(MOD(MONTH(BM$3),$BI686),0)=0)</f>
        <v>#REF!</v>
      </c>
      <c r="BN686" s="94" t="e">
        <f t="shared" si="2044"/>
        <v>#REF!</v>
      </c>
      <c r="BO686" s="94" t="e">
        <f t="shared" si="2044"/>
        <v>#REF!</v>
      </c>
      <c r="BP686" s="94" t="e">
        <f t="shared" si="2044"/>
        <v>#REF!</v>
      </c>
      <c r="BQ686" s="94" t="e">
        <f t="shared" si="2044"/>
        <v>#REF!</v>
      </c>
      <c r="BR686" s="94" t="e">
        <f t="shared" si="2044"/>
        <v>#REF!</v>
      </c>
      <c r="BS686" s="94" t="e">
        <f t="shared" si="2044"/>
        <v>#REF!</v>
      </c>
      <c r="BT686" s="94" t="e">
        <f t="shared" si="2044"/>
        <v>#REF!</v>
      </c>
      <c r="BU686" s="94" t="e">
        <f t="shared" si="2044"/>
        <v>#REF!</v>
      </c>
      <c r="BV686" s="94" t="e">
        <f t="shared" si="2044"/>
        <v>#REF!</v>
      </c>
      <c r="BW686" s="94" t="e">
        <f t="shared" si="2044"/>
        <v>#REF!</v>
      </c>
      <c r="BX686" s="94" t="e">
        <f t="shared" si="2044"/>
        <v>#REF!</v>
      </c>
      <c r="BY686" s="79"/>
      <c r="BZ686" s="80" t="e">
        <f t="shared" si="1921"/>
        <v>#REF!</v>
      </c>
      <c r="CA686" s="91" t="e">
        <f>BZ686/BZ632</f>
        <v>#REF!</v>
      </c>
      <c r="CB686" s="60"/>
      <c r="CC686" s="94" t="e">
        <f t="shared" ref="CC686:CN686" si="2045">((CC632*$G686*--(AND($BF686=0,$BG686=0))+$BF686+CC632*$BG686)*--(CC$3&gt;=$BH686))*(1+$BJ686*--(CC$3&gt;=$BK686))*--(IFERROR(MOD(MONTH(CC$3),$BI686),0)=0)</f>
        <v>#REF!</v>
      </c>
      <c r="CD686" s="94" t="e">
        <f t="shared" si="2045"/>
        <v>#REF!</v>
      </c>
      <c r="CE686" s="94" t="e">
        <f t="shared" si="2045"/>
        <v>#REF!</v>
      </c>
      <c r="CF686" s="94" t="e">
        <f t="shared" si="2045"/>
        <v>#REF!</v>
      </c>
      <c r="CG686" s="94" t="e">
        <f t="shared" si="2045"/>
        <v>#REF!</v>
      </c>
      <c r="CH686" s="94" t="e">
        <f t="shared" si="2045"/>
        <v>#REF!</v>
      </c>
      <c r="CI686" s="94" t="e">
        <f t="shared" si="2045"/>
        <v>#REF!</v>
      </c>
      <c r="CJ686" s="94" t="e">
        <f t="shared" si="2045"/>
        <v>#REF!</v>
      </c>
      <c r="CK686" s="94" t="e">
        <f t="shared" si="2045"/>
        <v>#REF!</v>
      </c>
      <c r="CL686" s="94" t="e">
        <f t="shared" si="2045"/>
        <v>#REF!</v>
      </c>
      <c r="CM686" s="94" t="e">
        <f t="shared" si="2045"/>
        <v>#REF!</v>
      </c>
      <c r="CN686" s="94" t="e">
        <f t="shared" si="2045"/>
        <v>#REF!</v>
      </c>
      <c r="CO686" s="79"/>
      <c r="CP686" s="80" t="e">
        <f t="shared" si="1923"/>
        <v>#REF!</v>
      </c>
      <c r="CQ686" s="91" t="e">
        <f>CP686/CP632</f>
        <v>#REF!</v>
      </c>
    </row>
    <row r="687" spans="1:95" ht="10.5" customHeight="1" outlineLevel="1" x14ac:dyDescent="0.25">
      <c r="A687" s="70" t="str">
        <f t="shared" si="1962"/>
        <v>DespesaMídia inaugural</v>
      </c>
      <c r="B687" s="114" t="s">
        <v>53</v>
      </c>
      <c r="C687" s="78" t="s">
        <v>266</v>
      </c>
      <c r="D687" s="79" t="s">
        <v>288</v>
      </c>
      <c r="E687" s="79" t="e">
        <f>D632</f>
        <v>#REF!</v>
      </c>
      <c r="F687" s="79"/>
      <c r="G687" s="85">
        <v>0</v>
      </c>
      <c r="H687" s="79"/>
      <c r="I687" s="94">
        <v>0</v>
      </c>
      <c r="J687" s="94">
        <v>0</v>
      </c>
      <c r="K687" s="94">
        <v>0</v>
      </c>
      <c r="L687" s="94">
        <v>0</v>
      </c>
      <c r="M687" s="94">
        <v>0</v>
      </c>
      <c r="N687" s="94">
        <v>0</v>
      </c>
      <c r="O687" s="94">
        <v>0</v>
      </c>
      <c r="P687" s="94">
        <v>0</v>
      </c>
      <c r="Q687" s="94">
        <v>0</v>
      </c>
      <c r="R687" s="94">
        <v>0</v>
      </c>
      <c r="S687" s="94">
        <v>0</v>
      </c>
      <c r="T687" s="94">
        <v>0</v>
      </c>
      <c r="U687" s="79"/>
      <c r="V687" s="80">
        <f t="shared" si="1915"/>
        <v>0</v>
      </c>
      <c r="W687" s="91" t="e">
        <f>V687/V632</f>
        <v>#DIV/0!</v>
      </c>
      <c r="X687" s="60"/>
      <c r="Y687" s="94">
        <v>0</v>
      </c>
      <c r="Z687" s="94">
        <v>0</v>
      </c>
      <c r="AA687" s="94">
        <v>0</v>
      </c>
      <c r="AB687" s="94">
        <v>0</v>
      </c>
      <c r="AC687" s="94">
        <v>0</v>
      </c>
      <c r="AD687" s="94">
        <v>0</v>
      </c>
      <c r="AE687" s="94">
        <v>0</v>
      </c>
      <c r="AF687" s="94" t="e">
        <f t="shared" si="2042"/>
        <v>#REF!</v>
      </c>
      <c r="AG687" s="94" t="e">
        <f t="shared" si="2042"/>
        <v>#REF!</v>
      </c>
      <c r="AH687" s="94" t="e">
        <f t="shared" si="2042"/>
        <v>#REF!</v>
      </c>
      <c r="AI687" s="94" t="e">
        <f t="shared" si="2042"/>
        <v>#REF!</v>
      </c>
      <c r="AJ687" s="94" t="e">
        <f t="shared" si="2042"/>
        <v>#REF!</v>
      </c>
      <c r="AK687" s="79"/>
      <c r="AL687" s="80" t="e">
        <f t="shared" si="1917"/>
        <v>#REF!</v>
      </c>
      <c r="AM687" s="85" t="e">
        <f>AL687/AL634</f>
        <v>#REF!</v>
      </c>
      <c r="AN687" s="60" t="e">
        <f>D632&amp;D687</f>
        <v>#REF!</v>
      </c>
      <c r="AO687" s="94" t="e">
        <f t="shared" ref="AO687:AZ687" si="2046">((AO633*$G687*--(AND($BF687=0,$BG687=0))+$BF687+AO633*$BG687)*--(AO$3&gt;=$BH687))*(1+$BJ687*--(AO$3&gt;=$BK687))*--(IFERROR(MOD(MONTH(AO$3),$BI687),0)=0)</f>
        <v>#REF!</v>
      </c>
      <c r="AP687" s="94" t="e">
        <f t="shared" si="2046"/>
        <v>#REF!</v>
      </c>
      <c r="AQ687" s="94" t="e">
        <f t="shared" si="2046"/>
        <v>#REF!</v>
      </c>
      <c r="AR687" s="94" t="e">
        <f t="shared" si="2046"/>
        <v>#REF!</v>
      </c>
      <c r="AS687" s="94" t="e">
        <f t="shared" si="2046"/>
        <v>#REF!</v>
      </c>
      <c r="AT687" s="94" t="e">
        <f t="shared" si="2046"/>
        <v>#REF!</v>
      </c>
      <c r="AU687" s="94" t="e">
        <f t="shared" si="2046"/>
        <v>#REF!</v>
      </c>
      <c r="AV687" s="94" t="e">
        <f t="shared" si="2046"/>
        <v>#REF!</v>
      </c>
      <c r="AW687" s="94" t="e">
        <f t="shared" si="2046"/>
        <v>#REF!</v>
      </c>
      <c r="AX687" s="94" t="e">
        <f t="shared" si="2046"/>
        <v>#REF!</v>
      </c>
      <c r="AY687" s="94" t="e">
        <f t="shared" si="2046"/>
        <v>#REF!</v>
      </c>
      <c r="AZ687" s="94" t="e">
        <f t="shared" si="2046"/>
        <v>#REF!</v>
      </c>
      <c r="BA687" s="79"/>
      <c r="BB687" s="80" t="e">
        <f t="shared" si="1919"/>
        <v>#REF!</v>
      </c>
      <c r="BC687" s="85" t="e">
        <f>BB687/BB634</f>
        <v>#REF!</v>
      </c>
      <c r="BD687" s="60"/>
      <c r="BE687" s="94" t="e">
        <f t="array" ref="BE687">INDEX(#REF!,MATCH($D632,#REF!,0),MATCH("Parcelamento "&amp;$D687,#REF!,0))</f>
        <v>#REF!</v>
      </c>
      <c r="BF687" s="115" t="e">
        <f t="array" ref="BF687">INDEX(#REF!,MATCH($D632,#REF!,0),MATCH("Parcela "&amp;$D687,#REF!,0))</f>
        <v>#REF!</v>
      </c>
      <c r="BG687" s="115"/>
      <c r="BH687" s="111" t="e">
        <f>BH634</f>
        <v>#REF!</v>
      </c>
      <c r="BI687" s="115"/>
      <c r="BJ687" s="112">
        <v>-1</v>
      </c>
      <c r="BK687" s="111" t="e">
        <f>EDATE(BH687,BE687)</f>
        <v>#REF!</v>
      </c>
      <c r="BL687" s="60"/>
      <c r="BM687" s="94" t="e">
        <f t="shared" ref="BM687:BX687" si="2047">((BM633*$G687*--(AND($BF687=0,$BG687=0))+$BF687+BM633*$BG687)*--(BM$3&gt;=$BH687))*(1+$BJ687*--(BM$3&gt;=$BK687))*--(IFERROR(MOD(MONTH(BM$3),$BI687),0)=0)</f>
        <v>#REF!</v>
      </c>
      <c r="BN687" s="94" t="e">
        <f t="shared" si="2047"/>
        <v>#REF!</v>
      </c>
      <c r="BO687" s="94" t="e">
        <f t="shared" si="2047"/>
        <v>#REF!</v>
      </c>
      <c r="BP687" s="94" t="e">
        <f t="shared" si="2047"/>
        <v>#REF!</v>
      </c>
      <c r="BQ687" s="94" t="e">
        <f t="shared" si="2047"/>
        <v>#REF!</v>
      </c>
      <c r="BR687" s="94" t="e">
        <f t="shared" si="2047"/>
        <v>#REF!</v>
      </c>
      <c r="BS687" s="94" t="e">
        <f t="shared" si="2047"/>
        <v>#REF!</v>
      </c>
      <c r="BT687" s="94" t="e">
        <f t="shared" si="2047"/>
        <v>#REF!</v>
      </c>
      <c r="BU687" s="94" t="e">
        <f t="shared" si="2047"/>
        <v>#REF!</v>
      </c>
      <c r="BV687" s="94" t="e">
        <f t="shared" si="2047"/>
        <v>#REF!</v>
      </c>
      <c r="BW687" s="94" t="e">
        <f t="shared" si="2047"/>
        <v>#REF!</v>
      </c>
      <c r="BX687" s="94" t="e">
        <f t="shared" si="2047"/>
        <v>#REF!</v>
      </c>
      <c r="BY687" s="79"/>
      <c r="BZ687" s="80" t="e">
        <f t="shared" si="1921"/>
        <v>#REF!</v>
      </c>
      <c r="CA687" s="85" t="e">
        <f>BZ687/BZ634</f>
        <v>#REF!</v>
      </c>
      <c r="CB687" s="60"/>
      <c r="CC687" s="94" t="e">
        <f t="shared" ref="CC687:CN687" si="2048">((CC633*$G687*--(AND($BF687=0,$BG687=0))+$BF687+CC633*$BG687)*--(CC$3&gt;=$BH687))*(1+$BJ687*--(CC$3&gt;=$BK687))*--(IFERROR(MOD(MONTH(CC$3),$BI687),0)=0)</f>
        <v>#REF!</v>
      </c>
      <c r="CD687" s="94" t="e">
        <f t="shared" si="2048"/>
        <v>#REF!</v>
      </c>
      <c r="CE687" s="94" t="e">
        <f t="shared" si="2048"/>
        <v>#REF!</v>
      </c>
      <c r="CF687" s="94" t="e">
        <f t="shared" si="2048"/>
        <v>#REF!</v>
      </c>
      <c r="CG687" s="94" t="e">
        <f t="shared" si="2048"/>
        <v>#REF!</v>
      </c>
      <c r="CH687" s="94" t="e">
        <f t="shared" si="2048"/>
        <v>#REF!</v>
      </c>
      <c r="CI687" s="94" t="e">
        <f t="shared" si="2048"/>
        <v>#REF!</v>
      </c>
      <c r="CJ687" s="94" t="e">
        <f t="shared" si="2048"/>
        <v>#REF!</v>
      </c>
      <c r="CK687" s="94" t="e">
        <f t="shared" si="2048"/>
        <v>#REF!</v>
      </c>
      <c r="CL687" s="94" t="e">
        <f t="shared" si="2048"/>
        <v>#REF!</v>
      </c>
      <c r="CM687" s="94" t="e">
        <f t="shared" si="2048"/>
        <v>#REF!</v>
      </c>
      <c r="CN687" s="94" t="e">
        <f t="shared" si="2048"/>
        <v>#REF!</v>
      </c>
      <c r="CO687" s="79"/>
      <c r="CP687" s="80" t="e">
        <f t="shared" si="1923"/>
        <v>#REF!</v>
      </c>
      <c r="CQ687" s="85" t="e">
        <f>CP687/CP634</f>
        <v>#REF!</v>
      </c>
    </row>
    <row r="688" spans="1:95" ht="10.5" customHeight="1" x14ac:dyDescent="0.25">
      <c r="A688" s="70" t="str">
        <f t="shared" si="1962"/>
        <v>DespesaTarifas bancárias</v>
      </c>
      <c r="B688" s="114" t="s">
        <v>53</v>
      </c>
      <c r="C688" s="70" t="s">
        <v>284</v>
      </c>
      <c r="D688" s="60" t="s">
        <v>152</v>
      </c>
      <c r="E688" s="60" t="e">
        <f>D632</f>
        <v>#REF!</v>
      </c>
      <c r="F688" s="60"/>
      <c r="G688" s="62">
        <v>-1.3904791493680641E-4</v>
      </c>
      <c r="H688" s="60"/>
      <c r="I688" s="67">
        <v>0</v>
      </c>
      <c r="J688" s="67">
        <v>0</v>
      </c>
      <c r="K688" s="67">
        <v>0</v>
      </c>
      <c r="L688" s="67">
        <v>0</v>
      </c>
      <c r="M688" s="67">
        <v>0</v>
      </c>
      <c r="N688" s="67">
        <v>0</v>
      </c>
      <c r="O688" s="67">
        <v>0</v>
      </c>
      <c r="P688" s="67">
        <v>0</v>
      </c>
      <c r="Q688" s="67">
        <v>0</v>
      </c>
      <c r="R688" s="67">
        <v>0</v>
      </c>
      <c r="S688" s="67">
        <v>0</v>
      </c>
      <c r="T688" s="67">
        <v>0</v>
      </c>
      <c r="U688" s="60"/>
      <c r="V688" s="87">
        <f t="shared" ref="V688:V709" si="2049">SUM(I688:T688)</f>
        <v>0</v>
      </c>
      <c r="W688" s="62" t="e">
        <f>V688/V634</f>
        <v>#REF!</v>
      </c>
      <c r="X688" s="60"/>
      <c r="Y688" s="67">
        <v>0</v>
      </c>
      <c r="Z688" s="67">
        <v>0</v>
      </c>
      <c r="AA688" s="67">
        <v>0</v>
      </c>
      <c r="AB688" s="67">
        <v>0</v>
      </c>
      <c r="AC688" s="67">
        <v>0</v>
      </c>
      <c r="AD688" s="67">
        <v>0</v>
      </c>
      <c r="AE688" s="67" t="e">
        <f>((AE634*$G688*--(AND($BF688=0,$BG688=0))+$BF688+AE634*$BG688)*--(AE$3&gt;=$BH688))*(1+$BJ688*--(AE$3&gt;=$BK688))*--(IFERROR(MOD(MONTH(AE$3),$BI688),0)=0)</f>
        <v>#REF!</v>
      </c>
      <c r="AF688" s="67" t="e">
        <f t="shared" si="2042"/>
        <v>#REF!</v>
      </c>
      <c r="AG688" s="67" t="e">
        <f t="shared" si="2042"/>
        <v>#REF!</v>
      </c>
      <c r="AH688" s="67" t="e">
        <f t="shared" si="2042"/>
        <v>#REF!</v>
      </c>
      <c r="AI688" s="67" t="e">
        <f t="shared" si="2042"/>
        <v>#REF!</v>
      </c>
      <c r="AJ688" s="67" t="e">
        <f t="shared" si="2042"/>
        <v>#REF!</v>
      </c>
      <c r="AK688" s="60"/>
      <c r="AL688" s="87" t="e">
        <f t="shared" ref="AL688:AL709" si="2050">SUM(Y688:AJ688)</f>
        <v>#REF!</v>
      </c>
      <c r="AM688" s="62" t="e">
        <f>AL688/AL634</f>
        <v>#REF!</v>
      </c>
      <c r="AN688" s="60" t="e">
        <f>D632&amp;D688</f>
        <v>#REF!</v>
      </c>
      <c r="AO688" s="67" t="e">
        <f t="shared" ref="AO688:AZ688" si="2051">((AO634*$G688*--(AND($BF688=0,$BG688=0))+$BF688+AO634*$BG688)*--(AO$3&gt;=$BH688))*(1+$BJ688*--(AO$3&gt;=$BK688))*--(IFERROR(MOD(MONTH(AO$3),$BI688),0)=0)</f>
        <v>#REF!</v>
      </c>
      <c r="AP688" s="67" t="e">
        <f t="shared" si="2051"/>
        <v>#REF!</v>
      </c>
      <c r="AQ688" s="67" t="e">
        <f t="shared" si="2051"/>
        <v>#REF!</v>
      </c>
      <c r="AR688" s="67" t="e">
        <f t="shared" si="2051"/>
        <v>#REF!</v>
      </c>
      <c r="AS688" s="67" t="e">
        <f t="shared" si="2051"/>
        <v>#REF!</v>
      </c>
      <c r="AT688" s="67" t="e">
        <f t="shared" si="2051"/>
        <v>#REF!</v>
      </c>
      <c r="AU688" s="67" t="e">
        <f t="shared" si="2051"/>
        <v>#REF!</v>
      </c>
      <c r="AV688" s="67" t="e">
        <f t="shared" si="2051"/>
        <v>#REF!</v>
      </c>
      <c r="AW688" s="67" t="e">
        <f t="shared" si="2051"/>
        <v>#REF!</v>
      </c>
      <c r="AX688" s="67" t="e">
        <f t="shared" si="2051"/>
        <v>#REF!</v>
      </c>
      <c r="AY688" s="67" t="e">
        <f t="shared" si="2051"/>
        <v>#REF!</v>
      </c>
      <c r="AZ688" s="67" t="e">
        <f t="shared" si="2051"/>
        <v>#REF!</v>
      </c>
      <c r="BA688" s="60"/>
      <c r="BB688" s="87" t="e">
        <f t="shared" ref="BB688:BB709" si="2052">SUM(AO688:AZ688)</f>
        <v>#REF!</v>
      </c>
      <c r="BC688" s="62" t="e">
        <f>BB688/BB634</f>
        <v>#REF!</v>
      </c>
      <c r="BD688" s="60"/>
      <c r="BE688" s="67">
        <f t="shared" ref="BE688:BG694" si="2053">INDEX($BE$4:$BK$115,MATCH($D688,$D$4:$D$115,0),MATCH(BE$475,$BE$4:$BK$4,0))</f>
        <v>0</v>
      </c>
      <c r="BF688" s="119">
        <f t="shared" si="2053"/>
        <v>-200</v>
      </c>
      <c r="BG688" s="120">
        <f t="shared" si="2053"/>
        <v>0</v>
      </c>
      <c r="BH688" s="121" t="e">
        <f>BH634</f>
        <v>#REF!</v>
      </c>
      <c r="BI688" s="69">
        <f t="shared" ref="BI688:BK694" si="2054">INDEX($BE$4:$BK$115,MATCH($D688,$D$4:$D$115,0),MATCH(BI$475,$BE$4:$BK$4,0))</f>
        <v>0</v>
      </c>
      <c r="BJ688" s="120">
        <f t="shared" si="2054"/>
        <v>0</v>
      </c>
      <c r="BK688" s="121">
        <f t="shared" si="2054"/>
        <v>0</v>
      </c>
      <c r="BL688" s="60"/>
      <c r="BM688" s="67" t="e">
        <f t="shared" ref="BM688:BX688" si="2055">((BM634*$G688*--(AND($BF688=0,$BG688=0))+$BF688+BM634*$BG688)*--(BM$3&gt;=$BH688))*(1+$BJ688*--(BM$3&gt;=$BK688))*--(IFERROR(MOD(MONTH(BM$3),$BI688),0)=0)</f>
        <v>#REF!</v>
      </c>
      <c r="BN688" s="67" t="e">
        <f t="shared" si="2055"/>
        <v>#REF!</v>
      </c>
      <c r="BO688" s="67" t="e">
        <f t="shared" si="2055"/>
        <v>#REF!</v>
      </c>
      <c r="BP688" s="67" t="e">
        <f t="shared" si="2055"/>
        <v>#REF!</v>
      </c>
      <c r="BQ688" s="67" t="e">
        <f t="shared" si="2055"/>
        <v>#REF!</v>
      </c>
      <c r="BR688" s="67" t="e">
        <f t="shared" si="2055"/>
        <v>#REF!</v>
      </c>
      <c r="BS688" s="67" t="e">
        <f t="shared" si="2055"/>
        <v>#REF!</v>
      </c>
      <c r="BT688" s="67" t="e">
        <f t="shared" si="2055"/>
        <v>#REF!</v>
      </c>
      <c r="BU688" s="67" t="e">
        <f t="shared" si="2055"/>
        <v>#REF!</v>
      </c>
      <c r="BV688" s="67" t="e">
        <f t="shared" si="2055"/>
        <v>#REF!</v>
      </c>
      <c r="BW688" s="67" t="e">
        <f t="shared" si="2055"/>
        <v>#REF!</v>
      </c>
      <c r="BX688" s="67" t="e">
        <f t="shared" si="2055"/>
        <v>#REF!</v>
      </c>
      <c r="BY688" s="60"/>
      <c r="BZ688" s="87" t="e">
        <f t="shared" ref="BZ688:BZ709" si="2056">SUM(BM688:BX688)</f>
        <v>#REF!</v>
      </c>
      <c r="CA688" s="62" t="e">
        <f>BZ688/BZ634</f>
        <v>#REF!</v>
      </c>
      <c r="CB688" s="60"/>
      <c r="CC688" s="67" t="e">
        <f t="shared" ref="CC688:CN688" si="2057">((CC634*$G688*--(AND($BF688=0,$BG688=0))+$BF688+CC634*$BG688)*--(CC$3&gt;=$BH688))*(1+$BJ688*--(CC$3&gt;=$BK688))*--(IFERROR(MOD(MONTH(CC$3),$BI688),0)=0)</f>
        <v>#REF!</v>
      </c>
      <c r="CD688" s="67" t="e">
        <f t="shared" si="2057"/>
        <v>#REF!</v>
      </c>
      <c r="CE688" s="67" t="e">
        <f t="shared" si="2057"/>
        <v>#REF!</v>
      </c>
      <c r="CF688" s="67" t="e">
        <f t="shared" si="2057"/>
        <v>#REF!</v>
      </c>
      <c r="CG688" s="67" t="e">
        <f t="shared" si="2057"/>
        <v>#REF!</v>
      </c>
      <c r="CH688" s="67" t="e">
        <f t="shared" si="2057"/>
        <v>#REF!</v>
      </c>
      <c r="CI688" s="67" t="e">
        <f t="shared" si="2057"/>
        <v>#REF!</v>
      </c>
      <c r="CJ688" s="67" t="e">
        <f t="shared" si="2057"/>
        <v>#REF!</v>
      </c>
      <c r="CK688" s="67" t="e">
        <f t="shared" si="2057"/>
        <v>#REF!</v>
      </c>
      <c r="CL688" s="67" t="e">
        <f t="shared" si="2057"/>
        <v>#REF!</v>
      </c>
      <c r="CM688" s="67" t="e">
        <f t="shared" si="2057"/>
        <v>#REF!</v>
      </c>
      <c r="CN688" s="67" t="e">
        <f t="shared" si="2057"/>
        <v>#REF!</v>
      </c>
      <c r="CO688" s="60"/>
      <c r="CP688" s="87" t="e">
        <f t="shared" ref="CP688:CP709" si="2058">SUM(CC688:CN688)</f>
        <v>#REF!</v>
      </c>
      <c r="CQ688" s="62" t="e">
        <f>CP688/CP634</f>
        <v>#REF!</v>
      </c>
    </row>
    <row r="689" spans="1:95" ht="10.5" customHeight="1" x14ac:dyDescent="0.25">
      <c r="A689" s="70" t="str">
        <f t="shared" si="1962"/>
        <v>DespesaTaxas legais</v>
      </c>
      <c r="B689" s="114" t="s">
        <v>53</v>
      </c>
      <c r="C689" s="70" t="s">
        <v>289</v>
      </c>
      <c r="D689" s="60" t="s">
        <v>155</v>
      </c>
      <c r="E689" s="60" t="e">
        <f>D632</f>
        <v>#REF!</v>
      </c>
      <c r="F689" s="60"/>
      <c r="G689" s="62">
        <v>-3.3913645337667141E-4</v>
      </c>
      <c r="H689" s="60"/>
      <c r="I689" s="67">
        <v>0</v>
      </c>
      <c r="J689" s="67">
        <v>0</v>
      </c>
      <c r="K689" s="67">
        <v>0</v>
      </c>
      <c r="L689" s="67">
        <v>0</v>
      </c>
      <c r="M689" s="67">
        <v>0</v>
      </c>
      <c r="N689" s="67">
        <v>0</v>
      </c>
      <c r="O689" s="67">
        <v>0</v>
      </c>
      <c r="P689" s="67">
        <v>0</v>
      </c>
      <c r="Q689" s="67">
        <v>0</v>
      </c>
      <c r="R689" s="67">
        <v>0</v>
      </c>
      <c r="S689" s="67">
        <v>0</v>
      </c>
      <c r="T689" s="67">
        <v>0</v>
      </c>
      <c r="U689" s="60"/>
      <c r="V689" s="87">
        <f t="shared" si="2049"/>
        <v>0</v>
      </c>
      <c r="W689" s="62" t="e">
        <f>V689/V634</f>
        <v>#REF!</v>
      </c>
      <c r="X689" s="60"/>
      <c r="Y689" s="67">
        <v>0</v>
      </c>
      <c r="Z689" s="67">
        <v>0</v>
      </c>
      <c r="AA689" s="67">
        <v>0</v>
      </c>
      <c r="AB689" s="67">
        <v>0</v>
      </c>
      <c r="AC689" s="67">
        <v>0</v>
      </c>
      <c r="AD689" s="67">
        <v>0</v>
      </c>
      <c r="AE689" s="67" t="e">
        <f t="shared" ref="AE689:AJ689" si="2059">((AE634*$G689*--(AND($BF689=0,$BG689=0))+$BF689+AE634*$BG689)*--(AE$3&gt;=$BH689))*(1+$BJ689*--(AE$3&gt;=$BK689))*--(IFERROR(MOD(MONTH(AE$3),$BI689),0)=0)</f>
        <v>#REF!</v>
      </c>
      <c r="AF689" s="67" t="e">
        <f t="shared" si="2059"/>
        <v>#REF!</v>
      </c>
      <c r="AG689" s="67" t="e">
        <f t="shared" si="2059"/>
        <v>#REF!</v>
      </c>
      <c r="AH689" s="67" t="e">
        <f t="shared" si="2059"/>
        <v>#REF!</v>
      </c>
      <c r="AI689" s="67" t="e">
        <f t="shared" si="2059"/>
        <v>#REF!</v>
      </c>
      <c r="AJ689" s="67" t="e">
        <f t="shared" si="2059"/>
        <v>#REF!</v>
      </c>
      <c r="AK689" s="60"/>
      <c r="AL689" s="87" t="e">
        <f t="shared" si="2050"/>
        <v>#REF!</v>
      </c>
      <c r="AM689" s="62" t="e">
        <f>AL689/AL634</f>
        <v>#REF!</v>
      </c>
      <c r="AN689" s="60" t="e">
        <f>D632&amp;D689</f>
        <v>#REF!</v>
      </c>
      <c r="AO689" s="67" t="e">
        <f t="shared" ref="AO689:AZ689" si="2060">((AO634*$G689*--(AND($BF689=0,$BG689=0))+$BF689+AO634*$BG689)*--(AO$3&gt;=$BH689))*(1+$BJ689*--(AO$3&gt;=$BK689))*--(IFERROR(MOD(MONTH(AO$3),$BI689),0)=0)</f>
        <v>#REF!</v>
      </c>
      <c r="AP689" s="67" t="e">
        <f t="shared" si="2060"/>
        <v>#REF!</v>
      </c>
      <c r="AQ689" s="67" t="e">
        <f t="shared" si="2060"/>
        <v>#REF!</v>
      </c>
      <c r="AR689" s="67" t="e">
        <f t="shared" si="2060"/>
        <v>#REF!</v>
      </c>
      <c r="AS689" s="67" t="e">
        <f t="shared" si="2060"/>
        <v>#REF!</v>
      </c>
      <c r="AT689" s="67" t="e">
        <f t="shared" si="2060"/>
        <v>#REF!</v>
      </c>
      <c r="AU689" s="67" t="e">
        <f t="shared" si="2060"/>
        <v>#REF!</v>
      </c>
      <c r="AV689" s="67" t="e">
        <f t="shared" si="2060"/>
        <v>#REF!</v>
      </c>
      <c r="AW689" s="67" t="e">
        <f t="shared" si="2060"/>
        <v>#REF!</v>
      </c>
      <c r="AX689" s="67" t="e">
        <f t="shared" si="2060"/>
        <v>#REF!</v>
      </c>
      <c r="AY689" s="67" t="e">
        <f t="shared" si="2060"/>
        <v>#REF!</v>
      </c>
      <c r="AZ689" s="67" t="e">
        <f t="shared" si="2060"/>
        <v>#REF!</v>
      </c>
      <c r="BA689" s="60"/>
      <c r="BB689" s="87" t="e">
        <f t="shared" si="2052"/>
        <v>#REF!</v>
      </c>
      <c r="BC689" s="62" t="e">
        <f>BB689/BB634</f>
        <v>#REF!</v>
      </c>
      <c r="BD689" s="60"/>
      <c r="BE689" s="67" t="str">
        <f t="shared" si="2053"/>
        <v>Abertura filial</v>
      </c>
      <c r="BF689" s="119">
        <f t="shared" si="2053"/>
        <v>-750</v>
      </c>
      <c r="BG689" s="120">
        <f t="shared" si="2053"/>
        <v>0</v>
      </c>
      <c r="BH689" s="121" t="e">
        <f>BH634</f>
        <v>#REF!</v>
      </c>
      <c r="BI689" s="121">
        <f t="shared" si="2054"/>
        <v>0</v>
      </c>
      <c r="BJ689" s="120">
        <f t="shared" si="2054"/>
        <v>0</v>
      </c>
      <c r="BK689" s="121">
        <f t="shared" si="2054"/>
        <v>0</v>
      </c>
      <c r="BL689" s="60"/>
      <c r="BM689" s="67" t="e">
        <f t="shared" ref="BM689:BX689" si="2061">((BM634*$G689*--(AND($BF689=0,$BG689=0))+$BF689+BM634*$BG689)*--(BM$3&gt;=$BH689))*(1+$BJ689*--(BM$3&gt;=$BK689))*--(IFERROR(MOD(MONTH(BM$3),$BI689),0)=0)</f>
        <v>#REF!</v>
      </c>
      <c r="BN689" s="67" t="e">
        <f t="shared" si="2061"/>
        <v>#REF!</v>
      </c>
      <c r="BO689" s="67" t="e">
        <f t="shared" si="2061"/>
        <v>#REF!</v>
      </c>
      <c r="BP689" s="67" t="e">
        <f t="shared" si="2061"/>
        <v>#REF!</v>
      </c>
      <c r="BQ689" s="67" t="e">
        <f t="shared" si="2061"/>
        <v>#REF!</v>
      </c>
      <c r="BR689" s="67" t="e">
        <f t="shared" si="2061"/>
        <v>#REF!</v>
      </c>
      <c r="BS689" s="67" t="e">
        <f t="shared" si="2061"/>
        <v>#REF!</v>
      </c>
      <c r="BT689" s="67" t="e">
        <f t="shared" si="2061"/>
        <v>#REF!</v>
      </c>
      <c r="BU689" s="67" t="e">
        <f t="shared" si="2061"/>
        <v>#REF!</v>
      </c>
      <c r="BV689" s="67" t="e">
        <f t="shared" si="2061"/>
        <v>#REF!</v>
      </c>
      <c r="BW689" s="67" t="e">
        <f t="shared" si="2061"/>
        <v>#REF!</v>
      </c>
      <c r="BX689" s="67" t="e">
        <f t="shared" si="2061"/>
        <v>#REF!</v>
      </c>
      <c r="BY689" s="60"/>
      <c r="BZ689" s="87" t="e">
        <f t="shared" si="2056"/>
        <v>#REF!</v>
      </c>
      <c r="CA689" s="62" t="e">
        <f>BZ689/BZ634</f>
        <v>#REF!</v>
      </c>
      <c r="CB689" s="60"/>
      <c r="CC689" s="67" t="e">
        <f t="shared" ref="CC689:CN689" si="2062">((CC634*$G689*--(AND($BF689=0,$BG689=0))+$BF689+CC634*$BG689)*--(CC$3&gt;=$BH689))*(1+$BJ689*--(CC$3&gt;=$BK689))*--(IFERROR(MOD(MONTH(CC$3),$BI689),0)=0)</f>
        <v>#REF!</v>
      </c>
      <c r="CD689" s="67" t="e">
        <f t="shared" si="2062"/>
        <v>#REF!</v>
      </c>
      <c r="CE689" s="67" t="e">
        <f t="shared" si="2062"/>
        <v>#REF!</v>
      </c>
      <c r="CF689" s="67" t="e">
        <f t="shared" si="2062"/>
        <v>#REF!</v>
      </c>
      <c r="CG689" s="67" t="e">
        <f t="shared" si="2062"/>
        <v>#REF!</v>
      </c>
      <c r="CH689" s="67" t="e">
        <f t="shared" si="2062"/>
        <v>#REF!</v>
      </c>
      <c r="CI689" s="67" t="e">
        <f t="shared" si="2062"/>
        <v>#REF!</v>
      </c>
      <c r="CJ689" s="67" t="e">
        <f t="shared" si="2062"/>
        <v>#REF!</v>
      </c>
      <c r="CK689" s="67" t="e">
        <f t="shared" si="2062"/>
        <v>#REF!</v>
      </c>
      <c r="CL689" s="67" t="e">
        <f t="shared" si="2062"/>
        <v>#REF!</v>
      </c>
      <c r="CM689" s="67" t="e">
        <f t="shared" si="2062"/>
        <v>#REF!</v>
      </c>
      <c r="CN689" s="67" t="e">
        <f t="shared" si="2062"/>
        <v>#REF!</v>
      </c>
      <c r="CO689" s="60"/>
      <c r="CP689" s="87" t="e">
        <f t="shared" si="2058"/>
        <v>#REF!</v>
      </c>
      <c r="CQ689" s="62" t="e">
        <f>CP689/CP634</f>
        <v>#REF!</v>
      </c>
    </row>
    <row r="690" spans="1:95" ht="10.5" customHeight="1" x14ac:dyDescent="0.25">
      <c r="A690" s="70" t="str">
        <f t="shared" si="1962"/>
        <v>DespesaOutras despesas</v>
      </c>
      <c r="B690" s="114" t="s">
        <v>53</v>
      </c>
      <c r="C690" s="70" t="s">
        <v>153</v>
      </c>
      <c r="D690" s="60" t="s">
        <v>153</v>
      </c>
      <c r="E690" s="60" t="e">
        <f>D632</f>
        <v>#REF!</v>
      </c>
      <c r="F690" s="60"/>
      <c r="G690" s="62">
        <v>-7.4537328892835854E-3</v>
      </c>
      <c r="H690" s="60"/>
      <c r="I690" s="67">
        <v>0</v>
      </c>
      <c r="J690" s="67">
        <v>0</v>
      </c>
      <c r="K690" s="67">
        <v>0</v>
      </c>
      <c r="L690" s="67">
        <v>0</v>
      </c>
      <c r="M690" s="67">
        <v>0</v>
      </c>
      <c r="N690" s="67">
        <v>0</v>
      </c>
      <c r="O690" s="67">
        <v>0</v>
      </c>
      <c r="P690" s="67">
        <v>0</v>
      </c>
      <c r="Q690" s="67">
        <v>0</v>
      </c>
      <c r="R690" s="67">
        <v>0</v>
      </c>
      <c r="S690" s="67">
        <v>0</v>
      </c>
      <c r="T690" s="67">
        <v>0</v>
      </c>
      <c r="U690" s="60"/>
      <c r="V690" s="87">
        <f t="shared" si="2049"/>
        <v>0</v>
      </c>
      <c r="W690" s="62" t="e">
        <f>V690/V634</f>
        <v>#REF!</v>
      </c>
      <c r="X690" s="60"/>
      <c r="Y690" s="67">
        <v>0</v>
      </c>
      <c r="Z690" s="67">
        <v>0</v>
      </c>
      <c r="AA690" s="67">
        <v>0</v>
      </c>
      <c r="AB690" s="67">
        <v>0</v>
      </c>
      <c r="AC690" s="67">
        <v>0</v>
      </c>
      <c r="AD690" s="67">
        <v>0</v>
      </c>
      <c r="AE690" s="67" t="e">
        <f t="shared" ref="AE690:AJ690" si="2063">SUM(AE691:AE694)</f>
        <v>#REF!</v>
      </c>
      <c r="AF690" s="67" t="e">
        <f t="shared" si="2063"/>
        <v>#REF!</v>
      </c>
      <c r="AG690" s="67" t="e">
        <f t="shared" si="2063"/>
        <v>#REF!</v>
      </c>
      <c r="AH690" s="67" t="e">
        <f t="shared" si="2063"/>
        <v>#REF!</v>
      </c>
      <c r="AI690" s="67" t="e">
        <f t="shared" si="2063"/>
        <v>#REF!</v>
      </c>
      <c r="AJ690" s="67" t="e">
        <f t="shared" si="2063"/>
        <v>#REF!</v>
      </c>
      <c r="AK690" s="60"/>
      <c r="AL690" s="87" t="e">
        <f t="shared" si="2050"/>
        <v>#REF!</v>
      </c>
      <c r="AM690" s="62" t="e">
        <f>AL690/AL634</f>
        <v>#REF!</v>
      </c>
      <c r="AN690" s="60" t="e">
        <f>D632&amp;D690</f>
        <v>#REF!</v>
      </c>
      <c r="AO690" s="67" t="e">
        <f t="shared" ref="AO690:AZ690" si="2064">SUM(AO691:AO694)</f>
        <v>#REF!</v>
      </c>
      <c r="AP690" s="67" t="e">
        <f t="shared" si="2064"/>
        <v>#REF!</v>
      </c>
      <c r="AQ690" s="67" t="e">
        <f t="shared" si="2064"/>
        <v>#REF!</v>
      </c>
      <c r="AR690" s="67" t="e">
        <f t="shared" si="2064"/>
        <v>#REF!</v>
      </c>
      <c r="AS690" s="67" t="e">
        <f t="shared" si="2064"/>
        <v>#REF!</v>
      </c>
      <c r="AT690" s="67" t="e">
        <f t="shared" si="2064"/>
        <v>#REF!</v>
      </c>
      <c r="AU690" s="67" t="e">
        <f t="shared" si="2064"/>
        <v>#REF!</v>
      </c>
      <c r="AV690" s="67" t="e">
        <f t="shared" si="2064"/>
        <v>#REF!</v>
      </c>
      <c r="AW690" s="67" t="e">
        <f t="shared" si="2064"/>
        <v>#REF!</v>
      </c>
      <c r="AX690" s="67" t="e">
        <f t="shared" si="2064"/>
        <v>#REF!</v>
      </c>
      <c r="AY690" s="67" t="e">
        <f t="shared" si="2064"/>
        <v>#REF!</v>
      </c>
      <c r="AZ690" s="67" t="e">
        <f t="shared" si="2064"/>
        <v>#REF!</v>
      </c>
      <c r="BA690" s="60"/>
      <c r="BB690" s="87" t="e">
        <f t="shared" si="2052"/>
        <v>#REF!</v>
      </c>
      <c r="BC690" s="62" t="e">
        <f>BB690/BB634</f>
        <v>#REF!</v>
      </c>
      <c r="BD690" s="60"/>
      <c r="BE690" s="67">
        <f t="shared" si="2053"/>
        <v>0</v>
      </c>
      <c r="BF690" s="119">
        <f t="shared" si="2053"/>
        <v>0</v>
      </c>
      <c r="BG690" s="120">
        <f t="shared" si="2053"/>
        <v>0</v>
      </c>
      <c r="BH690" s="121" t="e">
        <f>BH634</f>
        <v>#REF!</v>
      </c>
      <c r="BI690" s="69">
        <f t="shared" si="2054"/>
        <v>0</v>
      </c>
      <c r="BJ690" s="120">
        <f t="shared" si="2054"/>
        <v>0</v>
      </c>
      <c r="BK690" s="121">
        <f t="shared" si="2054"/>
        <v>0</v>
      </c>
      <c r="BL690" s="60"/>
      <c r="BM690" s="67" t="e">
        <f t="shared" ref="BM690:BX690" si="2065">SUM(BM691:BM694)</f>
        <v>#REF!</v>
      </c>
      <c r="BN690" s="67" t="e">
        <f t="shared" si="2065"/>
        <v>#REF!</v>
      </c>
      <c r="BO690" s="67" t="e">
        <f t="shared" si="2065"/>
        <v>#REF!</v>
      </c>
      <c r="BP690" s="67" t="e">
        <f t="shared" si="2065"/>
        <v>#REF!</v>
      </c>
      <c r="BQ690" s="67" t="e">
        <f t="shared" si="2065"/>
        <v>#REF!</v>
      </c>
      <c r="BR690" s="67" t="e">
        <f t="shared" si="2065"/>
        <v>#REF!</v>
      </c>
      <c r="BS690" s="67" t="e">
        <f t="shared" si="2065"/>
        <v>#REF!</v>
      </c>
      <c r="BT690" s="67" t="e">
        <f t="shared" si="2065"/>
        <v>#REF!</v>
      </c>
      <c r="BU690" s="67" t="e">
        <f t="shared" si="2065"/>
        <v>#REF!</v>
      </c>
      <c r="BV690" s="67" t="e">
        <f t="shared" si="2065"/>
        <v>#REF!</v>
      </c>
      <c r="BW690" s="67" t="e">
        <f t="shared" si="2065"/>
        <v>#REF!</v>
      </c>
      <c r="BX690" s="67" t="e">
        <f t="shared" si="2065"/>
        <v>#REF!</v>
      </c>
      <c r="BY690" s="60"/>
      <c r="BZ690" s="87" t="e">
        <f t="shared" si="2056"/>
        <v>#REF!</v>
      </c>
      <c r="CA690" s="62" t="e">
        <f>BZ690/BZ634</f>
        <v>#REF!</v>
      </c>
      <c r="CB690" s="60"/>
      <c r="CC690" s="67" t="e">
        <f t="shared" ref="CC690:CN690" si="2066">SUM(CC691:CC694)</f>
        <v>#REF!</v>
      </c>
      <c r="CD690" s="67" t="e">
        <f t="shared" si="2066"/>
        <v>#REF!</v>
      </c>
      <c r="CE690" s="67" t="e">
        <f t="shared" si="2066"/>
        <v>#REF!</v>
      </c>
      <c r="CF690" s="67" t="e">
        <f t="shared" si="2066"/>
        <v>#REF!</v>
      </c>
      <c r="CG690" s="67" t="e">
        <f t="shared" si="2066"/>
        <v>#REF!</v>
      </c>
      <c r="CH690" s="67" t="e">
        <f t="shared" si="2066"/>
        <v>#REF!</v>
      </c>
      <c r="CI690" s="67" t="e">
        <f t="shared" si="2066"/>
        <v>#REF!</v>
      </c>
      <c r="CJ690" s="67" t="e">
        <f t="shared" si="2066"/>
        <v>#REF!</v>
      </c>
      <c r="CK690" s="67" t="e">
        <f t="shared" si="2066"/>
        <v>#REF!</v>
      </c>
      <c r="CL690" s="67" t="e">
        <f t="shared" si="2066"/>
        <v>#REF!</v>
      </c>
      <c r="CM690" s="67" t="e">
        <f t="shared" si="2066"/>
        <v>#REF!</v>
      </c>
      <c r="CN690" s="67" t="e">
        <f t="shared" si="2066"/>
        <v>#REF!</v>
      </c>
      <c r="CO690" s="60"/>
      <c r="CP690" s="87" t="e">
        <f t="shared" si="2058"/>
        <v>#REF!</v>
      </c>
      <c r="CQ690" s="62" t="e">
        <f>CP690/CP634</f>
        <v>#REF!</v>
      </c>
    </row>
    <row r="691" spans="1:95" ht="10.5" customHeight="1" outlineLevel="2" x14ac:dyDescent="0.25">
      <c r="A691" s="70" t="str">
        <f t="shared" si="1962"/>
        <v>DespesaUniformes</v>
      </c>
      <c r="B691" s="114" t="s">
        <v>53</v>
      </c>
      <c r="C691" s="78" t="s">
        <v>293</v>
      </c>
      <c r="D691" s="79" t="s">
        <v>290</v>
      </c>
      <c r="E691" s="79" t="e">
        <f>D632</f>
        <v>#REF!</v>
      </c>
      <c r="F691" s="79"/>
      <c r="G691" s="85">
        <v>0</v>
      </c>
      <c r="H691" s="79"/>
      <c r="I691" s="94">
        <v>0</v>
      </c>
      <c r="J691" s="94">
        <v>0</v>
      </c>
      <c r="K691" s="94">
        <v>0</v>
      </c>
      <c r="L691" s="94">
        <v>0</v>
      </c>
      <c r="M691" s="94">
        <v>0</v>
      </c>
      <c r="N691" s="94">
        <v>0</v>
      </c>
      <c r="O691" s="94">
        <v>0</v>
      </c>
      <c r="P691" s="94">
        <v>0</v>
      </c>
      <c r="Q691" s="94">
        <v>0</v>
      </c>
      <c r="R691" s="94">
        <v>0</v>
      </c>
      <c r="S691" s="94">
        <v>0</v>
      </c>
      <c r="T691" s="94">
        <v>0</v>
      </c>
      <c r="U691" s="79"/>
      <c r="V691" s="80">
        <f t="shared" si="2049"/>
        <v>0</v>
      </c>
      <c r="W691" s="85" t="e">
        <f>V691/V634</f>
        <v>#REF!</v>
      </c>
      <c r="X691" s="60"/>
      <c r="Y691" s="94">
        <v>0</v>
      </c>
      <c r="Z691" s="94">
        <v>0</v>
      </c>
      <c r="AA691" s="94">
        <v>0</v>
      </c>
      <c r="AB691" s="94">
        <v>0</v>
      </c>
      <c r="AC691" s="94">
        <v>0</v>
      </c>
      <c r="AD691" s="94">
        <v>0</v>
      </c>
      <c r="AE691" s="94" t="e">
        <f t="shared" ref="AE691:AJ691" si="2067">((AE638*$G691*--(AND($BF691=0,$BG691=0))+$BF691+AE638*$BG691)*--(AE$3&gt;=$BH691))*(1+$BJ691*--(AE$3&gt;=$BK691))*--(IFERROR(MOD(MONTH(AE$3),$BI691),0)=0)</f>
        <v>#REF!</v>
      </c>
      <c r="AF691" s="94" t="e">
        <f t="shared" si="2067"/>
        <v>#REF!</v>
      </c>
      <c r="AG691" s="94" t="e">
        <f t="shared" si="2067"/>
        <v>#REF!</v>
      </c>
      <c r="AH691" s="94" t="e">
        <f t="shared" si="2067"/>
        <v>#REF!</v>
      </c>
      <c r="AI691" s="94" t="e">
        <f t="shared" si="2067"/>
        <v>#REF!</v>
      </c>
      <c r="AJ691" s="94" t="e">
        <f t="shared" si="2067"/>
        <v>#REF!</v>
      </c>
      <c r="AK691" s="79"/>
      <c r="AL691" s="80" t="e">
        <f t="shared" si="2050"/>
        <v>#REF!</v>
      </c>
      <c r="AM691" s="85" t="e">
        <f>AL691/AL634</f>
        <v>#REF!</v>
      </c>
      <c r="AN691" s="60" t="e">
        <f>D632&amp;D691</f>
        <v>#REF!</v>
      </c>
      <c r="AO691" s="94" t="e">
        <f t="shared" ref="AO691:AZ691" si="2068">((AO638*$G691*--(AND($BF691=0,$BG691=0))+$BF691+AO638*$BG691)*--(AO$3&gt;=$BH691))*(1+$BJ691*--(AO$3&gt;=$BK691))*--(IFERROR(MOD(MONTH(AO$3),$BI691),0)=0)</f>
        <v>#REF!</v>
      </c>
      <c r="AP691" s="94" t="e">
        <f t="shared" si="2068"/>
        <v>#REF!</v>
      </c>
      <c r="AQ691" s="94" t="e">
        <f t="shared" si="2068"/>
        <v>#REF!</v>
      </c>
      <c r="AR691" s="94" t="e">
        <f t="shared" si="2068"/>
        <v>#REF!</v>
      </c>
      <c r="AS691" s="94" t="e">
        <f t="shared" si="2068"/>
        <v>#REF!</v>
      </c>
      <c r="AT691" s="94" t="e">
        <f t="shared" si="2068"/>
        <v>#REF!</v>
      </c>
      <c r="AU691" s="94" t="e">
        <f t="shared" si="2068"/>
        <v>#REF!</v>
      </c>
      <c r="AV691" s="94" t="e">
        <f t="shared" si="2068"/>
        <v>#REF!</v>
      </c>
      <c r="AW691" s="94" t="e">
        <f t="shared" si="2068"/>
        <v>#REF!</v>
      </c>
      <c r="AX691" s="94" t="e">
        <f t="shared" si="2068"/>
        <v>#REF!</v>
      </c>
      <c r="AY691" s="94" t="e">
        <f t="shared" si="2068"/>
        <v>#REF!</v>
      </c>
      <c r="AZ691" s="94" t="e">
        <f t="shared" si="2068"/>
        <v>#REF!</v>
      </c>
      <c r="BA691" s="79"/>
      <c r="BB691" s="80" t="e">
        <f t="shared" si="2052"/>
        <v>#REF!</v>
      </c>
      <c r="BC691" s="85" t="e">
        <f>BB691/BB634</f>
        <v>#REF!</v>
      </c>
      <c r="BD691" s="60"/>
      <c r="BE691" s="94">
        <f t="shared" si="2053"/>
        <v>0</v>
      </c>
      <c r="BF691" s="115">
        <f t="shared" si="2053"/>
        <v>0</v>
      </c>
      <c r="BG691" s="112">
        <f t="shared" si="2053"/>
        <v>0</v>
      </c>
      <c r="BH691" s="111" t="e">
        <f>BH634</f>
        <v>#REF!</v>
      </c>
      <c r="BI691" s="111">
        <f t="shared" si="2054"/>
        <v>0</v>
      </c>
      <c r="BJ691" s="112">
        <f t="shared" si="2054"/>
        <v>0</v>
      </c>
      <c r="BK691" s="111">
        <f t="shared" si="2054"/>
        <v>0</v>
      </c>
      <c r="BL691" s="60"/>
      <c r="BM691" s="94" t="e">
        <f t="shared" ref="BM691:BX691" si="2069">((BM638*$G691*--(AND($BF691=0,$BG691=0))+$BF691+BM638*$BG691)*--(BM$3&gt;=$BH691))*(1+$BJ691*--(BM$3&gt;=$BK691))*--(IFERROR(MOD(MONTH(BM$3),$BI691),0)=0)</f>
        <v>#REF!</v>
      </c>
      <c r="BN691" s="94" t="e">
        <f t="shared" si="2069"/>
        <v>#REF!</v>
      </c>
      <c r="BO691" s="94" t="e">
        <f t="shared" si="2069"/>
        <v>#REF!</v>
      </c>
      <c r="BP691" s="94" t="e">
        <f t="shared" si="2069"/>
        <v>#REF!</v>
      </c>
      <c r="BQ691" s="94" t="e">
        <f t="shared" si="2069"/>
        <v>#REF!</v>
      </c>
      <c r="BR691" s="94" t="e">
        <f t="shared" si="2069"/>
        <v>#REF!</v>
      </c>
      <c r="BS691" s="94" t="e">
        <f t="shared" si="2069"/>
        <v>#REF!</v>
      </c>
      <c r="BT691" s="94" t="e">
        <f t="shared" si="2069"/>
        <v>#REF!</v>
      </c>
      <c r="BU691" s="94" t="e">
        <f t="shared" si="2069"/>
        <v>#REF!</v>
      </c>
      <c r="BV691" s="94" t="e">
        <f t="shared" si="2069"/>
        <v>#REF!</v>
      </c>
      <c r="BW691" s="94" t="e">
        <f t="shared" si="2069"/>
        <v>#REF!</v>
      </c>
      <c r="BX691" s="94" t="e">
        <f t="shared" si="2069"/>
        <v>#REF!</v>
      </c>
      <c r="BY691" s="79"/>
      <c r="BZ691" s="80" t="e">
        <f t="shared" si="2056"/>
        <v>#REF!</v>
      </c>
      <c r="CA691" s="85" t="e">
        <f>BZ691/BZ634</f>
        <v>#REF!</v>
      </c>
      <c r="CB691" s="60"/>
      <c r="CC691" s="94" t="e">
        <f t="shared" ref="CC691:CN691" si="2070">((CC638*$G691*--(AND($BF691=0,$BG691=0))+$BF691+CC638*$BG691)*--(CC$3&gt;=$BH691))*(1+$BJ691*--(CC$3&gt;=$BK691))*--(IFERROR(MOD(MONTH(CC$3),$BI691),0)=0)</f>
        <v>#REF!</v>
      </c>
      <c r="CD691" s="94" t="e">
        <f t="shared" si="2070"/>
        <v>#REF!</v>
      </c>
      <c r="CE691" s="94" t="e">
        <f t="shared" si="2070"/>
        <v>#REF!</v>
      </c>
      <c r="CF691" s="94" t="e">
        <f t="shared" si="2070"/>
        <v>#REF!</v>
      </c>
      <c r="CG691" s="94" t="e">
        <f t="shared" si="2070"/>
        <v>#REF!</v>
      </c>
      <c r="CH691" s="94" t="e">
        <f t="shared" si="2070"/>
        <v>#REF!</v>
      </c>
      <c r="CI691" s="94" t="e">
        <f t="shared" si="2070"/>
        <v>#REF!</v>
      </c>
      <c r="CJ691" s="94" t="e">
        <f t="shared" si="2070"/>
        <v>#REF!</v>
      </c>
      <c r="CK691" s="94" t="e">
        <f t="shared" si="2070"/>
        <v>#REF!</v>
      </c>
      <c r="CL691" s="94" t="e">
        <f t="shared" si="2070"/>
        <v>#REF!</v>
      </c>
      <c r="CM691" s="94" t="e">
        <f t="shared" si="2070"/>
        <v>#REF!</v>
      </c>
      <c r="CN691" s="94" t="e">
        <f t="shared" si="2070"/>
        <v>#REF!</v>
      </c>
      <c r="CO691" s="79"/>
      <c r="CP691" s="80" t="e">
        <f t="shared" si="2058"/>
        <v>#REF!</v>
      </c>
      <c r="CQ691" s="85" t="e">
        <f>CP691/CP634</f>
        <v>#REF!</v>
      </c>
    </row>
    <row r="692" spans="1:95" ht="10.5" customHeight="1" outlineLevel="2" x14ac:dyDescent="0.25">
      <c r="A692" s="70" t="str">
        <f t="shared" si="1962"/>
        <v>DespesaLocação equipamentos</v>
      </c>
      <c r="B692" s="114" t="s">
        <v>53</v>
      </c>
      <c r="C692" s="78" t="s">
        <v>292</v>
      </c>
      <c r="D692" s="79" t="s">
        <v>156</v>
      </c>
      <c r="E692" s="79" t="e">
        <f>D632</f>
        <v>#REF!</v>
      </c>
      <c r="F692" s="79"/>
      <c r="G692" s="85">
        <v>0</v>
      </c>
      <c r="H692" s="79"/>
      <c r="I692" s="94">
        <v>0</v>
      </c>
      <c r="J692" s="94">
        <v>0</v>
      </c>
      <c r="K692" s="94">
        <v>0</v>
      </c>
      <c r="L692" s="94">
        <v>0</v>
      </c>
      <c r="M692" s="94">
        <v>0</v>
      </c>
      <c r="N692" s="94">
        <v>0</v>
      </c>
      <c r="O692" s="94">
        <v>0</v>
      </c>
      <c r="P692" s="94">
        <v>0</v>
      </c>
      <c r="Q692" s="94">
        <v>0</v>
      </c>
      <c r="R692" s="94">
        <v>0</v>
      </c>
      <c r="S692" s="94">
        <v>0</v>
      </c>
      <c r="T692" s="94">
        <v>0</v>
      </c>
      <c r="U692" s="79"/>
      <c r="V692" s="80">
        <f t="shared" si="2049"/>
        <v>0</v>
      </c>
      <c r="W692" s="85" t="e">
        <f>V692/V634</f>
        <v>#REF!</v>
      </c>
      <c r="X692" s="60"/>
      <c r="Y692" s="94">
        <v>0</v>
      </c>
      <c r="Z692" s="94">
        <v>0</v>
      </c>
      <c r="AA692" s="94">
        <v>0</v>
      </c>
      <c r="AB692" s="94">
        <v>0</v>
      </c>
      <c r="AC692" s="94">
        <v>0</v>
      </c>
      <c r="AD692" s="94">
        <v>0</v>
      </c>
      <c r="AE692" s="94" t="e">
        <f t="shared" ref="AE692:AJ692" si="2071">((AE634*$G692*--(AND($BF692=0,$BG692=0))+$BF692+AE634*$BG692)*--(AE$3&gt;=$BH692))*(1+$BJ692*--(AE$3&gt;=$BK692))*--(IFERROR(MOD(MONTH(AE$3),$BI692),0)=0)</f>
        <v>#REF!</v>
      </c>
      <c r="AF692" s="94" t="e">
        <f t="shared" si="2071"/>
        <v>#REF!</v>
      </c>
      <c r="AG692" s="94" t="e">
        <f t="shared" si="2071"/>
        <v>#REF!</v>
      </c>
      <c r="AH692" s="94" t="e">
        <f t="shared" si="2071"/>
        <v>#REF!</v>
      </c>
      <c r="AI692" s="94" t="e">
        <f t="shared" si="2071"/>
        <v>#REF!</v>
      </c>
      <c r="AJ692" s="94" t="e">
        <f t="shared" si="2071"/>
        <v>#REF!</v>
      </c>
      <c r="AK692" s="79"/>
      <c r="AL692" s="80" t="e">
        <f t="shared" si="2050"/>
        <v>#REF!</v>
      </c>
      <c r="AM692" s="85" t="e">
        <f>AL692/AL634</f>
        <v>#REF!</v>
      </c>
      <c r="AN692" s="60" t="e">
        <f>D632&amp;D692</f>
        <v>#REF!</v>
      </c>
      <c r="AO692" s="94" t="e">
        <f t="shared" ref="AO692:AZ692" si="2072">((AO634*$G692*--(AND($BF692=0,$BG692=0))+$BF692+AO634*$BG692)*--(AO$3&gt;=$BH692))*(1+$BJ692*--(AO$3&gt;=$BK692))*--(IFERROR(MOD(MONTH(AO$3),$BI692),0)=0)</f>
        <v>#REF!</v>
      </c>
      <c r="AP692" s="94" t="e">
        <f t="shared" si="2072"/>
        <v>#REF!</v>
      </c>
      <c r="AQ692" s="94" t="e">
        <f t="shared" si="2072"/>
        <v>#REF!</v>
      </c>
      <c r="AR692" s="94" t="e">
        <f t="shared" si="2072"/>
        <v>#REF!</v>
      </c>
      <c r="AS692" s="94" t="e">
        <f t="shared" si="2072"/>
        <v>#REF!</v>
      </c>
      <c r="AT692" s="94" t="e">
        <f t="shared" si="2072"/>
        <v>#REF!</v>
      </c>
      <c r="AU692" s="94" t="e">
        <f t="shared" si="2072"/>
        <v>#REF!</v>
      </c>
      <c r="AV692" s="94" t="e">
        <f t="shared" si="2072"/>
        <v>#REF!</v>
      </c>
      <c r="AW692" s="94" t="e">
        <f t="shared" si="2072"/>
        <v>#REF!</v>
      </c>
      <c r="AX692" s="94" t="e">
        <f t="shared" si="2072"/>
        <v>#REF!</v>
      </c>
      <c r="AY692" s="94" t="e">
        <f t="shared" si="2072"/>
        <v>#REF!</v>
      </c>
      <c r="AZ692" s="94" t="e">
        <f t="shared" si="2072"/>
        <v>#REF!</v>
      </c>
      <c r="BA692" s="79"/>
      <c r="BB692" s="80" t="e">
        <f t="shared" si="2052"/>
        <v>#REF!</v>
      </c>
      <c r="BC692" s="85" t="e">
        <f>BB692/BB634</f>
        <v>#REF!</v>
      </c>
      <c r="BD692" s="60"/>
      <c r="BE692" s="94">
        <f t="shared" si="2053"/>
        <v>0</v>
      </c>
      <c r="BF692" s="115">
        <f t="shared" si="2053"/>
        <v>0</v>
      </c>
      <c r="BG692" s="112">
        <f t="shared" si="2053"/>
        <v>0</v>
      </c>
      <c r="BH692" s="111" t="e">
        <f>BH634</f>
        <v>#REF!</v>
      </c>
      <c r="BI692" s="111">
        <f t="shared" si="2054"/>
        <v>0</v>
      </c>
      <c r="BJ692" s="112">
        <f t="shared" si="2054"/>
        <v>0</v>
      </c>
      <c r="BK692" s="111">
        <f t="shared" si="2054"/>
        <v>0</v>
      </c>
      <c r="BL692" s="60"/>
      <c r="BM692" s="94" t="e">
        <f t="shared" ref="BM692:BX692" si="2073">((BM634*$G692*--(AND($BF692=0,$BG692=0))+$BF692+BM634*$BG692)*--(BM$3&gt;=$BH692))*(1+$BJ692*--(BM$3&gt;=$BK692))*--(IFERROR(MOD(MONTH(BM$3),$BI692),0)=0)</f>
        <v>#REF!</v>
      </c>
      <c r="BN692" s="94" t="e">
        <f t="shared" si="2073"/>
        <v>#REF!</v>
      </c>
      <c r="BO692" s="94" t="e">
        <f t="shared" si="2073"/>
        <v>#REF!</v>
      </c>
      <c r="BP692" s="94" t="e">
        <f t="shared" si="2073"/>
        <v>#REF!</v>
      </c>
      <c r="BQ692" s="94" t="e">
        <f t="shared" si="2073"/>
        <v>#REF!</v>
      </c>
      <c r="BR692" s="94" t="e">
        <f t="shared" si="2073"/>
        <v>#REF!</v>
      </c>
      <c r="BS692" s="94" t="e">
        <f t="shared" si="2073"/>
        <v>#REF!</v>
      </c>
      <c r="BT692" s="94" t="e">
        <f t="shared" si="2073"/>
        <v>#REF!</v>
      </c>
      <c r="BU692" s="94" t="e">
        <f t="shared" si="2073"/>
        <v>#REF!</v>
      </c>
      <c r="BV692" s="94" t="e">
        <f t="shared" si="2073"/>
        <v>#REF!</v>
      </c>
      <c r="BW692" s="94" t="e">
        <f t="shared" si="2073"/>
        <v>#REF!</v>
      </c>
      <c r="BX692" s="94" t="e">
        <f t="shared" si="2073"/>
        <v>#REF!</v>
      </c>
      <c r="BY692" s="79"/>
      <c r="BZ692" s="80" t="e">
        <f t="shared" si="2056"/>
        <v>#REF!</v>
      </c>
      <c r="CA692" s="85" t="e">
        <f>BZ692/BZ634</f>
        <v>#REF!</v>
      </c>
      <c r="CB692" s="60"/>
      <c r="CC692" s="94" t="e">
        <f t="shared" ref="CC692:CN692" si="2074">((CC634*$G692*--(AND($BF692=0,$BG692=0))+$BF692+CC634*$BG692)*--(CC$3&gt;=$BH692))*(1+$BJ692*--(CC$3&gt;=$BK692))*--(IFERROR(MOD(MONTH(CC$3),$BI692),0)=0)</f>
        <v>#REF!</v>
      </c>
      <c r="CD692" s="94" t="e">
        <f t="shared" si="2074"/>
        <v>#REF!</v>
      </c>
      <c r="CE692" s="94" t="e">
        <f t="shared" si="2074"/>
        <v>#REF!</v>
      </c>
      <c r="CF692" s="94" t="e">
        <f t="shared" si="2074"/>
        <v>#REF!</v>
      </c>
      <c r="CG692" s="94" t="e">
        <f t="shared" si="2074"/>
        <v>#REF!</v>
      </c>
      <c r="CH692" s="94" t="e">
        <f t="shared" si="2074"/>
        <v>#REF!</v>
      </c>
      <c r="CI692" s="94" t="e">
        <f t="shared" si="2074"/>
        <v>#REF!</v>
      </c>
      <c r="CJ692" s="94" t="e">
        <f t="shared" si="2074"/>
        <v>#REF!</v>
      </c>
      <c r="CK692" s="94" t="e">
        <f t="shared" si="2074"/>
        <v>#REF!</v>
      </c>
      <c r="CL692" s="94" t="e">
        <f t="shared" si="2074"/>
        <v>#REF!</v>
      </c>
      <c r="CM692" s="94" t="e">
        <f t="shared" si="2074"/>
        <v>#REF!</v>
      </c>
      <c r="CN692" s="94" t="e">
        <f t="shared" si="2074"/>
        <v>#REF!</v>
      </c>
      <c r="CO692" s="79"/>
      <c r="CP692" s="80" t="e">
        <f t="shared" si="2058"/>
        <v>#REF!</v>
      </c>
      <c r="CQ692" s="85" t="e">
        <f>CP692/CP634</f>
        <v>#REF!</v>
      </c>
    </row>
    <row r="693" spans="1:95" ht="10.5" customHeight="1" outlineLevel="2" x14ac:dyDescent="0.25">
      <c r="A693" s="70" t="str">
        <f t="shared" si="1962"/>
        <v>DespesaServiços de entrega</v>
      </c>
      <c r="B693" s="114" t="s">
        <v>53</v>
      </c>
      <c r="C693" s="78" t="s">
        <v>293</v>
      </c>
      <c r="D693" s="86" t="s">
        <v>159</v>
      </c>
      <c r="E693" s="79" t="e">
        <f>D632</f>
        <v>#REF!</v>
      </c>
      <c r="F693" s="79"/>
      <c r="G693" s="85">
        <v>-7.4537328892835854E-3</v>
      </c>
      <c r="H693" s="79"/>
      <c r="I693" s="94">
        <v>0</v>
      </c>
      <c r="J693" s="94">
        <v>0</v>
      </c>
      <c r="K693" s="94">
        <v>0</v>
      </c>
      <c r="L693" s="94">
        <v>0</v>
      </c>
      <c r="M693" s="94">
        <v>0</v>
      </c>
      <c r="N693" s="94">
        <v>0</v>
      </c>
      <c r="O693" s="94">
        <v>0</v>
      </c>
      <c r="P693" s="94">
        <v>0</v>
      </c>
      <c r="Q693" s="94">
        <v>0</v>
      </c>
      <c r="R693" s="94">
        <v>0</v>
      </c>
      <c r="S693" s="94">
        <v>0</v>
      </c>
      <c r="T693" s="94">
        <v>0</v>
      </c>
      <c r="U693" s="79"/>
      <c r="V693" s="80">
        <f t="shared" si="2049"/>
        <v>0</v>
      </c>
      <c r="W693" s="85" t="e">
        <f>V693/V634</f>
        <v>#REF!</v>
      </c>
      <c r="X693" s="60"/>
      <c r="Y693" s="94">
        <v>0</v>
      </c>
      <c r="Z693" s="94">
        <v>0</v>
      </c>
      <c r="AA693" s="94">
        <v>0</v>
      </c>
      <c r="AB693" s="94">
        <v>0</v>
      </c>
      <c r="AC693" s="94">
        <v>0</v>
      </c>
      <c r="AD693" s="94">
        <v>0</v>
      </c>
      <c r="AE693" s="94" t="e">
        <f t="shared" ref="AE693:AJ694" si="2075">((AE639*$G693*--(AND($BF693=0,$BG693=0))+$BF693+AE639*$BG693)*--(AE$3&gt;=$BH693))*(1+$BJ693*--(AE$3&gt;=$BK693))*--(IFERROR(MOD(MONTH(AE$3),$BI693),0)=0)</f>
        <v>#REF!</v>
      </c>
      <c r="AF693" s="94" t="e">
        <f t="shared" si="2075"/>
        <v>#REF!</v>
      </c>
      <c r="AG693" s="94" t="e">
        <f t="shared" si="2075"/>
        <v>#REF!</v>
      </c>
      <c r="AH693" s="94" t="e">
        <f t="shared" si="2075"/>
        <v>#REF!</v>
      </c>
      <c r="AI693" s="94" t="e">
        <f t="shared" si="2075"/>
        <v>#REF!</v>
      </c>
      <c r="AJ693" s="94" t="e">
        <f t="shared" si="2075"/>
        <v>#REF!</v>
      </c>
      <c r="AK693" s="79"/>
      <c r="AL693" s="80" t="e">
        <f t="shared" si="2050"/>
        <v>#REF!</v>
      </c>
      <c r="AM693" s="85" t="e">
        <f>AL693/AL634</f>
        <v>#REF!</v>
      </c>
      <c r="AN693" s="60" t="e">
        <f>D632&amp;D693</f>
        <v>#REF!</v>
      </c>
      <c r="AO693" s="94" t="e">
        <f t="shared" ref="AO693:AZ693" si="2076">((AO639*$G693*--(AND($BF693=0,$BG693=0))+$BF693+AO639*$BG693)*--(AO$3&gt;=$BH693))*(1+$BJ693*--(AO$3&gt;=$BK693))*--(IFERROR(MOD(MONTH(AO$3),$BI693),0)=0)</f>
        <v>#REF!</v>
      </c>
      <c r="AP693" s="94" t="e">
        <f t="shared" si="2076"/>
        <v>#REF!</v>
      </c>
      <c r="AQ693" s="94" t="e">
        <f t="shared" si="2076"/>
        <v>#REF!</v>
      </c>
      <c r="AR693" s="94" t="e">
        <f t="shared" si="2076"/>
        <v>#REF!</v>
      </c>
      <c r="AS693" s="94" t="e">
        <f t="shared" si="2076"/>
        <v>#REF!</v>
      </c>
      <c r="AT693" s="94" t="e">
        <f t="shared" si="2076"/>
        <v>#REF!</v>
      </c>
      <c r="AU693" s="94" t="e">
        <f t="shared" si="2076"/>
        <v>#REF!</v>
      </c>
      <c r="AV693" s="94" t="e">
        <f t="shared" si="2076"/>
        <v>#REF!</v>
      </c>
      <c r="AW693" s="94" t="e">
        <f t="shared" si="2076"/>
        <v>#REF!</v>
      </c>
      <c r="AX693" s="94" t="e">
        <f t="shared" si="2076"/>
        <v>#REF!</v>
      </c>
      <c r="AY693" s="94" t="e">
        <f t="shared" si="2076"/>
        <v>#REF!</v>
      </c>
      <c r="AZ693" s="94" t="e">
        <f t="shared" si="2076"/>
        <v>#REF!</v>
      </c>
      <c r="BA693" s="79"/>
      <c r="BB693" s="80" t="e">
        <f t="shared" si="2052"/>
        <v>#REF!</v>
      </c>
      <c r="BC693" s="85" t="e">
        <f>BB693/BB634</f>
        <v>#REF!</v>
      </c>
      <c r="BD693" s="60"/>
      <c r="BE693" s="94">
        <f t="shared" si="2053"/>
        <v>0</v>
      </c>
      <c r="BF693" s="115">
        <f t="shared" si="2053"/>
        <v>-250</v>
      </c>
      <c r="BG693" s="112">
        <f t="shared" si="2053"/>
        <v>0</v>
      </c>
      <c r="BH693" s="111" t="e">
        <f>BH634</f>
        <v>#REF!</v>
      </c>
      <c r="BI693" s="111">
        <f t="shared" si="2054"/>
        <v>0</v>
      </c>
      <c r="BJ693" s="112">
        <f t="shared" si="2054"/>
        <v>0</v>
      </c>
      <c r="BK693" s="111">
        <f t="shared" si="2054"/>
        <v>0</v>
      </c>
      <c r="BL693" s="60"/>
      <c r="BM693" s="94" t="e">
        <f t="shared" ref="BM693:BX693" si="2077">((BM639*$G693*--(AND($BF693=0,$BG693=0))+$BF693+BM639*$BG693)*--(BM$3&gt;=$BH693))*(1+$BJ693*--(BM$3&gt;=$BK693))*--(IFERROR(MOD(MONTH(BM$3),$BI693),0)=0)</f>
        <v>#REF!</v>
      </c>
      <c r="BN693" s="94" t="e">
        <f t="shared" si="2077"/>
        <v>#REF!</v>
      </c>
      <c r="BO693" s="94" t="e">
        <f t="shared" si="2077"/>
        <v>#REF!</v>
      </c>
      <c r="BP693" s="94" t="e">
        <f t="shared" si="2077"/>
        <v>#REF!</v>
      </c>
      <c r="BQ693" s="94" t="e">
        <f t="shared" si="2077"/>
        <v>#REF!</v>
      </c>
      <c r="BR693" s="94" t="e">
        <f t="shared" si="2077"/>
        <v>#REF!</v>
      </c>
      <c r="BS693" s="94" t="e">
        <f t="shared" si="2077"/>
        <v>#REF!</v>
      </c>
      <c r="BT693" s="94" t="e">
        <f t="shared" si="2077"/>
        <v>#REF!</v>
      </c>
      <c r="BU693" s="94" t="e">
        <f t="shared" si="2077"/>
        <v>#REF!</v>
      </c>
      <c r="BV693" s="94" t="e">
        <f t="shared" si="2077"/>
        <v>#REF!</v>
      </c>
      <c r="BW693" s="94" t="e">
        <f t="shared" si="2077"/>
        <v>#REF!</v>
      </c>
      <c r="BX693" s="94" t="e">
        <f t="shared" si="2077"/>
        <v>#REF!</v>
      </c>
      <c r="BY693" s="79"/>
      <c r="BZ693" s="80" t="e">
        <f t="shared" si="2056"/>
        <v>#REF!</v>
      </c>
      <c r="CA693" s="85" t="e">
        <f>BZ693/BZ634</f>
        <v>#REF!</v>
      </c>
      <c r="CB693" s="60"/>
      <c r="CC693" s="94" t="e">
        <f t="shared" ref="CC693:CN693" si="2078">((CC639*$G693*--(AND($BF693=0,$BG693=0))+$BF693+CC639*$BG693)*--(CC$3&gt;=$BH693))*(1+$BJ693*--(CC$3&gt;=$BK693))*--(IFERROR(MOD(MONTH(CC$3),$BI693),0)=0)</f>
        <v>#REF!</v>
      </c>
      <c r="CD693" s="94" t="e">
        <f t="shared" si="2078"/>
        <v>#REF!</v>
      </c>
      <c r="CE693" s="94" t="e">
        <f t="shared" si="2078"/>
        <v>#REF!</v>
      </c>
      <c r="CF693" s="94" t="e">
        <f t="shared" si="2078"/>
        <v>#REF!</v>
      </c>
      <c r="CG693" s="94" t="e">
        <f t="shared" si="2078"/>
        <v>#REF!</v>
      </c>
      <c r="CH693" s="94" t="e">
        <f t="shared" si="2078"/>
        <v>#REF!</v>
      </c>
      <c r="CI693" s="94" t="e">
        <f t="shared" si="2078"/>
        <v>#REF!</v>
      </c>
      <c r="CJ693" s="94" t="e">
        <f t="shared" si="2078"/>
        <v>#REF!</v>
      </c>
      <c r="CK693" s="94" t="e">
        <f t="shared" si="2078"/>
        <v>#REF!</v>
      </c>
      <c r="CL693" s="94" t="e">
        <f t="shared" si="2078"/>
        <v>#REF!</v>
      </c>
      <c r="CM693" s="94" t="e">
        <f t="shared" si="2078"/>
        <v>#REF!</v>
      </c>
      <c r="CN693" s="94" t="e">
        <f t="shared" si="2078"/>
        <v>#REF!</v>
      </c>
      <c r="CO693" s="79"/>
      <c r="CP693" s="80" t="e">
        <f t="shared" si="2058"/>
        <v>#REF!</v>
      </c>
      <c r="CQ693" s="85" t="e">
        <f>CP693/CP634</f>
        <v>#REF!</v>
      </c>
    </row>
    <row r="694" spans="1:95" ht="10.5" customHeight="1" outlineLevel="2" x14ac:dyDescent="0.25">
      <c r="A694" s="70" t="str">
        <f t="shared" si="1962"/>
        <v>DespesaPresentes</v>
      </c>
      <c r="B694" s="114" t="s">
        <v>53</v>
      </c>
      <c r="C694" s="78" t="s">
        <v>293</v>
      </c>
      <c r="D694" s="86" t="s">
        <v>160</v>
      </c>
      <c r="E694" s="79" t="e">
        <f>D632</f>
        <v>#REF!</v>
      </c>
      <c r="F694" s="79"/>
      <c r="G694" s="85">
        <v>0</v>
      </c>
      <c r="H694" s="79"/>
      <c r="I694" s="94">
        <v>0</v>
      </c>
      <c r="J694" s="94">
        <v>0</v>
      </c>
      <c r="K694" s="94">
        <v>0</v>
      </c>
      <c r="L694" s="94">
        <v>0</v>
      </c>
      <c r="M694" s="94">
        <v>0</v>
      </c>
      <c r="N694" s="94">
        <v>0</v>
      </c>
      <c r="O694" s="94">
        <v>0</v>
      </c>
      <c r="P694" s="94">
        <v>0</v>
      </c>
      <c r="Q694" s="94">
        <v>0</v>
      </c>
      <c r="R694" s="94">
        <v>0</v>
      </c>
      <c r="S694" s="94">
        <v>0</v>
      </c>
      <c r="T694" s="94">
        <v>0</v>
      </c>
      <c r="U694" s="79"/>
      <c r="V694" s="80">
        <f t="shared" si="2049"/>
        <v>0</v>
      </c>
      <c r="W694" s="85" t="e">
        <f>V694/V634</f>
        <v>#REF!</v>
      </c>
      <c r="X694" s="60"/>
      <c r="Y694" s="94">
        <v>0</v>
      </c>
      <c r="Z694" s="94">
        <v>0</v>
      </c>
      <c r="AA694" s="94">
        <v>0</v>
      </c>
      <c r="AB694" s="94">
        <v>0</v>
      </c>
      <c r="AC694" s="94">
        <v>0</v>
      </c>
      <c r="AD694" s="94">
        <v>0</v>
      </c>
      <c r="AE694" s="94" t="e">
        <f t="shared" si="2075"/>
        <v>#REF!</v>
      </c>
      <c r="AF694" s="94" t="e">
        <f t="shared" si="2075"/>
        <v>#REF!</v>
      </c>
      <c r="AG694" s="94" t="e">
        <f t="shared" si="2075"/>
        <v>#REF!</v>
      </c>
      <c r="AH694" s="94" t="e">
        <f t="shared" si="2075"/>
        <v>#REF!</v>
      </c>
      <c r="AI694" s="94" t="e">
        <f t="shared" si="2075"/>
        <v>#REF!</v>
      </c>
      <c r="AJ694" s="94" t="e">
        <f t="shared" si="2075"/>
        <v>#REF!</v>
      </c>
      <c r="AK694" s="79"/>
      <c r="AL694" s="80" t="e">
        <f t="shared" si="2050"/>
        <v>#REF!</v>
      </c>
      <c r="AM694" s="85" t="e">
        <f>AL694/AL634</f>
        <v>#REF!</v>
      </c>
      <c r="AN694" s="60" t="e">
        <f>D632&amp;D694</f>
        <v>#REF!</v>
      </c>
      <c r="AO694" s="94" t="e">
        <f t="shared" ref="AO694:AZ694" si="2079">((AO640*$G694*--(AND($BF694=0,$BG694=0))+$BF694+AO640*$BG694)*--(AO$3&gt;=$BH694))*(1+$BJ694*--(AO$3&gt;=$BK694))*--(IFERROR(MOD(MONTH(AO$3),$BI694),0)=0)</f>
        <v>#REF!</v>
      </c>
      <c r="AP694" s="94" t="e">
        <f t="shared" si="2079"/>
        <v>#REF!</v>
      </c>
      <c r="AQ694" s="94" t="e">
        <f t="shared" si="2079"/>
        <v>#REF!</v>
      </c>
      <c r="AR694" s="94" t="e">
        <f t="shared" si="2079"/>
        <v>#REF!</v>
      </c>
      <c r="AS694" s="94" t="e">
        <f t="shared" si="2079"/>
        <v>#REF!</v>
      </c>
      <c r="AT694" s="94" t="e">
        <f t="shared" si="2079"/>
        <v>#REF!</v>
      </c>
      <c r="AU694" s="94" t="e">
        <f t="shared" si="2079"/>
        <v>#REF!</v>
      </c>
      <c r="AV694" s="94" t="e">
        <f t="shared" si="2079"/>
        <v>#REF!</v>
      </c>
      <c r="AW694" s="94" t="e">
        <f t="shared" si="2079"/>
        <v>#REF!</v>
      </c>
      <c r="AX694" s="94" t="e">
        <f t="shared" si="2079"/>
        <v>#REF!</v>
      </c>
      <c r="AY694" s="94" t="e">
        <f t="shared" si="2079"/>
        <v>#REF!</v>
      </c>
      <c r="AZ694" s="94" t="e">
        <f t="shared" si="2079"/>
        <v>#REF!</v>
      </c>
      <c r="BA694" s="79"/>
      <c r="BB694" s="80" t="e">
        <f t="shared" si="2052"/>
        <v>#REF!</v>
      </c>
      <c r="BC694" s="85" t="e">
        <f>BB694/BB634</f>
        <v>#REF!</v>
      </c>
      <c r="BD694" s="60"/>
      <c r="BE694" s="94">
        <f t="shared" si="2053"/>
        <v>0</v>
      </c>
      <c r="BF694" s="115">
        <f t="shared" si="2053"/>
        <v>0</v>
      </c>
      <c r="BG694" s="112">
        <f t="shared" si="2053"/>
        <v>0</v>
      </c>
      <c r="BH694" s="111" t="e">
        <f>BH634</f>
        <v>#REF!</v>
      </c>
      <c r="BI694" s="113">
        <f t="shared" si="2054"/>
        <v>0</v>
      </c>
      <c r="BJ694" s="112">
        <f t="shared" si="2054"/>
        <v>0</v>
      </c>
      <c r="BK694" s="111">
        <f t="shared" si="2054"/>
        <v>0</v>
      </c>
      <c r="BL694" s="60"/>
      <c r="BM694" s="94" t="e">
        <f t="shared" ref="BM694:BX694" si="2080">((BM640*$G694*--(AND($BF694=0,$BG694=0))+$BF694+BM640*$BG694)*--(BM$3&gt;=$BH694))*(1+$BJ694*--(BM$3&gt;=$BK694))*--(IFERROR(MOD(MONTH(BM$3),$BI694),0)=0)</f>
        <v>#REF!</v>
      </c>
      <c r="BN694" s="94" t="e">
        <f t="shared" si="2080"/>
        <v>#REF!</v>
      </c>
      <c r="BO694" s="94" t="e">
        <f t="shared" si="2080"/>
        <v>#REF!</v>
      </c>
      <c r="BP694" s="94" t="e">
        <f t="shared" si="2080"/>
        <v>#REF!</v>
      </c>
      <c r="BQ694" s="94" t="e">
        <f t="shared" si="2080"/>
        <v>#REF!</v>
      </c>
      <c r="BR694" s="94" t="e">
        <f t="shared" si="2080"/>
        <v>#REF!</v>
      </c>
      <c r="BS694" s="94" t="e">
        <f t="shared" si="2080"/>
        <v>#REF!</v>
      </c>
      <c r="BT694" s="94" t="e">
        <f t="shared" si="2080"/>
        <v>#REF!</v>
      </c>
      <c r="BU694" s="94" t="e">
        <f t="shared" si="2080"/>
        <v>#REF!</v>
      </c>
      <c r="BV694" s="94" t="e">
        <f t="shared" si="2080"/>
        <v>#REF!</v>
      </c>
      <c r="BW694" s="94" t="e">
        <f t="shared" si="2080"/>
        <v>#REF!</v>
      </c>
      <c r="BX694" s="94" t="e">
        <f t="shared" si="2080"/>
        <v>#REF!</v>
      </c>
      <c r="BY694" s="79"/>
      <c r="BZ694" s="80" t="e">
        <f t="shared" si="2056"/>
        <v>#REF!</v>
      </c>
      <c r="CA694" s="85" t="e">
        <f>BZ694/BZ634</f>
        <v>#REF!</v>
      </c>
      <c r="CB694" s="60"/>
      <c r="CC694" s="94" t="e">
        <f t="shared" ref="CC694:CN694" si="2081">((CC640*$G694*--(AND($BF694=0,$BG694=0))+$BF694+CC640*$BG694)*--(CC$3&gt;=$BH694))*(1+$BJ694*--(CC$3&gt;=$BK694))*--(IFERROR(MOD(MONTH(CC$3),$BI694),0)=0)</f>
        <v>#REF!</v>
      </c>
      <c r="CD694" s="94" t="e">
        <f t="shared" si="2081"/>
        <v>#REF!</v>
      </c>
      <c r="CE694" s="94" t="e">
        <f t="shared" si="2081"/>
        <v>#REF!</v>
      </c>
      <c r="CF694" s="94" t="e">
        <f t="shared" si="2081"/>
        <v>#REF!</v>
      </c>
      <c r="CG694" s="94" t="e">
        <f t="shared" si="2081"/>
        <v>#REF!</v>
      </c>
      <c r="CH694" s="94" t="e">
        <f t="shared" si="2081"/>
        <v>#REF!</v>
      </c>
      <c r="CI694" s="94" t="e">
        <f t="shared" si="2081"/>
        <v>#REF!</v>
      </c>
      <c r="CJ694" s="94" t="e">
        <f t="shared" si="2081"/>
        <v>#REF!</v>
      </c>
      <c r="CK694" s="94" t="e">
        <f t="shared" si="2081"/>
        <v>#REF!</v>
      </c>
      <c r="CL694" s="94" t="e">
        <f t="shared" si="2081"/>
        <v>#REF!</v>
      </c>
      <c r="CM694" s="94" t="e">
        <f t="shared" si="2081"/>
        <v>#REF!</v>
      </c>
      <c r="CN694" s="94" t="e">
        <f t="shared" si="2081"/>
        <v>#REF!</v>
      </c>
      <c r="CO694" s="79"/>
      <c r="CP694" s="80" t="e">
        <f t="shared" si="2058"/>
        <v>#REF!</v>
      </c>
      <c r="CQ694" s="85" t="e">
        <f>CP694/CP634</f>
        <v>#REF!</v>
      </c>
    </row>
    <row r="695" spans="1:95" ht="10.5" customHeight="1" x14ac:dyDescent="0.25">
      <c r="A695" s="70" t="str">
        <f t="shared" si="1962"/>
        <v>DespesaEBITDA</v>
      </c>
      <c r="B695" s="114" t="s">
        <v>53</v>
      </c>
      <c r="C695" s="70"/>
      <c r="D695" s="3" t="s">
        <v>161</v>
      </c>
      <c r="E695" s="3" t="e">
        <f>D632</f>
        <v>#REF!</v>
      </c>
      <c r="F695" s="60"/>
      <c r="G695" s="6">
        <v>0.22666342918100679</v>
      </c>
      <c r="H695" s="60"/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60"/>
      <c r="V695" s="4">
        <f t="shared" si="2049"/>
        <v>0</v>
      </c>
      <c r="W695" s="6" t="e">
        <f>V695/V634</f>
        <v>#REF!</v>
      </c>
      <c r="X695" s="60"/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 t="e">
        <f t="shared" ref="AE695:AJ695" si="2082">AE664+AE665</f>
        <v>#REF!</v>
      </c>
      <c r="AF695" s="4" t="e">
        <f t="shared" si="2082"/>
        <v>#REF!</v>
      </c>
      <c r="AG695" s="4" t="e">
        <f t="shared" si="2082"/>
        <v>#REF!</v>
      </c>
      <c r="AH695" s="4" t="e">
        <f t="shared" si="2082"/>
        <v>#REF!</v>
      </c>
      <c r="AI695" s="4" t="e">
        <f t="shared" si="2082"/>
        <v>#REF!</v>
      </c>
      <c r="AJ695" s="4" t="e">
        <f t="shared" si="2082"/>
        <v>#REF!</v>
      </c>
      <c r="AK695" s="60"/>
      <c r="AL695" s="4" t="e">
        <f t="shared" si="2050"/>
        <v>#REF!</v>
      </c>
      <c r="AM695" s="6" t="e">
        <f>AL695/AL634</f>
        <v>#REF!</v>
      </c>
      <c r="AN695" s="60" t="e">
        <f>D632&amp;D695</f>
        <v>#REF!</v>
      </c>
      <c r="AO695" s="4" t="e">
        <f t="shared" ref="AO695:AZ695" si="2083">AO664+AO665</f>
        <v>#REF!</v>
      </c>
      <c r="AP695" s="4" t="e">
        <f t="shared" si="2083"/>
        <v>#REF!</v>
      </c>
      <c r="AQ695" s="4" t="e">
        <f t="shared" si="2083"/>
        <v>#REF!</v>
      </c>
      <c r="AR695" s="4" t="e">
        <f t="shared" si="2083"/>
        <v>#REF!</v>
      </c>
      <c r="AS695" s="4" t="e">
        <f t="shared" si="2083"/>
        <v>#REF!</v>
      </c>
      <c r="AT695" s="4" t="e">
        <f t="shared" si="2083"/>
        <v>#REF!</v>
      </c>
      <c r="AU695" s="4" t="e">
        <f t="shared" si="2083"/>
        <v>#REF!</v>
      </c>
      <c r="AV695" s="4" t="e">
        <f t="shared" si="2083"/>
        <v>#REF!</v>
      </c>
      <c r="AW695" s="4" t="e">
        <f t="shared" si="2083"/>
        <v>#REF!</v>
      </c>
      <c r="AX695" s="4" t="e">
        <f t="shared" si="2083"/>
        <v>#REF!</v>
      </c>
      <c r="AY695" s="4" t="e">
        <f t="shared" si="2083"/>
        <v>#REF!</v>
      </c>
      <c r="AZ695" s="4" t="e">
        <f t="shared" si="2083"/>
        <v>#REF!</v>
      </c>
      <c r="BA695" s="60"/>
      <c r="BB695" s="4" t="e">
        <f t="shared" si="2052"/>
        <v>#REF!</v>
      </c>
      <c r="BC695" s="6" t="e">
        <f>BB695/BB634</f>
        <v>#REF!</v>
      </c>
      <c r="BD695" s="60"/>
      <c r="BE695" s="4"/>
      <c r="BF695" s="102"/>
      <c r="BG695" s="102"/>
      <c r="BH695" s="103"/>
      <c r="BI695" s="103"/>
      <c r="BJ695" s="63"/>
      <c r="BK695" s="103"/>
      <c r="BL695" s="60"/>
      <c r="BM695" s="4" t="e">
        <f t="shared" ref="BM695:BX695" si="2084">BM664+BM665</f>
        <v>#REF!</v>
      </c>
      <c r="BN695" s="4" t="e">
        <f t="shared" si="2084"/>
        <v>#REF!</v>
      </c>
      <c r="BO695" s="4" t="e">
        <f t="shared" si="2084"/>
        <v>#REF!</v>
      </c>
      <c r="BP695" s="4" t="e">
        <f t="shared" si="2084"/>
        <v>#REF!</v>
      </c>
      <c r="BQ695" s="4" t="e">
        <f t="shared" si="2084"/>
        <v>#REF!</v>
      </c>
      <c r="BR695" s="4" t="e">
        <f t="shared" si="2084"/>
        <v>#REF!</v>
      </c>
      <c r="BS695" s="4" t="e">
        <f t="shared" si="2084"/>
        <v>#REF!</v>
      </c>
      <c r="BT695" s="4" t="e">
        <f t="shared" si="2084"/>
        <v>#REF!</v>
      </c>
      <c r="BU695" s="4" t="e">
        <f t="shared" si="2084"/>
        <v>#REF!</v>
      </c>
      <c r="BV695" s="4" t="e">
        <f t="shared" si="2084"/>
        <v>#REF!</v>
      </c>
      <c r="BW695" s="4" t="e">
        <f t="shared" si="2084"/>
        <v>#REF!</v>
      </c>
      <c r="BX695" s="4" t="e">
        <f t="shared" si="2084"/>
        <v>#REF!</v>
      </c>
      <c r="BY695" s="60"/>
      <c r="BZ695" s="4" t="e">
        <f t="shared" si="2056"/>
        <v>#REF!</v>
      </c>
      <c r="CA695" s="6" t="e">
        <f>BZ695/BZ634</f>
        <v>#REF!</v>
      </c>
      <c r="CB695" s="60"/>
      <c r="CC695" s="4" t="e">
        <f t="shared" ref="CC695:CN695" si="2085">CC664+CC665</f>
        <v>#REF!</v>
      </c>
      <c r="CD695" s="4" t="e">
        <f t="shared" si="2085"/>
        <v>#REF!</v>
      </c>
      <c r="CE695" s="4" t="e">
        <f t="shared" si="2085"/>
        <v>#REF!</v>
      </c>
      <c r="CF695" s="4" t="e">
        <f t="shared" si="2085"/>
        <v>#REF!</v>
      </c>
      <c r="CG695" s="4" t="e">
        <f t="shared" si="2085"/>
        <v>#REF!</v>
      </c>
      <c r="CH695" s="4" t="e">
        <f t="shared" si="2085"/>
        <v>#REF!</v>
      </c>
      <c r="CI695" s="4" t="e">
        <f t="shared" si="2085"/>
        <v>#REF!</v>
      </c>
      <c r="CJ695" s="4" t="e">
        <f t="shared" si="2085"/>
        <v>#REF!</v>
      </c>
      <c r="CK695" s="4" t="e">
        <f t="shared" si="2085"/>
        <v>#REF!</v>
      </c>
      <c r="CL695" s="4" t="e">
        <f t="shared" si="2085"/>
        <v>#REF!</v>
      </c>
      <c r="CM695" s="4" t="e">
        <f t="shared" si="2085"/>
        <v>#REF!</v>
      </c>
      <c r="CN695" s="4" t="e">
        <f t="shared" si="2085"/>
        <v>#REF!</v>
      </c>
      <c r="CO695" s="60"/>
      <c r="CP695" s="4" t="e">
        <f t="shared" si="2058"/>
        <v>#REF!</v>
      </c>
      <c r="CQ695" s="6" t="e">
        <f>CP695/CP634</f>
        <v>#REF!</v>
      </c>
    </row>
    <row r="696" spans="1:95" ht="10.5" customHeight="1" x14ac:dyDescent="0.25">
      <c r="A696" s="70" t="str">
        <f t="shared" si="1962"/>
        <v>DespesaDespesas financeiras</v>
      </c>
      <c r="B696" s="114" t="s">
        <v>53</v>
      </c>
      <c r="C696" s="70"/>
      <c r="D696" s="92" t="s">
        <v>162</v>
      </c>
      <c r="E696" s="92" t="e">
        <f>D632</f>
        <v>#REF!</v>
      </c>
      <c r="F696" s="60"/>
      <c r="G696" s="66">
        <v>0</v>
      </c>
      <c r="H696" s="60"/>
      <c r="I696" s="65">
        <v>0</v>
      </c>
      <c r="J696" s="65">
        <v>0</v>
      </c>
      <c r="K696" s="65">
        <v>0</v>
      </c>
      <c r="L696" s="65">
        <v>0</v>
      </c>
      <c r="M696" s="65">
        <v>0</v>
      </c>
      <c r="N696" s="65">
        <v>0</v>
      </c>
      <c r="O696" s="65">
        <v>0</v>
      </c>
      <c r="P696" s="65">
        <v>0</v>
      </c>
      <c r="Q696" s="65">
        <v>0</v>
      </c>
      <c r="R696" s="65">
        <v>0</v>
      </c>
      <c r="S696" s="65">
        <v>0</v>
      </c>
      <c r="T696" s="65">
        <v>0</v>
      </c>
      <c r="U696" s="60"/>
      <c r="V696" s="65">
        <f t="shared" si="2049"/>
        <v>0</v>
      </c>
      <c r="W696" s="66" t="e">
        <f>V696/V634</f>
        <v>#REF!</v>
      </c>
      <c r="X696" s="60"/>
      <c r="Y696" s="65" t="e">
        <f t="shared" ref="Y696:AJ696" si="2086">SUM(Y697:Y701)</f>
        <v>#REF!</v>
      </c>
      <c r="Z696" s="65" t="e">
        <f t="shared" si="2086"/>
        <v>#REF!</v>
      </c>
      <c r="AA696" s="65" t="e">
        <f t="shared" si="2086"/>
        <v>#REF!</v>
      </c>
      <c r="AB696" s="65" t="e">
        <f t="shared" si="2086"/>
        <v>#REF!</v>
      </c>
      <c r="AC696" s="65" t="e">
        <f t="shared" si="2086"/>
        <v>#REF!</v>
      </c>
      <c r="AD696" s="65" t="e">
        <f t="shared" si="2086"/>
        <v>#REF!</v>
      </c>
      <c r="AE696" s="65" t="e">
        <f t="shared" si="2086"/>
        <v>#REF!</v>
      </c>
      <c r="AF696" s="65" t="e">
        <f t="shared" si="2086"/>
        <v>#REF!</v>
      </c>
      <c r="AG696" s="65" t="e">
        <f t="shared" si="2086"/>
        <v>#REF!</v>
      </c>
      <c r="AH696" s="65" t="e">
        <f t="shared" si="2086"/>
        <v>#REF!</v>
      </c>
      <c r="AI696" s="65" t="e">
        <f t="shared" si="2086"/>
        <v>#REF!</v>
      </c>
      <c r="AJ696" s="65" t="e">
        <f t="shared" si="2086"/>
        <v>#REF!</v>
      </c>
      <c r="AK696" s="60"/>
      <c r="AL696" s="65" t="e">
        <f t="shared" si="2050"/>
        <v>#REF!</v>
      </c>
      <c r="AM696" s="66" t="e">
        <f>AL696/AL634</f>
        <v>#REF!</v>
      </c>
      <c r="AN696" s="60" t="e">
        <f>D632&amp;D696</f>
        <v>#REF!</v>
      </c>
      <c r="AO696" s="65" t="e">
        <f t="shared" ref="AO696:AZ696" si="2087">SUM(AO697:AO701)</f>
        <v>#REF!</v>
      </c>
      <c r="AP696" s="65" t="e">
        <f t="shared" si="2087"/>
        <v>#REF!</v>
      </c>
      <c r="AQ696" s="65" t="e">
        <f t="shared" si="2087"/>
        <v>#REF!</v>
      </c>
      <c r="AR696" s="65" t="e">
        <f t="shared" si="2087"/>
        <v>#REF!</v>
      </c>
      <c r="AS696" s="65" t="e">
        <f t="shared" si="2087"/>
        <v>#REF!</v>
      </c>
      <c r="AT696" s="65" t="e">
        <f t="shared" si="2087"/>
        <v>#REF!</v>
      </c>
      <c r="AU696" s="65" t="e">
        <f t="shared" si="2087"/>
        <v>#REF!</v>
      </c>
      <c r="AV696" s="65" t="e">
        <f t="shared" si="2087"/>
        <v>#REF!</v>
      </c>
      <c r="AW696" s="65" t="e">
        <f t="shared" si="2087"/>
        <v>#REF!</v>
      </c>
      <c r="AX696" s="65" t="e">
        <f t="shared" si="2087"/>
        <v>#REF!</v>
      </c>
      <c r="AY696" s="65" t="e">
        <f t="shared" si="2087"/>
        <v>#REF!</v>
      </c>
      <c r="AZ696" s="65" t="e">
        <f t="shared" si="2087"/>
        <v>#REF!</v>
      </c>
      <c r="BA696" s="60"/>
      <c r="BB696" s="65" t="e">
        <f t="shared" si="2052"/>
        <v>#REF!</v>
      </c>
      <c r="BC696" s="66" t="e">
        <f>BB696/BB634</f>
        <v>#REF!</v>
      </c>
      <c r="BD696" s="60"/>
      <c r="BE696" s="65"/>
      <c r="BF696" s="105"/>
      <c r="BG696" s="77"/>
      <c r="BH696" s="107"/>
      <c r="BI696" s="107"/>
      <c r="BJ696" s="77"/>
      <c r="BK696" s="107"/>
      <c r="BL696" s="60"/>
      <c r="BM696" s="65" t="e">
        <f t="shared" ref="BM696:BX696" si="2088">SUM(BM697:BM701)</f>
        <v>#REF!</v>
      </c>
      <c r="BN696" s="65" t="e">
        <f t="shared" si="2088"/>
        <v>#REF!</v>
      </c>
      <c r="BO696" s="65" t="e">
        <f t="shared" si="2088"/>
        <v>#REF!</v>
      </c>
      <c r="BP696" s="65" t="e">
        <f t="shared" si="2088"/>
        <v>#REF!</v>
      </c>
      <c r="BQ696" s="65" t="e">
        <f t="shared" si="2088"/>
        <v>#REF!</v>
      </c>
      <c r="BR696" s="65" t="e">
        <f t="shared" si="2088"/>
        <v>#REF!</v>
      </c>
      <c r="BS696" s="65" t="e">
        <f t="shared" si="2088"/>
        <v>#REF!</v>
      </c>
      <c r="BT696" s="65" t="e">
        <f t="shared" si="2088"/>
        <v>#REF!</v>
      </c>
      <c r="BU696" s="65" t="e">
        <f t="shared" si="2088"/>
        <v>#REF!</v>
      </c>
      <c r="BV696" s="65" t="e">
        <f t="shared" si="2088"/>
        <v>#REF!</v>
      </c>
      <c r="BW696" s="65" t="e">
        <f t="shared" si="2088"/>
        <v>#REF!</v>
      </c>
      <c r="BX696" s="65" t="e">
        <f t="shared" si="2088"/>
        <v>#REF!</v>
      </c>
      <c r="BY696" s="60"/>
      <c r="BZ696" s="65" t="e">
        <f t="shared" si="2056"/>
        <v>#REF!</v>
      </c>
      <c r="CA696" s="66" t="e">
        <f>BZ696/BZ634</f>
        <v>#REF!</v>
      </c>
      <c r="CB696" s="60"/>
      <c r="CC696" s="65" t="e">
        <f t="shared" ref="CC696:CN696" si="2089">SUM(CC697:CC701)</f>
        <v>#REF!</v>
      </c>
      <c r="CD696" s="65" t="e">
        <f t="shared" si="2089"/>
        <v>#REF!</v>
      </c>
      <c r="CE696" s="65" t="e">
        <f t="shared" si="2089"/>
        <v>#REF!</v>
      </c>
      <c r="CF696" s="65" t="e">
        <f t="shared" si="2089"/>
        <v>#REF!</v>
      </c>
      <c r="CG696" s="65" t="e">
        <f t="shared" si="2089"/>
        <v>#REF!</v>
      </c>
      <c r="CH696" s="65" t="e">
        <f t="shared" si="2089"/>
        <v>#REF!</v>
      </c>
      <c r="CI696" s="65" t="e">
        <f t="shared" si="2089"/>
        <v>#REF!</v>
      </c>
      <c r="CJ696" s="65" t="e">
        <f t="shared" si="2089"/>
        <v>#REF!</v>
      </c>
      <c r="CK696" s="65" t="e">
        <f t="shared" si="2089"/>
        <v>#REF!</v>
      </c>
      <c r="CL696" s="65" t="e">
        <f t="shared" si="2089"/>
        <v>#REF!</v>
      </c>
      <c r="CM696" s="65" t="e">
        <f t="shared" si="2089"/>
        <v>#REF!</v>
      </c>
      <c r="CN696" s="65" t="e">
        <f t="shared" si="2089"/>
        <v>#REF!</v>
      </c>
      <c r="CO696" s="60"/>
      <c r="CP696" s="65" t="e">
        <f t="shared" si="2058"/>
        <v>#REF!</v>
      </c>
      <c r="CQ696" s="66" t="e">
        <f>CP696/CP634</f>
        <v>#REF!</v>
      </c>
    </row>
    <row r="697" spans="1:95" ht="10.5" customHeight="1" outlineLevel="1" x14ac:dyDescent="0.25">
      <c r="A697" s="70" t="str">
        <f t="shared" si="1962"/>
        <v>DespesaAntecipação recebíveis</v>
      </c>
      <c r="B697" s="114" t="s">
        <v>53</v>
      </c>
      <c r="C697" s="78" t="s">
        <v>293</v>
      </c>
      <c r="D697" s="79" t="s">
        <v>163</v>
      </c>
      <c r="E697" s="79" t="e">
        <f>D632</f>
        <v>#REF!</v>
      </c>
      <c r="F697" s="79"/>
      <c r="G697" s="85">
        <v>0</v>
      </c>
      <c r="H697" s="79"/>
      <c r="I697" s="94">
        <v>0</v>
      </c>
      <c r="J697" s="94">
        <v>0</v>
      </c>
      <c r="K697" s="94">
        <v>0</v>
      </c>
      <c r="L697" s="94">
        <v>0</v>
      </c>
      <c r="M697" s="94">
        <v>0</v>
      </c>
      <c r="N697" s="94">
        <v>0</v>
      </c>
      <c r="O697" s="94">
        <v>0</v>
      </c>
      <c r="P697" s="94">
        <v>0</v>
      </c>
      <c r="Q697" s="94">
        <v>0</v>
      </c>
      <c r="R697" s="94">
        <v>0</v>
      </c>
      <c r="S697" s="94">
        <v>0</v>
      </c>
      <c r="T697" s="94">
        <v>0</v>
      </c>
      <c r="U697" s="79"/>
      <c r="V697" s="80">
        <f t="shared" si="2049"/>
        <v>0</v>
      </c>
      <c r="W697" s="85" t="e">
        <f>V697/V634</f>
        <v>#REF!</v>
      </c>
      <c r="X697" s="60"/>
      <c r="Y697" s="94" t="e">
        <f t="shared" ref="Y697:AJ697" si="2090">((Y634*$G697*--(AND($BF697=0,$BG697=0))+$BF697+Y634*$BG697)*--(Y$3&gt;=$BH697))*(1+$BJ697*--(Y$3&gt;=$BK697))*--(IFERROR(MOD(MONTH(Y$3),$BI697),0)=0)</f>
        <v>#REF!</v>
      </c>
      <c r="Z697" s="94" t="e">
        <f t="shared" si="2090"/>
        <v>#REF!</v>
      </c>
      <c r="AA697" s="94" t="e">
        <f t="shared" si="2090"/>
        <v>#REF!</v>
      </c>
      <c r="AB697" s="94" t="e">
        <f t="shared" si="2090"/>
        <v>#REF!</v>
      </c>
      <c r="AC697" s="94" t="e">
        <f t="shared" si="2090"/>
        <v>#REF!</v>
      </c>
      <c r="AD697" s="94" t="e">
        <f t="shared" si="2090"/>
        <v>#REF!</v>
      </c>
      <c r="AE697" s="94" t="e">
        <f t="shared" si="2090"/>
        <v>#REF!</v>
      </c>
      <c r="AF697" s="94" t="e">
        <f t="shared" si="2090"/>
        <v>#REF!</v>
      </c>
      <c r="AG697" s="94" t="e">
        <f t="shared" si="2090"/>
        <v>#REF!</v>
      </c>
      <c r="AH697" s="94" t="e">
        <f t="shared" si="2090"/>
        <v>#REF!</v>
      </c>
      <c r="AI697" s="94" t="e">
        <f t="shared" si="2090"/>
        <v>#REF!</v>
      </c>
      <c r="AJ697" s="94" t="e">
        <f t="shared" si="2090"/>
        <v>#REF!</v>
      </c>
      <c r="AK697" s="79"/>
      <c r="AL697" s="80" t="e">
        <f t="shared" si="2050"/>
        <v>#REF!</v>
      </c>
      <c r="AM697" s="85" t="e">
        <f>AL697/AL634</f>
        <v>#REF!</v>
      </c>
      <c r="AN697" s="60" t="e">
        <f>D632&amp;D697</f>
        <v>#REF!</v>
      </c>
      <c r="AO697" s="94" t="e">
        <f t="shared" ref="AO697:AZ697" si="2091">((AO634*$G697*--(AND($BF697=0,$BG697=0))+$BF697+AO634*$BG697)*--(AO$3&gt;=$BH697))*(1+$BJ697*--(AO$3&gt;=$BK697))*--(IFERROR(MOD(MONTH(AO$3),$BI697),0)=0)</f>
        <v>#REF!</v>
      </c>
      <c r="AP697" s="94" t="e">
        <f t="shared" si="2091"/>
        <v>#REF!</v>
      </c>
      <c r="AQ697" s="94" t="e">
        <f t="shared" si="2091"/>
        <v>#REF!</v>
      </c>
      <c r="AR697" s="94" t="e">
        <f t="shared" si="2091"/>
        <v>#REF!</v>
      </c>
      <c r="AS697" s="94" t="e">
        <f t="shared" si="2091"/>
        <v>#REF!</v>
      </c>
      <c r="AT697" s="94" t="e">
        <f t="shared" si="2091"/>
        <v>#REF!</v>
      </c>
      <c r="AU697" s="94" t="e">
        <f t="shared" si="2091"/>
        <v>#REF!</v>
      </c>
      <c r="AV697" s="94" t="e">
        <f t="shared" si="2091"/>
        <v>#REF!</v>
      </c>
      <c r="AW697" s="94" t="e">
        <f t="shared" si="2091"/>
        <v>#REF!</v>
      </c>
      <c r="AX697" s="94" t="e">
        <f t="shared" si="2091"/>
        <v>#REF!</v>
      </c>
      <c r="AY697" s="94" t="e">
        <f t="shared" si="2091"/>
        <v>#REF!</v>
      </c>
      <c r="AZ697" s="94" t="e">
        <f t="shared" si="2091"/>
        <v>#REF!</v>
      </c>
      <c r="BA697" s="79"/>
      <c r="BB697" s="80" t="e">
        <f t="shared" si="2052"/>
        <v>#REF!</v>
      </c>
      <c r="BC697" s="85" t="e">
        <f>BB697/BB634</f>
        <v>#REF!</v>
      </c>
      <c r="BD697" s="60"/>
      <c r="BE697" s="94">
        <f>INDEX($BE$4:$BK$115,MATCH($D697,$D$4:$D$115,0),MATCH(BE$475,$BE$4:$BK$4,0))</f>
        <v>0</v>
      </c>
      <c r="BF697" s="115">
        <f>INDEX($BE$4:$BK$115,MATCH($D697,$D$4:$D$115,0),MATCH(BF$475,$BE$4:$BK$4,0))</f>
        <v>0</v>
      </c>
      <c r="BG697" s="112" t="e">
        <f>INDEX($BE$4:$BK$115,MATCH($D697,$D$4:$D$115,0),MATCH(BG$475,$BE$4:$BK$4,0))</f>
        <v>#REF!</v>
      </c>
      <c r="BH697" s="111" t="e">
        <f>BH650</f>
        <v>#REF!</v>
      </c>
      <c r="BI697" s="111">
        <f t="array" ref="BI697">INDEX($BE$4:$BK$115,MATCH($D697,$D$4:$D$115,0),MATCH(BI$475,$BE$4:$BK$4,0))</f>
        <v>0</v>
      </c>
      <c r="BJ697" s="112" t="e">
        <f>INDEX($BE$4:$BK$115,MATCH($D697,$D$4:$D$115,0),MATCH(BJ$475,$BE$4:$BK$4,0))</f>
        <v>#REF!</v>
      </c>
      <c r="BK697" s="111" t="e">
        <f>INDEX($BE$4:$BK$115,MATCH($D697,$D$4:$D$115,0),MATCH(BK$475,$BE$4:$BK$4,0))</f>
        <v>#REF!</v>
      </c>
      <c r="BL697" s="60"/>
      <c r="BM697" s="94" t="e">
        <f t="shared" ref="BM697:BX697" si="2092">((BM634*$G697*--(AND($BF697=0,$BG697=0))+$BF697+BM634*$BG697)*--(BM$3&gt;=$BH697))*(1+$BJ697*--(BM$3&gt;=$BK697))*--(IFERROR(MOD(MONTH(BM$3),$BI697),0)=0)</f>
        <v>#REF!</v>
      </c>
      <c r="BN697" s="94" t="e">
        <f t="shared" si="2092"/>
        <v>#REF!</v>
      </c>
      <c r="BO697" s="94" t="e">
        <f t="shared" si="2092"/>
        <v>#REF!</v>
      </c>
      <c r="BP697" s="94" t="e">
        <f t="shared" si="2092"/>
        <v>#REF!</v>
      </c>
      <c r="BQ697" s="94" t="e">
        <f t="shared" si="2092"/>
        <v>#REF!</v>
      </c>
      <c r="BR697" s="94" t="e">
        <f t="shared" si="2092"/>
        <v>#REF!</v>
      </c>
      <c r="BS697" s="94" t="e">
        <f t="shared" si="2092"/>
        <v>#REF!</v>
      </c>
      <c r="BT697" s="94" t="e">
        <f t="shared" si="2092"/>
        <v>#REF!</v>
      </c>
      <c r="BU697" s="94" t="e">
        <f t="shared" si="2092"/>
        <v>#REF!</v>
      </c>
      <c r="BV697" s="94" t="e">
        <f t="shared" si="2092"/>
        <v>#REF!</v>
      </c>
      <c r="BW697" s="94" t="e">
        <f t="shared" si="2092"/>
        <v>#REF!</v>
      </c>
      <c r="BX697" s="94" t="e">
        <f t="shared" si="2092"/>
        <v>#REF!</v>
      </c>
      <c r="BY697" s="79"/>
      <c r="BZ697" s="80" t="e">
        <f t="shared" si="2056"/>
        <v>#REF!</v>
      </c>
      <c r="CA697" s="85" t="e">
        <f>BZ697/BZ634</f>
        <v>#REF!</v>
      </c>
      <c r="CB697" s="60"/>
      <c r="CC697" s="94" t="e">
        <f t="shared" ref="CC697:CN697" si="2093">((CC634*$G697*--(AND($BF697=0,$BG697=0))+$BF697+CC634*$BG697)*--(CC$3&gt;=$BH697))*(1+$BJ697*--(CC$3&gt;=$BK697))*--(IFERROR(MOD(MONTH(CC$3),$BI697),0)=0)</f>
        <v>#REF!</v>
      </c>
      <c r="CD697" s="94" t="e">
        <f t="shared" si="2093"/>
        <v>#REF!</v>
      </c>
      <c r="CE697" s="94" t="e">
        <f t="shared" si="2093"/>
        <v>#REF!</v>
      </c>
      <c r="CF697" s="94" t="e">
        <f t="shared" si="2093"/>
        <v>#REF!</v>
      </c>
      <c r="CG697" s="94" t="e">
        <f t="shared" si="2093"/>
        <v>#REF!</v>
      </c>
      <c r="CH697" s="94" t="e">
        <f t="shared" si="2093"/>
        <v>#REF!</v>
      </c>
      <c r="CI697" s="94" t="e">
        <f t="shared" si="2093"/>
        <v>#REF!</v>
      </c>
      <c r="CJ697" s="94" t="e">
        <f t="shared" si="2093"/>
        <v>#REF!</v>
      </c>
      <c r="CK697" s="94" t="e">
        <f t="shared" si="2093"/>
        <v>#REF!</v>
      </c>
      <c r="CL697" s="94" t="e">
        <f t="shared" si="2093"/>
        <v>#REF!</v>
      </c>
      <c r="CM697" s="94" t="e">
        <f t="shared" si="2093"/>
        <v>#REF!</v>
      </c>
      <c r="CN697" s="94" t="e">
        <f t="shared" si="2093"/>
        <v>#REF!</v>
      </c>
      <c r="CO697" s="79"/>
      <c r="CP697" s="80" t="e">
        <f t="shared" si="2058"/>
        <v>#REF!</v>
      </c>
      <c r="CQ697" s="85" t="e">
        <f>CP697/CP634</f>
        <v>#REF!</v>
      </c>
    </row>
    <row r="698" spans="1:95" ht="10.5" customHeight="1" outlineLevel="1" x14ac:dyDescent="0.25">
      <c r="A698" s="70" t="str">
        <f t="shared" ref="A698:A709" si="2094">B698&amp;D698</f>
        <v>DespesaIOF</v>
      </c>
      <c r="B698" s="114" t="s">
        <v>53</v>
      </c>
      <c r="C698" s="78" t="s">
        <v>294</v>
      </c>
      <c r="D698" s="79" t="s">
        <v>164</v>
      </c>
      <c r="E698" s="79" t="e">
        <f>D632</f>
        <v>#REF!</v>
      </c>
      <c r="F698" s="79"/>
      <c r="G698" s="85">
        <v>0</v>
      </c>
      <c r="H698" s="79"/>
      <c r="I698" s="94">
        <v>0</v>
      </c>
      <c r="J698" s="94">
        <v>0</v>
      </c>
      <c r="K698" s="94">
        <v>0</v>
      </c>
      <c r="L698" s="94">
        <v>0</v>
      </c>
      <c r="M698" s="94">
        <v>0</v>
      </c>
      <c r="N698" s="94">
        <v>0</v>
      </c>
      <c r="O698" s="94">
        <v>0</v>
      </c>
      <c r="P698" s="94">
        <v>0</v>
      </c>
      <c r="Q698" s="94">
        <v>0</v>
      </c>
      <c r="R698" s="94">
        <v>0</v>
      </c>
      <c r="S698" s="94">
        <v>0</v>
      </c>
      <c r="T698" s="94">
        <v>0</v>
      </c>
      <c r="U698" s="79"/>
      <c r="V698" s="80">
        <f t="shared" si="2049"/>
        <v>0</v>
      </c>
      <c r="W698" s="85" t="e">
        <f>V698/V634</f>
        <v>#REF!</v>
      </c>
      <c r="X698" s="60"/>
      <c r="Y698" s="94" t="e">
        <f t="shared" ref="Y698:AJ698" si="2095">((Y632*$G698*--(AND($BF698=0,$BG698=0))+$BF698+Y632*$BG698)*--(Y$3&gt;=$BH698))*(1+$BJ698*--(Y$3&gt;=$BK698))*--(IFERROR(MOD(MONTH(Y$3),$BI698),0)=0)</f>
        <v>#REF!</v>
      </c>
      <c r="Z698" s="94" t="e">
        <f t="shared" si="2095"/>
        <v>#REF!</v>
      </c>
      <c r="AA698" s="94" t="e">
        <f t="shared" si="2095"/>
        <v>#REF!</v>
      </c>
      <c r="AB698" s="94" t="e">
        <f t="shared" si="2095"/>
        <v>#REF!</v>
      </c>
      <c r="AC698" s="94" t="e">
        <f t="shared" si="2095"/>
        <v>#REF!</v>
      </c>
      <c r="AD698" s="94" t="e">
        <f t="shared" si="2095"/>
        <v>#REF!</v>
      </c>
      <c r="AE698" s="94" t="e">
        <f t="shared" si="2095"/>
        <v>#REF!</v>
      </c>
      <c r="AF698" s="94" t="e">
        <f t="shared" si="2095"/>
        <v>#REF!</v>
      </c>
      <c r="AG698" s="94" t="e">
        <f t="shared" si="2095"/>
        <v>#REF!</v>
      </c>
      <c r="AH698" s="94" t="e">
        <f t="shared" si="2095"/>
        <v>#REF!</v>
      </c>
      <c r="AI698" s="94" t="e">
        <f t="shared" si="2095"/>
        <v>#REF!</v>
      </c>
      <c r="AJ698" s="94" t="e">
        <f t="shared" si="2095"/>
        <v>#REF!</v>
      </c>
      <c r="AK698" s="79"/>
      <c r="AL698" s="80" t="e">
        <f t="shared" si="2050"/>
        <v>#REF!</v>
      </c>
      <c r="AM698" s="85" t="e">
        <f>AL698/AL634</f>
        <v>#REF!</v>
      </c>
      <c r="AN698" s="60" t="e">
        <f>D632&amp;D698</f>
        <v>#REF!</v>
      </c>
      <c r="AO698" s="94" t="e">
        <f t="shared" ref="AO698:AZ698" si="2096">((AO632*$G698*--(AND($BF698=0,$BG698=0))+$BF698+AO632*$BG698)*--(AO$3&gt;=$BH698))*(1+$BJ698*--(AO$3&gt;=$BK698))*--(IFERROR(MOD(MONTH(AO$3),$BI698),0)=0)</f>
        <v>#REF!</v>
      </c>
      <c r="AP698" s="94" t="e">
        <f t="shared" si="2096"/>
        <v>#REF!</v>
      </c>
      <c r="AQ698" s="94" t="e">
        <f t="shared" si="2096"/>
        <v>#REF!</v>
      </c>
      <c r="AR698" s="94" t="e">
        <f t="shared" si="2096"/>
        <v>#REF!</v>
      </c>
      <c r="AS698" s="94" t="e">
        <f t="shared" si="2096"/>
        <v>#REF!</v>
      </c>
      <c r="AT698" s="94" t="e">
        <f t="shared" si="2096"/>
        <v>#REF!</v>
      </c>
      <c r="AU698" s="94" t="e">
        <f t="shared" si="2096"/>
        <v>#REF!</v>
      </c>
      <c r="AV698" s="94" t="e">
        <f t="shared" si="2096"/>
        <v>#REF!</v>
      </c>
      <c r="AW698" s="94" t="e">
        <f t="shared" si="2096"/>
        <v>#REF!</v>
      </c>
      <c r="AX698" s="94" t="e">
        <f t="shared" si="2096"/>
        <v>#REF!</v>
      </c>
      <c r="AY698" s="94" t="e">
        <f t="shared" si="2096"/>
        <v>#REF!</v>
      </c>
      <c r="AZ698" s="94" t="e">
        <f t="shared" si="2096"/>
        <v>#REF!</v>
      </c>
      <c r="BA698" s="79"/>
      <c r="BB698" s="80" t="e">
        <f t="shared" si="2052"/>
        <v>#REF!</v>
      </c>
      <c r="BC698" s="85" t="e">
        <f>BB698/BB634</f>
        <v>#REF!</v>
      </c>
      <c r="BD698" s="60"/>
      <c r="BE698" s="94"/>
      <c r="BF698" s="115"/>
      <c r="BG698" s="115"/>
      <c r="BH698" s="111"/>
      <c r="BI698" s="111"/>
      <c r="BJ698" s="112"/>
      <c r="BK698" s="111"/>
      <c r="BL698" s="60"/>
      <c r="BM698" s="94" t="e">
        <f t="shared" ref="BM698:BX698" si="2097">((BM632*$G698*--(AND($BF698=0,$BG698=0))+$BF698+BM632*$BG698)*--(BM$3&gt;=$BH698))*(1+$BJ698*--(BM$3&gt;=$BK698))*--(IFERROR(MOD(MONTH(BM$3),$BI698),0)=0)</f>
        <v>#REF!</v>
      </c>
      <c r="BN698" s="94" t="e">
        <f t="shared" si="2097"/>
        <v>#REF!</v>
      </c>
      <c r="BO698" s="94" t="e">
        <f t="shared" si="2097"/>
        <v>#REF!</v>
      </c>
      <c r="BP698" s="94" t="e">
        <f t="shared" si="2097"/>
        <v>#REF!</v>
      </c>
      <c r="BQ698" s="94" t="e">
        <f t="shared" si="2097"/>
        <v>#REF!</v>
      </c>
      <c r="BR698" s="94" t="e">
        <f t="shared" si="2097"/>
        <v>#REF!</v>
      </c>
      <c r="BS698" s="94" t="e">
        <f t="shared" si="2097"/>
        <v>#REF!</v>
      </c>
      <c r="BT698" s="94" t="e">
        <f t="shared" si="2097"/>
        <v>#REF!</v>
      </c>
      <c r="BU698" s="94" t="e">
        <f t="shared" si="2097"/>
        <v>#REF!</v>
      </c>
      <c r="BV698" s="94" t="e">
        <f t="shared" si="2097"/>
        <v>#REF!</v>
      </c>
      <c r="BW698" s="94" t="e">
        <f t="shared" si="2097"/>
        <v>#REF!</v>
      </c>
      <c r="BX698" s="94" t="e">
        <f t="shared" si="2097"/>
        <v>#REF!</v>
      </c>
      <c r="BY698" s="79"/>
      <c r="BZ698" s="80" t="e">
        <f t="shared" si="2056"/>
        <v>#REF!</v>
      </c>
      <c r="CA698" s="85" t="e">
        <f>BZ698/BZ634</f>
        <v>#REF!</v>
      </c>
      <c r="CB698" s="60"/>
      <c r="CC698" s="94" t="e">
        <f t="shared" ref="CC698:CN698" si="2098">((CC632*$G698*--(AND($BF698=0,$BG698=0))+$BF698+CC632*$BG698)*--(CC$3&gt;=$BH698))*(1+$BJ698*--(CC$3&gt;=$BK698))*--(IFERROR(MOD(MONTH(CC$3),$BI698),0)=0)</f>
        <v>#REF!</v>
      </c>
      <c r="CD698" s="94" t="e">
        <f t="shared" si="2098"/>
        <v>#REF!</v>
      </c>
      <c r="CE698" s="94" t="e">
        <f t="shared" si="2098"/>
        <v>#REF!</v>
      </c>
      <c r="CF698" s="94" t="e">
        <f t="shared" si="2098"/>
        <v>#REF!</v>
      </c>
      <c r="CG698" s="94" t="e">
        <f t="shared" si="2098"/>
        <v>#REF!</v>
      </c>
      <c r="CH698" s="94" t="e">
        <f t="shared" si="2098"/>
        <v>#REF!</v>
      </c>
      <c r="CI698" s="94" t="e">
        <f t="shared" si="2098"/>
        <v>#REF!</v>
      </c>
      <c r="CJ698" s="94" t="e">
        <f t="shared" si="2098"/>
        <v>#REF!</v>
      </c>
      <c r="CK698" s="94" t="e">
        <f t="shared" si="2098"/>
        <v>#REF!</v>
      </c>
      <c r="CL698" s="94" t="e">
        <f t="shared" si="2098"/>
        <v>#REF!</v>
      </c>
      <c r="CM698" s="94" t="e">
        <f t="shared" si="2098"/>
        <v>#REF!</v>
      </c>
      <c r="CN698" s="94" t="e">
        <f t="shared" si="2098"/>
        <v>#REF!</v>
      </c>
      <c r="CO698" s="79"/>
      <c r="CP698" s="80" t="e">
        <f t="shared" si="2058"/>
        <v>#REF!</v>
      </c>
      <c r="CQ698" s="85" t="e">
        <f>CP698/CP634</f>
        <v>#REF!</v>
      </c>
    </row>
    <row r="699" spans="1:95" ht="10.5" customHeight="1" outlineLevel="1" x14ac:dyDescent="0.25">
      <c r="A699" s="70" t="str">
        <f t="shared" si="2094"/>
        <v>DespesaRendimentos aplicações</v>
      </c>
      <c r="B699" s="114" t="s">
        <v>53</v>
      </c>
      <c r="C699" s="78" t="s">
        <v>294</v>
      </c>
      <c r="D699" s="79" t="s">
        <v>165</v>
      </c>
      <c r="E699" s="79" t="e">
        <f>D632</f>
        <v>#REF!</v>
      </c>
      <c r="F699" s="79"/>
      <c r="G699" s="85">
        <v>0</v>
      </c>
      <c r="H699" s="79"/>
      <c r="I699" s="94">
        <v>0</v>
      </c>
      <c r="J699" s="94">
        <v>0</v>
      </c>
      <c r="K699" s="94">
        <v>0</v>
      </c>
      <c r="L699" s="94">
        <v>0</v>
      </c>
      <c r="M699" s="94">
        <v>0</v>
      </c>
      <c r="N699" s="94">
        <v>0</v>
      </c>
      <c r="O699" s="94">
        <v>0</v>
      </c>
      <c r="P699" s="94">
        <v>0</v>
      </c>
      <c r="Q699" s="94">
        <v>0</v>
      </c>
      <c r="R699" s="94">
        <v>0</v>
      </c>
      <c r="S699" s="94">
        <v>0</v>
      </c>
      <c r="T699" s="94">
        <v>0</v>
      </c>
      <c r="U699" s="79"/>
      <c r="V699" s="80">
        <f t="shared" si="2049"/>
        <v>0</v>
      </c>
      <c r="W699" s="85" t="e">
        <f>V699/V634</f>
        <v>#REF!</v>
      </c>
      <c r="X699" s="60"/>
      <c r="Y699" s="94">
        <f t="shared" ref="Y699:AJ699" si="2099">((Y633*$G699*--(AND($BF699=0,$BG699=0))+$BF699+Y633*$BG699)*--(Y$3&gt;=$BH699))*(1+$BJ699*--(Y$3&gt;=$BK699))*--(IFERROR(MOD(MONTH(Y$3),$BI699),0)=0)</f>
        <v>0</v>
      </c>
      <c r="Z699" s="94">
        <f t="shared" si="2099"/>
        <v>0</v>
      </c>
      <c r="AA699" s="94">
        <f t="shared" si="2099"/>
        <v>0</v>
      </c>
      <c r="AB699" s="94">
        <f t="shared" si="2099"/>
        <v>0</v>
      </c>
      <c r="AC699" s="94">
        <f t="shared" si="2099"/>
        <v>0</v>
      </c>
      <c r="AD699" s="94">
        <f t="shared" si="2099"/>
        <v>0</v>
      </c>
      <c r="AE699" s="94">
        <f t="shared" si="2099"/>
        <v>0</v>
      </c>
      <c r="AF699" s="94">
        <f t="shared" si="2099"/>
        <v>0</v>
      </c>
      <c r="AG699" s="94">
        <f t="shared" si="2099"/>
        <v>0</v>
      </c>
      <c r="AH699" s="94">
        <f t="shared" si="2099"/>
        <v>0</v>
      </c>
      <c r="AI699" s="94">
        <f t="shared" si="2099"/>
        <v>0</v>
      </c>
      <c r="AJ699" s="94">
        <f t="shared" si="2099"/>
        <v>0</v>
      </c>
      <c r="AK699" s="79"/>
      <c r="AL699" s="80">
        <f t="shared" si="2050"/>
        <v>0</v>
      </c>
      <c r="AM699" s="85" t="e">
        <f>AL699/AL634</f>
        <v>#REF!</v>
      </c>
      <c r="AN699" s="60" t="e">
        <f>D632&amp;D699</f>
        <v>#REF!</v>
      </c>
      <c r="AO699" s="94">
        <f t="shared" ref="AO699:AZ699" si="2100">((AO633*$G699*--(AND($BF699=0,$BG699=0))+$BF699+AO633*$BG699)*--(AO$3&gt;=$BH699))*(1+$BJ699*--(AO$3&gt;=$BK699))*--(IFERROR(MOD(MONTH(AO$3),$BI699),0)=0)</f>
        <v>0</v>
      </c>
      <c r="AP699" s="94">
        <f t="shared" si="2100"/>
        <v>0</v>
      </c>
      <c r="AQ699" s="94">
        <f t="shared" si="2100"/>
        <v>0</v>
      </c>
      <c r="AR699" s="94">
        <f t="shared" si="2100"/>
        <v>0</v>
      </c>
      <c r="AS699" s="94">
        <f t="shared" si="2100"/>
        <v>0</v>
      </c>
      <c r="AT699" s="94">
        <f t="shared" si="2100"/>
        <v>0</v>
      </c>
      <c r="AU699" s="94">
        <f t="shared" si="2100"/>
        <v>0</v>
      </c>
      <c r="AV699" s="94">
        <f t="shared" si="2100"/>
        <v>0</v>
      </c>
      <c r="AW699" s="94">
        <f t="shared" si="2100"/>
        <v>0</v>
      </c>
      <c r="AX699" s="94">
        <f t="shared" si="2100"/>
        <v>0</v>
      </c>
      <c r="AY699" s="94">
        <f t="shared" si="2100"/>
        <v>0</v>
      </c>
      <c r="AZ699" s="94">
        <f t="shared" si="2100"/>
        <v>0</v>
      </c>
      <c r="BA699" s="79"/>
      <c r="BB699" s="80">
        <f t="shared" si="2052"/>
        <v>0</v>
      </c>
      <c r="BC699" s="85" t="e">
        <f>BB699/BB634</f>
        <v>#REF!</v>
      </c>
      <c r="BD699" s="60"/>
      <c r="BE699" s="94"/>
      <c r="BF699" s="115"/>
      <c r="BG699" s="115"/>
      <c r="BH699" s="111"/>
      <c r="BI699" s="111"/>
      <c r="BJ699" s="112"/>
      <c r="BK699" s="111"/>
      <c r="BL699" s="60"/>
      <c r="BM699" s="94">
        <f t="shared" ref="BM699:BX699" si="2101">((BM633*$G699*--(AND($BF699=0,$BG699=0))+$BF699+BM633*$BG699)*--(BM$3&gt;=$BH699))*(1+$BJ699*--(BM$3&gt;=$BK699))*--(IFERROR(MOD(MONTH(BM$3),$BI699),0)=0)</f>
        <v>0</v>
      </c>
      <c r="BN699" s="94">
        <f t="shared" si="2101"/>
        <v>0</v>
      </c>
      <c r="BO699" s="94">
        <f t="shared" si="2101"/>
        <v>0</v>
      </c>
      <c r="BP699" s="94">
        <f t="shared" si="2101"/>
        <v>0</v>
      </c>
      <c r="BQ699" s="94">
        <f t="shared" si="2101"/>
        <v>0</v>
      </c>
      <c r="BR699" s="94">
        <f t="shared" si="2101"/>
        <v>0</v>
      </c>
      <c r="BS699" s="94">
        <f t="shared" si="2101"/>
        <v>0</v>
      </c>
      <c r="BT699" s="94">
        <f t="shared" si="2101"/>
        <v>0</v>
      </c>
      <c r="BU699" s="94">
        <f t="shared" si="2101"/>
        <v>0</v>
      </c>
      <c r="BV699" s="94">
        <f t="shared" si="2101"/>
        <v>0</v>
      </c>
      <c r="BW699" s="94">
        <f t="shared" si="2101"/>
        <v>0</v>
      </c>
      <c r="BX699" s="94">
        <f t="shared" si="2101"/>
        <v>0</v>
      </c>
      <c r="BY699" s="79"/>
      <c r="BZ699" s="80">
        <f t="shared" si="2056"/>
        <v>0</v>
      </c>
      <c r="CA699" s="85" t="e">
        <f>BZ699/BZ634</f>
        <v>#REF!</v>
      </c>
      <c r="CB699" s="60"/>
      <c r="CC699" s="94">
        <f t="shared" ref="CC699:CN699" si="2102">((CC633*$G699*--(AND($BF699=0,$BG699=0))+$BF699+CC633*$BG699)*--(CC$3&gt;=$BH699))*(1+$BJ699*--(CC$3&gt;=$BK699))*--(IFERROR(MOD(MONTH(CC$3),$BI699),0)=0)</f>
        <v>0</v>
      </c>
      <c r="CD699" s="94">
        <f t="shared" si="2102"/>
        <v>0</v>
      </c>
      <c r="CE699" s="94">
        <f t="shared" si="2102"/>
        <v>0</v>
      </c>
      <c r="CF699" s="94">
        <f t="shared" si="2102"/>
        <v>0</v>
      </c>
      <c r="CG699" s="94">
        <f t="shared" si="2102"/>
        <v>0</v>
      </c>
      <c r="CH699" s="94">
        <f t="shared" si="2102"/>
        <v>0</v>
      </c>
      <c r="CI699" s="94">
        <f t="shared" si="2102"/>
        <v>0</v>
      </c>
      <c r="CJ699" s="94">
        <f t="shared" si="2102"/>
        <v>0</v>
      </c>
      <c r="CK699" s="94">
        <f t="shared" si="2102"/>
        <v>0</v>
      </c>
      <c r="CL699" s="94">
        <f t="shared" si="2102"/>
        <v>0</v>
      </c>
      <c r="CM699" s="94">
        <f t="shared" si="2102"/>
        <v>0</v>
      </c>
      <c r="CN699" s="94">
        <f t="shared" si="2102"/>
        <v>0</v>
      </c>
      <c r="CO699" s="79"/>
      <c r="CP699" s="80">
        <f t="shared" si="2058"/>
        <v>0</v>
      </c>
      <c r="CQ699" s="85" t="e">
        <f>CP699/CP634</f>
        <v>#REF!</v>
      </c>
    </row>
    <row r="700" spans="1:95" ht="10.5" customHeight="1" outlineLevel="1" x14ac:dyDescent="0.25">
      <c r="A700" s="70" t="str">
        <f t="shared" si="2094"/>
        <v>DespesaAluguel máquina de cartão</v>
      </c>
      <c r="B700" s="114" t="s">
        <v>53</v>
      </c>
      <c r="C700" s="78" t="s">
        <v>294</v>
      </c>
      <c r="D700" s="79" t="s">
        <v>166</v>
      </c>
      <c r="E700" s="79" t="e">
        <f>D632</f>
        <v>#REF!</v>
      </c>
      <c r="F700" s="79"/>
      <c r="G700" s="85">
        <v>0</v>
      </c>
      <c r="H700" s="79"/>
      <c r="I700" s="94">
        <v>0</v>
      </c>
      <c r="J700" s="94">
        <v>0</v>
      </c>
      <c r="K700" s="94">
        <v>0</v>
      </c>
      <c r="L700" s="94">
        <v>0</v>
      </c>
      <c r="M700" s="94">
        <v>0</v>
      </c>
      <c r="N700" s="94">
        <v>0</v>
      </c>
      <c r="O700" s="94">
        <v>0</v>
      </c>
      <c r="P700" s="94">
        <v>0</v>
      </c>
      <c r="Q700" s="94">
        <v>0</v>
      </c>
      <c r="R700" s="94">
        <v>0</v>
      </c>
      <c r="S700" s="94">
        <v>0</v>
      </c>
      <c r="T700" s="94">
        <v>0</v>
      </c>
      <c r="U700" s="79"/>
      <c r="V700" s="80">
        <f t="shared" si="2049"/>
        <v>0</v>
      </c>
      <c r="W700" s="85" t="e">
        <f>V700/V634</f>
        <v>#REF!</v>
      </c>
      <c r="X700" s="60"/>
      <c r="Y700" s="94" t="e">
        <f t="shared" ref="Y700:AJ700" si="2103">((Y634*$G700*--(AND($BF700=0,$BG700=0))+$BF700+Y634*$BG700)*--(Y$3&gt;=$BH700))*(1+$BJ700*--(Y$3&gt;=$BK700))*--(IFERROR(MOD(MONTH(Y$3),$BI700),0)=0)</f>
        <v>#REF!</v>
      </c>
      <c r="Z700" s="94" t="e">
        <f t="shared" si="2103"/>
        <v>#REF!</v>
      </c>
      <c r="AA700" s="94" t="e">
        <f t="shared" si="2103"/>
        <v>#REF!</v>
      </c>
      <c r="AB700" s="94" t="e">
        <f t="shared" si="2103"/>
        <v>#REF!</v>
      </c>
      <c r="AC700" s="94" t="e">
        <f t="shared" si="2103"/>
        <v>#REF!</v>
      </c>
      <c r="AD700" s="94" t="e">
        <f t="shared" si="2103"/>
        <v>#REF!</v>
      </c>
      <c r="AE700" s="94" t="e">
        <f t="shared" si="2103"/>
        <v>#REF!</v>
      </c>
      <c r="AF700" s="94" t="e">
        <f t="shared" si="2103"/>
        <v>#REF!</v>
      </c>
      <c r="AG700" s="94" t="e">
        <f t="shared" si="2103"/>
        <v>#REF!</v>
      </c>
      <c r="AH700" s="94" t="e">
        <f t="shared" si="2103"/>
        <v>#REF!</v>
      </c>
      <c r="AI700" s="94" t="e">
        <f t="shared" si="2103"/>
        <v>#REF!</v>
      </c>
      <c r="AJ700" s="94" t="e">
        <f t="shared" si="2103"/>
        <v>#REF!</v>
      </c>
      <c r="AK700" s="79"/>
      <c r="AL700" s="80" t="e">
        <f t="shared" si="2050"/>
        <v>#REF!</v>
      </c>
      <c r="AM700" s="85" t="e">
        <f>AL700/AL634</f>
        <v>#REF!</v>
      </c>
      <c r="AN700" s="60" t="e">
        <f>D632&amp;D700</f>
        <v>#REF!</v>
      </c>
      <c r="AO700" s="94" t="e">
        <f t="shared" ref="AO700:AZ700" si="2104">((AO634*$G700*--(AND($BF700=0,$BG700=0))+$BF700+AO634*$BG700)*--(AO$3&gt;=$BH700))*(1+$BJ700*--(AO$3&gt;=$BK700))*--(IFERROR(MOD(MONTH(AO$3),$BI700),0)=0)</f>
        <v>#REF!</v>
      </c>
      <c r="AP700" s="94" t="e">
        <f t="shared" si="2104"/>
        <v>#REF!</v>
      </c>
      <c r="AQ700" s="94" t="e">
        <f t="shared" si="2104"/>
        <v>#REF!</v>
      </c>
      <c r="AR700" s="94" t="e">
        <f t="shared" si="2104"/>
        <v>#REF!</v>
      </c>
      <c r="AS700" s="94" t="e">
        <f t="shared" si="2104"/>
        <v>#REF!</v>
      </c>
      <c r="AT700" s="94" t="e">
        <f t="shared" si="2104"/>
        <v>#REF!</v>
      </c>
      <c r="AU700" s="94" t="e">
        <f t="shared" si="2104"/>
        <v>#REF!</v>
      </c>
      <c r="AV700" s="94" t="e">
        <f t="shared" si="2104"/>
        <v>#REF!</v>
      </c>
      <c r="AW700" s="94" t="e">
        <f t="shared" si="2104"/>
        <v>#REF!</v>
      </c>
      <c r="AX700" s="94" t="e">
        <f t="shared" si="2104"/>
        <v>#REF!</v>
      </c>
      <c r="AY700" s="94" t="e">
        <f t="shared" si="2104"/>
        <v>#REF!</v>
      </c>
      <c r="AZ700" s="94" t="e">
        <f t="shared" si="2104"/>
        <v>#REF!</v>
      </c>
      <c r="BA700" s="79"/>
      <c r="BB700" s="80" t="e">
        <f t="shared" si="2052"/>
        <v>#REF!</v>
      </c>
      <c r="BC700" s="85" t="e">
        <f>BB700/BB634</f>
        <v>#REF!</v>
      </c>
      <c r="BD700" s="60"/>
      <c r="BE700" s="94"/>
      <c r="BF700" s="115"/>
      <c r="BG700" s="115"/>
      <c r="BH700" s="111"/>
      <c r="BI700" s="111"/>
      <c r="BJ700" s="112"/>
      <c r="BK700" s="111"/>
      <c r="BL700" s="60"/>
      <c r="BM700" s="94" t="e">
        <f t="shared" ref="BM700:BX700" si="2105">((BM634*$G700*--(AND($BF700=0,$BG700=0))+$BF700+BM634*$BG700)*--(BM$3&gt;=$BH700))*(1+$BJ700*--(BM$3&gt;=$BK700))*--(IFERROR(MOD(MONTH(BM$3),$BI700),0)=0)</f>
        <v>#REF!</v>
      </c>
      <c r="BN700" s="94" t="e">
        <f t="shared" si="2105"/>
        <v>#REF!</v>
      </c>
      <c r="BO700" s="94" t="e">
        <f t="shared" si="2105"/>
        <v>#REF!</v>
      </c>
      <c r="BP700" s="94" t="e">
        <f t="shared" si="2105"/>
        <v>#REF!</v>
      </c>
      <c r="BQ700" s="94" t="e">
        <f t="shared" si="2105"/>
        <v>#REF!</v>
      </c>
      <c r="BR700" s="94" t="e">
        <f t="shared" si="2105"/>
        <v>#REF!</v>
      </c>
      <c r="BS700" s="94" t="e">
        <f t="shared" si="2105"/>
        <v>#REF!</v>
      </c>
      <c r="BT700" s="94" t="e">
        <f t="shared" si="2105"/>
        <v>#REF!</v>
      </c>
      <c r="BU700" s="94" t="e">
        <f t="shared" si="2105"/>
        <v>#REF!</v>
      </c>
      <c r="BV700" s="94" t="e">
        <f t="shared" si="2105"/>
        <v>#REF!</v>
      </c>
      <c r="BW700" s="94" t="e">
        <f t="shared" si="2105"/>
        <v>#REF!</v>
      </c>
      <c r="BX700" s="94" t="e">
        <f t="shared" si="2105"/>
        <v>#REF!</v>
      </c>
      <c r="BY700" s="79"/>
      <c r="BZ700" s="80" t="e">
        <f t="shared" si="2056"/>
        <v>#REF!</v>
      </c>
      <c r="CA700" s="85" t="e">
        <f>BZ700/BZ634</f>
        <v>#REF!</v>
      </c>
      <c r="CB700" s="60"/>
      <c r="CC700" s="94" t="e">
        <f t="shared" ref="CC700:CN700" si="2106">((CC634*$G700*--(AND($BF700=0,$BG700=0))+$BF700+CC634*$BG700)*--(CC$3&gt;=$BH700))*(1+$BJ700*--(CC$3&gt;=$BK700))*--(IFERROR(MOD(MONTH(CC$3),$BI700),0)=0)</f>
        <v>#REF!</v>
      </c>
      <c r="CD700" s="94" t="e">
        <f t="shared" si="2106"/>
        <v>#REF!</v>
      </c>
      <c r="CE700" s="94" t="e">
        <f t="shared" si="2106"/>
        <v>#REF!</v>
      </c>
      <c r="CF700" s="94" t="e">
        <f t="shared" si="2106"/>
        <v>#REF!</v>
      </c>
      <c r="CG700" s="94" t="e">
        <f t="shared" si="2106"/>
        <v>#REF!</v>
      </c>
      <c r="CH700" s="94" t="e">
        <f t="shared" si="2106"/>
        <v>#REF!</v>
      </c>
      <c r="CI700" s="94" t="e">
        <f t="shared" si="2106"/>
        <v>#REF!</v>
      </c>
      <c r="CJ700" s="94" t="e">
        <f t="shared" si="2106"/>
        <v>#REF!</v>
      </c>
      <c r="CK700" s="94" t="e">
        <f t="shared" si="2106"/>
        <v>#REF!</v>
      </c>
      <c r="CL700" s="94" t="e">
        <f t="shared" si="2106"/>
        <v>#REF!</v>
      </c>
      <c r="CM700" s="94" t="e">
        <f t="shared" si="2106"/>
        <v>#REF!</v>
      </c>
      <c r="CN700" s="94" t="e">
        <f t="shared" si="2106"/>
        <v>#REF!</v>
      </c>
      <c r="CO700" s="79"/>
      <c r="CP700" s="80" t="e">
        <f t="shared" si="2058"/>
        <v>#REF!</v>
      </c>
      <c r="CQ700" s="85" t="e">
        <f>CP700/CP634</f>
        <v>#REF!</v>
      </c>
    </row>
    <row r="701" spans="1:95" ht="10.5" customHeight="1" outlineLevel="1" x14ac:dyDescent="0.25">
      <c r="A701" s="70" t="str">
        <f t="shared" si="2094"/>
        <v>DespesaCheque especial</v>
      </c>
      <c r="B701" s="114" t="s">
        <v>53</v>
      </c>
      <c r="C701" s="78" t="s">
        <v>295</v>
      </c>
      <c r="D701" s="79" t="s">
        <v>167</v>
      </c>
      <c r="E701" s="79" t="e">
        <f>D632</f>
        <v>#REF!</v>
      </c>
      <c r="F701" s="79"/>
      <c r="G701" s="85">
        <v>0</v>
      </c>
      <c r="H701" s="79"/>
      <c r="I701" s="94">
        <v>0</v>
      </c>
      <c r="J701" s="94">
        <v>0</v>
      </c>
      <c r="K701" s="94">
        <v>0</v>
      </c>
      <c r="L701" s="94">
        <v>0</v>
      </c>
      <c r="M701" s="94">
        <v>0</v>
      </c>
      <c r="N701" s="94">
        <v>0</v>
      </c>
      <c r="O701" s="94">
        <v>0</v>
      </c>
      <c r="P701" s="94">
        <v>0</v>
      </c>
      <c r="Q701" s="94">
        <v>0</v>
      </c>
      <c r="R701" s="94">
        <v>0</v>
      </c>
      <c r="S701" s="94">
        <v>0</v>
      </c>
      <c r="T701" s="94">
        <v>0</v>
      </c>
      <c r="U701" s="79"/>
      <c r="V701" s="80">
        <f t="shared" si="2049"/>
        <v>0</v>
      </c>
      <c r="W701" s="85" t="e">
        <f>V701/V634</f>
        <v>#REF!</v>
      </c>
      <c r="X701" s="60"/>
      <c r="Y701" s="94" t="e">
        <f t="shared" ref="Y701:AJ701" si="2107">((Y634*$G701*--(AND($BF701=0,$BG701=0))+$BF701+Y634*$BG701)*--(Y$3&gt;=$BH701))*(1+$BJ701*--(Y$3&gt;=$BK701))*--(IFERROR(MOD(MONTH(Y$3),$BI701),0)=0)</f>
        <v>#REF!</v>
      </c>
      <c r="Z701" s="94" t="e">
        <f t="shared" si="2107"/>
        <v>#REF!</v>
      </c>
      <c r="AA701" s="94" t="e">
        <f t="shared" si="2107"/>
        <v>#REF!</v>
      </c>
      <c r="AB701" s="94" t="e">
        <f t="shared" si="2107"/>
        <v>#REF!</v>
      </c>
      <c r="AC701" s="94" t="e">
        <f t="shared" si="2107"/>
        <v>#REF!</v>
      </c>
      <c r="AD701" s="94" t="e">
        <f t="shared" si="2107"/>
        <v>#REF!</v>
      </c>
      <c r="AE701" s="94" t="e">
        <f t="shared" si="2107"/>
        <v>#REF!</v>
      </c>
      <c r="AF701" s="94" t="e">
        <f t="shared" si="2107"/>
        <v>#REF!</v>
      </c>
      <c r="AG701" s="94" t="e">
        <f t="shared" si="2107"/>
        <v>#REF!</v>
      </c>
      <c r="AH701" s="94" t="e">
        <f t="shared" si="2107"/>
        <v>#REF!</v>
      </c>
      <c r="AI701" s="94" t="e">
        <f t="shared" si="2107"/>
        <v>#REF!</v>
      </c>
      <c r="AJ701" s="94" t="e">
        <f t="shared" si="2107"/>
        <v>#REF!</v>
      </c>
      <c r="AK701" s="79"/>
      <c r="AL701" s="80" t="e">
        <f t="shared" si="2050"/>
        <v>#REF!</v>
      </c>
      <c r="AM701" s="85" t="e">
        <f>AL701/AL634</f>
        <v>#REF!</v>
      </c>
      <c r="AN701" s="60" t="e">
        <f>D632&amp;D701</f>
        <v>#REF!</v>
      </c>
      <c r="AO701" s="94" t="e">
        <f t="shared" ref="AO701:AZ701" si="2108">((AO634*$G701*--(AND($BF701=0,$BG701=0))+$BF701+AO634*$BG701)*--(AO$3&gt;=$BH701))*(1+$BJ701*--(AO$3&gt;=$BK701))*--(IFERROR(MOD(MONTH(AO$3),$BI701),0)=0)</f>
        <v>#REF!</v>
      </c>
      <c r="AP701" s="94" t="e">
        <f t="shared" si="2108"/>
        <v>#REF!</v>
      </c>
      <c r="AQ701" s="94" t="e">
        <f t="shared" si="2108"/>
        <v>#REF!</v>
      </c>
      <c r="AR701" s="94" t="e">
        <f t="shared" si="2108"/>
        <v>#REF!</v>
      </c>
      <c r="AS701" s="94" t="e">
        <f t="shared" si="2108"/>
        <v>#REF!</v>
      </c>
      <c r="AT701" s="94" t="e">
        <f t="shared" si="2108"/>
        <v>#REF!</v>
      </c>
      <c r="AU701" s="94" t="e">
        <f t="shared" si="2108"/>
        <v>#REF!</v>
      </c>
      <c r="AV701" s="94" t="e">
        <f t="shared" si="2108"/>
        <v>#REF!</v>
      </c>
      <c r="AW701" s="94" t="e">
        <f t="shared" si="2108"/>
        <v>#REF!</v>
      </c>
      <c r="AX701" s="94" t="e">
        <f t="shared" si="2108"/>
        <v>#REF!</v>
      </c>
      <c r="AY701" s="94" t="e">
        <f t="shared" si="2108"/>
        <v>#REF!</v>
      </c>
      <c r="AZ701" s="94" t="e">
        <f t="shared" si="2108"/>
        <v>#REF!</v>
      </c>
      <c r="BA701" s="79"/>
      <c r="BB701" s="80" t="e">
        <f t="shared" si="2052"/>
        <v>#REF!</v>
      </c>
      <c r="BC701" s="85" t="e">
        <f>BB701/BB634</f>
        <v>#REF!</v>
      </c>
      <c r="BD701" s="60"/>
      <c r="BE701" s="94"/>
      <c r="BF701" s="115"/>
      <c r="BG701" s="115"/>
      <c r="BH701" s="111"/>
      <c r="BI701" s="111"/>
      <c r="BJ701" s="112"/>
      <c r="BK701" s="111"/>
      <c r="BL701" s="60"/>
      <c r="BM701" s="94" t="e">
        <f t="shared" ref="BM701:BX701" si="2109">((BM634*$G701*--(AND($BF701=0,$BG701=0))+$BF701+BM634*$BG701)*--(BM$3&gt;=$BH701))*(1+$BJ701*--(BM$3&gt;=$BK701))*--(IFERROR(MOD(MONTH(BM$3),$BI701),0)=0)</f>
        <v>#REF!</v>
      </c>
      <c r="BN701" s="94" t="e">
        <f t="shared" si="2109"/>
        <v>#REF!</v>
      </c>
      <c r="BO701" s="94" t="e">
        <f t="shared" si="2109"/>
        <v>#REF!</v>
      </c>
      <c r="BP701" s="94" t="e">
        <f t="shared" si="2109"/>
        <v>#REF!</v>
      </c>
      <c r="BQ701" s="94" t="e">
        <f t="shared" si="2109"/>
        <v>#REF!</v>
      </c>
      <c r="BR701" s="94" t="e">
        <f t="shared" si="2109"/>
        <v>#REF!</v>
      </c>
      <c r="BS701" s="94" t="e">
        <f t="shared" si="2109"/>
        <v>#REF!</v>
      </c>
      <c r="BT701" s="94" t="e">
        <f t="shared" si="2109"/>
        <v>#REF!</v>
      </c>
      <c r="BU701" s="94" t="e">
        <f t="shared" si="2109"/>
        <v>#REF!</v>
      </c>
      <c r="BV701" s="94" t="e">
        <f t="shared" si="2109"/>
        <v>#REF!</v>
      </c>
      <c r="BW701" s="94" t="e">
        <f t="shared" si="2109"/>
        <v>#REF!</v>
      </c>
      <c r="BX701" s="94" t="e">
        <f t="shared" si="2109"/>
        <v>#REF!</v>
      </c>
      <c r="BY701" s="79"/>
      <c r="BZ701" s="80" t="e">
        <f t="shared" si="2056"/>
        <v>#REF!</v>
      </c>
      <c r="CA701" s="85" t="e">
        <f>BZ701/BZ634</f>
        <v>#REF!</v>
      </c>
      <c r="CB701" s="60"/>
      <c r="CC701" s="94" t="e">
        <f t="shared" ref="CC701:CN701" si="2110">((CC634*$G701*--(AND($BF701=0,$BG701=0))+$BF701+CC634*$BG701)*--(CC$3&gt;=$BH701))*(1+$BJ701*--(CC$3&gt;=$BK701))*--(IFERROR(MOD(MONTH(CC$3),$BI701),0)=0)</f>
        <v>#REF!</v>
      </c>
      <c r="CD701" s="94" t="e">
        <f t="shared" si="2110"/>
        <v>#REF!</v>
      </c>
      <c r="CE701" s="94" t="e">
        <f t="shared" si="2110"/>
        <v>#REF!</v>
      </c>
      <c r="CF701" s="94" t="e">
        <f t="shared" si="2110"/>
        <v>#REF!</v>
      </c>
      <c r="CG701" s="94" t="e">
        <f t="shared" si="2110"/>
        <v>#REF!</v>
      </c>
      <c r="CH701" s="94" t="e">
        <f t="shared" si="2110"/>
        <v>#REF!</v>
      </c>
      <c r="CI701" s="94" t="e">
        <f t="shared" si="2110"/>
        <v>#REF!</v>
      </c>
      <c r="CJ701" s="94" t="e">
        <f t="shared" si="2110"/>
        <v>#REF!</v>
      </c>
      <c r="CK701" s="94" t="e">
        <f t="shared" si="2110"/>
        <v>#REF!</v>
      </c>
      <c r="CL701" s="94" t="e">
        <f t="shared" si="2110"/>
        <v>#REF!</v>
      </c>
      <c r="CM701" s="94" t="e">
        <f t="shared" si="2110"/>
        <v>#REF!</v>
      </c>
      <c r="CN701" s="94" t="e">
        <f t="shared" si="2110"/>
        <v>#REF!</v>
      </c>
      <c r="CO701" s="79"/>
      <c r="CP701" s="80" t="e">
        <f t="shared" si="2058"/>
        <v>#REF!</v>
      </c>
      <c r="CQ701" s="85" t="e">
        <f>CP701/CP634</f>
        <v>#REF!</v>
      </c>
    </row>
    <row r="702" spans="1:95" ht="10.5" customHeight="1" x14ac:dyDescent="0.25">
      <c r="A702" s="70" t="str">
        <f t="shared" si="2094"/>
        <v>DespesaIRPJ</v>
      </c>
      <c r="B702" s="114" t="s">
        <v>53</v>
      </c>
      <c r="C702" s="75" t="s">
        <v>168</v>
      </c>
      <c r="D702" s="92" t="s">
        <v>168</v>
      </c>
      <c r="E702" s="92" t="e">
        <f>D632</f>
        <v>#REF!</v>
      </c>
      <c r="F702" s="60"/>
      <c r="G702" s="66">
        <v>0</v>
      </c>
      <c r="H702" s="60"/>
      <c r="I702" s="65">
        <v>0</v>
      </c>
      <c r="J702" s="65">
        <v>0</v>
      </c>
      <c r="K702" s="65">
        <v>0</v>
      </c>
      <c r="L702" s="65">
        <v>0</v>
      </c>
      <c r="M702" s="65">
        <v>0</v>
      </c>
      <c r="N702" s="65">
        <v>0</v>
      </c>
      <c r="O702" s="65">
        <v>0</v>
      </c>
      <c r="P702" s="65">
        <v>0</v>
      </c>
      <c r="Q702" s="65">
        <v>0</v>
      </c>
      <c r="R702" s="65">
        <v>0</v>
      </c>
      <c r="S702" s="65">
        <v>0</v>
      </c>
      <c r="T702" s="65">
        <v>0</v>
      </c>
      <c r="U702" s="60"/>
      <c r="V702" s="65">
        <f t="shared" si="2049"/>
        <v>0</v>
      </c>
      <c r="W702" s="66" t="e">
        <f>V702/V634</f>
        <v>#REF!</v>
      </c>
      <c r="X702" s="60"/>
      <c r="Y702" s="65" t="e">
        <f t="shared" ref="Y702:AJ702" si="2111">((Y634*$G702*--(AND($BF702=0,$BG702=0))+$BF702+Y634*$BG702)*--(Y$3&gt;=$BH702))*(1+$BJ702*--(Y$3&gt;=$BK702))*--(IFERROR(MOD(MONTH(Y$3),$BI702),0)=0)</f>
        <v>#REF!</v>
      </c>
      <c r="Z702" s="65" t="e">
        <f t="shared" si="2111"/>
        <v>#REF!</v>
      </c>
      <c r="AA702" s="65" t="e">
        <f t="shared" si="2111"/>
        <v>#REF!</v>
      </c>
      <c r="AB702" s="65" t="e">
        <f t="shared" si="2111"/>
        <v>#REF!</v>
      </c>
      <c r="AC702" s="65" t="e">
        <f t="shared" si="2111"/>
        <v>#REF!</v>
      </c>
      <c r="AD702" s="65" t="e">
        <f t="shared" si="2111"/>
        <v>#REF!</v>
      </c>
      <c r="AE702" s="65" t="e">
        <f t="shared" si="2111"/>
        <v>#REF!</v>
      </c>
      <c r="AF702" s="65" t="e">
        <f t="shared" si="2111"/>
        <v>#REF!</v>
      </c>
      <c r="AG702" s="65" t="e">
        <f t="shared" si="2111"/>
        <v>#REF!</v>
      </c>
      <c r="AH702" s="65" t="e">
        <f t="shared" si="2111"/>
        <v>#REF!</v>
      </c>
      <c r="AI702" s="65" t="e">
        <f t="shared" si="2111"/>
        <v>#REF!</v>
      </c>
      <c r="AJ702" s="65" t="e">
        <f t="shared" si="2111"/>
        <v>#REF!</v>
      </c>
      <c r="AK702" s="60"/>
      <c r="AL702" s="65" t="e">
        <f t="shared" si="2050"/>
        <v>#REF!</v>
      </c>
      <c r="AM702" s="66" t="e">
        <f>AL702/AL634</f>
        <v>#REF!</v>
      </c>
      <c r="AN702" s="60" t="e">
        <f>D632&amp;D702</f>
        <v>#REF!</v>
      </c>
      <c r="AO702" s="65" t="e">
        <f t="shared" ref="AO702:AZ702" si="2112">((AO634*$G702*--(AND($BF702=0,$BG702=0))+$BF702+AO634*$BG702)*--(AO$3&gt;=$BH702))*(1+$BJ702*--(AO$3&gt;=$BK702))*--(IFERROR(MOD(MONTH(AO$3),$BI702),0)=0)</f>
        <v>#REF!</v>
      </c>
      <c r="AP702" s="65" t="e">
        <f t="shared" si="2112"/>
        <v>#REF!</v>
      </c>
      <c r="AQ702" s="65" t="e">
        <f t="shared" si="2112"/>
        <v>#REF!</v>
      </c>
      <c r="AR702" s="65" t="e">
        <f t="shared" si="2112"/>
        <v>#REF!</v>
      </c>
      <c r="AS702" s="65" t="e">
        <f t="shared" si="2112"/>
        <v>#REF!</v>
      </c>
      <c r="AT702" s="65" t="e">
        <f t="shared" si="2112"/>
        <v>#REF!</v>
      </c>
      <c r="AU702" s="65" t="e">
        <f t="shared" si="2112"/>
        <v>#REF!</v>
      </c>
      <c r="AV702" s="65" t="e">
        <f t="shared" si="2112"/>
        <v>#REF!</v>
      </c>
      <c r="AW702" s="65" t="e">
        <f t="shared" si="2112"/>
        <v>#REF!</v>
      </c>
      <c r="AX702" s="65" t="e">
        <f t="shared" si="2112"/>
        <v>#REF!</v>
      </c>
      <c r="AY702" s="65" t="e">
        <f t="shared" si="2112"/>
        <v>#REF!</v>
      </c>
      <c r="AZ702" s="65" t="e">
        <f t="shared" si="2112"/>
        <v>#REF!</v>
      </c>
      <c r="BA702" s="60"/>
      <c r="BB702" s="65" t="e">
        <f t="shared" si="2052"/>
        <v>#REF!</v>
      </c>
      <c r="BC702" s="66" t="e">
        <f>BB702/BB634</f>
        <v>#REF!</v>
      </c>
      <c r="BD702" s="60"/>
      <c r="BE702" s="66"/>
      <c r="BF702" s="105"/>
      <c r="BG702" s="105"/>
      <c r="BH702" s="107"/>
      <c r="BI702" s="107"/>
      <c r="BJ702" s="77"/>
      <c r="BK702" s="107"/>
      <c r="BL702" s="60"/>
      <c r="BM702" s="65" t="e">
        <f t="shared" ref="BM702:BX702" si="2113">((BM634*$G702*--(AND($BF702=0,$BG702=0))+$BF702+BM634*$BG702)*--(BM$3&gt;=$BH702))*(1+$BJ702*--(BM$3&gt;=$BK702))*--(IFERROR(MOD(MONTH(BM$3),$BI702),0)=0)</f>
        <v>#REF!</v>
      </c>
      <c r="BN702" s="65" t="e">
        <f t="shared" si="2113"/>
        <v>#REF!</v>
      </c>
      <c r="BO702" s="65" t="e">
        <f t="shared" si="2113"/>
        <v>#REF!</v>
      </c>
      <c r="BP702" s="65" t="e">
        <f t="shared" si="2113"/>
        <v>#REF!</v>
      </c>
      <c r="BQ702" s="65" t="e">
        <f t="shared" si="2113"/>
        <v>#REF!</v>
      </c>
      <c r="BR702" s="65" t="e">
        <f t="shared" si="2113"/>
        <v>#REF!</v>
      </c>
      <c r="BS702" s="65" t="e">
        <f t="shared" si="2113"/>
        <v>#REF!</v>
      </c>
      <c r="BT702" s="65" t="e">
        <f t="shared" si="2113"/>
        <v>#REF!</v>
      </c>
      <c r="BU702" s="65" t="e">
        <f t="shared" si="2113"/>
        <v>#REF!</v>
      </c>
      <c r="BV702" s="65" t="e">
        <f t="shared" si="2113"/>
        <v>#REF!</v>
      </c>
      <c r="BW702" s="65" t="e">
        <f t="shared" si="2113"/>
        <v>#REF!</v>
      </c>
      <c r="BX702" s="65" t="e">
        <f t="shared" si="2113"/>
        <v>#REF!</v>
      </c>
      <c r="BY702" s="60"/>
      <c r="BZ702" s="65" t="e">
        <f t="shared" si="2056"/>
        <v>#REF!</v>
      </c>
      <c r="CA702" s="66" t="e">
        <f>BZ702/BZ634</f>
        <v>#REF!</v>
      </c>
      <c r="CB702" s="60"/>
      <c r="CC702" s="65" t="e">
        <f t="shared" ref="CC702:CN702" si="2114">((CC634*$G702*--(AND($BF702=0,$BG702=0))+$BF702+CC634*$BG702)*--(CC$3&gt;=$BH702))*(1+$BJ702*--(CC$3&gt;=$BK702))*--(IFERROR(MOD(MONTH(CC$3),$BI702),0)=0)</f>
        <v>#REF!</v>
      </c>
      <c r="CD702" s="65" t="e">
        <f t="shared" si="2114"/>
        <v>#REF!</v>
      </c>
      <c r="CE702" s="65" t="e">
        <f t="shared" si="2114"/>
        <v>#REF!</v>
      </c>
      <c r="CF702" s="65" t="e">
        <f t="shared" si="2114"/>
        <v>#REF!</v>
      </c>
      <c r="CG702" s="65" t="e">
        <f t="shared" si="2114"/>
        <v>#REF!</v>
      </c>
      <c r="CH702" s="65" t="e">
        <f t="shared" si="2114"/>
        <v>#REF!</v>
      </c>
      <c r="CI702" s="65" t="e">
        <f t="shared" si="2114"/>
        <v>#REF!</v>
      </c>
      <c r="CJ702" s="65" t="e">
        <f t="shared" si="2114"/>
        <v>#REF!</v>
      </c>
      <c r="CK702" s="65" t="e">
        <f t="shared" si="2114"/>
        <v>#REF!</v>
      </c>
      <c r="CL702" s="65" t="e">
        <f t="shared" si="2114"/>
        <v>#REF!</v>
      </c>
      <c r="CM702" s="65" t="e">
        <f t="shared" si="2114"/>
        <v>#REF!</v>
      </c>
      <c r="CN702" s="65" t="e">
        <f t="shared" si="2114"/>
        <v>#REF!</v>
      </c>
      <c r="CO702" s="60"/>
      <c r="CP702" s="65" t="e">
        <f t="shared" si="2058"/>
        <v>#REF!</v>
      </c>
      <c r="CQ702" s="66" t="e">
        <f>CP702/CP634</f>
        <v>#REF!</v>
      </c>
    </row>
    <row r="703" spans="1:95" ht="10.5" customHeight="1" x14ac:dyDescent="0.25">
      <c r="A703" s="70" t="str">
        <f t="shared" si="2094"/>
        <v>DespesaCSLL</v>
      </c>
      <c r="B703" s="114" t="s">
        <v>53</v>
      </c>
      <c r="C703" s="75" t="s">
        <v>296</v>
      </c>
      <c r="D703" s="92" t="s">
        <v>169</v>
      </c>
      <c r="E703" s="92" t="e">
        <f>D632</f>
        <v>#REF!</v>
      </c>
      <c r="F703" s="60"/>
      <c r="G703" s="66">
        <v>0</v>
      </c>
      <c r="H703" s="60"/>
      <c r="I703" s="65">
        <v>0</v>
      </c>
      <c r="J703" s="65">
        <v>0</v>
      </c>
      <c r="K703" s="65">
        <v>0</v>
      </c>
      <c r="L703" s="65">
        <v>0</v>
      </c>
      <c r="M703" s="65">
        <v>0</v>
      </c>
      <c r="N703" s="65">
        <v>0</v>
      </c>
      <c r="O703" s="65">
        <v>0</v>
      </c>
      <c r="P703" s="65">
        <v>0</v>
      </c>
      <c r="Q703" s="65">
        <v>0</v>
      </c>
      <c r="R703" s="65">
        <v>0</v>
      </c>
      <c r="S703" s="65">
        <v>0</v>
      </c>
      <c r="T703" s="65">
        <v>0</v>
      </c>
      <c r="U703" s="60"/>
      <c r="V703" s="65">
        <f t="shared" si="2049"/>
        <v>0</v>
      </c>
      <c r="W703" s="66" t="e">
        <f>V703/V634</f>
        <v>#REF!</v>
      </c>
      <c r="X703" s="60"/>
      <c r="Y703" s="65" t="e">
        <f t="shared" ref="Y703:AJ703" si="2115">((Y634*$G703*--(AND($BF703=0,$BG703=0))+$BF703+Y634*$BG703)*--(Y$3&gt;=$BH703))*(1+$BJ703*--(Y$3&gt;=$BK703))*--(IFERROR(MOD(MONTH(Y$3),$BI703),0)=0)</f>
        <v>#REF!</v>
      </c>
      <c r="Z703" s="65" t="e">
        <f t="shared" si="2115"/>
        <v>#REF!</v>
      </c>
      <c r="AA703" s="65" t="e">
        <f t="shared" si="2115"/>
        <v>#REF!</v>
      </c>
      <c r="AB703" s="65" t="e">
        <f t="shared" si="2115"/>
        <v>#REF!</v>
      </c>
      <c r="AC703" s="65" t="e">
        <f t="shared" si="2115"/>
        <v>#REF!</v>
      </c>
      <c r="AD703" s="65" t="e">
        <f t="shared" si="2115"/>
        <v>#REF!</v>
      </c>
      <c r="AE703" s="65" t="e">
        <f t="shared" si="2115"/>
        <v>#REF!</v>
      </c>
      <c r="AF703" s="65" t="e">
        <f t="shared" si="2115"/>
        <v>#REF!</v>
      </c>
      <c r="AG703" s="65" t="e">
        <f t="shared" si="2115"/>
        <v>#REF!</v>
      </c>
      <c r="AH703" s="65" t="e">
        <f t="shared" si="2115"/>
        <v>#REF!</v>
      </c>
      <c r="AI703" s="65" t="e">
        <f t="shared" si="2115"/>
        <v>#REF!</v>
      </c>
      <c r="AJ703" s="65" t="e">
        <f t="shared" si="2115"/>
        <v>#REF!</v>
      </c>
      <c r="AK703" s="60"/>
      <c r="AL703" s="65" t="e">
        <f t="shared" si="2050"/>
        <v>#REF!</v>
      </c>
      <c r="AM703" s="66" t="e">
        <f>AL703/AL634</f>
        <v>#REF!</v>
      </c>
      <c r="AN703" s="60" t="e">
        <f>D632&amp;D703</f>
        <v>#REF!</v>
      </c>
      <c r="AO703" s="65" t="e">
        <f t="shared" ref="AO703:AZ703" si="2116">((AO634*$G703*--(AND($BF703=0,$BG703=0))+$BF703+AO634*$BG703)*--(AO$3&gt;=$BH703))*(1+$BJ703*--(AO$3&gt;=$BK703))*--(IFERROR(MOD(MONTH(AO$3),$BI703),0)=0)</f>
        <v>#REF!</v>
      </c>
      <c r="AP703" s="65" t="e">
        <f t="shared" si="2116"/>
        <v>#REF!</v>
      </c>
      <c r="AQ703" s="65" t="e">
        <f t="shared" si="2116"/>
        <v>#REF!</v>
      </c>
      <c r="AR703" s="65" t="e">
        <f t="shared" si="2116"/>
        <v>#REF!</v>
      </c>
      <c r="AS703" s="65" t="e">
        <f t="shared" si="2116"/>
        <v>#REF!</v>
      </c>
      <c r="AT703" s="65" t="e">
        <f t="shared" si="2116"/>
        <v>#REF!</v>
      </c>
      <c r="AU703" s="65" t="e">
        <f t="shared" si="2116"/>
        <v>#REF!</v>
      </c>
      <c r="AV703" s="65" t="e">
        <f t="shared" si="2116"/>
        <v>#REF!</v>
      </c>
      <c r="AW703" s="65" t="e">
        <f t="shared" si="2116"/>
        <v>#REF!</v>
      </c>
      <c r="AX703" s="65" t="e">
        <f t="shared" si="2116"/>
        <v>#REF!</v>
      </c>
      <c r="AY703" s="65" t="e">
        <f t="shared" si="2116"/>
        <v>#REF!</v>
      </c>
      <c r="AZ703" s="65" t="e">
        <f t="shared" si="2116"/>
        <v>#REF!</v>
      </c>
      <c r="BA703" s="60"/>
      <c r="BB703" s="65" t="e">
        <f t="shared" si="2052"/>
        <v>#REF!</v>
      </c>
      <c r="BC703" s="66" t="e">
        <f>BB703/BB634</f>
        <v>#REF!</v>
      </c>
      <c r="BD703" s="60"/>
      <c r="BE703" s="66"/>
      <c r="BF703" s="105"/>
      <c r="BG703" s="77"/>
      <c r="BH703" s="107"/>
      <c r="BI703" s="107"/>
      <c r="BJ703" s="77"/>
      <c r="BK703" s="107"/>
      <c r="BL703" s="60"/>
      <c r="BM703" s="65" t="e">
        <f t="shared" ref="BM703:BX703" si="2117">((BM634*$G703*--(AND($BF703=0,$BG703=0))+$BF703+BM634*$BG703)*--(BM$3&gt;=$BH703))*(1+$BJ703*--(BM$3&gt;=$BK703))*--(IFERROR(MOD(MONTH(BM$3),$BI703),0)=0)</f>
        <v>#REF!</v>
      </c>
      <c r="BN703" s="65" t="e">
        <f t="shared" si="2117"/>
        <v>#REF!</v>
      </c>
      <c r="BO703" s="65" t="e">
        <f t="shared" si="2117"/>
        <v>#REF!</v>
      </c>
      <c r="BP703" s="65" t="e">
        <f t="shared" si="2117"/>
        <v>#REF!</v>
      </c>
      <c r="BQ703" s="65" t="e">
        <f t="shared" si="2117"/>
        <v>#REF!</v>
      </c>
      <c r="BR703" s="65" t="e">
        <f t="shared" si="2117"/>
        <v>#REF!</v>
      </c>
      <c r="BS703" s="65" t="e">
        <f t="shared" si="2117"/>
        <v>#REF!</v>
      </c>
      <c r="BT703" s="65" t="e">
        <f t="shared" si="2117"/>
        <v>#REF!</v>
      </c>
      <c r="BU703" s="65" t="e">
        <f t="shared" si="2117"/>
        <v>#REF!</v>
      </c>
      <c r="BV703" s="65" t="e">
        <f t="shared" si="2117"/>
        <v>#REF!</v>
      </c>
      <c r="BW703" s="65" t="e">
        <f t="shared" si="2117"/>
        <v>#REF!</v>
      </c>
      <c r="BX703" s="65" t="e">
        <f t="shared" si="2117"/>
        <v>#REF!</v>
      </c>
      <c r="BY703" s="60"/>
      <c r="BZ703" s="65" t="e">
        <f t="shared" si="2056"/>
        <v>#REF!</v>
      </c>
      <c r="CA703" s="66" t="e">
        <f>BZ703/BZ634</f>
        <v>#REF!</v>
      </c>
      <c r="CB703" s="60"/>
      <c r="CC703" s="65" t="e">
        <f t="shared" ref="CC703:CN703" si="2118">((CC634*$G703*--(AND($BF703=0,$BG703=0))+$BF703+CC634*$BG703)*--(CC$3&gt;=$BH703))*(1+$BJ703*--(CC$3&gt;=$BK703))*--(IFERROR(MOD(MONTH(CC$3),$BI703),0)=0)</f>
        <v>#REF!</v>
      </c>
      <c r="CD703" s="65" t="e">
        <f t="shared" si="2118"/>
        <v>#REF!</v>
      </c>
      <c r="CE703" s="65" t="e">
        <f t="shared" si="2118"/>
        <v>#REF!</v>
      </c>
      <c r="CF703" s="65" t="e">
        <f t="shared" si="2118"/>
        <v>#REF!</v>
      </c>
      <c r="CG703" s="65" t="e">
        <f t="shared" si="2118"/>
        <v>#REF!</v>
      </c>
      <c r="CH703" s="65" t="e">
        <f t="shared" si="2118"/>
        <v>#REF!</v>
      </c>
      <c r="CI703" s="65" t="e">
        <f t="shared" si="2118"/>
        <v>#REF!</v>
      </c>
      <c r="CJ703" s="65" t="e">
        <f t="shared" si="2118"/>
        <v>#REF!</v>
      </c>
      <c r="CK703" s="65" t="e">
        <f t="shared" si="2118"/>
        <v>#REF!</v>
      </c>
      <c r="CL703" s="65" t="e">
        <f t="shared" si="2118"/>
        <v>#REF!</v>
      </c>
      <c r="CM703" s="65" t="e">
        <f t="shared" si="2118"/>
        <v>#REF!</v>
      </c>
      <c r="CN703" s="65" t="e">
        <f t="shared" si="2118"/>
        <v>#REF!</v>
      </c>
      <c r="CO703" s="60"/>
      <c r="CP703" s="65" t="e">
        <f t="shared" si="2058"/>
        <v>#REF!</v>
      </c>
      <c r="CQ703" s="66" t="e">
        <f>CP703/CP634</f>
        <v>#REF!</v>
      </c>
    </row>
    <row r="704" spans="1:95" ht="10.5" customHeight="1" x14ac:dyDescent="0.25">
      <c r="A704" s="70" t="str">
        <f t="shared" si="2094"/>
        <v>DespesaEmpréstimos</v>
      </c>
      <c r="B704" s="114" t="s">
        <v>53</v>
      </c>
      <c r="C704" s="70" t="s">
        <v>297</v>
      </c>
      <c r="D704" s="92" t="s">
        <v>170</v>
      </c>
      <c r="E704" s="92" t="e">
        <f>D632</f>
        <v>#REF!</v>
      </c>
      <c r="F704" s="60"/>
      <c r="G704" s="66">
        <v>0</v>
      </c>
      <c r="H704" s="60"/>
      <c r="I704" s="65">
        <v>0</v>
      </c>
      <c r="J704" s="65">
        <v>0</v>
      </c>
      <c r="K704" s="65">
        <v>0</v>
      </c>
      <c r="L704" s="65">
        <v>0</v>
      </c>
      <c r="M704" s="65">
        <v>0</v>
      </c>
      <c r="N704" s="65">
        <v>0</v>
      </c>
      <c r="O704" s="65">
        <v>0</v>
      </c>
      <c r="P704" s="65">
        <v>0</v>
      </c>
      <c r="Q704" s="65">
        <v>0</v>
      </c>
      <c r="R704" s="65">
        <v>0</v>
      </c>
      <c r="S704" s="65">
        <v>0</v>
      </c>
      <c r="T704" s="65">
        <v>0</v>
      </c>
      <c r="U704" s="60"/>
      <c r="V704" s="65">
        <f t="shared" si="2049"/>
        <v>0</v>
      </c>
      <c r="W704" s="66" t="e">
        <f>V704/V634</f>
        <v>#REF!</v>
      </c>
      <c r="X704" s="60"/>
      <c r="Y704" s="65" t="e">
        <f t="shared" ref="Y704:AJ704" si="2119">((Y634*$G704*--(AND($BF704=0,$BG704=0))+$BF704+Y634*$BG704)*--(Y$3&gt;=$BH704))*(1+$BJ704*--(Y$3&gt;=$BK704))*--(IFERROR(MOD(MONTH(Y$3),$BI704),0)=0)</f>
        <v>#REF!</v>
      </c>
      <c r="Z704" s="65" t="e">
        <f t="shared" si="2119"/>
        <v>#REF!</v>
      </c>
      <c r="AA704" s="65" t="e">
        <f t="shared" si="2119"/>
        <v>#REF!</v>
      </c>
      <c r="AB704" s="65" t="e">
        <f t="shared" si="2119"/>
        <v>#REF!</v>
      </c>
      <c r="AC704" s="65" t="e">
        <f t="shared" si="2119"/>
        <v>#REF!</v>
      </c>
      <c r="AD704" s="65" t="e">
        <f t="shared" si="2119"/>
        <v>#REF!</v>
      </c>
      <c r="AE704" s="65" t="e">
        <f t="shared" si="2119"/>
        <v>#REF!</v>
      </c>
      <c r="AF704" s="65" t="e">
        <f t="shared" si="2119"/>
        <v>#REF!</v>
      </c>
      <c r="AG704" s="65" t="e">
        <f t="shared" si="2119"/>
        <v>#REF!</v>
      </c>
      <c r="AH704" s="65" t="e">
        <f t="shared" si="2119"/>
        <v>#REF!</v>
      </c>
      <c r="AI704" s="65" t="e">
        <f t="shared" si="2119"/>
        <v>#REF!</v>
      </c>
      <c r="AJ704" s="65" t="e">
        <f t="shared" si="2119"/>
        <v>#REF!</v>
      </c>
      <c r="AK704" s="60"/>
      <c r="AL704" s="65" t="e">
        <f t="shared" si="2050"/>
        <v>#REF!</v>
      </c>
      <c r="AM704" s="66" t="e">
        <f>AL704/AL634</f>
        <v>#REF!</v>
      </c>
      <c r="AN704" s="60" t="e">
        <f>D632&amp;D704</f>
        <v>#REF!</v>
      </c>
      <c r="AO704" s="65" t="e">
        <f t="shared" ref="AO704:AZ704" si="2120">((AO634*$G704*--(AND($BF704=0,$BG704=0))+$BF704+AO634*$BG704)*--(AO$3&gt;=$BH704))*(1+$BJ704*--(AO$3&gt;=$BK704))*--(IFERROR(MOD(MONTH(AO$3),$BI704),0)=0)</f>
        <v>#REF!</v>
      </c>
      <c r="AP704" s="65" t="e">
        <f t="shared" si="2120"/>
        <v>#REF!</v>
      </c>
      <c r="AQ704" s="65" t="e">
        <f t="shared" si="2120"/>
        <v>#REF!</v>
      </c>
      <c r="AR704" s="65" t="e">
        <f t="shared" si="2120"/>
        <v>#REF!</v>
      </c>
      <c r="AS704" s="65" t="e">
        <f t="shared" si="2120"/>
        <v>#REF!</v>
      </c>
      <c r="AT704" s="65" t="e">
        <f t="shared" si="2120"/>
        <v>#REF!</v>
      </c>
      <c r="AU704" s="65" t="e">
        <f t="shared" si="2120"/>
        <v>#REF!</v>
      </c>
      <c r="AV704" s="65" t="e">
        <f t="shared" si="2120"/>
        <v>#REF!</v>
      </c>
      <c r="AW704" s="65" t="e">
        <f t="shared" si="2120"/>
        <v>#REF!</v>
      </c>
      <c r="AX704" s="65" t="e">
        <f t="shared" si="2120"/>
        <v>#REF!</v>
      </c>
      <c r="AY704" s="65" t="e">
        <f t="shared" si="2120"/>
        <v>#REF!</v>
      </c>
      <c r="AZ704" s="65" t="e">
        <f t="shared" si="2120"/>
        <v>#REF!</v>
      </c>
      <c r="BA704" s="60"/>
      <c r="BB704" s="65" t="e">
        <f t="shared" si="2052"/>
        <v>#REF!</v>
      </c>
      <c r="BC704" s="66" t="e">
        <f>BB704/BB634</f>
        <v>#REF!</v>
      </c>
      <c r="BD704" s="60"/>
      <c r="BE704" s="65"/>
      <c r="BF704" s="105"/>
      <c r="BG704" s="105"/>
      <c r="BH704" s="107"/>
      <c r="BI704" s="107"/>
      <c r="BJ704" s="77"/>
      <c r="BK704" s="107"/>
      <c r="BL704" s="60"/>
      <c r="BM704" s="65" t="e">
        <f t="shared" ref="BM704:BX704" si="2121">((BM634*$G704*--(AND($BF704=0,$BG704=0))+$BF704+BM634*$BG704)*--(BM$3&gt;=$BH704))*(1+$BJ704*--(BM$3&gt;=$BK704))*--(IFERROR(MOD(MONTH(BM$3),$BI704),0)=0)</f>
        <v>#REF!</v>
      </c>
      <c r="BN704" s="65" t="e">
        <f t="shared" si="2121"/>
        <v>#REF!</v>
      </c>
      <c r="BO704" s="65" t="e">
        <f t="shared" si="2121"/>
        <v>#REF!</v>
      </c>
      <c r="BP704" s="65" t="e">
        <f t="shared" si="2121"/>
        <v>#REF!</v>
      </c>
      <c r="BQ704" s="65" t="e">
        <f t="shared" si="2121"/>
        <v>#REF!</v>
      </c>
      <c r="BR704" s="65" t="e">
        <f t="shared" si="2121"/>
        <v>#REF!</v>
      </c>
      <c r="BS704" s="65" t="e">
        <f t="shared" si="2121"/>
        <v>#REF!</v>
      </c>
      <c r="BT704" s="65" t="e">
        <f t="shared" si="2121"/>
        <v>#REF!</v>
      </c>
      <c r="BU704" s="65" t="e">
        <f t="shared" si="2121"/>
        <v>#REF!</v>
      </c>
      <c r="BV704" s="65" t="e">
        <f t="shared" si="2121"/>
        <v>#REF!</v>
      </c>
      <c r="BW704" s="65" t="e">
        <f t="shared" si="2121"/>
        <v>#REF!</v>
      </c>
      <c r="BX704" s="65" t="e">
        <f t="shared" si="2121"/>
        <v>#REF!</v>
      </c>
      <c r="BY704" s="60"/>
      <c r="BZ704" s="65" t="e">
        <f t="shared" si="2056"/>
        <v>#REF!</v>
      </c>
      <c r="CA704" s="66" t="e">
        <f>BZ704/BZ634</f>
        <v>#REF!</v>
      </c>
      <c r="CB704" s="60"/>
      <c r="CC704" s="65" t="e">
        <f t="shared" ref="CC704:CN704" si="2122">((CC634*$G704*--(AND($BF704=0,$BG704=0))+$BF704+CC634*$BG704)*--(CC$3&gt;=$BH704))*(1+$BJ704*--(CC$3&gt;=$BK704))*--(IFERROR(MOD(MONTH(CC$3),$BI704),0)=0)</f>
        <v>#REF!</v>
      </c>
      <c r="CD704" s="65" t="e">
        <f t="shared" si="2122"/>
        <v>#REF!</v>
      </c>
      <c r="CE704" s="65" t="e">
        <f t="shared" si="2122"/>
        <v>#REF!</v>
      </c>
      <c r="CF704" s="65" t="e">
        <f t="shared" si="2122"/>
        <v>#REF!</v>
      </c>
      <c r="CG704" s="65" t="e">
        <f t="shared" si="2122"/>
        <v>#REF!</v>
      </c>
      <c r="CH704" s="65" t="e">
        <f t="shared" si="2122"/>
        <v>#REF!</v>
      </c>
      <c r="CI704" s="65" t="e">
        <f t="shared" si="2122"/>
        <v>#REF!</v>
      </c>
      <c r="CJ704" s="65" t="e">
        <f t="shared" si="2122"/>
        <v>#REF!</v>
      </c>
      <c r="CK704" s="65" t="e">
        <f t="shared" si="2122"/>
        <v>#REF!</v>
      </c>
      <c r="CL704" s="65" t="e">
        <f t="shared" si="2122"/>
        <v>#REF!</v>
      </c>
      <c r="CM704" s="65" t="e">
        <f t="shared" si="2122"/>
        <v>#REF!</v>
      </c>
      <c r="CN704" s="65" t="e">
        <f t="shared" si="2122"/>
        <v>#REF!</v>
      </c>
      <c r="CO704" s="60"/>
      <c r="CP704" s="65" t="e">
        <f t="shared" si="2058"/>
        <v>#REF!</v>
      </c>
      <c r="CQ704" s="66" t="e">
        <f>CP704/CP634</f>
        <v>#REF!</v>
      </c>
    </row>
    <row r="705" spans="1:95" ht="10.5" customHeight="1" x14ac:dyDescent="0.25">
      <c r="A705" s="70" t="str">
        <f t="shared" si="2094"/>
        <v>DespesaCAPEX</v>
      </c>
      <c r="B705" s="114" t="s">
        <v>53</v>
      </c>
      <c r="C705" s="70" t="s">
        <v>298</v>
      </c>
      <c r="D705" s="92" t="s">
        <v>171</v>
      </c>
      <c r="E705" s="92" t="e">
        <f>D632</f>
        <v>#REF!</v>
      </c>
      <c r="F705" s="60"/>
      <c r="G705" s="66">
        <v>0</v>
      </c>
      <c r="H705" s="60"/>
      <c r="I705" s="93">
        <v>0</v>
      </c>
      <c r="J705" s="93">
        <v>0</v>
      </c>
      <c r="K705" s="93">
        <v>0</v>
      </c>
      <c r="L705" s="93">
        <v>0</v>
      </c>
      <c r="M705" s="93">
        <v>0</v>
      </c>
      <c r="N705" s="93">
        <v>0</v>
      </c>
      <c r="O705" s="93">
        <v>0</v>
      </c>
      <c r="P705" s="93">
        <v>0</v>
      </c>
      <c r="Q705" s="93">
        <v>0</v>
      </c>
      <c r="R705" s="93">
        <v>0</v>
      </c>
      <c r="S705" s="93">
        <v>0</v>
      </c>
      <c r="T705" s="93">
        <v>0</v>
      </c>
      <c r="U705" s="60"/>
      <c r="V705" s="65">
        <f t="shared" si="2049"/>
        <v>0</v>
      </c>
      <c r="W705" s="66" t="e">
        <f>V705/V634</f>
        <v>#REF!</v>
      </c>
      <c r="X705" s="60"/>
      <c r="Y705" s="93">
        <f t="shared" ref="Y705:AJ705" si="2123">SUM(Y706:Y708)</f>
        <v>0</v>
      </c>
      <c r="Z705" s="93">
        <f t="shared" si="2123"/>
        <v>0</v>
      </c>
      <c r="AA705" s="93">
        <f t="shared" si="2123"/>
        <v>0</v>
      </c>
      <c r="AB705" s="93">
        <f t="shared" si="2123"/>
        <v>0</v>
      </c>
      <c r="AC705" s="93">
        <f t="shared" si="2123"/>
        <v>0</v>
      </c>
      <c r="AD705" s="93">
        <f t="shared" si="2123"/>
        <v>0</v>
      </c>
      <c r="AE705" s="93">
        <f t="shared" si="2123"/>
        <v>0</v>
      </c>
      <c r="AF705" s="93">
        <f t="shared" si="2123"/>
        <v>0</v>
      </c>
      <c r="AG705" s="93" t="e">
        <f t="shared" si="2123"/>
        <v>#REF!</v>
      </c>
      <c r="AH705" s="93" t="e">
        <f t="shared" si="2123"/>
        <v>#REF!</v>
      </c>
      <c r="AI705" s="93" t="e">
        <f t="shared" si="2123"/>
        <v>#REF!</v>
      </c>
      <c r="AJ705" s="93" t="e">
        <f t="shared" si="2123"/>
        <v>#REF!</v>
      </c>
      <c r="AK705" s="60"/>
      <c r="AL705" s="65" t="e">
        <f t="shared" si="2050"/>
        <v>#REF!</v>
      </c>
      <c r="AM705" s="66" t="e">
        <f>AL705/AL634</f>
        <v>#REF!</v>
      </c>
      <c r="AN705" s="60" t="e">
        <f>D632&amp;D705</f>
        <v>#REF!</v>
      </c>
      <c r="AO705" s="93" t="e">
        <f t="shared" ref="AO705:AZ705" si="2124">SUM(AO706:AO708)</f>
        <v>#REF!</v>
      </c>
      <c r="AP705" s="93" t="e">
        <f t="shared" si="2124"/>
        <v>#REF!</v>
      </c>
      <c r="AQ705" s="93" t="e">
        <f t="shared" si="2124"/>
        <v>#REF!</v>
      </c>
      <c r="AR705" s="93" t="e">
        <f t="shared" si="2124"/>
        <v>#REF!</v>
      </c>
      <c r="AS705" s="93" t="e">
        <f t="shared" si="2124"/>
        <v>#REF!</v>
      </c>
      <c r="AT705" s="93" t="e">
        <f t="shared" si="2124"/>
        <v>#REF!</v>
      </c>
      <c r="AU705" s="93" t="e">
        <f t="shared" si="2124"/>
        <v>#REF!</v>
      </c>
      <c r="AV705" s="93" t="e">
        <f t="shared" si="2124"/>
        <v>#REF!</v>
      </c>
      <c r="AW705" s="93" t="e">
        <f t="shared" si="2124"/>
        <v>#REF!</v>
      </c>
      <c r="AX705" s="93" t="e">
        <f t="shared" si="2124"/>
        <v>#REF!</v>
      </c>
      <c r="AY705" s="93" t="e">
        <f t="shared" si="2124"/>
        <v>#REF!</v>
      </c>
      <c r="AZ705" s="93" t="e">
        <f t="shared" si="2124"/>
        <v>#REF!</v>
      </c>
      <c r="BA705" s="60"/>
      <c r="BB705" s="65" t="e">
        <f t="shared" si="2052"/>
        <v>#REF!</v>
      </c>
      <c r="BC705" s="66" t="e">
        <f>BB705/BB634</f>
        <v>#REF!</v>
      </c>
      <c r="BD705" s="60"/>
      <c r="BE705" s="65"/>
      <c r="BF705" s="105"/>
      <c r="BG705" s="105"/>
      <c r="BH705" s="107"/>
      <c r="BI705" s="107"/>
      <c r="BJ705" s="77"/>
      <c r="BK705" s="107"/>
      <c r="BL705" s="60"/>
      <c r="BM705" s="93" t="e">
        <f t="shared" ref="BM705:BX705" si="2125">SUM(BM706:BM708)</f>
        <v>#REF!</v>
      </c>
      <c r="BN705" s="93" t="e">
        <f t="shared" si="2125"/>
        <v>#REF!</v>
      </c>
      <c r="BO705" s="93" t="e">
        <f t="shared" si="2125"/>
        <v>#REF!</v>
      </c>
      <c r="BP705" s="93" t="e">
        <f t="shared" si="2125"/>
        <v>#REF!</v>
      </c>
      <c r="BQ705" s="93" t="e">
        <f t="shared" si="2125"/>
        <v>#REF!</v>
      </c>
      <c r="BR705" s="93" t="e">
        <f t="shared" si="2125"/>
        <v>#REF!</v>
      </c>
      <c r="BS705" s="93" t="e">
        <f t="shared" si="2125"/>
        <v>#REF!</v>
      </c>
      <c r="BT705" s="93" t="e">
        <f t="shared" si="2125"/>
        <v>#REF!</v>
      </c>
      <c r="BU705" s="93" t="e">
        <f t="shared" si="2125"/>
        <v>#REF!</v>
      </c>
      <c r="BV705" s="93" t="e">
        <f t="shared" si="2125"/>
        <v>#REF!</v>
      </c>
      <c r="BW705" s="93" t="e">
        <f t="shared" si="2125"/>
        <v>#REF!</v>
      </c>
      <c r="BX705" s="93" t="e">
        <f t="shared" si="2125"/>
        <v>#REF!</v>
      </c>
      <c r="BY705" s="60"/>
      <c r="BZ705" s="65" t="e">
        <f t="shared" si="2056"/>
        <v>#REF!</v>
      </c>
      <c r="CA705" s="66" t="e">
        <f>BZ705/BZ634</f>
        <v>#REF!</v>
      </c>
      <c r="CB705" s="60"/>
      <c r="CC705" s="93" t="e">
        <f t="shared" ref="CC705:CN705" si="2126">SUM(CC706:CC708)</f>
        <v>#REF!</v>
      </c>
      <c r="CD705" s="93" t="e">
        <f t="shared" si="2126"/>
        <v>#REF!</v>
      </c>
      <c r="CE705" s="93" t="e">
        <f t="shared" si="2126"/>
        <v>#REF!</v>
      </c>
      <c r="CF705" s="93" t="e">
        <f t="shared" si="2126"/>
        <v>#REF!</v>
      </c>
      <c r="CG705" s="93" t="e">
        <f t="shared" si="2126"/>
        <v>#REF!</v>
      </c>
      <c r="CH705" s="93" t="e">
        <f t="shared" si="2126"/>
        <v>#REF!</v>
      </c>
      <c r="CI705" s="93" t="e">
        <f t="shared" si="2126"/>
        <v>#REF!</v>
      </c>
      <c r="CJ705" s="93" t="e">
        <f t="shared" si="2126"/>
        <v>#REF!</v>
      </c>
      <c r="CK705" s="93" t="e">
        <f t="shared" si="2126"/>
        <v>#REF!</v>
      </c>
      <c r="CL705" s="93" t="e">
        <f t="shared" si="2126"/>
        <v>#REF!</v>
      </c>
      <c r="CM705" s="93" t="e">
        <f t="shared" si="2126"/>
        <v>#REF!</v>
      </c>
      <c r="CN705" s="93" t="e">
        <f t="shared" si="2126"/>
        <v>#REF!</v>
      </c>
      <c r="CO705" s="60"/>
      <c r="CP705" s="65" t="e">
        <f t="shared" si="2058"/>
        <v>#REF!</v>
      </c>
      <c r="CQ705" s="66" t="e">
        <f>CP705/CP634</f>
        <v>#REF!</v>
      </c>
    </row>
    <row r="706" spans="1:95" ht="10.5" customHeight="1" outlineLevel="1" x14ac:dyDescent="0.25">
      <c r="A706" s="70" t="str">
        <f t="shared" si="2094"/>
        <v>DespesaQuiosques e Lojas</v>
      </c>
      <c r="B706" s="114" t="s">
        <v>53</v>
      </c>
      <c r="C706" s="78"/>
      <c r="D706" s="79" t="s">
        <v>300</v>
      </c>
      <c r="E706" s="79" t="e">
        <f>D632</f>
        <v>#REF!</v>
      </c>
      <c r="F706" s="79"/>
      <c r="G706" s="85">
        <v>0</v>
      </c>
      <c r="H706" s="79"/>
      <c r="I706" s="94">
        <v>0</v>
      </c>
      <c r="J706" s="94">
        <v>0</v>
      </c>
      <c r="K706" s="94">
        <v>0</v>
      </c>
      <c r="L706" s="94">
        <v>0</v>
      </c>
      <c r="M706" s="94">
        <v>0</v>
      </c>
      <c r="N706" s="94">
        <v>0</v>
      </c>
      <c r="O706" s="94">
        <v>0</v>
      </c>
      <c r="P706" s="94">
        <v>0</v>
      </c>
      <c r="Q706" s="94">
        <v>0</v>
      </c>
      <c r="R706" s="94">
        <v>0</v>
      </c>
      <c r="S706" s="94">
        <v>0</v>
      </c>
      <c r="T706" s="94">
        <v>0</v>
      </c>
      <c r="U706" s="79"/>
      <c r="V706" s="80">
        <f t="shared" si="2049"/>
        <v>0</v>
      </c>
      <c r="W706" s="85" t="e">
        <f>V706/V634</f>
        <v>#REF!</v>
      </c>
      <c r="X706" s="60"/>
      <c r="Y706" s="94">
        <f t="array" ref="Y706">IFERROR(INDEX(#REF!,MATCH($A632&amp;$D706,#REF!,0),MATCH(Y$3,#REF!,0)),0)</f>
        <v>0</v>
      </c>
      <c r="Z706" s="94">
        <f t="array" ref="Z706">IFERROR(INDEX(#REF!,MATCH($A632&amp;$D706,#REF!,0),MATCH(Z$3,#REF!,0)),0)</f>
        <v>0</v>
      </c>
      <c r="AA706" s="94">
        <f t="array" ref="AA706">IFERROR(INDEX(#REF!,MATCH($A632&amp;$D706,#REF!,0),MATCH(AA$3,#REF!,0)),0)</f>
        <v>0</v>
      </c>
      <c r="AB706" s="94">
        <f t="array" ref="AB706">IFERROR(INDEX(#REF!,MATCH($A632&amp;$D706,#REF!,0),MATCH(AB$3,#REF!,0)),0)</f>
        <v>0</v>
      </c>
      <c r="AC706" s="94">
        <f t="array" ref="AC706">IFERROR(INDEX(#REF!,MATCH($A632&amp;$D706,#REF!,0),MATCH(AC$3,#REF!,0)),0)</f>
        <v>0</v>
      </c>
      <c r="AD706" s="94">
        <f t="array" ref="AD706">IFERROR(INDEX(#REF!,MATCH($A632&amp;$D706,#REF!,0),MATCH(AD$3,#REF!,0)),0)</f>
        <v>0</v>
      </c>
      <c r="AE706" s="94">
        <f t="array" ref="AE706">IFERROR(INDEX(#REF!,MATCH($A632&amp;$D706,#REF!,0),MATCH(AE$3,#REF!,0)),0)</f>
        <v>0</v>
      </c>
      <c r="AF706" s="94">
        <f t="array" ref="AF706">IFERROR(INDEX(#REF!,MATCH($A632&amp;$D706,#REF!,0),MATCH(AF$3,#REF!,0)),0)</f>
        <v>0</v>
      </c>
      <c r="AG706" s="94" t="e">
        <f>((AG634*$G706*--(AND($BF706=0,$BG706=0))+$BF706+AG634*$BG706)*--(AG$3&gt;=$BH706))*(1+$BJ706*--(AG$3&gt;=$BK706))*--(IFERROR(MOD(MONTH(AG$3),$BI706),0)=0)</f>
        <v>#REF!</v>
      </c>
      <c r="AH706" s="94" t="e">
        <f>((AH634*$G706*--(AND($BF706=0,$BG706=0))+$BF706+AH634*$BG706)*--(AH$3&gt;=$BH706))*(1+$BJ706*--(AH$3&gt;=$BK706))*--(IFERROR(MOD(MONTH(AH$3),$BI706),0)=0)</f>
        <v>#REF!</v>
      </c>
      <c r="AI706" s="94" t="e">
        <f>((AI634*$G706*--(AND($BF706=0,$BG706=0))+$BF706+AI634*$BG706)*--(AI$3&gt;=$BH706))*(1+$BJ706*--(AI$3&gt;=$BK706))*--(IFERROR(MOD(MONTH(AI$3),$BI706),0)=0)</f>
        <v>#REF!</v>
      </c>
      <c r="AJ706" s="94" t="e">
        <f>((AJ634*$G706*--(AND($BF706=0,$BG706=0))+$BF706+AJ634*$BG706)*--(AJ$3&gt;=$BH706))*(1+$BJ706*--(AJ$3&gt;=$BK706))*--(IFERROR(MOD(MONTH(AJ$3),$BI706),0)=0)</f>
        <v>#REF!</v>
      </c>
      <c r="AK706" s="79"/>
      <c r="AL706" s="80" t="e">
        <f t="shared" si="2050"/>
        <v>#REF!</v>
      </c>
      <c r="AM706" s="85" t="e">
        <f>AL706/AL634</f>
        <v>#REF!</v>
      </c>
      <c r="AN706" s="60" t="e">
        <f>D632&amp;D706</f>
        <v>#REF!</v>
      </c>
      <c r="AO706" s="94" t="e">
        <f t="shared" ref="AO706:AZ706" si="2127">$BF706*--(AO$3&gt;=$BH706)*(1+$BJ706*--(AO$3&gt;=$BK706))+$BG706*--(AO$3=EDATE($BH634,1))</f>
        <v>#REF!</v>
      </c>
      <c r="AP706" s="94" t="e">
        <f t="shared" si="2127"/>
        <v>#REF!</v>
      </c>
      <c r="AQ706" s="94" t="e">
        <f t="shared" si="2127"/>
        <v>#REF!</v>
      </c>
      <c r="AR706" s="94" t="e">
        <f t="shared" si="2127"/>
        <v>#REF!</v>
      </c>
      <c r="AS706" s="94" t="e">
        <f t="shared" si="2127"/>
        <v>#REF!</v>
      </c>
      <c r="AT706" s="94" t="e">
        <f t="shared" si="2127"/>
        <v>#REF!</v>
      </c>
      <c r="AU706" s="94" t="e">
        <f t="shared" si="2127"/>
        <v>#REF!</v>
      </c>
      <c r="AV706" s="94" t="e">
        <f t="shared" si="2127"/>
        <v>#REF!</v>
      </c>
      <c r="AW706" s="94" t="e">
        <f t="shared" si="2127"/>
        <v>#REF!</v>
      </c>
      <c r="AX706" s="94" t="e">
        <f t="shared" si="2127"/>
        <v>#REF!</v>
      </c>
      <c r="AY706" s="94" t="e">
        <f t="shared" si="2127"/>
        <v>#REF!</v>
      </c>
      <c r="AZ706" s="94" t="e">
        <f t="shared" si="2127"/>
        <v>#REF!</v>
      </c>
      <c r="BA706" s="79"/>
      <c r="BB706" s="80" t="e">
        <f t="shared" si="2052"/>
        <v>#REF!</v>
      </c>
      <c r="BC706" s="85" t="e">
        <f>BB706/BB634</f>
        <v>#REF!</v>
      </c>
      <c r="BD706" s="60"/>
      <c r="BE706" s="94" t="e">
        <f t="array" ref="BE706">INDEX(#REF!,MATCH($D632,#REF!,0),MATCH("Parcelamento "&amp;$D706,#REF!,0))</f>
        <v>#REF!</v>
      </c>
      <c r="BF706" s="115" t="e">
        <f t="array" ref="BF706">INDEX(#REF!,MATCH($D632,#REF!,0),MATCH("Parcela "&amp;$D706,#REF!,0))</f>
        <v>#REF!</v>
      </c>
      <c r="BG706" s="115" t="e">
        <f t="array" ref="BG706">INDEX(#REF!,MATCH($D632,#REF!,0),MATCH("DIFAL "&amp;$D706,#REF!,0))</f>
        <v>#REF!</v>
      </c>
      <c r="BH706" s="111" t="e">
        <f>EDATE(BH634,1)</f>
        <v>#REF!</v>
      </c>
      <c r="BI706" s="115"/>
      <c r="BJ706" s="112">
        <v>-1</v>
      </c>
      <c r="BK706" s="111" t="e">
        <f>EDATE(BH706,BE706)</f>
        <v>#REF!</v>
      </c>
      <c r="BL706" s="60"/>
      <c r="BM706" s="94" t="e">
        <f t="shared" ref="BM706:BX706" si="2128">$BF706*--(BM$3&gt;=$BH706)*(1+$BJ706*--(BM$3&gt;=$BK706))+$BG706*--(BM$3=EDATE($BH634,1))</f>
        <v>#REF!</v>
      </c>
      <c r="BN706" s="94" t="e">
        <f t="shared" si="2128"/>
        <v>#REF!</v>
      </c>
      <c r="BO706" s="94" t="e">
        <f t="shared" si="2128"/>
        <v>#REF!</v>
      </c>
      <c r="BP706" s="94" t="e">
        <f t="shared" si="2128"/>
        <v>#REF!</v>
      </c>
      <c r="BQ706" s="94" t="e">
        <f t="shared" si="2128"/>
        <v>#REF!</v>
      </c>
      <c r="BR706" s="94" t="e">
        <f t="shared" si="2128"/>
        <v>#REF!</v>
      </c>
      <c r="BS706" s="94" t="e">
        <f t="shared" si="2128"/>
        <v>#REF!</v>
      </c>
      <c r="BT706" s="94" t="e">
        <f t="shared" si="2128"/>
        <v>#REF!</v>
      </c>
      <c r="BU706" s="94" t="e">
        <f t="shared" si="2128"/>
        <v>#REF!</v>
      </c>
      <c r="BV706" s="94" t="e">
        <f t="shared" si="2128"/>
        <v>#REF!</v>
      </c>
      <c r="BW706" s="94" t="e">
        <f t="shared" si="2128"/>
        <v>#REF!</v>
      </c>
      <c r="BX706" s="94" t="e">
        <f t="shared" si="2128"/>
        <v>#REF!</v>
      </c>
      <c r="BY706" s="79"/>
      <c r="BZ706" s="80" t="e">
        <f t="shared" si="2056"/>
        <v>#REF!</v>
      </c>
      <c r="CA706" s="85" t="e">
        <f>BZ706/BZ634</f>
        <v>#REF!</v>
      </c>
      <c r="CB706" s="60"/>
      <c r="CC706" s="94" t="e">
        <f t="shared" ref="CC706:CN706" si="2129">$BF706*--(CC$3&gt;=$BH706)*(1+$BJ706*--(CC$3&gt;=$BK706))+$BG706*--(CC$3=EDATE($BH634,1))</f>
        <v>#REF!</v>
      </c>
      <c r="CD706" s="94" t="e">
        <f t="shared" si="2129"/>
        <v>#REF!</v>
      </c>
      <c r="CE706" s="94" t="e">
        <f t="shared" si="2129"/>
        <v>#REF!</v>
      </c>
      <c r="CF706" s="94" t="e">
        <f t="shared" si="2129"/>
        <v>#REF!</v>
      </c>
      <c r="CG706" s="94" t="e">
        <f t="shared" si="2129"/>
        <v>#REF!</v>
      </c>
      <c r="CH706" s="94" t="e">
        <f t="shared" si="2129"/>
        <v>#REF!</v>
      </c>
      <c r="CI706" s="94" t="e">
        <f t="shared" si="2129"/>
        <v>#REF!</v>
      </c>
      <c r="CJ706" s="94" t="e">
        <f t="shared" si="2129"/>
        <v>#REF!</v>
      </c>
      <c r="CK706" s="94" t="e">
        <f t="shared" si="2129"/>
        <v>#REF!</v>
      </c>
      <c r="CL706" s="94" t="e">
        <f t="shared" si="2129"/>
        <v>#REF!</v>
      </c>
      <c r="CM706" s="94" t="e">
        <f t="shared" si="2129"/>
        <v>#REF!</v>
      </c>
      <c r="CN706" s="94" t="e">
        <f t="shared" si="2129"/>
        <v>#REF!</v>
      </c>
      <c r="CO706" s="79"/>
      <c r="CP706" s="80" t="e">
        <f t="shared" si="2058"/>
        <v>#REF!</v>
      </c>
      <c r="CQ706" s="85" t="e">
        <f>CP706/CP634</f>
        <v>#REF!</v>
      </c>
    </row>
    <row r="707" spans="1:95" ht="10.5" customHeight="1" outlineLevel="1" x14ac:dyDescent="0.25">
      <c r="A707" s="70" t="str">
        <f t="shared" si="2094"/>
        <v>DespesaMóveis e Utensílios</v>
      </c>
      <c r="B707" s="114" t="s">
        <v>53</v>
      </c>
      <c r="C707" s="78" t="s">
        <v>174</v>
      </c>
      <c r="D707" s="79" t="s">
        <v>174</v>
      </c>
      <c r="E707" s="79" t="e">
        <f>D632</f>
        <v>#REF!</v>
      </c>
      <c r="F707" s="79"/>
      <c r="G707" s="85">
        <v>0</v>
      </c>
      <c r="H707" s="79"/>
      <c r="I707" s="94">
        <v>0</v>
      </c>
      <c r="J707" s="94">
        <v>0</v>
      </c>
      <c r="K707" s="94">
        <v>0</v>
      </c>
      <c r="L707" s="94">
        <v>0</v>
      </c>
      <c r="M707" s="94">
        <v>0</v>
      </c>
      <c r="N707" s="94">
        <v>0</v>
      </c>
      <c r="O707" s="94">
        <v>0</v>
      </c>
      <c r="P707" s="94">
        <v>0</v>
      </c>
      <c r="Q707" s="94">
        <v>0</v>
      </c>
      <c r="R707" s="94">
        <v>0</v>
      </c>
      <c r="S707" s="94">
        <v>0</v>
      </c>
      <c r="T707" s="94">
        <v>0</v>
      </c>
      <c r="U707" s="79"/>
      <c r="V707" s="80">
        <f t="shared" si="2049"/>
        <v>0</v>
      </c>
      <c r="W707" s="85" t="e">
        <f>V707/V634</f>
        <v>#REF!</v>
      </c>
      <c r="X707" s="60"/>
      <c r="Y707" s="94">
        <f t="array" ref="Y707">IFERROR(INDEX(#REF!,MATCH($A632&amp;$D707,#REF!,0),MATCH(Y$3,#REF!,0)),0)</f>
        <v>0</v>
      </c>
      <c r="Z707" s="94">
        <f t="array" ref="Z707">IFERROR(INDEX(#REF!,MATCH($A632&amp;$D707,#REF!,0),MATCH(Z$3,#REF!,0)),0)</f>
        <v>0</v>
      </c>
      <c r="AA707" s="94">
        <f t="array" ref="AA707">IFERROR(INDEX(#REF!,MATCH($A632&amp;$D707,#REF!,0),MATCH(AA$3,#REF!,0)),0)</f>
        <v>0</v>
      </c>
      <c r="AB707" s="94">
        <f t="array" ref="AB707">IFERROR(INDEX(#REF!,MATCH($A632&amp;$D707,#REF!,0),MATCH(AB$3,#REF!,0)),0)</f>
        <v>0</v>
      </c>
      <c r="AC707" s="94">
        <f t="array" ref="AC707">IFERROR(INDEX(#REF!,MATCH($A632&amp;$D707,#REF!,0),MATCH(AC$3,#REF!,0)),0)</f>
        <v>0</v>
      </c>
      <c r="AD707" s="94">
        <f t="array" ref="AD707">IFERROR(INDEX(#REF!,MATCH($A632&amp;$D707,#REF!,0),MATCH(AD$3,#REF!,0)),0)</f>
        <v>0</v>
      </c>
      <c r="AE707" s="94">
        <f t="array" ref="AE707">IFERROR(INDEX(#REF!,MATCH($A632&amp;$D707,#REF!,0),MATCH(AE$3,#REF!,0)),0)</f>
        <v>0</v>
      </c>
      <c r="AF707" s="94">
        <f t="array" ref="AF707">IFERROR(INDEX(#REF!,MATCH($A632&amp;$D707,#REF!,0),MATCH(AF$3,#REF!,0)),0)</f>
        <v>0</v>
      </c>
      <c r="AG707" s="94" t="e">
        <f>((AG634*$G707*--(AND($BF707=0,$BG707=0))+$BF707+AG634*$BG707)*--(AG$3&gt;=$BH707))*(1+$BJ707*--(AG$3&gt;=$BK707))*--(IFERROR(MOD(MONTH(AG$3),$BI707),0)=0)</f>
        <v>#REF!</v>
      </c>
      <c r="AH707" s="94" t="e">
        <f>((AH634*$G707*--(AND($BF707=0,$BG707=0))+$BF707+AH634*$BG707)*--(AH$3&gt;=$BH707))*(1+$BJ707*--(AH$3&gt;=$BK707))*--(IFERROR(MOD(MONTH(AH$3),$BI707),0)=0)</f>
        <v>#REF!</v>
      </c>
      <c r="AI707" s="94" t="e">
        <f>((AI634*$G707*--(AND($BF707=0,$BG707=0))+$BF707+AI634*$BG707)*--(AI$3&gt;=$BH707))*(1+$BJ707*--(AI$3&gt;=$BK707))*--(IFERROR(MOD(MONTH(AI$3),$BI707),0)=0)</f>
        <v>#REF!</v>
      </c>
      <c r="AJ707" s="94" t="e">
        <f>((AJ634*$G707*--(AND($BF707=0,$BG707=0))+$BF707+AJ634*$BG707)*--(AJ$3&gt;=$BH707))*(1+$BJ707*--(AJ$3&gt;=$BK707))*--(IFERROR(MOD(MONTH(AJ$3),$BI707),0)=0)</f>
        <v>#REF!</v>
      </c>
      <c r="AK707" s="79"/>
      <c r="AL707" s="80" t="e">
        <f t="shared" si="2050"/>
        <v>#REF!</v>
      </c>
      <c r="AM707" s="85" t="e">
        <f>AL707/AL634</f>
        <v>#REF!</v>
      </c>
      <c r="AN707" s="60" t="e">
        <f>D632&amp;D707</f>
        <v>#REF!</v>
      </c>
      <c r="AO707" s="94" t="e">
        <f t="shared" ref="AO707:AZ707" si="2130">((AO634*$G707*--(AND($BF707=0,$BG707=0))+$BF707+AO634*$BG707)*--(AO$3&gt;=$BH707))*(1+$BJ707*--(AO$3&gt;=$BK707))*--(IFERROR(MOD(MONTH(AO$3),$BI707),0)=0)</f>
        <v>#REF!</v>
      </c>
      <c r="AP707" s="94" t="e">
        <f t="shared" si="2130"/>
        <v>#REF!</v>
      </c>
      <c r="AQ707" s="94" t="e">
        <f t="shared" si="2130"/>
        <v>#REF!</v>
      </c>
      <c r="AR707" s="94" t="e">
        <f t="shared" si="2130"/>
        <v>#REF!</v>
      </c>
      <c r="AS707" s="94" t="e">
        <f t="shared" si="2130"/>
        <v>#REF!</v>
      </c>
      <c r="AT707" s="94" t="e">
        <f t="shared" si="2130"/>
        <v>#REF!</v>
      </c>
      <c r="AU707" s="94" t="e">
        <f t="shared" si="2130"/>
        <v>#REF!</v>
      </c>
      <c r="AV707" s="94" t="e">
        <f t="shared" si="2130"/>
        <v>#REF!</v>
      </c>
      <c r="AW707" s="94" t="e">
        <f t="shared" si="2130"/>
        <v>#REF!</v>
      </c>
      <c r="AX707" s="94" t="e">
        <f t="shared" si="2130"/>
        <v>#REF!</v>
      </c>
      <c r="AY707" s="94" t="e">
        <f t="shared" si="2130"/>
        <v>#REF!</v>
      </c>
      <c r="AZ707" s="94" t="e">
        <f t="shared" si="2130"/>
        <v>#REF!</v>
      </c>
      <c r="BA707" s="79"/>
      <c r="BB707" s="80" t="e">
        <f t="shared" si="2052"/>
        <v>#REF!</v>
      </c>
      <c r="BC707" s="85" t="e">
        <f>BB707/BB634</f>
        <v>#REF!</v>
      </c>
      <c r="BD707" s="60"/>
      <c r="BE707" s="94"/>
      <c r="BF707" s="115" t="e">
        <f t="array" ref="BF707">INDEX(#REF!,MATCH($D632,#REF!,0),MATCH($D707,#REF!,0))</f>
        <v>#REF!</v>
      </c>
      <c r="BG707" s="115"/>
      <c r="BH707" s="111" t="e">
        <f>EDATE(BH634,1)</f>
        <v>#REF!</v>
      </c>
      <c r="BI707" s="115"/>
      <c r="BJ707" s="112">
        <v>-1</v>
      </c>
      <c r="BK707" s="111" t="e">
        <f>EDATE(BH707,1)</f>
        <v>#REF!</v>
      </c>
      <c r="BL707" s="60"/>
      <c r="BM707" s="94" t="e">
        <f t="shared" ref="BM707:BX707" si="2131">((BM634*$G707*--(AND($BF707=0,$BG707=0))+$BF707+BM634*$BG707)*--(BM$3&gt;=$BH707))*(1+$BJ707*--(BM$3&gt;=$BK707))*--(IFERROR(MOD(MONTH(BM$3),$BI707),0)=0)</f>
        <v>#REF!</v>
      </c>
      <c r="BN707" s="94" t="e">
        <f t="shared" si="2131"/>
        <v>#REF!</v>
      </c>
      <c r="BO707" s="94" t="e">
        <f t="shared" si="2131"/>
        <v>#REF!</v>
      </c>
      <c r="BP707" s="94" t="e">
        <f t="shared" si="2131"/>
        <v>#REF!</v>
      </c>
      <c r="BQ707" s="94" t="e">
        <f t="shared" si="2131"/>
        <v>#REF!</v>
      </c>
      <c r="BR707" s="94" t="e">
        <f t="shared" si="2131"/>
        <v>#REF!</v>
      </c>
      <c r="BS707" s="94" t="e">
        <f t="shared" si="2131"/>
        <v>#REF!</v>
      </c>
      <c r="BT707" s="94" t="e">
        <f t="shared" si="2131"/>
        <v>#REF!</v>
      </c>
      <c r="BU707" s="94" t="e">
        <f t="shared" si="2131"/>
        <v>#REF!</v>
      </c>
      <c r="BV707" s="94" t="e">
        <f t="shared" si="2131"/>
        <v>#REF!</v>
      </c>
      <c r="BW707" s="94" t="e">
        <f t="shared" si="2131"/>
        <v>#REF!</v>
      </c>
      <c r="BX707" s="94" t="e">
        <f t="shared" si="2131"/>
        <v>#REF!</v>
      </c>
      <c r="BY707" s="79"/>
      <c r="BZ707" s="80" t="e">
        <f t="shared" si="2056"/>
        <v>#REF!</v>
      </c>
      <c r="CA707" s="85" t="e">
        <f>BZ707/BZ634</f>
        <v>#REF!</v>
      </c>
      <c r="CB707" s="60"/>
      <c r="CC707" s="94" t="e">
        <f t="shared" ref="CC707:CN707" si="2132">((CC634*$G707*--(AND($BF707=0,$BG707=0))+$BF707+CC634*$BG707)*--(CC$3&gt;=$BH707))*(1+$BJ707*--(CC$3&gt;=$BK707))*--(IFERROR(MOD(MONTH(CC$3),$BI707),0)=0)</f>
        <v>#REF!</v>
      </c>
      <c r="CD707" s="94" t="e">
        <f t="shared" si="2132"/>
        <v>#REF!</v>
      </c>
      <c r="CE707" s="94" t="e">
        <f t="shared" si="2132"/>
        <v>#REF!</v>
      </c>
      <c r="CF707" s="94" t="e">
        <f t="shared" si="2132"/>
        <v>#REF!</v>
      </c>
      <c r="CG707" s="94" t="e">
        <f t="shared" si="2132"/>
        <v>#REF!</v>
      </c>
      <c r="CH707" s="94" t="e">
        <f t="shared" si="2132"/>
        <v>#REF!</v>
      </c>
      <c r="CI707" s="94" t="e">
        <f t="shared" si="2132"/>
        <v>#REF!</v>
      </c>
      <c r="CJ707" s="94" t="e">
        <f t="shared" si="2132"/>
        <v>#REF!</v>
      </c>
      <c r="CK707" s="94" t="e">
        <f t="shared" si="2132"/>
        <v>#REF!</v>
      </c>
      <c r="CL707" s="94" t="e">
        <f t="shared" si="2132"/>
        <v>#REF!</v>
      </c>
      <c r="CM707" s="94" t="e">
        <f t="shared" si="2132"/>
        <v>#REF!</v>
      </c>
      <c r="CN707" s="94" t="e">
        <f t="shared" si="2132"/>
        <v>#REF!</v>
      </c>
      <c r="CO707" s="79"/>
      <c r="CP707" s="80" t="e">
        <f t="shared" si="2058"/>
        <v>#REF!</v>
      </c>
      <c r="CQ707" s="85" t="e">
        <f>CP707/CP634</f>
        <v>#REF!</v>
      </c>
    </row>
    <row r="708" spans="1:95" ht="10.5" customHeight="1" outlineLevel="1" x14ac:dyDescent="0.25">
      <c r="A708" s="70" t="str">
        <f t="shared" si="2094"/>
        <v>DespesaEquipamentos e Software</v>
      </c>
      <c r="B708" s="114" t="s">
        <v>53</v>
      </c>
      <c r="C708" s="78" t="s">
        <v>299</v>
      </c>
      <c r="D708" s="79" t="s">
        <v>172</v>
      </c>
      <c r="E708" s="79" t="e">
        <f>D632</f>
        <v>#REF!</v>
      </c>
      <c r="F708" s="79"/>
      <c r="G708" s="85">
        <v>0</v>
      </c>
      <c r="H708" s="79"/>
      <c r="I708" s="94">
        <v>0</v>
      </c>
      <c r="J708" s="94">
        <v>0</v>
      </c>
      <c r="K708" s="94">
        <v>0</v>
      </c>
      <c r="L708" s="94">
        <v>0</v>
      </c>
      <c r="M708" s="94">
        <v>0</v>
      </c>
      <c r="N708" s="94">
        <v>0</v>
      </c>
      <c r="O708" s="94">
        <v>0</v>
      </c>
      <c r="P708" s="94">
        <v>0</v>
      </c>
      <c r="Q708" s="94">
        <v>0</v>
      </c>
      <c r="R708" s="94">
        <v>0</v>
      </c>
      <c r="S708" s="94">
        <v>0</v>
      </c>
      <c r="T708" s="94">
        <v>0</v>
      </c>
      <c r="U708" s="79"/>
      <c r="V708" s="80">
        <f t="shared" si="2049"/>
        <v>0</v>
      </c>
      <c r="W708" s="85" t="e">
        <f>V708/V634</f>
        <v>#REF!</v>
      </c>
      <c r="X708" s="60"/>
      <c r="Y708" s="94">
        <f t="array" ref="Y708">IFERROR(INDEX(#REF!,MATCH($A632&amp;$D708,#REF!,0),MATCH(Y$3,#REF!,0)),0)</f>
        <v>0</v>
      </c>
      <c r="Z708" s="94">
        <f t="array" ref="Z708">IFERROR(INDEX(#REF!,MATCH($A632&amp;$D708,#REF!,0),MATCH(Z$3,#REF!,0)),0)</f>
        <v>0</v>
      </c>
      <c r="AA708" s="94">
        <f t="array" ref="AA708">IFERROR(INDEX(#REF!,MATCH($A632&amp;$D708,#REF!,0),MATCH(AA$3,#REF!,0)),0)</f>
        <v>0</v>
      </c>
      <c r="AB708" s="94">
        <f t="array" ref="AB708">IFERROR(INDEX(#REF!,MATCH($A632&amp;$D708,#REF!,0),MATCH(AB$3,#REF!,0)),0)</f>
        <v>0</v>
      </c>
      <c r="AC708" s="94">
        <f t="array" ref="AC708">IFERROR(INDEX(#REF!,MATCH($A632&amp;$D708,#REF!,0),MATCH(AC$3,#REF!,0)),0)</f>
        <v>0</v>
      </c>
      <c r="AD708" s="94">
        <f t="array" ref="AD708">IFERROR(INDEX(#REF!,MATCH($A632&amp;$D708,#REF!,0),MATCH(AD$3,#REF!,0)),0)</f>
        <v>0</v>
      </c>
      <c r="AE708" s="94">
        <f t="array" ref="AE708">IFERROR(INDEX(#REF!,MATCH($A632&amp;$D708,#REF!,0),MATCH(AE$3,#REF!,0)),0)</f>
        <v>0</v>
      </c>
      <c r="AF708" s="94">
        <f t="array" ref="AF708">IFERROR(INDEX(#REF!,MATCH($A632&amp;$D708,#REF!,0),MATCH(AF$3,#REF!,0)),0)</f>
        <v>0</v>
      </c>
      <c r="AG708" s="94" t="e">
        <f>((AG634*$G708*--(AND($BF708=0,$BG708=0))+$BF708+AG634*$BG708)*--(AG$3&gt;=$BH708))*(1+$BJ708*--(AG$3&gt;=$BK708))*--(IFERROR(MOD(MONTH(AG$3),$BI708),0)=0)</f>
        <v>#REF!</v>
      </c>
      <c r="AH708" s="94" t="e">
        <f>((AH634*$G708*--(AND($BF708=0,$BG708=0))+$BF708+AH634*$BG708)*--(AH$3&gt;=$BH708))*(1+$BJ708*--(AH$3&gt;=$BK708))*--(IFERROR(MOD(MONTH(AH$3),$BI708),0)=0)</f>
        <v>#REF!</v>
      </c>
      <c r="AI708" s="94" t="e">
        <f>((AI634*$G708*--(AND($BF708=0,$BG708=0))+$BF708+AI634*$BG708)*--(AI$3&gt;=$BH708))*(1+$BJ708*--(AI$3&gt;=$BK708))*--(IFERROR(MOD(MONTH(AI$3),$BI708),0)=0)</f>
        <v>#REF!</v>
      </c>
      <c r="AJ708" s="94" t="e">
        <f>((AJ634*$G708*--(AND($BF708=0,$BG708=0))+$BF708+AJ634*$BG708)*--(AJ$3&gt;=$BH708))*(1+$BJ708*--(AJ$3&gt;=$BK708))*--(IFERROR(MOD(MONTH(AJ$3),$BI708),0)=0)</f>
        <v>#REF!</v>
      </c>
      <c r="AK708" s="79"/>
      <c r="AL708" s="80" t="e">
        <f t="shared" si="2050"/>
        <v>#REF!</v>
      </c>
      <c r="AM708" s="85" t="e">
        <f>AL708/AL634</f>
        <v>#REF!</v>
      </c>
      <c r="AN708" s="60" t="e">
        <f>D632&amp;D708</f>
        <v>#REF!</v>
      </c>
      <c r="AO708" s="94" t="e">
        <f t="shared" ref="AO708:AZ708" si="2133">((AO634*$G708*--(AND($BF708=0,$BG708=0))+$BF708+AO634*$BG708)*--(AO$3&gt;=$BH708))*(1+$BJ708*--(AO$3&gt;=$BK708))*--(IFERROR(MOD(MONTH(AO$3),$BI708),0)=0)</f>
        <v>#REF!</v>
      </c>
      <c r="AP708" s="94" t="e">
        <f t="shared" si="2133"/>
        <v>#REF!</v>
      </c>
      <c r="AQ708" s="94" t="e">
        <f t="shared" si="2133"/>
        <v>#REF!</v>
      </c>
      <c r="AR708" s="94" t="e">
        <f t="shared" si="2133"/>
        <v>#REF!</v>
      </c>
      <c r="AS708" s="94" t="e">
        <f t="shared" si="2133"/>
        <v>#REF!</v>
      </c>
      <c r="AT708" s="94" t="e">
        <f t="shared" si="2133"/>
        <v>#REF!</v>
      </c>
      <c r="AU708" s="94" t="e">
        <f t="shared" si="2133"/>
        <v>#REF!</v>
      </c>
      <c r="AV708" s="94" t="e">
        <f t="shared" si="2133"/>
        <v>#REF!</v>
      </c>
      <c r="AW708" s="94" t="e">
        <f t="shared" si="2133"/>
        <v>#REF!</v>
      </c>
      <c r="AX708" s="94" t="e">
        <f t="shared" si="2133"/>
        <v>#REF!</v>
      </c>
      <c r="AY708" s="94" t="e">
        <f t="shared" si="2133"/>
        <v>#REF!</v>
      </c>
      <c r="AZ708" s="94" t="e">
        <f t="shared" si="2133"/>
        <v>#REF!</v>
      </c>
      <c r="BA708" s="79"/>
      <c r="BB708" s="80" t="e">
        <f t="shared" si="2052"/>
        <v>#REF!</v>
      </c>
      <c r="BC708" s="85" t="e">
        <f>BB708/BB634</f>
        <v>#REF!</v>
      </c>
      <c r="BD708" s="60"/>
      <c r="BE708" s="94">
        <f t="array" ref="BE708">INDEX($BE$4:$BK$115,MATCH($D708,$D$4:$D$115,0),MATCH(BE$475,$BE$4:$BK$4,0))</f>
        <v>0</v>
      </c>
      <c r="BF708" s="115" t="e">
        <f t="array" ref="BF708">INDEX(#REF!,MATCH($D632,#REF!,0),MATCH($D708,#REF!,0))</f>
        <v>#REF!</v>
      </c>
      <c r="BG708" s="112"/>
      <c r="BH708" s="111" t="e">
        <f>EDATE(BH634,1)</f>
        <v>#REF!</v>
      </c>
      <c r="BI708" s="111">
        <f t="array" ref="BI708">INDEX($BE$4:$BK$115,MATCH($D708,$D$4:$D$115,0),MATCH(BI$475,$BE$4:$BK$4,0))</f>
        <v>0</v>
      </c>
      <c r="BJ708" s="112">
        <v>-1</v>
      </c>
      <c r="BK708" s="111" t="e">
        <f>EDATE(BH708,1)</f>
        <v>#REF!</v>
      </c>
      <c r="BL708" s="60"/>
      <c r="BM708" s="94" t="e">
        <f t="shared" ref="BM708:BX708" si="2134">((BM634*$G708*--(AND($BF708=0,$BG708=0))+$BF708+BM634*$BG708)*--(BM$3&gt;=$BH708))*(1+$BJ708*--(BM$3&gt;=$BK708))*--(IFERROR(MOD(MONTH(BM$3),$BI708),0)=0)</f>
        <v>#REF!</v>
      </c>
      <c r="BN708" s="94" t="e">
        <f t="shared" si="2134"/>
        <v>#REF!</v>
      </c>
      <c r="BO708" s="94" t="e">
        <f t="shared" si="2134"/>
        <v>#REF!</v>
      </c>
      <c r="BP708" s="94" t="e">
        <f t="shared" si="2134"/>
        <v>#REF!</v>
      </c>
      <c r="BQ708" s="94" t="e">
        <f t="shared" si="2134"/>
        <v>#REF!</v>
      </c>
      <c r="BR708" s="94" t="e">
        <f t="shared" si="2134"/>
        <v>#REF!</v>
      </c>
      <c r="BS708" s="94" t="e">
        <f t="shared" si="2134"/>
        <v>#REF!</v>
      </c>
      <c r="BT708" s="94" t="e">
        <f t="shared" si="2134"/>
        <v>#REF!</v>
      </c>
      <c r="BU708" s="94" t="e">
        <f t="shared" si="2134"/>
        <v>#REF!</v>
      </c>
      <c r="BV708" s="94" t="e">
        <f t="shared" si="2134"/>
        <v>#REF!</v>
      </c>
      <c r="BW708" s="94" t="e">
        <f t="shared" si="2134"/>
        <v>#REF!</v>
      </c>
      <c r="BX708" s="94" t="e">
        <f t="shared" si="2134"/>
        <v>#REF!</v>
      </c>
      <c r="BY708" s="79"/>
      <c r="BZ708" s="80" t="e">
        <f t="shared" si="2056"/>
        <v>#REF!</v>
      </c>
      <c r="CA708" s="85" t="e">
        <f>BZ708/BZ634</f>
        <v>#REF!</v>
      </c>
      <c r="CB708" s="60"/>
      <c r="CC708" s="94" t="e">
        <f t="shared" ref="CC708:CN708" si="2135">((CC634*$G708*--(AND($BF708=0,$BG708=0))+$BF708+CC634*$BG708)*--(CC$3&gt;=$BH708))*(1+$BJ708*--(CC$3&gt;=$BK708))*--(IFERROR(MOD(MONTH(CC$3),$BI708),0)=0)</f>
        <v>#REF!</v>
      </c>
      <c r="CD708" s="94" t="e">
        <f t="shared" si="2135"/>
        <v>#REF!</v>
      </c>
      <c r="CE708" s="94" t="e">
        <f t="shared" si="2135"/>
        <v>#REF!</v>
      </c>
      <c r="CF708" s="94" t="e">
        <f t="shared" si="2135"/>
        <v>#REF!</v>
      </c>
      <c r="CG708" s="94" t="e">
        <f t="shared" si="2135"/>
        <v>#REF!</v>
      </c>
      <c r="CH708" s="94" t="e">
        <f t="shared" si="2135"/>
        <v>#REF!</v>
      </c>
      <c r="CI708" s="94" t="e">
        <f t="shared" si="2135"/>
        <v>#REF!</v>
      </c>
      <c r="CJ708" s="94" t="e">
        <f t="shared" si="2135"/>
        <v>#REF!</v>
      </c>
      <c r="CK708" s="94" t="e">
        <f t="shared" si="2135"/>
        <v>#REF!</v>
      </c>
      <c r="CL708" s="94" t="e">
        <f t="shared" si="2135"/>
        <v>#REF!</v>
      </c>
      <c r="CM708" s="94" t="e">
        <f t="shared" si="2135"/>
        <v>#REF!</v>
      </c>
      <c r="CN708" s="94" t="e">
        <f t="shared" si="2135"/>
        <v>#REF!</v>
      </c>
      <c r="CO708" s="79"/>
      <c r="CP708" s="80" t="e">
        <f t="shared" si="2058"/>
        <v>#REF!</v>
      </c>
      <c r="CQ708" s="85" t="e">
        <f>CP708/CP634</f>
        <v>#REF!</v>
      </c>
    </row>
    <row r="709" spans="1:95" ht="10.5" customHeight="1" x14ac:dyDescent="0.25">
      <c r="A709" s="70" t="str">
        <f t="shared" si="2094"/>
        <v>Lucro líquido</v>
      </c>
      <c r="B709" s="70"/>
      <c r="C709" s="70"/>
      <c r="D709" s="3" t="s">
        <v>176</v>
      </c>
      <c r="E709" s="3" t="e">
        <f>D632</f>
        <v>#REF!</v>
      </c>
      <c r="F709" s="60"/>
      <c r="G709" s="6"/>
      <c r="H709" s="60"/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60"/>
      <c r="V709" s="4">
        <f t="shared" si="2049"/>
        <v>0</v>
      </c>
      <c r="W709" s="6" t="e">
        <f>V709/V634</f>
        <v>#REF!</v>
      </c>
      <c r="X709" s="60"/>
      <c r="Y709" s="4" t="e">
        <f t="shared" ref="Y709:AJ709" si="2136">Y695+Y696+Y702+SUM(Y703:Y705)</f>
        <v>#REF!</v>
      </c>
      <c r="Z709" s="4" t="e">
        <f t="shared" si="2136"/>
        <v>#REF!</v>
      </c>
      <c r="AA709" s="4" t="e">
        <f t="shared" si="2136"/>
        <v>#REF!</v>
      </c>
      <c r="AB709" s="4" t="e">
        <f t="shared" si="2136"/>
        <v>#REF!</v>
      </c>
      <c r="AC709" s="4" t="e">
        <f t="shared" si="2136"/>
        <v>#REF!</v>
      </c>
      <c r="AD709" s="4" t="e">
        <f t="shared" si="2136"/>
        <v>#REF!</v>
      </c>
      <c r="AE709" s="4" t="e">
        <f t="shared" si="2136"/>
        <v>#REF!</v>
      </c>
      <c r="AF709" s="4" t="e">
        <f t="shared" si="2136"/>
        <v>#REF!</v>
      </c>
      <c r="AG709" s="4" t="e">
        <f t="shared" si="2136"/>
        <v>#REF!</v>
      </c>
      <c r="AH709" s="4" t="e">
        <f t="shared" si="2136"/>
        <v>#REF!</v>
      </c>
      <c r="AI709" s="4" t="e">
        <f t="shared" si="2136"/>
        <v>#REF!</v>
      </c>
      <c r="AJ709" s="4" t="e">
        <f t="shared" si="2136"/>
        <v>#REF!</v>
      </c>
      <c r="AK709" s="60"/>
      <c r="AL709" s="4" t="e">
        <f t="shared" si="2050"/>
        <v>#REF!</v>
      </c>
      <c r="AM709" s="6" t="e">
        <f>AL709/AL634</f>
        <v>#REF!</v>
      </c>
      <c r="AN709" s="60" t="e">
        <f>D632&amp;D709</f>
        <v>#REF!</v>
      </c>
      <c r="AO709" s="4" t="e">
        <f t="shared" ref="AO709:AZ709" si="2137">AO695+AO696+AO702+SUM(AO703:AO705)</f>
        <v>#REF!</v>
      </c>
      <c r="AP709" s="4" t="e">
        <f t="shared" si="2137"/>
        <v>#REF!</v>
      </c>
      <c r="AQ709" s="4" t="e">
        <f t="shared" si="2137"/>
        <v>#REF!</v>
      </c>
      <c r="AR709" s="4" t="e">
        <f t="shared" si="2137"/>
        <v>#REF!</v>
      </c>
      <c r="AS709" s="4" t="e">
        <f t="shared" si="2137"/>
        <v>#REF!</v>
      </c>
      <c r="AT709" s="4" t="e">
        <f t="shared" si="2137"/>
        <v>#REF!</v>
      </c>
      <c r="AU709" s="4" t="e">
        <f t="shared" si="2137"/>
        <v>#REF!</v>
      </c>
      <c r="AV709" s="4" t="e">
        <f t="shared" si="2137"/>
        <v>#REF!</v>
      </c>
      <c r="AW709" s="4" t="e">
        <f t="shared" si="2137"/>
        <v>#REF!</v>
      </c>
      <c r="AX709" s="4" t="e">
        <f t="shared" si="2137"/>
        <v>#REF!</v>
      </c>
      <c r="AY709" s="4" t="e">
        <f t="shared" si="2137"/>
        <v>#REF!</v>
      </c>
      <c r="AZ709" s="4" t="e">
        <f t="shared" si="2137"/>
        <v>#REF!</v>
      </c>
      <c r="BA709" s="60"/>
      <c r="BB709" s="4" t="e">
        <f t="shared" si="2052"/>
        <v>#REF!</v>
      </c>
      <c r="BC709" s="6" t="e">
        <f>BB709/BB634</f>
        <v>#REF!</v>
      </c>
      <c r="BD709" s="60"/>
      <c r="BE709" s="4"/>
      <c r="BF709" s="102"/>
      <c r="BG709" s="102"/>
      <c r="BH709" s="103"/>
      <c r="BI709" s="103"/>
      <c r="BJ709" s="103"/>
      <c r="BK709" s="103"/>
      <c r="BL709" s="60"/>
      <c r="BM709" s="4" t="e">
        <f t="shared" ref="BM709:BX709" si="2138">BM695+BM696+BM702+SUM(BM703:BM705)</f>
        <v>#REF!</v>
      </c>
      <c r="BN709" s="4" t="e">
        <f t="shared" si="2138"/>
        <v>#REF!</v>
      </c>
      <c r="BO709" s="4" t="e">
        <f t="shared" si="2138"/>
        <v>#REF!</v>
      </c>
      <c r="BP709" s="4" t="e">
        <f t="shared" si="2138"/>
        <v>#REF!</v>
      </c>
      <c r="BQ709" s="4" t="e">
        <f t="shared" si="2138"/>
        <v>#REF!</v>
      </c>
      <c r="BR709" s="4" t="e">
        <f t="shared" si="2138"/>
        <v>#REF!</v>
      </c>
      <c r="BS709" s="4" t="e">
        <f t="shared" si="2138"/>
        <v>#REF!</v>
      </c>
      <c r="BT709" s="4" t="e">
        <f t="shared" si="2138"/>
        <v>#REF!</v>
      </c>
      <c r="BU709" s="4" t="e">
        <f t="shared" si="2138"/>
        <v>#REF!</v>
      </c>
      <c r="BV709" s="4" t="e">
        <f t="shared" si="2138"/>
        <v>#REF!</v>
      </c>
      <c r="BW709" s="4" t="e">
        <f t="shared" si="2138"/>
        <v>#REF!</v>
      </c>
      <c r="BX709" s="4" t="e">
        <f t="shared" si="2138"/>
        <v>#REF!</v>
      </c>
      <c r="BY709" s="60"/>
      <c r="BZ709" s="4" t="e">
        <f t="shared" si="2056"/>
        <v>#REF!</v>
      </c>
      <c r="CA709" s="6" t="e">
        <f>BZ709/BZ634</f>
        <v>#REF!</v>
      </c>
      <c r="CB709" s="60"/>
      <c r="CC709" s="4" t="e">
        <f t="shared" ref="CC709:CN709" si="2139">CC695+CC696+CC702+SUM(CC703:CC705)</f>
        <v>#REF!</v>
      </c>
      <c r="CD709" s="4" t="e">
        <f t="shared" si="2139"/>
        <v>#REF!</v>
      </c>
      <c r="CE709" s="4" t="e">
        <f t="shared" si="2139"/>
        <v>#REF!</v>
      </c>
      <c r="CF709" s="4" t="e">
        <f t="shared" si="2139"/>
        <v>#REF!</v>
      </c>
      <c r="CG709" s="4" t="e">
        <f t="shared" si="2139"/>
        <v>#REF!</v>
      </c>
      <c r="CH709" s="4" t="e">
        <f t="shared" si="2139"/>
        <v>#REF!</v>
      </c>
      <c r="CI709" s="4" t="e">
        <f t="shared" si="2139"/>
        <v>#REF!</v>
      </c>
      <c r="CJ709" s="4" t="e">
        <f t="shared" si="2139"/>
        <v>#REF!</v>
      </c>
      <c r="CK709" s="4" t="e">
        <f t="shared" si="2139"/>
        <v>#REF!</v>
      </c>
      <c r="CL709" s="4" t="e">
        <f t="shared" si="2139"/>
        <v>#REF!</v>
      </c>
      <c r="CM709" s="4" t="e">
        <f t="shared" si="2139"/>
        <v>#REF!</v>
      </c>
      <c r="CN709" s="4" t="e">
        <f t="shared" si="2139"/>
        <v>#REF!</v>
      </c>
      <c r="CO709" s="60"/>
      <c r="CP709" s="4" t="e">
        <f t="shared" si="2058"/>
        <v>#REF!</v>
      </c>
      <c r="CQ709" s="6" t="e">
        <f>CP709/CP634</f>
        <v>#REF!</v>
      </c>
    </row>
    <row r="710" spans="1:95" ht="10.5" customHeight="1" x14ac:dyDescent="0.25">
      <c r="A710" s="70"/>
      <c r="B710" s="70"/>
      <c r="C710" s="70"/>
      <c r="D710" s="60"/>
      <c r="E710" s="60"/>
      <c r="F710" s="60"/>
      <c r="G710" s="61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1"/>
      <c r="W710" s="61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1"/>
      <c r="AM710" s="61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1"/>
      <c r="BC710" s="61"/>
      <c r="BD710" s="60"/>
      <c r="BE710" s="60"/>
      <c r="BF710" s="69"/>
      <c r="BG710" s="69"/>
      <c r="BH710" s="121"/>
      <c r="BI710" s="121"/>
      <c r="BJ710" s="121"/>
      <c r="BK710" s="121"/>
      <c r="BL710" s="60"/>
      <c r="BM710" s="60"/>
      <c r="BN710" s="60"/>
      <c r="BO710" s="60"/>
      <c r="BP710" s="60"/>
      <c r="BQ710" s="60"/>
      <c r="BR710" s="60"/>
      <c r="BS710" s="60"/>
      <c r="BT710" s="60"/>
      <c r="BU710" s="60"/>
      <c r="BV710" s="60"/>
      <c r="BW710" s="60"/>
      <c r="BX710" s="60"/>
      <c r="BY710" s="60"/>
      <c r="BZ710" s="61"/>
      <c r="CA710" s="61"/>
      <c r="CB710" s="60"/>
      <c r="CC710" s="60"/>
      <c r="CD710" s="60"/>
      <c r="CE710" s="60"/>
      <c r="CF710" s="60"/>
      <c r="CG710" s="60"/>
      <c r="CH710" s="60"/>
      <c r="CI710" s="60"/>
      <c r="CJ710" s="60"/>
      <c r="CK710" s="60"/>
      <c r="CL710" s="60"/>
      <c r="CM710" s="60"/>
      <c r="CN710" s="60"/>
      <c r="CO710" s="60"/>
      <c r="CP710" s="61"/>
      <c r="CQ710" s="61"/>
    </row>
    <row r="711" spans="1:95" ht="10.5" customHeight="1" x14ac:dyDescent="0.25">
      <c r="A711" s="133"/>
      <c r="B711" s="133"/>
      <c r="C711" s="133"/>
      <c r="D711" s="134" t="e">
        <f>#REF!</f>
        <v>#REF!</v>
      </c>
      <c r="E711" s="134"/>
      <c r="F711" s="132"/>
      <c r="G711" s="135"/>
      <c r="H711" s="132"/>
      <c r="I711" s="61" t="e">
        <f t="shared" ref="I711:T711" si="2140">MAX(ROUND((I712-$BH713)/30+1,0),0)</f>
        <v>#REF!</v>
      </c>
      <c r="J711" s="61" t="e">
        <f t="shared" si="2140"/>
        <v>#REF!</v>
      </c>
      <c r="K711" s="61" t="e">
        <f t="shared" si="2140"/>
        <v>#REF!</v>
      </c>
      <c r="L711" s="61" t="e">
        <f t="shared" si="2140"/>
        <v>#REF!</v>
      </c>
      <c r="M711" s="61" t="e">
        <f t="shared" si="2140"/>
        <v>#REF!</v>
      </c>
      <c r="N711" s="61" t="e">
        <f t="shared" si="2140"/>
        <v>#REF!</v>
      </c>
      <c r="O711" s="61" t="e">
        <f t="shared" si="2140"/>
        <v>#REF!</v>
      </c>
      <c r="P711" s="61" t="e">
        <f t="shared" si="2140"/>
        <v>#REF!</v>
      </c>
      <c r="Q711" s="61" t="e">
        <f t="shared" si="2140"/>
        <v>#REF!</v>
      </c>
      <c r="R711" s="61" t="e">
        <f t="shared" si="2140"/>
        <v>#REF!</v>
      </c>
      <c r="S711" s="61" t="e">
        <f t="shared" si="2140"/>
        <v>#REF!</v>
      </c>
      <c r="T711" s="61" t="e">
        <f t="shared" si="2140"/>
        <v>#REF!</v>
      </c>
      <c r="U711" s="132"/>
      <c r="V711" s="135"/>
      <c r="W711" s="135"/>
      <c r="X711" s="132"/>
      <c r="Y711" s="61" t="e">
        <f t="shared" ref="Y711:AJ711" si="2141">MAX(ROUND((Y712-$BH713)/30+1,0),0)</f>
        <v>#REF!</v>
      </c>
      <c r="Z711" s="61" t="e">
        <f t="shared" si="2141"/>
        <v>#REF!</v>
      </c>
      <c r="AA711" s="61" t="e">
        <f t="shared" si="2141"/>
        <v>#REF!</v>
      </c>
      <c r="AB711" s="61" t="e">
        <f t="shared" si="2141"/>
        <v>#REF!</v>
      </c>
      <c r="AC711" s="61" t="e">
        <f t="shared" si="2141"/>
        <v>#REF!</v>
      </c>
      <c r="AD711" s="61" t="e">
        <f t="shared" si="2141"/>
        <v>#REF!</v>
      </c>
      <c r="AE711" s="61" t="e">
        <f t="shared" si="2141"/>
        <v>#REF!</v>
      </c>
      <c r="AF711" s="61" t="e">
        <f t="shared" si="2141"/>
        <v>#REF!</v>
      </c>
      <c r="AG711" s="61" t="e">
        <f t="shared" si="2141"/>
        <v>#REF!</v>
      </c>
      <c r="AH711" s="61" t="e">
        <f t="shared" si="2141"/>
        <v>#REF!</v>
      </c>
      <c r="AI711" s="61" t="e">
        <f t="shared" si="2141"/>
        <v>#REF!</v>
      </c>
      <c r="AJ711" s="61" t="e">
        <f t="shared" si="2141"/>
        <v>#REF!</v>
      </c>
      <c r="AK711" s="132"/>
      <c r="AL711" s="135"/>
      <c r="AM711" s="135"/>
      <c r="AN711" s="132"/>
      <c r="AO711" s="61" t="e">
        <f t="shared" ref="AO711:AZ711" si="2142">MAX(ROUND((AO712-$BH713)/30+1,0),0)</f>
        <v>#REF!</v>
      </c>
      <c r="AP711" s="61" t="e">
        <f t="shared" si="2142"/>
        <v>#REF!</v>
      </c>
      <c r="AQ711" s="61" t="e">
        <f t="shared" si="2142"/>
        <v>#REF!</v>
      </c>
      <c r="AR711" s="61" t="e">
        <f t="shared" si="2142"/>
        <v>#REF!</v>
      </c>
      <c r="AS711" s="61" t="e">
        <f t="shared" si="2142"/>
        <v>#REF!</v>
      </c>
      <c r="AT711" s="61" t="e">
        <f t="shared" si="2142"/>
        <v>#REF!</v>
      </c>
      <c r="AU711" s="61" t="e">
        <f t="shared" si="2142"/>
        <v>#REF!</v>
      </c>
      <c r="AV711" s="61" t="e">
        <f t="shared" si="2142"/>
        <v>#REF!</v>
      </c>
      <c r="AW711" s="61" t="e">
        <f t="shared" si="2142"/>
        <v>#REF!</v>
      </c>
      <c r="AX711" s="61" t="e">
        <f t="shared" si="2142"/>
        <v>#REF!</v>
      </c>
      <c r="AY711" s="61" t="e">
        <f t="shared" si="2142"/>
        <v>#REF!</v>
      </c>
      <c r="AZ711" s="61" t="e">
        <f t="shared" si="2142"/>
        <v>#REF!</v>
      </c>
      <c r="BA711" s="132"/>
      <c r="BB711" s="135"/>
      <c r="BC711" s="135"/>
      <c r="BD711" s="132"/>
      <c r="BE711" s="132"/>
      <c r="BF711" s="136"/>
      <c r="BG711" s="136"/>
      <c r="BH711" s="137"/>
      <c r="BI711" s="137"/>
      <c r="BJ711" s="137"/>
      <c r="BK711" s="137"/>
      <c r="BL711" s="132"/>
      <c r="BM711" s="61" t="e">
        <f t="shared" ref="BM711:BX711" si="2143">MAX(ROUND((BM712-$BH713)/30+1,0),0)</f>
        <v>#REF!</v>
      </c>
      <c r="BN711" s="61" t="e">
        <f t="shared" si="2143"/>
        <v>#REF!</v>
      </c>
      <c r="BO711" s="61" t="e">
        <f t="shared" si="2143"/>
        <v>#REF!</v>
      </c>
      <c r="BP711" s="61" t="e">
        <f t="shared" si="2143"/>
        <v>#REF!</v>
      </c>
      <c r="BQ711" s="61" t="e">
        <f t="shared" si="2143"/>
        <v>#REF!</v>
      </c>
      <c r="BR711" s="61" t="e">
        <f t="shared" si="2143"/>
        <v>#REF!</v>
      </c>
      <c r="BS711" s="61" t="e">
        <f t="shared" si="2143"/>
        <v>#REF!</v>
      </c>
      <c r="BT711" s="61" t="e">
        <f t="shared" si="2143"/>
        <v>#REF!</v>
      </c>
      <c r="BU711" s="61" t="e">
        <f t="shared" si="2143"/>
        <v>#REF!</v>
      </c>
      <c r="BV711" s="61" t="e">
        <f t="shared" si="2143"/>
        <v>#REF!</v>
      </c>
      <c r="BW711" s="61" t="e">
        <f t="shared" si="2143"/>
        <v>#REF!</v>
      </c>
      <c r="BX711" s="61" t="e">
        <f t="shared" si="2143"/>
        <v>#REF!</v>
      </c>
      <c r="BY711" s="132"/>
      <c r="BZ711" s="135"/>
      <c r="CA711" s="135"/>
      <c r="CB711" s="132"/>
      <c r="CC711" s="61" t="e">
        <f t="shared" ref="CC711:CN711" si="2144">MAX(ROUND((CC712-$BH713)/30+1,0),0)</f>
        <v>#REF!</v>
      </c>
      <c r="CD711" s="61" t="e">
        <f t="shared" si="2144"/>
        <v>#REF!</v>
      </c>
      <c r="CE711" s="61" t="e">
        <f t="shared" si="2144"/>
        <v>#REF!</v>
      </c>
      <c r="CF711" s="61" t="e">
        <f t="shared" si="2144"/>
        <v>#REF!</v>
      </c>
      <c r="CG711" s="61" t="e">
        <f t="shared" si="2144"/>
        <v>#REF!</v>
      </c>
      <c r="CH711" s="61" t="e">
        <f t="shared" si="2144"/>
        <v>#REF!</v>
      </c>
      <c r="CI711" s="61" t="e">
        <f t="shared" si="2144"/>
        <v>#REF!</v>
      </c>
      <c r="CJ711" s="61" t="e">
        <f t="shared" si="2144"/>
        <v>#REF!</v>
      </c>
      <c r="CK711" s="61" t="e">
        <f t="shared" si="2144"/>
        <v>#REF!</v>
      </c>
      <c r="CL711" s="61" t="e">
        <f t="shared" si="2144"/>
        <v>#REF!</v>
      </c>
      <c r="CM711" s="61" t="e">
        <f t="shared" si="2144"/>
        <v>#REF!</v>
      </c>
      <c r="CN711" s="61" t="e">
        <f t="shared" si="2144"/>
        <v>#REF!</v>
      </c>
      <c r="CO711" s="132"/>
      <c r="CP711" s="135"/>
      <c r="CQ711" s="135"/>
    </row>
    <row r="712" spans="1:95" ht="10.5" customHeight="1" x14ac:dyDescent="0.25">
      <c r="A712" s="70"/>
      <c r="B712" s="70"/>
      <c r="C712" s="70"/>
      <c r="D712" s="60"/>
      <c r="E712" s="60"/>
      <c r="F712" s="60"/>
      <c r="G712" s="61" t="s">
        <v>204</v>
      </c>
      <c r="H712" s="60"/>
      <c r="I712" s="1">
        <v>44927</v>
      </c>
      <c r="J712" s="1">
        <v>44958</v>
      </c>
      <c r="K712" s="1">
        <v>44986</v>
      </c>
      <c r="L712" s="1">
        <v>45017</v>
      </c>
      <c r="M712" s="1">
        <v>45047</v>
      </c>
      <c r="N712" s="1">
        <v>45078</v>
      </c>
      <c r="O712" s="1">
        <v>45108</v>
      </c>
      <c r="P712" s="1">
        <v>45139</v>
      </c>
      <c r="Q712" s="1">
        <v>45170</v>
      </c>
      <c r="R712" s="1">
        <v>45200</v>
      </c>
      <c r="S712" s="1">
        <v>45231</v>
      </c>
      <c r="T712" s="1">
        <v>45261</v>
      </c>
      <c r="U712" s="1"/>
      <c r="V712" s="61">
        <v>2023</v>
      </c>
      <c r="W712" s="61" t="s">
        <v>204</v>
      </c>
      <c r="X712" s="60"/>
      <c r="Y712" s="1">
        <f t="shared" ref="Y712:AJ712" si="2145">Y$3</f>
        <v>45292</v>
      </c>
      <c r="Z712" s="1">
        <f t="shared" si="2145"/>
        <v>45323</v>
      </c>
      <c r="AA712" s="1">
        <f t="shared" si="2145"/>
        <v>45352</v>
      </c>
      <c r="AB712" s="1">
        <f t="shared" si="2145"/>
        <v>45383</v>
      </c>
      <c r="AC712" s="1">
        <f t="shared" si="2145"/>
        <v>45413</v>
      </c>
      <c r="AD712" s="1">
        <f t="shared" si="2145"/>
        <v>45444</v>
      </c>
      <c r="AE712" s="1">
        <f t="shared" si="2145"/>
        <v>45474</v>
      </c>
      <c r="AF712" s="1">
        <f t="shared" si="2145"/>
        <v>45505</v>
      </c>
      <c r="AG712" s="1">
        <f t="shared" si="2145"/>
        <v>45536</v>
      </c>
      <c r="AH712" s="1">
        <f t="shared" si="2145"/>
        <v>45566</v>
      </c>
      <c r="AI712" s="1">
        <f t="shared" si="2145"/>
        <v>45597</v>
      </c>
      <c r="AJ712" s="1">
        <f t="shared" si="2145"/>
        <v>45627</v>
      </c>
      <c r="AK712" s="60"/>
      <c r="AL712" s="61">
        <v>2024</v>
      </c>
      <c r="AM712" s="61" t="s">
        <v>204</v>
      </c>
      <c r="AN712" s="60"/>
      <c r="AO712" s="1">
        <f t="shared" ref="AO712:AZ712" si="2146">AO$3</f>
        <v>45658</v>
      </c>
      <c r="AP712" s="1">
        <f t="shared" si="2146"/>
        <v>45689</v>
      </c>
      <c r="AQ712" s="1">
        <f t="shared" si="2146"/>
        <v>45717</v>
      </c>
      <c r="AR712" s="1">
        <f t="shared" si="2146"/>
        <v>45748</v>
      </c>
      <c r="AS712" s="1">
        <f t="shared" si="2146"/>
        <v>45778</v>
      </c>
      <c r="AT712" s="1">
        <f t="shared" si="2146"/>
        <v>45809</v>
      </c>
      <c r="AU712" s="1">
        <f t="shared" si="2146"/>
        <v>45839</v>
      </c>
      <c r="AV712" s="1">
        <f t="shared" si="2146"/>
        <v>45870</v>
      </c>
      <c r="AW712" s="1">
        <f t="shared" si="2146"/>
        <v>45901</v>
      </c>
      <c r="AX712" s="1">
        <f t="shared" si="2146"/>
        <v>45931</v>
      </c>
      <c r="AY712" s="1">
        <f t="shared" si="2146"/>
        <v>45962</v>
      </c>
      <c r="AZ712" s="1">
        <f t="shared" si="2146"/>
        <v>45992</v>
      </c>
      <c r="BA712" s="60"/>
      <c r="BB712" s="61">
        <v>2025</v>
      </c>
      <c r="BC712" s="61" t="s">
        <v>204</v>
      </c>
      <c r="BD712" s="60"/>
      <c r="BE712" s="4" t="s">
        <v>206</v>
      </c>
      <c r="BF712" s="102" t="s">
        <v>207</v>
      </c>
      <c r="BG712" s="102" t="s">
        <v>208</v>
      </c>
      <c r="BH712" s="103" t="s">
        <v>209</v>
      </c>
      <c r="BI712" s="102" t="s">
        <v>210</v>
      </c>
      <c r="BJ712" s="102" t="s">
        <v>211</v>
      </c>
      <c r="BK712" s="103" t="s">
        <v>212</v>
      </c>
      <c r="BL712" s="60"/>
      <c r="BM712" s="1">
        <f t="shared" ref="BM712:BX712" si="2147">BM$3</f>
        <v>46023</v>
      </c>
      <c r="BN712" s="1">
        <f t="shared" si="2147"/>
        <v>46054</v>
      </c>
      <c r="BO712" s="1">
        <f t="shared" si="2147"/>
        <v>46082</v>
      </c>
      <c r="BP712" s="1">
        <f t="shared" si="2147"/>
        <v>46113</v>
      </c>
      <c r="BQ712" s="1">
        <f t="shared" si="2147"/>
        <v>46143</v>
      </c>
      <c r="BR712" s="1">
        <f t="shared" si="2147"/>
        <v>46174</v>
      </c>
      <c r="BS712" s="1">
        <f t="shared" si="2147"/>
        <v>46204</v>
      </c>
      <c r="BT712" s="1">
        <f t="shared" si="2147"/>
        <v>46235</v>
      </c>
      <c r="BU712" s="1">
        <f t="shared" si="2147"/>
        <v>46266</v>
      </c>
      <c r="BV712" s="1">
        <f t="shared" si="2147"/>
        <v>46296</v>
      </c>
      <c r="BW712" s="1">
        <f t="shared" si="2147"/>
        <v>46327</v>
      </c>
      <c r="BX712" s="1">
        <f t="shared" si="2147"/>
        <v>46357</v>
      </c>
      <c r="BY712" s="60"/>
      <c r="BZ712" s="61">
        <v>2026</v>
      </c>
      <c r="CA712" s="61" t="s">
        <v>204</v>
      </c>
      <c r="CB712" s="60"/>
      <c r="CC712" s="1">
        <f t="shared" ref="CC712:CN712" si="2148">CC$3</f>
        <v>46388</v>
      </c>
      <c r="CD712" s="1">
        <f t="shared" si="2148"/>
        <v>46419</v>
      </c>
      <c r="CE712" s="1">
        <f t="shared" si="2148"/>
        <v>46447</v>
      </c>
      <c r="CF712" s="1">
        <f t="shared" si="2148"/>
        <v>46478</v>
      </c>
      <c r="CG712" s="1">
        <f t="shared" si="2148"/>
        <v>46508</v>
      </c>
      <c r="CH712" s="1">
        <f t="shared" si="2148"/>
        <v>46539</v>
      </c>
      <c r="CI712" s="1">
        <f t="shared" si="2148"/>
        <v>46569</v>
      </c>
      <c r="CJ712" s="1">
        <f t="shared" si="2148"/>
        <v>46600</v>
      </c>
      <c r="CK712" s="1">
        <f t="shared" si="2148"/>
        <v>46631</v>
      </c>
      <c r="CL712" s="1">
        <f t="shared" si="2148"/>
        <v>46661</v>
      </c>
      <c r="CM712" s="1">
        <f t="shared" si="2148"/>
        <v>46692</v>
      </c>
      <c r="CN712" s="1">
        <f t="shared" si="2148"/>
        <v>46722</v>
      </c>
      <c r="CO712" s="60"/>
      <c r="CP712" s="61">
        <v>2026</v>
      </c>
      <c r="CQ712" s="61" t="s">
        <v>204</v>
      </c>
    </row>
    <row r="713" spans="1:95" ht="10.5" customHeight="1" x14ac:dyDescent="0.25">
      <c r="A713" s="70" t="str">
        <f t="shared" ref="A713:A744" si="2149">B713&amp;D713</f>
        <v>ReceitaReceita bruta</v>
      </c>
      <c r="B713" s="70" t="s">
        <v>20</v>
      </c>
      <c r="C713" s="70"/>
      <c r="D713" s="3" t="s">
        <v>52</v>
      </c>
      <c r="E713" s="3" t="e">
        <f>D711</f>
        <v>#REF!</v>
      </c>
      <c r="F713" s="60"/>
      <c r="G713" s="6">
        <v>1</v>
      </c>
      <c r="H713" s="60"/>
      <c r="I713" s="4" t="e">
        <f t="array" ref="I713">$BF713*(1+INDEX(#REF!,MATCH($D711,#REF!,0),COUNTIF(#REF!,"&lt;="&amp;I711)))*(1+IFERROR(INDEX(#REF!,MATCH($D711,#REF!,0),MATCH(MONTH(I712),#REF!,0)),0))</f>
        <v>#REF!</v>
      </c>
      <c r="J713" s="4" t="e">
        <f t="array" ref="J713">$BF713*(1+INDEX(#REF!,MATCH($D711,#REF!,0),COUNTIF(#REF!,"&lt;="&amp;J711)))*(1+IFERROR(INDEX(#REF!,MATCH($D711,#REF!,0),MATCH(MONTH(J712),#REF!,0)),0))</f>
        <v>#REF!</v>
      </c>
      <c r="K713" s="4" t="e">
        <f t="array" ref="K713">$BF713*(1+INDEX(#REF!,MATCH($D711,#REF!,0),COUNTIF(#REF!,"&lt;="&amp;K711)))*(1+IFERROR(INDEX(#REF!,MATCH($D711,#REF!,0),MATCH(MONTH(K712),#REF!,0)),0))</f>
        <v>#REF!</v>
      </c>
      <c r="L713" s="4" t="e">
        <f t="array" ref="L713">$BF713*(1+INDEX(#REF!,MATCH($D711,#REF!,0),COUNTIF(#REF!,"&lt;="&amp;L711)))*(1+IFERROR(INDEX(#REF!,MATCH($D711,#REF!,0),MATCH(MONTH(L712),#REF!,0)),0))</f>
        <v>#REF!</v>
      </c>
      <c r="M713" s="4" t="e">
        <f t="array" ref="M713">$BF713*(1+INDEX(#REF!,MATCH($D711,#REF!,0),COUNTIF(#REF!,"&lt;="&amp;M711)))*(1+IFERROR(INDEX(#REF!,MATCH($D711,#REF!,0),MATCH(MONTH(M712),#REF!,0)),0))</f>
        <v>#REF!</v>
      </c>
      <c r="N713" s="4" t="e">
        <f t="array" ref="N713">$BF713*(1+INDEX(#REF!,MATCH($D711,#REF!,0),COUNTIF(#REF!,"&lt;="&amp;N711)))*(1+IFERROR(INDEX(#REF!,MATCH($D711,#REF!,0),MATCH(MONTH(N712),#REF!,0)),0))</f>
        <v>#REF!</v>
      </c>
      <c r="O713" s="4" t="e">
        <f t="array" ref="O713">$BF713*(1+INDEX(#REF!,MATCH($D711,#REF!,0),COUNTIF(#REF!,"&lt;="&amp;O711)))*(1+IFERROR(INDEX(#REF!,MATCH($D711,#REF!,0),MATCH(MONTH(O712),#REF!,0)),0))</f>
        <v>#REF!</v>
      </c>
      <c r="P713" s="4" t="e">
        <f t="array" ref="P713">$BF713*(1+INDEX(#REF!,MATCH($D711,#REF!,0),COUNTIF(#REF!,"&lt;="&amp;P711)))*(1+IFERROR(INDEX(#REF!,MATCH($D711,#REF!,0),MATCH(MONTH(P712),#REF!,0)),0))</f>
        <v>#REF!</v>
      </c>
      <c r="Q713" s="4" t="e">
        <f t="array" ref="Q713">$BF713*(1+INDEX(#REF!,MATCH($D711,#REF!,0),COUNTIF(#REF!,"&lt;="&amp;Q711)))*(1+IFERROR(INDEX(#REF!,MATCH($D711,#REF!,0),MATCH(MONTH(Q712),#REF!,0)),0))</f>
        <v>#REF!</v>
      </c>
      <c r="R713" s="4" t="e">
        <f t="array" ref="R713">$BF713*(1+INDEX(#REF!,MATCH($D711,#REF!,0),COUNTIF(#REF!,"&lt;="&amp;R711)))*(1+IFERROR(INDEX(#REF!,MATCH($D711,#REF!,0),MATCH(MONTH(R712),#REF!,0)),0))</f>
        <v>#REF!</v>
      </c>
      <c r="S713" s="4" t="e">
        <f t="array" ref="S713">$BF713*(1+INDEX(#REF!,MATCH($D711,#REF!,0),COUNTIF(#REF!,"&lt;="&amp;S711)))*(1+IFERROR(INDEX(#REF!,MATCH($D711,#REF!,0),MATCH(MONTH(S712),#REF!,0)),0))</f>
        <v>#REF!</v>
      </c>
      <c r="T713" s="4" t="e">
        <f t="array" ref="T713">$BF713*(1+INDEX(#REF!,MATCH($D711,#REF!,0),COUNTIF(#REF!,"&lt;="&amp;T711)))*(1+IFERROR(INDEX(#REF!,MATCH($D711,#REF!,0),MATCH(MONTH(T712),#REF!,0)),0))</f>
        <v>#REF!</v>
      </c>
      <c r="U713" s="60"/>
      <c r="V713" s="4" t="e">
        <f t="shared" ref="V713:V730" si="2150">SUM(I713:T713)</f>
        <v>#REF!</v>
      </c>
      <c r="W713" s="6" t="e">
        <f>V713/V713</f>
        <v>#REF!</v>
      </c>
      <c r="X713" s="60"/>
      <c r="Y713" s="4" t="e">
        <f t="array" ref="Y713">$BF713*(1+INDEX(#REF!,MATCH($D711,#REF!,0),COUNTIF(#REF!,"&lt;="&amp;Y711)))</f>
        <v>#REF!</v>
      </c>
      <c r="Z713" s="4" t="e">
        <f t="array" ref="Z713">$BF713*(1+INDEX(#REF!,MATCH($D711,#REF!,0),COUNTIF(#REF!,"&lt;="&amp;Z711)))</f>
        <v>#REF!</v>
      </c>
      <c r="AA713" s="4" t="e">
        <f t="array" ref="AA713">$BF713*(1+INDEX(#REF!,MATCH($D711,#REF!,0),COUNTIF(#REF!,"&lt;="&amp;AA711)))</f>
        <v>#REF!</v>
      </c>
      <c r="AB713" s="4" t="e">
        <f t="array" ref="AB713">$BF713*(1+INDEX(#REF!,MATCH($D711,#REF!,0),COUNTIF(#REF!,"&lt;="&amp;AB711)))</f>
        <v>#REF!</v>
      </c>
      <c r="AC713" s="4" t="e">
        <f t="array" ref="AC713">$BF713*(1+INDEX(#REF!,MATCH($D711,#REF!,0),COUNTIF(#REF!,"&lt;="&amp;AC711)))</f>
        <v>#REF!</v>
      </c>
      <c r="AD713" s="4" t="e">
        <f t="array" ref="AD713">$BF713*(1+INDEX(#REF!,MATCH($D711,#REF!,0),COUNTIF(#REF!,"&lt;="&amp;AD711)))</f>
        <v>#REF!</v>
      </c>
      <c r="AE713" s="4" t="e">
        <f t="array" ref="AE713">$BF713*(1+INDEX(#REF!,MATCH($D711,#REF!,0),COUNTIF(#REF!,"&lt;="&amp;AE711)))</f>
        <v>#REF!</v>
      </c>
      <c r="AF713" s="4" t="e">
        <f t="array" ref="AF713">($BF713*(1+INDEX(#REF!,MATCH($D711,#REF!,0),COUNTIF(#REF!,"&lt;="&amp;AF711)))*(1+IFERROR(INDEX(#REF!,MATCH($D711,#REF!,0),MATCH(MONTH(AF712),#REF!,0)),0))*--(ROUND((AF712-$BH713)/30,0)&lt;18)+INDEX($I713:AE713,1,MATCH(EDATE(AF712,-12),$I712:AE712,0))*(1+$AH$2)*--(ROUND((AF712-$BH713)/30,0)&gt;=18))*(1+INDEX(#REF!,1,MATCH(AF712,#REF!,0)))</f>
        <v>#REF!</v>
      </c>
      <c r="AG713" s="4" t="e">
        <f t="array" ref="AG713">($BF713*(1+INDEX(#REF!,MATCH($D711,#REF!,0),COUNTIF(#REF!,"&lt;="&amp;AG711)))*(1+IFERROR(INDEX(#REF!,MATCH($D711,#REF!,0),MATCH(MONTH(AG712),#REF!,0)),0))*--(ROUND((AG712-$BH713)/30,0)&lt;18)+INDEX($I713:AF713,1,MATCH(EDATE(AG712,-12),$I712:AF712,0))*(1+$AH$2)*--(ROUND((AG712-$BH713)/30,0)&gt;=18))*(1+INDEX(#REF!,1,MATCH(AG712,#REF!,0)))</f>
        <v>#REF!</v>
      </c>
      <c r="AH713" s="4" t="e">
        <f t="array" ref="AH713">($BF713*(1+INDEX(#REF!,MATCH($D711,#REF!,0),COUNTIF(#REF!,"&lt;="&amp;AH711)))*(1+IFERROR(INDEX(#REF!,MATCH($D711,#REF!,0),MATCH(MONTH(AH712),#REF!,0)),0))*--(ROUND((AH712-$BH713)/30,0)&lt;18)+INDEX($I713:AG713,1,MATCH(EDATE(AH712,-12),$I712:AG712,0))*(1+AH$2)*--(ROUND((AH712-$BH713)/30,0)&gt;=18))*(1+INDEX(#REF!,1,MATCH(AH712,#REF!,0)))</f>
        <v>#REF!</v>
      </c>
      <c r="AI713" s="4" t="e">
        <f t="array" ref="AI713">($BF713*(1+INDEX(#REF!,MATCH($D711,#REF!,0),COUNTIF(#REF!,"&lt;="&amp;AI711)))*(1+IFERROR(INDEX(#REF!,MATCH($D711,#REF!,0),MATCH(MONTH(AI712),#REF!,0)),0))*--(ROUND((AI712-$BH713)/30,0)&lt;18)+INDEX($I713:AH713,1,MATCH(EDATE(AI712,-12),$I712:AH712,0))*(1+AI$2)*--(ROUND((AI712-$BH713)/30,0)&gt;=18))*(1+INDEX(#REF!,1,MATCH(AI712,#REF!,0)))*(1+$BJ713*--($BK713&lt;=AI712))</f>
        <v>#REF!</v>
      </c>
      <c r="AJ713" s="4" t="e">
        <f t="array" ref="AJ713">($BF713*(1+INDEX(#REF!,MATCH($D711,#REF!,0),COUNTIF(#REF!,"&lt;="&amp;AJ711)))*(1+IFERROR(INDEX(#REF!,MATCH($D711,#REF!,0),MATCH(MONTH(AJ712),#REF!,0)),0))*--(ROUND((AJ712-$BH713)/30,0)&lt;18)+INDEX($I713:AI713,1,MATCH(EDATE(AJ712,-12),$I712:AI712,0))*(1+AJ$2)*--(ROUND((AJ712-$BH713)/30,0)&gt;=18))*(1+INDEX(#REF!,1,MATCH(AJ712,#REF!,0)))*(1+$BJ713*--($BK713&lt;=AJ712))</f>
        <v>#REF!</v>
      </c>
      <c r="AK713" s="60"/>
      <c r="AL713" s="4" t="e">
        <f t="shared" ref="AL713:AL730" si="2151">SUM(Y713:AJ713)</f>
        <v>#REF!</v>
      </c>
      <c r="AM713" s="6" t="e">
        <f>AL713/AL713</f>
        <v>#REF!</v>
      </c>
      <c r="AN713" s="60" t="e">
        <f>D711&amp;D713</f>
        <v>#REF!</v>
      </c>
      <c r="AO713" s="4" t="e">
        <f t="array" ref="AO713">($BF713*(1+INDEX(#REF!,MATCH($D711,#REF!,0),COUNTIF(#REF!,"&lt;="&amp;AO711)))*(1+IFERROR(INDEX(#REF!,MATCH($D711,#REF!,0),MATCH(MONTH(AO712),#REF!,0)),0))*--(ROUND((AO712-$BH713)/30,0)&lt;18)+INDEX($I713:BD713,1,MATCH(EDATE(AO712,-12),$I712:BD712,0))*(1+AO$2)*--(ROUND((AO712-$BH713)/30,0)&gt;=18))*(1+INDEX(#REF!,1,MATCH(AO712,#REF!,0)))*(1+$BJ713*--($BK713&lt;=AO712))</f>
        <v>#REF!</v>
      </c>
      <c r="AP713" s="4" t="e">
        <f t="array" ref="AP713">($BF713*(1+INDEX(#REF!,MATCH($D711,#REF!,0),COUNTIF(#REF!,"&lt;="&amp;AP711)))*(1+IFERROR(INDEX(#REF!,MATCH($D711,#REF!,0),MATCH(MONTH(AP712),#REF!,0)),0))*--(ROUND((AP712-$BH713)/30,0)&lt;18)+INDEX($I713:AO713,1,MATCH(EDATE(AP712,-12),$I712:AO712,0))*(1+AP$2)*--(ROUND((AP712-$BH713)/30,0)&gt;=18))*(1+INDEX(#REF!,1,MATCH(AP712,#REF!,0)))*(1+$BJ713*--($BK713&lt;=AP712))</f>
        <v>#REF!</v>
      </c>
      <c r="AQ713" s="4" t="e">
        <f t="array" ref="AQ713">($BF713*(1+INDEX(#REF!,MATCH($D711,#REF!,0),COUNTIF(#REF!,"&lt;="&amp;AQ711)))*(1+IFERROR(INDEX(#REF!,MATCH($D711,#REF!,0),MATCH(MONTH(AQ712),#REF!,0)),0))*--(ROUND((AQ712-$BH713)/30,0)&lt;18)+INDEX($I713:AP713,1,MATCH(EDATE(AQ712,-12),$I712:AP712,0))*(1+AQ$2)*--(ROUND((AQ712-$BH713)/30,0)&gt;=18))*(1+INDEX(#REF!,1,MATCH(AQ712,#REF!,0)))*(1+$BJ713*--($BK713&lt;=AQ712))</f>
        <v>#REF!</v>
      </c>
      <c r="AR713" s="4" t="e">
        <f t="array" ref="AR713">($BF713*(1+INDEX(#REF!,MATCH($D711,#REF!,0),COUNTIF(#REF!,"&lt;="&amp;AR711)))*(1+IFERROR(INDEX(#REF!,MATCH($D711,#REF!,0),MATCH(MONTH(AR712),#REF!,0)),0))*--(ROUND((AR712-$BH713)/30,0)&lt;18)+INDEX($I713:AQ713,1,MATCH(EDATE(AR712,-12),$I712:AQ712,0))*(1+AR$2)*--(ROUND((AR712-$BH713)/30,0)&gt;=18))*(1+INDEX(#REF!,1,MATCH(AR712,#REF!,0)))*(1+$BJ713*--($BK713&lt;=AR712))</f>
        <v>#REF!</v>
      </c>
      <c r="AS713" s="4" t="e">
        <f t="array" ref="AS713">($BF713*(1+INDEX(#REF!,MATCH($D711,#REF!,0),COUNTIF(#REF!,"&lt;="&amp;AS711)))*(1+IFERROR(INDEX(#REF!,MATCH($D711,#REF!,0),MATCH(MONTH(AS712),#REF!,0)),0))*--(ROUND((AS712-$BH713)/30,0)&lt;18)+INDEX($I713:AR713,1,MATCH(EDATE(AS712,-12),$I712:AR712,0))*(1+AS$2)*--(ROUND((AS712-$BH713)/30,0)&gt;=18))*(1+INDEX(#REF!,1,MATCH(AS712,#REF!,0)))*(1+$BJ713*--($BK713&lt;=AS712))</f>
        <v>#REF!</v>
      </c>
      <c r="AT713" s="4" t="e">
        <f t="array" ref="AT713">($BF713*(1+INDEX(#REF!,MATCH($D711,#REF!,0),COUNTIF(#REF!,"&lt;="&amp;AT711)))*(1+IFERROR(INDEX(#REF!,MATCH($D711,#REF!,0),MATCH(MONTH(AT712),#REF!,0)),0))*--(ROUND((AT712-$BH713)/30,0)&lt;18)+INDEX($I713:AS713,1,MATCH(EDATE(AT712,-12),$I712:AS712,0))*(1+AT$2)*--(ROUND((AT712-$BH713)/30,0)&gt;=18))*(1+INDEX(#REF!,1,MATCH(AT712,#REF!,0)))*(1+$BJ713*--($BK713&lt;=AT712))</f>
        <v>#REF!</v>
      </c>
      <c r="AU713" s="4" t="e">
        <f t="array" ref="AU713">($BF713*(1+INDEX(#REF!,MATCH($D711,#REF!,0),COUNTIF(#REF!,"&lt;="&amp;AU711)))*(1+IFERROR(INDEX(#REF!,MATCH($D711,#REF!,0),MATCH(MONTH(AU712),#REF!,0)),0))*--(ROUND((AU712-$BH713)/30,0)&lt;18)+INDEX($I713:AT713,1,MATCH(EDATE(AU712,-12),$I712:AT712,0))*(1+AU$2)*--(ROUND((AU712-$BH713)/30,0)&gt;=18))*(1+INDEX(#REF!,1,MATCH(AU712,#REF!,0)))*(1+$BJ713*--($BK713&lt;=AU712))</f>
        <v>#REF!</v>
      </c>
      <c r="AV713" s="4" t="e">
        <f t="array" ref="AV713">($BF713*(1+INDEX(#REF!,MATCH($D711,#REF!,0),COUNTIF(#REF!,"&lt;="&amp;AV711)))*(1+IFERROR(INDEX(#REF!,MATCH($D711,#REF!,0),MATCH(MONTH(AV712),#REF!,0)),0))*--(ROUND((AV712-$BH713)/30,0)&lt;18)+INDEX($I713:AU713,1,MATCH(EDATE(AV712,-12),$I712:AU712,0))*(1+AV$2)*--(ROUND((AV712-$BH713)/30,0)&gt;=18))*(1+INDEX(#REF!,1,MATCH(AV712,#REF!,0)))*(1+$BJ713*--($BK713&lt;=AV712))</f>
        <v>#REF!</v>
      </c>
      <c r="AW713" s="4" t="e">
        <f t="array" ref="AW713">($BF713*(1+INDEX(#REF!,MATCH($D711,#REF!,0),COUNTIF(#REF!,"&lt;="&amp;AW711)))*(1+IFERROR(INDEX(#REF!,MATCH($D711,#REF!,0),MATCH(MONTH(AW712),#REF!,0)),0))*--(ROUND((AW712-$BH713)/30,0)&lt;18)+INDEX($I713:AV713,1,MATCH(EDATE(AW712,-12),$I712:AV712,0))*(1+AW$2)*--(ROUND((AW712-$BH713)/30,0)&gt;=18))*(1+INDEX(#REF!,1,MATCH(AW712,#REF!,0)))*(1+$BJ713*--($BK713&lt;=AW712))</f>
        <v>#REF!</v>
      </c>
      <c r="AX713" s="4" t="e">
        <f t="array" ref="AX713">($BF713*(1+INDEX(#REF!,MATCH($D711,#REF!,0),COUNTIF(#REF!,"&lt;="&amp;AX711)))*(1+IFERROR(INDEX(#REF!,MATCH($D711,#REF!,0),MATCH(MONTH(AX712),#REF!,0)),0))*--(ROUND((AX712-$BH713)/30,0)&lt;18)+INDEX($I713:AW713,1,MATCH(EDATE(AX712,-12),$I712:AW712,0))*(1+AX$2)*--(ROUND((AX712-$BH713)/30,0)&gt;=18))*(1+INDEX(#REF!,1,MATCH(AX712,#REF!,0)))*(1+$BJ713*--($BK713&lt;=AX712))</f>
        <v>#REF!</v>
      </c>
      <c r="AY713" s="4" t="e">
        <f t="array" ref="AY713">($BF713*(1+INDEX(#REF!,MATCH($D711,#REF!,0),COUNTIF(#REF!,"&lt;="&amp;AY711)))*(1+IFERROR(INDEX(#REF!,MATCH($D711,#REF!,0),MATCH(MONTH(AY712),#REF!,0)),0))*--(ROUND((AY712-$BH713)/30,0)&lt;18)+INDEX($I713:AX713,1,MATCH(EDATE(AY712,-12),$I712:AX712,0))*(1+AY$2)*--(ROUND((AY712-$BH713)/30,0)&gt;=18))*(1+INDEX(#REF!,1,MATCH(AY712,#REF!,0)))*(1+$BJ713*--($BK713&lt;=AY712))</f>
        <v>#REF!</v>
      </c>
      <c r="AZ713" s="4" t="e">
        <f t="array" ref="AZ713">($BF713*(1+INDEX(#REF!,MATCH($D711,#REF!,0),COUNTIF(#REF!,"&lt;="&amp;AZ711)))*(1+IFERROR(INDEX(#REF!,MATCH($D711,#REF!,0),MATCH(MONTH(AZ712),#REF!,0)),0))*--(ROUND((AZ712-$BH713)/30,0)&lt;18)+INDEX($I713:AY713,1,MATCH(EDATE(AZ712,-12),$I712:AY712,0))*(1+AZ$2)*--(ROUND((AZ712-$BH713)/30,0)&gt;=18))*(1+INDEX(#REF!,1,MATCH(AZ712,#REF!,0)))*(1+$BJ713*--($BK713&lt;=AZ712))</f>
        <v>#REF!</v>
      </c>
      <c r="BA713" s="60"/>
      <c r="BB713" s="4" t="e">
        <f t="shared" ref="BB713:BB730" si="2152">SUM(AO713:AZ713)</f>
        <v>#REF!</v>
      </c>
      <c r="BC713" s="6" t="e">
        <f>BB713/BB713</f>
        <v>#REF!</v>
      </c>
      <c r="BD713" s="60"/>
      <c r="BE713" s="4"/>
      <c r="BF713" s="102" t="e">
        <f t="array" ref="BF713">INDEX(#REF!,MATCH($D711,#REF!,0),MATCH($D713,#REF!,0))</f>
        <v>#REF!</v>
      </c>
      <c r="BG713" s="102"/>
      <c r="BH713" s="103" t="e">
        <f t="array" ref="BH713">INDEX(#REF!,MATCH($D711,#REF!,0),MATCH(BH712,#REF!,0))</f>
        <v>#REF!</v>
      </c>
      <c r="BI713" s="103"/>
      <c r="BJ713" s="103"/>
      <c r="BK713" s="103"/>
      <c r="BL713" s="60"/>
      <c r="BM713" s="4" t="e">
        <f t="array" ref="BM713">($BF713*(1+INDEX(#REF!,MATCH($D711,#REF!,0),COUNTIF(#REF!,"&lt;="&amp;BM711)))*(1+IFERROR(INDEX(#REF!,MATCH($D711,#REF!,0),MATCH(MONTH(BM712),#REF!,0)),0))*--(ROUND((BM712-$BH713)/30,0)&lt;18)+INDEX($I713:BL713,1,MATCH(EDATE(BM712,-12),$I712:BL712,0))*(1+BM$2)*--(ROUND((BM712-$BH713)/30,0)&gt;=18))*(1+INDEX(#REF!,1,MATCH(BM712,#REF!,0)))*(1+$BJ713*--($BK713&lt;=BM712))</f>
        <v>#REF!</v>
      </c>
      <c r="BN713" s="4" t="e">
        <f t="array" ref="BN713">($BF713*(1+INDEX(#REF!,MATCH($D711,#REF!,0),COUNTIF(#REF!,"&lt;="&amp;BN711)))*(1+IFERROR(INDEX(#REF!,MATCH($D711,#REF!,0),MATCH(MONTH(BN712),#REF!,0)),0))*--(ROUND((BN712-$BH713)/30,0)&lt;18)+INDEX($I713:BM713,1,MATCH(EDATE(BN712,-12),$I712:BM712,0))*(1+BN$2)*--(ROUND((BN712-$BH713)/30,0)&gt;=18))*(1+INDEX(#REF!,1,MATCH(BN712,#REF!,0)))*(1+$BJ713*--($BK713&lt;=BN712))</f>
        <v>#REF!</v>
      </c>
      <c r="BO713" s="4" t="e">
        <f t="array" ref="BO713">($BF713*(1+INDEX(#REF!,MATCH($D711,#REF!,0),COUNTIF(#REF!,"&lt;="&amp;BO711)))*(1+IFERROR(INDEX(#REF!,MATCH($D711,#REF!,0),MATCH(MONTH(BO712),#REF!,0)),0))*--(ROUND((BO712-$BH713)/30,0)&lt;18)+INDEX($I713:BN713,1,MATCH(EDATE(BO712,-12),$I712:BN712,0))*(1+BO$2)*--(ROUND((BO712-$BH713)/30,0)&gt;=18))*(1+INDEX(#REF!,1,MATCH(BO712,#REF!,0)))*(1+$BJ713*--($BK713&lt;=BO712))</f>
        <v>#REF!</v>
      </c>
      <c r="BP713" s="4" t="e">
        <f t="array" ref="BP713">($BF713*(1+INDEX(#REF!,MATCH($D711,#REF!,0),COUNTIF(#REF!,"&lt;="&amp;BP711)))*(1+IFERROR(INDEX(#REF!,MATCH($D711,#REF!,0),MATCH(MONTH(BP712),#REF!,0)),0))*--(ROUND((BP712-$BH713)/30,0)&lt;18)+INDEX($I713:BO713,1,MATCH(EDATE(BP712,-12),$I712:BO712,0))*(1+BP$2)*--(ROUND((BP712-$BH713)/30,0)&gt;=18))*(1+INDEX(#REF!,1,MATCH(BP712,#REF!,0)))*(1+$BJ713*--($BK713&lt;=BP712))</f>
        <v>#REF!</v>
      </c>
      <c r="BQ713" s="4" t="e">
        <f t="array" ref="BQ713">($BF713*(1+INDEX(#REF!,MATCH($D711,#REF!,0),COUNTIF(#REF!,"&lt;="&amp;BQ711)))*(1+IFERROR(INDEX(#REF!,MATCH($D711,#REF!,0),MATCH(MONTH(BQ712),#REF!,0)),0))*--(ROUND((BQ712-$BH713)/30,0)&lt;12)+INDEX($I713:BP713,1,MATCH(EDATE(BQ712,-12),$I712:BP712,0))*(1+BQ$2)*--(ROUND((BQ712-$BH713)/30,0)&gt;=12))*(1+INDEX(#REF!,1,MATCH(BQ712,#REF!,0)))*(1+$BJ713*--($BK713&lt;=BQ712))</f>
        <v>#REF!</v>
      </c>
      <c r="BR713" s="4" t="e">
        <f t="array" ref="BR713">($BF713*(1+INDEX(#REF!,MATCH($D711,#REF!,0),COUNTIF(#REF!,"&lt;="&amp;BR711)))*(1+IFERROR(INDEX(#REF!,MATCH($D711,#REF!,0),MATCH(MONTH(BR712),#REF!,0)),0))*--(ROUND((BR712-$BH713)/30,0)&lt;12)+INDEX($I713:BQ713,1,MATCH(EDATE(BR712,-12),$I712:BQ712,0))*(1+BR$2)*--(ROUND((BR712-$BH713)/30,0)&gt;=12))*(1+INDEX(#REF!,1,MATCH(BR712,#REF!,0)))*(1+$BJ713*--($BK713&lt;=BR712))</f>
        <v>#REF!</v>
      </c>
      <c r="BS713" s="4" t="e">
        <f t="array" ref="BS713">($BF713*(1+INDEX(#REF!,MATCH($D711,#REF!,0),COUNTIF(#REF!,"&lt;="&amp;BS711)))*(1+IFERROR(INDEX(#REF!,MATCH($D711,#REF!,0),MATCH(MONTH(BS712),#REF!,0)),0))*--(ROUND((BS712-$BH713)/30,0)&lt;12)+INDEX($I713:BR713,1,MATCH(EDATE(BS712,-12),$I712:BR712,0))*(1+BS$2)*--(ROUND((BS712-$BH713)/30,0)&gt;=12))*(1+INDEX(#REF!,1,MATCH(BS712,#REF!,0)))*(1+$BJ713*--($BK713&lt;=BS712))</f>
        <v>#REF!</v>
      </c>
      <c r="BT713" s="4" t="e">
        <f t="array" ref="BT713">($BF713*(1+INDEX(#REF!,MATCH($D711,#REF!,0),COUNTIF(#REF!,"&lt;="&amp;BT711)))*(1+IFERROR(INDEX(#REF!,MATCH($D711,#REF!,0),MATCH(MONTH(BT712),#REF!,0)),0))*--(ROUND((BT712-$BH713)/30,0)&lt;12)+INDEX($I713:BS713,1,MATCH(EDATE(BT712,-12),$I712:BS712,0))*(1+BT$2)*--(ROUND((BT712-$BH713)/30,0)&gt;=12))*(1+INDEX(#REF!,1,MATCH(BT712,#REF!,0)))*(1+$BJ713*--($BK713&lt;=BT712))</f>
        <v>#REF!</v>
      </c>
      <c r="BU713" s="4" t="e">
        <f t="array" ref="BU713">($BF713*(1+INDEX(#REF!,MATCH($D711,#REF!,0),COUNTIF(#REF!,"&lt;="&amp;BU711)))*(1+IFERROR(INDEX(#REF!,MATCH($D711,#REF!,0),MATCH(MONTH(BU712),#REF!,0)),0))*--(ROUND((BU712-$BH713)/30,0)&lt;12)+INDEX($I713:BT713,1,MATCH(EDATE(BU712,-12),$I712:BT712,0))*(1+BU$2)*--(ROUND((BU712-$BH713)/30,0)&gt;=12))*(1+INDEX(#REF!,1,MATCH(BU712,#REF!,0)))*(1+$BJ713*--($BK713&lt;=BU712))</f>
        <v>#REF!</v>
      </c>
      <c r="BV713" s="4" t="e">
        <f t="array" ref="BV713">($BF713*(1+INDEX(#REF!,MATCH($D711,#REF!,0),COUNTIF(#REF!,"&lt;="&amp;BV711)))*(1+IFERROR(INDEX(#REF!,MATCH($D711,#REF!,0),MATCH(MONTH(BV712),#REF!,0)),0))*--(ROUND((BV712-$BH713)/30,0)&lt;12)+INDEX($I713:BU713,1,MATCH(EDATE(BV712,-12),$I712:BU712,0))*(1+BV$2)*--(ROUND((BV712-$BH713)/30,0)&gt;=12))*(1+INDEX(#REF!,1,MATCH(BV712,#REF!,0)))*(1+$BJ713*--($BK713&lt;=BV712))</f>
        <v>#REF!</v>
      </c>
      <c r="BW713" s="4" t="e">
        <f t="array" ref="BW713">($BF713*(1+INDEX(#REF!,MATCH($D711,#REF!,0),COUNTIF(#REF!,"&lt;="&amp;BW711)))*(1+IFERROR(INDEX(#REF!,MATCH($D711,#REF!,0),MATCH(MONTH(BW712),#REF!,0)),0))*--(ROUND((BW712-$BH713)/30,0)&lt;12)+INDEX($I713:BV713,1,MATCH(EDATE(BW712,-12),$I712:BV712,0))*(1+BW$2)*--(ROUND((BW712-$BH713)/30,0)&gt;=12))*(1+INDEX(#REF!,1,MATCH(BW712,#REF!,0)))*(1+$BJ713*--($BK713&lt;=BW712))</f>
        <v>#REF!</v>
      </c>
      <c r="BX713" s="4" t="e">
        <f t="array" ref="BX713">($BF713*(1+INDEX(#REF!,MATCH($D711,#REF!,0),COUNTIF(#REF!,"&lt;="&amp;BX711)))*(1+IFERROR(INDEX(#REF!,MATCH($D711,#REF!,0),MATCH(MONTH(BX712),#REF!,0)),0))*--(ROUND((BX712-$BH713)/30,0)&lt;12)+INDEX($I713:BW713,1,MATCH(EDATE(BX712,-12),$I712:BW712,0))*(1+BX$2)*--(ROUND((BX712-$BH713)/30,0)&gt;=12))*(1+INDEX(#REF!,1,MATCH(BX712,#REF!,0)))*(1+$BJ713*--($BK713&lt;=BX712))</f>
        <v>#REF!</v>
      </c>
      <c r="BY713" s="60"/>
      <c r="BZ713" s="4" t="e">
        <f t="shared" ref="BZ713:BZ730" si="2153">SUM(BM713:BX713)</f>
        <v>#REF!</v>
      </c>
      <c r="CA713" s="6" t="e">
        <f>BZ713/BZ713</f>
        <v>#REF!</v>
      </c>
      <c r="CB713" s="60"/>
      <c r="CC713" s="4" t="e">
        <f t="array" ref="CC713">($BF713*(1+INDEX(#REF!,MATCH($D711,#REF!,0),COUNTIF(#REF!,"&lt;="&amp;CC711)))*(1+IFERROR(INDEX(#REF!,MATCH($D711,#REF!,0),MATCH(MONTH(CC712),#REF!,0)),0))*--(ROUND((CC712-$BH713)/30,0)&lt;18)+INDEX($I713:CB713,1,MATCH(EDATE(CC712,-12),$I712:CB712,0))*(1+CC$2)*--(ROUND((CC712-$BH713)/30,0)&gt;=18))*(1+INDEX(#REF!,1,MATCH(CC712,#REF!,0)))*(1+$BJ713*--($BK713&lt;=CC712))</f>
        <v>#REF!</v>
      </c>
      <c r="CD713" s="4" t="e">
        <f t="array" ref="CD713">($BF713*(1+INDEX(#REF!,MATCH($D711,#REF!,0),COUNTIF(#REF!,"&lt;="&amp;CD711)))*(1+IFERROR(INDEX(#REF!,MATCH($D711,#REF!,0),MATCH(MONTH(CD712),#REF!,0)),0))*--(ROUND((CD712-$BH713)/30,0)&lt;18)+INDEX($I713:CC713,1,MATCH(EDATE(CD712,-12),$I712:CC712,0))*(1+CD$2)*--(ROUND((CD712-$BH713)/30,0)&gt;=18))*(1+INDEX(#REF!,1,MATCH(CD712,#REF!,0)))*(1+$BJ713*--($BK713&lt;=CD712))</f>
        <v>#REF!</v>
      </c>
      <c r="CE713" s="4" t="e">
        <f t="array" ref="CE713">($BF713*(1+INDEX(#REF!,MATCH($D711,#REF!,0),COUNTIF(#REF!,"&lt;="&amp;CE711)))*(1+IFERROR(INDEX(#REF!,MATCH($D711,#REF!,0),MATCH(MONTH(CE712),#REF!,0)),0))*--(ROUND((CE712-$BH713)/30,0)&lt;18)+INDEX($I713:CD713,1,MATCH(EDATE(CE712,-12),$I712:CD712,0))*(1+CE$2)*--(ROUND((CE712-$BH713)/30,0)&gt;=18))*(1+INDEX(#REF!,1,MATCH(CE712,#REF!,0)))*(1+$BJ713*--($BK713&lt;=CE712))</f>
        <v>#REF!</v>
      </c>
      <c r="CF713" s="4" t="e">
        <f t="array" ref="CF713">($BF713*(1+INDEX(#REF!,MATCH($D711,#REF!,0),COUNTIF(#REF!,"&lt;="&amp;CF711)))*(1+IFERROR(INDEX(#REF!,MATCH($D711,#REF!,0),MATCH(MONTH(CF712),#REF!,0)),0))*--(ROUND((CF712-$BH713)/30,0)&lt;18)+INDEX($I713:CE713,1,MATCH(EDATE(CF712,-12),$I712:CE712,0))*(1+CF$2)*--(ROUND((CF712-$BH713)/30,0)&gt;=18))*(1+INDEX(#REF!,1,MATCH(CF712,#REF!,0)))*(1+$BJ713*--($BK713&lt;=CF712))</f>
        <v>#REF!</v>
      </c>
      <c r="CG713" s="4" t="e">
        <f t="array" ref="CG713">($BF713*(1+INDEX(#REF!,MATCH($D711,#REF!,0),COUNTIF(#REF!,"&lt;="&amp;CG711)))*(1+IFERROR(INDEX(#REF!,MATCH($D711,#REF!,0),MATCH(MONTH(CG712),#REF!,0)),0))*--(ROUND((CG712-$BH713)/30,0)&lt;18)+INDEX($I713:CF713,1,MATCH(EDATE(CG712,-12),$I712:CF712,0))*(1+CG$2)*--(ROUND((CG712-$BH713)/30,0)&gt;=18))*(1+INDEX(#REF!,1,MATCH(CG712,#REF!,0)))*(1+$BJ713*--($BK713&lt;=CG712))</f>
        <v>#REF!</v>
      </c>
      <c r="CH713" s="4" t="e">
        <f t="array" ref="CH713">($BF713*(1+INDEX(#REF!,MATCH($D711,#REF!,0),COUNTIF(#REF!,"&lt;="&amp;CH711)))*(1+IFERROR(INDEX(#REF!,MATCH($D711,#REF!,0),MATCH(MONTH(CH712),#REF!,0)),0))*--(ROUND((CH712-$BH713)/30,0)&lt;18)+INDEX($I713:CG713,1,MATCH(EDATE(CH712,-12),$I712:CG712,0))*(1+CH$2)*--(ROUND((CH712-$BH713)/30,0)&gt;=18))*(1+INDEX(#REF!,1,MATCH(CH712,#REF!,0)))*(1+$BJ713*--($BK713&lt;=CH712))</f>
        <v>#REF!</v>
      </c>
      <c r="CI713" s="4" t="e">
        <f t="array" ref="CI713">($BF713*(1+INDEX(#REF!,MATCH($D711,#REF!,0),COUNTIF(#REF!,"&lt;="&amp;CI711)))*(1+IFERROR(INDEX(#REF!,MATCH($D711,#REF!,0),MATCH(MONTH(CI712),#REF!,0)),0))*--(ROUND((CI712-$BH713)/30,0)&lt;18)+INDEX($I713:CH713,1,MATCH(EDATE(CI712,-12),$I712:CH712,0))*(1+CI$2)*--(ROUND((CI712-$BH713)/30,0)&gt;=18))*(1+INDEX(#REF!,1,MATCH(CI712,#REF!,0)))*(1+$BJ713*--($BK713&lt;=CI712))</f>
        <v>#REF!</v>
      </c>
      <c r="CJ713" s="4" t="e">
        <f t="array" ref="CJ713">($BF713*(1+INDEX(#REF!,MATCH($D711,#REF!,0),COUNTIF(#REF!,"&lt;="&amp;CJ711)))*(1+IFERROR(INDEX(#REF!,MATCH($D711,#REF!,0),MATCH(MONTH(CJ712),#REF!,0)),0))*--(ROUND((CJ712-$BH713)/30,0)&lt;18)+INDEX($I713:CI713,1,MATCH(EDATE(CJ712,-12),$I712:CI712,0))*(1+CJ$2)*--(ROUND((CJ712-$BH713)/30,0)&gt;=18))*(1+INDEX(#REF!,1,MATCH(CJ712,#REF!,0)))*(1+$BJ713*--($BK713&lt;=CJ712))</f>
        <v>#REF!</v>
      </c>
      <c r="CK713" s="4" t="e">
        <f t="array" ref="CK713">($BF713*(1+INDEX(#REF!,MATCH($D711,#REF!,0),COUNTIF(#REF!,"&lt;="&amp;CK711)))*(1+IFERROR(INDEX(#REF!,MATCH($D711,#REF!,0),MATCH(MONTH(CK712),#REF!,0)),0))*--(ROUND((CK712-$BH713)/30,0)&lt;18)+INDEX($I713:CJ713,1,MATCH(EDATE(CK712,-12),$I712:CJ712,0))*(1+CK$2)*--(ROUND((CK712-$BH713)/30,0)&gt;=18))*(1+INDEX(#REF!,1,MATCH(CK712,#REF!,0)))*(1+$BJ713*--($BK713&lt;=CK712))</f>
        <v>#REF!</v>
      </c>
      <c r="CL713" s="4" t="e">
        <f t="array" ref="CL713">($BF713*(1+INDEX(#REF!,MATCH($D711,#REF!,0),COUNTIF(#REF!,"&lt;="&amp;CL711)))*(1+IFERROR(INDEX(#REF!,MATCH($D711,#REF!,0),MATCH(MONTH(CL712),#REF!,0)),0))*--(ROUND((CL712-$BH713)/30,0)&lt;18)+INDEX($I713:CK713,1,MATCH(EDATE(CL712,-12),$I712:CK712,0))*(1+CL$2)*--(ROUND((CL712-$BH713)/30,0)&gt;=18))*(1+INDEX(#REF!,1,MATCH(CL712,#REF!,0)))*(1+$BJ713*--($BK713&lt;=CL712))</f>
        <v>#REF!</v>
      </c>
      <c r="CM713" s="4" t="e">
        <f t="array" ref="CM713">($BF713*(1+INDEX(#REF!,MATCH($D711,#REF!,0),COUNTIF(#REF!,"&lt;="&amp;CM711)))*(1+IFERROR(INDEX(#REF!,MATCH($D711,#REF!,0),MATCH(MONTH(CM712),#REF!,0)),0))*--(ROUND((CM712-$BH713)/30,0)&lt;18)+INDEX($I713:CL713,1,MATCH(EDATE(CM712,-12),$I712:CL712,0))*(1+CM$2)*--(ROUND((CM712-$BH713)/30,0)&gt;=18))*(1+INDEX(#REF!,1,MATCH(CM712,#REF!,0)))*(1+$BJ713*--($BK713&lt;=CM712))</f>
        <v>#REF!</v>
      </c>
      <c r="CN713" s="4" t="e">
        <f t="array" ref="CN713">($BF713*(1+INDEX(#REF!,MATCH($D711,#REF!,0),COUNTIF(#REF!,"&lt;="&amp;CN711)))*(1+IFERROR(INDEX(#REF!,MATCH($D711,#REF!,0),MATCH(MONTH(CN712),#REF!,0)),0))*--(ROUND((CN712-$BH713)/30,0)&lt;18)+INDEX($I713:CM713,1,MATCH(EDATE(CN712,-12),$I712:CM712,0))*(1+CN$2)*--(ROUND((CN712-$BH713)/30,0)&gt;=18))*(1+INDEX(#REF!,1,MATCH(CN712,#REF!,0)))*(1+$BJ713*--($BK713&lt;=CN712))</f>
        <v>#REF!</v>
      </c>
      <c r="CO713" s="60"/>
      <c r="CP713" s="4" t="e">
        <f t="shared" ref="CP713:CP730" si="2154">SUM(CC713:CN713)</f>
        <v>#REF!</v>
      </c>
      <c r="CQ713" s="6" t="e">
        <f>CP713/CP713</f>
        <v>#REF!</v>
      </c>
    </row>
    <row r="714" spans="1:95" ht="10.5" customHeight="1" x14ac:dyDescent="0.25">
      <c r="A714" s="70" t="str">
        <f t="shared" si="2149"/>
        <v>DespesaImpostos sobre receita</v>
      </c>
      <c r="B714" s="70" t="s">
        <v>53</v>
      </c>
      <c r="C714" s="70"/>
      <c r="D714" s="81" t="s">
        <v>54</v>
      </c>
      <c r="E714" s="81" t="e">
        <f>D711</f>
        <v>#REF!</v>
      </c>
      <c r="F714" s="60"/>
      <c r="G714" s="88">
        <v>-6.3411034382427501E-3</v>
      </c>
      <c r="H714" s="60"/>
      <c r="I714" s="83" t="e">
        <f t="shared" ref="I714:T714" si="2155">SUM(I715:I717)</f>
        <v>#REF!</v>
      </c>
      <c r="J714" s="83" t="e">
        <f t="shared" si="2155"/>
        <v>#REF!</v>
      </c>
      <c r="K714" s="83" t="e">
        <f t="shared" si="2155"/>
        <v>#REF!</v>
      </c>
      <c r="L714" s="83" t="e">
        <f t="shared" si="2155"/>
        <v>#REF!</v>
      </c>
      <c r="M714" s="83" t="e">
        <f t="shared" si="2155"/>
        <v>#REF!</v>
      </c>
      <c r="N714" s="83" t="e">
        <f t="shared" si="2155"/>
        <v>#REF!</v>
      </c>
      <c r="O714" s="83" t="e">
        <f t="shared" si="2155"/>
        <v>#REF!</v>
      </c>
      <c r="P714" s="83" t="e">
        <f t="shared" si="2155"/>
        <v>#REF!</v>
      </c>
      <c r="Q714" s="83" t="e">
        <f t="shared" si="2155"/>
        <v>#REF!</v>
      </c>
      <c r="R714" s="83" t="e">
        <f t="shared" si="2155"/>
        <v>#REF!</v>
      </c>
      <c r="S714" s="83" t="e">
        <f t="shared" si="2155"/>
        <v>#REF!</v>
      </c>
      <c r="T714" s="83" t="e">
        <f t="shared" si="2155"/>
        <v>#REF!</v>
      </c>
      <c r="U714" s="60"/>
      <c r="V714" s="83" t="e">
        <f t="shared" si="2150"/>
        <v>#REF!</v>
      </c>
      <c r="W714" s="88" t="e">
        <f>V714/V713</f>
        <v>#REF!</v>
      </c>
      <c r="X714" s="60"/>
      <c r="Y714" s="83" t="e">
        <f t="shared" ref="Y714:AJ714" si="2156">SUM(Y715:Y717)</f>
        <v>#REF!</v>
      </c>
      <c r="Z714" s="83" t="e">
        <f t="shared" si="2156"/>
        <v>#REF!</v>
      </c>
      <c r="AA714" s="83" t="e">
        <f t="shared" si="2156"/>
        <v>#REF!</v>
      </c>
      <c r="AB714" s="83" t="e">
        <f t="shared" si="2156"/>
        <v>#REF!</v>
      </c>
      <c r="AC714" s="83" t="e">
        <f t="shared" si="2156"/>
        <v>#REF!</v>
      </c>
      <c r="AD714" s="83" t="e">
        <f t="shared" si="2156"/>
        <v>#REF!</v>
      </c>
      <c r="AE714" s="83" t="e">
        <f t="shared" si="2156"/>
        <v>#REF!</v>
      </c>
      <c r="AF714" s="83" t="e">
        <f t="shared" si="2156"/>
        <v>#REF!</v>
      </c>
      <c r="AG714" s="83" t="e">
        <f t="shared" si="2156"/>
        <v>#REF!</v>
      </c>
      <c r="AH714" s="83" t="e">
        <f t="shared" si="2156"/>
        <v>#REF!</v>
      </c>
      <c r="AI714" s="83" t="e">
        <f t="shared" si="2156"/>
        <v>#REF!</v>
      </c>
      <c r="AJ714" s="83" t="e">
        <f t="shared" si="2156"/>
        <v>#REF!</v>
      </c>
      <c r="AK714" s="60"/>
      <c r="AL714" s="83" t="e">
        <f t="shared" si="2151"/>
        <v>#REF!</v>
      </c>
      <c r="AM714" s="88" t="e">
        <f>AL714/AL713</f>
        <v>#REF!</v>
      </c>
      <c r="AN714" s="60" t="e">
        <f>D711&amp;D714</f>
        <v>#REF!</v>
      </c>
      <c r="AO714" s="83" t="e">
        <f t="shared" ref="AO714:AZ714" si="2157">SUM(AO715:AO717)</f>
        <v>#REF!</v>
      </c>
      <c r="AP714" s="83" t="e">
        <f t="shared" si="2157"/>
        <v>#REF!</v>
      </c>
      <c r="AQ714" s="83" t="e">
        <f t="shared" si="2157"/>
        <v>#REF!</v>
      </c>
      <c r="AR714" s="83" t="e">
        <f t="shared" si="2157"/>
        <v>#REF!</v>
      </c>
      <c r="AS714" s="83" t="e">
        <f t="shared" si="2157"/>
        <v>#REF!</v>
      </c>
      <c r="AT714" s="83" t="e">
        <f t="shared" si="2157"/>
        <v>#REF!</v>
      </c>
      <c r="AU714" s="83" t="e">
        <f t="shared" si="2157"/>
        <v>#REF!</v>
      </c>
      <c r="AV714" s="83" t="e">
        <f t="shared" si="2157"/>
        <v>#REF!</v>
      </c>
      <c r="AW714" s="83" t="e">
        <f t="shared" si="2157"/>
        <v>#REF!</v>
      </c>
      <c r="AX714" s="83" t="e">
        <f t="shared" si="2157"/>
        <v>#REF!</v>
      </c>
      <c r="AY714" s="83" t="e">
        <f t="shared" si="2157"/>
        <v>#REF!</v>
      </c>
      <c r="AZ714" s="83" t="e">
        <f t="shared" si="2157"/>
        <v>#REF!</v>
      </c>
      <c r="BA714" s="60"/>
      <c r="BB714" s="83" t="e">
        <f t="shared" si="2152"/>
        <v>#REF!</v>
      </c>
      <c r="BC714" s="88" t="e">
        <f>BB714/BB713</f>
        <v>#REF!</v>
      </c>
      <c r="BD714" s="60"/>
      <c r="BE714" s="83"/>
      <c r="BF714" s="116"/>
      <c r="BG714" s="116"/>
      <c r="BH714" s="117"/>
      <c r="BI714" s="117"/>
      <c r="BJ714" s="117"/>
      <c r="BK714" s="117"/>
      <c r="BL714" s="60"/>
      <c r="BM714" s="83" t="e">
        <f t="shared" ref="BM714:BX714" si="2158">SUM(BM715:BM717)</f>
        <v>#REF!</v>
      </c>
      <c r="BN714" s="83" t="e">
        <f t="shared" si="2158"/>
        <v>#REF!</v>
      </c>
      <c r="BO714" s="83" t="e">
        <f t="shared" si="2158"/>
        <v>#REF!</v>
      </c>
      <c r="BP714" s="83" t="e">
        <f t="shared" si="2158"/>
        <v>#REF!</v>
      </c>
      <c r="BQ714" s="83" t="e">
        <f t="shared" si="2158"/>
        <v>#REF!</v>
      </c>
      <c r="BR714" s="83" t="e">
        <f t="shared" si="2158"/>
        <v>#REF!</v>
      </c>
      <c r="BS714" s="83" t="e">
        <f t="shared" si="2158"/>
        <v>#REF!</v>
      </c>
      <c r="BT714" s="83" t="e">
        <f t="shared" si="2158"/>
        <v>#REF!</v>
      </c>
      <c r="BU714" s="83" t="e">
        <f t="shared" si="2158"/>
        <v>#REF!</v>
      </c>
      <c r="BV714" s="83" t="e">
        <f t="shared" si="2158"/>
        <v>#REF!</v>
      </c>
      <c r="BW714" s="83" t="e">
        <f t="shared" si="2158"/>
        <v>#REF!</v>
      </c>
      <c r="BX714" s="83" t="e">
        <f t="shared" si="2158"/>
        <v>#REF!</v>
      </c>
      <c r="BY714" s="60"/>
      <c r="BZ714" s="83" t="e">
        <f t="shared" si="2153"/>
        <v>#REF!</v>
      </c>
      <c r="CA714" s="88" t="e">
        <f>BZ714/BZ713</f>
        <v>#REF!</v>
      </c>
      <c r="CB714" s="60"/>
      <c r="CC714" s="83" t="e">
        <f t="shared" ref="CC714:CN714" si="2159">SUM(CC715:CC717)</f>
        <v>#REF!</v>
      </c>
      <c r="CD714" s="83" t="e">
        <f t="shared" si="2159"/>
        <v>#REF!</v>
      </c>
      <c r="CE714" s="83" t="e">
        <f t="shared" si="2159"/>
        <v>#REF!</v>
      </c>
      <c r="CF714" s="83" t="e">
        <f t="shared" si="2159"/>
        <v>#REF!</v>
      </c>
      <c r="CG714" s="83" t="e">
        <f t="shared" si="2159"/>
        <v>#REF!</v>
      </c>
      <c r="CH714" s="83" t="e">
        <f t="shared" si="2159"/>
        <v>#REF!</v>
      </c>
      <c r="CI714" s="83" t="e">
        <f t="shared" si="2159"/>
        <v>#REF!</v>
      </c>
      <c r="CJ714" s="83" t="e">
        <f t="shared" si="2159"/>
        <v>#REF!</v>
      </c>
      <c r="CK714" s="83" t="e">
        <f t="shared" si="2159"/>
        <v>#REF!</v>
      </c>
      <c r="CL714" s="83" t="e">
        <f t="shared" si="2159"/>
        <v>#REF!</v>
      </c>
      <c r="CM714" s="83" t="e">
        <f t="shared" si="2159"/>
        <v>#REF!</v>
      </c>
      <c r="CN714" s="83" t="e">
        <f t="shared" si="2159"/>
        <v>#REF!</v>
      </c>
      <c r="CO714" s="60"/>
      <c r="CP714" s="83" t="e">
        <f t="shared" si="2154"/>
        <v>#REF!</v>
      </c>
      <c r="CQ714" s="88" t="e">
        <f>CP714/CP713</f>
        <v>#REF!</v>
      </c>
    </row>
    <row r="715" spans="1:95" ht="10.5" customHeight="1" outlineLevel="1" x14ac:dyDescent="0.25">
      <c r="A715" s="70" t="str">
        <f t="shared" si="2149"/>
        <v>DespesaICMS</v>
      </c>
      <c r="B715" s="70" t="s">
        <v>53</v>
      </c>
      <c r="C715" s="70" t="s">
        <v>55</v>
      </c>
      <c r="D715" s="60" t="s">
        <v>55</v>
      </c>
      <c r="E715" s="60" t="e">
        <f>D711</f>
        <v>#REF!</v>
      </c>
      <c r="F715" s="60"/>
      <c r="G715" s="62">
        <v>0</v>
      </c>
      <c r="H715" s="60"/>
      <c r="I715" s="67" t="e">
        <f t="shared" ref="I715:T715" si="2160">((I713*$G715*--(AND($BF715=0,$BG715=0))+$BF715+I713*$BG715)*--(I$3&gt;=$BH715))*(1+$BJ715*--(I$3&gt;=$BK715))*--(IFERROR(MOD(MONTH(I$3),$BI715),0)=0)</f>
        <v>#REF!</v>
      </c>
      <c r="J715" s="67" t="e">
        <f t="shared" si="2160"/>
        <v>#REF!</v>
      </c>
      <c r="K715" s="67" t="e">
        <f t="shared" si="2160"/>
        <v>#REF!</v>
      </c>
      <c r="L715" s="67" t="e">
        <f t="shared" si="2160"/>
        <v>#REF!</v>
      </c>
      <c r="M715" s="67" t="e">
        <f t="shared" si="2160"/>
        <v>#REF!</v>
      </c>
      <c r="N715" s="67" t="e">
        <f t="shared" si="2160"/>
        <v>#REF!</v>
      </c>
      <c r="O715" s="67" t="e">
        <f t="shared" si="2160"/>
        <v>#REF!</v>
      </c>
      <c r="P715" s="67" t="e">
        <f t="shared" si="2160"/>
        <v>#REF!</v>
      </c>
      <c r="Q715" s="67" t="e">
        <f t="shared" si="2160"/>
        <v>#REF!</v>
      </c>
      <c r="R715" s="67" t="e">
        <f t="shared" si="2160"/>
        <v>#REF!</v>
      </c>
      <c r="S715" s="67" t="e">
        <f t="shared" si="2160"/>
        <v>#REF!</v>
      </c>
      <c r="T715" s="67" t="e">
        <f t="shared" si="2160"/>
        <v>#REF!</v>
      </c>
      <c r="U715" s="60"/>
      <c r="V715" s="87" t="e">
        <f t="shared" si="2150"/>
        <v>#REF!</v>
      </c>
      <c r="W715" s="62" t="e">
        <f>V715/V713</f>
        <v>#REF!</v>
      </c>
      <c r="X715" s="60"/>
      <c r="Y715" s="67" t="e">
        <f t="shared" ref="Y715:AJ715" si="2161">((Y720*$G715*--(AND($BF715=0,$BG715=0))+$BF715+Y720*$BG715)*--(Y$3&gt;=$BH715))*(1+$BJ715*--(Y$3&gt;=$BK715))*--(IFERROR(MOD(MONTH(Y$3),$BI715),0)=0)</f>
        <v>#REF!</v>
      </c>
      <c r="Z715" s="67" t="e">
        <f t="shared" si="2161"/>
        <v>#REF!</v>
      </c>
      <c r="AA715" s="67" t="e">
        <f t="shared" si="2161"/>
        <v>#REF!</v>
      </c>
      <c r="AB715" s="67" t="e">
        <f t="shared" si="2161"/>
        <v>#REF!</v>
      </c>
      <c r="AC715" s="67" t="e">
        <f t="shared" si="2161"/>
        <v>#REF!</v>
      </c>
      <c r="AD715" s="67" t="e">
        <f t="shared" si="2161"/>
        <v>#REF!</v>
      </c>
      <c r="AE715" s="67" t="e">
        <f t="shared" si="2161"/>
        <v>#REF!</v>
      </c>
      <c r="AF715" s="67" t="e">
        <f t="shared" si="2161"/>
        <v>#REF!</v>
      </c>
      <c r="AG715" s="67" t="e">
        <f t="shared" si="2161"/>
        <v>#REF!</v>
      </c>
      <c r="AH715" s="67" t="e">
        <f t="shared" si="2161"/>
        <v>#REF!</v>
      </c>
      <c r="AI715" s="67" t="e">
        <f t="shared" si="2161"/>
        <v>#REF!</v>
      </c>
      <c r="AJ715" s="67" t="e">
        <f t="shared" si="2161"/>
        <v>#REF!</v>
      </c>
      <c r="AK715" s="60"/>
      <c r="AL715" s="87" t="e">
        <f t="shared" si="2151"/>
        <v>#REF!</v>
      </c>
      <c r="AM715" s="62" t="e">
        <f>AL715/AL713</f>
        <v>#REF!</v>
      </c>
      <c r="AN715" s="60" t="e">
        <f>D711&amp;D715</f>
        <v>#REF!</v>
      </c>
      <c r="AO715" s="67" t="e">
        <f t="shared" ref="AO715:AZ715" si="2162">((AO720*$G715*--(AND($BF715=0,$BG715=0))+$BF715+AO720*$BG715)*--(AO$3&gt;=$BH715))*(1+$BJ715*--(AO$3&gt;=$BK715))*--(IFERROR(MOD(MONTH(AO$3),$BI715),0)=0)</f>
        <v>#REF!</v>
      </c>
      <c r="AP715" s="67" t="e">
        <f t="shared" si="2162"/>
        <v>#REF!</v>
      </c>
      <c r="AQ715" s="67" t="e">
        <f t="shared" si="2162"/>
        <v>#REF!</v>
      </c>
      <c r="AR715" s="67" t="e">
        <f t="shared" si="2162"/>
        <v>#REF!</v>
      </c>
      <c r="AS715" s="67" t="e">
        <f t="shared" si="2162"/>
        <v>#REF!</v>
      </c>
      <c r="AT715" s="67" t="e">
        <f t="shared" si="2162"/>
        <v>#REF!</v>
      </c>
      <c r="AU715" s="67" t="e">
        <f t="shared" si="2162"/>
        <v>#REF!</v>
      </c>
      <c r="AV715" s="67" t="e">
        <f t="shared" si="2162"/>
        <v>#REF!</v>
      </c>
      <c r="AW715" s="67" t="e">
        <f t="shared" si="2162"/>
        <v>#REF!</v>
      </c>
      <c r="AX715" s="67" t="e">
        <f t="shared" si="2162"/>
        <v>#REF!</v>
      </c>
      <c r="AY715" s="67" t="e">
        <f t="shared" si="2162"/>
        <v>#REF!</v>
      </c>
      <c r="AZ715" s="67" t="e">
        <f t="shared" si="2162"/>
        <v>#REF!</v>
      </c>
      <c r="BA715" s="60"/>
      <c r="BB715" s="87" t="e">
        <f t="shared" si="2152"/>
        <v>#REF!</v>
      </c>
      <c r="BC715" s="62" t="e">
        <f>BB715/BB713</f>
        <v>#REF!</v>
      </c>
      <c r="BD715" s="60"/>
      <c r="BE715" s="67"/>
      <c r="BF715" s="119"/>
      <c r="BG715" s="120" t="e">
        <f t="array" ref="BG715">INDEX(#REF!,MATCH($D711,#REF!,0),MATCH($D715,#REF!,0))</f>
        <v>#REF!</v>
      </c>
      <c r="BH715" s="121"/>
      <c r="BI715" s="121"/>
      <c r="BJ715" s="121"/>
      <c r="BK715" s="121"/>
      <c r="BL715" s="60"/>
      <c r="BM715" s="67" t="e">
        <f t="shared" ref="BM715:BX715" si="2163">((BM720*$G715*--(AND($BF715=0,$BG715=0))+$BF715+BM720*$BG715)*--(BM$3&gt;=$BH715))*(1+$BJ715*--(BM$3&gt;=$BK715))*--(IFERROR(MOD(MONTH(BM$3),$BI715),0)=0)</f>
        <v>#REF!</v>
      </c>
      <c r="BN715" s="67" t="e">
        <f t="shared" si="2163"/>
        <v>#REF!</v>
      </c>
      <c r="BO715" s="67" t="e">
        <f t="shared" si="2163"/>
        <v>#REF!</v>
      </c>
      <c r="BP715" s="67" t="e">
        <f t="shared" si="2163"/>
        <v>#REF!</v>
      </c>
      <c r="BQ715" s="67" t="e">
        <f t="shared" si="2163"/>
        <v>#REF!</v>
      </c>
      <c r="BR715" s="67" t="e">
        <f t="shared" si="2163"/>
        <v>#REF!</v>
      </c>
      <c r="BS715" s="67" t="e">
        <f t="shared" si="2163"/>
        <v>#REF!</v>
      </c>
      <c r="BT715" s="67" t="e">
        <f t="shared" si="2163"/>
        <v>#REF!</v>
      </c>
      <c r="BU715" s="67" t="e">
        <f t="shared" si="2163"/>
        <v>#REF!</v>
      </c>
      <c r="BV715" s="67" t="e">
        <f t="shared" si="2163"/>
        <v>#REF!</v>
      </c>
      <c r="BW715" s="67" t="e">
        <f t="shared" si="2163"/>
        <v>#REF!</v>
      </c>
      <c r="BX715" s="67" t="e">
        <f t="shared" si="2163"/>
        <v>#REF!</v>
      </c>
      <c r="BY715" s="60"/>
      <c r="BZ715" s="87" t="e">
        <f t="shared" si="2153"/>
        <v>#REF!</v>
      </c>
      <c r="CA715" s="62" t="e">
        <f>BZ715/BZ713</f>
        <v>#REF!</v>
      </c>
      <c r="CB715" s="60"/>
      <c r="CC715" s="67" t="e">
        <f t="shared" ref="CC715:CN715" si="2164">((CC720*$G715*--(AND($BF715=0,$BG715=0))+$BF715+CC720*$BG715)*--(CC$3&gt;=$BH715))*(1+$BJ715*--(CC$3&gt;=$BK715))*--(IFERROR(MOD(MONTH(CC$3),$BI715),0)=0)</f>
        <v>#REF!</v>
      </c>
      <c r="CD715" s="67" t="e">
        <f t="shared" si="2164"/>
        <v>#REF!</v>
      </c>
      <c r="CE715" s="67" t="e">
        <f t="shared" si="2164"/>
        <v>#REF!</v>
      </c>
      <c r="CF715" s="67" t="e">
        <f t="shared" si="2164"/>
        <v>#REF!</v>
      </c>
      <c r="CG715" s="67" t="e">
        <f t="shared" si="2164"/>
        <v>#REF!</v>
      </c>
      <c r="CH715" s="67" t="e">
        <f t="shared" si="2164"/>
        <v>#REF!</v>
      </c>
      <c r="CI715" s="67" t="e">
        <f t="shared" si="2164"/>
        <v>#REF!</v>
      </c>
      <c r="CJ715" s="67" t="e">
        <f t="shared" si="2164"/>
        <v>#REF!</v>
      </c>
      <c r="CK715" s="67" t="e">
        <f t="shared" si="2164"/>
        <v>#REF!</v>
      </c>
      <c r="CL715" s="67" t="e">
        <f t="shared" si="2164"/>
        <v>#REF!</v>
      </c>
      <c r="CM715" s="67" t="e">
        <f t="shared" si="2164"/>
        <v>#REF!</v>
      </c>
      <c r="CN715" s="67" t="e">
        <f t="shared" si="2164"/>
        <v>#REF!</v>
      </c>
      <c r="CO715" s="60"/>
      <c r="CP715" s="87" t="e">
        <f t="shared" si="2154"/>
        <v>#REF!</v>
      </c>
      <c r="CQ715" s="62" t="e">
        <f>CP715/CP713</f>
        <v>#REF!</v>
      </c>
    </row>
    <row r="716" spans="1:95" ht="10.5" customHeight="1" outlineLevel="1" x14ac:dyDescent="0.25">
      <c r="A716" s="70" t="str">
        <f t="shared" si="2149"/>
        <v>DespesaPIS/COFINS</v>
      </c>
      <c r="B716" s="70" t="s">
        <v>53</v>
      </c>
      <c r="C716" s="70" t="s">
        <v>56</v>
      </c>
      <c r="D716" s="60" t="s">
        <v>56</v>
      </c>
      <c r="E716" s="60" t="e">
        <f>D711</f>
        <v>#REF!</v>
      </c>
      <c r="F716" s="60"/>
      <c r="G716" s="62">
        <v>0</v>
      </c>
      <c r="H716" s="60"/>
      <c r="I716" s="67" t="e">
        <f t="shared" ref="I716:T716" si="2165">((I713*$G716*--(AND($BF716=0,$BG716=0))+$BF716+I713*$BG716)*--(I$3&gt;=$BH716))*(1+$BJ716*--(I$3&gt;=$BK716))*--(IFERROR(MOD(MONTH(I$3),$BI716),0)=0)</f>
        <v>#REF!</v>
      </c>
      <c r="J716" s="67" t="e">
        <f t="shared" si="2165"/>
        <v>#REF!</v>
      </c>
      <c r="K716" s="67" t="e">
        <f t="shared" si="2165"/>
        <v>#REF!</v>
      </c>
      <c r="L716" s="67" t="e">
        <f t="shared" si="2165"/>
        <v>#REF!</v>
      </c>
      <c r="M716" s="67" t="e">
        <f t="shared" si="2165"/>
        <v>#REF!</v>
      </c>
      <c r="N716" s="67" t="e">
        <f t="shared" si="2165"/>
        <v>#REF!</v>
      </c>
      <c r="O716" s="67" t="e">
        <f t="shared" si="2165"/>
        <v>#REF!</v>
      </c>
      <c r="P716" s="67" t="e">
        <f t="shared" si="2165"/>
        <v>#REF!</v>
      </c>
      <c r="Q716" s="67" t="e">
        <f t="shared" si="2165"/>
        <v>#REF!</v>
      </c>
      <c r="R716" s="67" t="e">
        <f t="shared" si="2165"/>
        <v>#REF!</v>
      </c>
      <c r="S716" s="67" t="e">
        <f t="shared" si="2165"/>
        <v>#REF!</v>
      </c>
      <c r="T716" s="67" t="e">
        <f t="shared" si="2165"/>
        <v>#REF!</v>
      </c>
      <c r="U716" s="60"/>
      <c r="V716" s="87" t="e">
        <f t="shared" si="2150"/>
        <v>#REF!</v>
      </c>
      <c r="W716" s="62" t="e">
        <f>V716/V713</f>
        <v>#REF!</v>
      </c>
      <c r="X716" s="60"/>
      <c r="Y716" s="67" t="e">
        <f t="shared" ref="Y716:AJ716" si="2166">((Y713*$G716*--(AND($BF716=0,$BG716=0))+$BF716+Y713*$BG716)*--(Y$3&gt;=$BH716))*(1+$BJ716*--(Y$3&gt;=$BK716))*--(IFERROR(MOD(MONTH(Y$3),$BI716),0)=0)</f>
        <v>#REF!</v>
      </c>
      <c r="Z716" s="67" t="e">
        <f t="shared" si="2166"/>
        <v>#REF!</v>
      </c>
      <c r="AA716" s="67" t="e">
        <f t="shared" si="2166"/>
        <v>#REF!</v>
      </c>
      <c r="AB716" s="67" t="e">
        <f t="shared" si="2166"/>
        <v>#REF!</v>
      </c>
      <c r="AC716" s="67" t="e">
        <f t="shared" si="2166"/>
        <v>#REF!</v>
      </c>
      <c r="AD716" s="67" t="e">
        <f t="shared" si="2166"/>
        <v>#REF!</v>
      </c>
      <c r="AE716" s="67" t="e">
        <f t="shared" si="2166"/>
        <v>#REF!</v>
      </c>
      <c r="AF716" s="67" t="e">
        <f t="shared" si="2166"/>
        <v>#REF!</v>
      </c>
      <c r="AG716" s="67" t="e">
        <f t="shared" si="2166"/>
        <v>#REF!</v>
      </c>
      <c r="AH716" s="67" t="e">
        <f t="shared" si="2166"/>
        <v>#REF!</v>
      </c>
      <c r="AI716" s="67" t="e">
        <f t="shared" si="2166"/>
        <v>#REF!</v>
      </c>
      <c r="AJ716" s="67" t="e">
        <f t="shared" si="2166"/>
        <v>#REF!</v>
      </c>
      <c r="AK716" s="60"/>
      <c r="AL716" s="87" t="e">
        <f t="shared" si="2151"/>
        <v>#REF!</v>
      </c>
      <c r="AM716" s="62" t="e">
        <f>AL716/AL713</f>
        <v>#REF!</v>
      </c>
      <c r="AN716" s="60" t="e">
        <f>D711&amp;D716</f>
        <v>#REF!</v>
      </c>
      <c r="AO716" s="67" t="e">
        <f t="shared" ref="AO716:AZ716" si="2167">((AO713*$G716*--(AND($BF716=0,$BG716=0))+$BF716+AO713*$BG716)*--(AO$3&gt;=$BH716))*(1+$BJ716*--(AO$3&gt;=$BK716))*--(IFERROR(MOD(MONTH(AO$3),$BI716),0)=0)</f>
        <v>#REF!</v>
      </c>
      <c r="AP716" s="67" t="e">
        <f t="shared" si="2167"/>
        <v>#REF!</v>
      </c>
      <c r="AQ716" s="67" t="e">
        <f t="shared" si="2167"/>
        <v>#REF!</v>
      </c>
      <c r="AR716" s="67" t="e">
        <f t="shared" si="2167"/>
        <v>#REF!</v>
      </c>
      <c r="AS716" s="67" t="e">
        <f t="shared" si="2167"/>
        <v>#REF!</v>
      </c>
      <c r="AT716" s="67" t="e">
        <f t="shared" si="2167"/>
        <v>#REF!</v>
      </c>
      <c r="AU716" s="67" t="e">
        <f t="shared" si="2167"/>
        <v>#REF!</v>
      </c>
      <c r="AV716" s="67" t="e">
        <f t="shared" si="2167"/>
        <v>#REF!</v>
      </c>
      <c r="AW716" s="67" t="e">
        <f t="shared" si="2167"/>
        <v>#REF!</v>
      </c>
      <c r="AX716" s="67" t="e">
        <f t="shared" si="2167"/>
        <v>#REF!</v>
      </c>
      <c r="AY716" s="67" t="e">
        <f t="shared" si="2167"/>
        <v>#REF!</v>
      </c>
      <c r="AZ716" s="67" t="e">
        <f t="shared" si="2167"/>
        <v>#REF!</v>
      </c>
      <c r="BA716" s="60"/>
      <c r="BB716" s="87" t="e">
        <f t="shared" si="2152"/>
        <v>#REF!</v>
      </c>
      <c r="BC716" s="62" t="e">
        <f>BB716/BB713</f>
        <v>#REF!</v>
      </c>
      <c r="BD716" s="60"/>
      <c r="BE716" s="67"/>
      <c r="BF716" s="119"/>
      <c r="BG716" s="119"/>
      <c r="BH716" s="121"/>
      <c r="BI716" s="121"/>
      <c r="BJ716" s="121"/>
      <c r="BK716" s="121"/>
      <c r="BL716" s="60"/>
      <c r="BM716" s="67" t="e">
        <f t="shared" ref="BM716:BX716" si="2168">((BM713*$G716*--(AND($BF716=0,$BG716=0))+$BF716+BM713*$BG716)*--(BM$3&gt;=$BH716))*(1+$BJ716*--(BM$3&gt;=$BK716))*--(IFERROR(MOD(MONTH(BM$3),$BI716),0)=0)</f>
        <v>#REF!</v>
      </c>
      <c r="BN716" s="67" t="e">
        <f t="shared" si="2168"/>
        <v>#REF!</v>
      </c>
      <c r="BO716" s="67" t="e">
        <f t="shared" si="2168"/>
        <v>#REF!</v>
      </c>
      <c r="BP716" s="67" t="e">
        <f t="shared" si="2168"/>
        <v>#REF!</v>
      </c>
      <c r="BQ716" s="67" t="e">
        <f t="shared" si="2168"/>
        <v>#REF!</v>
      </c>
      <c r="BR716" s="67" t="e">
        <f t="shared" si="2168"/>
        <v>#REF!</v>
      </c>
      <c r="BS716" s="67" t="e">
        <f t="shared" si="2168"/>
        <v>#REF!</v>
      </c>
      <c r="BT716" s="67" t="e">
        <f t="shared" si="2168"/>
        <v>#REF!</v>
      </c>
      <c r="BU716" s="67" t="e">
        <f t="shared" si="2168"/>
        <v>#REF!</v>
      </c>
      <c r="BV716" s="67" t="e">
        <f t="shared" si="2168"/>
        <v>#REF!</v>
      </c>
      <c r="BW716" s="67" t="e">
        <f t="shared" si="2168"/>
        <v>#REF!</v>
      </c>
      <c r="BX716" s="67" t="e">
        <f t="shared" si="2168"/>
        <v>#REF!</v>
      </c>
      <c r="BY716" s="60"/>
      <c r="BZ716" s="87" t="e">
        <f t="shared" si="2153"/>
        <v>#REF!</v>
      </c>
      <c r="CA716" s="62" t="e">
        <f>BZ716/BZ713</f>
        <v>#REF!</v>
      </c>
      <c r="CB716" s="60"/>
      <c r="CC716" s="67" t="e">
        <f t="shared" ref="CC716:CN716" si="2169">((CC713*$G716*--(AND($BF716=0,$BG716=0))+$BF716+CC713*$BG716)*--(CC$3&gt;=$BH716))*(1+$BJ716*--(CC$3&gt;=$BK716))*--(IFERROR(MOD(MONTH(CC$3),$BI716),0)=0)</f>
        <v>#REF!</v>
      </c>
      <c r="CD716" s="67" t="e">
        <f t="shared" si="2169"/>
        <v>#REF!</v>
      </c>
      <c r="CE716" s="67" t="e">
        <f t="shared" si="2169"/>
        <v>#REF!</v>
      </c>
      <c r="CF716" s="67" t="e">
        <f t="shared" si="2169"/>
        <v>#REF!</v>
      </c>
      <c r="CG716" s="67" t="e">
        <f t="shared" si="2169"/>
        <v>#REF!</v>
      </c>
      <c r="CH716" s="67" t="e">
        <f t="shared" si="2169"/>
        <v>#REF!</v>
      </c>
      <c r="CI716" s="67" t="e">
        <f t="shared" si="2169"/>
        <v>#REF!</v>
      </c>
      <c r="CJ716" s="67" t="e">
        <f t="shared" si="2169"/>
        <v>#REF!</v>
      </c>
      <c r="CK716" s="67" t="e">
        <f t="shared" si="2169"/>
        <v>#REF!</v>
      </c>
      <c r="CL716" s="67" t="e">
        <f t="shared" si="2169"/>
        <v>#REF!</v>
      </c>
      <c r="CM716" s="67" t="e">
        <f t="shared" si="2169"/>
        <v>#REF!</v>
      </c>
      <c r="CN716" s="67" t="e">
        <f t="shared" si="2169"/>
        <v>#REF!</v>
      </c>
      <c r="CO716" s="60"/>
      <c r="CP716" s="87" t="e">
        <f t="shared" si="2154"/>
        <v>#REF!</v>
      </c>
      <c r="CQ716" s="62" t="e">
        <f>CP716/CP713</f>
        <v>#REF!</v>
      </c>
    </row>
    <row r="717" spans="1:95" ht="10.5" customHeight="1" outlineLevel="1" x14ac:dyDescent="0.25">
      <c r="A717" s="70" t="str">
        <f t="shared" si="2149"/>
        <v>DespesaDIFAL + FCP</v>
      </c>
      <c r="B717" s="70" t="s">
        <v>53</v>
      </c>
      <c r="C717" s="70" t="s">
        <v>251</v>
      </c>
      <c r="D717" s="60" t="s">
        <v>57</v>
      </c>
      <c r="E717" s="60" t="e">
        <f>D711</f>
        <v>#REF!</v>
      </c>
      <c r="F717" s="60"/>
      <c r="G717" s="62">
        <v>0</v>
      </c>
      <c r="H717" s="60"/>
      <c r="I717" s="67" t="e">
        <f t="shared" ref="I717:T717" si="2170">((I713*$G717*--(AND($BF717=0,$BG717=0))+$BF717+I713*$BG717)*--(I$3&gt;=$BH717))*(1+$BJ717*--(I$3&gt;=$BK717))*--(IFERROR(MOD(MONTH(I$3),$BI717),0)=0)</f>
        <v>#REF!</v>
      </c>
      <c r="J717" s="67" t="e">
        <f t="shared" si="2170"/>
        <v>#REF!</v>
      </c>
      <c r="K717" s="67" t="e">
        <f t="shared" si="2170"/>
        <v>#REF!</v>
      </c>
      <c r="L717" s="67" t="e">
        <f t="shared" si="2170"/>
        <v>#REF!</v>
      </c>
      <c r="M717" s="67" t="e">
        <f t="shared" si="2170"/>
        <v>#REF!</v>
      </c>
      <c r="N717" s="67" t="e">
        <f t="shared" si="2170"/>
        <v>#REF!</v>
      </c>
      <c r="O717" s="67" t="e">
        <f t="shared" si="2170"/>
        <v>#REF!</v>
      </c>
      <c r="P717" s="67" t="e">
        <f t="shared" si="2170"/>
        <v>#REF!</v>
      </c>
      <c r="Q717" s="67" t="e">
        <f t="shared" si="2170"/>
        <v>#REF!</v>
      </c>
      <c r="R717" s="67" t="e">
        <f t="shared" si="2170"/>
        <v>#REF!</v>
      </c>
      <c r="S717" s="67" t="e">
        <f t="shared" si="2170"/>
        <v>#REF!</v>
      </c>
      <c r="T717" s="67" t="e">
        <f t="shared" si="2170"/>
        <v>#REF!</v>
      </c>
      <c r="U717" s="60"/>
      <c r="V717" s="87" t="e">
        <f t="shared" si="2150"/>
        <v>#REF!</v>
      </c>
      <c r="W717" s="62" t="e">
        <f>V717/V713</f>
        <v>#REF!</v>
      </c>
      <c r="X717" s="60"/>
      <c r="Y717" s="67" t="e">
        <f t="shared" ref="Y717:AJ717" si="2171">((Y713*$G717*--(AND($BF717=0,$BG717=0))+$BF717+Y713*$BG717)*--(Y$3&gt;=$BH717))*(1+$BJ717*--(Y$3&gt;=$BK717))*--(IFERROR(MOD(MONTH(Y$3),$BI717),0)=0)</f>
        <v>#REF!</v>
      </c>
      <c r="Z717" s="67" t="e">
        <f t="shared" si="2171"/>
        <v>#REF!</v>
      </c>
      <c r="AA717" s="67" t="e">
        <f t="shared" si="2171"/>
        <v>#REF!</v>
      </c>
      <c r="AB717" s="67" t="e">
        <f t="shared" si="2171"/>
        <v>#REF!</v>
      </c>
      <c r="AC717" s="67" t="e">
        <f t="shared" si="2171"/>
        <v>#REF!</v>
      </c>
      <c r="AD717" s="67" t="e">
        <f t="shared" si="2171"/>
        <v>#REF!</v>
      </c>
      <c r="AE717" s="67" t="e">
        <f t="shared" si="2171"/>
        <v>#REF!</v>
      </c>
      <c r="AF717" s="67" t="e">
        <f t="shared" si="2171"/>
        <v>#REF!</v>
      </c>
      <c r="AG717" s="67" t="e">
        <f t="shared" si="2171"/>
        <v>#REF!</v>
      </c>
      <c r="AH717" s="67" t="e">
        <f t="shared" si="2171"/>
        <v>#REF!</v>
      </c>
      <c r="AI717" s="67" t="e">
        <f t="shared" si="2171"/>
        <v>#REF!</v>
      </c>
      <c r="AJ717" s="67" t="e">
        <f t="shared" si="2171"/>
        <v>#REF!</v>
      </c>
      <c r="AK717" s="60"/>
      <c r="AL717" s="87" t="e">
        <f t="shared" si="2151"/>
        <v>#REF!</v>
      </c>
      <c r="AM717" s="62" t="e">
        <f>AL717/AL713</f>
        <v>#REF!</v>
      </c>
      <c r="AN717" s="60" t="e">
        <f>D711&amp;D717</f>
        <v>#REF!</v>
      </c>
      <c r="AO717" s="67" t="e">
        <f t="shared" ref="AO717:AZ717" si="2172">((AO713*$G717*--(AND($BF717=0,$BG717=0))+$BF717+AO713*$BG717)*--(AO$3&gt;=$BH717))*(1+$BJ717*--(AO$3&gt;=$BK717))*--(IFERROR(MOD(MONTH(AO$3),$BI717),0)=0)</f>
        <v>#REF!</v>
      </c>
      <c r="AP717" s="67" t="e">
        <f t="shared" si="2172"/>
        <v>#REF!</v>
      </c>
      <c r="AQ717" s="67" t="e">
        <f t="shared" si="2172"/>
        <v>#REF!</v>
      </c>
      <c r="AR717" s="67" t="e">
        <f t="shared" si="2172"/>
        <v>#REF!</v>
      </c>
      <c r="AS717" s="67" t="e">
        <f t="shared" si="2172"/>
        <v>#REF!</v>
      </c>
      <c r="AT717" s="67" t="e">
        <f t="shared" si="2172"/>
        <v>#REF!</v>
      </c>
      <c r="AU717" s="67" t="e">
        <f t="shared" si="2172"/>
        <v>#REF!</v>
      </c>
      <c r="AV717" s="67" t="e">
        <f t="shared" si="2172"/>
        <v>#REF!</v>
      </c>
      <c r="AW717" s="67" t="e">
        <f t="shared" si="2172"/>
        <v>#REF!</v>
      </c>
      <c r="AX717" s="67" t="e">
        <f t="shared" si="2172"/>
        <v>#REF!</v>
      </c>
      <c r="AY717" s="67" t="e">
        <f t="shared" si="2172"/>
        <v>#REF!</v>
      </c>
      <c r="AZ717" s="67" t="e">
        <f t="shared" si="2172"/>
        <v>#REF!</v>
      </c>
      <c r="BA717" s="60"/>
      <c r="BB717" s="87" t="e">
        <f t="shared" si="2152"/>
        <v>#REF!</v>
      </c>
      <c r="BC717" s="62" t="e">
        <f>BB717/BB713</f>
        <v>#REF!</v>
      </c>
      <c r="BD717" s="60"/>
      <c r="BE717" s="67"/>
      <c r="BF717" s="119"/>
      <c r="BG717" s="119"/>
      <c r="BH717" s="121"/>
      <c r="BI717" s="121"/>
      <c r="BJ717" s="121"/>
      <c r="BK717" s="121"/>
      <c r="BL717" s="60"/>
      <c r="BM717" s="67" t="e">
        <f t="shared" ref="BM717:BX717" si="2173">((BM713*$G717*--(AND($BF717=0,$BG717=0))+$BF717+BM713*$BG717)*--(BM$3&gt;=$BH717))*(1+$BJ717*--(BM$3&gt;=$BK717))*--(IFERROR(MOD(MONTH(BM$3),$BI717),0)=0)</f>
        <v>#REF!</v>
      </c>
      <c r="BN717" s="67" t="e">
        <f t="shared" si="2173"/>
        <v>#REF!</v>
      </c>
      <c r="BO717" s="67" t="e">
        <f t="shared" si="2173"/>
        <v>#REF!</v>
      </c>
      <c r="BP717" s="67" t="e">
        <f t="shared" si="2173"/>
        <v>#REF!</v>
      </c>
      <c r="BQ717" s="67" t="e">
        <f t="shared" si="2173"/>
        <v>#REF!</v>
      </c>
      <c r="BR717" s="67" t="e">
        <f t="shared" si="2173"/>
        <v>#REF!</v>
      </c>
      <c r="BS717" s="67" t="e">
        <f t="shared" si="2173"/>
        <v>#REF!</v>
      </c>
      <c r="BT717" s="67" t="e">
        <f t="shared" si="2173"/>
        <v>#REF!</v>
      </c>
      <c r="BU717" s="67" t="e">
        <f t="shared" si="2173"/>
        <v>#REF!</v>
      </c>
      <c r="BV717" s="67" t="e">
        <f t="shared" si="2173"/>
        <v>#REF!</v>
      </c>
      <c r="BW717" s="67" t="e">
        <f t="shared" si="2173"/>
        <v>#REF!</v>
      </c>
      <c r="BX717" s="67" t="e">
        <f t="shared" si="2173"/>
        <v>#REF!</v>
      </c>
      <c r="BY717" s="60"/>
      <c r="BZ717" s="87" t="e">
        <f t="shared" si="2153"/>
        <v>#REF!</v>
      </c>
      <c r="CA717" s="62" t="e">
        <f>BZ717/BZ713</f>
        <v>#REF!</v>
      </c>
      <c r="CB717" s="60"/>
      <c r="CC717" s="67" t="e">
        <f t="shared" ref="CC717:CN717" si="2174">((CC713*$G717*--(AND($BF717=0,$BG717=0))+$BF717+CC713*$BG717)*--(CC$3&gt;=$BH717))*(1+$BJ717*--(CC$3&gt;=$BK717))*--(IFERROR(MOD(MONTH(CC$3),$BI717),0)=0)</f>
        <v>#REF!</v>
      </c>
      <c r="CD717" s="67" t="e">
        <f t="shared" si="2174"/>
        <v>#REF!</v>
      </c>
      <c r="CE717" s="67" t="e">
        <f t="shared" si="2174"/>
        <v>#REF!</v>
      </c>
      <c r="CF717" s="67" t="e">
        <f t="shared" si="2174"/>
        <v>#REF!</v>
      </c>
      <c r="CG717" s="67" t="e">
        <f t="shared" si="2174"/>
        <v>#REF!</v>
      </c>
      <c r="CH717" s="67" t="e">
        <f t="shared" si="2174"/>
        <v>#REF!</v>
      </c>
      <c r="CI717" s="67" t="e">
        <f t="shared" si="2174"/>
        <v>#REF!</v>
      </c>
      <c r="CJ717" s="67" t="e">
        <f t="shared" si="2174"/>
        <v>#REF!</v>
      </c>
      <c r="CK717" s="67" t="e">
        <f t="shared" si="2174"/>
        <v>#REF!</v>
      </c>
      <c r="CL717" s="67" t="e">
        <f t="shared" si="2174"/>
        <v>#REF!</v>
      </c>
      <c r="CM717" s="67" t="e">
        <f t="shared" si="2174"/>
        <v>#REF!</v>
      </c>
      <c r="CN717" s="67" t="e">
        <f t="shared" si="2174"/>
        <v>#REF!</v>
      </c>
      <c r="CO717" s="60"/>
      <c r="CP717" s="87" t="e">
        <f t="shared" si="2154"/>
        <v>#REF!</v>
      </c>
      <c r="CQ717" s="62" t="e">
        <f>CP717/CP713</f>
        <v>#REF!</v>
      </c>
    </row>
    <row r="718" spans="1:95" ht="10.5" customHeight="1" x14ac:dyDescent="0.25">
      <c r="A718" s="70" t="str">
        <f t="shared" si="2149"/>
        <v>DespesaReceita líquida</v>
      </c>
      <c r="B718" s="70" t="s">
        <v>53</v>
      </c>
      <c r="C718" s="70"/>
      <c r="D718" s="3" t="s">
        <v>1</v>
      </c>
      <c r="E718" s="3" t="e">
        <f>D711</f>
        <v>#REF!</v>
      </c>
      <c r="F718" s="60"/>
      <c r="G718" s="6">
        <v>0.99365889656175732</v>
      </c>
      <c r="H718" s="60"/>
      <c r="I718" s="4" t="e">
        <f t="shared" ref="I718:T718" si="2175">I713+I714</f>
        <v>#REF!</v>
      </c>
      <c r="J718" s="4" t="e">
        <f t="shared" si="2175"/>
        <v>#REF!</v>
      </c>
      <c r="K718" s="4" t="e">
        <f t="shared" si="2175"/>
        <v>#REF!</v>
      </c>
      <c r="L718" s="4" t="e">
        <f t="shared" si="2175"/>
        <v>#REF!</v>
      </c>
      <c r="M718" s="4" t="e">
        <f t="shared" si="2175"/>
        <v>#REF!</v>
      </c>
      <c r="N718" s="4" t="e">
        <f t="shared" si="2175"/>
        <v>#REF!</v>
      </c>
      <c r="O718" s="4" t="e">
        <f t="shared" si="2175"/>
        <v>#REF!</v>
      </c>
      <c r="P718" s="4" t="e">
        <f t="shared" si="2175"/>
        <v>#REF!</v>
      </c>
      <c r="Q718" s="4" t="e">
        <f t="shared" si="2175"/>
        <v>#REF!</v>
      </c>
      <c r="R718" s="4" t="e">
        <f t="shared" si="2175"/>
        <v>#REF!</v>
      </c>
      <c r="S718" s="4" t="e">
        <f t="shared" si="2175"/>
        <v>#REF!</v>
      </c>
      <c r="T718" s="4" t="e">
        <f t="shared" si="2175"/>
        <v>#REF!</v>
      </c>
      <c r="U718" s="60"/>
      <c r="V718" s="4" t="e">
        <f t="shared" si="2150"/>
        <v>#REF!</v>
      </c>
      <c r="W718" s="6" t="e">
        <f>V718/V713</f>
        <v>#REF!</v>
      </c>
      <c r="X718" s="60"/>
      <c r="Y718" s="4" t="e">
        <f t="shared" ref="Y718:AJ718" si="2176">Y713+Y714</f>
        <v>#REF!</v>
      </c>
      <c r="Z718" s="4" t="e">
        <f t="shared" si="2176"/>
        <v>#REF!</v>
      </c>
      <c r="AA718" s="4" t="e">
        <f t="shared" si="2176"/>
        <v>#REF!</v>
      </c>
      <c r="AB718" s="4" t="e">
        <f t="shared" si="2176"/>
        <v>#REF!</v>
      </c>
      <c r="AC718" s="4" t="e">
        <f t="shared" si="2176"/>
        <v>#REF!</v>
      </c>
      <c r="AD718" s="4" t="e">
        <f t="shared" si="2176"/>
        <v>#REF!</v>
      </c>
      <c r="AE718" s="4" t="e">
        <f t="shared" si="2176"/>
        <v>#REF!</v>
      </c>
      <c r="AF718" s="4" t="e">
        <f t="shared" si="2176"/>
        <v>#REF!</v>
      </c>
      <c r="AG718" s="4" t="e">
        <f t="shared" si="2176"/>
        <v>#REF!</v>
      </c>
      <c r="AH718" s="4" t="e">
        <f t="shared" si="2176"/>
        <v>#REF!</v>
      </c>
      <c r="AI718" s="4" t="e">
        <f t="shared" si="2176"/>
        <v>#REF!</v>
      </c>
      <c r="AJ718" s="4" t="e">
        <f t="shared" si="2176"/>
        <v>#REF!</v>
      </c>
      <c r="AK718" s="60"/>
      <c r="AL718" s="4" t="e">
        <f t="shared" si="2151"/>
        <v>#REF!</v>
      </c>
      <c r="AM718" s="6" t="e">
        <f>AL718/AL713</f>
        <v>#REF!</v>
      </c>
      <c r="AN718" s="60" t="e">
        <f>D711&amp;D718</f>
        <v>#REF!</v>
      </c>
      <c r="AO718" s="4" t="e">
        <f t="shared" ref="AO718:AZ718" si="2177">AO713+AO714</f>
        <v>#REF!</v>
      </c>
      <c r="AP718" s="4" t="e">
        <f t="shared" si="2177"/>
        <v>#REF!</v>
      </c>
      <c r="AQ718" s="4" t="e">
        <f t="shared" si="2177"/>
        <v>#REF!</v>
      </c>
      <c r="AR718" s="4" t="e">
        <f t="shared" si="2177"/>
        <v>#REF!</v>
      </c>
      <c r="AS718" s="4" t="e">
        <f t="shared" si="2177"/>
        <v>#REF!</v>
      </c>
      <c r="AT718" s="4" t="e">
        <f t="shared" si="2177"/>
        <v>#REF!</v>
      </c>
      <c r="AU718" s="4" t="e">
        <f t="shared" si="2177"/>
        <v>#REF!</v>
      </c>
      <c r="AV718" s="4" t="e">
        <f t="shared" si="2177"/>
        <v>#REF!</v>
      </c>
      <c r="AW718" s="4" t="e">
        <f t="shared" si="2177"/>
        <v>#REF!</v>
      </c>
      <c r="AX718" s="4" t="e">
        <f t="shared" si="2177"/>
        <v>#REF!</v>
      </c>
      <c r="AY718" s="4" t="e">
        <f t="shared" si="2177"/>
        <v>#REF!</v>
      </c>
      <c r="AZ718" s="4" t="e">
        <f t="shared" si="2177"/>
        <v>#REF!</v>
      </c>
      <c r="BA718" s="60"/>
      <c r="BB718" s="4" t="e">
        <f t="shared" si="2152"/>
        <v>#REF!</v>
      </c>
      <c r="BC718" s="6" t="e">
        <f>BB718/BB713</f>
        <v>#REF!</v>
      </c>
      <c r="BD718" s="60"/>
      <c r="BE718" s="4"/>
      <c r="BF718" s="102"/>
      <c r="BG718" s="102"/>
      <c r="BH718" s="103"/>
      <c r="BI718" s="103"/>
      <c r="BJ718" s="103"/>
      <c r="BK718" s="103"/>
      <c r="BL718" s="60"/>
      <c r="BM718" s="4" t="e">
        <f t="shared" ref="BM718:BX718" si="2178">BM713+BM714</f>
        <v>#REF!</v>
      </c>
      <c r="BN718" s="4" t="e">
        <f t="shared" si="2178"/>
        <v>#REF!</v>
      </c>
      <c r="BO718" s="4" t="e">
        <f t="shared" si="2178"/>
        <v>#REF!</v>
      </c>
      <c r="BP718" s="4" t="e">
        <f t="shared" si="2178"/>
        <v>#REF!</v>
      </c>
      <c r="BQ718" s="4" t="e">
        <f t="shared" si="2178"/>
        <v>#REF!</v>
      </c>
      <c r="BR718" s="4" t="e">
        <f t="shared" si="2178"/>
        <v>#REF!</v>
      </c>
      <c r="BS718" s="4" t="e">
        <f t="shared" si="2178"/>
        <v>#REF!</v>
      </c>
      <c r="BT718" s="4" t="e">
        <f t="shared" si="2178"/>
        <v>#REF!</v>
      </c>
      <c r="BU718" s="4" t="e">
        <f t="shared" si="2178"/>
        <v>#REF!</v>
      </c>
      <c r="BV718" s="4" t="e">
        <f t="shared" si="2178"/>
        <v>#REF!</v>
      </c>
      <c r="BW718" s="4" t="e">
        <f t="shared" si="2178"/>
        <v>#REF!</v>
      </c>
      <c r="BX718" s="4" t="e">
        <f t="shared" si="2178"/>
        <v>#REF!</v>
      </c>
      <c r="BY718" s="60"/>
      <c r="BZ718" s="4" t="e">
        <f t="shared" si="2153"/>
        <v>#REF!</v>
      </c>
      <c r="CA718" s="6" t="e">
        <f>BZ718/BZ713</f>
        <v>#REF!</v>
      </c>
      <c r="CB718" s="60"/>
      <c r="CC718" s="4" t="e">
        <f t="shared" ref="CC718:CN718" si="2179">CC713+CC714</f>
        <v>#REF!</v>
      </c>
      <c r="CD718" s="4" t="e">
        <f t="shared" si="2179"/>
        <v>#REF!</v>
      </c>
      <c r="CE718" s="4" t="e">
        <f t="shared" si="2179"/>
        <v>#REF!</v>
      </c>
      <c r="CF718" s="4" t="e">
        <f t="shared" si="2179"/>
        <v>#REF!</v>
      </c>
      <c r="CG718" s="4" t="e">
        <f t="shared" si="2179"/>
        <v>#REF!</v>
      </c>
      <c r="CH718" s="4" t="e">
        <f t="shared" si="2179"/>
        <v>#REF!</v>
      </c>
      <c r="CI718" s="4" t="e">
        <f t="shared" si="2179"/>
        <v>#REF!</v>
      </c>
      <c r="CJ718" s="4" t="e">
        <f t="shared" si="2179"/>
        <v>#REF!</v>
      </c>
      <c r="CK718" s="4" t="e">
        <f t="shared" si="2179"/>
        <v>#REF!</v>
      </c>
      <c r="CL718" s="4" t="e">
        <f t="shared" si="2179"/>
        <v>#REF!</v>
      </c>
      <c r="CM718" s="4" t="e">
        <f t="shared" si="2179"/>
        <v>#REF!</v>
      </c>
      <c r="CN718" s="4" t="e">
        <f t="shared" si="2179"/>
        <v>#REF!</v>
      </c>
      <c r="CO718" s="60"/>
      <c r="CP718" s="4" t="e">
        <f t="shared" si="2154"/>
        <v>#REF!</v>
      </c>
      <c r="CQ718" s="6" t="e">
        <f>CP718/CP713</f>
        <v>#REF!</v>
      </c>
    </row>
    <row r="719" spans="1:95" ht="10.5" customHeight="1" x14ac:dyDescent="0.25">
      <c r="A719" s="70" t="str">
        <f t="shared" si="2149"/>
        <v>DespesaCMV</v>
      </c>
      <c r="B719" s="70" t="s">
        <v>53</v>
      </c>
      <c r="C719" s="70"/>
      <c r="D719" s="81" t="s">
        <v>58</v>
      </c>
      <c r="E719" s="81" t="e">
        <f>D711</f>
        <v>#REF!</v>
      </c>
      <c r="F719" s="60"/>
      <c r="G719" s="88">
        <v>-0.2100861864968902</v>
      </c>
      <c r="H719" s="60"/>
      <c r="I719" s="83" t="e">
        <f t="shared" ref="I719:T719" si="2180">SUM(I720:I723)</f>
        <v>#REF!</v>
      </c>
      <c r="J719" s="83" t="e">
        <f t="shared" si="2180"/>
        <v>#REF!</v>
      </c>
      <c r="K719" s="83" t="e">
        <f t="shared" si="2180"/>
        <v>#REF!</v>
      </c>
      <c r="L719" s="83" t="e">
        <f t="shared" si="2180"/>
        <v>#REF!</v>
      </c>
      <c r="M719" s="83" t="e">
        <f t="shared" si="2180"/>
        <v>#REF!</v>
      </c>
      <c r="N719" s="83" t="e">
        <f t="shared" si="2180"/>
        <v>#REF!</v>
      </c>
      <c r="O719" s="83" t="e">
        <f t="shared" si="2180"/>
        <v>#REF!</v>
      </c>
      <c r="P719" s="83" t="e">
        <f t="shared" si="2180"/>
        <v>#REF!</v>
      </c>
      <c r="Q719" s="83" t="e">
        <f t="shared" si="2180"/>
        <v>#REF!</v>
      </c>
      <c r="R719" s="83" t="e">
        <f t="shared" si="2180"/>
        <v>#REF!</v>
      </c>
      <c r="S719" s="83" t="e">
        <f t="shared" si="2180"/>
        <v>#REF!</v>
      </c>
      <c r="T719" s="83" t="e">
        <f t="shared" si="2180"/>
        <v>#REF!</v>
      </c>
      <c r="U719" s="60"/>
      <c r="V719" s="83" t="e">
        <f t="shared" si="2150"/>
        <v>#REF!</v>
      </c>
      <c r="W719" s="88" t="e">
        <f>V719/V713</f>
        <v>#REF!</v>
      </c>
      <c r="X719" s="60"/>
      <c r="Y719" s="83" t="e">
        <f t="shared" ref="Y719:AJ719" si="2181">SUM(Y720:Y723)</f>
        <v>#REF!</v>
      </c>
      <c r="Z719" s="83" t="e">
        <f t="shared" si="2181"/>
        <v>#REF!</v>
      </c>
      <c r="AA719" s="83" t="e">
        <f t="shared" si="2181"/>
        <v>#REF!</v>
      </c>
      <c r="AB719" s="83" t="e">
        <f t="shared" si="2181"/>
        <v>#REF!</v>
      </c>
      <c r="AC719" s="83" t="e">
        <f t="shared" si="2181"/>
        <v>#REF!</v>
      </c>
      <c r="AD719" s="83" t="e">
        <f t="shared" si="2181"/>
        <v>#REF!</v>
      </c>
      <c r="AE719" s="83" t="e">
        <f t="shared" si="2181"/>
        <v>#REF!</v>
      </c>
      <c r="AF719" s="83" t="e">
        <f t="shared" si="2181"/>
        <v>#REF!</v>
      </c>
      <c r="AG719" s="83" t="e">
        <f t="shared" si="2181"/>
        <v>#REF!</v>
      </c>
      <c r="AH719" s="83" t="e">
        <f t="shared" si="2181"/>
        <v>#REF!</v>
      </c>
      <c r="AI719" s="83" t="e">
        <f t="shared" si="2181"/>
        <v>#REF!</v>
      </c>
      <c r="AJ719" s="83" t="e">
        <f t="shared" si="2181"/>
        <v>#REF!</v>
      </c>
      <c r="AK719" s="60"/>
      <c r="AL719" s="83" t="e">
        <f t="shared" si="2151"/>
        <v>#REF!</v>
      </c>
      <c r="AM719" s="88" t="e">
        <f>AL719/AL713</f>
        <v>#REF!</v>
      </c>
      <c r="AN719" s="60" t="e">
        <f>D711&amp;D719</f>
        <v>#REF!</v>
      </c>
      <c r="AO719" s="83" t="e">
        <f t="shared" ref="AO719:AZ719" si="2182">SUM(AO720:AO723)</f>
        <v>#REF!</v>
      </c>
      <c r="AP719" s="83" t="e">
        <f t="shared" si="2182"/>
        <v>#REF!</v>
      </c>
      <c r="AQ719" s="83" t="e">
        <f t="shared" si="2182"/>
        <v>#REF!</v>
      </c>
      <c r="AR719" s="83" t="e">
        <f t="shared" si="2182"/>
        <v>#REF!</v>
      </c>
      <c r="AS719" s="83" t="e">
        <f t="shared" si="2182"/>
        <v>#REF!</v>
      </c>
      <c r="AT719" s="83" t="e">
        <f t="shared" si="2182"/>
        <v>#REF!</v>
      </c>
      <c r="AU719" s="83" t="e">
        <f t="shared" si="2182"/>
        <v>#REF!</v>
      </c>
      <c r="AV719" s="83" t="e">
        <f t="shared" si="2182"/>
        <v>#REF!</v>
      </c>
      <c r="AW719" s="83" t="e">
        <f t="shared" si="2182"/>
        <v>#REF!</v>
      </c>
      <c r="AX719" s="83" t="e">
        <f t="shared" si="2182"/>
        <v>#REF!</v>
      </c>
      <c r="AY719" s="83" t="e">
        <f t="shared" si="2182"/>
        <v>#REF!</v>
      </c>
      <c r="AZ719" s="83" t="e">
        <f t="shared" si="2182"/>
        <v>#REF!</v>
      </c>
      <c r="BA719" s="60"/>
      <c r="BB719" s="83" t="e">
        <f t="shared" si="2152"/>
        <v>#REF!</v>
      </c>
      <c r="BC719" s="88" t="e">
        <f>BB719/BB713</f>
        <v>#REF!</v>
      </c>
      <c r="BD719" s="60"/>
      <c r="BE719" s="83"/>
      <c r="BF719" s="116"/>
      <c r="BG719" s="116"/>
      <c r="BH719" s="117"/>
      <c r="BI719" s="117"/>
      <c r="BJ719" s="117"/>
      <c r="BK719" s="117"/>
      <c r="BL719" s="60"/>
      <c r="BM719" s="83" t="e">
        <f t="shared" ref="BM719:BX719" si="2183">SUM(BM720:BM723)</f>
        <v>#REF!</v>
      </c>
      <c r="BN719" s="83" t="e">
        <f t="shared" si="2183"/>
        <v>#REF!</v>
      </c>
      <c r="BO719" s="83" t="e">
        <f t="shared" si="2183"/>
        <v>#REF!</v>
      </c>
      <c r="BP719" s="83" t="e">
        <f t="shared" si="2183"/>
        <v>#REF!</v>
      </c>
      <c r="BQ719" s="83" t="e">
        <f t="shared" si="2183"/>
        <v>#REF!</v>
      </c>
      <c r="BR719" s="83" t="e">
        <f t="shared" si="2183"/>
        <v>#REF!</v>
      </c>
      <c r="BS719" s="83" t="e">
        <f t="shared" si="2183"/>
        <v>#REF!</v>
      </c>
      <c r="BT719" s="83" t="e">
        <f t="shared" si="2183"/>
        <v>#REF!</v>
      </c>
      <c r="BU719" s="83" t="e">
        <f t="shared" si="2183"/>
        <v>#REF!</v>
      </c>
      <c r="BV719" s="83" t="e">
        <f t="shared" si="2183"/>
        <v>#REF!</v>
      </c>
      <c r="BW719" s="83" t="e">
        <f t="shared" si="2183"/>
        <v>#REF!</v>
      </c>
      <c r="BX719" s="83" t="e">
        <f t="shared" si="2183"/>
        <v>#REF!</v>
      </c>
      <c r="BY719" s="60"/>
      <c r="BZ719" s="83" t="e">
        <f t="shared" si="2153"/>
        <v>#REF!</v>
      </c>
      <c r="CA719" s="88" t="e">
        <f>BZ719/BZ713</f>
        <v>#REF!</v>
      </c>
      <c r="CB719" s="60"/>
      <c r="CC719" s="83" t="e">
        <f t="shared" ref="CC719:CN719" si="2184">SUM(CC720:CC723)</f>
        <v>#REF!</v>
      </c>
      <c r="CD719" s="83" t="e">
        <f t="shared" si="2184"/>
        <v>#REF!</v>
      </c>
      <c r="CE719" s="83" t="e">
        <f t="shared" si="2184"/>
        <v>#REF!</v>
      </c>
      <c r="CF719" s="83" t="e">
        <f t="shared" si="2184"/>
        <v>#REF!</v>
      </c>
      <c r="CG719" s="83" t="e">
        <f t="shared" si="2184"/>
        <v>#REF!</v>
      </c>
      <c r="CH719" s="83" t="e">
        <f t="shared" si="2184"/>
        <v>#REF!</v>
      </c>
      <c r="CI719" s="83" t="e">
        <f t="shared" si="2184"/>
        <v>#REF!</v>
      </c>
      <c r="CJ719" s="83" t="e">
        <f t="shared" si="2184"/>
        <v>#REF!</v>
      </c>
      <c r="CK719" s="83" t="e">
        <f t="shared" si="2184"/>
        <v>#REF!</v>
      </c>
      <c r="CL719" s="83" t="e">
        <f t="shared" si="2184"/>
        <v>#REF!</v>
      </c>
      <c r="CM719" s="83" t="e">
        <f t="shared" si="2184"/>
        <v>#REF!</v>
      </c>
      <c r="CN719" s="83" t="e">
        <f t="shared" si="2184"/>
        <v>#REF!</v>
      </c>
      <c r="CO719" s="60"/>
      <c r="CP719" s="83" t="e">
        <f t="shared" si="2154"/>
        <v>#REF!</v>
      </c>
      <c r="CQ719" s="88" t="e">
        <f>CP719/CP713</f>
        <v>#REF!</v>
      </c>
    </row>
    <row r="720" spans="1:95" ht="10.5" customHeight="1" outlineLevel="1" x14ac:dyDescent="0.25">
      <c r="A720" s="70" t="str">
        <f t="shared" si="2149"/>
        <v>DespesaProduto</v>
      </c>
      <c r="B720" s="70" t="s">
        <v>53</v>
      </c>
      <c r="C720" s="70" t="s">
        <v>252</v>
      </c>
      <c r="D720" s="60" t="s">
        <v>59</v>
      </c>
      <c r="E720" s="60" t="e">
        <f>D711</f>
        <v>#REF!</v>
      </c>
      <c r="F720" s="60"/>
      <c r="G720" s="62">
        <v>-0.18724764030798369</v>
      </c>
      <c r="H720" s="60"/>
      <c r="I720" s="67" t="e">
        <f t="shared" ref="I720:T720" si="2185">((I713*$G720*--(AND($BF720=0,$BG720=0))+$BF720+I713*$BG720)*--(I$3&gt;=$BH720))*(1+$BJ720*--(I$3&gt;=$BK720))*--(IFERROR(MOD(MONTH(I$3),$BI720),0)=0)</f>
        <v>#REF!</v>
      </c>
      <c r="J720" s="67" t="e">
        <f t="shared" si="2185"/>
        <v>#REF!</v>
      </c>
      <c r="K720" s="67" t="e">
        <f t="shared" si="2185"/>
        <v>#REF!</v>
      </c>
      <c r="L720" s="67" t="e">
        <f t="shared" si="2185"/>
        <v>#REF!</v>
      </c>
      <c r="M720" s="67" t="e">
        <f t="shared" si="2185"/>
        <v>#REF!</v>
      </c>
      <c r="N720" s="67" t="e">
        <f t="shared" si="2185"/>
        <v>#REF!</v>
      </c>
      <c r="O720" s="67" t="e">
        <f t="shared" si="2185"/>
        <v>#REF!</v>
      </c>
      <c r="P720" s="67" t="e">
        <f t="shared" si="2185"/>
        <v>#REF!</v>
      </c>
      <c r="Q720" s="67" t="e">
        <f t="shared" si="2185"/>
        <v>#REF!</v>
      </c>
      <c r="R720" s="67" t="e">
        <f t="shared" si="2185"/>
        <v>#REF!</v>
      </c>
      <c r="S720" s="67" t="e">
        <f t="shared" si="2185"/>
        <v>#REF!</v>
      </c>
      <c r="T720" s="67" t="e">
        <f t="shared" si="2185"/>
        <v>#REF!</v>
      </c>
      <c r="U720" s="60"/>
      <c r="V720" s="87" t="e">
        <f t="shared" si="2150"/>
        <v>#REF!</v>
      </c>
      <c r="W720" s="62" t="e">
        <f>V720/V713</f>
        <v>#REF!</v>
      </c>
      <c r="X720" s="60"/>
      <c r="Y720" s="67" t="e">
        <f t="shared" ref="Y720:AE720" si="2186">((Y713*$G720*--(AND($BF720=0,$BG720=0))+$BF720+Y713*$BG720)*--(Y$3&gt;=$BH720))*(1+$BJ720*--(Y$3&gt;=$BK720))*--(IFERROR(MOD(MONTH(Y$3),$BI720),0)=0)</f>
        <v>#REF!</v>
      </c>
      <c r="Z720" s="67" t="e">
        <f t="shared" si="2186"/>
        <v>#REF!</v>
      </c>
      <c r="AA720" s="67" t="e">
        <f t="shared" si="2186"/>
        <v>#REF!</v>
      </c>
      <c r="AB720" s="67" t="e">
        <f t="shared" si="2186"/>
        <v>#REF!</v>
      </c>
      <c r="AC720" s="67" t="e">
        <f t="shared" si="2186"/>
        <v>#REF!</v>
      </c>
      <c r="AD720" s="67" t="e">
        <f t="shared" si="2186"/>
        <v>#REF!</v>
      </c>
      <c r="AE720" s="67" t="e">
        <f t="shared" si="2186"/>
        <v>#REF!</v>
      </c>
      <c r="AF720" s="67" t="e">
        <f>AF$48*(AF713/AF$41)</f>
        <v>#REF!</v>
      </c>
      <c r="AG720" s="67" t="e">
        <f>AG$48*(AG713/AG$41)</f>
        <v>#REF!</v>
      </c>
      <c r="AH720" s="67" t="e">
        <f>AH$48*(AH713/AH$41)</f>
        <v>#REF!</v>
      </c>
      <c r="AI720" s="67" t="e">
        <f>AI$48*(AI713/AI$41)</f>
        <v>#REF!</v>
      </c>
      <c r="AJ720" s="67" t="e">
        <f>AJ$48*(AJ713/AJ$41)</f>
        <v>#REF!</v>
      </c>
      <c r="AK720" s="60"/>
      <c r="AL720" s="87" t="e">
        <f t="shared" si="2151"/>
        <v>#REF!</v>
      </c>
      <c r="AM720" s="62" t="e">
        <f>AL720/AL713</f>
        <v>#REF!</v>
      </c>
      <c r="AN720" s="60" t="e">
        <f>D711&amp;D720</f>
        <v>#REF!</v>
      </c>
      <c r="AO720" s="67" t="e">
        <f t="shared" ref="AO720:AZ720" si="2187">AO$48*(AO713/AO$41)</f>
        <v>#REF!</v>
      </c>
      <c r="AP720" s="67" t="e">
        <f t="shared" si="2187"/>
        <v>#REF!</v>
      </c>
      <c r="AQ720" s="67" t="e">
        <f t="shared" si="2187"/>
        <v>#REF!</v>
      </c>
      <c r="AR720" s="67" t="e">
        <f t="shared" si="2187"/>
        <v>#REF!</v>
      </c>
      <c r="AS720" s="67" t="e">
        <f t="shared" si="2187"/>
        <v>#REF!</v>
      </c>
      <c r="AT720" s="67" t="e">
        <f t="shared" si="2187"/>
        <v>#REF!</v>
      </c>
      <c r="AU720" s="67" t="e">
        <f t="shared" si="2187"/>
        <v>#REF!</v>
      </c>
      <c r="AV720" s="67" t="e">
        <f t="shared" si="2187"/>
        <v>#REF!</v>
      </c>
      <c r="AW720" s="67" t="e">
        <f t="shared" si="2187"/>
        <v>#REF!</v>
      </c>
      <c r="AX720" s="67" t="e">
        <f t="shared" si="2187"/>
        <v>#REF!</v>
      </c>
      <c r="AY720" s="67" t="e">
        <f t="shared" si="2187"/>
        <v>#REF!</v>
      </c>
      <c r="AZ720" s="67" t="e">
        <f t="shared" si="2187"/>
        <v>#REF!</v>
      </c>
      <c r="BA720" s="60"/>
      <c r="BB720" s="87" t="e">
        <f t="shared" si="2152"/>
        <v>#REF!</v>
      </c>
      <c r="BC720" s="62" t="e">
        <f>BB720/BB713</f>
        <v>#REF!</v>
      </c>
      <c r="BD720" s="60"/>
      <c r="BE720" s="67" t="str">
        <f t="shared" ref="BE720:BG723" si="2188">INDEX($BE$4:$BK$115,MATCH($D720,$D$4:$D$115,0),MATCH(BE$475,$BE$4:$BK$4,0))</f>
        <v>Aumento de preços</v>
      </c>
      <c r="BF720" s="119">
        <f t="shared" si="2188"/>
        <v>0</v>
      </c>
      <c r="BG720" s="120">
        <f t="shared" si="2188"/>
        <v>0</v>
      </c>
      <c r="BH720" s="121" t="e">
        <f>BH713</f>
        <v>#REF!</v>
      </c>
      <c r="BI720" s="120">
        <f t="shared" ref="BI720:BK723" si="2189">INDEX($BE$4:$BK$115,MATCH($D720,$D$4:$D$115,0),MATCH(BI$475,$BE$4:$BK$4,0))</f>
        <v>0</v>
      </c>
      <c r="BJ720" s="120">
        <f t="shared" si="2189"/>
        <v>0</v>
      </c>
      <c r="BK720" s="121">
        <f t="shared" si="2189"/>
        <v>0</v>
      </c>
      <c r="BL720" s="60"/>
      <c r="BM720" s="67" t="e">
        <f t="shared" ref="BM720:BX720" si="2190">BM$48*(BM713/BM$41)</f>
        <v>#REF!</v>
      </c>
      <c r="BN720" s="67" t="e">
        <f t="shared" si="2190"/>
        <v>#REF!</v>
      </c>
      <c r="BO720" s="67" t="e">
        <f t="shared" si="2190"/>
        <v>#REF!</v>
      </c>
      <c r="BP720" s="67" t="e">
        <f t="shared" si="2190"/>
        <v>#REF!</v>
      </c>
      <c r="BQ720" s="67" t="e">
        <f t="shared" si="2190"/>
        <v>#REF!</v>
      </c>
      <c r="BR720" s="67" t="e">
        <f t="shared" si="2190"/>
        <v>#REF!</v>
      </c>
      <c r="BS720" s="67" t="e">
        <f t="shared" si="2190"/>
        <v>#REF!</v>
      </c>
      <c r="BT720" s="67" t="e">
        <f t="shared" si="2190"/>
        <v>#REF!</v>
      </c>
      <c r="BU720" s="67" t="e">
        <f t="shared" si="2190"/>
        <v>#REF!</v>
      </c>
      <c r="BV720" s="67" t="e">
        <f t="shared" si="2190"/>
        <v>#REF!</v>
      </c>
      <c r="BW720" s="67" t="e">
        <f t="shared" si="2190"/>
        <v>#REF!</v>
      </c>
      <c r="BX720" s="67" t="e">
        <f t="shared" si="2190"/>
        <v>#REF!</v>
      </c>
      <c r="BY720" s="60"/>
      <c r="BZ720" s="87" t="e">
        <f t="shared" si="2153"/>
        <v>#REF!</v>
      </c>
      <c r="CA720" s="62" t="e">
        <f>BZ720/BZ713</f>
        <v>#REF!</v>
      </c>
      <c r="CB720" s="60"/>
      <c r="CC720" s="67" t="e">
        <f t="shared" ref="CC720:CN720" si="2191">CC$48*(CC713/CC$41)</f>
        <v>#REF!</v>
      </c>
      <c r="CD720" s="67" t="e">
        <f t="shared" si="2191"/>
        <v>#REF!</v>
      </c>
      <c r="CE720" s="67" t="e">
        <f t="shared" si="2191"/>
        <v>#REF!</v>
      </c>
      <c r="CF720" s="67" t="e">
        <f t="shared" si="2191"/>
        <v>#REF!</v>
      </c>
      <c r="CG720" s="67" t="e">
        <f t="shared" si="2191"/>
        <v>#REF!</v>
      </c>
      <c r="CH720" s="67" t="e">
        <f t="shared" si="2191"/>
        <v>#REF!</v>
      </c>
      <c r="CI720" s="67" t="e">
        <f t="shared" si="2191"/>
        <v>#REF!</v>
      </c>
      <c r="CJ720" s="67" t="e">
        <f t="shared" si="2191"/>
        <v>#REF!</v>
      </c>
      <c r="CK720" s="67" t="e">
        <f t="shared" si="2191"/>
        <v>#REF!</v>
      </c>
      <c r="CL720" s="67" t="e">
        <f t="shared" si="2191"/>
        <v>#REF!</v>
      </c>
      <c r="CM720" s="67" t="e">
        <f t="shared" si="2191"/>
        <v>#REF!</v>
      </c>
      <c r="CN720" s="67" t="e">
        <f t="shared" si="2191"/>
        <v>#REF!</v>
      </c>
      <c r="CO720" s="60"/>
      <c r="CP720" s="87" t="e">
        <f t="shared" si="2154"/>
        <v>#REF!</v>
      </c>
      <c r="CQ720" s="62" t="e">
        <f>CP720/CP713</f>
        <v>#REF!</v>
      </c>
    </row>
    <row r="721" spans="1:95" ht="10.5" customHeight="1" outlineLevel="1" x14ac:dyDescent="0.25">
      <c r="A721" s="70" t="str">
        <f t="shared" si="2149"/>
        <v>DespesaBoniteca</v>
      </c>
      <c r="B721" s="70" t="s">
        <v>53</v>
      </c>
      <c r="C721" s="70" t="s">
        <v>60</v>
      </c>
      <c r="D721" s="60" t="s">
        <v>60</v>
      </c>
      <c r="E721" s="60" t="e">
        <f>D711</f>
        <v>#REF!</v>
      </c>
      <c r="F721" s="60"/>
      <c r="G721" s="62">
        <v>-2.2838546188906531E-2</v>
      </c>
      <c r="H721" s="60"/>
      <c r="I721" s="67">
        <f>IFERROR(#REF!*I713/I$41,0)</f>
        <v>0</v>
      </c>
      <c r="J721" s="67">
        <f>IFERROR(#REF!*J713/J$41,0)</f>
        <v>0</v>
      </c>
      <c r="K721" s="67">
        <f>IFERROR(#REF!*K713/K$41,0)</f>
        <v>0</v>
      </c>
      <c r="L721" s="67">
        <f>IFERROR(#REF!*L713/L$41,0)</f>
        <v>0</v>
      </c>
      <c r="M721" s="67">
        <f>IFERROR(#REF!*M713/M$41,0)</f>
        <v>0</v>
      </c>
      <c r="N721" s="67">
        <f>IFERROR(#REF!*N713/N$41,0)</f>
        <v>0</v>
      </c>
      <c r="O721" s="67">
        <f>IFERROR(#REF!*O713/O$41,0)</f>
        <v>0</v>
      </c>
      <c r="P721" s="67">
        <f>IFERROR(#REF!*P713/P$41,0)</f>
        <v>0</v>
      </c>
      <c r="Q721" s="67">
        <f>IFERROR(#REF!*Q713/Q$41,0)</f>
        <v>0</v>
      </c>
      <c r="R721" s="67">
        <f>IFERROR(#REF!*R713/R$41,0)</f>
        <v>0</v>
      </c>
      <c r="S721" s="67">
        <f>IFERROR(#REF!*S713/S$41,0)</f>
        <v>0</v>
      </c>
      <c r="T721" s="67">
        <f>IFERROR(#REF!*T713/T$41,0)</f>
        <v>0</v>
      </c>
      <c r="U721" s="60"/>
      <c r="V721" s="87">
        <f t="shared" si="2150"/>
        <v>0</v>
      </c>
      <c r="W721" s="62" t="e">
        <f>V721/V713</f>
        <v>#REF!</v>
      </c>
      <c r="X721" s="60"/>
      <c r="Y721" s="67">
        <f>IFERROR(#REF!*Y713/Y$41,0)</f>
        <v>0</v>
      </c>
      <c r="Z721" s="67">
        <f>IFERROR(#REF!*Z713/Z$41,0)</f>
        <v>0</v>
      </c>
      <c r="AA721" s="67">
        <f>IFERROR(#REF!*AA713/AA$41,0)</f>
        <v>0</v>
      </c>
      <c r="AB721" s="67">
        <f>IFERROR(#REF!*AB713/AB$41,0)</f>
        <v>0</v>
      </c>
      <c r="AC721" s="67">
        <f>IFERROR(#REF!*AC713/AC$41,0)</f>
        <v>0</v>
      </c>
      <c r="AD721" s="67">
        <f>IFERROR(#REF!*AD713/AD$41,0)</f>
        <v>0</v>
      </c>
      <c r="AE721" s="67">
        <f>IFERROR(#REF!*AE713/AE$41,0)</f>
        <v>0</v>
      </c>
      <c r="AF721" s="67">
        <f>IFERROR(#REF!*AF713/AF$41,0)</f>
        <v>0</v>
      </c>
      <c r="AG721" s="67">
        <f>IFERROR(#REF!*AG713/AG$41,0)</f>
        <v>0</v>
      </c>
      <c r="AH721" s="67">
        <f>IFERROR(#REF!*AH713/AH$41,0)</f>
        <v>0</v>
      </c>
      <c r="AI721" s="67">
        <f>IFERROR(#REF!*AI713/AI$41,0)</f>
        <v>0</v>
      </c>
      <c r="AJ721" s="67">
        <f>IFERROR(#REF!*AJ713/AJ$41,0)</f>
        <v>0</v>
      </c>
      <c r="AK721" s="60"/>
      <c r="AL721" s="87">
        <f t="shared" si="2151"/>
        <v>0</v>
      </c>
      <c r="AM721" s="62" t="e">
        <f>AL721/AL713</f>
        <v>#REF!</v>
      </c>
      <c r="AN721" s="60" t="e">
        <f>D711&amp;D721</f>
        <v>#REF!</v>
      </c>
      <c r="AO721" s="67">
        <f>IFERROR(#REF!*AO713/AO$41,0)</f>
        <v>0</v>
      </c>
      <c r="AP721" s="67">
        <f>IFERROR(#REF!*AP713/AP$41,0)</f>
        <v>0</v>
      </c>
      <c r="AQ721" s="67">
        <f>IFERROR(#REF!*AQ713/AQ$41,0)</f>
        <v>0</v>
      </c>
      <c r="AR721" s="67">
        <f>IFERROR(#REF!*AR713/AR$41,0)</f>
        <v>0</v>
      </c>
      <c r="AS721" s="67">
        <f>IFERROR(#REF!*AS713/AS$41,0)</f>
        <v>0</v>
      </c>
      <c r="AT721" s="67">
        <f>IFERROR(#REF!*AT713/AT$41,0)</f>
        <v>0</v>
      </c>
      <c r="AU721" s="67">
        <f>IFERROR(#REF!*AU713/AU$41,0)</f>
        <v>0</v>
      </c>
      <c r="AV721" s="67">
        <f>IFERROR(#REF!*AV713/AV$41,0)</f>
        <v>0</v>
      </c>
      <c r="AW721" s="67">
        <f>IFERROR(#REF!*AW713/AW$41,0)</f>
        <v>0</v>
      </c>
      <c r="AX721" s="67">
        <f>IFERROR(#REF!*AX713/AX$41,0)</f>
        <v>0</v>
      </c>
      <c r="AY721" s="67">
        <f>IFERROR(#REF!*AY713/AY$41,0)</f>
        <v>0</v>
      </c>
      <c r="AZ721" s="67">
        <f>IFERROR(#REF!*AZ713/AZ$41,0)</f>
        <v>0</v>
      </c>
      <c r="BA721" s="60"/>
      <c r="BB721" s="87">
        <f t="shared" si="2152"/>
        <v>0</v>
      </c>
      <c r="BC721" s="62" t="e">
        <f>BB721/BB713</f>
        <v>#REF!</v>
      </c>
      <c r="BD721" s="60"/>
      <c r="BE721" s="67" t="e">
        <f t="shared" si="2188"/>
        <v>#N/A</v>
      </c>
      <c r="BF721" s="119" t="e">
        <f t="shared" si="2188"/>
        <v>#N/A</v>
      </c>
      <c r="BG721" s="120" t="e">
        <f t="shared" si="2188"/>
        <v>#N/A</v>
      </c>
      <c r="BH721" s="121" t="e">
        <f>BH713</f>
        <v>#REF!</v>
      </c>
      <c r="BI721" s="120" t="e">
        <f t="shared" si="2189"/>
        <v>#N/A</v>
      </c>
      <c r="BJ721" s="120" t="e">
        <f t="shared" si="2189"/>
        <v>#N/A</v>
      </c>
      <c r="BK721" s="121" t="e">
        <f t="shared" si="2189"/>
        <v>#N/A</v>
      </c>
      <c r="BL721" s="60"/>
      <c r="BM721" s="67">
        <f>IFERROR(#REF!*BM713/BM$41,0)</f>
        <v>0</v>
      </c>
      <c r="BN721" s="67">
        <f>IFERROR(#REF!*BN713/BN$41,0)</f>
        <v>0</v>
      </c>
      <c r="BO721" s="67">
        <f>IFERROR(#REF!*BO713/BO$41,0)</f>
        <v>0</v>
      </c>
      <c r="BP721" s="67">
        <f>IFERROR(#REF!*BP713/BP$41,0)</f>
        <v>0</v>
      </c>
      <c r="BQ721" s="67">
        <f>IFERROR(#REF!*BQ713/BQ$41,0)</f>
        <v>0</v>
      </c>
      <c r="BR721" s="67">
        <f>IFERROR(#REF!*BR713/BR$41,0)</f>
        <v>0</v>
      </c>
      <c r="BS721" s="67">
        <f>IFERROR(#REF!*BS713/BS$41,0)</f>
        <v>0</v>
      </c>
      <c r="BT721" s="67">
        <f>IFERROR(#REF!*BT713/BT$41,0)</f>
        <v>0</v>
      </c>
      <c r="BU721" s="67">
        <f>IFERROR(#REF!*BU713/BU$41,0)</f>
        <v>0</v>
      </c>
      <c r="BV721" s="67">
        <f>IFERROR(#REF!*BV713/BV$41,0)</f>
        <v>0</v>
      </c>
      <c r="BW721" s="67">
        <f>IFERROR(#REF!*BW713/BW$41,0)</f>
        <v>0</v>
      </c>
      <c r="BX721" s="67">
        <f>IFERROR(#REF!*BX713/BX$41,0)</f>
        <v>0</v>
      </c>
      <c r="BY721" s="60"/>
      <c r="BZ721" s="87">
        <f t="shared" si="2153"/>
        <v>0</v>
      </c>
      <c r="CA721" s="62" t="e">
        <f>BZ721/BZ713</f>
        <v>#REF!</v>
      </c>
      <c r="CB721" s="60"/>
      <c r="CC721" s="67">
        <f>IFERROR(#REF!*CC713/CC$41,0)</f>
        <v>0</v>
      </c>
      <c r="CD721" s="67">
        <f>IFERROR(#REF!*CD713/CD$41,0)</f>
        <v>0</v>
      </c>
      <c r="CE721" s="67">
        <f>IFERROR(#REF!*CE713/CE$41,0)</f>
        <v>0</v>
      </c>
      <c r="CF721" s="67">
        <f>IFERROR(#REF!*CF713/CF$41,0)</f>
        <v>0</v>
      </c>
      <c r="CG721" s="67">
        <f>IFERROR(#REF!*CG713/CG$41,0)</f>
        <v>0</v>
      </c>
      <c r="CH721" s="67">
        <f>IFERROR(#REF!*CH713/CH$41,0)</f>
        <v>0</v>
      </c>
      <c r="CI721" s="67">
        <f>IFERROR(#REF!*CI713/CI$41,0)</f>
        <v>0</v>
      </c>
      <c r="CJ721" s="67">
        <f>IFERROR(#REF!*CJ713/CJ$41,0)</f>
        <v>0</v>
      </c>
      <c r="CK721" s="67">
        <f>IFERROR(#REF!*CK713/CK$41,0)</f>
        <v>0</v>
      </c>
      <c r="CL721" s="67">
        <f>IFERROR(#REF!*CL713/CL$41,0)</f>
        <v>0</v>
      </c>
      <c r="CM721" s="67">
        <f>IFERROR(#REF!*CM713/CM$41,0)</f>
        <v>0</v>
      </c>
      <c r="CN721" s="67">
        <f>IFERROR(#REF!*CN713/CN$41,0)</f>
        <v>0</v>
      </c>
      <c r="CO721" s="60"/>
      <c r="CP721" s="87">
        <f t="shared" si="2154"/>
        <v>0</v>
      </c>
      <c r="CQ721" s="62" t="e">
        <f>CP721/CP713</f>
        <v>#REF!</v>
      </c>
    </row>
    <row r="722" spans="1:95" ht="10.5" customHeight="1" outlineLevel="1" x14ac:dyDescent="0.25">
      <c r="A722" s="70" t="str">
        <f t="shared" si="2149"/>
        <v>DespesaFrete sobre Compras</v>
      </c>
      <c r="B722" s="70" t="s">
        <v>53</v>
      </c>
      <c r="C722" s="70" t="s">
        <v>80</v>
      </c>
      <c r="D722" s="60" t="s">
        <v>61</v>
      </c>
      <c r="E722" s="60" t="e">
        <f>D711</f>
        <v>#REF!</v>
      </c>
      <c r="F722" s="60"/>
      <c r="G722" s="62">
        <v>-2.2838546188906531E-2</v>
      </c>
      <c r="H722" s="60"/>
      <c r="I722" s="67" t="e">
        <f t="shared" ref="I722:T722" si="2192">((I712*$G722*--(AND($BF722=0,$BG722=0))+$BF722+I712*$BG722)*--(I$3&gt;=$BH722))*(1+$BJ722*--(I$3&gt;=$BK722))*--(IFERROR(MOD(MONTH(I$3),$BI722),0)=0)</f>
        <v>#REF!</v>
      </c>
      <c r="J722" s="67" t="e">
        <f t="shared" si="2192"/>
        <v>#REF!</v>
      </c>
      <c r="K722" s="67" t="e">
        <f t="shared" si="2192"/>
        <v>#REF!</v>
      </c>
      <c r="L722" s="67" t="e">
        <f t="shared" si="2192"/>
        <v>#REF!</v>
      </c>
      <c r="M722" s="67" t="e">
        <f t="shared" si="2192"/>
        <v>#REF!</v>
      </c>
      <c r="N722" s="67" t="e">
        <f t="shared" si="2192"/>
        <v>#REF!</v>
      </c>
      <c r="O722" s="67" t="e">
        <f t="shared" si="2192"/>
        <v>#REF!</v>
      </c>
      <c r="P722" s="67" t="e">
        <f t="shared" si="2192"/>
        <v>#REF!</v>
      </c>
      <c r="Q722" s="67" t="e">
        <f t="shared" si="2192"/>
        <v>#REF!</v>
      </c>
      <c r="R722" s="67" t="e">
        <f t="shared" si="2192"/>
        <v>#REF!</v>
      </c>
      <c r="S722" s="67" t="e">
        <f t="shared" si="2192"/>
        <v>#REF!</v>
      </c>
      <c r="T722" s="67" t="e">
        <f t="shared" si="2192"/>
        <v>#REF!</v>
      </c>
      <c r="U722" s="60"/>
      <c r="V722" s="87" t="e">
        <f t="shared" si="2150"/>
        <v>#REF!</v>
      </c>
      <c r="W722" s="62" t="e">
        <f>V722/V713</f>
        <v>#REF!</v>
      </c>
      <c r="X722" s="60"/>
      <c r="Y722" s="67" t="e">
        <f t="shared" ref="Y722:AJ722" si="2193">((Y712*$G722*--(AND($BF722=0,$BG722=0))+$BF722+Y712*$BG722)*--(Y$3&gt;=$BH722))*(1+$BJ722*--(Y$3&gt;=$BK722))*--(IFERROR(MOD(MONTH(Y$3),$BI722),0)=0)</f>
        <v>#REF!</v>
      </c>
      <c r="Z722" s="67" t="e">
        <f t="shared" si="2193"/>
        <v>#REF!</v>
      </c>
      <c r="AA722" s="67" t="e">
        <f t="shared" si="2193"/>
        <v>#REF!</v>
      </c>
      <c r="AB722" s="67" t="e">
        <f t="shared" si="2193"/>
        <v>#REF!</v>
      </c>
      <c r="AC722" s="67" t="e">
        <f t="shared" si="2193"/>
        <v>#REF!</v>
      </c>
      <c r="AD722" s="67" t="e">
        <f t="shared" si="2193"/>
        <v>#REF!</v>
      </c>
      <c r="AE722" s="67" t="e">
        <f t="shared" si="2193"/>
        <v>#REF!</v>
      </c>
      <c r="AF722" s="67" t="e">
        <f t="shared" si="2193"/>
        <v>#REF!</v>
      </c>
      <c r="AG722" s="67" t="e">
        <f t="shared" si="2193"/>
        <v>#REF!</v>
      </c>
      <c r="AH722" s="67" t="e">
        <f t="shared" si="2193"/>
        <v>#REF!</v>
      </c>
      <c r="AI722" s="67" t="e">
        <f t="shared" si="2193"/>
        <v>#REF!</v>
      </c>
      <c r="AJ722" s="67" t="e">
        <f t="shared" si="2193"/>
        <v>#REF!</v>
      </c>
      <c r="AK722" s="60"/>
      <c r="AL722" s="87" t="e">
        <f t="shared" si="2151"/>
        <v>#REF!</v>
      </c>
      <c r="AM722" s="62" t="e">
        <f>AL722/AL713</f>
        <v>#REF!</v>
      </c>
      <c r="AN722" s="60" t="e">
        <f>D711&amp;D722</f>
        <v>#REF!</v>
      </c>
      <c r="AO722" s="67" t="e">
        <f t="shared" ref="AO722:AZ722" si="2194">((AO712*$G722*--(AND($BF722=0,$BG722=0))+$BF722+AO712*$BG722)*--(AO$3&gt;=$BH722))*(1+$BJ722*--(AO$3&gt;=$BK722))*--(IFERROR(MOD(MONTH(AO$3),$BI722),0)=0)</f>
        <v>#REF!</v>
      </c>
      <c r="AP722" s="67" t="e">
        <f t="shared" si="2194"/>
        <v>#REF!</v>
      </c>
      <c r="AQ722" s="67" t="e">
        <f t="shared" si="2194"/>
        <v>#REF!</v>
      </c>
      <c r="AR722" s="67" t="e">
        <f t="shared" si="2194"/>
        <v>#REF!</v>
      </c>
      <c r="AS722" s="67" t="e">
        <f t="shared" si="2194"/>
        <v>#REF!</v>
      </c>
      <c r="AT722" s="67" t="e">
        <f t="shared" si="2194"/>
        <v>#REF!</v>
      </c>
      <c r="AU722" s="67" t="e">
        <f t="shared" si="2194"/>
        <v>#REF!</v>
      </c>
      <c r="AV722" s="67" t="e">
        <f t="shared" si="2194"/>
        <v>#REF!</v>
      </c>
      <c r="AW722" s="67" t="e">
        <f t="shared" si="2194"/>
        <v>#REF!</v>
      </c>
      <c r="AX722" s="67" t="e">
        <f t="shared" si="2194"/>
        <v>#REF!</v>
      </c>
      <c r="AY722" s="67" t="e">
        <f t="shared" si="2194"/>
        <v>#REF!</v>
      </c>
      <c r="AZ722" s="67" t="e">
        <f t="shared" si="2194"/>
        <v>#REF!</v>
      </c>
      <c r="BA722" s="60"/>
      <c r="BB722" s="87" t="e">
        <f t="shared" si="2152"/>
        <v>#REF!</v>
      </c>
      <c r="BC722" s="62" t="e">
        <f>BB722/BB713</f>
        <v>#REF!</v>
      </c>
      <c r="BD722" s="60"/>
      <c r="BE722" s="67" t="str">
        <f t="shared" si="2188"/>
        <v>Tabela Jamef</v>
      </c>
      <c r="BF722" s="119">
        <f t="shared" si="2188"/>
        <v>-691.19999999999993</v>
      </c>
      <c r="BG722" s="120">
        <f t="shared" si="2188"/>
        <v>0</v>
      </c>
      <c r="BH722" s="121" t="e">
        <f>BH713</f>
        <v>#REF!</v>
      </c>
      <c r="BI722" s="120">
        <f t="shared" si="2189"/>
        <v>0</v>
      </c>
      <c r="BJ722" s="120">
        <f t="shared" si="2189"/>
        <v>0</v>
      </c>
      <c r="BK722" s="121">
        <f t="shared" si="2189"/>
        <v>0</v>
      </c>
      <c r="BL722" s="60"/>
      <c r="BM722" s="67" t="e">
        <f t="shared" ref="BM722:BX722" si="2195">((BM712*$G722*--(AND($BF722=0,$BG722=0))+$BF722+BM712*$BG722)*--(BM$3&gt;=$BH722))*(1+$BJ722*--(BM$3&gt;=$BK722))*--(IFERROR(MOD(MONTH(BM$3),$BI722),0)=0)</f>
        <v>#REF!</v>
      </c>
      <c r="BN722" s="67" t="e">
        <f t="shared" si="2195"/>
        <v>#REF!</v>
      </c>
      <c r="BO722" s="67" t="e">
        <f t="shared" si="2195"/>
        <v>#REF!</v>
      </c>
      <c r="BP722" s="67" t="e">
        <f t="shared" si="2195"/>
        <v>#REF!</v>
      </c>
      <c r="BQ722" s="67" t="e">
        <f t="shared" si="2195"/>
        <v>#REF!</v>
      </c>
      <c r="BR722" s="67" t="e">
        <f t="shared" si="2195"/>
        <v>#REF!</v>
      </c>
      <c r="BS722" s="67" t="e">
        <f t="shared" si="2195"/>
        <v>#REF!</v>
      </c>
      <c r="BT722" s="67" t="e">
        <f t="shared" si="2195"/>
        <v>#REF!</v>
      </c>
      <c r="BU722" s="67" t="e">
        <f t="shared" si="2195"/>
        <v>#REF!</v>
      </c>
      <c r="BV722" s="67" t="e">
        <f t="shared" si="2195"/>
        <v>#REF!</v>
      </c>
      <c r="BW722" s="67" t="e">
        <f t="shared" si="2195"/>
        <v>#REF!</v>
      </c>
      <c r="BX722" s="67" t="e">
        <f t="shared" si="2195"/>
        <v>#REF!</v>
      </c>
      <c r="BY722" s="60"/>
      <c r="BZ722" s="87" t="e">
        <f t="shared" si="2153"/>
        <v>#REF!</v>
      </c>
      <c r="CA722" s="62" t="e">
        <f>BZ722/BZ713</f>
        <v>#REF!</v>
      </c>
      <c r="CB722" s="60"/>
      <c r="CC722" s="67" t="e">
        <f t="shared" ref="CC722:CN722" si="2196">((CC712*$G722*--(AND($BF722=0,$BG722=0))+$BF722+CC712*$BG722)*--(CC$3&gt;=$BH722))*(1+$BJ722*--(CC$3&gt;=$BK722))*--(IFERROR(MOD(MONTH(CC$3),$BI722),0)=0)</f>
        <v>#REF!</v>
      </c>
      <c r="CD722" s="67" t="e">
        <f t="shared" si="2196"/>
        <v>#REF!</v>
      </c>
      <c r="CE722" s="67" t="e">
        <f t="shared" si="2196"/>
        <v>#REF!</v>
      </c>
      <c r="CF722" s="67" t="e">
        <f t="shared" si="2196"/>
        <v>#REF!</v>
      </c>
      <c r="CG722" s="67" t="e">
        <f t="shared" si="2196"/>
        <v>#REF!</v>
      </c>
      <c r="CH722" s="67" t="e">
        <f t="shared" si="2196"/>
        <v>#REF!</v>
      </c>
      <c r="CI722" s="67" t="e">
        <f t="shared" si="2196"/>
        <v>#REF!</v>
      </c>
      <c r="CJ722" s="67" t="e">
        <f t="shared" si="2196"/>
        <v>#REF!</v>
      </c>
      <c r="CK722" s="67" t="e">
        <f t="shared" si="2196"/>
        <v>#REF!</v>
      </c>
      <c r="CL722" s="67" t="e">
        <f t="shared" si="2196"/>
        <v>#REF!</v>
      </c>
      <c r="CM722" s="67" t="e">
        <f t="shared" si="2196"/>
        <v>#REF!</v>
      </c>
      <c r="CN722" s="67" t="e">
        <f t="shared" si="2196"/>
        <v>#REF!</v>
      </c>
      <c r="CO722" s="60"/>
      <c r="CP722" s="87" t="e">
        <f t="shared" si="2154"/>
        <v>#REF!</v>
      </c>
      <c r="CQ722" s="62" t="e">
        <f>CP722/CP713</f>
        <v>#REF!</v>
      </c>
    </row>
    <row r="723" spans="1:95" ht="10.5" customHeight="1" outlineLevel="1" x14ac:dyDescent="0.25">
      <c r="A723" s="70" t="str">
        <f t="shared" si="2149"/>
        <v>DespesaEmbalagem</v>
      </c>
      <c r="B723" s="70" t="s">
        <v>53</v>
      </c>
      <c r="C723" s="70" t="s">
        <v>80</v>
      </c>
      <c r="D723" s="60" t="s">
        <v>62</v>
      </c>
      <c r="E723" s="60" t="e">
        <f>D711</f>
        <v>#REF!</v>
      </c>
      <c r="F723" s="60"/>
      <c r="G723" s="62">
        <v>-2.2838546188906531E-2</v>
      </c>
      <c r="H723" s="60"/>
      <c r="I723" s="67" t="e">
        <f t="shared" ref="I723:T723" si="2197">((I713*$G723*--(AND($BF723=0,$BG723=0))+$BF723+I713*$BG723)*--(I$3&gt;=$BH723))*(1+$BJ723*--(I$3&gt;=$BK723))*--(IFERROR(MOD(MONTH(I$3),$BI723),0)=0)</f>
        <v>#REF!</v>
      </c>
      <c r="J723" s="67" t="e">
        <f t="shared" si="2197"/>
        <v>#REF!</v>
      </c>
      <c r="K723" s="67" t="e">
        <f t="shared" si="2197"/>
        <v>#REF!</v>
      </c>
      <c r="L723" s="67" t="e">
        <f t="shared" si="2197"/>
        <v>#REF!</v>
      </c>
      <c r="M723" s="67" t="e">
        <f t="shared" si="2197"/>
        <v>#REF!</v>
      </c>
      <c r="N723" s="67" t="e">
        <f t="shared" si="2197"/>
        <v>#REF!</v>
      </c>
      <c r="O723" s="67" t="e">
        <f t="shared" si="2197"/>
        <v>#REF!</v>
      </c>
      <c r="P723" s="67" t="e">
        <f t="shared" si="2197"/>
        <v>#REF!</v>
      </c>
      <c r="Q723" s="67" t="e">
        <f t="shared" si="2197"/>
        <v>#REF!</v>
      </c>
      <c r="R723" s="67" t="e">
        <f t="shared" si="2197"/>
        <v>#REF!</v>
      </c>
      <c r="S723" s="67" t="e">
        <f t="shared" si="2197"/>
        <v>#REF!</v>
      </c>
      <c r="T723" s="67" t="e">
        <f t="shared" si="2197"/>
        <v>#REF!</v>
      </c>
      <c r="U723" s="60"/>
      <c r="V723" s="87" t="e">
        <f t="shared" si="2150"/>
        <v>#REF!</v>
      </c>
      <c r="W723" s="62" t="e">
        <f>V723/V713</f>
        <v>#REF!</v>
      </c>
      <c r="X723" s="60"/>
      <c r="Y723" s="67" t="e">
        <f t="shared" ref="Y723:AF723" si="2198">((Y713*$G723*--(AND($BF723=0,$BG723=0))+$BF723+Y713*$BG723)*--(Y$3&gt;=$BH723))*(1+$BJ723*--(Y$3&gt;=$BK723))*--(IFERROR(MOD(MONTH(Y$3),$BI723),0)=0)</f>
        <v>#REF!</v>
      </c>
      <c r="Z723" s="67" t="e">
        <f t="shared" si="2198"/>
        <v>#REF!</v>
      </c>
      <c r="AA723" s="67" t="e">
        <f t="shared" si="2198"/>
        <v>#REF!</v>
      </c>
      <c r="AB723" s="67" t="e">
        <f t="shared" si="2198"/>
        <v>#REF!</v>
      </c>
      <c r="AC723" s="67" t="e">
        <f t="shared" si="2198"/>
        <v>#REF!</v>
      </c>
      <c r="AD723" s="67" t="e">
        <f t="shared" si="2198"/>
        <v>#REF!</v>
      </c>
      <c r="AE723" s="67" t="e">
        <f t="shared" si="2198"/>
        <v>#REF!</v>
      </c>
      <c r="AF723" s="67" t="e">
        <f t="shared" si="2198"/>
        <v>#REF!</v>
      </c>
      <c r="AG723" s="67" t="e">
        <f>((AG713*$G723*--(AND($BF723=0,$BG723=0))+$BF723+AG713*$BG723)*--(AG$3&gt;=$BH723))*(1+$BJ723*--(AG$3&gt;=$BK723))*--(IFERROR(MOD(MONTH(AG$3),$BI723),0)=0)*(AG713/AG$156)</f>
        <v>#REF!</v>
      </c>
      <c r="AH723" s="67" t="e">
        <f>((AH713*$G723*--(AND($BF723=0,$BG723=0))+$BF723+AH713*$BG723)*--(AH$3&gt;=$BH723))*(1+$BJ723*--(AH$3&gt;=$BK723))*--(IFERROR(MOD(MONTH(AH$3),$BI723),0)=0)*(AH713/AH$156)</f>
        <v>#REF!</v>
      </c>
      <c r="AI723" s="67" t="e">
        <f>((AI713*$G723*--(AND($BF723=0,$BG723=0))+$BF723+AI713*$BG723)*--(AI$3&gt;=$BH723))*(1+$BJ723*--(AI$3&gt;=$BK723))*--(IFERROR(MOD(MONTH(AI$3),$BI723),0)=0)*(AI713/AI$156)</f>
        <v>#REF!</v>
      </c>
      <c r="AJ723" s="67" t="e">
        <f>((AJ713*$G723*--(AND($BF723=0,$BG723=0))+$BF723+AJ713*$BG723)*--(AJ$3&gt;=$BH723))*(1+$BJ723*--(AJ$3&gt;=$BK723))*--(IFERROR(MOD(MONTH(AJ$3),$BI723),0)=0)*(AJ713/AJ$156)</f>
        <v>#REF!</v>
      </c>
      <c r="AK723" s="60"/>
      <c r="AL723" s="87" t="e">
        <f t="shared" si="2151"/>
        <v>#REF!</v>
      </c>
      <c r="AM723" s="62" t="e">
        <f>AL723/AL713</f>
        <v>#REF!</v>
      </c>
      <c r="AN723" s="60" t="e">
        <f>D711&amp;D723</f>
        <v>#REF!</v>
      </c>
      <c r="AO723" s="67" t="e">
        <f t="shared" ref="AO723:AZ723" si="2199">((AO713*$G723*--(AND($BF723=0,$BG723=0))+$BF723+AO713*$BG723)*--(AO$3&gt;=$BH723))*(1+$BJ723*--(AO$3&gt;=$BK723))*--(IFERROR(MOD(MONTH(AO$3),$BI723),0)=0)*(AO713/AO$156)</f>
        <v>#REF!</v>
      </c>
      <c r="AP723" s="67" t="e">
        <f t="shared" si="2199"/>
        <v>#REF!</v>
      </c>
      <c r="AQ723" s="67" t="e">
        <f t="shared" si="2199"/>
        <v>#REF!</v>
      </c>
      <c r="AR723" s="67" t="e">
        <f t="shared" si="2199"/>
        <v>#REF!</v>
      </c>
      <c r="AS723" s="67" t="e">
        <f t="shared" si="2199"/>
        <v>#REF!</v>
      </c>
      <c r="AT723" s="67" t="e">
        <f t="shared" si="2199"/>
        <v>#REF!</v>
      </c>
      <c r="AU723" s="67" t="e">
        <f t="shared" si="2199"/>
        <v>#REF!</v>
      </c>
      <c r="AV723" s="67" t="e">
        <f t="shared" si="2199"/>
        <v>#REF!</v>
      </c>
      <c r="AW723" s="67" t="e">
        <f t="shared" si="2199"/>
        <v>#REF!</v>
      </c>
      <c r="AX723" s="67" t="e">
        <f t="shared" si="2199"/>
        <v>#REF!</v>
      </c>
      <c r="AY723" s="67" t="e">
        <f t="shared" si="2199"/>
        <v>#REF!</v>
      </c>
      <c r="AZ723" s="67" t="e">
        <f t="shared" si="2199"/>
        <v>#REF!</v>
      </c>
      <c r="BA723" s="60"/>
      <c r="BB723" s="87" t="e">
        <f t="shared" si="2152"/>
        <v>#REF!</v>
      </c>
      <c r="BC723" s="62" t="e">
        <f>BB723/BB713</f>
        <v>#REF!</v>
      </c>
      <c r="BD723" s="60"/>
      <c r="BE723" s="67" t="str">
        <f t="shared" si="2188"/>
        <v>Novas embalagens</v>
      </c>
      <c r="BF723" s="119">
        <f t="shared" si="2188"/>
        <v>-6.78</v>
      </c>
      <c r="BG723" s="120">
        <f t="shared" si="2188"/>
        <v>0</v>
      </c>
      <c r="BH723" s="121" t="e">
        <f>BH713</f>
        <v>#REF!</v>
      </c>
      <c r="BI723" s="120">
        <f t="shared" si="2189"/>
        <v>0</v>
      </c>
      <c r="BJ723" s="120">
        <f t="shared" si="2189"/>
        <v>-0.3</v>
      </c>
      <c r="BK723" s="121">
        <f t="shared" si="2189"/>
        <v>45901</v>
      </c>
      <c r="BL723" s="60"/>
      <c r="BM723" s="67" t="e">
        <f t="shared" ref="BM723:BX723" si="2200">((BM713*$G723*--(AND($BF723=0,$BG723=0))+$BF723+BM713*$BG723)*--(BM$3&gt;=$BH723))*(1+$BJ723*--(BM$3&gt;=$BK723))*--(IFERROR(MOD(MONTH(BM$3),$BI723),0)=0)*(BM713/BM$156)</f>
        <v>#REF!</v>
      </c>
      <c r="BN723" s="67" t="e">
        <f t="shared" si="2200"/>
        <v>#REF!</v>
      </c>
      <c r="BO723" s="67" t="e">
        <f t="shared" si="2200"/>
        <v>#REF!</v>
      </c>
      <c r="BP723" s="67" t="e">
        <f t="shared" si="2200"/>
        <v>#REF!</v>
      </c>
      <c r="BQ723" s="67" t="e">
        <f t="shared" si="2200"/>
        <v>#REF!</v>
      </c>
      <c r="BR723" s="67" t="e">
        <f t="shared" si="2200"/>
        <v>#REF!</v>
      </c>
      <c r="BS723" s="67" t="e">
        <f t="shared" si="2200"/>
        <v>#REF!</v>
      </c>
      <c r="BT723" s="67" t="e">
        <f t="shared" si="2200"/>
        <v>#REF!</v>
      </c>
      <c r="BU723" s="67" t="e">
        <f t="shared" si="2200"/>
        <v>#REF!</v>
      </c>
      <c r="BV723" s="67" t="e">
        <f t="shared" si="2200"/>
        <v>#REF!</v>
      </c>
      <c r="BW723" s="67" t="e">
        <f t="shared" si="2200"/>
        <v>#REF!</v>
      </c>
      <c r="BX723" s="67" t="e">
        <f t="shared" si="2200"/>
        <v>#REF!</v>
      </c>
      <c r="BY723" s="60"/>
      <c r="BZ723" s="87" t="e">
        <f t="shared" si="2153"/>
        <v>#REF!</v>
      </c>
      <c r="CA723" s="62" t="e">
        <f>BZ723/BZ713</f>
        <v>#REF!</v>
      </c>
      <c r="CB723" s="60"/>
      <c r="CC723" s="67" t="e">
        <f t="shared" ref="CC723:CN723" si="2201">((CC713*$G723*--(AND($BF723=0,$BG723=0))+$BF723+CC713*$BG723)*--(CC$3&gt;=$BH723))*(1+$BJ723*--(CC$3&gt;=$BK723))*--(IFERROR(MOD(MONTH(CC$3),$BI723),0)=0)*(CC713/CC$156)</f>
        <v>#REF!</v>
      </c>
      <c r="CD723" s="67" t="e">
        <f t="shared" si="2201"/>
        <v>#REF!</v>
      </c>
      <c r="CE723" s="67" t="e">
        <f t="shared" si="2201"/>
        <v>#REF!</v>
      </c>
      <c r="CF723" s="67" t="e">
        <f t="shared" si="2201"/>
        <v>#REF!</v>
      </c>
      <c r="CG723" s="67" t="e">
        <f t="shared" si="2201"/>
        <v>#REF!</v>
      </c>
      <c r="CH723" s="67" t="e">
        <f t="shared" si="2201"/>
        <v>#REF!</v>
      </c>
      <c r="CI723" s="67" t="e">
        <f t="shared" si="2201"/>
        <v>#REF!</v>
      </c>
      <c r="CJ723" s="67" t="e">
        <f t="shared" si="2201"/>
        <v>#REF!</v>
      </c>
      <c r="CK723" s="67" t="e">
        <f t="shared" si="2201"/>
        <v>#REF!</v>
      </c>
      <c r="CL723" s="67" t="e">
        <f t="shared" si="2201"/>
        <v>#REF!</v>
      </c>
      <c r="CM723" s="67" t="e">
        <f t="shared" si="2201"/>
        <v>#REF!</v>
      </c>
      <c r="CN723" s="67" t="e">
        <f t="shared" si="2201"/>
        <v>#REF!</v>
      </c>
      <c r="CO723" s="60"/>
      <c r="CP723" s="87" t="e">
        <f t="shared" si="2154"/>
        <v>#REF!</v>
      </c>
      <c r="CQ723" s="62" t="e">
        <f>CP723/CP713</f>
        <v>#REF!</v>
      </c>
    </row>
    <row r="724" spans="1:95" ht="10.5" customHeight="1" x14ac:dyDescent="0.25">
      <c r="A724" s="70" t="str">
        <f t="shared" si="2149"/>
        <v>DespesaMargem bruta</v>
      </c>
      <c r="B724" s="70" t="s">
        <v>53</v>
      </c>
      <c r="C724" s="70"/>
      <c r="D724" s="3" t="s">
        <v>63</v>
      </c>
      <c r="E724" s="3" t="e">
        <f>D711</f>
        <v>#REF!</v>
      </c>
      <c r="F724" s="60"/>
      <c r="G724" s="6">
        <v>0.78357271006486728</v>
      </c>
      <c r="H724" s="60"/>
      <c r="I724" s="4" t="e">
        <f t="shared" ref="I724:T724" si="2202">I718+I719</f>
        <v>#REF!</v>
      </c>
      <c r="J724" s="4" t="e">
        <f t="shared" si="2202"/>
        <v>#REF!</v>
      </c>
      <c r="K724" s="4" t="e">
        <f t="shared" si="2202"/>
        <v>#REF!</v>
      </c>
      <c r="L724" s="4" t="e">
        <f t="shared" si="2202"/>
        <v>#REF!</v>
      </c>
      <c r="M724" s="4" t="e">
        <f t="shared" si="2202"/>
        <v>#REF!</v>
      </c>
      <c r="N724" s="4" t="e">
        <f t="shared" si="2202"/>
        <v>#REF!</v>
      </c>
      <c r="O724" s="4" t="e">
        <f t="shared" si="2202"/>
        <v>#REF!</v>
      </c>
      <c r="P724" s="4" t="e">
        <f t="shared" si="2202"/>
        <v>#REF!</v>
      </c>
      <c r="Q724" s="4" t="e">
        <f t="shared" si="2202"/>
        <v>#REF!</v>
      </c>
      <c r="R724" s="4" t="e">
        <f t="shared" si="2202"/>
        <v>#REF!</v>
      </c>
      <c r="S724" s="4" t="e">
        <f t="shared" si="2202"/>
        <v>#REF!</v>
      </c>
      <c r="T724" s="4" t="e">
        <f t="shared" si="2202"/>
        <v>#REF!</v>
      </c>
      <c r="U724" s="60"/>
      <c r="V724" s="4" t="e">
        <f t="shared" si="2150"/>
        <v>#REF!</v>
      </c>
      <c r="W724" s="6" t="e">
        <f>V724/V713</f>
        <v>#REF!</v>
      </c>
      <c r="X724" s="60"/>
      <c r="Y724" s="4" t="e">
        <f t="shared" ref="Y724:AJ724" si="2203">Y718+Y719</f>
        <v>#REF!</v>
      </c>
      <c r="Z724" s="4" t="e">
        <f t="shared" si="2203"/>
        <v>#REF!</v>
      </c>
      <c r="AA724" s="4" t="e">
        <f t="shared" si="2203"/>
        <v>#REF!</v>
      </c>
      <c r="AB724" s="4" t="e">
        <f t="shared" si="2203"/>
        <v>#REF!</v>
      </c>
      <c r="AC724" s="4" t="e">
        <f t="shared" si="2203"/>
        <v>#REF!</v>
      </c>
      <c r="AD724" s="4" t="e">
        <f t="shared" si="2203"/>
        <v>#REF!</v>
      </c>
      <c r="AE724" s="4" t="e">
        <f t="shared" si="2203"/>
        <v>#REF!</v>
      </c>
      <c r="AF724" s="4" t="e">
        <f t="shared" si="2203"/>
        <v>#REF!</v>
      </c>
      <c r="AG724" s="4" t="e">
        <f t="shared" si="2203"/>
        <v>#REF!</v>
      </c>
      <c r="AH724" s="4" t="e">
        <f t="shared" si="2203"/>
        <v>#REF!</v>
      </c>
      <c r="AI724" s="4" t="e">
        <f t="shared" si="2203"/>
        <v>#REF!</v>
      </c>
      <c r="AJ724" s="4" t="e">
        <f t="shared" si="2203"/>
        <v>#REF!</v>
      </c>
      <c r="AK724" s="60"/>
      <c r="AL724" s="4" t="e">
        <f t="shared" si="2151"/>
        <v>#REF!</v>
      </c>
      <c r="AM724" s="6" t="e">
        <f>AL724/AL713</f>
        <v>#REF!</v>
      </c>
      <c r="AN724" s="60" t="e">
        <f>D711&amp;D724</f>
        <v>#REF!</v>
      </c>
      <c r="AO724" s="4" t="e">
        <f t="shared" ref="AO724:AZ724" si="2204">AO718+AO719</f>
        <v>#REF!</v>
      </c>
      <c r="AP724" s="4" t="e">
        <f t="shared" si="2204"/>
        <v>#REF!</v>
      </c>
      <c r="AQ724" s="4" t="e">
        <f t="shared" si="2204"/>
        <v>#REF!</v>
      </c>
      <c r="AR724" s="4" t="e">
        <f t="shared" si="2204"/>
        <v>#REF!</v>
      </c>
      <c r="AS724" s="4" t="e">
        <f t="shared" si="2204"/>
        <v>#REF!</v>
      </c>
      <c r="AT724" s="4" t="e">
        <f t="shared" si="2204"/>
        <v>#REF!</v>
      </c>
      <c r="AU724" s="4" t="e">
        <f t="shared" si="2204"/>
        <v>#REF!</v>
      </c>
      <c r="AV724" s="4" t="e">
        <f t="shared" si="2204"/>
        <v>#REF!</v>
      </c>
      <c r="AW724" s="4" t="e">
        <f t="shared" si="2204"/>
        <v>#REF!</v>
      </c>
      <c r="AX724" s="4" t="e">
        <f t="shared" si="2204"/>
        <v>#REF!</v>
      </c>
      <c r="AY724" s="4" t="e">
        <f t="shared" si="2204"/>
        <v>#REF!</v>
      </c>
      <c r="AZ724" s="4" t="e">
        <f t="shared" si="2204"/>
        <v>#REF!</v>
      </c>
      <c r="BA724" s="60"/>
      <c r="BB724" s="4" t="e">
        <f t="shared" si="2152"/>
        <v>#REF!</v>
      </c>
      <c r="BC724" s="6" t="e">
        <f>BB724/BB713</f>
        <v>#REF!</v>
      </c>
      <c r="BD724" s="60"/>
      <c r="BE724" s="4"/>
      <c r="BF724" s="102"/>
      <c r="BG724" s="102"/>
      <c r="BH724" s="103"/>
      <c r="BI724" s="104"/>
      <c r="BJ724" s="63"/>
      <c r="BK724" s="103"/>
      <c r="BL724" s="60"/>
      <c r="BM724" s="4" t="e">
        <f t="shared" ref="BM724:BX724" si="2205">BM718+BM719</f>
        <v>#REF!</v>
      </c>
      <c r="BN724" s="4" t="e">
        <f t="shared" si="2205"/>
        <v>#REF!</v>
      </c>
      <c r="BO724" s="4" t="e">
        <f t="shared" si="2205"/>
        <v>#REF!</v>
      </c>
      <c r="BP724" s="4" t="e">
        <f t="shared" si="2205"/>
        <v>#REF!</v>
      </c>
      <c r="BQ724" s="4" t="e">
        <f t="shared" si="2205"/>
        <v>#REF!</v>
      </c>
      <c r="BR724" s="4" t="e">
        <f t="shared" si="2205"/>
        <v>#REF!</v>
      </c>
      <c r="BS724" s="4" t="e">
        <f t="shared" si="2205"/>
        <v>#REF!</v>
      </c>
      <c r="BT724" s="4" t="e">
        <f t="shared" si="2205"/>
        <v>#REF!</v>
      </c>
      <c r="BU724" s="4" t="e">
        <f t="shared" si="2205"/>
        <v>#REF!</v>
      </c>
      <c r="BV724" s="4" t="e">
        <f t="shared" si="2205"/>
        <v>#REF!</v>
      </c>
      <c r="BW724" s="4" t="e">
        <f t="shared" si="2205"/>
        <v>#REF!</v>
      </c>
      <c r="BX724" s="4" t="e">
        <f t="shared" si="2205"/>
        <v>#REF!</v>
      </c>
      <c r="BY724" s="60"/>
      <c r="BZ724" s="4" t="e">
        <f t="shared" si="2153"/>
        <v>#REF!</v>
      </c>
      <c r="CA724" s="6" t="e">
        <f>BZ724/BZ713</f>
        <v>#REF!</v>
      </c>
      <c r="CB724" s="60"/>
      <c r="CC724" s="4" t="e">
        <f t="shared" ref="CC724:CN724" si="2206">CC718+CC719</f>
        <v>#REF!</v>
      </c>
      <c r="CD724" s="4" t="e">
        <f t="shared" si="2206"/>
        <v>#REF!</v>
      </c>
      <c r="CE724" s="4" t="e">
        <f t="shared" si="2206"/>
        <v>#REF!</v>
      </c>
      <c r="CF724" s="4" t="e">
        <f t="shared" si="2206"/>
        <v>#REF!</v>
      </c>
      <c r="CG724" s="4" t="e">
        <f t="shared" si="2206"/>
        <v>#REF!</v>
      </c>
      <c r="CH724" s="4" t="e">
        <f t="shared" si="2206"/>
        <v>#REF!</v>
      </c>
      <c r="CI724" s="4" t="e">
        <f t="shared" si="2206"/>
        <v>#REF!</v>
      </c>
      <c r="CJ724" s="4" t="e">
        <f t="shared" si="2206"/>
        <v>#REF!</v>
      </c>
      <c r="CK724" s="4" t="e">
        <f t="shared" si="2206"/>
        <v>#REF!</v>
      </c>
      <c r="CL724" s="4" t="e">
        <f t="shared" si="2206"/>
        <v>#REF!</v>
      </c>
      <c r="CM724" s="4" t="e">
        <f t="shared" si="2206"/>
        <v>#REF!</v>
      </c>
      <c r="CN724" s="4" t="e">
        <f t="shared" si="2206"/>
        <v>#REF!</v>
      </c>
      <c r="CO724" s="60"/>
      <c r="CP724" s="4" t="e">
        <f t="shared" si="2154"/>
        <v>#REF!</v>
      </c>
      <c r="CQ724" s="6" t="e">
        <f>CP724/CP713</f>
        <v>#REF!</v>
      </c>
    </row>
    <row r="725" spans="1:95" ht="10.5" customHeight="1" x14ac:dyDescent="0.25">
      <c r="A725" s="70" t="str">
        <f t="shared" si="2149"/>
        <v>DespesaDespesas variáveis</v>
      </c>
      <c r="B725" s="70" t="s">
        <v>53</v>
      </c>
      <c r="C725" s="70"/>
      <c r="D725" s="81" t="s">
        <v>64</v>
      </c>
      <c r="E725" s="81" t="e">
        <f>D711</f>
        <v>#REF!</v>
      </c>
      <c r="F725" s="60"/>
      <c r="G725" s="88">
        <v>-0.23687071568047149</v>
      </c>
      <c r="H725" s="60"/>
      <c r="I725" s="83">
        <v>0</v>
      </c>
      <c r="J725" s="83">
        <v>0</v>
      </c>
      <c r="K725" s="83">
        <v>0</v>
      </c>
      <c r="L725" s="83">
        <v>0</v>
      </c>
      <c r="M725" s="83">
        <v>0</v>
      </c>
      <c r="N725" s="83">
        <v>0</v>
      </c>
      <c r="O725" s="83">
        <v>0</v>
      </c>
      <c r="P725" s="83">
        <v>0</v>
      </c>
      <c r="Q725" s="83">
        <v>0</v>
      </c>
      <c r="R725" s="83">
        <v>0</v>
      </c>
      <c r="S725" s="83">
        <v>0</v>
      </c>
      <c r="T725" s="83">
        <v>0</v>
      </c>
      <c r="U725" s="60"/>
      <c r="V725" s="83">
        <f t="shared" si="2150"/>
        <v>0</v>
      </c>
      <c r="W725" s="88" t="e">
        <f>V725/V713</f>
        <v>#REF!</v>
      </c>
      <c r="X725" s="60"/>
      <c r="Y725" s="83" t="e">
        <f t="shared" ref="Y725:AJ725" si="2207">Y726+Y738+Y742</f>
        <v>#REF!</v>
      </c>
      <c r="Z725" s="83" t="e">
        <f t="shared" si="2207"/>
        <v>#REF!</v>
      </c>
      <c r="AA725" s="83" t="e">
        <f t="shared" si="2207"/>
        <v>#REF!</v>
      </c>
      <c r="AB725" s="83" t="e">
        <f t="shared" si="2207"/>
        <v>#REF!</v>
      </c>
      <c r="AC725" s="83" t="e">
        <f t="shared" si="2207"/>
        <v>#REF!</v>
      </c>
      <c r="AD725" s="83" t="e">
        <f t="shared" si="2207"/>
        <v>#REF!</v>
      </c>
      <c r="AE725" s="83" t="e">
        <f t="shared" si="2207"/>
        <v>#REF!</v>
      </c>
      <c r="AF725" s="83" t="e">
        <f t="shared" si="2207"/>
        <v>#REF!</v>
      </c>
      <c r="AG725" s="83" t="e">
        <f t="shared" si="2207"/>
        <v>#REF!</v>
      </c>
      <c r="AH725" s="83" t="e">
        <f t="shared" si="2207"/>
        <v>#REF!</v>
      </c>
      <c r="AI725" s="83" t="e">
        <f t="shared" si="2207"/>
        <v>#REF!</v>
      </c>
      <c r="AJ725" s="83" t="e">
        <f t="shared" si="2207"/>
        <v>#REF!</v>
      </c>
      <c r="AK725" s="60"/>
      <c r="AL725" s="83" t="e">
        <f t="shared" si="2151"/>
        <v>#REF!</v>
      </c>
      <c r="AM725" s="88" t="e">
        <f>AL725/AL713</f>
        <v>#REF!</v>
      </c>
      <c r="AN725" s="60" t="e">
        <f>D711&amp;D725</f>
        <v>#REF!</v>
      </c>
      <c r="AO725" s="83" t="e">
        <f t="shared" ref="AO725:AZ725" si="2208">AO726+AO738+AO742</f>
        <v>#REF!</v>
      </c>
      <c r="AP725" s="83" t="e">
        <f t="shared" si="2208"/>
        <v>#REF!</v>
      </c>
      <c r="AQ725" s="83" t="e">
        <f t="shared" si="2208"/>
        <v>#REF!</v>
      </c>
      <c r="AR725" s="83" t="e">
        <f t="shared" si="2208"/>
        <v>#REF!</v>
      </c>
      <c r="AS725" s="83" t="e">
        <f t="shared" si="2208"/>
        <v>#REF!</v>
      </c>
      <c r="AT725" s="83" t="e">
        <f t="shared" si="2208"/>
        <v>#REF!</v>
      </c>
      <c r="AU725" s="83" t="e">
        <f t="shared" si="2208"/>
        <v>#REF!</v>
      </c>
      <c r="AV725" s="83" t="e">
        <f t="shared" si="2208"/>
        <v>#REF!</v>
      </c>
      <c r="AW725" s="83" t="e">
        <f t="shared" si="2208"/>
        <v>#REF!</v>
      </c>
      <c r="AX725" s="83" t="e">
        <f t="shared" si="2208"/>
        <v>#REF!</v>
      </c>
      <c r="AY725" s="83" t="e">
        <f t="shared" si="2208"/>
        <v>#REF!</v>
      </c>
      <c r="AZ725" s="83" t="e">
        <f t="shared" si="2208"/>
        <v>#REF!</v>
      </c>
      <c r="BA725" s="60"/>
      <c r="BB725" s="83" t="e">
        <f t="shared" si="2152"/>
        <v>#REF!</v>
      </c>
      <c r="BC725" s="88" t="e">
        <f>BB725/BB713</f>
        <v>#REF!</v>
      </c>
      <c r="BD725" s="60"/>
      <c r="BE725" s="83"/>
      <c r="BF725" s="116"/>
      <c r="BG725" s="116"/>
      <c r="BH725" s="117"/>
      <c r="BI725" s="118"/>
      <c r="BJ725" s="82"/>
      <c r="BK725" s="117"/>
      <c r="BL725" s="60"/>
      <c r="BM725" s="83" t="e">
        <f t="shared" ref="BM725:BX725" si="2209">BM726+BM738+BM742</f>
        <v>#REF!</v>
      </c>
      <c r="BN725" s="83" t="e">
        <f t="shared" si="2209"/>
        <v>#REF!</v>
      </c>
      <c r="BO725" s="83" t="e">
        <f t="shared" si="2209"/>
        <v>#REF!</v>
      </c>
      <c r="BP725" s="83" t="e">
        <f t="shared" si="2209"/>
        <v>#REF!</v>
      </c>
      <c r="BQ725" s="83" t="e">
        <f t="shared" si="2209"/>
        <v>#REF!</v>
      </c>
      <c r="BR725" s="83" t="e">
        <f t="shared" si="2209"/>
        <v>#REF!</v>
      </c>
      <c r="BS725" s="83" t="e">
        <f t="shared" si="2209"/>
        <v>#REF!</v>
      </c>
      <c r="BT725" s="83" t="e">
        <f t="shared" si="2209"/>
        <v>#REF!</v>
      </c>
      <c r="BU725" s="83" t="e">
        <f t="shared" si="2209"/>
        <v>#REF!</v>
      </c>
      <c r="BV725" s="83" t="e">
        <f t="shared" si="2209"/>
        <v>#REF!</v>
      </c>
      <c r="BW725" s="83" t="e">
        <f t="shared" si="2209"/>
        <v>#REF!</v>
      </c>
      <c r="BX725" s="83" t="e">
        <f t="shared" si="2209"/>
        <v>#REF!</v>
      </c>
      <c r="BY725" s="60"/>
      <c r="BZ725" s="83" t="e">
        <f t="shared" si="2153"/>
        <v>#REF!</v>
      </c>
      <c r="CA725" s="88" t="e">
        <f>BZ725/BZ713</f>
        <v>#REF!</v>
      </c>
      <c r="CB725" s="60"/>
      <c r="CC725" s="83" t="e">
        <f t="shared" ref="CC725:CN725" si="2210">CC726+CC738+CC742</f>
        <v>#REF!</v>
      </c>
      <c r="CD725" s="83" t="e">
        <f t="shared" si="2210"/>
        <v>#REF!</v>
      </c>
      <c r="CE725" s="83" t="e">
        <f t="shared" si="2210"/>
        <v>#REF!</v>
      </c>
      <c r="CF725" s="83" t="e">
        <f t="shared" si="2210"/>
        <v>#REF!</v>
      </c>
      <c r="CG725" s="83" t="e">
        <f t="shared" si="2210"/>
        <v>#REF!</v>
      </c>
      <c r="CH725" s="83" t="e">
        <f t="shared" si="2210"/>
        <v>#REF!</v>
      </c>
      <c r="CI725" s="83" t="e">
        <f t="shared" si="2210"/>
        <v>#REF!</v>
      </c>
      <c r="CJ725" s="83" t="e">
        <f t="shared" si="2210"/>
        <v>#REF!</v>
      </c>
      <c r="CK725" s="83" t="e">
        <f t="shared" si="2210"/>
        <v>#REF!</v>
      </c>
      <c r="CL725" s="83" t="e">
        <f t="shared" si="2210"/>
        <v>#REF!</v>
      </c>
      <c r="CM725" s="83" t="e">
        <f t="shared" si="2210"/>
        <v>#REF!</v>
      </c>
      <c r="CN725" s="83" t="e">
        <f t="shared" si="2210"/>
        <v>#REF!</v>
      </c>
      <c r="CO725" s="60"/>
      <c r="CP725" s="83" t="e">
        <f t="shared" si="2154"/>
        <v>#REF!</v>
      </c>
      <c r="CQ725" s="88" t="e">
        <f>CP725/CP713</f>
        <v>#REF!</v>
      </c>
    </row>
    <row r="726" spans="1:95" ht="10.5" customHeight="1" x14ac:dyDescent="0.25">
      <c r="A726" s="70" t="str">
        <f t="shared" si="2149"/>
        <v>DespesaDespesas de venda</v>
      </c>
      <c r="B726" s="70" t="s">
        <v>53</v>
      </c>
      <c r="C726" s="70"/>
      <c r="D726" s="2" t="s">
        <v>65</v>
      </c>
      <c r="E726" s="2" t="e">
        <f>D711</f>
        <v>#REF!</v>
      </c>
      <c r="F726" s="60"/>
      <c r="G726" s="66">
        <v>-0.23142300412052111</v>
      </c>
      <c r="H726" s="60"/>
      <c r="I726" s="65">
        <v>0</v>
      </c>
      <c r="J726" s="65">
        <v>0</v>
      </c>
      <c r="K726" s="65">
        <v>0</v>
      </c>
      <c r="L726" s="65">
        <v>0</v>
      </c>
      <c r="M726" s="65">
        <v>0</v>
      </c>
      <c r="N726" s="65">
        <v>0</v>
      </c>
      <c r="O726" s="65">
        <v>0</v>
      </c>
      <c r="P726" s="65">
        <v>0</v>
      </c>
      <c r="Q726" s="65">
        <v>0</v>
      </c>
      <c r="R726" s="65">
        <v>0</v>
      </c>
      <c r="S726" s="65">
        <v>0</v>
      </c>
      <c r="T726" s="65">
        <v>0</v>
      </c>
      <c r="U726" s="60"/>
      <c r="V726" s="65">
        <f t="shared" si="2150"/>
        <v>0</v>
      </c>
      <c r="W726" s="66" t="e">
        <f>V726/V713</f>
        <v>#REF!</v>
      </c>
      <c r="X726" s="60"/>
      <c r="Y726" s="65" t="e">
        <f t="shared" ref="Y726:AJ726" si="2211">SUM(Y727:Y730)+Y735</f>
        <v>#REF!</v>
      </c>
      <c r="Z726" s="65" t="e">
        <f t="shared" si="2211"/>
        <v>#REF!</v>
      </c>
      <c r="AA726" s="65" t="e">
        <f t="shared" si="2211"/>
        <v>#REF!</v>
      </c>
      <c r="AB726" s="65" t="e">
        <f t="shared" si="2211"/>
        <v>#REF!</v>
      </c>
      <c r="AC726" s="65" t="e">
        <f t="shared" si="2211"/>
        <v>#REF!</v>
      </c>
      <c r="AD726" s="65" t="e">
        <f t="shared" si="2211"/>
        <v>#REF!</v>
      </c>
      <c r="AE726" s="65" t="e">
        <f t="shared" si="2211"/>
        <v>#REF!</v>
      </c>
      <c r="AF726" s="65" t="e">
        <f t="shared" si="2211"/>
        <v>#REF!</v>
      </c>
      <c r="AG726" s="65" t="e">
        <f t="shared" si="2211"/>
        <v>#REF!</v>
      </c>
      <c r="AH726" s="65" t="e">
        <f t="shared" si="2211"/>
        <v>#REF!</v>
      </c>
      <c r="AI726" s="65" t="e">
        <f t="shared" si="2211"/>
        <v>#REF!</v>
      </c>
      <c r="AJ726" s="65" t="e">
        <f t="shared" si="2211"/>
        <v>#REF!</v>
      </c>
      <c r="AK726" s="60"/>
      <c r="AL726" s="65" t="e">
        <f t="shared" si="2151"/>
        <v>#REF!</v>
      </c>
      <c r="AM726" s="66" t="e">
        <f>AL726/AL713</f>
        <v>#REF!</v>
      </c>
      <c r="AN726" s="60" t="e">
        <f>D711&amp;D726</f>
        <v>#REF!</v>
      </c>
      <c r="AO726" s="65" t="e">
        <f t="shared" ref="AO726:AZ726" si="2212">SUM(AO727:AO730)+AO735</f>
        <v>#REF!</v>
      </c>
      <c r="AP726" s="65" t="e">
        <f t="shared" si="2212"/>
        <v>#REF!</v>
      </c>
      <c r="AQ726" s="65" t="e">
        <f t="shared" si="2212"/>
        <v>#REF!</v>
      </c>
      <c r="AR726" s="65" t="e">
        <f t="shared" si="2212"/>
        <v>#REF!</v>
      </c>
      <c r="AS726" s="65" t="e">
        <f t="shared" si="2212"/>
        <v>#REF!</v>
      </c>
      <c r="AT726" s="65" t="e">
        <f t="shared" si="2212"/>
        <v>#REF!</v>
      </c>
      <c r="AU726" s="65" t="e">
        <f t="shared" si="2212"/>
        <v>#REF!</v>
      </c>
      <c r="AV726" s="65" t="e">
        <f t="shared" si="2212"/>
        <v>#REF!</v>
      </c>
      <c r="AW726" s="65" t="e">
        <f t="shared" si="2212"/>
        <v>#REF!</v>
      </c>
      <c r="AX726" s="65" t="e">
        <f t="shared" si="2212"/>
        <v>#REF!</v>
      </c>
      <c r="AY726" s="65" t="e">
        <f t="shared" si="2212"/>
        <v>#REF!</v>
      </c>
      <c r="AZ726" s="65" t="e">
        <f t="shared" si="2212"/>
        <v>#REF!</v>
      </c>
      <c r="BA726" s="60"/>
      <c r="BB726" s="65" t="e">
        <f t="shared" si="2152"/>
        <v>#REF!</v>
      </c>
      <c r="BC726" s="66" t="e">
        <f>BB726/BB713</f>
        <v>#REF!</v>
      </c>
      <c r="BD726" s="60"/>
      <c r="BE726" s="65"/>
      <c r="BF726" s="105"/>
      <c r="BG726" s="105"/>
      <c r="BH726" s="107"/>
      <c r="BI726" s="108"/>
      <c r="BJ726" s="77"/>
      <c r="BK726" s="107"/>
      <c r="BL726" s="60"/>
      <c r="BM726" s="65" t="e">
        <f t="shared" ref="BM726:BX726" si="2213">SUM(BM727:BM730)+BM735</f>
        <v>#REF!</v>
      </c>
      <c r="BN726" s="65" t="e">
        <f t="shared" si="2213"/>
        <v>#REF!</v>
      </c>
      <c r="BO726" s="65" t="e">
        <f t="shared" si="2213"/>
        <v>#REF!</v>
      </c>
      <c r="BP726" s="65" t="e">
        <f t="shared" si="2213"/>
        <v>#REF!</v>
      </c>
      <c r="BQ726" s="65" t="e">
        <f t="shared" si="2213"/>
        <v>#REF!</v>
      </c>
      <c r="BR726" s="65" t="e">
        <f t="shared" si="2213"/>
        <v>#REF!</v>
      </c>
      <c r="BS726" s="65" t="e">
        <f t="shared" si="2213"/>
        <v>#REF!</v>
      </c>
      <c r="BT726" s="65" t="e">
        <f t="shared" si="2213"/>
        <v>#REF!</v>
      </c>
      <c r="BU726" s="65" t="e">
        <f t="shared" si="2213"/>
        <v>#REF!</v>
      </c>
      <c r="BV726" s="65" t="e">
        <f t="shared" si="2213"/>
        <v>#REF!</v>
      </c>
      <c r="BW726" s="65" t="e">
        <f t="shared" si="2213"/>
        <v>#REF!</v>
      </c>
      <c r="BX726" s="65" t="e">
        <f t="shared" si="2213"/>
        <v>#REF!</v>
      </c>
      <c r="BY726" s="60"/>
      <c r="BZ726" s="65" t="e">
        <f t="shared" si="2153"/>
        <v>#REF!</v>
      </c>
      <c r="CA726" s="66" t="e">
        <f>BZ726/BZ713</f>
        <v>#REF!</v>
      </c>
      <c r="CB726" s="60"/>
      <c r="CC726" s="65" t="e">
        <f t="shared" ref="CC726:CN726" si="2214">SUM(CC727:CC730)+CC735</f>
        <v>#REF!</v>
      </c>
      <c r="CD726" s="65" t="e">
        <f t="shared" si="2214"/>
        <v>#REF!</v>
      </c>
      <c r="CE726" s="65" t="e">
        <f t="shared" si="2214"/>
        <v>#REF!</v>
      </c>
      <c r="CF726" s="65" t="e">
        <f t="shared" si="2214"/>
        <v>#REF!</v>
      </c>
      <c r="CG726" s="65" t="e">
        <f t="shared" si="2214"/>
        <v>#REF!</v>
      </c>
      <c r="CH726" s="65" t="e">
        <f t="shared" si="2214"/>
        <v>#REF!</v>
      </c>
      <c r="CI726" s="65" t="e">
        <f t="shared" si="2214"/>
        <v>#REF!</v>
      </c>
      <c r="CJ726" s="65" t="e">
        <f t="shared" si="2214"/>
        <v>#REF!</v>
      </c>
      <c r="CK726" s="65" t="e">
        <f t="shared" si="2214"/>
        <v>#REF!</v>
      </c>
      <c r="CL726" s="65" t="e">
        <f t="shared" si="2214"/>
        <v>#REF!</v>
      </c>
      <c r="CM726" s="65" t="e">
        <f t="shared" si="2214"/>
        <v>#REF!</v>
      </c>
      <c r="CN726" s="65" t="e">
        <f t="shared" si="2214"/>
        <v>#REF!</v>
      </c>
      <c r="CO726" s="60"/>
      <c r="CP726" s="65" t="e">
        <f t="shared" si="2154"/>
        <v>#REF!</v>
      </c>
      <c r="CQ726" s="66" t="e">
        <f>CP726/CP713</f>
        <v>#REF!</v>
      </c>
    </row>
    <row r="727" spans="1:95" ht="10.5" customHeight="1" outlineLevel="1" x14ac:dyDescent="0.25">
      <c r="A727" s="70" t="str">
        <f t="shared" si="2149"/>
        <v>DespesaArmazenagem</v>
      </c>
      <c r="B727" s="70" t="s">
        <v>53</v>
      </c>
      <c r="C727" s="70" t="s">
        <v>256</v>
      </c>
      <c r="D727" s="60" t="s">
        <v>66</v>
      </c>
      <c r="E727" s="60" t="e">
        <f>D711</f>
        <v>#REF!</v>
      </c>
      <c r="F727" s="60"/>
      <c r="G727" s="62">
        <v>0</v>
      </c>
      <c r="H727" s="60"/>
      <c r="I727" s="67">
        <v>0</v>
      </c>
      <c r="J727" s="67">
        <v>0</v>
      </c>
      <c r="K727" s="67">
        <v>0</v>
      </c>
      <c r="L727" s="67">
        <v>0</v>
      </c>
      <c r="M727" s="67">
        <v>0</v>
      </c>
      <c r="N727" s="67">
        <v>0</v>
      </c>
      <c r="O727" s="67">
        <v>0</v>
      </c>
      <c r="P727" s="67">
        <v>0</v>
      </c>
      <c r="Q727" s="67">
        <v>0</v>
      </c>
      <c r="R727" s="67">
        <v>0</v>
      </c>
      <c r="S727" s="67">
        <v>0</v>
      </c>
      <c r="T727" s="67">
        <v>0</v>
      </c>
      <c r="U727" s="60"/>
      <c r="V727" s="87">
        <f t="shared" si="2150"/>
        <v>0</v>
      </c>
      <c r="W727" s="62" t="e">
        <f>V727/V714</f>
        <v>#REF!</v>
      </c>
      <c r="X727" s="60"/>
      <c r="Y727" s="67" t="e">
        <f t="shared" ref="Y727:AJ727" si="2215">((Y714*$G727*--(AND($BF727=0,$BG727=0))+$BF727+Y714*$BG727)*--(Y$3&gt;=$BH727))*(1+$BJ727*--(Y$3&gt;=$BK727))*--(IFERROR(MOD(MONTH(Y$3),$BI727),0)=0)</f>
        <v>#REF!</v>
      </c>
      <c r="Z727" s="67" t="e">
        <f t="shared" si="2215"/>
        <v>#REF!</v>
      </c>
      <c r="AA727" s="67" t="e">
        <f t="shared" si="2215"/>
        <v>#REF!</v>
      </c>
      <c r="AB727" s="67" t="e">
        <f t="shared" si="2215"/>
        <v>#REF!</v>
      </c>
      <c r="AC727" s="67" t="e">
        <f t="shared" si="2215"/>
        <v>#REF!</v>
      </c>
      <c r="AD727" s="67" t="e">
        <f t="shared" si="2215"/>
        <v>#REF!</v>
      </c>
      <c r="AE727" s="67" t="e">
        <f t="shared" si="2215"/>
        <v>#REF!</v>
      </c>
      <c r="AF727" s="67" t="e">
        <f t="shared" si="2215"/>
        <v>#REF!</v>
      </c>
      <c r="AG727" s="67" t="e">
        <f t="shared" si="2215"/>
        <v>#REF!</v>
      </c>
      <c r="AH727" s="67" t="e">
        <f t="shared" si="2215"/>
        <v>#REF!</v>
      </c>
      <c r="AI727" s="67" t="e">
        <f t="shared" si="2215"/>
        <v>#REF!</v>
      </c>
      <c r="AJ727" s="67" t="e">
        <f t="shared" si="2215"/>
        <v>#REF!</v>
      </c>
      <c r="AK727" s="60"/>
      <c r="AL727" s="87" t="e">
        <f t="shared" si="2151"/>
        <v>#REF!</v>
      </c>
      <c r="AM727" s="62" t="e">
        <f>AL727/AL714</f>
        <v>#REF!</v>
      </c>
      <c r="AN727" s="60" t="e">
        <f>D711&amp;D727</f>
        <v>#REF!</v>
      </c>
      <c r="AO727" s="67" t="e">
        <f t="shared" ref="AO727:AZ727" si="2216">((AO714*$G727*--(AND($BF727=0,$BG727=0))+$BF727+AO714*$BG727)*--(AO$3&gt;=$BH727))*(1+$BJ727*--(AO$3&gt;=$BK727))*--(IFERROR(MOD(MONTH(AO$3),$BI727),0)=0)</f>
        <v>#REF!</v>
      </c>
      <c r="AP727" s="67" t="e">
        <f t="shared" si="2216"/>
        <v>#REF!</v>
      </c>
      <c r="AQ727" s="67" t="e">
        <f t="shared" si="2216"/>
        <v>#REF!</v>
      </c>
      <c r="AR727" s="67" t="e">
        <f t="shared" si="2216"/>
        <v>#REF!</v>
      </c>
      <c r="AS727" s="67" t="e">
        <f t="shared" si="2216"/>
        <v>#REF!</v>
      </c>
      <c r="AT727" s="67" t="e">
        <f t="shared" si="2216"/>
        <v>#REF!</v>
      </c>
      <c r="AU727" s="67" t="e">
        <f t="shared" si="2216"/>
        <v>#REF!</v>
      </c>
      <c r="AV727" s="67" t="e">
        <f t="shared" si="2216"/>
        <v>#REF!</v>
      </c>
      <c r="AW727" s="67" t="e">
        <f t="shared" si="2216"/>
        <v>#REF!</v>
      </c>
      <c r="AX727" s="67" t="e">
        <f t="shared" si="2216"/>
        <v>#REF!</v>
      </c>
      <c r="AY727" s="67" t="e">
        <f t="shared" si="2216"/>
        <v>#REF!</v>
      </c>
      <c r="AZ727" s="67" t="e">
        <f t="shared" si="2216"/>
        <v>#REF!</v>
      </c>
      <c r="BA727" s="60"/>
      <c r="BB727" s="87" t="e">
        <f t="shared" si="2152"/>
        <v>#REF!</v>
      </c>
      <c r="BC727" s="62" t="e">
        <f>BB727/BB714</f>
        <v>#REF!</v>
      </c>
      <c r="BD727" s="60"/>
      <c r="BE727" s="67">
        <f>INDEX($BE$4:$BK$115,MATCH($D727,$D$4:$D$115,0),MATCH(BE$475,$BE$4:$BK$4,0))</f>
        <v>0</v>
      </c>
      <c r="BF727" s="141" t="e">
        <f t="array" ref="BF727">INDEX(#REF!,MATCH($D711,#REF!,0),MATCH($D727,#REF!,0))</f>
        <v>#REF!</v>
      </c>
      <c r="BG727" s="120">
        <f t="array" ref="BG727">INDEX($BE$4:$BK$115,MATCH($D727,$D$4:$D$115,0),MATCH(BG$475,$BE$4:$BK$4,0))</f>
        <v>0</v>
      </c>
      <c r="BH727" s="121" t="e">
        <f>BH713</f>
        <v>#REF!</v>
      </c>
      <c r="BI727" s="121">
        <f t="shared" ref="BI727:BK728" si="2217">INDEX($BE$4:$BK$115,MATCH($D727,$D$4:$D$115,0),MATCH(BI$475,$BE$4:$BK$4,0))</f>
        <v>0</v>
      </c>
      <c r="BJ727" s="120">
        <f t="shared" si="2217"/>
        <v>0</v>
      </c>
      <c r="BK727" s="121">
        <f t="shared" si="2217"/>
        <v>0</v>
      </c>
      <c r="BL727" s="60"/>
      <c r="BM727" s="67" t="e">
        <f t="shared" ref="BM727:BX727" si="2218">((BM714*$G727*--(AND($BF727=0,$BG727=0))+$BF727+BM714*$BG727)*--(BM$3&gt;=$BH727))*(1+$BJ727*--(BM$3&gt;=$BK727))*--(IFERROR(MOD(MONTH(BM$3),$BI727),0)=0)</f>
        <v>#REF!</v>
      </c>
      <c r="BN727" s="67" t="e">
        <f t="shared" si="2218"/>
        <v>#REF!</v>
      </c>
      <c r="BO727" s="67" t="e">
        <f t="shared" si="2218"/>
        <v>#REF!</v>
      </c>
      <c r="BP727" s="67" t="e">
        <f t="shared" si="2218"/>
        <v>#REF!</v>
      </c>
      <c r="BQ727" s="67" t="e">
        <f t="shared" si="2218"/>
        <v>#REF!</v>
      </c>
      <c r="BR727" s="67" t="e">
        <f t="shared" si="2218"/>
        <v>#REF!</v>
      </c>
      <c r="BS727" s="67" t="e">
        <f t="shared" si="2218"/>
        <v>#REF!</v>
      </c>
      <c r="BT727" s="67" t="e">
        <f t="shared" si="2218"/>
        <v>#REF!</v>
      </c>
      <c r="BU727" s="67" t="e">
        <f t="shared" si="2218"/>
        <v>#REF!</v>
      </c>
      <c r="BV727" s="67" t="e">
        <f t="shared" si="2218"/>
        <v>#REF!</v>
      </c>
      <c r="BW727" s="67" t="e">
        <f t="shared" si="2218"/>
        <v>#REF!</v>
      </c>
      <c r="BX727" s="67" t="e">
        <f t="shared" si="2218"/>
        <v>#REF!</v>
      </c>
      <c r="BY727" s="60"/>
      <c r="BZ727" s="87" t="e">
        <f t="shared" si="2153"/>
        <v>#REF!</v>
      </c>
      <c r="CA727" s="62" t="e">
        <f>BZ727/BZ714</f>
        <v>#REF!</v>
      </c>
      <c r="CB727" s="60"/>
      <c r="CC727" s="67" t="e">
        <f t="shared" ref="CC727:CN727" si="2219">((CC714*$G727*--(AND($BF727=0,$BG727=0))+$BF727+CC714*$BG727)*--(CC$3&gt;=$BH727))*(1+$BJ727*--(CC$3&gt;=$BK727))*--(IFERROR(MOD(MONTH(CC$3),$BI727),0)=0)</f>
        <v>#REF!</v>
      </c>
      <c r="CD727" s="67" t="e">
        <f t="shared" si="2219"/>
        <v>#REF!</v>
      </c>
      <c r="CE727" s="67" t="e">
        <f t="shared" si="2219"/>
        <v>#REF!</v>
      </c>
      <c r="CF727" s="67" t="e">
        <f t="shared" si="2219"/>
        <v>#REF!</v>
      </c>
      <c r="CG727" s="67" t="e">
        <f t="shared" si="2219"/>
        <v>#REF!</v>
      </c>
      <c r="CH727" s="67" t="e">
        <f t="shared" si="2219"/>
        <v>#REF!</v>
      </c>
      <c r="CI727" s="67" t="e">
        <f t="shared" si="2219"/>
        <v>#REF!</v>
      </c>
      <c r="CJ727" s="67" t="e">
        <f t="shared" si="2219"/>
        <v>#REF!</v>
      </c>
      <c r="CK727" s="67" t="e">
        <f t="shared" si="2219"/>
        <v>#REF!</v>
      </c>
      <c r="CL727" s="67" t="e">
        <f t="shared" si="2219"/>
        <v>#REF!</v>
      </c>
      <c r="CM727" s="67" t="e">
        <f t="shared" si="2219"/>
        <v>#REF!</v>
      </c>
      <c r="CN727" s="67" t="e">
        <f t="shared" si="2219"/>
        <v>#REF!</v>
      </c>
      <c r="CO727" s="60"/>
      <c r="CP727" s="87" t="e">
        <f t="shared" si="2154"/>
        <v>#REF!</v>
      </c>
      <c r="CQ727" s="62" t="e">
        <f>CP727/CP714</f>
        <v>#REF!</v>
      </c>
    </row>
    <row r="728" spans="1:95" ht="10.5" customHeight="1" outlineLevel="1" x14ac:dyDescent="0.25">
      <c r="A728" s="70" t="str">
        <f t="shared" si="2149"/>
        <v>DespesaFrete sobre Vendas</v>
      </c>
      <c r="B728" s="70" t="s">
        <v>53</v>
      </c>
      <c r="C728" s="70" t="s">
        <v>256</v>
      </c>
      <c r="D728" s="60" t="s">
        <v>67</v>
      </c>
      <c r="E728" s="60" t="e">
        <f>D711</f>
        <v>#REF!</v>
      </c>
      <c r="F728" s="60"/>
      <c r="G728" s="62">
        <v>0</v>
      </c>
      <c r="H728" s="60"/>
      <c r="I728" s="67">
        <v>0</v>
      </c>
      <c r="J728" s="67">
        <v>0</v>
      </c>
      <c r="K728" s="67">
        <v>0</v>
      </c>
      <c r="L728" s="67">
        <v>0</v>
      </c>
      <c r="M728" s="67">
        <v>0</v>
      </c>
      <c r="N728" s="67">
        <v>0</v>
      </c>
      <c r="O728" s="67">
        <v>0</v>
      </c>
      <c r="P728" s="67">
        <v>0</v>
      </c>
      <c r="Q728" s="67">
        <v>0</v>
      </c>
      <c r="R728" s="67">
        <v>0</v>
      </c>
      <c r="S728" s="67">
        <v>0</v>
      </c>
      <c r="T728" s="67">
        <v>0</v>
      </c>
      <c r="U728" s="60"/>
      <c r="V728" s="87">
        <f t="shared" si="2150"/>
        <v>0</v>
      </c>
      <c r="W728" s="62" t="e">
        <f>V728/V715</f>
        <v>#REF!</v>
      </c>
      <c r="X728" s="60"/>
      <c r="Y728" s="67" t="e">
        <f t="shared" ref="Y728:AJ728" si="2220">((Y715*$G728*--(AND($BF728=0,$BG728=0))+$BF728+Y715*$BG728)*--(Y$3&gt;=$BH728))*(1+$BJ728*--(Y$3&gt;=$BK728))*--(IFERROR(MOD(MONTH(Y$3),$BI728),0)=0)</f>
        <v>#REF!</v>
      </c>
      <c r="Z728" s="67" t="e">
        <f t="shared" si="2220"/>
        <v>#REF!</v>
      </c>
      <c r="AA728" s="67" t="e">
        <f t="shared" si="2220"/>
        <v>#REF!</v>
      </c>
      <c r="AB728" s="67" t="e">
        <f t="shared" si="2220"/>
        <v>#REF!</v>
      </c>
      <c r="AC728" s="67" t="e">
        <f t="shared" si="2220"/>
        <v>#REF!</v>
      </c>
      <c r="AD728" s="67" t="e">
        <f t="shared" si="2220"/>
        <v>#REF!</v>
      </c>
      <c r="AE728" s="67" t="e">
        <f t="shared" si="2220"/>
        <v>#REF!</v>
      </c>
      <c r="AF728" s="67" t="e">
        <f t="shared" si="2220"/>
        <v>#REF!</v>
      </c>
      <c r="AG728" s="67" t="e">
        <f t="shared" si="2220"/>
        <v>#REF!</v>
      </c>
      <c r="AH728" s="67" t="e">
        <f t="shared" si="2220"/>
        <v>#REF!</v>
      </c>
      <c r="AI728" s="67" t="e">
        <f t="shared" si="2220"/>
        <v>#REF!</v>
      </c>
      <c r="AJ728" s="67" t="e">
        <f t="shared" si="2220"/>
        <v>#REF!</v>
      </c>
      <c r="AK728" s="60"/>
      <c r="AL728" s="87" t="e">
        <f t="shared" si="2151"/>
        <v>#REF!</v>
      </c>
      <c r="AM728" s="62" t="e">
        <f>AL728/AL715</f>
        <v>#REF!</v>
      </c>
      <c r="AN728" s="60" t="e">
        <f>D711&amp;D728</f>
        <v>#REF!</v>
      </c>
      <c r="AO728" s="67" t="e">
        <f t="shared" ref="AO728:AZ728" si="2221">((AO713*$G728*--(AND($BF728=0,$BG728=0))+$BF728*AO711+AO713*$BG728)*--(AO$3&gt;=$BH728))*(1+$BJ728*--(AO$3&gt;=$BK728))*--(IFERROR(MOD(MONTH(AO$3),$BI728),0)=0)</f>
        <v>#REF!</v>
      </c>
      <c r="AP728" s="67" t="e">
        <f t="shared" si="2221"/>
        <v>#REF!</v>
      </c>
      <c r="AQ728" s="67" t="e">
        <f t="shared" si="2221"/>
        <v>#REF!</v>
      </c>
      <c r="AR728" s="67" t="e">
        <f t="shared" si="2221"/>
        <v>#REF!</v>
      </c>
      <c r="AS728" s="67" t="e">
        <f t="shared" si="2221"/>
        <v>#REF!</v>
      </c>
      <c r="AT728" s="67" t="e">
        <f t="shared" si="2221"/>
        <v>#REF!</v>
      </c>
      <c r="AU728" s="67" t="e">
        <f t="shared" si="2221"/>
        <v>#REF!</v>
      </c>
      <c r="AV728" s="67" t="e">
        <f t="shared" si="2221"/>
        <v>#REF!</v>
      </c>
      <c r="AW728" s="67" t="e">
        <f t="shared" si="2221"/>
        <v>#REF!</v>
      </c>
      <c r="AX728" s="67" t="e">
        <f t="shared" si="2221"/>
        <v>#REF!</v>
      </c>
      <c r="AY728" s="67" t="e">
        <f t="shared" si="2221"/>
        <v>#REF!</v>
      </c>
      <c r="AZ728" s="67" t="e">
        <f t="shared" si="2221"/>
        <v>#REF!</v>
      </c>
      <c r="BA728" s="60"/>
      <c r="BB728" s="87" t="e">
        <f t="shared" si="2152"/>
        <v>#REF!</v>
      </c>
      <c r="BC728" s="62" t="e">
        <f>BB728/BB715</f>
        <v>#REF!</v>
      </c>
      <c r="BD728" s="60"/>
      <c r="BE728" s="67">
        <f>INDEX($BE$4:$BK$115,MATCH($D728,$D$4:$D$115,0),MATCH(BE$475,$BE$4:$BK$4,0))</f>
        <v>0</v>
      </c>
      <c r="BF728" s="119"/>
      <c r="BG728" s="120">
        <f>-10%*15%</f>
        <v>-1.4999999999999999E-2</v>
      </c>
      <c r="BH728" s="121" t="e">
        <f>BH713</f>
        <v>#REF!</v>
      </c>
      <c r="BI728" s="121">
        <f t="shared" si="2217"/>
        <v>0</v>
      </c>
      <c r="BJ728" s="120">
        <f t="shared" si="2217"/>
        <v>0</v>
      </c>
      <c r="BK728" s="121">
        <f t="shared" si="2217"/>
        <v>0</v>
      </c>
      <c r="BL728" s="60"/>
      <c r="BM728" s="67" t="e">
        <f>((BM713*$G728*--(AND($BF728=0,$BG728=0))+$BF728*BM711+BM713*$BG728)*--(BM$3&gt;=$BH728))*(1+$BJ728*--(BM$3&gt;=$BK728))*--(IFERROR(MOD(MONTH(BM$3),$BI728),0)=0)</f>
        <v>#REF!</v>
      </c>
      <c r="BN728" s="67" t="e">
        <f>((BN713*$G728*--(AND($BF728=0,$BG728=0))+$BF728*BN711+BN713*$BG728)*--(BN$3&gt;=$BH728))*(1+$BJ728*--(BN$3&gt;=$BK728))*--(IFERROR(MOD(MONTH(BN$3),$BI728),0)=0)</f>
        <v>#REF!</v>
      </c>
      <c r="BO728" s="67" t="e">
        <f>((BO713*$G728*--(AND($BF728=0,$BG728=0))+$BF728*BO711+BO713*$BG728)*--(BO$3&gt;=$BH728))*(1+$BJ728*--(BO$3&gt;=$BK728))*--(IFERROR(MOD(MONTH(BO$3),$BI728),0)=0)</f>
        <v>#REF!</v>
      </c>
      <c r="BP728" s="67" t="e">
        <f>((BP713*$G728*--(AND($BF728=0,$BG728=0))+$BF728*BP711+BP713*$BG728)*--(BP$3&gt;=$BH728))*(1+$BJ728*--(BP$3&gt;=$BK728))*--(IFERROR(MOD(MONTH(BP$3),$BI728),0)=0)</f>
        <v>#REF!</v>
      </c>
      <c r="BQ728" s="67" t="e">
        <f t="shared" ref="BQ728:BX728" si="2222">((BQ715*$G728*--(AND($BF728=0,$BG728=0))+$BF728+BQ715*$BG728)*--(BQ$3&gt;=$BH728))*(1+$BJ728*--(BQ$3&gt;=$BK728))*--(IFERROR(MOD(MONTH(BQ$3),$BI728),0)=0)</f>
        <v>#REF!</v>
      </c>
      <c r="BR728" s="67" t="e">
        <f t="shared" si="2222"/>
        <v>#REF!</v>
      </c>
      <c r="BS728" s="67" t="e">
        <f t="shared" si="2222"/>
        <v>#REF!</v>
      </c>
      <c r="BT728" s="67" t="e">
        <f t="shared" si="2222"/>
        <v>#REF!</v>
      </c>
      <c r="BU728" s="67" t="e">
        <f t="shared" si="2222"/>
        <v>#REF!</v>
      </c>
      <c r="BV728" s="67" t="e">
        <f t="shared" si="2222"/>
        <v>#REF!</v>
      </c>
      <c r="BW728" s="67" t="e">
        <f t="shared" si="2222"/>
        <v>#REF!</v>
      </c>
      <c r="BX728" s="67" t="e">
        <f t="shared" si="2222"/>
        <v>#REF!</v>
      </c>
      <c r="BY728" s="60"/>
      <c r="BZ728" s="87" t="e">
        <f t="shared" si="2153"/>
        <v>#REF!</v>
      </c>
      <c r="CA728" s="62" t="e">
        <f>BZ728/BZ715</f>
        <v>#REF!</v>
      </c>
      <c r="CB728" s="60"/>
      <c r="CC728" s="67" t="e">
        <f t="shared" ref="CC728:CN728" si="2223">((CC715*$G728*--(AND($BF728=0,$BG728=0))+$BF728+CC715*$BG728)*--(CC$3&gt;=$BH728))*(1+$BJ728*--(CC$3&gt;=$BK728))*--(IFERROR(MOD(MONTH(CC$3),$BI728),0)=0)</f>
        <v>#REF!</v>
      </c>
      <c r="CD728" s="67" t="e">
        <f t="shared" si="2223"/>
        <v>#REF!</v>
      </c>
      <c r="CE728" s="67" t="e">
        <f t="shared" si="2223"/>
        <v>#REF!</v>
      </c>
      <c r="CF728" s="67" t="e">
        <f t="shared" si="2223"/>
        <v>#REF!</v>
      </c>
      <c r="CG728" s="67" t="e">
        <f t="shared" si="2223"/>
        <v>#REF!</v>
      </c>
      <c r="CH728" s="67" t="e">
        <f t="shared" si="2223"/>
        <v>#REF!</v>
      </c>
      <c r="CI728" s="67" t="e">
        <f t="shared" si="2223"/>
        <v>#REF!</v>
      </c>
      <c r="CJ728" s="67" t="e">
        <f t="shared" si="2223"/>
        <v>#REF!</v>
      </c>
      <c r="CK728" s="67" t="e">
        <f t="shared" si="2223"/>
        <v>#REF!</v>
      </c>
      <c r="CL728" s="67" t="e">
        <f t="shared" si="2223"/>
        <v>#REF!</v>
      </c>
      <c r="CM728" s="67" t="e">
        <f t="shared" si="2223"/>
        <v>#REF!</v>
      </c>
      <c r="CN728" s="67" t="e">
        <f t="shared" si="2223"/>
        <v>#REF!</v>
      </c>
      <c r="CO728" s="60"/>
      <c r="CP728" s="87" t="e">
        <f t="shared" si="2154"/>
        <v>#REF!</v>
      </c>
      <c r="CQ728" s="62" t="e">
        <f>CP728/CP715</f>
        <v>#REF!</v>
      </c>
    </row>
    <row r="729" spans="1:95" ht="10.5" customHeight="1" outlineLevel="1" x14ac:dyDescent="0.25">
      <c r="A729" s="70" t="str">
        <f t="shared" si="2149"/>
        <v>DespesaCusto de Ocupação</v>
      </c>
      <c r="B729" s="70" t="s">
        <v>53</v>
      </c>
      <c r="C729" s="70" t="s">
        <v>257</v>
      </c>
      <c r="D729" s="60" t="s">
        <v>68</v>
      </c>
      <c r="E729" s="60" t="e">
        <f>D711</f>
        <v>#REF!</v>
      </c>
      <c r="F729" s="60"/>
      <c r="G729" s="62">
        <v>-0.21759288893801321</v>
      </c>
      <c r="H729" s="60"/>
      <c r="I729" s="67">
        <v>0</v>
      </c>
      <c r="J729" s="67">
        <v>0</v>
      </c>
      <c r="K729" s="67">
        <v>0</v>
      </c>
      <c r="L729" s="67">
        <v>0</v>
      </c>
      <c r="M729" s="67">
        <v>0</v>
      </c>
      <c r="N729" s="67">
        <v>0</v>
      </c>
      <c r="O729" s="67">
        <v>0</v>
      </c>
      <c r="P729" s="67">
        <v>0</v>
      </c>
      <c r="Q729" s="67">
        <v>0</v>
      </c>
      <c r="R729" s="67">
        <v>0</v>
      </c>
      <c r="S729" s="67">
        <v>0</v>
      </c>
      <c r="T729" s="67">
        <v>0</v>
      </c>
      <c r="U729" s="60"/>
      <c r="V729" s="87">
        <f t="shared" si="2150"/>
        <v>0</v>
      </c>
      <c r="W729" s="62" t="e">
        <f>V729/V713</f>
        <v>#REF!</v>
      </c>
      <c r="X729" s="60"/>
      <c r="Y729" s="67">
        <f t="array" ref="Y729">IFERROR(INDEX(#REF!,MATCH($A711&amp;$D729,#REF!,0),MATCH(Y$3,#REF!,0)),0)</f>
        <v>0</v>
      </c>
      <c r="Z729" s="67">
        <f t="array" ref="Z729">IFERROR(INDEX(#REF!,MATCH($A711&amp;$D729,#REF!,0),MATCH(Z$3,#REF!,0)),0)</f>
        <v>0</v>
      </c>
      <c r="AA729" s="67">
        <f t="array" ref="AA729">IFERROR(INDEX(#REF!,MATCH($A711&amp;$D729,#REF!,0),MATCH(AA$3,#REF!,0)),0)</f>
        <v>0</v>
      </c>
      <c r="AB729" s="67">
        <f t="array" ref="AB729">IFERROR(INDEX(#REF!,MATCH($A711&amp;$D729,#REF!,0),MATCH(AB$3,#REF!,0)),0)</f>
        <v>0</v>
      </c>
      <c r="AC729" s="67">
        <f t="array" ref="AC729">IFERROR(INDEX(#REF!,MATCH($A711&amp;$D729,#REF!,0),MATCH(AC$3,#REF!,0)),0)</f>
        <v>0</v>
      </c>
      <c r="AD729" s="67">
        <f t="array" ref="AD729">IFERROR(INDEX(#REF!,MATCH($A711&amp;$D729,#REF!,0),MATCH(AD$3,#REF!,0)),0)</f>
        <v>0</v>
      </c>
      <c r="AE729" s="67">
        <f t="array" ref="AE729">IFERROR(INDEX(#REF!,MATCH($A711&amp;$D729,#REF!,0),MATCH(AE$3,#REF!,0)),0)</f>
        <v>0</v>
      </c>
      <c r="AF729" s="67">
        <f t="array" ref="AF729">IFERROR(INDEX(#REF!,MATCH($A711&amp;$D729,#REF!,0),MATCH(AF$3,#REF!,0)),0)</f>
        <v>0</v>
      </c>
      <c r="AG729" s="67" t="e">
        <f t="array" ref="AG729">((AG713*$G729*--(AND($BF729=0,$BG729=0))+$BF729+AG713*$BG729)*--(AG$3&gt;=$BH729))*(1+$BJ729*--(AG$3&gt;=$BK729))*--(IFERROR(MOD(MONTH(AG$3),$BI729),0)=0)*(1+IFERROR(INDEX(#REF!,MATCH($D711,#REF!,0),MATCH(AG$3,#REF!,0)),0))</f>
        <v>#REF!</v>
      </c>
      <c r="AH729" s="67" t="e">
        <f t="array" ref="AH729">((AH713*$G729*--(AND($BF729=0,$BG729=0))+$BF729+AH713*$BG729)*--(AH$3&gt;=$BH729))*(1+$BJ729*--(AH$3&gt;=$BK729))*--(IFERROR(MOD(MONTH(AH$3),$BI729),0)=0)*(1+IFERROR(INDEX(#REF!,MATCH($D711,#REF!,0),MATCH("AI"&amp;MONTH(AH$3),#REF!,0)),0))</f>
        <v>#REF!</v>
      </c>
      <c r="AI729" s="67" t="e">
        <f t="array" ref="AI729">((AI713*$G729*--(AND($BF729=0,$BG729=0))+$BF729+AI713*$BG729)*--(AI$3&gt;=$BH729))*(1+$BJ729*--(AI$3&gt;=$BK729))*--(IFERROR(MOD(MONTH(AI$3),$BI729),0)=0)*(1+IFERROR(INDEX(#REF!,MATCH($D711,#REF!,0),MATCH("AI"&amp;MONTH(AI$3),#REF!,0)),0))</f>
        <v>#REF!</v>
      </c>
      <c r="AJ729" s="67" t="e">
        <f t="array" ref="AJ729">((AJ713*$G729*--(AND($BF729=0,$BG729=0))+$BF729+AJ713*$BG729)*--(AJ$3&gt;=$BH729))*(1+$BJ729*--(AJ$3&gt;=$BK729))*--(IFERROR(MOD(MONTH(AJ$3),$BI729),0)=0)*(1+IFERROR(INDEX(#REF!,MATCH($D711,#REF!,0),MATCH("AI"&amp;MONTH(AJ$3),#REF!,0)),0))</f>
        <v>#REF!</v>
      </c>
      <c r="AK729" s="60"/>
      <c r="AL729" s="87" t="e">
        <f t="shared" si="2151"/>
        <v>#REF!</v>
      </c>
      <c r="AM729" s="62" t="e">
        <f>AL729/AL713</f>
        <v>#REF!</v>
      </c>
      <c r="AN729" s="60" t="e">
        <f>D711&amp;D729</f>
        <v>#REF!</v>
      </c>
      <c r="AO729" s="67" t="e">
        <f t="array" ref="AO729">((AO713*$G729*--(AND($BF729=0,$BG729=0))+$BF729+AO713*$BG729)*--(AO$3&gt;=$BH729))*(1+$BJ729*--(AO$3&gt;=$BK729))*--(IFERROR(MOD(MONTH(AO$3),$BI729),0)=0)*(1+IFERROR(INDEX(#REF!,MATCH($D711,#REF!,0),MATCH("AI"&amp;MONTH(AO$3),#REF!,0)),0))</f>
        <v>#REF!</v>
      </c>
      <c r="AP729" s="67" t="e">
        <f t="array" ref="AP729">((AP713*$G729*--(AND($BF729=0,$BG729=0))+$BF729+AP713*$BG729)*--(AP$3&gt;=$BH729))*(1+$BJ729*--(AP$3&gt;=$BK729))*--(IFERROR(MOD(MONTH(AP$3),$BI729),0)=0)*(1+IFERROR(INDEX(#REF!,MATCH($D711,#REF!,0),MATCH("AI"&amp;MONTH(AP$3),#REF!,0)),0))</f>
        <v>#REF!</v>
      </c>
      <c r="AQ729" s="67" t="e">
        <f t="array" ref="AQ729">((AQ713*$G729*--(AND($BF729=0,$BG729=0))+$BF729+AQ713*$BG729)*--(AQ$3&gt;=$BH729))*(1+$BJ729*--(AQ$3&gt;=$BK729))*--(IFERROR(MOD(MONTH(AQ$3),$BI729),0)=0)*(1+IFERROR(INDEX(#REF!,MATCH($D711,#REF!,0),MATCH("AI"&amp;MONTH(AQ$3),#REF!,0)),0))</f>
        <v>#REF!</v>
      </c>
      <c r="AR729" s="67" t="e">
        <f t="array" ref="AR729">((AR713*$G729*--(AND($BF729=0,$BG729=0))+$BF729+AR713*$BG729)*--(AR$3&gt;=$BH729))*(1+$BJ729*--(AR$3&gt;=$BK729))*--(IFERROR(MOD(MONTH(AR$3),$BI729),0)=0)*(1+IFERROR(INDEX(#REF!,MATCH($D711,#REF!,0),MATCH("AI"&amp;MONTH(AR$3),#REF!,0)),0))</f>
        <v>#REF!</v>
      </c>
      <c r="AS729" s="67" t="e">
        <f t="array" ref="AS729">((AS713*$G729*--(AND($BF729=0,$BG729=0))+$BF729+AS713*$BG729)*--(AS$3&gt;=$BH729))*(1+$BJ729*--(AS$3&gt;=$BK729))*--(IFERROR(MOD(MONTH(AS$3),$BI729),0)=0)*(1+IFERROR(INDEX(#REF!,MATCH($D711,#REF!,0),MATCH("AI"&amp;MONTH(AS$3),#REF!,0)),0))</f>
        <v>#REF!</v>
      </c>
      <c r="AT729" s="67" t="e">
        <f t="array" ref="AT729">((AT713*$G729*--(AND($BF729=0,$BG729=0))+$BF729+AT713*$BG729)*--(AT$3&gt;=$BH729))*(1+$BJ729*--(AT$3&gt;=$BK729))*--(IFERROR(MOD(MONTH(AT$3),$BI729),0)=0)*(1+IFERROR(INDEX(#REF!,MATCH($D711,#REF!,0),MATCH("AI"&amp;MONTH(AT$3),#REF!,0)),0))</f>
        <v>#REF!</v>
      </c>
      <c r="AU729" s="67" t="e">
        <f t="array" ref="AU729">((AU713*$G729*--(AND($BF729=0,$BG729=0))+$BF729+AU713*$BG729)*--(AU$3&gt;=$BH729))*(1+$BJ729*--(AU$3&gt;=$BK729))*--(IFERROR(MOD(MONTH(AU$3),$BI729),0)=0)*(1+IFERROR(INDEX(#REF!,MATCH($D711,#REF!,0),MATCH("AI"&amp;MONTH(AU$3),#REF!,0)),0))</f>
        <v>#REF!</v>
      </c>
      <c r="AV729" s="67" t="e">
        <f t="array" ref="AV729">((AV713*$G729*--(AND($BF729=0,$BG729=0))+$BF729+AV713*$BG729)*--(AV$3&gt;=$BH729))*(1+$BJ729*--(AV$3&gt;=$BK729))*--(IFERROR(MOD(MONTH(AV$3),$BI729),0)=0)*(1+IFERROR(INDEX(#REF!,MATCH($D711,#REF!,0),MATCH("AI"&amp;MONTH(AV$3),#REF!,0)),0))</f>
        <v>#REF!</v>
      </c>
      <c r="AW729" s="67" t="e">
        <f t="array" ref="AW729">((AW713*$G729*--(AND($BF729=0,$BG729=0))+$BF729+AW713*$BG729)*--(AW$3&gt;=$BH729))*(1+$BJ729*--(AW$3&gt;=$BK729))*--(IFERROR(MOD(MONTH(AW$3),$BI729),0)=0)*(1+IFERROR(INDEX(#REF!,MATCH($D711,#REF!,0),MATCH("AI"&amp;MONTH(AW$3),#REF!,0)),0))</f>
        <v>#REF!</v>
      </c>
      <c r="AX729" s="67" t="e">
        <f t="array" ref="AX729">((AX713*$G729*--(AND($BF729=0,$BG729=0))+$BF729+AX713*$BG729)*--(AX$3&gt;=$BH729))*(1+$BJ729*--(AX$3&gt;=$BK729))*--(IFERROR(MOD(MONTH(AX$3),$BI729),0)=0)*(1+IFERROR(INDEX(#REF!,MATCH($D711,#REF!,0),MATCH("AI"&amp;MONTH(AX$3),#REF!,0)),0))</f>
        <v>#REF!</v>
      </c>
      <c r="AY729" s="67" t="e">
        <f t="array" ref="AY729">((AY713*$G729*--(AND($BF729=0,$BG729=0))+$BF729+AY713*$BG729)*--(AY$3&gt;=$BH729))*(1+$BJ729*--(AY$3&gt;=$BK729))*--(IFERROR(MOD(MONTH(AY$3),$BI729),0)=0)*(1+IFERROR(INDEX(#REF!,MATCH($D711,#REF!,0),MATCH("AI"&amp;MONTH(AY$3),#REF!,0)),0))</f>
        <v>#REF!</v>
      </c>
      <c r="AZ729" s="67" t="e">
        <f t="array" ref="AZ729">((AZ713*$G729*--(AND($BF729=0,$BG729=0))+$BF729+AZ713*$BG729)*--(AZ$3&gt;=$BH729))*(1+$BJ729*--(AZ$3&gt;=$BK729))*--(IFERROR(MOD(MONTH(AZ$3),$BI729),0)=0)*(1+IFERROR(INDEX(#REF!,MATCH($D711,#REF!,0),MATCH("AI"&amp;MONTH(AZ$3),#REF!,0)),0))</f>
        <v>#REF!</v>
      </c>
      <c r="BA729" s="60"/>
      <c r="BB729" s="87" t="e">
        <f t="shared" si="2152"/>
        <v>#REF!</v>
      </c>
      <c r="BC729" s="62" t="e">
        <f>BB729/BB713</f>
        <v>#REF!</v>
      </c>
      <c r="BD729" s="60"/>
      <c r="BE729" s="94" t="e">
        <f t="array" ref="BE729">INDEX(#REF!,MATCH($D711,#REF!,0),MATCH("Carência",#REF!,0))</f>
        <v>#REF!</v>
      </c>
      <c r="BF729" s="141" t="e">
        <f t="array" ref="BF729">INDEX(#REF!,MATCH($D711,#REF!,0),MATCH($D729,#REF!,0))</f>
        <v>#REF!</v>
      </c>
      <c r="BG729" s="142" t="e">
        <f t="array" ref="BG729">INDEX(#REF!,MATCH($D711,#REF!,0),MATCH("CTO",#REF!,0))</f>
        <v>#REF!</v>
      </c>
      <c r="BH729" s="143" t="e">
        <f>EDATE(BH713,BE729)</f>
        <v>#REF!</v>
      </c>
      <c r="BI729" s="144"/>
      <c r="BJ729" s="142" t="e">
        <f t="array" ref="BJ729">INDEX(#REF!,MATCH($D711,#REF!,0),MATCH("Degrau",#REF!,0))</f>
        <v>#REF!</v>
      </c>
      <c r="BK729" s="143" t="e">
        <f t="array" ref="BK729">INDEX(#REF!,MATCH($D711,#REF!,0),MATCH("Data degrau",#REF!,0))</f>
        <v>#REF!</v>
      </c>
      <c r="BL729" s="60"/>
      <c r="BM729" s="67" t="e">
        <f t="array" ref="BM729">((BM713*$G729*--(AND($BF729=0,$BG729=0))+$BF729+BM713*$BG729)*--(BM$3&gt;=$BH729))*(1+$BJ729*--(BM$3&gt;=$BK729))*--(IFERROR(MOD(MONTH(BM$3),$BI729),0)=0)*(1+IFERROR(INDEX(#REF!,MATCH($D711,#REF!,0),MATCH("AI"&amp;MONTH(BM$3),#REF!,0)),0))</f>
        <v>#REF!</v>
      </c>
      <c r="BN729" s="67" t="e">
        <f t="array" ref="BN729">((BN713*$G729*--(AND($BF729=0,$BG729=0))+$BF729+BN713*$BG729)*--(BN$3&gt;=$BH729))*(1+$BJ729*--(BN$3&gt;=$BK729))*--(IFERROR(MOD(MONTH(BN$3),$BI729),0)=0)*(1+IFERROR(INDEX(#REF!,MATCH($D711,#REF!,0),MATCH("AI"&amp;MONTH(BN$3),#REF!,0)),0))</f>
        <v>#REF!</v>
      </c>
      <c r="BO729" s="67" t="e">
        <f t="array" ref="BO729">((BO713*$G729*--(AND($BF729=0,$BG729=0))+$BF729+BO713*$BG729)*--(BO$3&gt;=$BH729))*(1+$BJ729*--(BO$3&gt;=$BK729))*--(IFERROR(MOD(MONTH(BO$3),$BI729),0)=0)*(1+IFERROR(INDEX(#REF!,MATCH($D711,#REF!,0),MATCH("AI"&amp;MONTH(BO$3),#REF!,0)),0))</f>
        <v>#REF!</v>
      </c>
      <c r="BP729" s="67" t="e">
        <f t="array" ref="BP729">((BP713*$G729*--(AND($BF729=0,$BG729=0))+$BF729+BP713*$BG729)*--(BP$3&gt;=$BH729))*(1+$BJ729*--(BP$3&gt;=$BK729))*--(IFERROR(MOD(MONTH(BP$3),$BI729),0)=0)*(1+IFERROR(INDEX(#REF!,MATCH($D711,#REF!,0),MATCH("AI"&amp;MONTH(BP$3),#REF!,0)),0))</f>
        <v>#REF!</v>
      </c>
      <c r="BQ729" s="67" t="e">
        <f t="array" ref="BQ729">((BQ713*$G729*--(AND($BF729=0,$BG729=0))+$BF729+BQ713*$BG729)*--(BQ$3&gt;=$BH729))*(1+$BJ729*--(BQ$3&gt;=$BK729))*--(IFERROR(MOD(MONTH(BQ$3),$BI729),0)=0)*(1+IFERROR(INDEX(#REF!,MATCH($D711,#REF!,0),MATCH("AI"&amp;MONTH(BQ$3),#REF!,0)),0))</f>
        <v>#REF!</v>
      </c>
      <c r="BR729" s="67" t="e">
        <f t="array" ref="BR729">((BR713*$G729*--(AND($BF729=0,$BG729=0))+$BF729+BR713*$BG729)*--(BR$3&gt;=$BH729))*(1+$BJ729*--(BR$3&gt;=$BK729))*--(IFERROR(MOD(MONTH(BR$3),$BI729),0)=0)*(1+IFERROR(INDEX(#REF!,MATCH($D711,#REF!,0),MATCH("AI"&amp;MONTH(BR$3),#REF!,0)),0))</f>
        <v>#REF!</v>
      </c>
      <c r="BS729" s="67" t="e">
        <f t="array" ref="BS729">((BS713*$G729*--(AND($BF729=0,$BG729=0))+$BF729+BS713*$BG729)*--(BS$3&gt;=$BH729))*(1+$BJ729*--(BS$3&gt;=$BK729))*--(IFERROR(MOD(MONTH(BS$3),$BI729),0)=0)*(1+IFERROR(INDEX(#REF!,MATCH($D711,#REF!,0),MATCH("AI"&amp;MONTH(BS$3),#REF!,0)),0))</f>
        <v>#REF!</v>
      </c>
      <c r="BT729" s="67" t="e">
        <f t="array" ref="BT729">((BT713*$G729*--(AND($BF729=0,$BG729=0))+$BF729+BT713*$BG729)*--(BT$3&gt;=$BH729))*(1+$BJ729*--(BT$3&gt;=$BK729))*--(IFERROR(MOD(MONTH(BT$3),$BI729),0)=0)*(1+IFERROR(INDEX(#REF!,MATCH($D711,#REF!,0),MATCH("AI"&amp;MONTH(BT$3),#REF!,0)),0))</f>
        <v>#REF!</v>
      </c>
      <c r="BU729" s="67" t="e">
        <f t="array" ref="BU729">((BU713*$G729*--(AND($BF729=0,$BG729=0))+$BF729+BU713*$BG729)*--(BU$3&gt;=$BH729))*(1+$BJ729*--(BU$3&gt;=$BK729))*--(IFERROR(MOD(MONTH(BU$3),$BI729),0)=0)*(1+IFERROR(INDEX(#REF!,MATCH($D711,#REF!,0),MATCH("AI"&amp;MONTH(BU$3),#REF!,0)),0))</f>
        <v>#REF!</v>
      </c>
      <c r="BV729" s="67" t="e">
        <f t="array" ref="BV729">((BV713*$G729*--(AND($BF729=0,$BG729=0))+$BF729+BV713*$BG729)*--(BV$3&gt;=$BH729))*(1+$BJ729*--(BV$3&gt;=$BK729))*--(IFERROR(MOD(MONTH(BV$3),$BI729),0)=0)*(1+IFERROR(INDEX(#REF!,MATCH($D711,#REF!,0),MATCH("AI"&amp;MONTH(BV$3),#REF!,0)),0))</f>
        <v>#REF!</v>
      </c>
      <c r="BW729" s="67" t="e">
        <f t="array" ref="BW729">((BW713*$G729*--(AND($BF729=0,$BG729=0))+$BF729+BW713*$BG729)*--(BW$3&gt;=$BH729))*(1+$BJ729*--(BW$3&gt;=$BK729))*--(IFERROR(MOD(MONTH(BW$3),$BI729),0)=0)*(1+IFERROR(INDEX(#REF!,MATCH($D711,#REF!,0),MATCH("AI"&amp;MONTH(BW$3),#REF!,0)),0))</f>
        <v>#REF!</v>
      </c>
      <c r="BX729" s="67" t="e">
        <f t="array" ref="BX729">((BX713*$G729*--(AND($BF729=0,$BG729=0))+$BF729+BX713*$BG729)*--(BX$3&gt;=$BH729))*(1+$BJ729*--(BX$3&gt;=$BK729))*--(IFERROR(MOD(MONTH(BX$3),$BI729),0)=0)*(1+IFERROR(INDEX(#REF!,MATCH($D711,#REF!,0),MATCH("AI"&amp;MONTH(BX$3),#REF!,0)),0))</f>
        <v>#REF!</v>
      </c>
      <c r="BY729" s="60"/>
      <c r="BZ729" s="87" t="e">
        <f t="shared" si="2153"/>
        <v>#REF!</v>
      </c>
      <c r="CA729" s="62" t="e">
        <f>BZ729/BZ713</f>
        <v>#REF!</v>
      </c>
      <c r="CB729" s="60"/>
      <c r="CC729" s="67" t="e">
        <f t="array" ref="CC729">((CC713*$G729*--(AND($BF729=0,$BG729=0))+$BF729+CC713*$BG729)*--(CC$3&gt;=$BH729))*(1+$BJ729*--(CC$3&gt;=$BK729))*--(IFERROR(MOD(MONTH(CC$3),$BI729),0)=0)*(1+IFERROR(INDEX(#REF!,MATCH($D711,#REF!,0),MATCH("AI"&amp;MONTH(CC$3),#REF!,0)),0))</f>
        <v>#REF!</v>
      </c>
      <c r="CD729" s="67" t="e">
        <f t="array" ref="CD729">((CD713*$G729*--(AND($BF729=0,$BG729=0))+$BF729+CD713*$BG729)*--(CD$3&gt;=$BH729))*(1+$BJ729*--(CD$3&gt;=$BK729))*--(IFERROR(MOD(MONTH(CD$3),$BI729),0)=0)*(1+IFERROR(INDEX(#REF!,MATCH($D711,#REF!,0),MATCH("AI"&amp;MONTH(CD$3),#REF!,0)),0))</f>
        <v>#REF!</v>
      </c>
      <c r="CE729" s="67" t="e">
        <f t="array" ref="CE729">((CE713*$G729*--(AND($BF729=0,$BG729=0))+$BF729+CE713*$BG729)*--(CE$3&gt;=$BH729))*(1+$BJ729*--(CE$3&gt;=$BK729))*--(IFERROR(MOD(MONTH(CE$3),$BI729),0)=0)*(1+IFERROR(INDEX(#REF!,MATCH($D711,#REF!,0),MATCH("AI"&amp;MONTH(CE$3),#REF!,0)),0))</f>
        <v>#REF!</v>
      </c>
      <c r="CF729" s="67" t="e">
        <f t="array" ref="CF729">((CF713*$G729*--(AND($BF729=0,$BG729=0))+$BF729+CF713*$BG729)*--(CF$3&gt;=$BH729))*(1+$BJ729*--(CF$3&gt;=$BK729))*--(IFERROR(MOD(MONTH(CF$3),$BI729),0)=0)*(1+IFERROR(INDEX(#REF!,MATCH($D711,#REF!,0),MATCH("AI"&amp;MONTH(CF$3),#REF!,0)),0))</f>
        <v>#REF!</v>
      </c>
      <c r="CG729" s="67" t="e">
        <f t="array" ref="CG729">((CG713*$G729*--(AND($BF729=0,$BG729=0))+$BF729+CG713*$BG729)*--(CG$3&gt;=$BH729))*(1+$BJ729*--(CG$3&gt;=$BK729))*--(IFERROR(MOD(MONTH(CG$3),$BI729),0)=0)*(1+IFERROR(INDEX(#REF!,MATCH($D711,#REF!,0),MATCH("AI"&amp;MONTH(CG$3),#REF!,0)),0))</f>
        <v>#REF!</v>
      </c>
      <c r="CH729" s="67" t="e">
        <f t="array" ref="CH729">((CH713*$G729*--(AND($BF729=0,$BG729=0))+$BF729+CH713*$BG729)*--(CH$3&gt;=$BH729))*(1+$BJ729*--(CH$3&gt;=$BK729))*--(IFERROR(MOD(MONTH(CH$3),$BI729),0)=0)*(1+IFERROR(INDEX(#REF!,MATCH($D711,#REF!,0),MATCH("AI"&amp;MONTH(CH$3),#REF!,0)),0))</f>
        <v>#REF!</v>
      </c>
      <c r="CI729" s="67" t="e">
        <f t="array" ref="CI729">((CI713*$G729*--(AND($BF729=0,$BG729=0))+$BF729+CI713*$BG729)*--(CI$3&gt;=$BH729))*(1+$BJ729*--(CI$3&gt;=$BK729))*--(IFERROR(MOD(MONTH(CI$3),$BI729),0)=0)*(1+IFERROR(INDEX(#REF!,MATCH($D711,#REF!,0),MATCH("AI"&amp;MONTH(CI$3),#REF!,0)),0))</f>
        <v>#REF!</v>
      </c>
      <c r="CJ729" s="67" t="e">
        <f t="array" ref="CJ729">((CJ713*$G729*--(AND($BF729=0,$BG729=0))+$BF729+CJ713*$BG729)*--(CJ$3&gt;=$BH729))*(1+$BJ729*--(CJ$3&gt;=$BK729))*--(IFERROR(MOD(MONTH(CJ$3),$BI729),0)=0)*(1+IFERROR(INDEX(#REF!,MATCH($D711,#REF!,0),MATCH("AI"&amp;MONTH(CJ$3),#REF!,0)),0))</f>
        <v>#REF!</v>
      </c>
      <c r="CK729" s="67" t="e">
        <f t="array" ref="CK729">((CK713*$G729*--(AND($BF729=0,$BG729=0))+$BF729+CK713*$BG729)*--(CK$3&gt;=$BH729))*(1+$BJ729*--(CK$3&gt;=$BK729))*--(IFERROR(MOD(MONTH(CK$3),$BI729),0)=0)*(1+IFERROR(INDEX(#REF!,MATCH($D711,#REF!,0),MATCH("AI"&amp;MONTH(CK$3),#REF!,0)),0))</f>
        <v>#REF!</v>
      </c>
      <c r="CL729" s="67" t="e">
        <f t="array" ref="CL729">((CL713*$G729*--(AND($BF729=0,$BG729=0))+$BF729+CL713*$BG729)*--(CL$3&gt;=$BH729))*(1+$BJ729*--(CL$3&gt;=$BK729))*--(IFERROR(MOD(MONTH(CL$3),$BI729),0)=0)*(1+IFERROR(INDEX(#REF!,MATCH($D711,#REF!,0),MATCH("AI"&amp;MONTH(CL$3),#REF!,0)),0))</f>
        <v>#REF!</v>
      </c>
      <c r="CM729" s="67" t="e">
        <f t="array" ref="CM729">((CM713*$G729*--(AND($BF729=0,$BG729=0))+$BF729+CM713*$BG729)*--(CM$3&gt;=$BH729))*(1+$BJ729*--(CM$3&gt;=$BK729))*--(IFERROR(MOD(MONTH(CM$3),$BI729),0)=0)*(1+IFERROR(INDEX(#REF!,MATCH($D711,#REF!,0),MATCH("AI"&amp;MONTH(CM$3),#REF!,0)),0))</f>
        <v>#REF!</v>
      </c>
      <c r="CN729" s="67" t="e">
        <f t="array" ref="CN729">((CN713*$G729*--(AND($BF729=0,$BG729=0))+$BF729+CN713*$BG729)*--(CN$3&gt;=$BH729))*(1+$BJ729*--(CN$3&gt;=$BK729))*--(IFERROR(MOD(MONTH(CN$3),$BI729),0)=0)*(1+IFERROR(INDEX(#REF!,MATCH($D711,#REF!,0),MATCH("AI"&amp;MONTH(CN$3),#REF!,0)),0))</f>
        <v>#REF!</v>
      </c>
      <c r="CO729" s="60"/>
      <c r="CP729" s="87" t="e">
        <f t="shared" si="2154"/>
        <v>#REF!</v>
      </c>
      <c r="CQ729" s="62" t="e">
        <f>CP729/CP713</f>
        <v>#REF!</v>
      </c>
    </row>
    <row r="730" spans="1:95" ht="10.5" customHeight="1" outlineLevel="1" x14ac:dyDescent="0.25">
      <c r="A730" s="70" t="str">
        <f t="shared" si="2149"/>
        <v>DespesaOutras despesas lojas</v>
      </c>
      <c r="B730" s="70" t="s">
        <v>53</v>
      </c>
      <c r="C730" s="70"/>
      <c r="D730" s="60" t="s">
        <v>69</v>
      </c>
      <c r="E730" s="60" t="e">
        <f>D711</f>
        <v>#REF!</v>
      </c>
      <c r="F730" s="60"/>
      <c r="G730" s="62">
        <v>-7.4249683158962554E-4</v>
      </c>
      <c r="H730" s="60"/>
      <c r="I730" s="67">
        <v>0</v>
      </c>
      <c r="J730" s="67">
        <v>0</v>
      </c>
      <c r="K730" s="67">
        <v>0</v>
      </c>
      <c r="L730" s="67">
        <v>0</v>
      </c>
      <c r="M730" s="67">
        <v>0</v>
      </c>
      <c r="N730" s="67">
        <v>0</v>
      </c>
      <c r="O730" s="67">
        <v>0</v>
      </c>
      <c r="P730" s="67">
        <v>0</v>
      </c>
      <c r="Q730" s="67">
        <v>0</v>
      </c>
      <c r="R730" s="67">
        <v>0</v>
      </c>
      <c r="S730" s="67">
        <v>0</v>
      </c>
      <c r="T730" s="67">
        <v>0</v>
      </c>
      <c r="U730" s="60"/>
      <c r="V730" s="87">
        <f t="shared" si="2150"/>
        <v>0</v>
      </c>
      <c r="W730" s="62" t="e">
        <f>V730/V713</f>
        <v>#REF!</v>
      </c>
      <c r="X730" s="60"/>
      <c r="Y730" s="67" t="e">
        <f t="shared" ref="Y730:AJ730" si="2224">SUM(Y731:Y734)</f>
        <v>#REF!</v>
      </c>
      <c r="Z730" s="67" t="e">
        <f t="shared" si="2224"/>
        <v>#REF!</v>
      </c>
      <c r="AA730" s="67" t="e">
        <f t="shared" si="2224"/>
        <v>#REF!</v>
      </c>
      <c r="AB730" s="67" t="e">
        <f t="shared" si="2224"/>
        <v>#REF!</v>
      </c>
      <c r="AC730" s="67" t="e">
        <f t="shared" si="2224"/>
        <v>#REF!</v>
      </c>
      <c r="AD730" s="67" t="e">
        <f t="shared" si="2224"/>
        <v>#REF!</v>
      </c>
      <c r="AE730" s="67" t="e">
        <f t="shared" si="2224"/>
        <v>#REF!</v>
      </c>
      <c r="AF730" s="67" t="e">
        <f t="shared" si="2224"/>
        <v>#REF!</v>
      </c>
      <c r="AG730" s="67" t="e">
        <f t="shared" si="2224"/>
        <v>#REF!</v>
      </c>
      <c r="AH730" s="67" t="e">
        <f t="shared" si="2224"/>
        <v>#REF!</v>
      </c>
      <c r="AI730" s="67" t="e">
        <f t="shared" si="2224"/>
        <v>#REF!</v>
      </c>
      <c r="AJ730" s="67" t="e">
        <f t="shared" si="2224"/>
        <v>#REF!</v>
      </c>
      <c r="AK730" s="60"/>
      <c r="AL730" s="87" t="e">
        <f t="shared" si="2151"/>
        <v>#REF!</v>
      </c>
      <c r="AM730" s="62" t="e">
        <f>AL730/AL713</f>
        <v>#REF!</v>
      </c>
      <c r="AN730" s="60" t="e">
        <f>D711&amp;D730</f>
        <v>#REF!</v>
      </c>
      <c r="AO730" s="67" t="e">
        <f t="shared" ref="AO730:AZ730" si="2225">SUM(AO731:AO734)</f>
        <v>#REF!</v>
      </c>
      <c r="AP730" s="67" t="e">
        <f t="shared" si="2225"/>
        <v>#REF!</v>
      </c>
      <c r="AQ730" s="67" t="e">
        <f t="shared" si="2225"/>
        <v>#REF!</v>
      </c>
      <c r="AR730" s="67" t="e">
        <f t="shared" si="2225"/>
        <v>#REF!</v>
      </c>
      <c r="AS730" s="67" t="e">
        <f t="shared" si="2225"/>
        <v>#REF!</v>
      </c>
      <c r="AT730" s="67" t="e">
        <f t="shared" si="2225"/>
        <v>#REF!</v>
      </c>
      <c r="AU730" s="67" t="e">
        <f t="shared" si="2225"/>
        <v>#REF!</v>
      </c>
      <c r="AV730" s="67" t="e">
        <f t="shared" si="2225"/>
        <v>#REF!</v>
      </c>
      <c r="AW730" s="67" t="e">
        <f t="shared" si="2225"/>
        <v>#REF!</v>
      </c>
      <c r="AX730" s="67" t="e">
        <f t="shared" si="2225"/>
        <v>#REF!</v>
      </c>
      <c r="AY730" s="67" t="e">
        <f t="shared" si="2225"/>
        <v>#REF!</v>
      </c>
      <c r="AZ730" s="67" t="e">
        <f t="shared" si="2225"/>
        <v>#REF!</v>
      </c>
      <c r="BA730" s="60"/>
      <c r="BB730" s="87" t="e">
        <f t="shared" si="2152"/>
        <v>#REF!</v>
      </c>
      <c r="BC730" s="62" t="e">
        <f>BB730/BB713</f>
        <v>#REF!</v>
      </c>
      <c r="BD730" s="60"/>
      <c r="BE730" s="67">
        <f t="shared" ref="BE730:BG734" si="2226">INDEX($BE$4:$BK$115,MATCH($D730,$D$4:$D$115,0),MATCH(BE$475,$BE$4:$BK$4,0))</f>
        <v>0</v>
      </c>
      <c r="BF730" s="119">
        <f t="shared" si="2226"/>
        <v>0</v>
      </c>
      <c r="BG730" s="120">
        <f t="shared" si="2226"/>
        <v>0</v>
      </c>
      <c r="BH730" s="121" t="e">
        <f>BH713</f>
        <v>#REF!</v>
      </c>
      <c r="BI730" s="121">
        <f t="shared" ref="BI730:BK737" si="2227">INDEX($BE$4:$BK$115,MATCH($D730,$D$4:$D$115,0),MATCH(BI$475,$BE$4:$BK$4,0))</f>
        <v>0</v>
      </c>
      <c r="BJ730" s="120">
        <f t="shared" si="2227"/>
        <v>0</v>
      </c>
      <c r="BK730" s="121">
        <f t="shared" si="2227"/>
        <v>0</v>
      </c>
      <c r="BL730" s="60"/>
      <c r="BM730" s="67" t="e">
        <f t="shared" ref="BM730:BX730" si="2228">SUM(BM731:BM734)</f>
        <v>#REF!</v>
      </c>
      <c r="BN730" s="67" t="e">
        <f t="shared" si="2228"/>
        <v>#REF!</v>
      </c>
      <c r="BO730" s="67" t="e">
        <f t="shared" si="2228"/>
        <v>#REF!</v>
      </c>
      <c r="BP730" s="67" t="e">
        <f t="shared" si="2228"/>
        <v>#REF!</v>
      </c>
      <c r="BQ730" s="67" t="e">
        <f t="shared" si="2228"/>
        <v>#REF!</v>
      </c>
      <c r="BR730" s="67" t="e">
        <f t="shared" si="2228"/>
        <v>#REF!</v>
      </c>
      <c r="BS730" s="67" t="e">
        <f t="shared" si="2228"/>
        <v>#REF!</v>
      </c>
      <c r="BT730" s="67" t="e">
        <f t="shared" si="2228"/>
        <v>#REF!</v>
      </c>
      <c r="BU730" s="67" t="e">
        <f t="shared" si="2228"/>
        <v>#REF!</v>
      </c>
      <c r="BV730" s="67" t="e">
        <f t="shared" si="2228"/>
        <v>#REF!</v>
      </c>
      <c r="BW730" s="67" t="e">
        <f t="shared" si="2228"/>
        <v>#REF!</v>
      </c>
      <c r="BX730" s="67" t="e">
        <f t="shared" si="2228"/>
        <v>#REF!</v>
      </c>
      <c r="BY730" s="60"/>
      <c r="BZ730" s="87" t="e">
        <f t="shared" si="2153"/>
        <v>#REF!</v>
      </c>
      <c r="CA730" s="62" t="e">
        <f>BZ730/BZ713</f>
        <v>#REF!</v>
      </c>
      <c r="CB730" s="60"/>
      <c r="CC730" s="67" t="e">
        <f t="shared" ref="CC730:CN730" si="2229">SUM(CC731:CC734)</f>
        <v>#REF!</v>
      </c>
      <c r="CD730" s="67" t="e">
        <f t="shared" si="2229"/>
        <v>#REF!</v>
      </c>
      <c r="CE730" s="67" t="e">
        <f t="shared" si="2229"/>
        <v>#REF!</v>
      </c>
      <c r="CF730" s="67" t="e">
        <f t="shared" si="2229"/>
        <v>#REF!</v>
      </c>
      <c r="CG730" s="67" t="e">
        <f t="shared" si="2229"/>
        <v>#REF!</v>
      </c>
      <c r="CH730" s="67" t="e">
        <f t="shared" si="2229"/>
        <v>#REF!</v>
      </c>
      <c r="CI730" s="67" t="e">
        <f t="shared" si="2229"/>
        <v>#REF!</v>
      </c>
      <c r="CJ730" s="67" t="e">
        <f t="shared" si="2229"/>
        <v>#REF!</v>
      </c>
      <c r="CK730" s="67" t="e">
        <f t="shared" si="2229"/>
        <v>#REF!</v>
      </c>
      <c r="CL730" s="67" t="e">
        <f t="shared" si="2229"/>
        <v>#REF!</v>
      </c>
      <c r="CM730" s="67" t="e">
        <f t="shared" si="2229"/>
        <v>#REF!</v>
      </c>
      <c r="CN730" s="67" t="e">
        <f t="shared" si="2229"/>
        <v>#REF!</v>
      </c>
      <c r="CO730" s="60"/>
      <c r="CP730" s="87" t="e">
        <f t="shared" si="2154"/>
        <v>#REF!</v>
      </c>
      <c r="CQ730" s="62" t="e">
        <f>CP730/CP713</f>
        <v>#REF!</v>
      </c>
    </row>
    <row r="731" spans="1:95" ht="10.5" customHeight="1" outlineLevel="2" x14ac:dyDescent="0.25">
      <c r="A731" s="70" t="str">
        <f t="shared" si="2149"/>
        <v>DespesaEscritório/informática/caixinha</v>
      </c>
      <c r="B731" s="114" t="s">
        <v>53</v>
      </c>
      <c r="C731" s="78" t="s">
        <v>258</v>
      </c>
      <c r="D731" s="79" t="s">
        <v>259</v>
      </c>
      <c r="E731" s="79" t="e">
        <f>D711</f>
        <v>#REF!</v>
      </c>
      <c r="F731" s="79"/>
      <c r="G731" s="85">
        <v>0</v>
      </c>
      <c r="H731" s="79"/>
      <c r="I731" s="94">
        <v>0</v>
      </c>
      <c r="J731" s="94">
        <v>0</v>
      </c>
      <c r="K731" s="94">
        <v>0</v>
      </c>
      <c r="L731" s="94">
        <v>0</v>
      </c>
      <c r="M731" s="94">
        <v>0</v>
      </c>
      <c r="N731" s="94">
        <v>0</v>
      </c>
      <c r="O731" s="94">
        <v>0</v>
      </c>
      <c r="P731" s="94">
        <v>0</v>
      </c>
      <c r="Q731" s="94">
        <v>0</v>
      </c>
      <c r="R731" s="94">
        <v>0</v>
      </c>
      <c r="S731" s="94">
        <v>0</v>
      </c>
      <c r="T731" s="94">
        <v>0</v>
      </c>
      <c r="U731" s="79"/>
      <c r="V731" s="80"/>
      <c r="W731" s="85" t="e">
        <f>V731/V713</f>
        <v>#REF!</v>
      </c>
      <c r="X731" s="60"/>
      <c r="Y731" s="94" t="e">
        <f t="shared" ref="Y731:AJ731" si="2230">(Y713*$G731*--(AND($BF731=0,$BG731=0))+$BF731+Y713*$BG731)*--(Y$3&gt;=$BH731)*((1+$BJ731)*--(Y$3&gt;=$BH731))</f>
        <v>#REF!</v>
      </c>
      <c r="Z731" s="94" t="e">
        <f t="shared" si="2230"/>
        <v>#REF!</v>
      </c>
      <c r="AA731" s="94" t="e">
        <f t="shared" si="2230"/>
        <v>#REF!</v>
      </c>
      <c r="AB731" s="94" t="e">
        <f t="shared" si="2230"/>
        <v>#REF!</v>
      </c>
      <c r="AC731" s="94" t="e">
        <f t="shared" si="2230"/>
        <v>#REF!</v>
      </c>
      <c r="AD731" s="94" t="e">
        <f t="shared" si="2230"/>
        <v>#REF!</v>
      </c>
      <c r="AE731" s="94" t="e">
        <f t="shared" si="2230"/>
        <v>#REF!</v>
      </c>
      <c r="AF731" s="94" t="e">
        <f t="shared" si="2230"/>
        <v>#REF!</v>
      </c>
      <c r="AG731" s="94" t="e">
        <f t="shared" si="2230"/>
        <v>#REF!</v>
      </c>
      <c r="AH731" s="94" t="e">
        <f t="shared" si="2230"/>
        <v>#REF!</v>
      </c>
      <c r="AI731" s="94" t="e">
        <f t="shared" si="2230"/>
        <v>#REF!</v>
      </c>
      <c r="AJ731" s="94" t="e">
        <f t="shared" si="2230"/>
        <v>#REF!</v>
      </c>
      <c r="AK731" s="79"/>
      <c r="AL731" s="80"/>
      <c r="AM731" s="85" t="e">
        <f>AL731/AL713</f>
        <v>#REF!</v>
      </c>
      <c r="AN731" s="60" t="e">
        <f>D711&amp;D731</f>
        <v>#REF!</v>
      </c>
      <c r="AO731" s="94" t="e">
        <f t="shared" ref="AO731:AZ731" si="2231">(AO713*$G731*--(AND($BF731=0,$BG731=0))+$BF731+AO713*$BG731)*--(AO$3&gt;=$BH731)*((1+$BJ731)*--(AO$3&gt;=$BH731))</f>
        <v>#REF!</v>
      </c>
      <c r="AP731" s="94" t="e">
        <f t="shared" si="2231"/>
        <v>#REF!</v>
      </c>
      <c r="AQ731" s="94" t="e">
        <f t="shared" si="2231"/>
        <v>#REF!</v>
      </c>
      <c r="AR731" s="94" t="e">
        <f t="shared" si="2231"/>
        <v>#REF!</v>
      </c>
      <c r="AS731" s="94" t="e">
        <f t="shared" si="2231"/>
        <v>#REF!</v>
      </c>
      <c r="AT731" s="94" t="e">
        <f t="shared" si="2231"/>
        <v>#REF!</v>
      </c>
      <c r="AU731" s="94" t="e">
        <f t="shared" si="2231"/>
        <v>#REF!</v>
      </c>
      <c r="AV731" s="94" t="e">
        <f t="shared" si="2231"/>
        <v>#REF!</v>
      </c>
      <c r="AW731" s="94" t="e">
        <f t="shared" si="2231"/>
        <v>#REF!</v>
      </c>
      <c r="AX731" s="94" t="e">
        <f t="shared" si="2231"/>
        <v>#REF!</v>
      </c>
      <c r="AY731" s="94" t="e">
        <f t="shared" si="2231"/>
        <v>#REF!</v>
      </c>
      <c r="AZ731" s="94" t="e">
        <f t="shared" si="2231"/>
        <v>#REF!</v>
      </c>
      <c r="BA731" s="79"/>
      <c r="BB731" s="80"/>
      <c r="BC731" s="85" t="e">
        <f>BB731/BB713</f>
        <v>#REF!</v>
      </c>
      <c r="BD731" s="60"/>
      <c r="BE731" s="94">
        <f t="shared" si="2226"/>
        <v>0</v>
      </c>
      <c r="BF731" s="115">
        <f t="shared" si="2226"/>
        <v>0</v>
      </c>
      <c r="BG731" s="112">
        <f t="shared" si="2226"/>
        <v>0</v>
      </c>
      <c r="BH731" s="111" t="e">
        <f>BH713</f>
        <v>#REF!</v>
      </c>
      <c r="BI731" s="111">
        <f t="shared" si="2227"/>
        <v>0</v>
      </c>
      <c r="BJ731" s="112">
        <f t="shared" si="2227"/>
        <v>0</v>
      </c>
      <c r="BK731" s="111">
        <f t="shared" si="2227"/>
        <v>0</v>
      </c>
      <c r="BL731" s="60"/>
      <c r="BM731" s="94" t="e">
        <f t="shared" ref="BM731:BX731" si="2232">(BM713*$G731*--(AND($BF731=0,$BG731=0))+$BF731+BM713*$BG731)*--(BM$3&gt;=$BH731)*((1+$BJ731)*--(BM$3&gt;=$BH731))</f>
        <v>#REF!</v>
      </c>
      <c r="BN731" s="94" t="e">
        <f t="shared" si="2232"/>
        <v>#REF!</v>
      </c>
      <c r="BO731" s="94" t="e">
        <f t="shared" si="2232"/>
        <v>#REF!</v>
      </c>
      <c r="BP731" s="94" t="e">
        <f t="shared" si="2232"/>
        <v>#REF!</v>
      </c>
      <c r="BQ731" s="94" t="e">
        <f t="shared" si="2232"/>
        <v>#REF!</v>
      </c>
      <c r="BR731" s="94" t="e">
        <f t="shared" si="2232"/>
        <v>#REF!</v>
      </c>
      <c r="BS731" s="94" t="e">
        <f t="shared" si="2232"/>
        <v>#REF!</v>
      </c>
      <c r="BT731" s="94" t="e">
        <f t="shared" si="2232"/>
        <v>#REF!</v>
      </c>
      <c r="BU731" s="94" t="e">
        <f t="shared" si="2232"/>
        <v>#REF!</v>
      </c>
      <c r="BV731" s="94" t="e">
        <f t="shared" si="2232"/>
        <v>#REF!</v>
      </c>
      <c r="BW731" s="94" t="e">
        <f t="shared" si="2232"/>
        <v>#REF!</v>
      </c>
      <c r="BX731" s="94" t="e">
        <f t="shared" si="2232"/>
        <v>#REF!</v>
      </c>
      <c r="BY731" s="79"/>
      <c r="BZ731" s="80"/>
      <c r="CA731" s="85" t="e">
        <f>BZ731/BZ713</f>
        <v>#REF!</v>
      </c>
      <c r="CB731" s="60"/>
      <c r="CC731" s="94" t="e">
        <f t="shared" ref="CC731:CN731" si="2233">(CC713*$G731*--(AND($BF731=0,$BG731=0))+$BF731+CC713*$BG731)*--(CC$3&gt;=$BH731)*((1+$BJ731)*--(CC$3&gt;=$BH731))</f>
        <v>#REF!</v>
      </c>
      <c r="CD731" s="94" t="e">
        <f t="shared" si="2233"/>
        <v>#REF!</v>
      </c>
      <c r="CE731" s="94" t="e">
        <f t="shared" si="2233"/>
        <v>#REF!</v>
      </c>
      <c r="CF731" s="94" t="e">
        <f t="shared" si="2233"/>
        <v>#REF!</v>
      </c>
      <c r="CG731" s="94" t="e">
        <f t="shared" si="2233"/>
        <v>#REF!</v>
      </c>
      <c r="CH731" s="94" t="e">
        <f t="shared" si="2233"/>
        <v>#REF!</v>
      </c>
      <c r="CI731" s="94" t="e">
        <f t="shared" si="2233"/>
        <v>#REF!</v>
      </c>
      <c r="CJ731" s="94" t="e">
        <f t="shared" si="2233"/>
        <v>#REF!</v>
      </c>
      <c r="CK731" s="94" t="e">
        <f t="shared" si="2233"/>
        <v>#REF!</v>
      </c>
      <c r="CL731" s="94" t="e">
        <f t="shared" si="2233"/>
        <v>#REF!</v>
      </c>
      <c r="CM731" s="94" t="e">
        <f t="shared" si="2233"/>
        <v>#REF!</v>
      </c>
      <c r="CN731" s="94" t="e">
        <f t="shared" si="2233"/>
        <v>#REF!</v>
      </c>
      <c r="CO731" s="79"/>
      <c r="CP731" s="80"/>
      <c r="CQ731" s="85" t="e">
        <f>CP731/CP713</f>
        <v>#REF!</v>
      </c>
    </row>
    <row r="732" spans="1:95" ht="10.5" customHeight="1" outlineLevel="2" x14ac:dyDescent="0.25">
      <c r="A732" s="70" t="str">
        <f t="shared" si="2149"/>
        <v>DespesaGráfica</v>
      </c>
      <c r="B732" s="114" t="s">
        <v>53</v>
      </c>
      <c r="C732" s="78" t="s">
        <v>260</v>
      </c>
      <c r="D732" s="79" t="s">
        <v>260</v>
      </c>
      <c r="E732" s="79" t="e">
        <f>D711</f>
        <v>#REF!</v>
      </c>
      <c r="F732" s="79"/>
      <c r="G732" s="85">
        <v>0</v>
      </c>
      <c r="H732" s="79"/>
      <c r="I732" s="94">
        <v>0</v>
      </c>
      <c r="J732" s="94">
        <v>0</v>
      </c>
      <c r="K732" s="94">
        <v>0</v>
      </c>
      <c r="L732" s="94">
        <v>0</v>
      </c>
      <c r="M732" s="94">
        <v>0</v>
      </c>
      <c r="N732" s="94">
        <v>0</v>
      </c>
      <c r="O732" s="94">
        <v>0</v>
      </c>
      <c r="P732" s="94">
        <v>0</v>
      </c>
      <c r="Q732" s="94">
        <v>0</v>
      </c>
      <c r="R732" s="94">
        <v>0</v>
      </c>
      <c r="S732" s="94">
        <v>0</v>
      </c>
      <c r="T732" s="94">
        <v>0</v>
      </c>
      <c r="U732" s="79"/>
      <c r="V732" s="80"/>
      <c r="W732" s="85" t="e">
        <f>V732/V713</f>
        <v>#REF!</v>
      </c>
      <c r="X732" s="60"/>
      <c r="Y732" s="94" t="e">
        <f t="shared" ref="Y732:AJ732" si="2234">(Y713*$G732*--(AND($BF732=0,$BG732=0))+$BF732+Y713*$BG732)*--(Y$3&gt;=$BH732)*((1+$BJ732)*--(Y$3&gt;=$BH732))</f>
        <v>#REF!</v>
      </c>
      <c r="Z732" s="94" t="e">
        <f t="shared" si="2234"/>
        <v>#REF!</v>
      </c>
      <c r="AA732" s="94" t="e">
        <f t="shared" si="2234"/>
        <v>#REF!</v>
      </c>
      <c r="AB732" s="94" t="e">
        <f t="shared" si="2234"/>
        <v>#REF!</v>
      </c>
      <c r="AC732" s="94" t="e">
        <f t="shared" si="2234"/>
        <v>#REF!</v>
      </c>
      <c r="AD732" s="94" t="e">
        <f t="shared" si="2234"/>
        <v>#REF!</v>
      </c>
      <c r="AE732" s="94" t="e">
        <f t="shared" si="2234"/>
        <v>#REF!</v>
      </c>
      <c r="AF732" s="94" t="e">
        <f t="shared" si="2234"/>
        <v>#REF!</v>
      </c>
      <c r="AG732" s="94" t="e">
        <f t="shared" si="2234"/>
        <v>#REF!</v>
      </c>
      <c r="AH732" s="94" t="e">
        <f t="shared" si="2234"/>
        <v>#REF!</v>
      </c>
      <c r="AI732" s="94" t="e">
        <f t="shared" si="2234"/>
        <v>#REF!</v>
      </c>
      <c r="AJ732" s="94" t="e">
        <f t="shared" si="2234"/>
        <v>#REF!</v>
      </c>
      <c r="AK732" s="79"/>
      <c r="AL732" s="80"/>
      <c r="AM732" s="85" t="e">
        <f>AL732/AL713</f>
        <v>#REF!</v>
      </c>
      <c r="AN732" s="60" t="e">
        <f>D711&amp;D732</f>
        <v>#REF!</v>
      </c>
      <c r="AO732" s="94" t="e">
        <f t="shared" ref="AO732:AZ732" si="2235">(AO713*$G732*--(AND($BF732=0,$BG732=0))+$BF732+AO713*$BG732)*--(AO$3&gt;=$BH732)*((1+$BJ732)*--(AO$3&gt;=$BH732))</f>
        <v>#REF!</v>
      </c>
      <c r="AP732" s="94" t="e">
        <f t="shared" si="2235"/>
        <v>#REF!</v>
      </c>
      <c r="AQ732" s="94" t="e">
        <f t="shared" si="2235"/>
        <v>#REF!</v>
      </c>
      <c r="AR732" s="94" t="e">
        <f t="shared" si="2235"/>
        <v>#REF!</v>
      </c>
      <c r="AS732" s="94" t="e">
        <f t="shared" si="2235"/>
        <v>#REF!</v>
      </c>
      <c r="AT732" s="94" t="e">
        <f t="shared" si="2235"/>
        <v>#REF!</v>
      </c>
      <c r="AU732" s="94" t="e">
        <f t="shared" si="2235"/>
        <v>#REF!</v>
      </c>
      <c r="AV732" s="94" t="e">
        <f t="shared" si="2235"/>
        <v>#REF!</v>
      </c>
      <c r="AW732" s="94" t="e">
        <f t="shared" si="2235"/>
        <v>#REF!</v>
      </c>
      <c r="AX732" s="94" t="e">
        <f t="shared" si="2235"/>
        <v>#REF!</v>
      </c>
      <c r="AY732" s="94" t="e">
        <f t="shared" si="2235"/>
        <v>#REF!</v>
      </c>
      <c r="AZ732" s="94" t="e">
        <f t="shared" si="2235"/>
        <v>#REF!</v>
      </c>
      <c r="BA732" s="79"/>
      <c r="BB732" s="80"/>
      <c r="BC732" s="85" t="e">
        <f>BB732/BB713</f>
        <v>#REF!</v>
      </c>
      <c r="BD732" s="60"/>
      <c r="BE732" s="94">
        <f t="shared" si="2226"/>
        <v>0</v>
      </c>
      <c r="BF732" s="115">
        <f t="shared" si="2226"/>
        <v>-300</v>
      </c>
      <c r="BG732" s="112">
        <f t="shared" si="2226"/>
        <v>0</v>
      </c>
      <c r="BH732" s="111" t="e">
        <f>BH713</f>
        <v>#REF!</v>
      </c>
      <c r="BI732" s="111">
        <f t="shared" si="2227"/>
        <v>0</v>
      </c>
      <c r="BJ732" s="112">
        <f t="shared" si="2227"/>
        <v>0</v>
      </c>
      <c r="BK732" s="111">
        <f t="shared" si="2227"/>
        <v>0</v>
      </c>
      <c r="BL732" s="60"/>
      <c r="BM732" s="94" t="e">
        <f t="shared" ref="BM732:BX732" si="2236">(BM713*$G732*--(AND($BF732=0,$BG732=0))+$BF732+BM713*$BG732)*--(BM$3&gt;=$BH732)*((1+$BJ732)*--(BM$3&gt;=$BH732))</f>
        <v>#REF!</v>
      </c>
      <c r="BN732" s="94" t="e">
        <f t="shared" si="2236"/>
        <v>#REF!</v>
      </c>
      <c r="BO732" s="94" t="e">
        <f t="shared" si="2236"/>
        <v>#REF!</v>
      </c>
      <c r="BP732" s="94" t="e">
        <f t="shared" si="2236"/>
        <v>#REF!</v>
      </c>
      <c r="BQ732" s="94" t="e">
        <f t="shared" si="2236"/>
        <v>#REF!</v>
      </c>
      <c r="BR732" s="94" t="e">
        <f t="shared" si="2236"/>
        <v>#REF!</v>
      </c>
      <c r="BS732" s="94" t="e">
        <f t="shared" si="2236"/>
        <v>#REF!</v>
      </c>
      <c r="BT732" s="94" t="e">
        <f t="shared" si="2236"/>
        <v>#REF!</v>
      </c>
      <c r="BU732" s="94" t="e">
        <f t="shared" si="2236"/>
        <v>#REF!</v>
      </c>
      <c r="BV732" s="94" t="e">
        <f t="shared" si="2236"/>
        <v>#REF!</v>
      </c>
      <c r="BW732" s="94" t="e">
        <f t="shared" si="2236"/>
        <v>#REF!</v>
      </c>
      <c r="BX732" s="94" t="e">
        <f t="shared" si="2236"/>
        <v>#REF!</v>
      </c>
      <c r="BY732" s="79"/>
      <c r="BZ732" s="80"/>
      <c r="CA732" s="85" t="e">
        <f>BZ732/BZ713</f>
        <v>#REF!</v>
      </c>
      <c r="CB732" s="60"/>
      <c r="CC732" s="94" t="e">
        <f t="shared" ref="CC732:CN732" si="2237">(CC713*$G732*--(AND($BF732=0,$BG732=0))+$BF732+CC713*$BG732)*--(CC$3&gt;=$BH732)*((1+$BJ732)*--(CC$3&gt;=$BH732))</f>
        <v>#REF!</v>
      </c>
      <c r="CD732" s="94" t="e">
        <f t="shared" si="2237"/>
        <v>#REF!</v>
      </c>
      <c r="CE732" s="94" t="e">
        <f t="shared" si="2237"/>
        <v>#REF!</v>
      </c>
      <c r="CF732" s="94" t="e">
        <f t="shared" si="2237"/>
        <v>#REF!</v>
      </c>
      <c r="CG732" s="94" t="e">
        <f t="shared" si="2237"/>
        <v>#REF!</v>
      </c>
      <c r="CH732" s="94" t="e">
        <f t="shared" si="2237"/>
        <v>#REF!</v>
      </c>
      <c r="CI732" s="94" t="e">
        <f t="shared" si="2237"/>
        <v>#REF!</v>
      </c>
      <c r="CJ732" s="94" t="e">
        <f t="shared" si="2237"/>
        <v>#REF!</v>
      </c>
      <c r="CK732" s="94" t="e">
        <f t="shared" si="2237"/>
        <v>#REF!</v>
      </c>
      <c r="CL732" s="94" t="e">
        <f t="shared" si="2237"/>
        <v>#REF!</v>
      </c>
      <c r="CM732" s="94" t="e">
        <f t="shared" si="2237"/>
        <v>#REF!</v>
      </c>
      <c r="CN732" s="94" t="e">
        <f t="shared" si="2237"/>
        <v>#REF!</v>
      </c>
      <c r="CO732" s="79"/>
      <c r="CP732" s="80"/>
      <c r="CQ732" s="85" t="e">
        <f>CP732/CP713</f>
        <v>#REF!</v>
      </c>
    </row>
    <row r="733" spans="1:95" ht="10.5" customHeight="1" outlineLevel="2" x14ac:dyDescent="0.25">
      <c r="A733" s="70" t="str">
        <f t="shared" si="2149"/>
        <v>DespesaTáxi/motoboy</v>
      </c>
      <c r="B733" s="114" t="s">
        <v>53</v>
      </c>
      <c r="C733" s="78" t="s">
        <v>261</v>
      </c>
      <c r="D733" s="79" t="s">
        <v>262</v>
      </c>
      <c r="E733" s="79" t="e">
        <f>D711</f>
        <v>#REF!</v>
      </c>
      <c r="F733" s="79"/>
      <c r="G733" s="85">
        <v>0</v>
      </c>
      <c r="H733" s="79"/>
      <c r="I733" s="94">
        <v>0</v>
      </c>
      <c r="J733" s="94">
        <v>0</v>
      </c>
      <c r="K733" s="94">
        <v>0</v>
      </c>
      <c r="L733" s="94">
        <v>0</v>
      </c>
      <c r="M733" s="94">
        <v>0</v>
      </c>
      <c r="N733" s="94">
        <v>0</v>
      </c>
      <c r="O733" s="94">
        <v>0</v>
      </c>
      <c r="P733" s="94">
        <v>0</v>
      </c>
      <c r="Q733" s="94">
        <v>0</v>
      </c>
      <c r="R733" s="94">
        <v>0</v>
      </c>
      <c r="S733" s="94">
        <v>0</v>
      </c>
      <c r="T733" s="94">
        <v>0</v>
      </c>
      <c r="U733" s="79"/>
      <c r="V733" s="80"/>
      <c r="W733" s="85" t="e">
        <f>V733/V713</f>
        <v>#REF!</v>
      </c>
      <c r="X733" s="60"/>
      <c r="Y733" s="94" t="e">
        <f t="shared" ref="Y733:AJ733" si="2238">(Y713*$G733*--(AND($BF733=0,$BG733=0))+$BF733+Y713*$BG733)*--(Y$3&gt;=$BH733)*((1+$BJ733)*--(Y$3&gt;=$BH733))</f>
        <v>#REF!</v>
      </c>
      <c r="Z733" s="94" t="e">
        <f t="shared" si="2238"/>
        <v>#REF!</v>
      </c>
      <c r="AA733" s="94" t="e">
        <f t="shared" si="2238"/>
        <v>#REF!</v>
      </c>
      <c r="AB733" s="94" t="e">
        <f t="shared" si="2238"/>
        <v>#REF!</v>
      </c>
      <c r="AC733" s="94" t="e">
        <f t="shared" si="2238"/>
        <v>#REF!</v>
      </c>
      <c r="AD733" s="94" t="e">
        <f t="shared" si="2238"/>
        <v>#REF!</v>
      </c>
      <c r="AE733" s="94" t="e">
        <f t="shared" si="2238"/>
        <v>#REF!</v>
      </c>
      <c r="AF733" s="94" t="e">
        <f t="shared" si="2238"/>
        <v>#REF!</v>
      </c>
      <c r="AG733" s="94" t="e">
        <f t="shared" si="2238"/>
        <v>#REF!</v>
      </c>
      <c r="AH733" s="94" t="e">
        <f t="shared" si="2238"/>
        <v>#REF!</v>
      </c>
      <c r="AI733" s="94" t="e">
        <f t="shared" si="2238"/>
        <v>#REF!</v>
      </c>
      <c r="AJ733" s="94" t="e">
        <f t="shared" si="2238"/>
        <v>#REF!</v>
      </c>
      <c r="AK733" s="79"/>
      <c r="AL733" s="80"/>
      <c r="AM733" s="85" t="e">
        <f>AL733/AL713</f>
        <v>#REF!</v>
      </c>
      <c r="AN733" s="60" t="e">
        <f>D711&amp;D733</f>
        <v>#REF!</v>
      </c>
      <c r="AO733" s="94" t="e">
        <f t="shared" ref="AO733:AZ733" si="2239">(AO713*$G733*--(AND($BF733=0,$BG733=0))+$BF733+AO713*$BG733)*--(AO$3&gt;=$BH733)*((1+$BJ733)*--(AO$3&gt;=$BH733))</f>
        <v>#REF!</v>
      </c>
      <c r="AP733" s="94" t="e">
        <f t="shared" si="2239"/>
        <v>#REF!</v>
      </c>
      <c r="AQ733" s="94" t="e">
        <f t="shared" si="2239"/>
        <v>#REF!</v>
      </c>
      <c r="AR733" s="94" t="e">
        <f t="shared" si="2239"/>
        <v>#REF!</v>
      </c>
      <c r="AS733" s="94" t="e">
        <f t="shared" si="2239"/>
        <v>#REF!</v>
      </c>
      <c r="AT733" s="94" t="e">
        <f t="shared" si="2239"/>
        <v>#REF!</v>
      </c>
      <c r="AU733" s="94" t="e">
        <f t="shared" si="2239"/>
        <v>#REF!</v>
      </c>
      <c r="AV733" s="94" t="e">
        <f t="shared" si="2239"/>
        <v>#REF!</v>
      </c>
      <c r="AW733" s="94" t="e">
        <f t="shared" si="2239"/>
        <v>#REF!</v>
      </c>
      <c r="AX733" s="94" t="e">
        <f t="shared" si="2239"/>
        <v>#REF!</v>
      </c>
      <c r="AY733" s="94" t="e">
        <f t="shared" si="2239"/>
        <v>#REF!</v>
      </c>
      <c r="AZ733" s="94" t="e">
        <f t="shared" si="2239"/>
        <v>#REF!</v>
      </c>
      <c r="BA733" s="79"/>
      <c r="BB733" s="80"/>
      <c r="BC733" s="85" t="e">
        <f>BB733/BB713</f>
        <v>#REF!</v>
      </c>
      <c r="BD733" s="60"/>
      <c r="BE733" s="94">
        <f t="shared" si="2226"/>
        <v>0</v>
      </c>
      <c r="BF733" s="115">
        <f t="shared" si="2226"/>
        <v>0</v>
      </c>
      <c r="BG733" s="112">
        <f t="shared" si="2226"/>
        <v>0</v>
      </c>
      <c r="BH733" s="111" t="e">
        <f>BH713</f>
        <v>#REF!</v>
      </c>
      <c r="BI733" s="111">
        <f t="shared" si="2227"/>
        <v>0</v>
      </c>
      <c r="BJ733" s="112">
        <f t="shared" si="2227"/>
        <v>0</v>
      </c>
      <c r="BK733" s="111">
        <f t="shared" si="2227"/>
        <v>0</v>
      </c>
      <c r="BL733" s="60"/>
      <c r="BM733" s="94" t="e">
        <f t="shared" ref="BM733:BX733" si="2240">(BM713*$G733*--(AND($BF733=0,$BG733=0))+$BF733+BM713*$BG733)*--(BM$3&gt;=$BH733)*((1+$BJ733)*--(BM$3&gt;=$BH733))</f>
        <v>#REF!</v>
      </c>
      <c r="BN733" s="94" t="e">
        <f t="shared" si="2240"/>
        <v>#REF!</v>
      </c>
      <c r="BO733" s="94" t="e">
        <f t="shared" si="2240"/>
        <v>#REF!</v>
      </c>
      <c r="BP733" s="94" t="e">
        <f t="shared" si="2240"/>
        <v>#REF!</v>
      </c>
      <c r="BQ733" s="94" t="e">
        <f t="shared" si="2240"/>
        <v>#REF!</v>
      </c>
      <c r="BR733" s="94" t="e">
        <f t="shared" si="2240"/>
        <v>#REF!</v>
      </c>
      <c r="BS733" s="94" t="e">
        <f t="shared" si="2240"/>
        <v>#REF!</v>
      </c>
      <c r="BT733" s="94" t="e">
        <f t="shared" si="2240"/>
        <v>#REF!</v>
      </c>
      <c r="BU733" s="94" t="e">
        <f t="shared" si="2240"/>
        <v>#REF!</v>
      </c>
      <c r="BV733" s="94" t="e">
        <f t="shared" si="2240"/>
        <v>#REF!</v>
      </c>
      <c r="BW733" s="94" t="e">
        <f t="shared" si="2240"/>
        <v>#REF!</v>
      </c>
      <c r="BX733" s="94" t="e">
        <f t="shared" si="2240"/>
        <v>#REF!</v>
      </c>
      <c r="BY733" s="79"/>
      <c r="BZ733" s="80"/>
      <c r="CA733" s="85" t="e">
        <f>BZ733/BZ713</f>
        <v>#REF!</v>
      </c>
      <c r="CB733" s="60"/>
      <c r="CC733" s="94" t="e">
        <f t="shared" ref="CC733:CN733" si="2241">(CC713*$G733*--(AND($BF733=0,$BG733=0))+$BF733+CC713*$BG733)*--(CC$3&gt;=$BH733)*((1+$BJ733)*--(CC$3&gt;=$BH733))</f>
        <v>#REF!</v>
      </c>
      <c r="CD733" s="94" t="e">
        <f t="shared" si="2241"/>
        <v>#REF!</v>
      </c>
      <c r="CE733" s="94" t="e">
        <f t="shared" si="2241"/>
        <v>#REF!</v>
      </c>
      <c r="CF733" s="94" t="e">
        <f t="shared" si="2241"/>
        <v>#REF!</v>
      </c>
      <c r="CG733" s="94" t="e">
        <f t="shared" si="2241"/>
        <v>#REF!</v>
      </c>
      <c r="CH733" s="94" t="e">
        <f t="shared" si="2241"/>
        <v>#REF!</v>
      </c>
      <c r="CI733" s="94" t="e">
        <f t="shared" si="2241"/>
        <v>#REF!</v>
      </c>
      <c r="CJ733" s="94" t="e">
        <f t="shared" si="2241"/>
        <v>#REF!</v>
      </c>
      <c r="CK733" s="94" t="e">
        <f t="shared" si="2241"/>
        <v>#REF!</v>
      </c>
      <c r="CL733" s="94" t="e">
        <f t="shared" si="2241"/>
        <v>#REF!</v>
      </c>
      <c r="CM733" s="94" t="e">
        <f t="shared" si="2241"/>
        <v>#REF!</v>
      </c>
      <c r="CN733" s="94" t="e">
        <f t="shared" si="2241"/>
        <v>#REF!</v>
      </c>
      <c r="CO733" s="79"/>
      <c r="CP733" s="80"/>
      <c r="CQ733" s="85" t="e">
        <f>CP733/CP713</f>
        <v>#REF!</v>
      </c>
    </row>
    <row r="734" spans="1:95" ht="10.5" customHeight="1" outlineLevel="2" x14ac:dyDescent="0.25">
      <c r="A734" s="70" t="str">
        <f t="shared" si="2149"/>
        <v>DespesaDespesas Gerais Loja</v>
      </c>
      <c r="B734" s="114" t="s">
        <v>53</v>
      </c>
      <c r="C734" s="78" t="s">
        <v>263</v>
      </c>
      <c r="D734" s="79" t="s">
        <v>264</v>
      </c>
      <c r="E734" s="79" t="e">
        <f>D711</f>
        <v>#REF!</v>
      </c>
      <c r="F734" s="79"/>
      <c r="G734" s="85">
        <v>0</v>
      </c>
      <c r="H734" s="79"/>
      <c r="I734" s="94">
        <v>0</v>
      </c>
      <c r="J734" s="94">
        <v>0</v>
      </c>
      <c r="K734" s="94">
        <v>0</v>
      </c>
      <c r="L734" s="94">
        <v>0</v>
      </c>
      <c r="M734" s="94">
        <v>0</v>
      </c>
      <c r="N734" s="94">
        <v>0</v>
      </c>
      <c r="O734" s="94">
        <v>0</v>
      </c>
      <c r="P734" s="94">
        <v>0</v>
      </c>
      <c r="Q734" s="94">
        <v>0</v>
      </c>
      <c r="R734" s="94">
        <v>0</v>
      </c>
      <c r="S734" s="94">
        <v>0</v>
      </c>
      <c r="T734" s="94">
        <v>0</v>
      </c>
      <c r="U734" s="79"/>
      <c r="V734" s="80"/>
      <c r="W734" s="85" t="e">
        <f>V734/V713</f>
        <v>#REF!</v>
      </c>
      <c r="X734" s="60"/>
      <c r="Y734" s="94" t="e">
        <f t="shared" ref="Y734:AJ734" si="2242">(Y713*$G734*--(AND($BF734=0,$BG734=0))+$BF734+Y713*$BG734)*--(Y$3&gt;=$BH734)*((1+$BJ734)*--(Y$3&gt;=$BH734))</f>
        <v>#REF!</v>
      </c>
      <c r="Z734" s="94" t="e">
        <f t="shared" si="2242"/>
        <v>#REF!</v>
      </c>
      <c r="AA734" s="94" t="e">
        <f t="shared" si="2242"/>
        <v>#REF!</v>
      </c>
      <c r="AB734" s="94" t="e">
        <f t="shared" si="2242"/>
        <v>#REF!</v>
      </c>
      <c r="AC734" s="94" t="e">
        <f t="shared" si="2242"/>
        <v>#REF!</v>
      </c>
      <c r="AD734" s="94" t="e">
        <f t="shared" si="2242"/>
        <v>#REF!</v>
      </c>
      <c r="AE734" s="94" t="e">
        <f t="shared" si="2242"/>
        <v>#REF!</v>
      </c>
      <c r="AF734" s="94" t="e">
        <f t="shared" si="2242"/>
        <v>#REF!</v>
      </c>
      <c r="AG734" s="94" t="e">
        <f t="shared" si="2242"/>
        <v>#REF!</v>
      </c>
      <c r="AH734" s="94" t="e">
        <f t="shared" si="2242"/>
        <v>#REF!</v>
      </c>
      <c r="AI734" s="94" t="e">
        <f t="shared" si="2242"/>
        <v>#REF!</v>
      </c>
      <c r="AJ734" s="94" t="e">
        <f t="shared" si="2242"/>
        <v>#REF!</v>
      </c>
      <c r="AK734" s="79"/>
      <c r="AL734" s="80"/>
      <c r="AM734" s="85" t="e">
        <f>AL734/AL713</f>
        <v>#REF!</v>
      </c>
      <c r="AN734" s="60" t="e">
        <f>D711&amp;D734</f>
        <v>#REF!</v>
      </c>
      <c r="AO734" s="94" t="e">
        <f t="shared" ref="AO734:AZ734" si="2243">(AO713*$G734*--(AND($BF734=0,$BG734=0))+$BF734+AO713*$BG734)*--(AO$3&gt;=$BH734)*((1+$BJ734)*--(AO$3&gt;=$BH734))</f>
        <v>#REF!</v>
      </c>
      <c r="AP734" s="94" t="e">
        <f t="shared" si="2243"/>
        <v>#REF!</v>
      </c>
      <c r="AQ734" s="94" t="e">
        <f t="shared" si="2243"/>
        <v>#REF!</v>
      </c>
      <c r="AR734" s="94" t="e">
        <f t="shared" si="2243"/>
        <v>#REF!</v>
      </c>
      <c r="AS734" s="94" t="e">
        <f t="shared" si="2243"/>
        <v>#REF!</v>
      </c>
      <c r="AT734" s="94" t="e">
        <f t="shared" si="2243"/>
        <v>#REF!</v>
      </c>
      <c r="AU734" s="94" t="e">
        <f t="shared" si="2243"/>
        <v>#REF!</v>
      </c>
      <c r="AV734" s="94" t="e">
        <f t="shared" si="2243"/>
        <v>#REF!</v>
      </c>
      <c r="AW734" s="94" t="e">
        <f t="shared" si="2243"/>
        <v>#REF!</v>
      </c>
      <c r="AX734" s="94" t="e">
        <f t="shared" si="2243"/>
        <v>#REF!</v>
      </c>
      <c r="AY734" s="94" t="e">
        <f t="shared" si="2243"/>
        <v>#REF!</v>
      </c>
      <c r="AZ734" s="94" t="e">
        <f t="shared" si="2243"/>
        <v>#REF!</v>
      </c>
      <c r="BA734" s="79"/>
      <c r="BB734" s="80"/>
      <c r="BC734" s="85" t="e">
        <f>BB734/BB713</f>
        <v>#REF!</v>
      </c>
      <c r="BD734" s="60"/>
      <c r="BE734" s="94">
        <f t="shared" si="2226"/>
        <v>0</v>
      </c>
      <c r="BF734" s="115">
        <f t="shared" si="2226"/>
        <v>-500</v>
      </c>
      <c r="BG734" s="112">
        <f t="shared" si="2226"/>
        <v>0</v>
      </c>
      <c r="BH734" s="111" t="e">
        <f>BH713</f>
        <v>#REF!</v>
      </c>
      <c r="BI734" s="111">
        <f t="shared" si="2227"/>
        <v>0</v>
      </c>
      <c r="BJ734" s="112">
        <f t="shared" si="2227"/>
        <v>0</v>
      </c>
      <c r="BK734" s="111">
        <f t="shared" si="2227"/>
        <v>0</v>
      </c>
      <c r="BL734" s="60"/>
      <c r="BM734" s="94" t="e">
        <f t="shared" ref="BM734:BX734" si="2244">(BM713*$G734*--(AND($BF734=0,$BG734=0))+$BF734+BM713*$BG734)*--(BM$3&gt;=$BH734)*((1+$BJ734)*--(BM$3&gt;=$BH734))</f>
        <v>#REF!</v>
      </c>
      <c r="BN734" s="94" t="e">
        <f t="shared" si="2244"/>
        <v>#REF!</v>
      </c>
      <c r="BO734" s="94" t="e">
        <f t="shared" si="2244"/>
        <v>#REF!</v>
      </c>
      <c r="BP734" s="94" t="e">
        <f t="shared" si="2244"/>
        <v>#REF!</v>
      </c>
      <c r="BQ734" s="94" t="e">
        <f t="shared" si="2244"/>
        <v>#REF!</v>
      </c>
      <c r="BR734" s="94" t="e">
        <f t="shared" si="2244"/>
        <v>#REF!</v>
      </c>
      <c r="BS734" s="94" t="e">
        <f t="shared" si="2244"/>
        <v>#REF!</v>
      </c>
      <c r="BT734" s="94" t="e">
        <f t="shared" si="2244"/>
        <v>#REF!</v>
      </c>
      <c r="BU734" s="94" t="e">
        <f t="shared" si="2244"/>
        <v>#REF!</v>
      </c>
      <c r="BV734" s="94" t="e">
        <f t="shared" si="2244"/>
        <v>#REF!</v>
      </c>
      <c r="BW734" s="94" t="e">
        <f t="shared" si="2244"/>
        <v>#REF!</v>
      </c>
      <c r="BX734" s="94" t="e">
        <f t="shared" si="2244"/>
        <v>#REF!</v>
      </c>
      <c r="BY734" s="79"/>
      <c r="BZ734" s="80"/>
      <c r="CA734" s="85" t="e">
        <f>BZ734/BZ713</f>
        <v>#REF!</v>
      </c>
      <c r="CB734" s="60"/>
      <c r="CC734" s="94" t="e">
        <f t="shared" ref="CC734:CN734" si="2245">(CC713*$G734*--(AND($BF734=0,$BG734=0))+$BF734+CC713*$BG734)*--(CC$3&gt;=$BH734)*((1+$BJ734)*--(CC$3&gt;=$BH734))</f>
        <v>#REF!</v>
      </c>
      <c r="CD734" s="94" t="e">
        <f t="shared" si="2245"/>
        <v>#REF!</v>
      </c>
      <c r="CE734" s="94" t="e">
        <f t="shared" si="2245"/>
        <v>#REF!</v>
      </c>
      <c r="CF734" s="94" t="e">
        <f t="shared" si="2245"/>
        <v>#REF!</v>
      </c>
      <c r="CG734" s="94" t="e">
        <f t="shared" si="2245"/>
        <v>#REF!</v>
      </c>
      <c r="CH734" s="94" t="e">
        <f t="shared" si="2245"/>
        <v>#REF!</v>
      </c>
      <c r="CI734" s="94" t="e">
        <f t="shared" si="2245"/>
        <v>#REF!</v>
      </c>
      <c r="CJ734" s="94" t="e">
        <f t="shared" si="2245"/>
        <v>#REF!</v>
      </c>
      <c r="CK734" s="94" t="e">
        <f t="shared" si="2245"/>
        <v>#REF!</v>
      </c>
      <c r="CL734" s="94" t="e">
        <f t="shared" si="2245"/>
        <v>#REF!</v>
      </c>
      <c r="CM734" s="94" t="e">
        <f t="shared" si="2245"/>
        <v>#REF!</v>
      </c>
      <c r="CN734" s="94" t="e">
        <f t="shared" si="2245"/>
        <v>#REF!</v>
      </c>
      <c r="CO734" s="79"/>
      <c r="CP734" s="80"/>
      <c r="CQ734" s="85" t="e">
        <f>CP734/CP713</f>
        <v>#REF!</v>
      </c>
    </row>
    <row r="735" spans="1:95" ht="10.5" customHeight="1" outlineLevel="1" x14ac:dyDescent="0.25">
      <c r="A735" s="70" t="str">
        <f t="shared" si="2149"/>
        <v>DespesaTaxas comerciais</v>
      </c>
      <c r="B735" s="70" t="s">
        <v>53</v>
      </c>
      <c r="C735" s="70"/>
      <c r="D735" s="60" t="s">
        <v>70</v>
      </c>
      <c r="E735" s="60" t="e">
        <f>D711</f>
        <v>#REF!</v>
      </c>
      <c r="F735" s="60"/>
      <c r="G735" s="62"/>
      <c r="H735" s="60"/>
      <c r="I735" s="67">
        <v>0</v>
      </c>
      <c r="J735" s="67">
        <v>0</v>
      </c>
      <c r="K735" s="67">
        <v>0</v>
      </c>
      <c r="L735" s="67">
        <v>0</v>
      </c>
      <c r="M735" s="67">
        <v>0</v>
      </c>
      <c r="N735" s="67">
        <v>0</v>
      </c>
      <c r="O735" s="67">
        <v>0</v>
      </c>
      <c r="P735" s="67">
        <v>0</v>
      </c>
      <c r="Q735" s="67">
        <v>0</v>
      </c>
      <c r="R735" s="67">
        <v>0</v>
      </c>
      <c r="S735" s="67">
        <v>0</v>
      </c>
      <c r="T735" s="67">
        <v>0</v>
      </c>
      <c r="U735" s="60"/>
      <c r="V735" s="87">
        <f t="shared" ref="V735:V766" si="2246">SUM(I735:T735)</f>
        <v>0</v>
      </c>
      <c r="W735" s="62" t="e">
        <f>V735/V713</f>
        <v>#REF!</v>
      </c>
      <c r="X735" s="60"/>
      <c r="Y735" s="67" t="e">
        <f t="shared" ref="Y735:AJ735" si="2247">SUM(Y736:Y737)</f>
        <v>#REF!</v>
      </c>
      <c r="Z735" s="67" t="e">
        <f t="shared" si="2247"/>
        <v>#REF!</v>
      </c>
      <c r="AA735" s="67" t="e">
        <f t="shared" si="2247"/>
        <v>#REF!</v>
      </c>
      <c r="AB735" s="67" t="e">
        <f t="shared" si="2247"/>
        <v>#REF!</v>
      </c>
      <c r="AC735" s="67" t="e">
        <f t="shared" si="2247"/>
        <v>#REF!</v>
      </c>
      <c r="AD735" s="67" t="e">
        <f t="shared" si="2247"/>
        <v>#REF!</v>
      </c>
      <c r="AE735" s="67" t="e">
        <f t="shared" si="2247"/>
        <v>#REF!</v>
      </c>
      <c r="AF735" s="67" t="e">
        <f t="shared" si="2247"/>
        <v>#REF!</v>
      </c>
      <c r="AG735" s="67" t="e">
        <f t="shared" si="2247"/>
        <v>#REF!</v>
      </c>
      <c r="AH735" s="67" t="e">
        <f t="shared" si="2247"/>
        <v>#REF!</v>
      </c>
      <c r="AI735" s="67" t="e">
        <f t="shared" si="2247"/>
        <v>#REF!</v>
      </c>
      <c r="AJ735" s="67" t="e">
        <f t="shared" si="2247"/>
        <v>#REF!</v>
      </c>
      <c r="AK735" s="60"/>
      <c r="AL735" s="87" t="e">
        <f t="shared" ref="AL735:AL766" si="2248">SUM(Y735:AJ735)</f>
        <v>#REF!</v>
      </c>
      <c r="AM735" s="62" t="e">
        <f>AL735/AL713</f>
        <v>#REF!</v>
      </c>
      <c r="AN735" s="60" t="e">
        <f>D711&amp;D735</f>
        <v>#REF!</v>
      </c>
      <c r="AO735" s="67" t="e">
        <f t="shared" ref="AO735:AZ735" si="2249">SUM(AO736:AO737)</f>
        <v>#REF!</v>
      </c>
      <c r="AP735" s="67" t="e">
        <f t="shared" si="2249"/>
        <v>#REF!</v>
      </c>
      <c r="AQ735" s="67" t="e">
        <f t="shared" si="2249"/>
        <v>#REF!</v>
      </c>
      <c r="AR735" s="67" t="e">
        <f t="shared" si="2249"/>
        <v>#REF!</v>
      </c>
      <c r="AS735" s="67" t="e">
        <f t="shared" si="2249"/>
        <v>#REF!</v>
      </c>
      <c r="AT735" s="67" t="e">
        <f t="shared" si="2249"/>
        <v>#REF!</v>
      </c>
      <c r="AU735" s="67" t="e">
        <f t="shared" si="2249"/>
        <v>#REF!</v>
      </c>
      <c r="AV735" s="67" t="e">
        <f t="shared" si="2249"/>
        <v>#REF!</v>
      </c>
      <c r="AW735" s="67" t="e">
        <f t="shared" si="2249"/>
        <v>#REF!</v>
      </c>
      <c r="AX735" s="67" t="e">
        <f t="shared" si="2249"/>
        <v>#REF!</v>
      </c>
      <c r="AY735" s="67" t="e">
        <f t="shared" si="2249"/>
        <v>#REF!</v>
      </c>
      <c r="AZ735" s="67" t="e">
        <f t="shared" si="2249"/>
        <v>#REF!</v>
      </c>
      <c r="BA735" s="60"/>
      <c r="BB735" s="87" t="e">
        <f t="shared" ref="BB735:BB766" si="2250">SUM(AO735:AZ735)</f>
        <v>#REF!</v>
      </c>
      <c r="BC735" s="62" t="e">
        <f>BB735/BB713</f>
        <v>#REF!</v>
      </c>
      <c r="BD735" s="60"/>
      <c r="BE735" s="64"/>
      <c r="BF735" s="119"/>
      <c r="BG735" s="120"/>
      <c r="BH735" s="121" t="e">
        <f>BH713</f>
        <v>#REF!</v>
      </c>
      <c r="BI735" s="121">
        <f t="shared" si="2227"/>
        <v>0</v>
      </c>
      <c r="BJ735" s="120">
        <f t="shared" si="2227"/>
        <v>0</v>
      </c>
      <c r="BK735" s="121">
        <f t="shared" si="2227"/>
        <v>0</v>
      </c>
      <c r="BL735" s="60"/>
      <c r="BM735" s="67" t="e">
        <f t="shared" ref="BM735:BX735" si="2251">SUM(BM736:BM737)</f>
        <v>#REF!</v>
      </c>
      <c r="BN735" s="67" t="e">
        <f t="shared" si="2251"/>
        <v>#REF!</v>
      </c>
      <c r="BO735" s="67" t="e">
        <f t="shared" si="2251"/>
        <v>#REF!</v>
      </c>
      <c r="BP735" s="67" t="e">
        <f t="shared" si="2251"/>
        <v>#REF!</v>
      </c>
      <c r="BQ735" s="67" t="e">
        <f t="shared" si="2251"/>
        <v>#REF!</v>
      </c>
      <c r="BR735" s="67" t="e">
        <f t="shared" si="2251"/>
        <v>#REF!</v>
      </c>
      <c r="BS735" s="67" t="e">
        <f t="shared" si="2251"/>
        <v>#REF!</v>
      </c>
      <c r="BT735" s="67" t="e">
        <f t="shared" si="2251"/>
        <v>#REF!</v>
      </c>
      <c r="BU735" s="67" t="e">
        <f t="shared" si="2251"/>
        <v>#REF!</v>
      </c>
      <c r="BV735" s="67" t="e">
        <f t="shared" si="2251"/>
        <v>#REF!</v>
      </c>
      <c r="BW735" s="67" t="e">
        <f t="shared" si="2251"/>
        <v>#REF!</v>
      </c>
      <c r="BX735" s="67" t="e">
        <f t="shared" si="2251"/>
        <v>#REF!</v>
      </c>
      <c r="BY735" s="60"/>
      <c r="BZ735" s="87" t="e">
        <f t="shared" ref="BZ735:BZ766" si="2252">SUM(BM735:BX735)</f>
        <v>#REF!</v>
      </c>
      <c r="CA735" s="62" t="e">
        <f>BZ735/BZ713</f>
        <v>#REF!</v>
      </c>
      <c r="CB735" s="60"/>
      <c r="CC735" s="67" t="e">
        <f t="shared" ref="CC735:CN735" si="2253">SUM(CC736:CC737)</f>
        <v>#REF!</v>
      </c>
      <c r="CD735" s="67" t="e">
        <f t="shared" si="2253"/>
        <v>#REF!</v>
      </c>
      <c r="CE735" s="67" t="e">
        <f t="shared" si="2253"/>
        <v>#REF!</v>
      </c>
      <c r="CF735" s="67" t="e">
        <f t="shared" si="2253"/>
        <v>#REF!</v>
      </c>
      <c r="CG735" s="67" t="e">
        <f t="shared" si="2253"/>
        <v>#REF!</v>
      </c>
      <c r="CH735" s="67" t="e">
        <f t="shared" si="2253"/>
        <v>#REF!</v>
      </c>
      <c r="CI735" s="67" t="e">
        <f t="shared" si="2253"/>
        <v>#REF!</v>
      </c>
      <c r="CJ735" s="67" t="e">
        <f t="shared" si="2253"/>
        <v>#REF!</v>
      </c>
      <c r="CK735" s="67" t="e">
        <f t="shared" si="2253"/>
        <v>#REF!</v>
      </c>
      <c r="CL735" s="67" t="e">
        <f t="shared" si="2253"/>
        <v>#REF!</v>
      </c>
      <c r="CM735" s="67" t="e">
        <f t="shared" si="2253"/>
        <v>#REF!</v>
      </c>
      <c r="CN735" s="67" t="e">
        <f t="shared" si="2253"/>
        <v>#REF!</v>
      </c>
      <c r="CO735" s="60"/>
      <c r="CP735" s="87" t="e">
        <f t="shared" ref="CP735:CP766" si="2254">SUM(CC735:CN735)</f>
        <v>#REF!</v>
      </c>
      <c r="CQ735" s="62" t="e">
        <f>CP735/CP713</f>
        <v>#REF!</v>
      </c>
    </row>
    <row r="736" spans="1:95" ht="10.5" customHeight="1" outlineLevel="2" x14ac:dyDescent="0.25">
      <c r="A736" s="70" t="str">
        <f t="shared" si="2149"/>
        <v>DespesaTaxa adquirência</v>
      </c>
      <c r="B736" s="114" t="s">
        <v>53</v>
      </c>
      <c r="C736" s="78" t="s">
        <v>265</v>
      </c>
      <c r="D736" s="79" t="s">
        <v>71</v>
      </c>
      <c r="E736" s="79" t="e">
        <f>D711</f>
        <v>#REF!</v>
      </c>
      <c r="F736" s="79"/>
      <c r="G736" s="85">
        <v>-1.3087618350918319E-2</v>
      </c>
      <c r="H736" s="79"/>
      <c r="I736" s="94">
        <v>0</v>
      </c>
      <c r="J736" s="94">
        <v>0</v>
      </c>
      <c r="K736" s="94">
        <v>0</v>
      </c>
      <c r="L736" s="94">
        <v>0</v>
      </c>
      <c r="M736" s="94">
        <v>0</v>
      </c>
      <c r="N736" s="94">
        <v>0</v>
      </c>
      <c r="O736" s="94">
        <v>0</v>
      </c>
      <c r="P736" s="94">
        <v>0</v>
      </c>
      <c r="Q736" s="94">
        <v>0</v>
      </c>
      <c r="R736" s="94">
        <v>0</v>
      </c>
      <c r="S736" s="94">
        <v>0</v>
      </c>
      <c r="T736" s="94">
        <v>0</v>
      </c>
      <c r="U736" s="79"/>
      <c r="V736" s="80">
        <f t="shared" si="2246"/>
        <v>0</v>
      </c>
      <c r="W736" s="85" t="e">
        <f>V736/V713</f>
        <v>#REF!</v>
      </c>
      <c r="X736" s="60"/>
      <c r="Y736" s="94" t="e">
        <f t="shared" ref="Y736:AJ736" si="2255">((Y713*$G736*--(AND($BF736=0,$BG736=0))+$BF736+Y713*$BG736)*--(Y$3&gt;=$BH736))*(1+$BJ736*--(Y$3&gt;=$BK736))*--(IFERROR(MOD(MONTH(Y$3),$BI736),0)=0)</f>
        <v>#REF!</v>
      </c>
      <c r="Z736" s="94" t="e">
        <f t="shared" si="2255"/>
        <v>#REF!</v>
      </c>
      <c r="AA736" s="94" t="e">
        <f t="shared" si="2255"/>
        <v>#REF!</v>
      </c>
      <c r="AB736" s="94" t="e">
        <f t="shared" si="2255"/>
        <v>#REF!</v>
      </c>
      <c r="AC736" s="94" t="e">
        <f t="shared" si="2255"/>
        <v>#REF!</v>
      </c>
      <c r="AD736" s="94" t="e">
        <f t="shared" si="2255"/>
        <v>#REF!</v>
      </c>
      <c r="AE736" s="94" t="e">
        <f t="shared" si="2255"/>
        <v>#REF!</v>
      </c>
      <c r="AF736" s="94" t="e">
        <f t="shared" si="2255"/>
        <v>#REF!</v>
      </c>
      <c r="AG736" s="94" t="e">
        <f t="shared" si="2255"/>
        <v>#REF!</v>
      </c>
      <c r="AH736" s="94" t="e">
        <f t="shared" si="2255"/>
        <v>#REF!</v>
      </c>
      <c r="AI736" s="94" t="e">
        <f t="shared" si="2255"/>
        <v>#REF!</v>
      </c>
      <c r="AJ736" s="94" t="e">
        <f t="shared" si="2255"/>
        <v>#REF!</v>
      </c>
      <c r="AK736" s="79"/>
      <c r="AL736" s="80" t="e">
        <f t="shared" si="2248"/>
        <v>#REF!</v>
      </c>
      <c r="AM736" s="85" t="e">
        <f>AL736/AL713</f>
        <v>#REF!</v>
      </c>
      <c r="AN736" s="60" t="e">
        <f>D711&amp;D736</f>
        <v>#REF!</v>
      </c>
      <c r="AO736" s="94" t="e">
        <f t="shared" ref="AO736:AZ736" si="2256">((AO713*$G736*--(AND($BF736=0,$BG736=0))+$BF736+AO713*$BG736)*--(AO$3&gt;=$BH736))*(1+$BJ736*--(AO$3&gt;=$BK736))*--(IFERROR(MOD(MONTH(AO$3),$BI736),0)=0)</f>
        <v>#REF!</v>
      </c>
      <c r="AP736" s="94" t="e">
        <f t="shared" si="2256"/>
        <v>#REF!</v>
      </c>
      <c r="AQ736" s="94" t="e">
        <f t="shared" si="2256"/>
        <v>#REF!</v>
      </c>
      <c r="AR736" s="94" t="e">
        <f t="shared" si="2256"/>
        <v>#REF!</v>
      </c>
      <c r="AS736" s="94" t="e">
        <f t="shared" si="2256"/>
        <v>#REF!</v>
      </c>
      <c r="AT736" s="94" t="e">
        <f t="shared" si="2256"/>
        <v>#REF!</v>
      </c>
      <c r="AU736" s="94" t="e">
        <f t="shared" si="2256"/>
        <v>#REF!</v>
      </c>
      <c r="AV736" s="94" t="e">
        <f t="shared" si="2256"/>
        <v>#REF!</v>
      </c>
      <c r="AW736" s="94" t="e">
        <f t="shared" si="2256"/>
        <v>#REF!</v>
      </c>
      <c r="AX736" s="94" t="e">
        <f t="shared" si="2256"/>
        <v>#REF!</v>
      </c>
      <c r="AY736" s="94" t="e">
        <f t="shared" si="2256"/>
        <v>#REF!</v>
      </c>
      <c r="AZ736" s="94" t="e">
        <f t="shared" si="2256"/>
        <v>#REF!</v>
      </c>
      <c r="BA736" s="79"/>
      <c r="BB736" s="80" t="e">
        <f t="shared" si="2250"/>
        <v>#REF!</v>
      </c>
      <c r="BC736" s="85" t="e">
        <f>BB736/BB713</f>
        <v>#REF!</v>
      </c>
      <c r="BD736" s="60"/>
      <c r="BE736" s="94">
        <f t="shared" ref="BE736:BG737" si="2257">INDEX($BE$4:$BK$115,MATCH($D736,$D$4:$D$115,0),MATCH(BE$475,$BE$4:$BK$4,0))</f>
        <v>0</v>
      </c>
      <c r="BF736" s="115">
        <f t="shared" si="2257"/>
        <v>0</v>
      </c>
      <c r="BG736" s="112">
        <f t="shared" si="2257"/>
        <v>-0.03</v>
      </c>
      <c r="BH736" s="111" t="e">
        <f>BH713</f>
        <v>#REF!</v>
      </c>
      <c r="BI736" s="111">
        <f t="shared" si="2227"/>
        <v>0</v>
      </c>
      <c r="BJ736" s="112">
        <f t="shared" si="2227"/>
        <v>0</v>
      </c>
      <c r="BK736" s="111">
        <f t="shared" si="2227"/>
        <v>0</v>
      </c>
      <c r="BL736" s="60"/>
      <c r="BM736" s="94" t="e">
        <f t="shared" ref="BM736:BX736" si="2258">((BM713*$G736*--(AND($BF736=0,$BG736=0))+$BF736+BM713*$BG736)*--(BM$3&gt;=$BH736))*(1+$BJ736*--(BM$3&gt;=$BK736))*--(IFERROR(MOD(MONTH(BM$3),$BI736),0)=0)</f>
        <v>#REF!</v>
      </c>
      <c r="BN736" s="94" t="e">
        <f t="shared" si="2258"/>
        <v>#REF!</v>
      </c>
      <c r="BO736" s="94" t="e">
        <f t="shared" si="2258"/>
        <v>#REF!</v>
      </c>
      <c r="BP736" s="94" t="e">
        <f t="shared" si="2258"/>
        <v>#REF!</v>
      </c>
      <c r="BQ736" s="94" t="e">
        <f t="shared" si="2258"/>
        <v>#REF!</v>
      </c>
      <c r="BR736" s="94" t="e">
        <f t="shared" si="2258"/>
        <v>#REF!</v>
      </c>
      <c r="BS736" s="94" t="e">
        <f t="shared" si="2258"/>
        <v>#REF!</v>
      </c>
      <c r="BT736" s="94" t="e">
        <f t="shared" si="2258"/>
        <v>#REF!</v>
      </c>
      <c r="BU736" s="94" t="e">
        <f t="shared" si="2258"/>
        <v>#REF!</v>
      </c>
      <c r="BV736" s="94" t="e">
        <f t="shared" si="2258"/>
        <v>#REF!</v>
      </c>
      <c r="BW736" s="94" t="e">
        <f t="shared" si="2258"/>
        <v>#REF!</v>
      </c>
      <c r="BX736" s="94" t="e">
        <f t="shared" si="2258"/>
        <v>#REF!</v>
      </c>
      <c r="BY736" s="79"/>
      <c r="BZ736" s="80" t="e">
        <f t="shared" si="2252"/>
        <v>#REF!</v>
      </c>
      <c r="CA736" s="85" t="e">
        <f>BZ736/BZ713</f>
        <v>#REF!</v>
      </c>
      <c r="CB736" s="60"/>
      <c r="CC736" s="94" t="e">
        <f t="shared" ref="CC736:CN736" si="2259">((CC713*$G736*--(AND($BF736=0,$BG736=0))+$BF736+CC713*$BG736)*--(CC$3&gt;=$BH736))*(1+$BJ736*--(CC$3&gt;=$BK736))*--(IFERROR(MOD(MONTH(CC$3),$BI736),0)=0)</f>
        <v>#REF!</v>
      </c>
      <c r="CD736" s="94" t="e">
        <f t="shared" si="2259"/>
        <v>#REF!</v>
      </c>
      <c r="CE736" s="94" t="e">
        <f t="shared" si="2259"/>
        <v>#REF!</v>
      </c>
      <c r="CF736" s="94" t="e">
        <f t="shared" si="2259"/>
        <v>#REF!</v>
      </c>
      <c r="CG736" s="94" t="e">
        <f t="shared" si="2259"/>
        <v>#REF!</v>
      </c>
      <c r="CH736" s="94" t="e">
        <f t="shared" si="2259"/>
        <v>#REF!</v>
      </c>
      <c r="CI736" s="94" t="e">
        <f t="shared" si="2259"/>
        <v>#REF!</v>
      </c>
      <c r="CJ736" s="94" t="e">
        <f t="shared" si="2259"/>
        <v>#REF!</v>
      </c>
      <c r="CK736" s="94" t="e">
        <f t="shared" si="2259"/>
        <v>#REF!</v>
      </c>
      <c r="CL736" s="94" t="e">
        <f t="shared" si="2259"/>
        <v>#REF!</v>
      </c>
      <c r="CM736" s="94" t="e">
        <f t="shared" si="2259"/>
        <v>#REF!</v>
      </c>
      <c r="CN736" s="94" t="e">
        <f t="shared" si="2259"/>
        <v>#REF!</v>
      </c>
      <c r="CO736" s="79"/>
      <c r="CP736" s="80" t="e">
        <f t="shared" si="2254"/>
        <v>#REF!</v>
      </c>
      <c r="CQ736" s="85" t="e">
        <f>CP736/CP713</f>
        <v>#REF!</v>
      </c>
    </row>
    <row r="737" spans="1:95" ht="10.5" customHeight="1" outlineLevel="2" x14ac:dyDescent="0.25">
      <c r="A737" s="70" t="str">
        <f t="shared" si="2149"/>
        <v>DespesaFee plataformas</v>
      </c>
      <c r="B737" s="114" t="s">
        <v>53</v>
      </c>
      <c r="C737" s="78" t="s">
        <v>72</v>
      </c>
      <c r="D737" s="79" t="s">
        <v>72</v>
      </c>
      <c r="E737" s="79" t="e">
        <f>D711</f>
        <v>#REF!</v>
      </c>
      <c r="F737" s="79"/>
      <c r="G737" s="85">
        <v>0</v>
      </c>
      <c r="H737" s="79"/>
      <c r="I737" s="94">
        <v>0</v>
      </c>
      <c r="J737" s="94">
        <v>0</v>
      </c>
      <c r="K737" s="94">
        <v>0</v>
      </c>
      <c r="L737" s="94">
        <v>0</v>
      </c>
      <c r="M737" s="94">
        <v>0</v>
      </c>
      <c r="N737" s="94">
        <v>0</v>
      </c>
      <c r="O737" s="94">
        <v>0</v>
      </c>
      <c r="P737" s="94">
        <v>0</v>
      </c>
      <c r="Q737" s="94">
        <v>0</v>
      </c>
      <c r="R737" s="94">
        <v>0</v>
      </c>
      <c r="S737" s="94">
        <v>0</v>
      </c>
      <c r="T737" s="94">
        <v>0</v>
      </c>
      <c r="U737" s="79"/>
      <c r="V737" s="80">
        <f t="shared" si="2246"/>
        <v>0</v>
      </c>
      <c r="W737" s="85" t="e">
        <f>V737/V713</f>
        <v>#REF!</v>
      </c>
      <c r="X737" s="60"/>
      <c r="Y737" s="94" t="e">
        <f t="shared" ref="Y737:AJ737" si="2260">((Y713*$G737*--(AND($BF737=0,$BG737=0))+$BF737+Y713*$BG737)*--(Y$3&gt;=$BH737))*(1+$BJ737*--(Y$3&gt;=$BK737))*--(IFERROR(MOD(MONTH(Y$3),$BI737),0)=0)</f>
        <v>#REF!</v>
      </c>
      <c r="Z737" s="94" t="e">
        <f t="shared" si="2260"/>
        <v>#REF!</v>
      </c>
      <c r="AA737" s="94" t="e">
        <f t="shared" si="2260"/>
        <v>#REF!</v>
      </c>
      <c r="AB737" s="94" t="e">
        <f t="shared" si="2260"/>
        <v>#REF!</v>
      </c>
      <c r="AC737" s="94" t="e">
        <f t="shared" si="2260"/>
        <v>#REF!</v>
      </c>
      <c r="AD737" s="94" t="e">
        <f t="shared" si="2260"/>
        <v>#REF!</v>
      </c>
      <c r="AE737" s="94" t="e">
        <f t="shared" si="2260"/>
        <v>#REF!</v>
      </c>
      <c r="AF737" s="94" t="e">
        <f t="shared" si="2260"/>
        <v>#REF!</v>
      </c>
      <c r="AG737" s="94" t="e">
        <f t="shared" si="2260"/>
        <v>#REF!</v>
      </c>
      <c r="AH737" s="94" t="e">
        <f t="shared" si="2260"/>
        <v>#REF!</v>
      </c>
      <c r="AI737" s="94" t="e">
        <f t="shared" si="2260"/>
        <v>#REF!</v>
      </c>
      <c r="AJ737" s="94" t="e">
        <f t="shared" si="2260"/>
        <v>#REF!</v>
      </c>
      <c r="AK737" s="79"/>
      <c r="AL737" s="80" t="e">
        <f t="shared" si="2248"/>
        <v>#REF!</v>
      </c>
      <c r="AM737" s="85" t="e">
        <f>AL737/AL713</f>
        <v>#REF!</v>
      </c>
      <c r="AN737" s="60" t="e">
        <f>D711&amp;D737</f>
        <v>#REF!</v>
      </c>
      <c r="AO737" s="94" t="e">
        <f t="shared" ref="AO737:AZ737" si="2261">((AO713*$G737*--(AND($BF737=0,$BG737=0))+$BF737+AO713*$BG737)*--(AO$3&gt;=$BH737))*(1+$BJ737*--(AO$3&gt;=$BK737))*--(IFERROR(MOD(MONTH(AO$3),$BI737),0)=0)</f>
        <v>#REF!</v>
      </c>
      <c r="AP737" s="94" t="e">
        <f t="shared" si="2261"/>
        <v>#REF!</v>
      </c>
      <c r="AQ737" s="94" t="e">
        <f t="shared" si="2261"/>
        <v>#REF!</v>
      </c>
      <c r="AR737" s="94" t="e">
        <f t="shared" si="2261"/>
        <v>#REF!</v>
      </c>
      <c r="AS737" s="94" t="e">
        <f t="shared" si="2261"/>
        <v>#REF!</v>
      </c>
      <c r="AT737" s="94" t="e">
        <f t="shared" si="2261"/>
        <v>#REF!</v>
      </c>
      <c r="AU737" s="94" t="e">
        <f t="shared" si="2261"/>
        <v>#REF!</v>
      </c>
      <c r="AV737" s="94" t="e">
        <f t="shared" si="2261"/>
        <v>#REF!</v>
      </c>
      <c r="AW737" s="94" t="e">
        <f t="shared" si="2261"/>
        <v>#REF!</v>
      </c>
      <c r="AX737" s="94" t="e">
        <f t="shared" si="2261"/>
        <v>#REF!</v>
      </c>
      <c r="AY737" s="94" t="e">
        <f t="shared" si="2261"/>
        <v>#REF!</v>
      </c>
      <c r="AZ737" s="94" t="e">
        <f t="shared" si="2261"/>
        <v>#REF!</v>
      </c>
      <c r="BA737" s="79"/>
      <c r="BB737" s="80" t="e">
        <f t="shared" si="2250"/>
        <v>#REF!</v>
      </c>
      <c r="BC737" s="85" t="e">
        <f>BB737/BB713</f>
        <v>#REF!</v>
      </c>
      <c r="BD737" s="60"/>
      <c r="BE737" s="94">
        <f t="shared" si="2257"/>
        <v>0</v>
      </c>
      <c r="BF737" s="115">
        <f t="shared" si="2257"/>
        <v>0</v>
      </c>
      <c r="BG737" s="112">
        <f t="shared" si="2257"/>
        <v>0</v>
      </c>
      <c r="BH737" s="111" t="e">
        <f>BH713</f>
        <v>#REF!</v>
      </c>
      <c r="BI737" s="111">
        <f t="shared" si="2227"/>
        <v>0</v>
      </c>
      <c r="BJ737" s="112">
        <f t="shared" si="2227"/>
        <v>0</v>
      </c>
      <c r="BK737" s="111">
        <f t="shared" si="2227"/>
        <v>0</v>
      </c>
      <c r="BL737" s="60"/>
      <c r="BM737" s="94" t="e">
        <f t="shared" ref="BM737:BX737" si="2262">((BM713*$G737*--(AND($BF737=0,$BG737=0))+$BF737+BM713*$BG737)*--(BM$3&gt;=$BH737))*(1+$BJ737*--(BM$3&gt;=$BK737))*--(IFERROR(MOD(MONTH(BM$3),$BI737),0)=0)</f>
        <v>#REF!</v>
      </c>
      <c r="BN737" s="94" t="e">
        <f t="shared" si="2262"/>
        <v>#REF!</v>
      </c>
      <c r="BO737" s="94" t="e">
        <f t="shared" si="2262"/>
        <v>#REF!</v>
      </c>
      <c r="BP737" s="94" t="e">
        <f t="shared" si="2262"/>
        <v>#REF!</v>
      </c>
      <c r="BQ737" s="94" t="e">
        <f t="shared" si="2262"/>
        <v>#REF!</v>
      </c>
      <c r="BR737" s="94" t="e">
        <f t="shared" si="2262"/>
        <v>#REF!</v>
      </c>
      <c r="BS737" s="94" t="e">
        <f t="shared" si="2262"/>
        <v>#REF!</v>
      </c>
      <c r="BT737" s="94" t="e">
        <f t="shared" si="2262"/>
        <v>#REF!</v>
      </c>
      <c r="BU737" s="94" t="e">
        <f t="shared" si="2262"/>
        <v>#REF!</v>
      </c>
      <c r="BV737" s="94" t="e">
        <f t="shared" si="2262"/>
        <v>#REF!</v>
      </c>
      <c r="BW737" s="94" t="e">
        <f t="shared" si="2262"/>
        <v>#REF!</v>
      </c>
      <c r="BX737" s="94" t="e">
        <f t="shared" si="2262"/>
        <v>#REF!</v>
      </c>
      <c r="BY737" s="79"/>
      <c r="BZ737" s="80" t="e">
        <f t="shared" si="2252"/>
        <v>#REF!</v>
      </c>
      <c r="CA737" s="85" t="e">
        <f>BZ737/BZ713</f>
        <v>#REF!</v>
      </c>
      <c r="CB737" s="60"/>
      <c r="CC737" s="94" t="e">
        <f t="shared" ref="CC737:CN737" si="2263">((CC713*$G737*--(AND($BF737=0,$BG737=0))+$BF737+CC713*$BG737)*--(CC$3&gt;=$BH737))*(1+$BJ737*--(CC$3&gt;=$BK737))*--(IFERROR(MOD(MONTH(CC$3),$BI737),0)=0)</f>
        <v>#REF!</v>
      </c>
      <c r="CD737" s="94" t="e">
        <f t="shared" si="2263"/>
        <v>#REF!</v>
      </c>
      <c r="CE737" s="94" t="e">
        <f t="shared" si="2263"/>
        <v>#REF!</v>
      </c>
      <c r="CF737" s="94" t="e">
        <f t="shared" si="2263"/>
        <v>#REF!</v>
      </c>
      <c r="CG737" s="94" t="e">
        <f t="shared" si="2263"/>
        <v>#REF!</v>
      </c>
      <c r="CH737" s="94" t="e">
        <f t="shared" si="2263"/>
        <v>#REF!</v>
      </c>
      <c r="CI737" s="94" t="e">
        <f t="shared" si="2263"/>
        <v>#REF!</v>
      </c>
      <c r="CJ737" s="94" t="e">
        <f t="shared" si="2263"/>
        <v>#REF!</v>
      </c>
      <c r="CK737" s="94" t="e">
        <f t="shared" si="2263"/>
        <v>#REF!</v>
      </c>
      <c r="CL737" s="94" t="e">
        <f t="shared" si="2263"/>
        <v>#REF!</v>
      </c>
      <c r="CM737" s="94" t="e">
        <f t="shared" si="2263"/>
        <v>#REF!</v>
      </c>
      <c r="CN737" s="94" t="e">
        <f t="shared" si="2263"/>
        <v>#REF!</v>
      </c>
      <c r="CO737" s="79"/>
      <c r="CP737" s="80" t="e">
        <f t="shared" si="2254"/>
        <v>#REF!</v>
      </c>
      <c r="CQ737" s="85" t="e">
        <f>CP737/CP713</f>
        <v>#REF!</v>
      </c>
    </row>
    <row r="738" spans="1:95" ht="10.5" customHeight="1" x14ac:dyDescent="0.25">
      <c r="A738" s="70" t="str">
        <f t="shared" si="2149"/>
        <v>DespesaDespesas de marketing</v>
      </c>
      <c r="B738" s="70" t="s">
        <v>53</v>
      </c>
      <c r="C738" s="70"/>
      <c r="D738" s="2" t="s">
        <v>73</v>
      </c>
      <c r="E738" s="2" t="e">
        <f>D711</f>
        <v>#REF!</v>
      </c>
      <c r="F738" s="60"/>
      <c r="G738" s="66"/>
      <c r="H738" s="60"/>
      <c r="I738" s="65">
        <v>0</v>
      </c>
      <c r="J738" s="65">
        <v>0</v>
      </c>
      <c r="K738" s="65">
        <v>0</v>
      </c>
      <c r="L738" s="65">
        <v>0</v>
      </c>
      <c r="M738" s="65">
        <v>0</v>
      </c>
      <c r="N738" s="65">
        <v>0</v>
      </c>
      <c r="O738" s="65">
        <v>0</v>
      </c>
      <c r="P738" s="65">
        <v>0</v>
      </c>
      <c r="Q738" s="65">
        <v>0</v>
      </c>
      <c r="R738" s="65">
        <v>0</v>
      </c>
      <c r="S738" s="65">
        <v>0</v>
      </c>
      <c r="T738" s="65">
        <v>0</v>
      </c>
      <c r="U738" s="60"/>
      <c r="V738" s="65">
        <f t="shared" si="2246"/>
        <v>0</v>
      </c>
      <c r="W738" s="66" t="e">
        <f>V738/V713</f>
        <v>#REF!</v>
      </c>
      <c r="X738" s="60"/>
      <c r="Y738" s="65">
        <f t="shared" ref="Y738:AJ738" si="2264">Y739</f>
        <v>0</v>
      </c>
      <c r="Z738" s="65">
        <f t="shared" si="2264"/>
        <v>0</v>
      </c>
      <c r="AA738" s="65">
        <f t="shared" si="2264"/>
        <v>0</v>
      </c>
      <c r="AB738" s="65">
        <f t="shared" si="2264"/>
        <v>0</v>
      </c>
      <c r="AC738" s="65">
        <f t="shared" si="2264"/>
        <v>0</v>
      </c>
      <c r="AD738" s="65">
        <f t="shared" si="2264"/>
        <v>0</v>
      </c>
      <c r="AE738" s="65">
        <f t="shared" si="2264"/>
        <v>0</v>
      </c>
      <c r="AF738" s="65">
        <f t="shared" si="2264"/>
        <v>0</v>
      </c>
      <c r="AG738" s="65">
        <f t="shared" si="2264"/>
        <v>0</v>
      </c>
      <c r="AH738" s="65">
        <f t="shared" si="2264"/>
        <v>0</v>
      </c>
      <c r="AI738" s="65" t="e">
        <f t="shared" si="2264"/>
        <v>#REF!</v>
      </c>
      <c r="AJ738" s="65" t="e">
        <f t="shared" si="2264"/>
        <v>#REF!</v>
      </c>
      <c r="AK738" s="60"/>
      <c r="AL738" s="65" t="e">
        <f t="shared" si="2248"/>
        <v>#REF!</v>
      </c>
      <c r="AM738" s="66" t="e">
        <f>AL738/AL713</f>
        <v>#REF!</v>
      </c>
      <c r="AN738" s="60" t="e">
        <f>D711&amp;D738</f>
        <v>#REF!</v>
      </c>
      <c r="AO738" s="65" t="e">
        <f t="shared" ref="AO738:AZ738" si="2265">AO739</f>
        <v>#REF!</v>
      </c>
      <c r="AP738" s="65" t="e">
        <f t="shared" si="2265"/>
        <v>#REF!</v>
      </c>
      <c r="AQ738" s="65" t="e">
        <f t="shared" si="2265"/>
        <v>#REF!</v>
      </c>
      <c r="AR738" s="65" t="e">
        <f t="shared" si="2265"/>
        <v>#REF!</v>
      </c>
      <c r="AS738" s="65" t="e">
        <f t="shared" si="2265"/>
        <v>#REF!</v>
      </c>
      <c r="AT738" s="65" t="e">
        <f t="shared" si="2265"/>
        <v>#REF!</v>
      </c>
      <c r="AU738" s="65" t="e">
        <f t="shared" si="2265"/>
        <v>#REF!</v>
      </c>
      <c r="AV738" s="65" t="e">
        <f t="shared" si="2265"/>
        <v>#REF!</v>
      </c>
      <c r="AW738" s="65" t="e">
        <f t="shared" si="2265"/>
        <v>#REF!</v>
      </c>
      <c r="AX738" s="65" t="e">
        <f t="shared" si="2265"/>
        <v>#REF!</v>
      </c>
      <c r="AY738" s="65" t="e">
        <f t="shared" si="2265"/>
        <v>#REF!</v>
      </c>
      <c r="AZ738" s="65" t="e">
        <f t="shared" si="2265"/>
        <v>#REF!</v>
      </c>
      <c r="BA738" s="60"/>
      <c r="BB738" s="65" t="e">
        <f t="shared" si="2250"/>
        <v>#REF!</v>
      </c>
      <c r="BC738" s="66" t="e">
        <f>BB738/BB713</f>
        <v>#REF!</v>
      </c>
      <c r="BD738" s="60"/>
      <c r="BE738" s="65"/>
      <c r="BF738" s="105"/>
      <c r="BG738" s="77">
        <f t="array" ref="BG738">INDEX($BE$4:$BK$115,MATCH($D738,$D$4:$D$115,0),MATCH(BG$475,$BE$4:$BK$4,0))</f>
        <v>-0.05</v>
      </c>
      <c r="BH738" s="107"/>
      <c r="BI738" s="108"/>
      <c r="BJ738" s="77"/>
      <c r="BK738" s="107"/>
      <c r="BL738" s="60"/>
      <c r="BM738" s="65" t="e">
        <f t="shared" ref="BM738:BX738" si="2266">BM739</f>
        <v>#REF!</v>
      </c>
      <c r="BN738" s="65" t="e">
        <f t="shared" si="2266"/>
        <v>#REF!</v>
      </c>
      <c r="BO738" s="65" t="e">
        <f t="shared" si="2266"/>
        <v>#REF!</v>
      </c>
      <c r="BP738" s="65" t="e">
        <f t="shared" si="2266"/>
        <v>#REF!</v>
      </c>
      <c r="BQ738" s="65" t="e">
        <f t="shared" si="2266"/>
        <v>#REF!</v>
      </c>
      <c r="BR738" s="65" t="e">
        <f t="shared" si="2266"/>
        <v>#REF!</v>
      </c>
      <c r="BS738" s="65" t="e">
        <f t="shared" si="2266"/>
        <v>#REF!</v>
      </c>
      <c r="BT738" s="65" t="e">
        <f t="shared" si="2266"/>
        <v>#REF!</v>
      </c>
      <c r="BU738" s="65" t="e">
        <f t="shared" si="2266"/>
        <v>#REF!</v>
      </c>
      <c r="BV738" s="65" t="e">
        <f t="shared" si="2266"/>
        <v>#REF!</v>
      </c>
      <c r="BW738" s="65" t="e">
        <f t="shared" si="2266"/>
        <v>#REF!</v>
      </c>
      <c r="BX738" s="65" t="e">
        <f t="shared" si="2266"/>
        <v>#REF!</v>
      </c>
      <c r="BY738" s="60"/>
      <c r="BZ738" s="65" t="e">
        <f t="shared" si="2252"/>
        <v>#REF!</v>
      </c>
      <c r="CA738" s="66" t="e">
        <f>BZ738/BZ713</f>
        <v>#REF!</v>
      </c>
      <c r="CB738" s="60"/>
      <c r="CC738" s="65" t="e">
        <f t="shared" ref="CC738:CN738" si="2267">CC739</f>
        <v>#REF!</v>
      </c>
      <c r="CD738" s="65" t="e">
        <f t="shared" si="2267"/>
        <v>#REF!</v>
      </c>
      <c r="CE738" s="65" t="e">
        <f t="shared" si="2267"/>
        <v>#REF!</v>
      </c>
      <c r="CF738" s="65" t="e">
        <f t="shared" si="2267"/>
        <v>#REF!</v>
      </c>
      <c r="CG738" s="65" t="e">
        <f t="shared" si="2267"/>
        <v>#REF!</v>
      </c>
      <c r="CH738" s="65" t="e">
        <f t="shared" si="2267"/>
        <v>#REF!</v>
      </c>
      <c r="CI738" s="65" t="e">
        <f t="shared" si="2267"/>
        <v>#REF!</v>
      </c>
      <c r="CJ738" s="65" t="e">
        <f t="shared" si="2267"/>
        <v>#REF!</v>
      </c>
      <c r="CK738" s="65" t="e">
        <f t="shared" si="2267"/>
        <v>#REF!</v>
      </c>
      <c r="CL738" s="65" t="e">
        <f t="shared" si="2267"/>
        <v>#REF!</v>
      </c>
      <c r="CM738" s="65" t="e">
        <f t="shared" si="2267"/>
        <v>#REF!</v>
      </c>
      <c r="CN738" s="65" t="e">
        <f t="shared" si="2267"/>
        <v>#REF!</v>
      </c>
      <c r="CO738" s="60"/>
      <c r="CP738" s="65" t="e">
        <f t="shared" si="2254"/>
        <v>#REF!</v>
      </c>
      <c r="CQ738" s="66" t="e">
        <f>CP738/CP713</f>
        <v>#REF!</v>
      </c>
    </row>
    <row r="739" spans="1:95" ht="10.5" customHeight="1" outlineLevel="1" x14ac:dyDescent="0.25">
      <c r="A739" s="70" t="str">
        <f t="shared" si="2149"/>
        <v>DespesaTrade marketing</v>
      </c>
      <c r="B739" s="70" t="s">
        <v>53</v>
      </c>
      <c r="C739" s="70"/>
      <c r="D739" s="60" t="s">
        <v>87</v>
      </c>
      <c r="E739" s="60" t="e">
        <f>D711</f>
        <v>#REF!</v>
      </c>
      <c r="F739" s="60"/>
      <c r="G739" s="62"/>
      <c r="H739" s="60"/>
      <c r="I739" s="67">
        <v>0</v>
      </c>
      <c r="J739" s="67">
        <v>0</v>
      </c>
      <c r="K739" s="67">
        <v>0</v>
      </c>
      <c r="L739" s="67">
        <v>0</v>
      </c>
      <c r="M739" s="67">
        <v>0</v>
      </c>
      <c r="N739" s="67">
        <v>0</v>
      </c>
      <c r="O739" s="67">
        <v>0</v>
      </c>
      <c r="P739" s="67">
        <v>0</v>
      </c>
      <c r="Q739" s="67">
        <v>0</v>
      </c>
      <c r="R739" s="67">
        <v>0</v>
      </c>
      <c r="S739" s="67">
        <v>0</v>
      </c>
      <c r="T739" s="67">
        <v>0</v>
      </c>
      <c r="U739" s="60"/>
      <c r="V739" s="87">
        <f t="shared" si="2246"/>
        <v>0</v>
      </c>
      <c r="W739" s="62" t="e">
        <f>V739/V713</f>
        <v>#REF!</v>
      </c>
      <c r="X739" s="60"/>
      <c r="Y739" s="67">
        <f>IFERROR(AVERAGEIFS(AN713:AN713,AN713:AN713,"&gt;0")*$BG738,0)</f>
        <v>0</v>
      </c>
      <c r="Z739" s="67">
        <f>IFERROR(AVERAGEIFS(Y713,Y713,"&gt;0")*$BG738,0)</f>
        <v>0</v>
      </c>
      <c r="AA739" s="67">
        <f>IFERROR(AVERAGEIFS(Y713:Z713,Y713:Z713,"&gt;0")*$BG738,0)</f>
        <v>0</v>
      </c>
      <c r="AB739" s="67">
        <f>IFERROR(AVERAGEIFS(Y713:AA713,Y713:AA713,"&gt;0")*$BG738,0)</f>
        <v>0</v>
      </c>
      <c r="AC739" s="67">
        <f>IFERROR(AVERAGEIFS(Z713:AB713,Z713:AB713,"&gt;0")*$BG738,0)</f>
        <v>0</v>
      </c>
      <c r="AD739" s="67">
        <f>IFERROR(AVERAGEIFS(AA713:AC713,AA713:AC713,"&gt;0")*$BG738,0)</f>
        <v>0</v>
      </c>
      <c r="AE739" s="67">
        <f>IFERROR(AVERAGEIFS(AB713:AD713,AB713:AD713,"&gt;0")*$BG738,0)</f>
        <v>0</v>
      </c>
      <c r="AF739" s="67">
        <f>IFERROR(AVERAGEIFS(Y713:AE713,Y713:AE713,"&gt;0",Y712:AE712,"&gt;="&amp;EDATE(AF712,-3),Y712:AE712,"&lt;="&amp;EDATE(AF712,-1))*$BG738,0)</f>
        <v>0</v>
      </c>
      <c r="AG739" s="67">
        <f>IFERROR(AVERAGEIFS(Y713:AF713,Y713:AF713,"&gt;0",Y712:AF712,"&gt;="&amp;EDATE(AG712,-3),Y712:AF712,"&lt;="&amp;EDATE(AG712,-1))*$BG738,0)</f>
        <v>0</v>
      </c>
      <c r="AH739" s="67">
        <f>IFERROR(AVERAGEIFS(Y713:AG713,Y713:AG713,"&gt;0",Y712:AG712,"&gt;="&amp;EDATE(AH712,-3),Y712:AG712,"&lt;="&amp;EDATE(AH712,-1))*$BG738,0)</f>
        <v>0</v>
      </c>
      <c r="AI739" s="67" t="e">
        <f>IFERROR(AVERAGEIFS(Y713:AH713,Y713:AH713,"&gt;0",Y712:AH712,"&gt;="&amp;EDATE(AI712,-3),Y712:AH712,"&lt;="&amp;EDATE(AI712,-1))*$BG738,0)*--(AI713&gt;0)</f>
        <v>#REF!</v>
      </c>
      <c r="AJ739" s="67" t="e">
        <f>IFERROR(AVERAGEIFS(Y713:AI713,Y713:AI713,"&gt;0",Y712:AI712,"&gt;="&amp;EDATE(AJ712,-3),Y712:AI712,"&lt;="&amp;EDATE(AJ712,-1))*$BG738,0)*--(AJ713&gt;0)</f>
        <v>#REF!</v>
      </c>
      <c r="AK739" s="60"/>
      <c r="AL739" s="87" t="e">
        <f t="shared" si="2248"/>
        <v>#REF!</v>
      </c>
      <c r="AM739" s="62" t="e">
        <f>AL739/AL713</f>
        <v>#REF!</v>
      </c>
      <c r="AN739" s="60" t="e">
        <f>D711&amp;D739</f>
        <v>#REF!</v>
      </c>
      <c r="AO739" s="67" t="e">
        <f>IFERROR(AVERAGEIFS(AC713:BD713,AC713:BD713,"&gt;0",AC712:BD712,"&gt;="&amp;EDATE(AO712,-3),AC712:BD712,"&lt;="&amp;EDATE(AO712,-1))*$BG738,0)*--(AO713&gt;0)</f>
        <v>#REF!</v>
      </c>
      <c r="AP739" s="67" t="e">
        <f t="shared" ref="AP739:AZ739" si="2268">IFERROR(AVERAGEIFS(AD713:AO713,AD713:AO713,"&gt;0",AD712:AO712,"&gt;="&amp;EDATE(AP712,-3),AD712:AO712,"&lt;="&amp;EDATE(AP712,-1))*$BG738,0)*--(AP713&gt;0)</f>
        <v>#REF!</v>
      </c>
      <c r="AQ739" s="67" t="e">
        <f t="shared" si="2268"/>
        <v>#REF!</v>
      </c>
      <c r="AR739" s="67" t="e">
        <f t="shared" si="2268"/>
        <v>#REF!</v>
      </c>
      <c r="AS739" s="67" t="e">
        <f t="shared" si="2268"/>
        <v>#REF!</v>
      </c>
      <c r="AT739" s="67" t="e">
        <f t="shared" si="2268"/>
        <v>#REF!</v>
      </c>
      <c r="AU739" s="67" t="e">
        <f t="shared" si="2268"/>
        <v>#REF!</v>
      </c>
      <c r="AV739" s="67" t="e">
        <f t="shared" si="2268"/>
        <v>#REF!</v>
      </c>
      <c r="AW739" s="67" t="e">
        <f t="shared" si="2268"/>
        <v>#REF!</v>
      </c>
      <c r="AX739" s="67" t="e">
        <f t="shared" si="2268"/>
        <v>#REF!</v>
      </c>
      <c r="AY739" s="67" t="e">
        <f t="shared" si="2268"/>
        <v>#REF!</v>
      </c>
      <c r="AZ739" s="67" t="e">
        <f t="shared" si="2268"/>
        <v>#REF!</v>
      </c>
      <c r="BA739" s="60"/>
      <c r="BB739" s="87" t="e">
        <f t="shared" si="2250"/>
        <v>#REF!</v>
      </c>
      <c r="BC739" s="62" t="e">
        <f>BB739/BB713</f>
        <v>#REF!</v>
      </c>
      <c r="BD739" s="60"/>
      <c r="BE739" s="67"/>
      <c r="BF739" s="119"/>
      <c r="BG739" s="119"/>
      <c r="BH739" s="119"/>
      <c r="BI739" s="69"/>
      <c r="BJ739" s="120"/>
      <c r="BK739" s="121"/>
      <c r="BL739" s="60"/>
      <c r="BM739" s="67" t="e">
        <f>IFERROR(AVERAGEIFS(BI713:BL713,BI713:BL713,"&gt;0",BI712:BL712,"&gt;="&amp;EDATE(BM712,-3),BI712:BL712,"&lt;="&amp;EDATE(BM712,-1))*$BG738,0)*--(BM713&gt;0)</f>
        <v>#REF!</v>
      </c>
      <c r="BN739" s="67" t="e">
        <f>IFERROR(AVERAGEIFS(BJ713:BM713,BJ713:BM713,"&gt;0",BJ712:BM712,"&gt;="&amp;EDATE(BN712,-3),BJ712:BM712,"&lt;="&amp;EDATE(BN712,-1))*$BG738,0)*--(BN713&gt;0)</f>
        <v>#REF!</v>
      </c>
      <c r="BO739" s="67" t="e">
        <f>IFERROR(AVERAGEIFS(BJ713:BN713,BJ713:BN713,"&gt;0",BJ712:BN712,"&gt;="&amp;EDATE(BO712,-3),BJ712:BN712,"&lt;="&amp;EDATE(BO712,-1))*$BG738,0)*--(BO713&gt;0)</f>
        <v>#REF!</v>
      </c>
      <c r="BP739" s="67" t="e">
        <f>IFERROR(AVERAGEIFS(BK713:BO713,BK713:BO713,"&gt;0",BK712:BO712,"&gt;="&amp;EDATE(BP712,-3),BK712:BO712,"&lt;="&amp;EDATE(BP712,-1))*$BG738,0)*--(BP713&gt;0)</f>
        <v>#REF!</v>
      </c>
      <c r="BQ739" s="67" t="e">
        <f t="shared" ref="BQ739:BW739" si="2269">IFERROR(AVERAGEIFS(AW713:BP713,AW713:BP713,"&gt;0",AW712:BP712,"&gt;="&amp;EDATE(BQ712,-3),AW712:BP712,"&lt;="&amp;EDATE(BQ712,-1))*$BG738,0)*--(BQ713&gt;0)</f>
        <v>#REF!</v>
      </c>
      <c r="BR739" s="67" t="e">
        <f t="shared" si="2269"/>
        <v>#REF!</v>
      </c>
      <c r="BS739" s="67" t="e">
        <f t="shared" si="2269"/>
        <v>#REF!</v>
      </c>
      <c r="BT739" s="67" t="e">
        <f t="shared" si="2269"/>
        <v>#REF!</v>
      </c>
      <c r="BU739" s="67" t="e">
        <f t="shared" si="2269"/>
        <v>#REF!</v>
      </c>
      <c r="BV739" s="67" t="e">
        <f t="shared" si="2269"/>
        <v>#REF!</v>
      </c>
      <c r="BW739" s="67" t="e">
        <f t="shared" si="2269"/>
        <v>#REF!</v>
      </c>
      <c r="BX739" s="67" t="e">
        <f>IFERROR(AVERAGEIFS(BL713:BW713,BL713:BW713,"&gt;0",BL712:BW712,"&gt;="&amp;EDATE(BX712,-3),BL712:BW712,"&lt;="&amp;EDATE(BX712,-1))*$BG738,0)*--(BX713&gt;0)</f>
        <v>#REF!</v>
      </c>
      <c r="BY739" s="60"/>
      <c r="BZ739" s="87" t="e">
        <f t="shared" si="2252"/>
        <v>#REF!</v>
      </c>
      <c r="CA739" s="62" t="e">
        <f>BZ739/BZ713</f>
        <v>#REF!</v>
      </c>
      <c r="CB739" s="60"/>
      <c r="CC739" s="67" t="e">
        <f t="shared" ref="CC739:CN739" si="2270">IFERROR(AVERAGEIFS(BQ713:CB713,BQ713:CB713,"&gt;0",BQ712:CB712,"&gt;="&amp;EDATE(CC712,-3),BQ712:CB712,"&lt;="&amp;EDATE(CC712,-1))*$BG738,0)*--(CC713&gt;0)</f>
        <v>#REF!</v>
      </c>
      <c r="CD739" s="67" t="e">
        <f t="shared" si="2270"/>
        <v>#REF!</v>
      </c>
      <c r="CE739" s="67" t="e">
        <f t="shared" si="2270"/>
        <v>#REF!</v>
      </c>
      <c r="CF739" s="67" t="e">
        <f t="shared" si="2270"/>
        <v>#REF!</v>
      </c>
      <c r="CG739" s="67" t="e">
        <f t="shared" si="2270"/>
        <v>#REF!</v>
      </c>
      <c r="CH739" s="67" t="e">
        <f t="shared" si="2270"/>
        <v>#REF!</v>
      </c>
      <c r="CI739" s="67" t="e">
        <f t="shared" si="2270"/>
        <v>#REF!</v>
      </c>
      <c r="CJ739" s="67" t="e">
        <f t="shared" si="2270"/>
        <v>#REF!</v>
      </c>
      <c r="CK739" s="67" t="e">
        <f t="shared" si="2270"/>
        <v>#REF!</v>
      </c>
      <c r="CL739" s="67" t="e">
        <f t="shared" si="2270"/>
        <v>#REF!</v>
      </c>
      <c r="CM739" s="67" t="e">
        <f t="shared" si="2270"/>
        <v>#REF!</v>
      </c>
      <c r="CN739" s="67" t="e">
        <f t="shared" si="2270"/>
        <v>#REF!</v>
      </c>
      <c r="CO739" s="60"/>
      <c r="CP739" s="87" t="e">
        <f t="shared" si="2254"/>
        <v>#REF!</v>
      </c>
      <c r="CQ739" s="62" t="e">
        <f>CP739/CP713</f>
        <v>#REF!</v>
      </c>
    </row>
    <row r="740" spans="1:95" ht="10.5" customHeight="1" outlineLevel="2" x14ac:dyDescent="0.25">
      <c r="A740" s="70" t="str">
        <f t="shared" si="2149"/>
        <v>DespesaMaterial para PDVs próprios</v>
      </c>
      <c r="B740" s="114" t="s">
        <v>53</v>
      </c>
      <c r="C740" s="78"/>
      <c r="D740" s="79" t="s">
        <v>88</v>
      </c>
      <c r="E740" s="79" t="e">
        <f>D711</f>
        <v>#REF!</v>
      </c>
      <c r="F740" s="79"/>
      <c r="G740" s="85"/>
      <c r="H740" s="79"/>
      <c r="I740" s="94">
        <v>0</v>
      </c>
      <c r="J740" s="94">
        <v>0</v>
      </c>
      <c r="K740" s="94">
        <v>0</v>
      </c>
      <c r="L740" s="94">
        <v>0</v>
      </c>
      <c r="M740" s="94">
        <v>0</v>
      </c>
      <c r="N740" s="94">
        <v>0</v>
      </c>
      <c r="O740" s="94">
        <v>0</v>
      </c>
      <c r="P740" s="94">
        <v>0</v>
      </c>
      <c r="Q740" s="94">
        <v>0</v>
      </c>
      <c r="R740" s="94">
        <v>0</v>
      </c>
      <c r="S740" s="94">
        <v>0</v>
      </c>
      <c r="T740" s="94">
        <v>0</v>
      </c>
      <c r="U740" s="79"/>
      <c r="V740" s="80">
        <f t="shared" si="2246"/>
        <v>0</v>
      </c>
      <c r="W740" s="85" t="e">
        <f>V740/V713</f>
        <v>#REF!</v>
      </c>
      <c r="X740" s="60"/>
      <c r="Y740" s="94">
        <f t="shared" ref="Y740:AJ740" si="2271">Y739*$BG740</f>
        <v>0</v>
      </c>
      <c r="Z740" s="94">
        <f t="shared" si="2271"/>
        <v>0</v>
      </c>
      <c r="AA740" s="94">
        <f t="shared" si="2271"/>
        <v>0</v>
      </c>
      <c r="AB740" s="94">
        <f t="shared" si="2271"/>
        <v>0</v>
      </c>
      <c r="AC740" s="94">
        <f t="shared" si="2271"/>
        <v>0</v>
      </c>
      <c r="AD740" s="94">
        <f t="shared" si="2271"/>
        <v>0</v>
      </c>
      <c r="AE740" s="94">
        <f t="shared" si="2271"/>
        <v>0</v>
      </c>
      <c r="AF740" s="94">
        <f t="shared" si="2271"/>
        <v>0</v>
      </c>
      <c r="AG740" s="94">
        <f t="shared" si="2271"/>
        <v>0</v>
      </c>
      <c r="AH740" s="94">
        <f t="shared" si="2271"/>
        <v>0</v>
      </c>
      <c r="AI740" s="94" t="e">
        <f t="shared" si="2271"/>
        <v>#REF!</v>
      </c>
      <c r="AJ740" s="94" t="e">
        <f t="shared" si="2271"/>
        <v>#REF!</v>
      </c>
      <c r="AK740" s="79"/>
      <c r="AL740" s="80" t="e">
        <f t="shared" si="2248"/>
        <v>#REF!</v>
      </c>
      <c r="AM740" s="85" t="e">
        <f>AL740/AL713</f>
        <v>#REF!</v>
      </c>
      <c r="AN740" s="60" t="e">
        <f>D711&amp;D740</f>
        <v>#REF!</v>
      </c>
      <c r="AO740" s="94" t="e">
        <f t="shared" ref="AO740:AZ740" si="2272">AO739*$BG740</f>
        <v>#REF!</v>
      </c>
      <c r="AP740" s="94" t="e">
        <f t="shared" si="2272"/>
        <v>#REF!</v>
      </c>
      <c r="AQ740" s="94" t="e">
        <f t="shared" si="2272"/>
        <v>#REF!</v>
      </c>
      <c r="AR740" s="94" t="e">
        <f t="shared" si="2272"/>
        <v>#REF!</v>
      </c>
      <c r="AS740" s="94" t="e">
        <f t="shared" si="2272"/>
        <v>#REF!</v>
      </c>
      <c r="AT740" s="94" t="e">
        <f t="shared" si="2272"/>
        <v>#REF!</v>
      </c>
      <c r="AU740" s="94" t="e">
        <f t="shared" si="2272"/>
        <v>#REF!</v>
      </c>
      <c r="AV740" s="94" t="e">
        <f t="shared" si="2272"/>
        <v>#REF!</v>
      </c>
      <c r="AW740" s="94" t="e">
        <f t="shared" si="2272"/>
        <v>#REF!</v>
      </c>
      <c r="AX740" s="94" t="e">
        <f t="shared" si="2272"/>
        <v>#REF!</v>
      </c>
      <c r="AY740" s="94" t="e">
        <f t="shared" si="2272"/>
        <v>#REF!</v>
      </c>
      <c r="AZ740" s="94" t="e">
        <f t="shared" si="2272"/>
        <v>#REF!</v>
      </c>
      <c r="BA740" s="79"/>
      <c r="BB740" s="80" t="e">
        <f t="shared" si="2250"/>
        <v>#REF!</v>
      </c>
      <c r="BC740" s="85" t="e">
        <f>BB740/BB713</f>
        <v>#REF!</v>
      </c>
      <c r="BD740" s="60"/>
      <c r="BE740" s="94">
        <f t="shared" ref="BE740:BG742" si="2273">INDEX($BE$4:$BK$115,MATCH($D740,$D$4:$D$115,0),MATCH(BE$475,$BE$4:$BK$4,0))</f>
        <v>0</v>
      </c>
      <c r="BF740" s="115">
        <f t="shared" si="2273"/>
        <v>0</v>
      </c>
      <c r="BG740" s="112">
        <f t="shared" si="2273"/>
        <v>0.5</v>
      </c>
      <c r="BH740" s="111" t="e">
        <f>BH713</f>
        <v>#REF!</v>
      </c>
      <c r="BI740" s="112">
        <f t="shared" ref="BI740:BK742" si="2274">INDEX($BE$4:$BK$115,MATCH($D740,$D$4:$D$115,0),MATCH(BI$475,$BE$4:$BK$4,0))</f>
        <v>0</v>
      </c>
      <c r="BJ740" s="112">
        <f t="shared" si="2274"/>
        <v>0</v>
      </c>
      <c r="BK740" s="111">
        <f t="shared" si="2274"/>
        <v>0</v>
      </c>
      <c r="BL740" s="60"/>
      <c r="BM740" s="94" t="e">
        <f t="shared" ref="BM740:BX740" si="2275">BM739*$BG740</f>
        <v>#REF!</v>
      </c>
      <c r="BN740" s="94" t="e">
        <f t="shared" si="2275"/>
        <v>#REF!</v>
      </c>
      <c r="BO740" s="94" t="e">
        <f t="shared" si="2275"/>
        <v>#REF!</v>
      </c>
      <c r="BP740" s="94" t="e">
        <f t="shared" si="2275"/>
        <v>#REF!</v>
      </c>
      <c r="BQ740" s="94" t="e">
        <f t="shared" si="2275"/>
        <v>#REF!</v>
      </c>
      <c r="BR740" s="94" t="e">
        <f t="shared" si="2275"/>
        <v>#REF!</v>
      </c>
      <c r="BS740" s="94" t="e">
        <f t="shared" si="2275"/>
        <v>#REF!</v>
      </c>
      <c r="BT740" s="94" t="e">
        <f t="shared" si="2275"/>
        <v>#REF!</v>
      </c>
      <c r="BU740" s="94" t="e">
        <f t="shared" si="2275"/>
        <v>#REF!</v>
      </c>
      <c r="BV740" s="94" t="e">
        <f t="shared" si="2275"/>
        <v>#REF!</v>
      </c>
      <c r="BW740" s="94" t="e">
        <f t="shared" si="2275"/>
        <v>#REF!</v>
      </c>
      <c r="BX740" s="94" t="e">
        <f t="shared" si="2275"/>
        <v>#REF!</v>
      </c>
      <c r="BY740" s="79"/>
      <c r="BZ740" s="80" t="e">
        <f t="shared" si="2252"/>
        <v>#REF!</v>
      </c>
      <c r="CA740" s="85" t="e">
        <f>BZ740/BZ713</f>
        <v>#REF!</v>
      </c>
      <c r="CB740" s="60"/>
      <c r="CC740" s="94" t="e">
        <f t="shared" ref="CC740:CN740" si="2276">CC739*$BG740</f>
        <v>#REF!</v>
      </c>
      <c r="CD740" s="94" t="e">
        <f t="shared" si="2276"/>
        <v>#REF!</v>
      </c>
      <c r="CE740" s="94" t="e">
        <f t="shared" si="2276"/>
        <v>#REF!</v>
      </c>
      <c r="CF740" s="94" t="e">
        <f t="shared" si="2276"/>
        <v>#REF!</v>
      </c>
      <c r="CG740" s="94" t="e">
        <f t="shared" si="2276"/>
        <v>#REF!</v>
      </c>
      <c r="CH740" s="94" t="e">
        <f t="shared" si="2276"/>
        <v>#REF!</v>
      </c>
      <c r="CI740" s="94" t="e">
        <f t="shared" si="2276"/>
        <v>#REF!</v>
      </c>
      <c r="CJ740" s="94" t="e">
        <f t="shared" si="2276"/>
        <v>#REF!</v>
      </c>
      <c r="CK740" s="94" t="e">
        <f t="shared" si="2276"/>
        <v>#REF!</v>
      </c>
      <c r="CL740" s="94" t="e">
        <f t="shared" si="2276"/>
        <v>#REF!</v>
      </c>
      <c r="CM740" s="94" t="e">
        <f t="shared" si="2276"/>
        <v>#REF!</v>
      </c>
      <c r="CN740" s="94" t="e">
        <f t="shared" si="2276"/>
        <v>#REF!</v>
      </c>
      <c r="CO740" s="79"/>
      <c r="CP740" s="80" t="e">
        <f t="shared" si="2254"/>
        <v>#REF!</v>
      </c>
      <c r="CQ740" s="85" t="e">
        <f>CP740/CP713</f>
        <v>#REF!</v>
      </c>
    </row>
    <row r="741" spans="1:95" ht="10.5" customHeight="1" outlineLevel="2" x14ac:dyDescent="0.25">
      <c r="A741" s="70" t="str">
        <f t="shared" si="2149"/>
        <v>DespesaAções de marketing lojas</v>
      </c>
      <c r="B741" s="114" t="s">
        <v>53</v>
      </c>
      <c r="C741" s="78" t="s">
        <v>73</v>
      </c>
      <c r="D741" s="79" t="s">
        <v>91</v>
      </c>
      <c r="E741" s="79" t="e">
        <f>D711</f>
        <v>#REF!</v>
      </c>
      <c r="F741" s="79"/>
      <c r="G741" s="85"/>
      <c r="H741" s="79"/>
      <c r="I741" s="94">
        <v>0</v>
      </c>
      <c r="J741" s="94">
        <v>0</v>
      </c>
      <c r="K741" s="94">
        <v>0</v>
      </c>
      <c r="L741" s="94">
        <v>0</v>
      </c>
      <c r="M741" s="94">
        <v>0</v>
      </c>
      <c r="N741" s="94">
        <v>0</v>
      </c>
      <c r="O741" s="94">
        <v>0</v>
      </c>
      <c r="P741" s="94">
        <v>0</v>
      </c>
      <c r="Q741" s="94">
        <v>0</v>
      </c>
      <c r="R741" s="94">
        <v>0</v>
      </c>
      <c r="S741" s="94">
        <v>0</v>
      </c>
      <c r="T741" s="94">
        <v>0</v>
      </c>
      <c r="U741" s="79"/>
      <c r="V741" s="80">
        <f t="shared" si="2246"/>
        <v>0</v>
      </c>
      <c r="W741" s="85" t="e">
        <f>V741/V713</f>
        <v>#REF!</v>
      </c>
      <c r="X741" s="60"/>
      <c r="Y741" s="94">
        <f t="shared" ref="Y741:AJ741" si="2277">Y739*$BG741</f>
        <v>0</v>
      </c>
      <c r="Z741" s="94">
        <f t="shared" si="2277"/>
        <v>0</v>
      </c>
      <c r="AA741" s="94">
        <f t="shared" si="2277"/>
        <v>0</v>
      </c>
      <c r="AB741" s="94">
        <f t="shared" si="2277"/>
        <v>0</v>
      </c>
      <c r="AC741" s="94">
        <f t="shared" si="2277"/>
        <v>0</v>
      </c>
      <c r="AD741" s="94">
        <f t="shared" si="2277"/>
        <v>0</v>
      </c>
      <c r="AE741" s="94">
        <f t="shared" si="2277"/>
        <v>0</v>
      </c>
      <c r="AF741" s="94">
        <f t="shared" si="2277"/>
        <v>0</v>
      </c>
      <c r="AG741" s="94">
        <f t="shared" si="2277"/>
        <v>0</v>
      </c>
      <c r="AH741" s="94">
        <f t="shared" si="2277"/>
        <v>0</v>
      </c>
      <c r="AI741" s="94" t="e">
        <f t="shared" si="2277"/>
        <v>#REF!</v>
      </c>
      <c r="AJ741" s="94" t="e">
        <f t="shared" si="2277"/>
        <v>#REF!</v>
      </c>
      <c r="AK741" s="79"/>
      <c r="AL741" s="80" t="e">
        <f t="shared" si="2248"/>
        <v>#REF!</v>
      </c>
      <c r="AM741" s="85" t="e">
        <f>AL741/AL713</f>
        <v>#REF!</v>
      </c>
      <c r="AN741" s="60" t="e">
        <f>D711&amp;D741</f>
        <v>#REF!</v>
      </c>
      <c r="AO741" s="94" t="e">
        <f t="shared" ref="AO741:AZ741" si="2278">AO739*$BG741</f>
        <v>#REF!</v>
      </c>
      <c r="AP741" s="94" t="e">
        <f t="shared" si="2278"/>
        <v>#REF!</v>
      </c>
      <c r="AQ741" s="94" t="e">
        <f t="shared" si="2278"/>
        <v>#REF!</v>
      </c>
      <c r="AR741" s="94" t="e">
        <f t="shared" si="2278"/>
        <v>#REF!</v>
      </c>
      <c r="AS741" s="94" t="e">
        <f t="shared" si="2278"/>
        <v>#REF!</v>
      </c>
      <c r="AT741" s="94" t="e">
        <f t="shared" si="2278"/>
        <v>#REF!</v>
      </c>
      <c r="AU741" s="94" t="e">
        <f t="shared" si="2278"/>
        <v>#REF!</v>
      </c>
      <c r="AV741" s="94" t="e">
        <f t="shared" si="2278"/>
        <v>#REF!</v>
      </c>
      <c r="AW741" s="94" t="e">
        <f t="shared" si="2278"/>
        <v>#REF!</v>
      </c>
      <c r="AX741" s="94" t="e">
        <f t="shared" si="2278"/>
        <v>#REF!</v>
      </c>
      <c r="AY741" s="94" t="e">
        <f t="shared" si="2278"/>
        <v>#REF!</v>
      </c>
      <c r="AZ741" s="94" t="e">
        <f t="shared" si="2278"/>
        <v>#REF!</v>
      </c>
      <c r="BA741" s="79"/>
      <c r="BB741" s="80" t="e">
        <f t="shared" si="2250"/>
        <v>#REF!</v>
      </c>
      <c r="BC741" s="85" t="e">
        <f>BB741/BB713</f>
        <v>#REF!</v>
      </c>
      <c r="BD741" s="60"/>
      <c r="BE741" s="94">
        <f t="shared" si="2273"/>
        <v>0</v>
      </c>
      <c r="BF741" s="115">
        <f t="shared" si="2273"/>
        <v>0</v>
      </c>
      <c r="BG741" s="112">
        <f t="shared" si="2273"/>
        <v>0.5</v>
      </c>
      <c r="BH741" s="111" t="e">
        <f>BH713</f>
        <v>#REF!</v>
      </c>
      <c r="BI741" s="112">
        <f t="shared" si="2274"/>
        <v>0</v>
      </c>
      <c r="BJ741" s="112">
        <f t="shared" si="2274"/>
        <v>0</v>
      </c>
      <c r="BK741" s="111">
        <f t="shared" si="2274"/>
        <v>0</v>
      </c>
      <c r="BL741" s="60"/>
      <c r="BM741" s="94" t="e">
        <f t="shared" ref="BM741:BX741" si="2279">BM739*$BG741</f>
        <v>#REF!</v>
      </c>
      <c r="BN741" s="94" t="e">
        <f t="shared" si="2279"/>
        <v>#REF!</v>
      </c>
      <c r="BO741" s="94" t="e">
        <f t="shared" si="2279"/>
        <v>#REF!</v>
      </c>
      <c r="BP741" s="94" t="e">
        <f t="shared" si="2279"/>
        <v>#REF!</v>
      </c>
      <c r="BQ741" s="94" t="e">
        <f t="shared" si="2279"/>
        <v>#REF!</v>
      </c>
      <c r="BR741" s="94" t="e">
        <f t="shared" si="2279"/>
        <v>#REF!</v>
      </c>
      <c r="BS741" s="94" t="e">
        <f t="shared" si="2279"/>
        <v>#REF!</v>
      </c>
      <c r="BT741" s="94" t="e">
        <f t="shared" si="2279"/>
        <v>#REF!</v>
      </c>
      <c r="BU741" s="94" t="e">
        <f t="shared" si="2279"/>
        <v>#REF!</v>
      </c>
      <c r="BV741" s="94" t="e">
        <f t="shared" si="2279"/>
        <v>#REF!</v>
      </c>
      <c r="BW741" s="94" t="e">
        <f t="shared" si="2279"/>
        <v>#REF!</v>
      </c>
      <c r="BX741" s="94" t="e">
        <f t="shared" si="2279"/>
        <v>#REF!</v>
      </c>
      <c r="BY741" s="79"/>
      <c r="BZ741" s="80" t="e">
        <f t="shared" si="2252"/>
        <v>#REF!</v>
      </c>
      <c r="CA741" s="85" t="e">
        <f>BZ741/BZ713</f>
        <v>#REF!</v>
      </c>
      <c r="CB741" s="60"/>
      <c r="CC741" s="94" t="e">
        <f t="shared" ref="CC741:CN741" si="2280">CC739*$BG741</f>
        <v>#REF!</v>
      </c>
      <c r="CD741" s="94" t="e">
        <f t="shared" si="2280"/>
        <v>#REF!</v>
      </c>
      <c r="CE741" s="94" t="e">
        <f t="shared" si="2280"/>
        <v>#REF!</v>
      </c>
      <c r="CF741" s="94" t="e">
        <f t="shared" si="2280"/>
        <v>#REF!</v>
      </c>
      <c r="CG741" s="94" t="e">
        <f t="shared" si="2280"/>
        <v>#REF!</v>
      </c>
      <c r="CH741" s="94" t="e">
        <f t="shared" si="2280"/>
        <v>#REF!</v>
      </c>
      <c r="CI741" s="94" t="e">
        <f t="shared" si="2280"/>
        <v>#REF!</v>
      </c>
      <c r="CJ741" s="94" t="e">
        <f t="shared" si="2280"/>
        <v>#REF!</v>
      </c>
      <c r="CK741" s="94" t="e">
        <f t="shared" si="2280"/>
        <v>#REF!</v>
      </c>
      <c r="CL741" s="94" t="e">
        <f t="shared" si="2280"/>
        <v>#REF!</v>
      </c>
      <c r="CM741" s="94" t="e">
        <f t="shared" si="2280"/>
        <v>#REF!</v>
      </c>
      <c r="CN741" s="94" t="e">
        <f t="shared" si="2280"/>
        <v>#REF!</v>
      </c>
      <c r="CO741" s="79"/>
      <c r="CP741" s="80" t="e">
        <f t="shared" si="2254"/>
        <v>#REF!</v>
      </c>
      <c r="CQ741" s="85" t="e">
        <f>CP741/CP713</f>
        <v>#REF!</v>
      </c>
    </row>
    <row r="742" spans="1:95" ht="10.5" customHeight="1" x14ac:dyDescent="0.25">
      <c r="A742" s="70" t="str">
        <f t="shared" si="2149"/>
        <v>DespesaSistema de PDV</v>
      </c>
      <c r="B742" s="70" t="s">
        <v>53</v>
      </c>
      <c r="C742" s="70" t="s">
        <v>266</v>
      </c>
      <c r="D742" s="2" t="s">
        <v>267</v>
      </c>
      <c r="E742" s="2" t="e">
        <f>D711</f>
        <v>#REF!</v>
      </c>
      <c r="F742" s="60"/>
      <c r="G742" s="66">
        <v>0</v>
      </c>
      <c r="H742" s="60"/>
      <c r="I742" s="65">
        <v>0</v>
      </c>
      <c r="J742" s="65">
        <v>0</v>
      </c>
      <c r="K742" s="65">
        <v>0</v>
      </c>
      <c r="L742" s="65">
        <v>0</v>
      </c>
      <c r="M742" s="65">
        <v>0</v>
      </c>
      <c r="N742" s="65">
        <v>0</v>
      </c>
      <c r="O742" s="65">
        <v>0</v>
      </c>
      <c r="P742" s="65">
        <v>0</v>
      </c>
      <c r="Q742" s="65">
        <v>0</v>
      </c>
      <c r="R742" s="65">
        <v>0</v>
      </c>
      <c r="S742" s="65">
        <v>0</v>
      </c>
      <c r="T742" s="65">
        <v>0</v>
      </c>
      <c r="U742" s="60"/>
      <c r="V742" s="65">
        <f t="shared" si="2246"/>
        <v>0</v>
      </c>
      <c r="W742" s="66" t="e">
        <f>V742/V713</f>
        <v>#REF!</v>
      </c>
      <c r="X742" s="60"/>
      <c r="Y742" s="65" t="e">
        <f t="shared" ref="Y742:AJ742" si="2281">((Y713*$G742*--(AND($BF742=0,$BG742=0))+$BF742+Y713*$BG742)*--(Y$3&gt;=$BH742))*(1+$BJ742*--(Y$3&gt;=$BK742))*--(IFERROR(MOD(MONTH(Y$3),$BI742),0)=0)</f>
        <v>#REF!</v>
      </c>
      <c r="Z742" s="65" t="e">
        <f t="shared" si="2281"/>
        <v>#REF!</v>
      </c>
      <c r="AA742" s="65" t="e">
        <f t="shared" si="2281"/>
        <v>#REF!</v>
      </c>
      <c r="AB742" s="65" t="e">
        <f t="shared" si="2281"/>
        <v>#REF!</v>
      </c>
      <c r="AC742" s="65" t="e">
        <f t="shared" si="2281"/>
        <v>#REF!</v>
      </c>
      <c r="AD742" s="65" t="e">
        <f t="shared" si="2281"/>
        <v>#REF!</v>
      </c>
      <c r="AE742" s="65" t="e">
        <f t="shared" si="2281"/>
        <v>#REF!</v>
      </c>
      <c r="AF742" s="65" t="e">
        <f t="shared" si="2281"/>
        <v>#REF!</v>
      </c>
      <c r="AG742" s="65" t="e">
        <f t="shared" si="2281"/>
        <v>#REF!</v>
      </c>
      <c r="AH742" s="65" t="e">
        <f t="shared" si="2281"/>
        <v>#REF!</v>
      </c>
      <c r="AI742" s="65" t="e">
        <f t="shared" si="2281"/>
        <v>#REF!</v>
      </c>
      <c r="AJ742" s="65" t="e">
        <f t="shared" si="2281"/>
        <v>#REF!</v>
      </c>
      <c r="AK742" s="60"/>
      <c r="AL742" s="65" t="e">
        <f t="shared" si="2248"/>
        <v>#REF!</v>
      </c>
      <c r="AM742" s="66" t="e">
        <f>AL742/AL713</f>
        <v>#REF!</v>
      </c>
      <c r="AN742" s="60" t="e">
        <f>D711&amp;D742</f>
        <v>#REF!</v>
      </c>
      <c r="AO742" s="65" t="e">
        <f t="shared" ref="AO742:AZ742" si="2282">((AO713*$G742*--(AND($BF742=0,$BG742=0))+$BF742+AO713*$BG742)*--(AO$3&gt;=$BH742))*(1+$BJ742*--(AO$3&gt;=$BK742))*--(IFERROR(MOD(MONTH(AO$3),$BI742),0)=0)</f>
        <v>#REF!</v>
      </c>
      <c r="AP742" s="65" t="e">
        <f t="shared" si="2282"/>
        <v>#REF!</v>
      </c>
      <c r="AQ742" s="65" t="e">
        <f t="shared" si="2282"/>
        <v>#REF!</v>
      </c>
      <c r="AR742" s="65" t="e">
        <f t="shared" si="2282"/>
        <v>#REF!</v>
      </c>
      <c r="AS742" s="65" t="e">
        <f t="shared" si="2282"/>
        <v>#REF!</v>
      </c>
      <c r="AT742" s="65" t="e">
        <f t="shared" si="2282"/>
        <v>#REF!</v>
      </c>
      <c r="AU742" s="65" t="e">
        <f t="shared" si="2282"/>
        <v>#REF!</v>
      </c>
      <c r="AV742" s="65" t="e">
        <f t="shared" si="2282"/>
        <v>#REF!</v>
      </c>
      <c r="AW742" s="65" t="e">
        <f t="shared" si="2282"/>
        <v>#REF!</v>
      </c>
      <c r="AX742" s="65" t="e">
        <f t="shared" si="2282"/>
        <v>#REF!</v>
      </c>
      <c r="AY742" s="65" t="e">
        <f t="shared" si="2282"/>
        <v>#REF!</v>
      </c>
      <c r="AZ742" s="65" t="e">
        <f t="shared" si="2282"/>
        <v>#REF!</v>
      </c>
      <c r="BA742" s="60"/>
      <c r="BB742" s="65" t="e">
        <f t="shared" si="2250"/>
        <v>#REF!</v>
      </c>
      <c r="BC742" s="66" t="e">
        <f>BB742/BB713</f>
        <v>#REF!</v>
      </c>
      <c r="BD742" s="60"/>
      <c r="BE742" s="65" t="str">
        <f t="shared" si="2273"/>
        <v>iGlu &gt; Shopify POS by FullComm</v>
      </c>
      <c r="BF742" s="105" t="e">
        <f t="shared" si="2273"/>
        <v>#REF!</v>
      </c>
      <c r="BG742" s="105">
        <f t="shared" si="2273"/>
        <v>0</v>
      </c>
      <c r="BH742" s="107" t="e">
        <f>BH713</f>
        <v>#REF!</v>
      </c>
      <c r="BI742" s="107">
        <f t="shared" si="2274"/>
        <v>0</v>
      </c>
      <c r="BJ742" s="77">
        <f t="shared" si="2274"/>
        <v>-1</v>
      </c>
      <c r="BK742" s="107" t="e">
        <f t="shared" si="2274"/>
        <v>#REF!</v>
      </c>
      <c r="BL742" s="60"/>
      <c r="BM742" s="65" t="e">
        <f t="shared" ref="BM742:BX742" si="2283">((BM713*$G742*--(AND($BF742=0,$BG742=0))+$BF742+BM713*$BG742)*--(BM$3&gt;=$BH742))*(1+$BJ742*--(BM$3&gt;=$BK742))*--(IFERROR(MOD(MONTH(BM$3),$BI742),0)=0)</f>
        <v>#REF!</v>
      </c>
      <c r="BN742" s="65" t="e">
        <f t="shared" si="2283"/>
        <v>#REF!</v>
      </c>
      <c r="BO742" s="65" t="e">
        <f t="shared" si="2283"/>
        <v>#REF!</v>
      </c>
      <c r="BP742" s="65" t="e">
        <f t="shared" si="2283"/>
        <v>#REF!</v>
      </c>
      <c r="BQ742" s="65" t="e">
        <f t="shared" si="2283"/>
        <v>#REF!</v>
      </c>
      <c r="BR742" s="65" t="e">
        <f t="shared" si="2283"/>
        <v>#REF!</v>
      </c>
      <c r="BS742" s="65" t="e">
        <f t="shared" si="2283"/>
        <v>#REF!</v>
      </c>
      <c r="BT742" s="65" t="e">
        <f t="shared" si="2283"/>
        <v>#REF!</v>
      </c>
      <c r="BU742" s="65" t="e">
        <f t="shared" si="2283"/>
        <v>#REF!</v>
      </c>
      <c r="BV742" s="65" t="e">
        <f t="shared" si="2283"/>
        <v>#REF!</v>
      </c>
      <c r="BW742" s="65" t="e">
        <f t="shared" si="2283"/>
        <v>#REF!</v>
      </c>
      <c r="BX742" s="65" t="e">
        <f t="shared" si="2283"/>
        <v>#REF!</v>
      </c>
      <c r="BY742" s="60"/>
      <c r="BZ742" s="65" t="e">
        <f t="shared" si="2252"/>
        <v>#REF!</v>
      </c>
      <c r="CA742" s="66" t="e">
        <f>BZ742/BZ713</f>
        <v>#REF!</v>
      </c>
      <c r="CB742" s="60"/>
      <c r="CC742" s="65" t="e">
        <f t="shared" ref="CC742:CN742" si="2284">((CC713*$G742*--(AND($BF742=0,$BG742=0))+$BF742+CC713*$BG742)*--(CC$3&gt;=$BH742))*(1+$BJ742*--(CC$3&gt;=$BK742))*--(IFERROR(MOD(MONTH(CC$3),$BI742),0)=0)</f>
        <v>#REF!</v>
      </c>
      <c r="CD742" s="65" t="e">
        <f t="shared" si="2284"/>
        <v>#REF!</v>
      </c>
      <c r="CE742" s="65" t="e">
        <f t="shared" si="2284"/>
        <v>#REF!</v>
      </c>
      <c r="CF742" s="65" t="e">
        <f t="shared" si="2284"/>
        <v>#REF!</v>
      </c>
      <c r="CG742" s="65" t="e">
        <f t="shared" si="2284"/>
        <v>#REF!</v>
      </c>
      <c r="CH742" s="65" t="e">
        <f t="shared" si="2284"/>
        <v>#REF!</v>
      </c>
      <c r="CI742" s="65" t="e">
        <f t="shared" si="2284"/>
        <v>#REF!</v>
      </c>
      <c r="CJ742" s="65" t="e">
        <f t="shared" si="2284"/>
        <v>#REF!</v>
      </c>
      <c r="CK742" s="65" t="e">
        <f t="shared" si="2284"/>
        <v>#REF!</v>
      </c>
      <c r="CL742" s="65" t="e">
        <f t="shared" si="2284"/>
        <v>#REF!</v>
      </c>
      <c r="CM742" s="65" t="e">
        <f t="shared" si="2284"/>
        <v>#REF!</v>
      </c>
      <c r="CN742" s="65" t="e">
        <f t="shared" si="2284"/>
        <v>#REF!</v>
      </c>
      <c r="CO742" s="60"/>
      <c r="CP742" s="65" t="e">
        <f t="shared" si="2254"/>
        <v>#REF!</v>
      </c>
      <c r="CQ742" s="66" t="e">
        <f>CP742/CP713</f>
        <v>#REF!</v>
      </c>
    </row>
    <row r="743" spans="1:95" ht="10.5" customHeight="1" x14ac:dyDescent="0.25">
      <c r="A743" s="70" t="str">
        <f t="shared" si="2149"/>
        <v>DespesaMargem de contribuição</v>
      </c>
      <c r="B743" s="70" t="s">
        <v>53</v>
      </c>
      <c r="C743" s="70"/>
      <c r="D743" s="3" t="s">
        <v>104</v>
      </c>
      <c r="E743" s="3" t="e">
        <f>D711</f>
        <v>#REF!</v>
      </c>
      <c r="F743" s="60"/>
      <c r="G743" s="6">
        <v>0.54670199438439582</v>
      </c>
      <c r="H743" s="60"/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60"/>
      <c r="V743" s="4">
        <f t="shared" si="2246"/>
        <v>0</v>
      </c>
      <c r="W743" s="6" t="e">
        <f>V743/V713</f>
        <v>#REF!</v>
      </c>
      <c r="X743" s="60"/>
      <c r="Y743" s="4" t="e">
        <f t="shared" ref="Y743:AJ743" si="2285">Y724+Y725</f>
        <v>#REF!</v>
      </c>
      <c r="Z743" s="4" t="e">
        <f t="shared" si="2285"/>
        <v>#REF!</v>
      </c>
      <c r="AA743" s="4" t="e">
        <f t="shared" si="2285"/>
        <v>#REF!</v>
      </c>
      <c r="AB743" s="4" t="e">
        <f t="shared" si="2285"/>
        <v>#REF!</v>
      </c>
      <c r="AC743" s="4" t="e">
        <f t="shared" si="2285"/>
        <v>#REF!</v>
      </c>
      <c r="AD743" s="4" t="e">
        <f t="shared" si="2285"/>
        <v>#REF!</v>
      </c>
      <c r="AE743" s="4" t="e">
        <f t="shared" si="2285"/>
        <v>#REF!</v>
      </c>
      <c r="AF743" s="4" t="e">
        <f t="shared" si="2285"/>
        <v>#REF!</v>
      </c>
      <c r="AG743" s="4" t="e">
        <f t="shared" si="2285"/>
        <v>#REF!</v>
      </c>
      <c r="AH743" s="4" t="e">
        <f t="shared" si="2285"/>
        <v>#REF!</v>
      </c>
      <c r="AI743" s="4" t="e">
        <f t="shared" si="2285"/>
        <v>#REF!</v>
      </c>
      <c r="AJ743" s="4" t="e">
        <f t="shared" si="2285"/>
        <v>#REF!</v>
      </c>
      <c r="AK743" s="60"/>
      <c r="AL743" s="4" t="e">
        <f t="shared" si="2248"/>
        <v>#REF!</v>
      </c>
      <c r="AM743" s="6" t="e">
        <f>AL743/AL713</f>
        <v>#REF!</v>
      </c>
      <c r="AN743" s="60" t="e">
        <f>D711&amp;D743</f>
        <v>#REF!</v>
      </c>
      <c r="AO743" s="4" t="e">
        <f t="shared" ref="AO743:AZ743" si="2286">AO724+AO725</f>
        <v>#REF!</v>
      </c>
      <c r="AP743" s="4" t="e">
        <f t="shared" si="2286"/>
        <v>#REF!</v>
      </c>
      <c r="AQ743" s="4" t="e">
        <f t="shared" si="2286"/>
        <v>#REF!</v>
      </c>
      <c r="AR743" s="4" t="e">
        <f t="shared" si="2286"/>
        <v>#REF!</v>
      </c>
      <c r="AS743" s="4" t="e">
        <f t="shared" si="2286"/>
        <v>#REF!</v>
      </c>
      <c r="AT743" s="4" t="e">
        <f t="shared" si="2286"/>
        <v>#REF!</v>
      </c>
      <c r="AU743" s="4" t="e">
        <f t="shared" si="2286"/>
        <v>#REF!</v>
      </c>
      <c r="AV743" s="4" t="e">
        <f t="shared" si="2286"/>
        <v>#REF!</v>
      </c>
      <c r="AW743" s="4" t="e">
        <f t="shared" si="2286"/>
        <v>#REF!</v>
      </c>
      <c r="AX743" s="4" t="e">
        <f t="shared" si="2286"/>
        <v>#REF!</v>
      </c>
      <c r="AY743" s="4" t="e">
        <f t="shared" si="2286"/>
        <v>#REF!</v>
      </c>
      <c r="AZ743" s="4" t="e">
        <f t="shared" si="2286"/>
        <v>#REF!</v>
      </c>
      <c r="BA743" s="60"/>
      <c r="BB743" s="4" t="e">
        <f t="shared" si="2250"/>
        <v>#REF!</v>
      </c>
      <c r="BC743" s="6" t="e">
        <f>BB743/BB713</f>
        <v>#REF!</v>
      </c>
      <c r="BD743" s="60"/>
      <c r="BE743" s="4"/>
      <c r="BF743" s="102"/>
      <c r="BG743" s="102"/>
      <c r="BH743" s="103"/>
      <c r="BI743" s="104"/>
      <c r="BJ743" s="63"/>
      <c r="BK743" s="103"/>
      <c r="BL743" s="60"/>
      <c r="BM743" s="4" t="e">
        <f t="shared" ref="BM743:BX743" si="2287">BM724+BM725</f>
        <v>#REF!</v>
      </c>
      <c r="BN743" s="4" t="e">
        <f t="shared" si="2287"/>
        <v>#REF!</v>
      </c>
      <c r="BO743" s="4" t="e">
        <f t="shared" si="2287"/>
        <v>#REF!</v>
      </c>
      <c r="BP743" s="4" t="e">
        <f t="shared" si="2287"/>
        <v>#REF!</v>
      </c>
      <c r="BQ743" s="4" t="e">
        <f t="shared" si="2287"/>
        <v>#REF!</v>
      </c>
      <c r="BR743" s="4" t="e">
        <f t="shared" si="2287"/>
        <v>#REF!</v>
      </c>
      <c r="BS743" s="4" t="e">
        <f t="shared" si="2287"/>
        <v>#REF!</v>
      </c>
      <c r="BT743" s="4" t="e">
        <f t="shared" si="2287"/>
        <v>#REF!</v>
      </c>
      <c r="BU743" s="4" t="e">
        <f t="shared" si="2287"/>
        <v>#REF!</v>
      </c>
      <c r="BV743" s="4" t="e">
        <f t="shared" si="2287"/>
        <v>#REF!</v>
      </c>
      <c r="BW743" s="4" t="e">
        <f t="shared" si="2287"/>
        <v>#REF!</v>
      </c>
      <c r="BX743" s="4" t="e">
        <f t="shared" si="2287"/>
        <v>#REF!</v>
      </c>
      <c r="BY743" s="60"/>
      <c r="BZ743" s="4" t="e">
        <f t="shared" si="2252"/>
        <v>#REF!</v>
      </c>
      <c r="CA743" s="6" t="e">
        <f>BZ743/BZ713</f>
        <v>#REF!</v>
      </c>
      <c r="CB743" s="60"/>
      <c r="CC743" s="4" t="e">
        <f t="shared" ref="CC743:CN743" si="2288">CC724+CC725</f>
        <v>#REF!</v>
      </c>
      <c r="CD743" s="4" t="e">
        <f t="shared" si="2288"/>
        <v>#REF!</v>
      </c>
      <c r="CE743" s="4" t="e">
        <f t="shared" si="2288"/>
        <v>#REF!</v>
      </c>
      <c r="CF743" s="4" t="e">
        <f t="shared" si="2288"/>
        <v>#REF!</v>
      </c>
      <c r="CG743" s="4" t="e">
        <f t="shared" si="2288"/>
        <v>#REF!</v>
      </c>
      <c r="CH743" s="4" t="e">
        <f t="shared" si="2288"/>
        <v>#REF!</v>
      </c>
      <c r="CI743" s="4" t="e">
        <f t="shared" si="2288"/>
        <v>#REF!</v>
      </c>
      <c r="CJ743" s="4" t="e">
        <f t="shared" si="2288"/>
        <v>#REF!</v>
      </c>
      <c r="CK743" s="4" t="e">
        <f t="shared" si="2288"/>
        <v>#REF!</v>
      </c>
      <c r="CL743" s="4" t="e">
        <f t="shared" si="2288"/>
        <v>#REF!</v>
      </c>
      <c r="CM743" s="4" t="e">
        <f t="shared" si="2288"/>
        <v>#REF!</v>
      </c>
      <c r="CN743" s="4" t="e">
        <f t="shared" si="2288"/>
        <v>#REF!</v>
      </c>
      <c r="CO743" s="60"/>
      <c r="CP743" s="4" t="e">
        <f t="shared" si="2254"/>
        <v>#REF!</v>
      </c>
      <c r="CQ743" s="6" t="e">
        <f>CP743/CP713</f>
        <v>#REF!</v>
      </c>
    </row>
    <row r="744" spans="1:95" ht="10.5" customHeight="1" x14ac:dyDescent="0.25">
      <c r="A744" s="70" t="str">
        <f t="shared" si="2149"/>
        <v>DespesaSG&amp;A</v>
      </c>
      <c r="B744" s="75" t="s">
        <v>53</v>
      </c>
      <c r="C744" s="75"/>
      <c r="D744" s="81" t="s">
        <v>105</v>
      </c>
      <c r="E744" s="81" t="e">
        <f>D711</f>
        <v>#REF!</v>
      </c>
      <c r="F744" s="60"/>
      <c r="G744" s="88">
        <v>-0.32003856520338908</v>
      </c>
      <c r="H744" s="60"/>
      <c r="I744" s="83">
        <v>0</v>
      </c>
      <c r="J744" s="83">
        <v>0</v>
      </c>
      <c r="K744" s="83">
        <v>0</v>
      </c>
      <c r="L744" s="83">
        <v>0</v>
      </c>
      <c r="M744" s="83">
        <v>0</v>
      </c>
      <c r="N744" s="83">
        <v>0</v>
      </c>
      <c r="O744" s="83">
        <v>0</v>
      </c>
      <c r="P744" s="83">
        <v>0</v>
      </c>
      <c r="Q744" s="83">
        <v>0</v>
      </c>
      <c r="R744" s="83">
        <v>0</v>
      </c>
      <c r="S744" s="83">
        <v>0</v>
      </c>
      <c r="T744" s="83">
        <v>0</v>
      </c>
      <c r="U744" s="60"/>
      <c r="V744" s="83">
        <f t="shared" si="2246"/>
        <v>0</v>
      </c>
      <c r="W744" s="88" t="e">
        <f>V744/V713</f>
        <v>#REF!</v>
      </c>
      <c r="X744" s="60"/>
      <c r="Y744" s="83">
        <f t="shared" ref="Y744:AJ744" si="2289">Y745+SUM(Y754:Y755)+SUM(Y758)+SUM(Y762:Y763)+SUM(Y767:Y769)</f>
        <v>0</v>
      </c>
      <c r="Z744" s="83">
        <f t="shared" si="2289"/>
        <v>0</v>
      </c>
      <c r="AA744" s="83">
        <f t="shared" si="2289"/>
        <v>0</v>
      </c>
      <c r="AB744" s="83">
        <f t="shared" si="2289"/>
        <v>0</v>
      </c>
      <c r="AC744" s="83">
        <f t="shared" si="2289"/>
        <v>0</v>
      </c>
      <c r="AD744" s="83">
        <f t="shared" si="2289"/>
        <v>0</v>
      </c>
      <c r="AE744" s="83" t="e">
        <f t="shared" si="2289"/>
        <v>#REF!</v>
      </c>
      <c r="AF744" s="83" t="e">
        <f t="shared" si="2289"/>
        <v>#REF!</v>
      </c>
      <c r="AG744" s="83" t="e">
        <f t="shared" si="2289"/>
        <v>#REF!</v>
      </c>
      <c r="AH744" s="83" t="e">
        <f t="shared" si="2289"/>
        <v>#REF!</v>
      </c>
      <c r="AI744" s="83" t="e">
        <f t="shared" si="2289"/>
        <v>#REF!</v>
      </c>
      <c r="AJ744" s="83" t="e">
        <f t="shared" si="2289"/>
        <v>#REF!</v>
      </c>
      <c r="AK744" s="60"/>
      <c r="AL744" s="83" t="e">
        <f t="shared" si="2248"/>
        <v>#REF!</v>
      </c>
      <c r="AM744" s="88" t="e">
        <f>AL744/AL713</f>
        <v>#REF!</v>
      </c>
      <c r="AN744" s="60" t="e">
        <f>D711&amp;D744</f>
        <v>#REF!</v>
      </c>
      <c r="AO744" s="83" t="e">
        <f t="shared" ref="AO744:AZ744" si="2290">AO745+SUM(AO754:AO755)+SUM(AO758)+SUM(AO762:AO769)</f>
        <v>#REF!</v>
      </c>
      <c r="AP744" s="83" t="e">
        <f t="shared" si="2290"/>
        <v>#REF!</v>
      </c>
      <c r="AQ744" s="83" t="e">
        <f t="shared" si="2290"/>
        <v>#REF!</v>
      </c>
      <c r="AR744" s="83" t="e">
        <f t="shared" si="2290"/>
        <v>#REF!</v>
      </c>
      <c r="AS744" s="83" t="e">
        <f t="shared" si="2290"/>
        <v>#REF!</v>
      </c>
      <c r="AT744" s="83" t="e">
        <f t="shared" si="2290"/>
        <v>#REF!</v>
      </c>
      <c r="AU744" s="83" t="e">
        <f t="shared" si="2290"/>
        <v>#REF!</v>
      </c>
      <c r="AV744" s="83" t="e">
        <f t="shared" si="2290"/>
        <v>#REF!</v>
      </c>
      <c r="AW744" s="83" t="e">
        <f t="shared" si="2290"/>
        <v>#REF!</v>
      </c>
      <c r="AX744" s="83" t="e">
        <f t="shared" si="2290"/>
        <v>#REF!</v>
      </c>
      <c r="AY744" s="83" t="e">
        <f t="shared" si="2290"/>
        <v>#REF!</v>
      </c>
      <c r="AZ744" s="83" t="e">
        <f t="shared" si="2290"/>
        <v>#REF!</v>
      </c>
      <c r="BA744" s="60"/>
      <c r="BB744" s="83" t="e">
        <f t="shared" si="2250"/>
        <v>#REF!</v>
      </c>
      <c r="BC744" s="88" t="e">
        <f>BB744/BB713</f>
        <v>#REF!</v>
      </c>
      <c r="BD744" s="60"/>
      <c r="BE744" s="83"/>
      <c r="BF744" s="116"/>
      <c r="BG744" s="116"/>
      <c r="BH744" s="117"/>
      <c r="BI744" s="118"/>
      <c r="BJ744" s="82"/>
      <c r="BK744" s="117"/>
      <c r="BL744" s="60"/>
      <c r="BM744" s="83" t="e">
        <f t="shared" ref="BM744:BX744" si="2291">BM745+SUM(BM754:BM755)+SUM(BM758)+SUM(BM762:BM769)</f>
        <v>#REF!</v>
      </c>
      <c r="BN744" s="83" t="e">
        <f t="shared" si="2291"/>
        <v>#REF!</v>
      </c>
      <c r="BO744" s="83" t="e">
        <f t="shared" si="2291"/>
        <v>#REF!</v>
      </c>
      <c r="BP744" s="83" t="e">
        <f t="shared" si="2291"/>
        <v>#REF!</v>
      </c>
      <c r="BQ744" s="83" t="e">
        <f t="shared" si="2291"/>
        <v>#REF!</v>
      </c>
      <c r="BR744" s="83" t="e">
        <f t="shared" si="2291"/>
        <v>#REF!</v>
      </c>
      <c r="BS744" s="83" t="e">
        <f t="shared" si="2291"/>
        <v>#REF!</v>
      </c>
      <c r="BT744" s="83" t="e">
        <f t="shared" si="2291"/>
        <v>#REF!</v>
      </c>
      <c r="BU744" s="83" t="e">
        <f t="shared" si="2291"/>
        <v>#REF!</v>
      </c>
      <c r="BV744" s="83" t="e">
        <f t="shared" si="2291"/>
        <v>#REF!</v>
      </c>
      <c r="BW744" s="83" t="e">
        <f t="shared" si="2291"/>
        <v>#REF!</v>
      </c>
      <c r="BX744" s="83" t="e">
        <f t="shared" si="2291"/>
        <v>#REF!</v>
      </c>
      <c r="BY744" s="60"/>
      <c r="BZ744" s="83" t="e">
        <f t="shared" si="2252"/>
        <v>#REF!</v>
      </c>
      <c r="CA744" s="88" t="e">
        <f>BZ744/BZ713</f>
        <v>#REF!</v>
      </c>
      <c r="CB744" s="60"/>
      <c r="CC744" s="83" t="e">
        <f t="shared" ref="CC744:CN744" si="2292">CC745+SUM(CC754:CC755)+SUM(CC758)+SUM(CC762:CC769)</f>
        <v>#REF!</v>
      </c>
      <c r="CD744" s="83" t="e">
        <f t="shared" si="2292"/>
        <v>#REF!</v>
      </c>
      <c r="CE744" s="83" t="e">
        <f t="shared" si="2292"/>
        <v>#REF!</v>
      </c>
      <c r="CF744" s="83" t="e">
        <f t="shared" si="2292"/>
        <v>#REF!</v>
      </c>
      <c r="CG744" s="83" t="e">
        <f t="shared" si="2292"/>
        <v>#REF!</v>
      </c>
      <c r="CH744" s="83" t="e">
        <f t="shared" si="2292"/>
        <v>#REF!</v>
      </c>
      <c r="CI744" s="83" t="e">
        <f t="shared" si="2292"/>
        <v>#REF!</v>
      </c>
      <c r="CJ744" s="83" t="e">
        <f t="shared" si="2292"/>
        <v>#REF!</v>
      </c>
      <c r="CK744" s="83" t="e">
        <f t="shared" si="2292"/>
        <v>#REF!</v>
      </c>
      <c r="CL744" s="83" t="e">
        <f t="shared" si="2292"/>
        <v>#REF!</v>
      </c>
      <c r="CM744" s="83" t="e">
        <f t="shared" si="2292"/>
        <v>#REF!</v>
      </c>
      <c r="CN744" s="83" t="e">
        <f t="shared" si="2292"/>
        <v>#REF!</v>
      </c>
      <c r="CO744" s="60"/>
      <c r="CP744" s="83" t="e">
        <f t="shared" si="2254"/>
        <v>#REF!</v>
      </c>
      <c r="CQ744" s="88" t="e">
        <f>CP744/CP713</f>
        <v>#REF!</v>
      </c>
    </row>
    <row r="745" spans="1:95" ht="10.5" customHeight="1" x14ac:dyDescent="0.25">
      <c r="A745" s="70" t="str">
        <f t="shared" ref="A745:A776" si="2293">B745&amp;D745</f>
        <v>DespesaTime CLT</v>
      </c>
      <c r="B745" s="70" t="s">
        <v>53</v>
      </c>
      <c r="C745" s="70"/>
      <c r="D745" s="60" t="s">
        <v>107</v>
      </c>
      <c r="E745" s="60" t="e">
        <f>D711</f>
        <v>#REF!</v>
      </c>
      <c r="F745" s="60"/>
      <c r="G745" s="62">
        <v>-0.23773058444214651</v>
      </c>
      <c r="H745" s="60"/>
      <c r="I745" s="67">
        <v>0</v>
      </c>
      <c r="J745" s="67">
        <v>0</v>
      </c>
      <c r="K745" s="67">
        <v>0</v>
      </c>
      <c r="L745" s="67">
        <v>0</v>
      </c>
      <c r="M745" s="67">
        <v>0</v>
      </c>
      <c r="N745" s="67">
        <v>0</v>
      </c>
      <c r="O745" s="67">
        <v>0</v>
      </c>
      <c r="P745" s="67">
        <v>0</v>
      </c>
      <c r="Q745" s="67">
        <v>0</v>
      </c>
      <c r="R745" s="67">
        <v>0</v>
      </c>
      <c r="S745" s="67">
        <v>0</v>
      </c>
      <c r="T745" s="67">
        <v>0</v>
      </c>
      <c r="U745" s="60"/>
      <c r="V745" s="87">
        <f t="shared" si="2246"/>
        <v>0</v>
      </c>
      <c r="W745" s="62" t="e">
        <f>V745/V713</f>
        <v>#REF!</v>
      </c>
      <c r="X745" s="60"/>
      <c r="Y745" s="67">
        <v>0</v>
      </c>
      <c r="Z745" s="67">
        <v>0</v>
      </c>
      <c r="AA745" s="67">
        <v>0</v>
      </c>
      <c r="AB745" s="67">
        <v>0</v>
      </c>
      <c r="AC745" s="67">
        <v>0</v>
      </c>
      <c r="AD745" s="67">
        <v>0</v>
      </c>
      <c r="AE745" s="67" t="e">
        <f t="shared" ref="AE745:AJ745" si="2294">SUM(AE746:AE753)</f>
        <v>#REF!</v>
      </c>
      <c r="AF745" s="67" t="e">
        <f t="shared" si="2294"/>
        <v>#REF!</v>
      </c>
      <c r="AG745" s="67" t="e">
        <f t="shared" si="2294"/>
        <v>#REF!</v>
      </c>
      <c r="AH745" s="67" t="e">
        <f t="shared" si="2294"/>
        <v>#REF!</v>
      </c>
      <c r="AI745" s="67" t="e">
        <f t="shared" si="2294"/>
        <v>#REF!</v>
      </c>
      <c r="AJ745" s="67" t="e">
        <f t="shared" si="2294"/>
        <v>#REF!</v>
      </c>
      <c r="AK745" s="60"/>
      <c r="AL745" s="87" t="e">
        <f t="shared" si="2248"/>
        <v>#REF!</v>
      </c>
      <c r="AM745" s="62" t="e">
        <f>AL745/AL713</f>
        <v>#REF!</v>
      </c>
      <c r="AN745" s="60" t="e">
        <f>D711&amp;D745</f>
        <v>#REF!</v>
      </c>
      <c r="AO745" s="67" t="e">
        <f t="shared" ref="AO745:AZ745" si="2295">SUM(AO746:AO753)</f>
        <v>#REF!</v>
      </c>
      <c r="AP745" s="67" t="e">
        <f t="shared" si="2295"/>
        <v>#REF!</v>
      </c>
      <c r="AQ745" s="67" t="e">
        <f t="shared" si="2295"/>
        <v>#REF!</v>
      </c>
      <c r="AR745" s="67" t="e">
        <f t="shared" si="2295"/>
        <v>#REF!</v>
      </c>
      <c r="AS745" s="67" t="e">
        <f t="shared" si="2295"/>
        <v>#REF!</v>
      </c>
      <c r="AT745" s="67" t="e">
        <f t="shared" si="2295"/>
        <v>#REF!</v>
      </c>
      <c r="AU745" s="67" t="e">
        <f t="shared" si="2295"/>
        <v>#REF!</v>
      </c>
      <c r="AV745" s="67" t="e">
        <f t="shared" si="2295"/>
        <v>#REF!</v>
      </c>
      <c r="AW745" s="67" t="e">
        <f t="shared" si="2295"/>
        <v>#REF!</v>
      </c>
      <c r="AX745" s="67" t="e">
        <f t="shared" si="2295"/>
        <v>#REF!</v>
      </c>
      <c r="AY745" s="67" t="e">
        <f t="shared" si="2295"/>
        <v>#REF!</v>
      </c>
      <c r="AZ745" s="67" t="e">
        <f t="shared" si="2295"/>
        <v>#REF!</v>
      </c>
      <c r="BA745" s="60"/>
      <c r="BB745" s="87" t="e">
        <f t="shared" si="2250"/>
        <v>#REF!</v>
      </c>
      <c r="BC745" s="62" t="e">
        <f>BB745/BB713</f>
        <v>#REF!</v>
      </c>
      <c r="BD745" s="60"/>
      <c r="BE745" s="67">
        <f>INDEX($BE$4:$BK$115,MATCH($D745,$D$4:$D$115,0),MATCH(BE$475,$BE$4:$BK$4,0))</f>
        <v>0</v>
      </c>
      <c r="BF745" s="119">
        <f>INDEX($BE$4:$BK$115,MATCH($D745,$D$4:$D$115,0),MATCH(BF$475,$BE$4:$BK$4,0))</f>
        <v>0</v>
      </c>
      <c r="BG745" s="120">
        <f>INDEX($BE$4:$BK$115,MATCH($D745,$D$4:$D$115,0),MATCH(BG$475,$BE$4:$BK$4,0))</f>
        <v>0</v>
      </c>
      <c r="BH745" s="121" t="e">
        <f>BH713</f>
        <v>#REF!</v>
      </c>
      <c r="BI745" s="69">
        <f t="array" ref="BI745">INDEX($BE$4:$BK$115,MATCH($D745,$D$4:$D$115,0),MATCH(BI$475,$BE$4:$BK$4,0))</f>
        <v>0</v>
      </c>
      <c r="BJ745" s="120">
        <f>INDEX($BE$4:$BK$115,MATCH($D745,$D$4:$D$115,0),MATCH(BJ$475,$BE$4:$BK$4,0))</f>
        <v>0</v>
      </c>
      <c r="BK745" s="121">
        <f>INDEX($BE$4:$BK$115,MATCH($D745,$D$4:$D$115,0),MATCH(BK$475,$BE$4:$BK$4,0))</f>
        <v>0</v>
      </c>
      <c r="BL745" s="60"/>
      <c r="BM745" s="67" t="e">
        <f t="shared" ref="BM745:BX745" si="2296">SUM(BM746:BM753)</f>
        <v>#REF!</v>
      </c>
      <c r="BN745" s="67" t="e">
        <f t="shared" si="2296"/>
        <v>#REF!</v>
      </c>
      <c r="BO745" s="67" t="e">
        <f t="shared" si="2296"/>
        <v>#REF!</v>
      </c>
      <c r="BP745" s="67" t="e">
        <f t="shared" si="2296"/>
        <v>#REF!</v>
      </c>
      <c r="BQ745" s="67" t="e">
        <f t="shared" si="2296"/>
        <v>#REF!</v>
      </c>
      <c r="BR745" s="67" t="e">
        <f t="shared" si="2296"/>
        <v>#REF!</v>
      </c>
      <c r="BS745" s="67" t="e">
        <f t="shared" si="2296"/>
        <v>#REF!</v>
      </c>
      <c r="BT745" s="67" t="e">
        <f t="shared" si="2296"/>
        <v>#REF!</v>
      </c>
      <c r="BU745" s="67" t="e">
        <f t="shared" si="2296"/>
        <v>#REF!</v>
      </c>
      <c r="BV745" s="67" t="e">
        <f t="shared" si="2296"/>
        <v>#REF!</v>
      </c>
      <c r="BW745" s="67" t="e">
        <f t="shared" si="2296"/>
        <v>#REF!</v>
      </c>
      <c r="BX745" s="67" t="e">
        <f t="shared" si="2296"/>
        <v>#REF!</v>
      </c>
      <c r="BY745" s="60"/>
      <c r="BZ745" s="87" t="e">
        <f t="shared" si="2252"/>
        <v>#REF!</v>
      </c>
      <c r="CA745" s="62" t="e">
        <f>BZ745/BZ713</f>
        <v>#REF!</v>
      </c>
      <c r="CB745" s="60"/>
      <c r="CC745" s="67" t="e">
        <f t="shared" ref="CC745:CN745" si="2297">SUM(CC746:CC753)</f>
        <v>#REF!</v>
      </c>
      <c r="CD745" s="67" t="e">
        <f t="shared" si="2297"/>
        <v>#REF!</v>
      </c>
      <c r="CE745" s="67" t="e">
        <f t="shared" si="2297"/>
        <v>#REF!</v>
      </c>
      <c r="CF745" s="67" t="e">
        <f t="shared" si="2297"/>
        <v>#REF!</v>
      </c>
      <c r="CG745" s="67" t="e">
        <f t="shared" si="2297"/>
        <v>#REF!</v>
      </c>
      <c r="CH745" s="67" t="e">
        <f t="shared" si="2297"/>
        <v>#REF!</v>
      </c>
      <c r="CI745" s="67" t="e">
        <f t="shared" si="2297"/>
        <v>#REF!</v>
      </c>
      <c r="CJ745" s="67" t="e">
        <f t="shared" si="2297"/>
        <v>#REF!</v>
      </c>
      <c r="CK745" s="67" t="e">
        <f t="shared" si="2297"/>
        <v>#REF!</v>
      </c>
      <c r="CL745" s="67" t="e">
        <f t="shared" si="2297"/>
        <v>#REF!</v>
      </c>
      <c r="CM745" s="67" t="e">
        <f t="shared" si="2297"/>
        <v>#REF!</v>
      </c>
      <c r="CN745" s="67" t="e">
        <f t="shared" si="2297"/>
        <v>#REF!</v>
      </c>
      <c r="CO745" s="60"/>
      <c r="CP745" s="87" t="e">
        <f t="shared" si="2254"/>
        <v>#REF!</v>
      </c>
      <c r="CQ745" s="62" t="e">
        <f>CP745/CP713</f>
        <v>#REF!</v>
      </c>
    </row>
    <row r="746" spans="1:95" ht="10.5" customHeight="1" outlineLevel="1" x14ac:dyDescent="0.25">
      <c r="A746" s="70" t="str">
        <f t="shared" si="2293"/>
        <v>DespesaSalários</v>
      </c>
      <c r="B746" s="114" t="s">
        <v>53</v>
      </c>
      <c r="C746" s="78" t="s">
        <v>108</v>
      </c>
      <c r="D746" s="89" t="s">
        <v>108</v>
      </c>
      <c r="E746" s="89" t="e">
        <f>D711</f>
        <v>#REF!</v>
      </c>
      <c r="F746" s="89"/>
      <c r="G746" s="90">
        <v>-0.1181029571868451</v>
      </c>
      <c r="H746" s="89"/>
      <c r="I746" s="122">
        <v>0</v>
      </c>
      <c r="J746" s="122">
        <v>0</v>
      </c>
      <c r="K746" s="122">
        <v>0</v>
      </c>
      <c r="L746" s="122">
        <v>0</v>
      </c>
      <c r="M746" s="122">
        <v>0</v>
      </c>
      <c r="N746" s="122">
        <v>0</v>
      </c>
      <c r="O746" s="122">
        <v>0</v>
      </c>
      <c r="P746" s="122">
        <v>0</v>
      </c>
      <c r="Q746" s="122">
        <v>0</v>
      </c>
      <c r="R746" s="122">
        <v>0</v>
      </c>
      <c r="S746" s="122">
        <v>0</v>
      </c>
      <c r="T746" s="122">
        <v>0</v>
      </c>
      <c r="U746" s="89"/>
      <c r="V746" s="124">
        <f t="shared" si="2246"/>
        <v>0</v>
      </c>
      <c r="W746" s="90" t="e">
        <f>V746/V713</f>
        <v>#REF!</v>
      </c>
      <c r="X746" s="60"/>
      <c r="Y746" s="122">
        <v>0</v>
      </c>
      <c r="Z746" s="122">
        <v>0</v>
      </c>
      <c r="AA746" s="122">
        <v>0</v>
      </c>
      <c r="AB746" s="122">
        <v>0</v>
      </c>
      <c r="AC746" s="122">
        <v>0</v>
      </c>
      <c r="AD746" s="122">
        <v>0</v>
      </c>
      <c r="AE746" s="122" t="e">
        <f t="shared" ref="AE746:AJ746" si="2298">((AE713*$G746*--(AND($BF746=0,$BG746=0))+$BF746+AE713*$BG746)*--(AE$3&gt;=$BH746))*(1+$BJ746*--(AE$3&gt;=$BK746))*--(IFERROR(MOD(MONTH(AE$3),$BI746),0)=0)</f>
        <v>#REF!</v>
      </c>
      <c r="AF746" s="122" t="e">
        <f t="shared" si="2298"/>
        <v>#REF!</v>
      </c>
      <c r="AG746" s="122" t="e">
        <f t="shared" si="2298"/>
        <v>#REF!</v>
      </c>
      <c r="AH746" s="122" t="e">
        <f t="shared" si="2298"/>
        <v>#REF!</v>
      </c>
      <c r="AI746" s="122" t="e">
        <f t="shared" si="2298"/>
        <v>#REF!</v>
      </c>
      <c r="AJ746" s="122" t="e">
        <f t="shared" si="2298"/>
        <v>#REF!</v>
      </c>
      <c r="AK746" s="89"/>
      <c r="AL746" s="124" t="e">
        <f t="shared" si="2248"/>
        <v>#REF!</v>
      </c>
      <c r="AM746" s="90" t="e">
        <f>AL746/AL713</f>
        <v>#REF!</v>
      </c>
      <c r="AN746" s="60" t="e">
        <f>D711&amp;D746</f>
        <v>#REF!</v>
      </c>
      <c r="AO746" s="122" t="e">
        <f t="shared" ref="AO746:AZ746" si="2299">((AO713*$G746*--(AND($BF746=0,$BG746=0))+$BF746+AO713*$BG746)*--(AO$3&gt;=$BH746))*(1+$BJ746*--(AO$3&gt;=$BK746))*--(IFERROR(MOD(MONTH(AO$3),$BI746),0)=0)</f>
        <v>#REF!</v>
      </c>
      <c r="AP746" s="122" t="e">
        <f t="shared" si="2299"/>
        <v>#REF!</v>
      </c>
      <c r="AQ746" s="122" t="e">
        <f t="shared" si="2299"/>
        <v>#REF!</v>
      </c>
      <c r="AR746" s="122" t="e">
        <f t="shared" si="2299"/>
        <v>#REF!</v>
      </c>
      <c r="AS746" s="122" t="e">
        <f t="shared" si="2299"/>
        <v>#REF!</v>
      </c>
      <c r="AT746" s="122" t="e">
        <f t="shared" si="2299"/>
        <v>#REF!</v>
      </c>
      <c r="AU746" s="122" t="e">
        <f t="shared" si="2299"/>
        <v>#REF!</v>
      </c>
      <c r="AV746" s="122" t="e">
        <f t="shared" si="2299"/>
        <v>#REF!</v>
      </c>
      <c r="AW746" s="122" t="e">
        <f t="shared" si="2299"/>
        <v>#REF!</v>
      </c>
      <c r="AX746" s="122" t="e">
        <f t="shared" si="2299"/>
        <v>#REF!</v>
      </c>
      <c r="AY746" s="122" t="e">
        <f t="shared" si="2299"/>
        <v>#REF!</v>
      </c>
      <c r="AZ746" s="122" t="e">
        <f t="shared" si="2299"/>
        <v>#REF!</v>
      </c>
      <c r="BA746" s="89"/>
      <c r="BB746" s="124" t="e">
        <f t="shared" si="2250"/>
        <v>#REF!</v>
      </c>
      <c r="BC746" s="90" t="e">
        <f>BB746/BB713</f>
        <v>#REF!</v>
      </c>
      <c r="BD746" s="60"/>
      <c r="BE746" s="122"/>
      <c r="BF746" s="125"/>
      <c r="BG746" s="126"/>
      <c r="BH746" s="127"/>
      <c r="BI746" s="128"/>
      <c r="BJ746" s="126"/>
      <c r="BK746" s="127"/>
      <c r="BL746" s="60"/>
      <c r="BM746" s="122" t="e">
        <f t="shared" ref="BM746:BX746" si="2300">((BM713*$G746*--(AND($BF746=0,$BG746=0))+$BF746+BM713*$BG746)*--(BM$3&gt;=$BH746))*(1+$BJ746*--(BM$3&gt;=$BK746))*--(IFERROR(MOD(MONTH(BM$3),$BI746),0)=0)</f>
        <v>#REF!</v>
      </c>
      <c r="BN746" s="122" t="e">
        <f t="shared" si="2300"/>
        <v>#REF!</v>
      </c>
      <c r="BO746" s="122" t="e">
        <f t="shared" si="2300"/>
        <v>#REF!</v>
      </c>
      <c r="BP746" s="122" t="e">
        <f t="shared" si="2300"/>
        <v>#REF!</v>
      </c>
      <c r="BQ746" s="122" t="e">
        <f t="shared" si="2300"/>
        <v>#REF!</v>
      </c>
      <c r="BR746" s="122" t="e">
        <f t="shared" si="2300"/>
        <v>#REF!</v>
      </c>
      <c r="BS746" s="122" t="e">
        <f t="shared" si="2300"/>
        <v>#REF!</v>
      </c>
      <c r="BT746" s="122" t="e">
        <f t="shared" si="2300"/>
        <v>#REF!</v>
      </c>
      <c r="BU746" s="122" t="e">
        <f t="shared" si="2300"/>
        <v>#REF!</v>
      </c>
      <c r="BV746" s="122" t="e">
        <f t="shared" si="2300"/>
        <v>#REF!</v>
      </c>
      <c r="BW746" s="122" t="e">
        <f t="shared" si="2300"/>
        <v>#REF!</v>
      </c>
      <c r="BX746" s="122" t="e">
        <f t="shared" si="2300"/>
        <v>#REF!</v>
      </c>
      <c r="BY746" s="89"/>
      <c r="BZ746" s="124" t="e">
        <f t="shared" si="2252"/>
        <v>#REF!</v>
      </c>
      <c r="CA746" s="90" t="e">
        <f>BZ746/BZ713</f>
        <v>#REF!</v>
      </c>
      <c r="CB746" s="60"/>
      <c r="CC746" s="122" t="e">
        <f t="shared" ref="CC746:CN746" si="2301">((CC713*$G746*--(AND($BF746=0,$BG746=0))+$BF746+CC713*$BG746)*--(CC$3&gt;=$BH746))*(1+$BJ746*--(CC$3&gt;=$BK746))*--(IFERROR(MOD(MONTH(CC$3),$BI746),0)=0)</f>
        <v>#REF!</v>
      </c>
      <c r="CD746" s="122" t="e">
        <f t="shared" si="2301"/>
        <v>#REF!</v>
      </c>
      <c r="CE746" s="122" t="e">
        <f t="shared" si="2301"/>
        <v>#REF!</v>
      </c>
      <c r="CF746" s="122" t="e">
        <f t="shared" si="2301"/>
        <v>#REF!</v>
      </c>
      <c r="CG746" s="122" t="e">
        <f t="shared" si="2301"/>
        <v>#REF!</v>
      </c>
      <c r="CH746" s="122" t="e">
        <f t="shared" si="2301"/>
        <v>#REF!</v>
      </c>
      <c r="CI746" s="122" t="e">
        <f t="shared" si="2301"/>
        <v>#REF!</v>
      </c>
      <c r="CJ746" s="122" t="e">
        <f t="shared" si="2301"/>
        <v>#REF!</v>
      </c>
      <c r="CK746" s="122" t="e">
        <f t="shared" si="2301"/>
        <v>#REF!</v>
      </c>
      <c r="CL746" s="122" t="e">
        <f t="shared" si="2301"/>
        <v>#REF!</v>
      </c>
      <c r="CM746" s="122" t="e">
        <f t="shared" si="2301"/>
        <v>#REF!</v>
      </c>
      <c r="CN746" s="122" t="e">
        <f t="shared" si="2301"/>
        <v>#REF!</v>
      </c>
      <c r="CO746" s="89"/>
      <c r="CP746" s="124" t="e">
        <f t="shared" si="2254"/>
        <v>#REF!</v>
      </c>
      <c r="CQ746" s="90" t="e">
        <f>CP746/CP713</f>
        <v>#REF!</v>
      </c>
    </row>
    <row r="747" spans="1:95" ht="10.5" customHeight="1" outlineLevel="1" x14ac:dyDescent="0.25">
      <c r="A747" s="70" t="str">
        <f t="shared" si="2293"/>
        <v>DespesaFérias</v>
      </c>
      <c r="B747" s="114" t="s">
        <v>53</v>
      </c>
      <c r="C747" s="78" t="s">
        <v>109</v>
      </c>
      <c r="D747" s="89" t="s">
        <v>109</v>
      </c>
      <c r="E747" s="89" t="e">
        <f>D711</f>
        <v>#REF!</v>
      </c>
      <c r="F747" s="89"/>
      <c r="G747" s="90">
        <v>-9.8399946402394477E-3</v>
      </c>
      <c r="H747" s="89"/>
      <c r="I747" s="122">
        <v>0</v>
      </c>
      <c r="J747" s="122">
        <v>0</v>
      </c>
      <c r="K747" s="122">
        <v>0</v>
      </c>
      <c r="L747" s="122">
        <v>0</v>
      </c>
      <c r="M747" s="122">
        <v>0</v>
      </c>
      <c r="N747" s="122">
        <v>0</v>
      </c>
      <c r="O747" s="122">
        <v>0</v>
      </c>
      <c r="P747" s="122">
        <v>0</v>
      </c>
      <c r="Q747" s="122">
        <v>0</v>
      </c>
      <c r="R747" s="122">
        <v>0</v>
      </c>
      <c r="S747" s="122">
        <v>0</v>
      </c>
      <c r="T747" s="122">
        <v>0</v>
      </c>
      <c r="U747" s="89"/>
      <c r="V747" s="124">
        <f t="shared" si="2246"/>
        <v>0</v>
      </c>
      <c r="W747" s="90" t="e">
        <f>V747/V713</f>
        <v>#REF!</v>
      </c>
      <c r="X747" s="60"/>
      <c r="Y747" s="122">
        <v>0</v>
      </c>
      <c r="Z747" s="122">
        <v>0</v>
      </c>
      <c r="AA747" s="122">
        <v>0</v>
      </c>
      <c r="AB747" s="122">
        <v>0</v>
      </c>
      <c r="AC747" s="122">
        <v>0</v>
      </c>
      <c r="AD747" s="122">
        <v>0</v>
      </c>
      <c r="AE747" s="122" t="e">
        <f t="shared" ref="AE747:AJ747" si="2302">AE746*$BG747</f>
        <v>#REF!</v>
      </c>
      <c r="AF747" s="122" t="e">
        <f t="shared" si="2302"/>
        <v>#REF!</v>
      </c>
      <c r="AG747" s="122" t="e">
        <f t="shared" si="2302"/>
        <v>#REF!</v>
      </c>
      <c r="AH747" s="122" t="e">
        <f t="shared" si="2302"/>
        <v>#REF!</v>
      </c>
      <c r="AI747" s="122" t="e">
        <f t="shared" si="2302"/>
        <v>#REF!</v>
      </c>
      <c r="AJ747" s="122" t="e">
        <f t="shared" si="2302"/>
        <v>#REF!</v>
      </c>
      <c r="AK747" s="89"/>
      <c r="AL747" s="124" t="e">
        <f t="shared" si="2248"/>
        <v>#REF!</v>
      </c>
      <c r="AM747" s="90" t="e">
        <f>AL747/AL713</f>
        <v>#REF!</v>
      </c>
      <c r="AN747" s="60" t="e">
        <f>D711&amp;D747</f>
        <v>#REF!</v>
      </c>
      <c r="AO747" s="122" t="e">
        <f t="shared" ref="AO747:AZ747" si="2303">AO746*$BG747</f>
        <v>#REF!</v>
      </c>
      <c r="AP747" s="122" t="e">
        <f t="shared" si="2303"/>
        <v>#REF!</v>
      </c>
      <c r="AQ747" s="122" t="e">
        <f t="shared" si="2303"/>
        <v>#REF!</v>
      </c>
      <c r="AR747" s="122" t="e">
        <f t="shared" si="2303"/>
        <v>#REF!</v>
      </c>
      <c r="AS747" s="122" t="e">
        <f t="shared" si="2303"/>
        <v>#REF!</v>
      </c>
      <c r="AT747" s="122" t="e">
        <f t="shared" si="2303"/>
        <v>#REF!</v>
      </c>
      <c r="AU747" s="122" t="e">
        <f t="shared" si="2303"/>
        <v>#REF!</v>
      </c>
      <c r="AV747" s="122" t="e">
        <f t="shared" si="2303"/>
        <v>#REF!</v>
      </c>
      <c r="AW747" s="122" t="e">
        <f t="shared" si="2303"/>
        <v>#REF!</v>
      </c>
      <c r="AX747" s="122" t="e">
        <f t="shared" si="2303"/>
        <v>#REF!</v>
      </c>
      <c r="AY747" s="122" t="e">
        <f t="shared" si="2303"/>
        <v>#REF!</v>
      </c>
      <c r="AZ747" s="122" t="e">
        <f t="shared" si="2303"/>
        <v>#REF!</v>
      </c>
      <c r="BA747" s="89"/>
      <c r="BB747" s="124" t="e">
        <f t="shared" si="2250"/>
        <v>#REF!</v>
      </c>
      <c r="BC747" s="90" t="e">
        <f>BB747/BB713</f>
        <v>#REF!</v>
      </c>
      <c r="BD747" s="60"/>
      <c r="BE747" s="122">
        <f t="shared" ref="BE747:BG762" si="2304">INDEX($BE$4:$BK$115,MATCH($D747,$D$4:$D$115,0),MATCH(BE$475,$BE$4:$BK$4,0))</f>
        <v>0</v>
      </c>
      <c r="BF747" s="125">
        <f t="shared" si="2304"/>
        <v>0</v>
      </c>
      <c r="BG747" s="126">
        <f t="shared" si="2304"/>
        <v>2.7777777777777776E-2</v>
      </c>
      <c r="BH747" s="127" t="e">
        <f>BH713</f>
        <v>#REF!</v>
      </c>
      <c r="BI747" s="128">
        <f t="shared" ref="BI747:BK762" si="2305">INDEX($BE$4:$BK$115,MATCH($D747,$D$4:$D$115,0),MATCH(BI$475,$BE$4:$BK$4,0))</f>
        <v>0</v>
      </c>
      <c r="BJ747" s="126">
        <f t="shared" si="2305"/>
        <v>0</v>
      </c>
      <c r="BK747" s="127">
        <f t="shared" si="2305"/>
        <v>0</v>
      </c>
      <c r="BL747" s="60"/>
      <c r="BM747" s="122" t="e">
        <f t="shared" ref="BM747:BX747" si="2306">BM746*$BG747</f>
        <v>#REF!</v>
      </c>
      <c r="BN747" s="122" t="e">
        <f t="shared" si="2306"/>
        <v>#REF!</v>
      </c>
      <c r="BO747" s="122" t="e">
        <f t="shared" si="2306"/>
        <v>#REF!</v>
      </c>
      <c r="BP747" s="122" t="e">
        <f t="shared" si="2306"/>
        <v>#REF!</v>
      </c>
      <c r="BQ747" s="122" t="e">
        <f t="shared" si="2306"/>
        <v>#REF!</v>
      </c>
      <c r="BR747" s="122" t="e">
        <f t="shared" si="2306"/>
        <v>#REF!</v>
      </c>
      <c r="BS747" s="122" t="e">
        <f t="shared" si="2306"/>
        <v>#REF!</v>
      </c>
      <c r="BT747" s="122" t="e">
        <f t="shared" si="2306"/>
        <v>#REF!</v>
      </c>
      <c r="BU747" s="122" t="e">
        <f t="shared" si="2306"/>
        <v>#REF!</v>
      </c>
      <c r="BV747" s="122" t="e">
        <f t="shared" si="2306"/>
        <v>#REF!</v>
      </c>
      <c r="BW747" s="122" t="e">
        <f t="shared" si="2306"/>
        <v>#REF!</v>
      </c>
      <c r="BX747" s="122" t="e">
        <f t="shared" si="2306"/>
        <v>#REF!</v>
      </c>
      <c r="BY747" s="89"/>
      <c r="BZ747" s="124" t="e">
        <f t="shared" si="2252"/>
        <v>#REF!</v>
      </c>
      <c r="CA747" s="90" t="e">
        <f>BZ747/BZ713</f>
        <v>#REF!</v>
      </c>
      <c r="CB747" s="60"/>
      <c r="CC747" s="122" t="e">
        <f t="shared" ref="CC747:CN747" si="2307">CC746*$BG747</f>
        <v>#REF!</v>
      </c>
      <c r="CD747" s="122" t="e">
        <f t="shared" si="2307"/>
        <v>#REF!</v>
      </c>
      <c r="CE747" s="122" t="e">
        <f t="shared" si="2307"/>
        <v>#REF!</v>
      </c>
      <c r="CF747" s="122" t="e">
        <f t="shared" si="2307"/>
        <v>#REF!</v>
      </c>
      <c r="CG747" s="122" t="e">
        <f t="shared" si="2307"/>
        <v>#REF!</v>
      </c>
      <c r="CH747" s="122" t="e">
        <f t="shared" si="2307"/>
        <v>#REF!</v>
      </c>
      <c r="CI747" s="122" t="e">
        <f t="shared" si="2307"/>
        <v>#REF!</v>
      </c>
      <c r="CJ747" s="122" t="e">
        <f t="shared" si="2307"/>
        <v>#REF!</v>
      </c>
      <c r="CK747" s="122" t="e">
        <f t="shared" si="2307"/>
        <v>#REF!</v>
      </c>
      <c r="CL747" s="122" t="e">
        <f t="shared" si="2307"/>
        <v>#REF!</v>
      </c>
      <c r="CM747" s="122" t="e">
        <f t="shared" si="2307"/>
        <v>#REF!</v>
      </c>
      <c r="CN747" s="122" t="e">
        <f t="shared" si="2307"/>
        <v>#REF!</v>
      </c>
      <c r="CO747" s="89"/>
      <c r="CP747" s="124" t="e">
        <f t="shared" si="2254"/>
        <v>#REF!</v>
      </c>
      <c r="CQ747" s="90" t="e">
        <f>CP747/CP713</f>
        <v>#REF!</v>
      </c>
    </row>
    <row r="748" spans="1:95" ht="10.5" customHeight="1" outlineLevel="1" x14ac:dyDescent="0.25">
      <c r="A748" s="70" t="str">
        <f t="shared" si="2293"/>
        <v>Despesa13º salário</v>
      </c>
      <c r="B748" s="114" t="s">
        <v>53</v>
      </c>
      <c r="C748" s="78" t="s">
        <v>110</v>
      </c>
      <c r="D748" s="89" t="s">
        <v>110</v>
      </c>
      <c r="E748" s="89" t="e">
        <f>D711</f>
        <v>#REF!</v>
      </c>
      <c r="F748" s="89"/>
      <c r="G748" s="90">
        <v>0</v>
      </c>
      <c r="H748" s="89"/>
      <c r="I748" s="122">
        <v>0</v>
      </c>
      <c r="J748" s="122">
        <v>0</v>
      </c>
      <c r="K748" s="122">
        <v>0</v>
      </c>
      <c r="L748" s="122">
        <v>0</v>
      </c>
      <c r="M748" s="122">
        <v>0</v>
      </c>
      <c r="N748" s="122">
        <v>0</v>
      </c>
      <c r="O748" s="122">
        <v>0</v>
      </c>
      <c r="P748" s="122">
        <v>0</v>
      </c>
      <c r="Q748" s="122">
        <v>0</v>
      </c>
      <c r="R748" s="122">
        <v>0</v>
      </c>
      <c r="S748" s="122">
        <v>0</v>
      </c>
      <c r="T748" s="122">
        <v>0</v>
      </c>
      <c r="U748" s="89"/>
      <c r="V748" s="124">
        <f t="shared" si="2246"/>
        <v>0</v>
      </c>
      <c r="W748" s="90" t="e">
        <f>V748/V713</f>
        <v>#REF!</v>
      </c>
      <c r="X748" s="60"/>
      <c r="Y748" s="122">
        <v>0</v>
      </c>
      <c r="Z748" s="122">
        <v>0</v>
      </c>
      <c r="AA748" s="122">
        <v>0</v>
      </c>
      <c r="AB748" s="122">
        <v>0</v>
      </c>
      <c r="AC748" s="122">
        <v>0</v>
      </c>
      <c r="AD748" s="122">
        <v>0</v>
      </c>
      <c r="AE748" s="122" t="e">
        <f t="shared" ref="AE748:AJ748" si="2308">AE746*$BG748</f>
        <v>#REF!</v>
      </c>
      <c r="AF748" s="122" t="e">
        <f t="shared" si="2308"/>
        <v>#REF!</v>
      </c>
      <c r="AG748" s="122" t="e">
        <f t="shared" si="2308"/>
        <v>#REF!</v>
      </c>
      <c r="AH748" s="122" t="e">
        <f t="shared" si="2308"/>
        <v>#REF!</v>
      </c>
      <c r="AI748" s="122" t="e">
        <f t="shared" si="2308"/>
        <v>#REF!</v>
      </c>
      <c r="AJ748" s="122" t="e">
        <f t="shared" si="2308"/>
        <v>#REF!</v>
      </c>
      <c r="AK748" s="89"/>
      <c r="AL748" s="124" t="e">
        <f t="shared" si="2248"/>
        <v>#REF!</v>
      </c>
      <c r="AM748" s="90" t="e">
        <f>AL748/AL713</f>
        <v>#REF!</v>
      </c>
      <c r="AN748" s="60" t="e">
        <f>D711&amp;D748</f>
        <v>#REF!</v>
      </c>
      <c r="AO748" s="122" t="e">
        <f t="shared" ref="AO748:AZ748" si="2309">AO746*$BG748</f>
        <v>#REF!</v>
      </c>
      <c r="AP748" s="122" t="e">
        <f t="shared" si="2309"/>
        <v>#REF!</v>
      </c>
      <c r="AQ748" s="122" t="e">
        <f t="shared" si="2309"/>
        <v>#REF!</v>
      </c>
      <c r="AR748" s="122" t="e">
        <f t="shared" si="2309"/>
        <v>#REF!</v>
      </c>
      <c r="AS748" s="122" t="e">
        <f t="shared" si="2309"/>
        <v>#REF!</v>
      </c>
      <c r="AT748" s="122" t="e">
        <f t="shared" si="2309"/>
        <v>#REF!</v>
      </c>
      <c r="AU748" s="122" t="e">
        <f t="shared" si="2309"/>
        <v>#REF!</v>
      </c>
      <c r="AV748" s="122" t="e">
        <f t="shared" si="2309"/>
        <v>#REF!</v>
      </c>
      <c r="AW748" s="122" t="e">
        <f t="shared" si="2309"/>
        <v>#REF!</v>
      </c>
      <c r="AX748" s="122" t="e">
        <f t="shared" si="2309"/>
        <v>#REF!</v>
      </c>
      <c r="AY748" s="122" t="e">
        <f t="shared" si="2309"/>
        <v>#REF!</v>
      </c>
      <c r="AZ748" s="122" t="e">
        <f t="shared" si="2309"/>
        <v>#REF!</v>
      </c>
      <c r="BA748" s="89"/>
      <c r="BB748" s="124" t="e">
        <f t="shared" si="2250"/>
        <v>#REF!</v>
      </c>
      <c r="BC748" s="90" t="e">
        <f>BB748/BB713</f>
        <v>#REF!</v>
      </c>
      <c r="BD748" s="60"/>
      <c r="BE748" s="122">
        <f t="shared" si="2304"/>
        <v>0</v>
      </c>
      <c r="BF748" s="125">
        <f t="shared" si="2304"/>
        <v>0</v>
      </c>
      <c r="BG748" s="131">
        <f t="shared" si="2304"/>
        <v>8.3333333333333329E-2</v>
      </c>
      <c r="BH748" s="127" t="e">
        <f>BH713</f>
        <v>#REF!</v>
      </c>
      <c r="BI748" s="128">
        <f t="shared" si="2305"/>
        <v>0</v>
      </c>
      <c r="BJ748" s="126">
        <f t="shared" si="2305"/>
        <v>0</v>
      </c>
      <c r="BK748" s="127">
        <f t="shared" si="2305"/>
        <v>0</v>
      </c>
      <c r="BL748" s="60"/>
      <c r="BM748" s="122" t="e">
        <f t="shared" ref="BM748:BX748" si="2310">BM746*$BG748</f>
        <v>#REF!</v>
      </c>
      <c r="BN748" s="122" t="e">
        <f t="shared" si="2310"/>
        <v>#REF!</v>
      </c>
      <c r="BO748" s="122" t="e">
        <f t="shared" si="2310"/>
        <v>#REF!</v>
      </c>
      <c r="BP748" s="122" t="e">
        <f t="shared" si="2310"/>
        <v>#REF!</v>
      </c>
      <c r="BQ748" s="122" t="e">
        <f t="shared" si="2310"/>
        <v>#REF!</v>
      </c>
      <c r="BR748" s="122" t="e">
        <f t="shared" si="2310"/>
        <v>#REF!</v>
      </c>
      <c r="BS748" s="122" t="e">
        <f t="shared" si="2310"/>
        <v>#REF!</v>
      </c>
      <c r="BT748" s="122" t="e">
        <f t="shared" si="2310"/>
        <v>#REF!</v>
      </c>
      <c r="BU748" s="122" t="e">
        <f t="shared" si="2310"/>
        <v>#REF!</v>
      </c>
      <c r="BV748" s="122" t="e">
        <f t="shared" si="2310"/>
        <v>#REF!</v>
      </c>
      <c r="BW748" s="122" t="e">
        <f t="shared" si="2310"/>
        <v>#REF!</v>
      </c>
      <c r="BX748" s="122" t="e">
        <f t="shared" si="2310"/>
        <v>#REF!</v>
      </c>
      <c r="BY748" s="89"/>
      <c r="BZ748" s="124" t="e">
        <f t="shared" si="2252"/>
        <v>#REF!</v>
      </c>
      <c r="CA748" s="90" t="e">
        <f>BZ748/BZ713</f>
        <v>#REF!</v>
      </c>
      <c r="CB748" s="60"/>
      <c r="CC748" s="122" t="e">
        <f t="shared" ref="CC748:CN748" si="2311">CC746*$BG748</f>
        <v>#REF!</v>
      </c>
      <c r="CD748" s="122" t="e">
        <f t="shared" si="2311"/>
        <v>#REF!</v>
      </c>
      <c r="CE748" s="122" t="e">
        <f t="shared" si="2311"/>
        <v>#REF!</v>
      </c>
      <c r="CF748" s="122" t="e">
        <f t="shared" si="2311"/>
        <v>#REF!</v>
      </c>
      <c r="CG748" s="122" t="e">
        <f t="shared" si="2311"/>
        <v>#REF!</v>
      </c>
      <c r="CH748" s="122" t="e">
        <f t="shared" si="2311"/>
        <v>#REF!</v>
      </c>
      <c r="CI748" s="122" t="e">
        <f t="shared" si="2311"/>
        <v>#REF!</v>
      </c>
      <c r="CJ748" s="122" t="e">
        <f t="shared" si="2311"/>
        <v>#REF!</v>
      </c>
      <c r="CK748" s="122" t="e">
        <f t="shared" si="2311"/>
        <v>#REF!</v>
      </c>
      <c r="CL748" s="122" t="e">
        <f t="shared" si="2311"/>
        <v>#REF!</v>
      </c>
      <c r="CM748" s="122" t="e">
        <f t="shared" si="2311"/>
        <v>#REF!</v>
      </c>
      <c r="CN748" s="122" t="e">
        <f t="shared" si="2311"/>
        <v>#REF!</v>
      </c>
      <c r="CO748" s="89"/>
      <c r="CP748" s="124" t="e">
        <f t="shared" si="2254"/>
        <v>#REF!</v>
      </c>
      <c r="CQ748" s="90" t="e">
        <f>CP748/CP713</f>
        <v>#REF!</v>
      </c>
    </row>
    <row r="749" spans="1:95" ht="10.5" customHeight="1" outlineLevel="1" x14ac:dyDescent="0.25">
      <c r="A749" s="70" t="str">
        <f t="shared" si="2293"/>
        <v>DespesaEncargos</v>
      </c>
      <c r="B749" s="114" t="s">
        <v>53</v>
      </c>
      <c r="C749" s="78" t="s">
        <v>270</v>
      </c>
      <c r="D749" s="89" t="s">
        <v>111</v>
      </c>
      <c r="E749" s="89" t="e">
        <f>D711</f>
        <v>#REF!</v>
      </c>
      <c r="F749" s="89"/>
      <c r="G749" s="90">
        <v>-2.2443045611408079E-2</v>
      </c>
      <c r="H749" s="89"/>
      <c r="I749" s="122">
        <v>0</v>
      </c>
      <c r="J749" s="122">
        <v>0</v>
      </c>
      <c r="K749" s="122">
        <v>0</v>
      </c>
      <c r="L749" s="122">
        <v>0</v>
      </c>
      <c r="M749" s="122">
        <v>0</v>
      </c>
      <c r="N749" s="122">
        <v>0</v>
      </c>
      <c r="O749" s="122">
        <v>0</v>
      </c>
      <c r="P749" s="122">
        <v>0</v>
      </c>
      <c r="Q749" s="122">
        <v>0</v>
      </c>
      <c r="R749" s="122">
        <v>0</v>
      </c>
      <c r="S749" s="122">
        <v>0</v>
      </c>
      <c r="T749" s="122">
        <v>0</v>
      </c>
      <c r="U749" s="89"/>
      <c r="V749" s="124">
        <f t="shared" si="2246"/>
        <v>0</v>
      </c>
      <c r="W749" s="90" t="e">
        <f>V749/V713</f>
        <v>#REF!</v>
      </c>
      <c r="X749" s="60"/>
      <c r="Y749" s="122">
        <v>0</v>
      </c>
      <c r="Z749" s="122">
        <v>0</v>
      </c>
      <c r="AA749" s="122">
        <v>0</v>
      </c>
      <c r="AB749" s="122">
        <v>0</v>
      </c>
      <c r="AC749" s="122">
        <v>0</v>
      </c>
      <c r="AD749" s="122">
        <v>0</v>
      </c>
      <c r="AE749" s="122" t="e">
        <f t="shared" ref="AE749:AJ749" si="2312">SUM(AE746:AE748)*$BG749</f>
        <v>#REF!</v>
      </c>
      <c r="AF749" s="122" t="e">
        <f t="shared" si="2312"/>
        <v>#REF!</v>
      </c>
      <c r="AG749" s="122" t="e">
        <f t="shared" si="2312"/>
        <v>#REF!</v>
      </c>
      <c r="AH749" s="122" t="e">
        <f t="shared" si="2312"/>
        <v>#REF!</v>
      </c>
      <c r="AI749" s="122" t="e">
        <f t="shared" si="2312"/>
        <v>#REF!</v>
      </c>
      <c r="AJ749" s="122" t="e">
        <f t="shared" si="2312"/>
        <v>#REF!</v>
      </c>
      <c r="AK749" s="89"/>
      <c r="AL749" s="124" t="e">
        <f t="shared" si="2248"/>
        <v>#REF!</v>
      </c>
      <c r="AM749" s="90" t="e">
        <f>AL749/AL713</f>
        <v>#REF!</v>
      </c>
      <c r="AN749" s="60" t="e">
        <f>D711&amp;D749</f>
        <v>#REF!</v>
      </c>
      <c r="AO749" s="122" t="e">
        <f t="shared" ref="AO749:AZ749" si="2313">SUM(AO746:AO748)*$BG749</f>
        <v>#REF!</v>
      </c>
      <c r="AP749" s="122" t="e">
        <f t="shared" si="2313"/>
        <v>#REF!</v>
      </c>
      <c r="AQ749" s="122" t="e">
        <f t="shared" si="2313"/>
        <v>#REF!</v>
      </c>
      <c r="AR749" s="122" t="e">
        <f t="shared" si="2313"/>
        <v>#REF!</v>
      </c>
      <c r="AS749" s="122" t="e">
        <f t="shared" si="2313"/>
        <v>#REF!</v>
      </c>
      <c r="AT749" s="122" t="e">
        <f t="shared" si="2313"/>
        <v>#REF!</v>
      </c>
      <c r="AU749" s="122" t="e">
        <f t="shared" si="2313"/>
        <v>#REF!</v>
      </c>
      <c r="AV749" s="122" t="e">
        <f t="shared" si="2313"/>
        <v>#REF!</v>
      </c>
      <c r="AW749" s="122" t="e">
        <f t="shared" si="2313"/>
        <v>#REF!</v>
      </c>
      <c r="AX749" s="122" t="e">
        <f t="shared" si="2313"/>
        <v>#REF!</v>
      </c>
      <c r="AY749" s="122" t="e">
        <f t="shared" si="2313"/>
        <v>#REF!</v>
      </c>
      <c r="AZ749" s="122" t="e">
        <f t="shared" si="2313"/>
        <v>#REF!</v>
      </c>
      <c r="BA749" s="89"/>
      <c r="BB749" s="124" t="e">
        <f t="shared" si="2250"/>
        <v>#REF!</v>
      </c>
      <c r="BC749" s="90" t="e">
        <f>BB749/BB713</f>
        <v>#REF!</v>
      </c>
      <c r="BD749" s="60"/>
      <c r="BE749" s="122" t="str">
        <f t="shared" si="2304"/>
        <v>INSS + FGTS</v>
      </c>
      <c r="BF749" s="125">
        <f t="shared" si="2304"/>
        <v>0</v>
      </c>
      <c r="BG749" s="131">
        <f t="shared" si="2304"/>
        <v>0.35800000000000004</v>
      </c>
      <c r="BH749" s="127" t="e">
        <f>BH713</f>
        <v>#REF!</v>
      </c>
      <c r="BI749" s="128">
        <f t="shared" si="2305"/>
        <v>0</v>
      </c>
      <c r="BJ749" s="126">
        <f t="shared" si="2305"/>
        <v>0</v>
      </c>
      <c r="BK749" s="127">
        <f t="shared" si="2305"/>
        <v>0</v>
      </c>
      <c r="BL749" s="60"/>
      <c r="BM749" s="122" t="e">
        <f t="shared" ref="BM749:BX749" si="2314">SUM(BM746:BM748)*$BG749</f>
        <v>#REF!</v>
      </c>
      <c r="BN749" s="122" t="e">
        <f t="shared" si="2314"/>
        <v>#REF!</v>
      </c>
      <c r="BO749" s="122" t="e">
        <f t="shared" si="2314"/>
        <v>#REF!</v>
      </c>
      <c r="BP749" s="122" t="e">
        <f t="shared" si="2314"/>
        <v>#REF!</v>
      </c>
      <c r="BQ749" s="122" t="e">
        <f t="shared" si="2314"/>
        <v>#REF!</v>
      </c>
      <c r="BR749" s="122" t="e">
        <f t="shared" si="2314"/>
        <v>#REF!</v>
      </c>
      <c r="BS749" s="122" t="e">
        <f t="shared" si="2314"/>
        <v>#REF!</v>
      </c>
      <c r="BT749" s="122" t="e">
        <f t="shared" si="2314"/>
        <v>#REF!</v>
      </c>
      <c r="BU749" s="122" t="e">
        <f t="shared" si="2314"/>
        <v>#REF!</v>
      </c>
      <c r="BV749" s="122" t="e">
        <f t="shared" si="2314"/>
        <v>#REF!</v>
      </c>
      <c r="BW749" s="122" t="e">
        <f t="shared" si="2314"/>
        <v>#REF!</v>
      </c>
      <c r="BX749" s="122" t="e">
        <f t="shared" si="2314"/>
        <v>#REF!</v>
      </c>
      <c r="BY749" s="89"/>
      <c r="BZ749" s="124" t="e">
        <f t="shared" si="2252"/>
        <v>#REF!</v>
      </c>
      <c r="CA749" s="90" t="e">
        <f>BZ749/BZ713</f>
        <v>#REF!</v>
      </c>
      <c r="CB749" s="60"/>
      <c r="CC749" s="122" t="e">
        <f t="shared" ref="CC749:CN749" si="2315">SUM(CC746:CC748)*$BG749</f>
        <v>#REF!</v>
      </c>
      <c r="CD749" s="122" t="e">
        <f t="shared" si="2315"/>
        <v>#REF!</v>
      </c>
      <c r="CE749" s="122" t="e">
        <f t="shared" si="2315"/>
        <v>#REF!</v>
      </c>
      <c r="CF749" s="122" t="e">
        <f t="shared" si="2315"/>
        <v>#REF!</v>
      </c>
      <c r="CG749" s="122" t="e">
        <f t="shared" si="2315"/>
        <v>#REF!</v>
      </c>
      <c r="CH749" s="122" t="e">
        <f t="shared" si="2315"/>
        <v>#REF!</v>
      </c>
      <c r="CI749" s="122" t="e">
        <f t="shared" si="2315"/>
        <v>#REF!</v>
      </c>
      <c r="CJ749" s="122" t="e">
        <f t="shared" si="2315"/>
        <v>#REF!</v>
      </c>
      <c r="CK749" s="122" t="e">
        <f t="shared" si="2315"/>
        <v>#REF!</v>
      </c>
      <c r="CL749" s="122" t="e">
        <f t="shared" si="2315"/>
        <v>#REF!</v>
      </c>
      <c r="CM749" s="122" t="e">
        <f t="shared" si="2315"/>
        <v>#REF!</v>
      </c>
      <c r="CN749" s="122" t="e">
        <f t="shared" si="2315"/>
        <v>#REF!</v>
      </c>
      <c r="CO749" s="89"/>
      <c r="CP749" s="124" t="e">
        <f t="shared" si="2254"/>
        <v>#REF!</v>
      </c>
      <c r="CQ749" s="90" t="e">
        <f>CP749/CP713</f>
        <v>#REF!</v>
      </c>
    </row>
    <row r="750" spans="1:95" ht="10.5" customHeight="1" outlineLevel="1" x14ac:dyDescent="0.25">
      <c r="A750" s="70" t="str">
        <f t="shared" si="2293"/>
        <v>DespesaRescisões</v>
      </c>
      <c r="B750" s="114" t="s">
        <v>53</v>
      </c>
      <c r="C750" s="78" t="s">
        <v>112</v>
      </c>
      <c r="D750" s="89" t="s">
        <v>112</v>
      </c>
      <c r="E750" s="89" t="e">
        <f>D711</f>
        <v>#REF!</v>
      </c>
      <c r="F750" s="89"/>
      <c r="G750" s="90">
        <v>-1.4817939530762681E-2</v>
      </c>
      <c r="H750" s="89"/>
      <c r="I750" s="122">
        <v>0</v>
      </c>
      <c r="J750" s="122">
        <v>0</v>
      </c>
      <c r="K750" s="122">
        <v>0</v>
      </c>
      <c r="L750" s="122">
        <v>0</v>
      </c>
      <c r="M750" s="122">
        <v>0</v>
      </c>
      <c r="N750" s="122">
        <v>0</v>
      </c>
      <c r="O750" s="122">
        <v>0</v>
      </c>
      <c r="P750" s="122">
        <v>0</v>
      </c>
      <c r="Q750" s="122">
        <v>0</v>
      </c>
      <c r="R750" s="122">
        <v>0</v>
      </c>
      <c r="S750" s="122">
        <v>0</v>
      </c>
      <c r="T750" s="122">
        <v>0</v>
      </c>
      <c r="U750" s="89"/>
      <c r="V750" s="124">
        <f t="shared" si="2246"/>
        <v>0</v>
      </c>
      <c r="W750" s="90" t="e">
        <f>V750/V713</f>
        <v>#REF!</v>
      </c>
      <c r="X750" s="60"/>
      <c r="Y750" s="122">
        <v>0</v>
      </c>
      <c r="Z750" s="122">
        <v>0</v>
      </c>
      <c r="AA750" s="122">
        <v>0</v>
      </c>
      <c r="AB750" s="122">
        <v>0</v>
      </c>
      <c r="AC750" s="122">
        <v>0</v>
      </c>
      <c r="AD750" s="122">
        <v>0</v>
      </c>
      <c r="AE750" s="122" t="e">
        <f>((AE713*$G750*--(AND($BF750=0,$BG750=0))+$BF750+AE713*$BG750)*--(AE$3&gt;=$BH750))*(1+$BJ750*--(AE$3&gt;=$BK750))*--(IFERROR(MOD(MONTH(AE$3),$BI750),0)=0)</f>
        <v>#REF!</v>
      </c>
      <c r="AF750" s="122" t="e">
        <f>((AF713*$G750*--(AND($BF750=0,$BG750=0))+$BF750+AF713*$BG750)*--(AF$3&gt;=$BH750))*(1+$BJ750*--(AF$3&gt;=$BK750))*--(IFERROR(MOD(MONTH(AF$3),$BI750),0)=0)</f>
        <v>#REF!</v>
      </c>
      <c r="AG750" s="122" t="e">
        <f>((AG713*$G750*--(AND($BF750=0,$BG750=0))+$BF750+AG713*$BG750)*--(AG$3&gt;=$BH750))*(1+$BJ750*--(AG$3&gt;=$BK750))*--(IFERROR(MOD(MONTH(AG$3),$BI750),0)=0)</f>
        <v>#REF!</v>
      </c>
      <c r="AH750" s="122" t="e">
        <f>((AH713*$G750*--(AND($BF750=0,$BG750=0))+$BF750+AH713*$BG750)*--(AH$3&gt;=$BH750))*(1+$BJ750*--(AH$3&gt;=$BK750))*--(IFERROR(MOD(ROUND((AH$3-$BH750)/30,0),$BI750),0)=0)</f>
        <v>#REF!</v>
      </c>
      <c r="AI750" s="122" t="e">
        <f>((AI713*$G750*--(AND($BF750=0,$BG750=0))+$BF750+AI713*$BG750)*--(AI$3&gt;=$BH750))*(1+$BJ750*--(AI$3&gt;=$BK750))*--(IFERROR(MOD(ROUND((AI$3-$BH750)/30,0),$BI750),0)=0)</f>
        <v>#REF!</v>
      </c>
      <c r="AJ750" s="122" t="e">
        <f>((AJ713*$G750*--(AND($BF750=0,$BG750=0))+$BF750+AJ713*$BG750)*--(AJ$3&gt;=$BH750))*(1+$BJ750*--(AJ$3&gt;=$BK750))*--(IFERROR(MOD(ROUND((AJ$3-$BH750)/30,0),$BI750),0)=0)</f>
        <v>#REF!</v>
      </c>
      <c r="AK750" s="89"/>
      <c r="AL750" s="124" t="e">
        <f t="shared" si="2248"/>
        <v>#REF!</v>
      </c>
      <c r="AM750" s="90" t="e">
        <f>AL750/AL713</f>
        <v>#REF!</v>
      </c>
      <c r="AN750" s="60" t="e">
        <f>D711&amp;D750</f>
        <v>#REF!</v>
      </c>
      <c r="AO750" s="122" t="e">
        <f t="shared" ref="AO750:AZ750" si="2316">((AO713*$G750*--(AND($BF750=0,$BG750=0))+$BF750+AO713*$BG750)*--(AO$3&gt;=$BH750))*(1+$BJ750*--(AO$3&gt;=$BK750))*--(IFERROR(MOD(ROUND((AO$3-$BH750)/30,0),$BI750),0)=0)</f>
        <v>#REF!</v>
      </c>
      <c r="AP750" s="122" t="e">
        <f t="shared" si="2316"/>
        <v>#REF!</v>
      </c>
      <c r="AQ750" s="122" t="e">
        <f t="shared" si="2316"/>
        <v>#REF!</v>
      </c>
      <c r="AR750" s="122" t="e">
        <f t="shared" si="2316"/>
        <v>#REF!</v>
      </c>
      <c r="AS750" s="122" t="e">
        <f t="shared" si="2316"/>
        <v>#REF!</v>
      </c>
      <c r="AT750" s="122" t="e">
        <f t="shared" si="2316"/>
        <v>#REF!</v>
      </c>
      <c r="AU750" s="122" t="e">
        <f t="shared" si="2316"/>
        <v>#REF!</v>
      </c>
      <c r="AV750" s="122" t="e">
        <f t="shared" si="2316"/>
        <v>#REF!</v>
      </c>
      <c r="AW750" s="122" t="e">
        <f t="shared" si="2316"/>
        <v>#REF!</v>
      </c>
      <c r="AX750" s="122" t="e">
        <f t="shared" si="2316"/>
        <v>#REF!</v>
      </c>
      <c r="AY750" s="122" t="e">
        <f t="shared" si="2316"/>
        <v>#REF!</v>
      </c>
      <c r="AZ750" s="122" t="e">
        <f t="shared" si="2316"/>
        <v>#REF!</v>
      </c>
      <c r="BA750" s="89"/>
      <c r="BB750" s="124" t="e">
        <f t="shared" si="2250"/>
        <v>#REF!</v>
      </c>
      <c r="BC750" s="90" t="e">
        <f>BB750/BB713</f>
        <v>#REF!</v>
      </c>
      <c r="BD750" s="60"/>
      <c r="BE750" s="122" t="str">
        <f t="shared" si="2304"/>
        <v>Previsão</v>
      </c>
      <c r="BF750" s="125">
        <f t="shared" si="2304"/>
        <v>0</v>
      </c>
      <c r="BG750" s="126">
        <f t="shared" si="2304"/>
        <v>0</v>
      </c>
      <c r="BH750" s="127" t="e">
        <f>EDATE(BH713,6)</f>
        <v>#REF!</v>
      </c>
      <c r="BI750" s="128">
        <f t="shared" si="2305"/>
        <v>6</v>
      </c>
      <c r="BJ750" s="126">
        <f t="shared" si="2305"/>
        <v>0</v>
      </c>
      <c r="BK750" s="127">
        <f t="shared" si="2305"/>
        <v>0</v>
      </c>
      <c r="BL750" s="60"/>
      <c r="BM750" s="122" t="e">
        <f t="shared" ref="BM750:BX750" si="2317">((BM713*$G750*--(AND($BF750=0,$BG750=0))+$BF750+BM713*$BG750)*--(BM$3&gt;=$BH750))*(1+$BJ750*--(BM$3&gt;=$BK750))*--(IFERROR(MOD(ROUND((BM$3-$BH750)/30,0),$BI750),0)=0)</f>
        <v>#REF!</v>
      </c>
      <c r="BN750" s="122" t="e">
        <f t="shared" si="2317"/>
        <v>#REF!</v>
      </c>
      <c r="BO750" s="122" t="e">
        <f t="shared" si="2317"/>
        <v>#REF!</v>
      </c>
      <c r="BP750" s="122" t="e">
        <f t="shared" si="2317"/>
        <v>#REF!</v>
      </c>
      <c r="BQ750" s="122" t="e">
        <f t="shared" si="2317"/>
        <v>#REF!</v>
      </c>
      <c r="BR750" s="122" t="e">
        <f t="shared" si="2317"/>
        <v>#REF!</v>
      </c>
      <c r="BS750" s="122" t="e">
        <f t="shared" si="2317"/>
        <v>#REF!</v>
      </c>
      <c r="BT750" s="122" t="e">
        <f t="shared" si="2317"/>
        <v>#REF!</v>
      </c>
      <c r="BU750" s="122" t="e">
        <f t="shared" si="2317"/>
        <v>#REF!</v>
      </c>
      <c r="BV750" s="122" t="e">
        <f t="shared" si="2317"/>
        <v>#REF!</v>
      </c>
      <c r="BW750" s="122" t="e">
        <f t="shared" si="2317"/>
        <v>#REF!</v>
      </c>
      <c r="BX750" s="122" t="e">
        <f t="shared" si="2317"/>
        <v>#REF!</v>
      </c>
      <c r="BY750" s="89"/>
      <c r="BZ750" s="124" t="e">
        <f t="shared" si="2252"/>
        <v>#REF!</v>
      </c>
      <c r="CA750" s="90" t="e">
        <f>BZ750/BZ713</f>
        <v>#REF!</v>
      </c>
      <c r="CB750" s="60"/>
      <c r="CC750" s="122" t="e">
        <f t="shared" ref="CC750:CN750" si="2318">((CC713*$G750*--(AND($BF750=0,$BG750=0))+$BF750+CC713*$BG750)*--(CC$3&gt;=$BH750))*(1+$BJ750*--(CC$3&gt;=$BK750))*--(IFERROR(MOD(ROUND((CC$3-$BH750)/30,0),$BI750),0)=0)</f>
        <v>#REF!</v>
      </c>
      <c r="CD750" s="122" t="e">
        <f t="shared" si="2318"/>
        <v>#REF!</v>
      </c>
      <c r="CE750" s="122" t="e">
        <f t="shared" si="2318"/>
        <v>#REF!</v>
      </c>
      <c r="CF750" s="122" t="e">
        <f t="shared" si="2318"/>
        <v>#REF!</v>
      </c>
      <c r="CG750" s="122" t="e">
        <f t="shared" si="2318"/>
        <v>#REF!</v>
      </c>
      <c r="CH750" s="122" t="e">
        <f t="shared" si="2318"/>
        <v>#REF!</v>
      </c>
      <c r="CI750" s="122" t="e">
        <f t="shared" si="2318"/>
        <v>#REF!</v>
      </c>
      <c r="CJ750" s="122" t="e">
        <f t="shared" si="2318"/>
        <v>#REF!</v>
      </c>
      <c r="CK750" s="122" t="e">
        <f t="shared" si="2318"/>
        <v>#REF!</v>
      </c>
      <c r="CL750" s="122" t="e">
        <f t="shared" si="2318"/>
        <v>#REF!</v>
      </c>
      <c r="CM750" s="122" t="e">
        <f t="shared" si="2318"/>
        <v>#REF!</v>
      </c>
      <c r="CN750" s="122" t="e">
        <f t="shared" si="2318"/>
        <v>#REF!</v>
      </c>
      <c r="CO750" s="89"/>
      <c r="CP750" s="124" t="e">
        <f t="shared" si="2254"/>
        <v>#REF!</v>
      </c>
      <c r="CQ750" s="90" t="e">
        <f>CP750/CP713</f>
        <v>#REF!</v>
      </c>
    </row>
    <row r="751" spans="1:95" ht="10.5" customHeight="1" outlineLevel="1" x14ac:dyDescent="0.25">
      <c r="A751" s="70" t="str">
        <f t="shared" si="2293"/>
        <v>DespesaBenefícios</v>
      </c>
      <c r="B751" s="114" t="s">
        <v>53</v>
      </c>
      <c r="C751" s="78" t="s">
        <v>273</v>
      </c>
      <c r="D751" s="89" t="s">
        <v>113</v>
      </c>
      <c r="E751" s="89" t="e">
        <f>D711</f>
        <v>#REF!</v>
      </c>
      <c r="F751" s="89"/>
      <c r="G751" s="90">
        <v>-6.5484069127455968E-2</v>
      </c>
      <c r="H751" s="89"/>
      <c r="I751" s="122">
        <v>0</v>
      </c>
      <c r="J751" s="122">
        <v>0</v>
      </c>
      <c r="K751" s="122">
        <v>0</v>
      </c>
      <c r="L751" s="122">
        <v>0</v>
      </c>
      <c r="M751" s="122">
        <v>0</v>
      </c>
      <c r="N751" s="122">
        <v>0</v>
      </c>
      <c r="O751" s="122">
        <v>0</v>
      </c>
      <c r="P751" s="122">
        <v>0</v>
      </c>
      <c r="Q751" s="122">
        <v>0</v>
      </c>
      <c r="R751" s="122">
        <v>0</v>
      </c>
      <c r="S751" s="122">
        <v>0</v>
      </c>
      <c r="T751" s="122">
        <v>0</v>
      </c>
      <c r="U751" s="89"/>
      <c r="V751" s="124">
        <f t="shared" si="2246"/>
        <v>0</v>
      </c>
      <c r="W751" s="90" t="e">
        <f>V751/V713</f>
        <v>#REF!</v>
      </c>
      <c r="X751" s="60"/>
      <c r="Y751" s="122">
        <v>0</v>
      </c>
      <c r="Z751" s="122">
        <v>0</v>
      </c>
      <c r="AA751" s="122">
        <v>0</v>
      </c>
      <c r="AB751" s="122">
        <v>0</v>
      </c>
      <c r="AC751" s="122">
        <v>0</v>
      </c>
      <c r="AD751" s="122">
        <v>0</v>
      </c>
      <c r="AE751" s="122" t="e">
        <f t="shared" ref="AE751:AJ751" si="2319">((AE713*$G751*--(AND($BF751=0,$BG751=0))+$BF751+AE713*$BG751)*--(AE$3&gt;=$BH751))*(1+$BJ751*--(AE$3&gt;=$BK751))*--(IFERROR(MOD(MONTH(AE$3),$BI751),0)=0)</f>
        <v>#REF!</v>
      </c>
      <c r="AF751" s="122" t="e">
        <f t="shared" si="2319"/>
        <v>#REF!</v>
      </c>
      <c r="AG751" s="122" t="e">
        <f t="shared" si="2319"/>
        <v>#REF!</v>
      </c>
      <c r="AH751" s="122" t="e">
        <f t="shared" si="2319"/>
        <v>#REF!</v>
      </c>
      <c r="AI751" s="122" t="e">
        <f t="shared" si="2319"/>
        <v>#REF!</v>
      </c>
      <c r="AJ751" s="122" t="e">
        <f t="shared" si="2319"/>
        <v>#REF!</v>
      </c>
      <c r="AK751" s="89"/>
      <c r="AL751" s="124" t="e">
        <f t="shared" si="2248"/>
        <v>#REF!</v>
      </c>
      <c r="AM751" s="90" t="e">
        <f>AL751/AL713</f>
        <v>#REF!</v>
      </c>
      <c r="AN751" s="60" t="e">
        <f>D711&amp;D751</f>
        <v>#REF!</v>
      </c>
      <c r="AO751" s="122" t="e">
        <f t="shared" ref="AO751:AZ751" si="2320">((AO713*$G751*--(AND($BF751=0,$BG751=0))+$BF751+AO713*$BG751)*--(AO$3&gt;=$BH751))*(1+$BJ751*--(AO$3&gt;=$BK751))*--(IFERROR(MOD(MONTH(AO$3),$BI751),0)=0)</f>
        <v>#REF!</v>
      </c>
      <c r="AP751" s="122" t="e">
        <f t="shared" si="2320"/>
        <v>#REF!</v>
      </c>
      <c r="AQ751" s="122" t="e">
        <f t="shared" si="2320"/>
        <v>#REF!</v>
      </c>
      <c r="AR751" s="122" t="e">
        <f t="shared" si="2320"/>
        <v>#REF!</v>
      </c>
      <c r="AS751" s="122" t="e">
        <f t="shared" si="2320"/>
        <v>#REF!</v>
      </c>
      <c r="AT751" s="122" t="e">
        <f t="shared" si="2320"/>
        <v>#REF!</v>
      </c>
      <c r="AU751" s="122" t="e">
        <f t="shared" si="2320"/>
        <v>#REF!</v>
      </c>
      <c r="AV751" s="122" t="e">
        <f t="shared" si="2320"/>
        <v>#REF!</v>
      </c>
      <c r="AW751" s="122" t="e">
        <f t="shared" si="2320"/>
        <v>#REF!</v>
      </c>
      <c r="AX751" s="122" t="e">
        <f t="shared" si="2320"/>
        <v>#REF!</v>
      </c>
      <c r="AY751" s="122" t="e">
        <f t="shared" si="2320"/>
        <v>#REF!</v>
      </c>
      <c r="AZ751" s="122" t="e">
        <f t="shared" si="2320"/>
        <v>#REF!</v>
      </c>
      <c r="BA751" s="89"/>
      <c r="BB751" s="124" t="e">
        <f t="shared" si="2250"/>
        <v>#REF!</v>
      </c>
      <c r="BC751" s="90" t="e">
        <f>BB751/BB713</f>
        <v>#REF!</v>
      </c>
      <c r="BD751" s="60"/>
      <c r="BE751" s="122" t="str">
        <f t="shared" si="2304"/>
        <v>Assist médica + VR + VT</v>
      </c>
      <c r="BF751" s="125">
        <f t="shared" si="2304"/>
        <v>-6812.3159999999998</v>
      </c>
      <c r="BG751" s="126">
        <f t="shared" si="2304"/>
        <v>0</v>
      </c>
      <c r="BH751" s="127" t="e">
        <f>BH713</f>
        <v>#REF!</v>
      </c>
      <c r="BI751" s="128">
        <f t="shared" si="2305"/>
        <v>0</v>
      </c>
      <c r="BJ751" s="126">
        <f t="shared" si="2305"/>
        <v>0</v>
      </c>
      <c r="BK751" s="127">
        <f t="shared" si="2305"/>
        <v>0</v>
      </c>
      <c r="BL751" s="60"/>
      <c r="BM751" s="122" t="e">
        <f t="shared" ref="BM751:BX751" si="2321">((BM713*$G751*--(AND($BF751=0,$BG751=0))+$BF751+BM713*$BG751)*--(BM$3&gt;=$BH751))*(1+$BJ751*--(BM$3&gt;=$BK751))*--(IFERROR(MOD(MONTH(BM$3),$BI751),0)=0)</f>
        <v>#REF!</v>
      </c>
      <c r="BN751" s="122" t="e">
        <f t="shared" si="2321"/>
        <v>#REF!</v>
      </c>
      <c r="BO751" s="122" t="e">
        <f t="shared" si="2321"/>
        <v>#REF!</v>
      </c>
      <c r="BP751" s="122" t="e">
        <f t="shared" si="2321"/>
        <v>#REF!</v>
      </c>
      <c r="BQ751" s="122" t="e">
        <f t="shared" si="2321"/>
        <v>#REF!</v>
      </c>
      <c r="BR751" s="122" t="e">
        <f t="shared" si="2321"/>
        <v>#REF!</v>
      </c>
      <c r="BS751" s="122" t="e">
        <f t="shared" si="2321"/>
        <v>#REF!</v>
      </c>
      <c r="BT751" s="122" t="e">
        <f t="shared" si="2321"/>
        <v>#REF!</v>
      </c>
      <c r="BU751" s="122" t="e">
        <f t="shared" si="2321"/>
        <v>#REF!</v>
      </c>
      <c r="BV751" s="122" t="e">
        <f t="shared" si="2321"/>
        <v>#REF!</v>
      </c>
      <c r="BW751" s="122" t="e">
        <f t="shared" si="2321"/>
        <v>#REF!</v>
      </c>
      <c r="BX751" s="122" t="e">
        <f t="shared" si="2321"/>
        <v>#REF!</v>
      </c>
      <c r="BY751" s="89"/>
      <c r="BZ751" s="124" t="e">
        <f t="shared" si="2252"/>
        <v>#REF!</v>
      </c>
      <c r="CA751" s="90" t="e">
        <f>BZ751/BZ713</f>
        <v>#REF!</v>
      </c>
      <c r="CB751" s="60"/>
      <c r="CC751" s="122" t="e">
        <f t="shared" ref="CC751:CN751" si="2322">((CC713*$G751*--(AND($BF751=0,$BG751=0))+$BF751+CC713*$BG751)*--(CC$3&gt;=$BH751))*(1+$BJ751*--(CC$3&gt;=$BK751))*--(IFERROR(MOD(MONTH(CC$3),$BI751),0)=0)</f>
        <v>#REF!</v>
      </c>
      <c r="CD751" s="122" t="e">
        <f t="shared" si="2322"/>
        <v>#REF!</v>
      </c>
      <c r="CE751" s="122" t="e">
        <f t="shared" si="2322"/>
        <v>#REF!</v>
      </c>
      <c r="CF751" s="122" t="e">
        <f t="shared" si="2322"/>
        <v>#REF!</v>
      </c>
      <c r="CG751" s="122" t="e">
        <f t="shared" si="2322"/>
        <v>#REF!</v>
      </c>
      <c r="CH751" s="122" t="e">
        <f t="shared" si="2322"/>
        <v>#REF!</v>
      </c>
      <c r="CI751" s="122" t="e">
        <f t="shared" si="2322"/>
        <v>#REF!</v>
      </c>
      <c r="CJ751" s="122" t="e">
        <f t="shared" si="2322"/>
        <v>#REF!</v>
      </c>
      <c r="CK751" s="122" t="e">
        <f t="shared" si="2322"/>
        <v>#REF!</v>
      </c>
      <c r="CL751" s="122" t="e">
        <f t="shared" si="2322"/>
        <v>#REF!</v>
      </c>
      <c r="CM751" s="122" t="e">
        <f t="shared" si="2322"/>
        <v>#REF!</v>
      </c>
      <c r="CN751" s="122" t="e">
        <f t="shared" si="2322"/>
        <v>#REF!</v>
      </c>
      <c r="CO751" s="89"/>
      <c r="CP751" s="124" t="e">
        <f t="shared" si="2254"/>
        <v>#REF!</v>
      </c>
      <c r="CQ751" s="90" t="e">
        <f>CP751/CP713</f>
        <v>#REF!</v>
      </c>
    </row>
    <row r="752" spans="1:95" ht="10.5" customHeight="1" outlineLevel="1" x14ac:dyDescent="0.25">
      <c r="A752" s="70" t="str">
        <f t="shared" si="2293"/>
        <v>DespesaComissões</v>
      </c>
      <c r="B752" s="114" t="s">
        <v>53</v>
      </c>
      <c r="C752" s="78" t="s">
        <v>114</v>
      </c>
      <c r="D752" s="89" t="s">
        <v>275</v>
      </c>
      <c r="E752" s="89" t="e">
        <f>D711</f>
        <v>#REF!</v>
      </c>
      <c r="F752" s="89"/>
      <c r="G752" s="90">
        <v>0</v>
      </c>
      <c r="H752" s="89"/>
      <c r="I752" s="122">
        <v>0</v>
      </c>
      <c r="J752" s="122">
        <v>0</v>
      </c>
      <c r="K752" s="122">
        <v>0</v>
      </c>
      <c r="L752" s="122">
        <v>0</v>
      </c>
      <c r="M752" s="122">
        <v>0</v>
      </c>
      <c r="N752" s="122">
        <v>0</v>
      </c>
      <c r="O752" s="122">
        <v>0</v>
      </c>
      <c r="P752" s="122">
        <v>0</v>
      </c>
      <c r="Q752" s="122">
        <v>0</v>
      </c>
      <c r="R752" s="122">
        <v>0</v>
      </c>
      <c r="S752" s="122">
        <v>0</v>
      </c>
      <c r="T752" s="122">
        <v>0</v>
      </c>
      <c r="U752" s="89"/>
      <c r="V752" s="124">
        <f t="shared" si="2246"/>
        <v>0</v>
      </c>
      <c r="W752" s="90" t="e">
        <f>V752/V713</f>
        <v>#REF!</v>
      </c>
      <c r="X752" s="60"/>
      <c r="Y752" s="122">
        <v>0</v>
      </c>
      <c r="Z752" s="122">
        <v>0</v>
      </c>
      <c r="AA752" s="122">
        <v>0</v>
      </c>
      <c r="AB752" s="122">
        <v>0</v>
      </c>
      <c r="AC752" s="122">
        <v>0</v>
      </c>
      <c r="AD752" s="122">
        <v>0</v>
      </c>
      <c r="AE752" s="122" t="e">
        <f t="shared" ref="AE752:AJ752" si="2323">((AE713*$G752*--(AND($BF752=0,$BG752=0))+$BF752+AE713*$BG752)*--(AE$3&gt;=$BH752))*(1+$BJ752*--(AE$3&gt;=$BK752))*--(IFERROR(MOD(MONTH(AE$3),$BI752),0)=0)</f>
        <v>#REF!</v>
      </c>
      <c r="AF752" s="122" t="e">
        <f t="shared" si="2323"/>
        <v>#REF!</v>
      </c>
      <c r="AG752" s="122" t="e">
        <f t="shared" si="2323"/>
        <v>#REF!</v>
      </c>
      <c r="AH752" s="122" t="e">
        <f t="shared" si="2323"/>
        <v>#REF!</v>
      </c>
      <c r="AI752" s="122" t="e">
        <f t="shared" si="2323"/>
        <v>#REF!</v>
      </c>
      <c r="AJ752" s="122" t="e">
        <f t="shared" si="2323"/>
        <v>#REF!</v>
      </c>
      <c r="AK752" s="89"/>
      <c r="AL752" s="124" t="e">
        <f t="shared" si="2248"/>
        <v>#REF!</v>
      </c>
      <c r="AM752" s="90" t="e">
        <f>AL752/AL713</f>
        <v>#REF!</v>
      </c>
      <c r="AN752" s="60" t="e">
        <f>D711&amp;D752</f>
        <v>#REF!</v>
      </c>
      <c r="AO752" s="122" t="e">
        <f t="shared" ref="AO752:AZ752" si="2324">((AO713*$G752*--(AND($BF752=0,$BG752=0))+$BF752+AO713*$BG752)*--(AO$3&gt;=$BH752))*(1+$BJ752*--(AO$3&gt;=$BK752))*--(IFERROR(MOD(MONTH(AO$3),$BI752),0)=0)</f>
        <v>#REF!</v>
      </c>
      <c r="AP752" s="122" t="e">
        <f t="shared" si="2324"/>
        <v>#REF!</v>
      </c>
      <c r="AQ752" s="122" t="e">
        <f t="shared" si="2324"/>
        <v>#REF!</v>
      </c>
      <c r="AR752" s="122" t="e">
        <f t="shared" si="2324"/>
        <v>#REF!</v>
      </c>
      <c r="AS752" s="122" t="e">
        <f t="shared" si="2324"/>
        <v>#REF!</v>
      </c>
      <c r="AT752" s="122" t="e">
        <f t="shared" si="2324"/>
        <v>#REF!</v>
      </c>
      <c r="AU752" s="122" t="e">
        <f t="shared" si="2324"/>
        <v>#REF!</v>
      </c>
      <c r="AV752" s="122" t="e">
        <f t="shared" si="2324"/>
        <v>#REF!</v>
      </c>
      <c r="AW752" s="122" t="e">
        <f t="shared" si="2324"/>
        <v>#REF!</v>
      </c>
      <c r="AX752" s="122" t="e">
        <f t="shared" si="2324"/>
        <v>#REF!</v>
      </c>
      <c r="AY752" s="122" t="e">
        <f t="shared" si="2324"/>
        <v>#REF!</v>
      </c>
      <c r="AZ752" s="122" t="e">
        <f t="shared" si="2324"/>
        <v>#REF!</v>
      </c>
      <c r="BA752" s="89"/>
      <c r="BB752" s="124" t="e">
        <f t="shared" si="2250"/>
        <v>#REF!</v>
      </c>
      <c r="BC752" s="90" t="e">
        <f>BB752/BB713</f>
        <v>#REF!</v>
      </c>
      <c r="BD752" s="60"/>
      <c r="BE752" s="122">
        <f t="shared" si="2304"/>
        <v>0</v>
      </c>
      <c r="BF752" s="125">
        <f t="shared" si="2304"/>
        <v>0</v>
      </c>
      <c r="BG752" s="131">
        <f t="shared" si="2304"/>
        <v>-0.05</v>
      </c>
      <c r="BH752" s="127" t="e">
        <f>BH713</f>
        <v>#REF!</v>
      </c>
      <c r="BI752" s="128">
        <f t="shared" si="2305"/>
        <v>0</v>
      </c>
      <c r="BJ752" s="126">
        <f t="shared" si="2305"/>
        <v>0</v>
      </c>
      <c r="BK752" s="127">
        <f t="shared" si="2305"/>
        <v>0</v>
      </c>
      <c r="BL752" s="60"/>
      <c r="BM752" s="122" t="e">
        <f t="shared" ref="BM752:BX752" si="2325">((BM713*$G752*--(AND($BF752=0,$BG752=0))+$BF752+BM713*$BG752)*--(BM$3&gt;=$BH752))*(1+$BJ752*--(BM$3&gt;=$BK752))*--(IFERROR(MOD(MONTH(BM$3),$BI752),0)=0)</f>
        <v>#REF!</v>
      </c>
      <c r="BN752" s="122" t="e">
        <f t="shared" si="2325"/>
        <v>#REF!</v>
      </c>
      <c r="BO752" s="122" t="e">
        <f t="shared" si="2325"/>
        <v>#REF!</v>
      </c>
      <c r="BP752" s="122" t="e">
        <f t="shared" si="2325"/>
        <v>#REF!</v>
      </c>
      <c r="BQ752" s="122" t="e">
        <f t="shared" si="2325"/>
        <v>#REF!</v>
      </c>
      <c r="BR752" s="122" t="e">
        <f t="shared" si="2325"/>
        <v>#REF!</v>
      </c>
      <c r="BS752" s="122" t="e">
        <f t="shared" si="2325"/>
        <v>#REF!</v>
      </c>
      <c r="BT752" s="122" t="e">
        <f t="shared" si="2325"/>
        <v>#REF!</v>
      </c>
      <c r="BU752" s="122" t="e">
        <f t="shared" si="2325"/>
        <v>#REF!</v>
      </c>
      <c r="BV752" s="122" t="e">
        <f t="shared" si="2325"/>
        <v>#REF!</v>
      </c>
      <c r="BW752" s="122" t="e">
        <f t="shared" si="2325"/>
        <v>#REF!</v>
      </c>
      <c r="BX752" s="122" t="e">
        <f t="shared" si="2325"/>
        <v>#REF!</v>
      </c>
      <c r="BY752" s="89"/>
      <c r="BZ752" s="124" t="e">
        <f t="shared" si="2252"/>
        <v>#REF!</v>
      </c>
      <c r="CA752" s="90" t="e">
        <f>BZ752/BZ713</f>
        <v>#REF!</v>
      </c>
      <c r="CB752" s="60"/>
      <c r="CC752" s="122" t="e">
        <f t="shared" ref="CC752:CN752" si="2326">((CC713*$G752*--(AND($BF752=0,$BG752=0))+$BF752+CC713*$BG752)*--(CC$3&gt;=$BH752))*(1+$BJ752*--(CC$3&gt;=$BK752))*--(IFERROR(MOD(MONTH(CC$3),$BI752),0)=0)</f>
        <v>#REF!</v>
      </c>
      <c r="CD752" s="122" t="e">
        <f t="shared" si="2326"/>
        <v>#REF!</v>
      </c>
      <c r="CE752" s="122" t="e">
        <f t="shared" si="2326"/>
        <v>#REF!</v>
      </c>
      <c r="CF752" s="122" t="e">
        <f t="shared" si="2326"/>
        <v>#REF!</v>
      </c>
      <c r="CG752" s="122" t="e">
        <f t="shared" si="2326"/>
        <v>#REF!</v>
      </c>
      <c r="CH752" s="122" t="e">
        <f t="shared" si="2326"/>
        <v>#REF!</v>
      </c>
      <c r="CI752" s="122" t="e">
        <f t="shared" si="2326"/>
        <v>#REF!</v>
      </c>
      <c r="CJ752" s="122" t="e">
        <f t="shared" si="2326"/>
        <v>#REF!</v>
      </c>
      <c r="CK752" s="122" t="e">
        <f t="shared" si="2326"/>
        <v>#REF!</v>
      </c>
      <c r="CL752" s="122" t="e">
        <f t="shared" si="2326"/>
        <v>#REF!</v>
      </c>
      <c r="CM752" s="122" t="e">
        <f t="shared" si="2326"/>
        <v>#REF!</v>
      </c>
      <c r="CN752" s="122" t="e">
        <f t="shared" si="2326"/>
        <v>#REF!</v>
      </c>
      <c r="CO752" s="89"/>
      <c r="CP752" s="124" t="e">
        <f t="shared" si="2254"/>
        <v>#REF!</v>
      </c>
      <c r="CQ752" s="90" t="e">
        <f>CP752/CP713</f>
        <v>#REF!</v>
      </c>
    </row>
    <row r="753" spans="1:95" ht="10.5" customHeight="1" outlineLevel="1" x14ac:dyDescent="0.25">
      <c r="A753" s="70" t="str">
        <f t="shared" si="2293"/>
        <v>DespesaOutras despesas de pessoal</v>
      </c>
      <c r="B753" s="114" t="s">
        <v>53</v>
      </c>
      <c r="C753" s="78" t="s">
        <v>276</v>
      </c>
      <c r="D753" s="89" t="s">
        <v>116</v>
      </c>
      <c r="E753" s="89" t="e">
        <f>D711</f>
        <v>#REF!</v>
      </c>
      <c r="F753" s="89"/>
      <c r="G753" s="90">
        <v>-7.0425783454351586E-3</v>
      </c>
      <c r="H753" s="89"/>
      <c r="I753" s="122">
        <v>0</v>
      </c>
      <c r="J753" s="122">
        <v>0</v>
      </c>
      <c r="K753" s="122">
        <v>0</v>
      </c>
      <c r="L753" s="122">
        <v>0</v>
      </c>
      <c r="M753" s="122">
        <v>0</v>
      </c>
      <c r="N753" s="122">
        <v>0</v>
      </c>
      <c r="O753" s="122">
        <v>0</v>
      </c>
      <c r="P753" s="122">
        <v>0</v>
      </c>
      <c r="Q753" s="122">
        <v>0</v>
      </c>
      <c r="R753" s="122">
        <v>0</v>
      </c>
      <c r="S753" s="122">
        <v>0</v>
      </c>
      <c r="T753" s="122">
        <v>0</v>
      </c>
      <c r="U753" s="89"/>
      <c r="V753" s="124">
        <f t="shared" si="2246"/>
        <v>0</v>
      </c>
      <c r="W753" s="90" t="e">
        <f>V753/V713</f>
        <v>#REF!</v>
      </c>
      <c r="X753" s="60"/>
      <c r="Y753" s="122">
        <v>0</v>
      </c>
      <c r="Z753" s="122">
        <v>0</v>
      </c>
      <c r="AA753" s="122">
        <v>0</v>
      </c>
      <c r="AB753" s="122">
        <v>0</v>
      </c>
      <c r="AC753" s="122">
        <v>0</v>
      </c>
      <c r="AD753" s="122">
        <v>0</v>
      </c>
      <c r="AE753" s="122" t="e">
        <f t="shared" ref="AE753:AJ753" si="2327">((AE713*$G753*--(AND($BF753=0,$BG753=0))+$BF753+AE713*$BG753)*--(AE$3&gt;=$BH753))*(1+$BJ753*--(AE$3&gt;=$BK753))*--(IFERROR(MOD(MONTH(AE$3),$BI753),0)=0)</f>
        <v>#REF!</v>
      </c>
      <c r="AF753" s="122" t="e">
        <f t="shared" si="2327"/>
        <v>#REF!</v>
      </c>
      <c r="AG753" s="122" t="e">
        <f t="shared" si="2327"/>
        <v>#REF!</v>
      </c>
      <c r="AH753" s="122" t="e">
        <f t="shared" si="2327"/>
        <v>#REF!</v>
      </c>
      <c r="AI753" s="122" t="e">
        <f t="shared" si="2327"/>
        <v>#REF!</v>
      </c>
      <c r="AJ753" s="122" t="e">
        <f t="shared" si="2327"/>
        <v>#REF!</v>
      </c>
      <c r="AK753" s="89"/>
      <c r="AL753" s="124" t="e">
        <f t="shared" si="2248"/>
        <v>#REF!</v>
      </c>
      <c r="AM753" s="90" t="e">
        <f>AL753/AL713</f>
        <v>#REF!</v>
      </c>
      <c r="AN753" s="60" t="e">
        <f>D711&amp;D753</f>
        <v>#REF!</v>
      </c>
      <c r="AO753" s="122" t="e">
        <f t="shared" ref="AO753:AZ753" si="2328">((AO713*$G753*--(AND($BF753=0,$BG753=0))+$BF753+AO713*$BG753)*--(AO$3&gt;=$BH753))*(1+$BJ753*--(AO$3&gt;=$BK753))*--(IFERROR(MOD(MONTH(AO$3),$BI753),0)=0)</f>
        <v>#REF!</v>
      </c>
      <c r="AP753" s="122" t="e">
        <f t="shared" si="2328"/>
        <v>#REF!</v>
      </c>
      <c r="AQ753" s="122" t="e">
        <f t="shared" si="2328"/>
        <v>#REF!</v>
      </c>
      <c r="AR753" s="122" t="e">
        <f t="shared" si="2328"/>
        <v>#REF!</v>
      </c>
      <c r="AS753" s="122" t="e">
        <f t="shared" si="2328"/>
        <v>#REF!</v>
      </c>
      <c r="AT753" s="122" t="e">
        <f t="shared" si="2328"/>
        <v>#REF!</v>
      </c>
      <c r="AU753" s="122" t="e">
        <f t="shared" si="2328"/>
        <v>#REF!</v>
      </c>
      <c r="AV753" s="122" t="e">
        <f t="shared" si="2328"/>
        <v>#REF!</v>
      </c>
      <c r="AW753" s="122" t="e">
        <f t="shared" si="2328"/>
        <v>#REF!</v>
      </c>
      <c r="AX753" s="122" t="e">
        <f t="shared" si="2328"/>
        <v>#REF!</v>
      </c>
      <c r="AY753" s="122" t="e">
        <f t="shared" si="2328"/>
        <v>#REF!</v>
      </c>
      <c r="AZ753" s="122" t="e">
        <f t="shared" si="2328"/>
        <v>#REF!</v>
      </c>
      <c r="BA753" s="89"/>
      <c r="BB753" s="124" t="e">
        <f t="shared" si="2250"/>
        <v>#REF!</v>
      </c>
      <c r="BC753" s="90" t="e">
        <f>BB753/BB713</f>
        <v>#REF!</v>
      </c>
      <c r="BD753" s="60"/>
      <c r="BE753" s="122">
        <f t="shared" si="2304"/>
        <v>0</v>
      </c>
      <c r="BF753" s="125">
        <f t="shared" si="2304"/>
        <v>0</v>
      </c>
      <c r="BG753" s="126">
        <f t="shared" si="2304"/>
        <v>0</v>
      </c>
      <c r="BH753" s="127" t="e">
        <f>BH713</f>
        <v>#REF!</v>
      </c>
      <c r="BI753" s="128">
        <f t="shared" si="2305"/>
        <v>0</v>
      </c>
      <c r="BJ753" s="126">
        <f t="shared" si="2305"/>
        <v>0</v>
      </c>
      <c r="BK753" s="127">
        <f t="shared" si="2305"/>
        <v>0</v>
      </c>
      <c r="BL753" s="60"/>
      <c r="BM753" s="122" t="e">
        <f t="shared" ref="BM753:BX753" si="2329">((BM713*$G753*--(AND($BF753=0,$BG753=0))+$BF753+BM713*$BG753)*--(BM$3&gt;=$BH753))*(1+$BJ753*--(BM$3&gt;=$BK753))*--(IFERROR(MOD(MONTH(BM$3),$BI753),0)=0)</f>
        <v>#REF!</v>
      </c>
      <c r="BN753" s="122" t="e">
        <f t="shared" si="2329"/>
        <v>#REF!</v>
      </c>
      <c r="BO753" s="122" t="e">
        <f t="shared" si="2329"/>
        <v>#REF!</v>
      </c>
      <c r="BP753" s="122" t="e">
        <f t="shared" si="2329"/>
        <v>#REF!</v>
      </c>
      <c r="BQ753" s="122" t="e">
        <f t="shared" si="2329"/>
        <v>#REF!</v>
      </c>
      <c r="BR753" s="122" t="e">
        <f t="shared" si="2329"/>
        <v>#REF!</v>
      </c>
      <c r="BS753" s="122" t="e">
        <f t="shared" si="2329"/>
        <v>#REF!</v>
      </c>
      <c r="BT753" s="122" t="e">
        <f t="shared" si="2329"/>
        <v>#REF!</v>
      </c>
      <c r="BU753" s="122" t="e">
        <f t="shared" si="2329"/>
        <v>#REF!</v>
      </c>
      <c r="BV753" s="122" t="e">
        <f t="shared" si="2329"/>
        <v>#REF!</v>
      </c>
      <c r="BW753" s="122" t="e">
        <f t="shared" si="2329"/>
        <v>#REF!</v>
      </c>
      <c r="BX753" s="122" t="e">
        <f t="shared" si="2329"/>
        <v>#REF!</v>
      </c>
      <c r="BY753" s="89"/>
      <c r="BZ753" s="124" t="e">
        <f t="shared" si="2252"/>
        <v>#REF!</v>
      </c>
      <c r="CA753" s="90" t="e">
        <f>BZ753/BZ713</f>
        <v>#REF!</v>
      </c>
      <c r="CB753" s="60"/>
      <c r="CC753" s="122" t="e">
        <f t="shared" ref="CC753:CN753" si="2330">((CC713*$G753*--(AND($BF753=0,$BG753=0))+$BF753+CC713*$BG753)*--(CC$3&gt;=$BH753))*(1+$BJ753*--(CC$3&gt;=$BK753))*--(IFERROR(MOD(MONTH(CC$3),$BI753),0)=0)</f>
        <v>#REF!</v>
      </c>
      <c r="CD753" s="122" t="e">
        <f t="shared" si="2330"/>
        <v>#REF!</v>
      </c>
      <c r="CE753" s="122" t="e">
        <f t="shared" si="2330"/>
        <v>#REF!</v>
      </c>
      <c r="CF753" s="122" t="e">
        <f t="shared" si="2330"/>
        <v>#REF!</v>
      </c>
      <c r="CG753" s="122" t="e">
        <f t="shared" si="2330"/>
        <v>#REF!</v>
      </c>
      <c r="CH753" s="122" t="e">
        <f t="shared" si="2330"/>
        <v>#REF!</v>
      </c>
      <c r="CI753" s="122" t="e">
        <f t="shared" si="2330"/>
        <v>#REF!</v>
      </c>
      <c r="CJ753" s="122" t="e">
        <f t="shared" si="2330"/>
        <v>#REF!</v>
      </c>
      <c r="CK753" s="122" t="e">
        <f t="shared" si="2330"/>
        <v>#REF!</v>
      </c>
      <c r="CL753" s="122" t="e">
        <f t="shared" si="2330"/>
        <v>#REF!</v>
      </c>
      <c r="CM753" s="122" t="e">
        <f t="shared" si="2330"/>
        <v>#REF!</v>
      </c>
      <c r="CN753" s="122" t="e">
        <f t="shared" si="2330"/>
        <v>#REF!</v>
      </c>
      <c r="CO753" s="89"/>
      <c r="CP753" s="124" t="e">
        <f t="shared" si="2254"/>
        <v>#REF!</v>
      </c>
      <c r="CQ753" s="90" t="e">
        <f>CP753/CP713</f>
        <v>#REF!</v>
      </c>
    </row>
    <row r="754" spans="1:95" ht="10.5" customHeight="1" x14ac:dyDescent="0.25">
      <c r="A754" s="70" t="str">
        <f t="shared" si="2293"/>
        <v>DespesaPrestadores de Serviço</v>
      </c>
      <c r="B754" s="114" t="s">
        <v>53</v>
      </c>
      <c r="C754" s="70" t="s">
        <v>277</v>
      </c>
      <c r="D754" s="60" t="s">
        <v>117</v>
      </c>
      <c r="E754" s="60" t="e">
        <f>D711</f>
        <v>#REF!</v>
      </c>
      <c r="F754" s="60"/>
      <c r="G754" s="62">
        <v>0</v>
      </c>
      <c r="H754" s="60"/>
      <c r="I754" s="67">
        <v>0</v>
      </c>
      <c r="J754" s="67">
        <v>0</v>
      </c>
      <c r="K754" s="67">
        <v>0</v>
      </c>
      <c r="L754" s="67">
        <v>0</v>
      </c>
      <c r="M754" s="67">
        <v>0</v>
      </c>
      <c r="N754" s="67">
        <v>0</v>
      </c>
      <c r="O754" s="67">
        <v>0</v>
      </c>
      <c r="P754" s="67">
        <v>0</v>
      </c>
      <c r="Q754" s="67">
        <v>0</v>
      </c>
      <c r="R754" s="67">
        <v>0</v>
      </c>
      <c r="S754" s="67">
        <v>0</v>
      </c>
      <c r="T754" s="67">
        <v>0</v>
      </c>
      <c r="U754" s="60"/>
      <c r="V754" s="87">
        <f t="shared" si="2246"/>
        <v>0</v>
      </c>
      <c r="W754" s="62" t="e">
        <f>V754/V713</f>
        <v>#REF!</v>
      </c>
      <c r="X754" s="60"/>
      <c r="Y754" s="67">
        <v>0</v>
      </c>
      <c r="Z754" s="67">
        <v>0</v>
      </c>
      <c r="AA754" s="67">
        <v>0</v>
      </c>
      <c r="AB754" s="67">
        <v>0</v>
      </c>
      <c r="AC754" s="67">
        <v>0</v>
      </c>
      <c r="AD754" s="67">
        <v>0</v>
      </c>
      <c r="AE754" s="67" t="e">
        <f t="shared" ref="AE754:AJ754" si="2331">((AE713*$G754*--(AND($BF754=0,$BG754=0))+$BF754+AE713*$BG754)*--(AE$3&gt;=$BH754))*(1+$BJ754*--(AE$3&gt;=$BK754))*--(IFERROR(MOD(MONTH(AE$3),$BI754),0)=0)</f>
        <v>#REF!</v>
      </c>
      <c r="AF754" s="67" t="e">
        <f t="shared" si="2331"/>
        <v>#REF!</v>
      </c>
      <c r="AG754" s="67" t="e">
        <f t="shared" si="2331"/>
        <v>#REF!</v>
      </c>
      <c r="AH754" s="67" t="e">
        <f t="shared" si="2331"/>
        <v>#REF!</v>
      </c>
      <c r="AI754" s="67" t="e">
        <f t="shared" si="2331"/>
        <v>#REF!</v>
      </c>
      <c r="AJ754" s="67" t="e">
        <f t="shared" si="2331"/>
        <v>#REF!</v>
      </c>
      <c r="AK754" s="60"/>
      <c r="AL754" s="87" t="e">
        <f t="shared" si="2248"/>
        <v>#REF!</v>
      </c>
      <c r="AM754" s="62" t="e">
        <f>AL754/AL713</f>
        <v>#REF!</v>
      </c>
      <c r="AN754" s="60" t="e">
        <f>D711&amp;D754</f>
        <v>#REF!</v>
      </c>
      <c r="AO754" s="67" t="e">
        <f t="shared" ref="AO754:AZ754" si="2332">((AO713*$G754*--(AND($BF754=0,$BG754=0))+$BF754+AO713*$BG754)*--(AO$3&gt;=$BH754))*(1+$BJ754*--(AO$3&gt;=$BK754))*--(IFERROR(MOD(MONTH(AO$3),$BI754),0)=0)</f>
        <v>#REF!</v>
      </c>
      <c r="AP754" s="67" t="e">
        <f t="shared" si="2332"/>
        <v>#REF!</v>
      </c>
      <c r="AQ754" s="67" t="e">
        <f t="shared" si="2332"/>
        <v>#REF!</v>
      </c>
      <c r="AR754" s="67" t="e">
        <f t="shared" si="2332"/>
        <v>#REF!</v>
      </c>
      <c r="AS754" s="67" t="e">
        <f t="shared" si="2332"/>
        <v>#REF!</v>
      </c>
      <c r="AT754" s="67" t="e">
        <f t="shared" si="2332"/>
        <v>#REF!</v>
      </c>
      <c r="AU754" s="67" t="e">
        <f t="shared" si="2332"/>
        <v>#REF!</v>
      </c>
      <c r="AV754" s="67" t="e">
        <f t="shared" si="2332"/>
        <v>#REF!</v>
      </c>
      <c r="AW754" s="67" t="e">
        <f t="shared" si="2332"/>
        <v>#REF!</v>
      </c>
      <c r="AX754" s="67" t="e">
        <f t="shared" si="2332"/>
        <v>#REF!</v>
      </c>
      <c r="AY754" s="67" t="e">
        <f t="shared" si="2332"/>
        <v>#REF!</v>
      </c>
      <c r="AZ754" s="67" t="e">
        <f t="shared" si="2332"/>
        <v>#REF!</v>
      </c>
      <c r="BA754" s="60"/>
      <c r="BB754" s="87" t="e">
        <f t="shared" si="2250"/>
        <v>#REF!</v>
      </c>
      <c r="BC754" s="62" t="e">
        <f>BB754/BB713</f>
        <v>#REF!</v>
      </c>
      <c r="BD754" s="60"/>
      <c r="BE754" s="67">
        <f t="shared" si="2304"/>
        <v>0</v>
      </c>
      <c r="BF754" s="119">
        <f t="shared" si="2304"/>
        <v>0</v>
      </c>
      <c r="BG754" s="120">
        <f t="shared" si="2304"/>
        <v>0</v>
      </c>
      <c r="BH754" s="121" t="e">
        <f>BH713</f>
        <v>#REF!</v>
      </c>
      <c r="BI754" s="69">
        <f t="shared" si="2305"/>
        <v>0</v>
      </c>
      <c r="BJ754" s="120">
        <f t="shared" si="2305"/>
        <v>0</v>
      </c>
      <c r="BK754" s="121">
        <f t="shared" si="2305"/>
        <v>0</v>
      </c>
      <c r="BL754" s="60"/>
      <c r="BM754" s="67" t="e">
        <f t="shared" ref="BM754:BX754" si="2333">((BM713*$G754*--(AND($BF754=0,$BG754=0))+$BF754+BM713*$BG754)*--(BM$3&gt;=$BH754))*(1+$BJ754*--(BM$3&gt;=$BK754))*--(IFERROR(MOD(MONTH(BM$3),$BI754),0)=0)</f>
        <v>#REF!</v>
      </c>
      <c r="BN754" s="67" t="e">
        <f t="shared" si="2333"/>
        <v>#REF!</v>
      </c>
      <c r="BO754" s="67" t="e">
        <f t="shared" si="2333"/>
        <v>#REF!</v>
      </c>
      <c r="BP754" s="67" t="e">
        <f t="shared" si="2333"/>
        <v>#REF!</v>
      </c>
      <c r="BQ754" s="67" t="e">
        <f t="shared" si="2333"/>
        <v>#REF!</v>
      </c>
      <c r="BR754" s="67" t="e">
        <f t="shared" si="2333"/>
        <v>#REF!</v>
      </c>
      <c r="BS754" s="67" t="e">
        <f t="shared" si="2333"/>
        <v>#REF!</v>
      </c>
      <c r="BT754" s="67" t="e">
        <f t="shared" si="2333"/>
        <v>#REF!</v>
      </c>
      <c r="BU754" s="67" t="e">
        <f t="shared" si="2333"/>
        <v>#REF!</v>
      </c>
      <c r="BV754" s="67" t="e">
        <f t="shared" si="2333"/>
        <v>#REF!</v>
      </c>
      <c r="BW754" s="67" t="e">
        <f t="shared" si="2333"/>
        <v>#REF!</v>
      </c>
      <c r="BX754" s="67" t="e">
        <f t="shared" si="2333"/>
        <v>#REF!</v>
      </c>
      <c r="BY754" s="60"/>
      <c r="BZ754" s="87" t="e">
        <f t="shared" si="2252"/>
        <v>#REF!</v>
      </c>
      <c r="CA754" s="62" t="e">
        <f>BZ754/BZ713</f>
        <v>#REF!</v>
      </c>
      <c r="CB754" s="60"/>
      <c r="CC754" s="67" t="e">
        <f t="shared" ref="CC754:CN754" si="2334">((CC713*$G754*--(AND($BF754=0,$BG754=0))+$BF754+CC713*$BG754)*--(CC$3&gt;=$BH754))*(1+$BJ754*--(CC$3&gt;=$BK754))*--(IFERROR(MOD(MONTH(CC$3),$BI754),0)=0)</f>
        <v>#REF!</v>
      </c>
      <c r="CD754" s="67" t="e">
        <f t="shared" si="2334"/>
        <v>#REF!</v>
      </c>
      <c r="CE754" s="67" t="e">
        <f t="shared" si="2334"/>
        <v>#REF!</v>
      </c>
      <c r="CF754" s="67" t="e">
        <f t="shared" si="2334"/>
        <v>#REF!</v>
      </c>
      <c r="CG754" s="67" t="e">
        <f t="shared" si="2334"/>
        <v>#REF!</v>
      </c>
      <c r="CH754" s="67" t="e">
        <f t="shared" si="2334"/>
        <v>#REF!</v>
      </c>
      <c r="CI754" s="67" t="e">
        <f t="shared" si="2334"/>
        <v>#REF!</v>
      </c>
      <c r="CJ754" s="67" t="e">
        <f t="shared" si="2334"/>
        <v>#REF!</v>
      </c>
      <c r="CK754" s="67" t="e">
        <f t="shared" si="2334"/>
        <v>#REF!</v>
      </c>
      <c r="CL754" s="67" t="e">
        <f t="shared" si="2334"/>
        <v>#REF!</v>
      </c>
      <c r="CM754" s="67" t="e">
        <f t="shared" si="2334"/>
        <v>#REF!</v>
      </c>
      <c r="CN754" s="67" t="e">
        <f t="shared" si="2334"/>
        <v>#REF!</v>
      </c>
      <c r="CO754" s="60"/>
      <c r="CP754" s="87" t="e">
        <f t="shared" si="2254"/>
        <v>#REF!</v>
      </c>
      <c r="CQ754" s="62" t="e">
        <f>CP754/CP713</f>
        <v>#REF!</v>
      </c>
    </row>
    <row r="755" spans="1:95" ht="10.5" customHeight="1" x14ac:dyDescent="0.25">
      <c r="A755" s="70" t="str">
        <f t="shared" si="2293"/>
        <v>DespesaSistemas</v>
      </c>
      <c r="B755" s="114" t="s">
        <v>53</v>
      </c>
      <c r="C755" s="70"/>
      <c r="D755" s="60" t="s">
        <v>118</v>
      </c>
      <c r="E755" s="60" t="e">
        <f>D711</f>
        <v>#REF!</v>
      </c>
      <c r="F755" s="60"/>
      <c r="G755" s="62">
        <v>-1.398027183457151E-2</v>
      </c>
      <c r="H755" s="60"/>
      <c r="I755" s="67">
        <v>0</v>
      </c>
      <c r="J755" s="67">
        <v>0</v>
      </c>
      <c r="K755" s="67">
        <v>0</v>
      </c>
      <c r="L755" s="67">
        <v>0</v>
      </c>
      <c r="M755" s="67">
        <v>0</v>
      </c>
      <c r="N755" s="67">
        <v>0</v>
      </c>
      <c r="O755" s="67">
        <v>0</v>
      </c>
      <c r="P755" s="67">
        <v>0</v>
      </c>
      <c r="Q755" s="67">
        <v>0</v>
      </c>
      <c r="R755" s="67">
        <v>0</v>
      </c>
      <c r="S755" s="67">
        <v>0</v>
      </c>
      <c r="T755" s="67">
        <v>0</v>
      </c>
      <c r="U755" s="60"/>
      <c r="V755" s="87">
        <f t="shared" si="2246"/>
        <v>0</v>
      </c>
      <c r="W755" s="62" t="e">
        <f>V755/V713</f>
        <v>#REF!</v>
      </c>
      <c r="X755" s="60"/>
      <c r="Y755" s="67">
        <v>0</v>
      </c>
      <c r="Z755" s="67">
        <v>0</v>
      </c>
      <c r="AA755" s="67">
        <v>0</v>
      </c>
      <c r="AB755" s="67">
        <v>0</v>
      </c>
      <c r="AC755" s="67">
        <v>0</v>
      </c>
      <c r="AD755" s="67">
        <v>0</v>
      </c>
      <c r="AE755" s="67" t="e">
        <f t="shared" ref="AE755:AJ755" si="2335">SUM(AE756:AE757)</f>
        <v>#REF!</v>
      </c>
      <c r="AF755" s="67" t="e">
        <f t="shared" si="2335"/>
        <v>#REF!</v>
      </c>
      <c r="AG755" s="67" t="e">
        <f t="shared" si="2335"/>
        <v>#REF!</v>
      </c>
      <c r="AH755" s="67" t="e">
        <f t="shared" si="2335"/>
        <v>#REF!</v>
      </c>
      <c r="AI755" s="67" t="e">
        <f t="shared" si="2335"/>
        <v>#REF!</v>
      </c>
      <c r="AJ755" s="67" t="e">
        <f t="shared" si="2335"/>
        <v>#REF!</v>
      </c>
      <c r="AK755" s="60"/>
      <c r="AL755" s="87" t="e">
        <f t="shared" si="2248"/>
        <v>#REF!</v>
      </c>
      <c r="AM755" s="62" t="e">
        <f>AL755/AL713</f>
        <v>#REF!</v>
      </c>
      <c r="AN755" s="60" t="e">
        <f>D711&amp;D755</f>
        <v>#REF!</v>
      </c>
      <c r="AO755" s="67" t="e">
        <f t="shared" ref="AO755:AZ755" si="2336">SUM(AO756:AO757)</f>
        <v>#REF!</v>
      </c>
      <c r="AP755" s="67" t="e">
        <f t="shared" si="2336"/>
        <v>#REF!</v>
      </c>
      <c r="AQ755" s="67" t="e">
        <f t="shared" si="2336"/>
        <v>#REF!</v>
      </c>
      <c r="AR755" s="67" t="e">
        <f t="shared" si="2336"/>
        <v>#REF!</v>
      </c>
      <c r="AS755" s="67" t="e">
        <f t="shared" si="2336"/>
        <v>#REF!</v>
      </c>
      <c r="AT755" s="67" t="e">
        <f t="shared" si="2336"/>
        <v>#REF!</v>
      </c>
      <c r="AU755" s="67" t="e">
        <f t="shared" si="2336"/>
        <v>#REF!</v>
      </c>
      <c r="AV755" s="67" t="e">
        <f t="shared" si="2336"/>
        <v>#REF!</v>
      </c>
      <c r="AW755" s="67" t="e">
        <f t="shared" si="2336"/>
        <v>#REF!</v>
      </c>
      <c r="AX755" s="67" t="e">
        <f t="shared" si="2336"/>
        <v>#REF!</v>
      </c>
      <c r="AY755" s="67" t="e">
        <f t="shared" si="2336"/>
        <v>#REF!</v>
      </c>
      <c r="AZ755" s="67" t="e">
        <f t="shared" si="2336"/>
        <v>#REF!</v>
      </c>
      <c r="BA755" s="60"/>
      <c r="BB755" s="87" t="e">
        <f t="shared" si="2250"/>
        <v>#REF!</v>
      </c>
      <c r="BC755" s="62" t="e">
        <f>BB755/BB713</f>
        <v>#REF!</v>
      </c>
      <c r="BD755" s="60"/>
      <c r="BE755" s="67">
        <f t="shared" si="2304"/>
        <v>0</v>
      </c>
      <c r="BF755" s="119">
        <f t="shared" si="2304"/>
        <v>0</v>
      </c>
      <c r="BG755" s="120">
        <f t="shared" si="2304"/>
        <v>0</v>
      </c>
      <c r="BH755" s="121" t="e">
        <f>BH713</f>
        <v>#REF!</v>
      </c>
      <c r="BI755" s="119">
        <f t="shared" si="2305"/>
        <v>0</v>
      </c>
      <c r="BJ755" s="120">
        <f t="shared" si="2305"/>
        <v>0</v>
      </c>
      <c r="BK755" s="121">
        <f t="shared" si="2305"/>
        <v>0</v>
      </c>
      <c r="BL755" s="60"/>
      <c r="BM755" s="67" t="e">
        <f t="shared" ref="BM755:BX755" si="2337">SUM(BM756:BM757)</f>
        <v>#REF!</v>
      </c>
      <c r="BN755" s="67" t="e">
        <f t="shared" si="2337"/>
        <v>#REF!</v>
      </c>
      <c r="BO755" s="67" t="e">
        <f t="shared" si="2337"/>
        <v>#REF!</v>
      </c>
      <c r="BP755" s="67" t="e">
        <f t="shared" si="2337"/>
        <v>#REF!</v>
      </c>
      <c r="BQ755" s="67" t="e">
        <f t="shared" si="2337"/>
        <v>#REF!</v>
      </c>
      <c r="BR755" s="67" t="e">
        <f t="shared" si="2337"/>
        <v>#REF!</v>
      </c>
      <c r="BS755" s="67" t="e">
        <f t="shared" si="2337"/>
        <v>#REF!</v>
      </c>
      <c r="BT755" s="67" t="e">
        <f t="shared" si="2337"/>
        <v>#REF!</v>
      </c>
      <c r="BU755" s="67" t="e">
        <f t="shared" si="2337"/>
        <v>#REF!</v>
      </c>
      <c r="BV755" s="67" t="e">
        <f t="shared" si="2337"/>
        <v>#REF!</v>
      </c>
      <c r="BW755" s="67" t="e">
        <f t="shared" si="2337"/>
        <v>#REF!</v>
      </c>
      <c r="BX755" s="67" t="e">
        <f t="shared" si="2337"/>
        <v>#REF!</v>
      </c>
      <c r="BY755" s="60"/>
      <c r="BZ755" s="87" t="e">
        <f t="shared" si="2252"/>
        <v>#REF!</v>
      </c>
      <c r="CA755" s="62" t="e">
        <f>BZ755/BZ713</f>
        <v>#REF!</v>
      </c>
      <c r="CB755" s="60"/>
      <c r="CC755" s="67" t="e">
        <f t="shared" ref="CC755:CN755" si="2338">SUM(CC756:CC757)</f>
        <v>#REF!</v>
      </c>
      <c r="CD755" s="67" t="e">
        <f t="shared" si="2338"/>
        <v>#REF!</v>
      </c>
      <c r="CE755" s="67" t="e">
        <f t="shared" si="2338"/>
        <v>#REF!</v>
      </c>
      <c r="CF755" s="67" t="e">
        <f t="shared" si="2338"/>
        <v>#REF!</v>
      </c>
      <c r="CG755" s="67" t="e">
        <f t="shared" si="2338"/>
        <v>#REF!</v>
      </c>
      <c r="CH755" s="67" t="e">
        <f t="shared" si="2338"/>
        <v>#REF!</v>
      </c>
      <c r="CI755" s="67" t="e">
        <f t="shared" si="2338"/>
        <v>#REF!</v>
      </c>
      <c r="CJ755" s="67" t="e">
        <f t="shared" si="2338"/>
        <v>#REF!</v>
      </c>
      <c r="CK755" s="67" t="e">
        <f t="shared" si="2338"/>
        <v>#REF!</v>
      </c>
      <c r="CL755" s="67" t="e">
        <f t="shared" si="2338"/>
        <v>#REF!</v>
      </c>
      <c r="CM755" s="67" t="e">
        <f t="shared" si="2338"/>
        <v>#REF!</v>
      </c>
      <c r="CN755" s="67" t="e">
        <f t="shared" si="2338"/>
        <v>#REF!</v>
      </c>
      <c r="CO755" s="60"/>
      <c r="CP755" s="87" t="e">
        <f t="shared" si="2254"/>
        <v>#REF!</v>
      </c>
      <c r="CQ755" s="62" t="e">
        <f>CP755/CP713</f>
        <v>#REF!</v>
      </c>
    </row>
    <row r="756" spans="1:95" ht="10.5" customHeight="1" outlineLevel="1" x14ac:dyDescent="0.25">
      <c r="A756" s="70" t="str">
        <f t="shared" si="2293"/>
        <v>DespesaERP</v>
      </c>
      <c r="B756" s="114" t="s">
        <v>53</v>
      </c>
      <c r="C756" s="70" t="s">
        <v>278</v>
      </c>
      <c r="D756" s="79" t="s">
        <v>119</v>
      </c>
      <c r="E756" s="79" t="e">
        <f>D711</f>
        <v>#REF!</v>
      </c>
      <c r="F756" s="79"/>
      <c r="G756" s="85">
        <v>-1.398027183457151E-2</v>
      </c>
      <c r="H756" s="79"/>
      <c r="I756" s="94">
        <v>0</v>
      </c>
      <c r="J756" s="94">
        <v>0</v>
      </c>
      <c r="K756" s="94">
        <v>0</v>
      </c>
      <c r="L756" s="94">
        <v>0</v>
      </c>
      <c r="M756" s="94">
        <v>0</v>
      </c>
      <c r="N756" s="94">
        <v>0</v>
      </c>
      <c r="O756" s="94">
        <v>0</v>
      </c>
      <c r="P756" s="94">
        <v>0</v>
      </c>
      <c r="Q756" s="94">
        <v>0</v>
      </c>
      <c r="R756" s="94">
        <v>0</v>
      </c>
      <c r="S756" s="94">
        <v>0</v>
      </c>
      <c r="T756" s="94">
        <v>0</v>
      </c>
      <c r="U756" s="79"/>
      <c r="V756" s="80">
        <f t="shared" si="2246"/>
        <v>0</v>
      </c>
      <c r="W756" s="85" t="e">
        <f>V756/V713</f>
        <v>#REF!</v>
      </c>
      <c r="X756" s="60"/>
      <c r="Y756" s="94">
        <v>0</v>
      </c>
      <c r="Z756" s="94">
        <v>0</v>
      </c>
      <c r="AA756" s="94">
        <v>0</v>
      </c>
      <c r="AB756" s="94">
        <v>0</v>
      </c>
      <c r="AC756" s="94">
        <v>0</v>
      </c>
      <c r="AD756" s="94">
        <v>0</v>
      </c>
      <c r="AE756" s="94" t="e">
        <f t="shared" ref="AE756:AJ756" si="2339">((AE713*$G756*--(AND($BF756=0,$BG756=0))+$BF756+AE713*$BG756)*--(AE$3&gt;=$BH756))*(1+$BJ756*--(AE$3&gt;=$BK756))*--(IFERROR(MOD(MONTH(AE$3),$BI756),0)=0)</f>
        <v>#REF!</v>
      </c>
      <c r="AF756" s="94" t="e">
        <f t="shared" si="2339"/>
        <v>#REF!</v>
      </c>
      <c r="AG756" s="94" t="e">
        <f t="shared" si="2339"/>
        <v>#REF!</v>
      </c>
      <c r="AH756" s="94" t="e">
        <f t="shared" si="2339"/>
        <v>#REF!</v>
      </c>
      <c r="AI756" s="94" t="e">
        <f t="shared" si="2339"/>
        <v>#REF!</v>
      </c>
      <c r="AJ756" s="94" t="e">
        <f t="shared" si="2339"/>
        <v>#REF!</v>
      </c>
      <c r="AK756" s="79"/>
      <c r="AL756" s="80" t="e">
        <f t="shared" si="2248"/>
        <v>#REF!</v>
      </c>
      <c r="AM756" s="85" t="e">
        <f>AL756/AL713</f>
        <v>#REF!</v>
      </c>
      <c r="AN756" s="60" t="e">
        <f>D711&amp;D756</f>
        <v>#REF!</v>
      </c>
      <c r="AO756" s="94" t="e">
        <f t="shared" ref="AO756:AZ756" si="2340">((AO713*$G756*--(AND($BF756=0,$BG756=0))+$BF756+AO713*$BG756)*--(AO$3&gt;=$BH756))*(1+$BJ756*--(AO$3&gt;=$BK756))*--(IFERROR(MOD(MONTH(AO$3),$BI756),0)=0)</f>
        <v>#REF!</v>
      </c>
      <c r="AP756" s="94" t="e">
        <f t="shared" si="2340"/>
        <v>#REF!</v>
      </c>
      <c r="AQ756" s="94" t="e">
        <f t="shared" si="2340"/>
        <v>#REF!</v>
      </c>
      <c r="AR756" s="94" t="e">
        <f t="shared" si="2340"/>
        <v>#REF!</v>
      </c>
      <c r="AS756" s="94" t="e">
        <f t="shared" si="2340"/>
        <v>#REF!</v>
      </c>
      <c r="AT756" s="94" t="e">
        <f t="shared" si="2340"/>
        <v>#REF!</v>
      </c>
      <c r="AU756" s="94" t="e">
        <f t="shared" si="2340"/>
        <v>#REF!</v>
      </c>
      <c r="AV756" s="94" t="e">
        <f t="shared" si="2340"/>
        <v>#REF!</v>
      </c>
      <c r="AW756" s="94" t="e">
        <f t="shared" si="2340"/>
        <v>#REF!</v>
      </c>
      <c r="AX756" s="94" t="e">
        <f t="shared" si="2340"/>
        <v>#REF!</v>
      </c>
      <c r="AY756" s="94" t="e">
        <f t="shared" si="2340"/>
        <v>#REF!</v>
      </c>
      <c r="AZ756" s="94" t="e">
        <f t="shared" si="2340"/>
        <v>#REF!</v>
      </c>
      <c r="BA756" s="79"/>
      <c r="BB756" s="80" t="e">
        <f t="shared" si="2250"/>
        <v>#REF!</v>
      </c>
      <c r="BC756" s="85" t="e">
        <f>BB756/BB713</f>
        <v>#REF!</v>
      </c>
      <c r="BD756" s="60"/>
      <c r="BE756" s="94" t="str">
        <f t="shared" si="2304"/>
        <v>Omie</v>
      </c>
      <c r="BF756" s="115">
        <f t="shared" si="2304"/>
        <v>-669</v>
      </c>
      <c r="BG756" s="112">
        <f t="shared" si="2304"/>
        <v>0</v>
      </c>
      <c r="BH756" s="111" t="e">
        <f>BH713</f>
        <v>#REF!</v>
      </c>
      <c r="BI756" s="115">
        <f t="shared" si="2305"/>
        <v>0</v>
      </c>
      <c r="BJ756" s="112">
        <f t="shared" si="2305"/>
        <v>0</v>
      </c>
      <c r="BK756" s="111">
        <f t="shared" si="2305"/>
        <v>0</v>
      </c>
      <c r="BL756" s="60"/>
      <c r="BM756" s="94" t="e">
        <f t="shared" ref="BM756:BX756" si="2341">((BM713*$G756*--(AND($BF756=0,$BG756=0))+$BF756+BM713*$BG756)*--(BM$3&gt;=$BH756))*(1+$BJ756*--(BM$3&gt;=$BK756))*--(IFERROR(MOD(MONTH(BM$3),$BI756),0)=0)</f>
        <v>#REF!</v>
      </c>
      <c r="BN756" s="94" t="e">
        <f t="shared" si="2341"/>
        <v>#REF!</v>
      </c>
      <c r="BO756" s="94" t="e">
        <f t="shared" si="2341"/>
        <v>#REF!</v>
      </c>
      <c r="BP756" s="94" t="e">
        <f t="shared" si="2341"/>
        <v>#REF!</v>
      </c>
      <c r="BQ756" s="94" t="e">
        <f t="shared" si="2341"/>
        <v>#REF!</v>
      </c>
      <c r="BR756" s="94" t="e">
        <f t="shared" si="2341"/>
        <v>#REF!</v>
      </c>
      <c r="BS756" s="94" t="e">
        <f t="shared" si="2341"/>
        <v>#REF!</v>
      </c>
      <c r="BT756" s="94" t="e">
        <f t="shared" si="2341"/>
        <v>#REF!</v>
      </c>
      <c r="BU756" s="94" t="e">
        <f t="shared" si="2341"/>
        <v>#REF!</v>
      </c>
      <c r="BV756" s="94" t="e">
        <f t="shared" si="2341"/>
        <v>#REF!</v>
      </c>
      <c r="BW756" s="94" t="e">
        <f t="shared" si="2341"/>
        <v>#REF!</v>
      </c>
      <c r="BX756" s="94" t="e">
        <f t="shared" si="2341"/>
        <v>#REF!</v>
      </c>
      <c r="BY756" s="79"/>
      <c r="BZ756" s="80" t="e">
        <f t="shared" si="2252"/>
        <v>#REF!</v>
      </c>
      <c r="CA756" s="85" t="e">
        <f>BZ756/BZ713</f>
        <v>#REF!</v>
      </c>
      <c r="CB756" s="60"/>
      <c r="CC756" s="94" t="e">
        <f t="shared" ref="CC756:CN756" si="2342">((CC713*$G756*--(AND($BF756=0,$BG756=0))+$BF756+CC713*$BG756)*--(CC$3&gt;=$BH756))*(1+$BJ756*--(CC$3&gt;=$BK756))*--(IFERROR(MOD(MONTH(CC$3),$BI756),0)=0)</f>
        <v>#REF!</v>
      </c>
      <c r="CD756" s="94" t="e">
        <f t="shared" si="2342"/>
        <v>#REF!</v>
      </c>
      <c r="CE756" s="94" t="e">
        <f t="shared" si="2342"/>
        <v>#REF!</v>
      </c>
      <c r="CF756" s="94" t="e">
        <f t="shared" si="2342"/>
        <v>#REF!</v>
      </c>
      <c r="CG756" s="94" t="e">
        <f t="shared" si="2342"/>
        <v>#REF!</v>
      </c>
      <c r="CH756" s="94" t="e">
        <f t="shared" si="2342"/>
        <v>#REF!</v>
      </c>
      <c r="CI756" s="94" t="e">
        <f t="shared" si="2342"/>
        <v>#REF!</v>
      </c>
      <c r="CJ756" s="94" t="e">
        <f t="shared" si="2342"/>
        <v>#REF!</v>
      </c>
      <c r="CK756" s="94" t="e">
        <f t="shared" si="2342"/>
        <v>#REF!</v>
      </c>
      <c r="CL756" s="94" t="e">
        <f t="shared" si="2342"/>
        <v>#REF!</v>
      </c>
      <c r="CM756" s="94" t="e">
        <f t="shared" si="2342"/>
        <v>#REF!</v>
      </c>
      <c r="CN756" s="94" t="e">
        <f t="shared" si="2342"/>
        <v>#REF!</v>
      </c>
      <c r="CO756" s="79"/>
      <c r="CP756" s="80" t="e">
        <f t="shared" si="2254"/>
        <v>#REF!</v>
      </c>
      <c r="CQ756" s="85" t="e">
        <f>CP756/CP713</f>
        <v>#REF!</v>
      </c>
    </row>
    <row r="757" spans="1:95" ht="10.5" customHeight="1" outlineLevel="1" x14ac:dyDescent="0.25">
      <c r="A757" s="70" t="str">
        <f t="shared" si="2293"/>
        <v>DespesaConciliação contas a receber</v>
      </c>
      <c r="B757" s="114" t="s">
        <v>53</v>
      </c>
      <c r="C757" s="70"/>
      <c r="D757" s="79" t="s">
        <v>138</v>
      </c>
      <c r="E757" s="79" t="e">
        <f>D711</f>
        <v>#REF!</v>
      </c>
      <c r="F757" s="79"/>
      <c r="G757" s="85">
        <v>0</v>
      </c>
      <c r="H757" s="79"/>
      <c r="I757" s="94">
        <v>0</v>
      </c>
      <c r="J757" s="94">
        <v>0</v>
      </c>
      <c r="K757" s="94">
        <v>0</v>
      </c>
      <c r="L757" s="94">
        <v>0</v>
      </c>
      <c r="M757" s="94">
        <v>0</v>
      </c>
      <c r="N757" s="94">
        <v>0</v>
      </c>
      <c r="O757" s="94">
        <v>0</v>
      </c>
      <c r="P757" s="94">
        <v>0</v>
      </c>
      <c r="Q757" s="94">
        <v>0</v>
      </c>
      <c r="R757" s="94">
        <v>0</v>
      </c>
      <c r="S757" s="94">
        <v>0</v>
      </c>
      <c r="T757" s="94">
        <v>0</v>
      </c>
      <c r="U757" s="79"/>
      <c r="V757" s="80">
        <f t="shared" si="2246"/>
        <v>0</v>
      </c>
      <c r="W757" s="85" t="e">
        <f>V757/V713</f>
        <v>#REF!</v>
      </c>
      <c r="X757" s="60"/>
      <c r="Y757" s="94">
        <v>0</v>
      </c>
      <c r="Z757" s="94">
        <v>0</v>
      </c>
      <c r="AA757" s="94">
        <v>0</v>
      </c>
      <c r="AB757" s="94">
        <v>0</v>
      </c>
      <c r="AC757" s="94">
        <v>0</v>
      </c>
      <c r="AD757" s="94">
        <v>0</v>
      </c>
      <c r="AE757" s="94" t="e">
        <f t="shared" ref="AE757:AJ757" si="2343">((AE713*$G757*--(AND($BF757=0,$BG757=0))+$BF757+AE713*$BG757)*--(AE$3&gt;=$BH757))*(1+$BJ757*--(AE$3&gt;=$BK757))*--(IFERROR(MOD(MONTH(AE$3),$BI757),0)=0)</f>
        <v>#REF!</v>
      </c>
      <c r="AF757" s="94" t="e">
        <f t="shared" si="2343"/>
        <v>#REF!</v>
      </c>
      <c r="AG757" s="94" t="e">
        <f t="shared" si="2343"/>
        <v>#REF!</v>
      </c>
      <c r="AH757" s="94" t="e">
        <f t="shared" si="2343"/>
        <v>#REF!</v>
      </c>
      <c r="AI757" s="94" t="e">
        <f t="shared" si="2343"/>
        <v>#REF!</v>
      </c>
      <c r="AJ757" s="94" t="e">
        <f t="shared" si="2343"/>
        <v>#REF!</v>
      </c>
      <c r="AK757" s="79"/>
      <c r="AL757" s="80" t="e">
        <f t="shared" si="2248"/>
        <v>#REF!</v>
      </c>
      <c r="AM757" s="85" t="e">
        <f>AL757/AL713</f>
        <v>#REF!</v>
      </c>
      <c r="AN757" s="60" t="e">
        <f>D711&amp;D757</f>
        <v>#REF!</v>
      </c>
      <c r="AO757" s="94" t="e">
        <f t="shared" ref="AO757:AZ757" si="2344">((AO713*$G757*--(AND($BF757=0,$BG757=0))+$BF757+AO713*$BG757)*--(AO$3&gt;=$BH757))*(1+$BJ757*--(AO$3&gt;=$BK757))*--(IFERROR(MOD(MONTH(AO$3),$BI757),0)=0)</f>
        <v>#REF!</v>
      </c>
      <c r="AP757" s="94" t="e">
        <f t="shared" si="2344"/>
        <v>#REF!</v>
      </c>
      <c r="AQ757" s="94" t="e">
        <f t="shared" si="2344"/>
        <v>#REF!</v>
      </c>
      <c r="AR757" s="94" t="e">
        <f t="shared" si="2344"/>
        <v>#REF!</v>
      </c>
      <c r="AS757" s="94" t="e">
        <f t="shared" si="2344"/>
        <v>#REF!</v>
      </c>
      <c r="AT757" s="94" t="e">
        <f t="shared" si="2344"/>
        <v>#REF!</v>
      </c>
      <c r="AU757" s="94" t="e">
        <f t="shared" si="2344"/>
        <v>#REF!</v>
      </c>
      <c r="AV757" s="94" t="e">
        <f t="shared" si="2344"/>
        <v>#REF!</v>
      </c>
      <c r="AW757" s="94" t="e">
        <f t="shared" si="2344"/>
        <v>#REF!</v>
      </c>
      <c r="AX757" s="94" t="e">
        <f t="shared" si="2344"/>
        <v>#REF!</v>
      </c>
      <c r="AY757" s="94" t="e">
        <f t="shared" si="2344"/>
        <v>#REF!</v>
      </c>
      <c r="AZ757" s="94" t="e">
        <f t="shared" si="2344"/>
        <v>#REF!</v>
      </c>
      <c r="BA757" s="79"/>
      <c r="BB757" s="80" t="e">
        <f t="shared" si="2250"/>
        <v>#REF!</v>
      </c>
      <c r="BC757" s="85" t="e">
        <f>BB757/BB713</f>
        <v>#REF!</v>
      </c>
      <c r="BD757" s="60"/>
      <c r="BE757" s="94" t="str">
        <f t="shared" si="2304"/>
        <v>Corte de custo</v>
      </c>
      <c r="BF757" s="115">
        <f t="shared" si="2304"/>
        <v>0</v>
      </c>
      <c r="BG757" s="112">
        <f t="shared" si="2304"/>
        <v>0</v>
      </c>
      <c r="BH757" s="111" t="e">
        <f>BH713</f>
        <v>#REF!</v>
      </c>
      <c r="BI757" s="115">
        <f t="shared" si="2305"/>
        <v>0</v>
      </c>
      <c r="BJ757" s="112">
        <f t="shared" si="2305"/>
        <v>0</v>
      </c>
      <c r="BK757" s="111">
        <f t="shared" si="2305"/>
        <v>0</v>
      </c>
      <c r="BL757" s="60"/>
      <c r="BM757" s="94" t="e">
        <f t="shared" ref="BM757:BX757" si="2345">((BM713*$G757*--(AND($BF757=0,$BG757=0))+$BF757+BM713*$BG757)*--(BM$3&gt;=$BH757))*(1+$BJ757*--(BM$3&gt;=$BK757))*--(IFERROR(MOD(MONTH(BM$3),$BI757),0)=0)</f>
        <v>#REF!</v>
      </c>
      <c r="BN757" s="94" t="e">
        <f t="shared" si="2345"/>
        <v>#REF!</v>
      </c>
      <c r="BO757" s="94" t="e">
        <f t="shared" si="2345"/>
        <v>#REF!</v>
      </c>
      <c r="BP757" s="94" t="e">
        <f t="shared" si="2345"/>
        <v>#REF!</v>
      </c>
      <c r="BQ757" s="94" t="e">
        <f t="shared" si="2345"/>
        <v>#REF!</v>
      </c>
      <c r="BR757" s="94" t="e">
        <f t="shared" si="2345"/>
        <v>#REF!</v>
      </c>
      <c r="BS757" s="94" t="e">
        <f t="shared" si="2345"/>
        <v>#REF!</v>
      </c>
      <c r="BT757" s="94" t="e">
        <f t="shared" si="2345"/>
        <v>#REF!</v>
      </c>
      <c r="BU757" s="94" t="e">
        <f t="shared" si="2345"/>
        <v>#REF!</v>
      </c>
      <c r="BV757" s="94" t="e">
        <f t="shared" si="2345"/>
        <v>#REF!</v>
      </c>
      <c r="BW757" s="94" t="e">
        <f t="shared" si="2345"/>
        <v>#REF!</v>
      </c>
      <c r="BX757" s="94" t="e">
        <f t="shared" si="2345"/>
        <v>#REF!</v>
      </c>
      <c r="BY757" s="79"/>
      <c r="BZ757" s="80" t="e">
        <f t="shared" si="2252"/>
        <v>#REF!</v>
      </c>
      <c r="CA757" s="85" t="e">
        <f>BZ757/BZ713</f>
        <v>#REF!</v>
      </c>
      <c r="CB757" s="60"/>
      <c r="CC757" s="94" t="e">
        <f t="shared" ref="CC757:CN757" si="2346">((CC713*$G757*--(AND($BF757=0,$BG757=0))+$BF757+CC713*$BG757)*--(CC$3&gt;=$BH757))*(1+$BJ757*--(CC$3&gt;=$BK757))*--(IFERROR(MOD(MONTH(CC$3),$BI757),0)=0)</f>
        <v>#REF!</v>
      </c>
      <c r="CD757" s="94" t="e">
        <f t="shared" si="2346"/>
        <v>#REF!</v>
      </c>
      <c r="CE757" s="94" t="e">
        <f t="shared" si="2346"/>
        <v>#REF!</v>
      </c>
      <c r="CF757" s="94" t="e">
        <f t="shared" si="2346"/>
        <v>#REF!</v>
      </c>
      <c r="CG757" s="94" t="e">
        <f t="shared" si="2346"/>
        <v>#REF!</v>
      </c>
      <c r="CH757" s="94" t="e">
        <f t="shared" si="2346"/>
        <v>#REF!</v>
      </c>
      <c r="CI757" s="94" t="e">
        <f t="shared" si="2346"/>
        <v>#REF!</v>
      </c>
      <c r="CJ757" s="94" t="e">
        <f t="shared" si="2346"/>
        <v>#REF!</v>
      </c>
      <c r="CK757" s="94" t="e">
        <f t="shared" si="2346"/>
        <v>#REF!</v>
      </c>
      <c r="CL757" s="94" t="e">
        <f t="shared" si="2346"/>
        <v>#REF!</v>
      </c>
      <c r="CM757" s="94" t="e">
        <f t="shared" si="2346"/>
        <v>#REF!</v>
      </c>
      <c r="CN757" s="94" t="e">
        <f t="shared" si="2346"/>
        <v>#REF!</v>
      </c>
      <c r="CO757" s="79"/>
      <c r="CP757" s="80" t="e">
        <f t="shared" si="2254"/>
        <v>#REF!</v>
      </c>
      <c r="CQ757" s="85" t="e">
        <f>CP757/CP713</f>
        <v>#REF!</v>
      </c>
    </row>
    <row r="758" spans="1:95" ht="10.5" customHeight="1" x14ac:dyDescent="0.25">
      <c r="A758" s="70" t="str">
        <f t="shared" si="2293"/>
        <v>DespesaServiços contratados</v>
      </c>
      <c r="B758" s="114" t="s">
        <v>53</v>
      </c>
      <c r="C758" s="70"/>
      <c r="D758" s="60" t="s">
        <v>131</v>
      </c>
      <c r="E758" s="60" t="e">
        <f>D711</f>
        <v>#REF!</v>
      </c>
      <c r="F758" s="60"/>
      <c r="G758" s="62">
        <v>-1.15366778420781E-2</v>
      </c>
      <c r="H758" s="60"/>
      <c r="I758" s="67">
        <v>0</v>
      </c>
      <c r="J758" s="67">
        <v>0</v>
      </c>
      <c r="K758" s="67">
        <v>0</v>
      </c>
      <c r="L758" s="67">
        <v>0</v>
      </c>
      <c r="M758" s="67">
        <v>0</v>
      </c>
      <c r="N758" s="67">
        <v>0</v>
      </c>
      <c r="O758" s="67">
        <v>0</v>
      </c>
      <c r="P758" s="67">
        <v>0</v>
      </c>
      <c r="Q758" s="67">
        <v>0</v>
      </c>
      <c r="R758" s="67">
        <v>0</v>
      </c>
      <c r="S758" s="67">
        <v>0</v>
      </c>
      <c r="T758" s="67">
        <v>0</v>
      </c>
      <c r="U758" s="60"/>
      <c r="V758" s="87">
        <f t="shared" si="2246"/>
        <v>0</v>
      </c>
      <c r="W758" s="62" t="e">
        <f>V758/V713</f>
        <v>#REF!</v>
      </c>
      <c r="X758" s="60"/>
      <c r="Y758" s="67">
        <v>0</v>
      </c>
      <c r="Z758" s="67">
        <v>0</v>
      </c>
      <c r="AA758" s="67">
        <v>0</v>
      </c>
      <c r="AB758" s="67">
        <v>0</v>
      </c>
      <c r="AC758" s="67">
        <v>0</v>
      </c>
      <c r="AD758" s="67">
        <v>0</v>
      </c>
      <c r="AE758" s="67" t="e">
        <f t="shared" ref="AE758:AJ758" si="2347">SUM(AE759:AE761)</f>
        <v>#REF!</v>
      </c>
      <c r="AF758" s="67" t="e">
        <f t="shared" si="2347"/>
        <v>#REF!</v>
      </c>
      <c r="AG758" s="67" t="e">
        <f t="shared" si="2347"/>
        <v>#REF!</v>
      </c>
      <c r="AH758" s="67" t="e">
        <f t="shared" si="2347"/>
        <v>#REF!</v>
      </c>
      <c r="AI758" s="67" t="e">
        <f t="shared" si="2347"/>
        <v>#REF!</v>
      </c>
      <c r="AJ758" s="67" t="e">
        <f t="shared" si="2347"/>
        <v>#REF!</v>
      </c>
      <c r="AK758" s="60"/>
      <c r="AL758" s="87" t="e">
        <f t="shared" si="2248"/>
        <v>#REF!</v>
      </c>
      <c r="AM758" s="62" t="e">
        <f>AL758/AL713</f>
        <v>#REF!</v>
      </c>
      <c r="AN758" s="60" t="e">
        <f>D711&amp;D758</f>
        <v>#REF!</v>
      </c>
      <c r="AO758" s="67" t="e">
        <f t="shared" ref="AO758:AZ758" si="2348">SUM(AO759:AO761)</f>
        <v>#REF!</v>
      </c>
      <c r="AP758" s="67" t="e">
        <f t="shared" si="2348"/>
        <v>#REF!</v>
      </c>
      <c r="AQ758" s="67" t="e">
        <f t="shared" si="2348"/>
        <v>#REF!</v>
      </c>
      <c r="AR758" s="67" t="e">
        <f t="shared" si="2348"/>
        <v>#REF!</v>
      </c>
      <c r="AS758" s="67" t="e">
        <f t="shared" si="2348"/>
        <v>#REF!</v>
      </c>
      <c r="AT758" s="67" t="e">
        <f t="shared" si="2348"/>
        <v>#REF!</v>
      </c>
      <c r="AU758" s="67" t="e">
        <f t="shared" si="2348"/>
        <v>#REF!</v>
      </c>
      <c r="AV758" s="67" t="e">
        <f t="shared" si="2348"/>
        <v>#REF!</v>
      </c>
      <c r="AW758" s="67" t="e">
        <f t="shared" si="2348"/>
        <v>#REF!</v>
      </c>
      <c r="AX758" s="67" t="e">
        <f t="shared" si="2348"/>
        <v>#REF!</v>
      </c>
      <c r="AY758" s="67" t="e">
        <f t="shared" si="2348"/>
        <v>#REF!</v>
      </c>
      <c r="AZ758" s="67" t="e">
        <f t="shared" si="2348"/>
        <v>#REF!</v>
      </c>
      <c r="BA758" s="60"/>
      <c r="BB758" s="87" t="e">
        <f t="shared" si="2250"/>
        <v>#REF!</v>
      </c>
      <c r="BC758" s="62" t="e">
        <f>BB758/BB713</f>
        <v>#REF!</v>
      </c>
      <c r="BD758" s="60"/>
      <c r="BE758" s="67">
        <f t="shared" si="2304"/>
        <v>0</v>
      </c>
      <c r="BF758" s="119">
        <f t="shared" si="2304"/>
        <v>0</v>
      </c>
      <c r="BG758" s="120">
        <f t="shared" si="2304"/>
        <v>0</v>
      </c>
      <c r="BH758" s="121" t="e">
        <f>BH713</f>
        <v>#REF!</v>
      </c>
      <c r="BI758" s="69">
        <f t="shared" si="2305"/>
        <v>0</v>
      </c>
      <c r="BJ758" s="120">
        <f t="shared" si="2305"/>
        <v>0</v>
      </c>
      <c r="BK758" s="121">
        <f t="shared" si="2305"/>
        <v>0</v>
      </c>
      <c r="BL758" s="60"/>
      <c r="BM758" s="67" t="e">
        <f t="shared" ref="BM758:BX758" si="2349">SUM(BM759:BM761)</f>
        <v>#REF!</v>
      </c>
      <c r="BN758" s="67" t="e">
        <f t="shared" si="2349"/>
        <v>#REF!</v>
      </c>
      <c r="BO758" s="67" t="e">
        <f t="shared" si="2349"/>
        <v>#REF!</v>
      </c>
      <c r="BP758" s="67" t="e">
        <f t="shared" si="2349"/>
        <v>#REF!</v>
      </c>
      <c r="BQ758" s="67" t="e">
        <f t="shared" si="2349"/>
        <v>#REF!</v>
      </c>
      <c r="BR758" s="67" t="e">
        <f t="shared" si="2349"/>
        <v>#REF!</v>
      </c>
      <c r="BS758" s="67" t="e">
        <f t="shared" si="2349"/>
        <v>#REF!</v>
      </c>
      <c r="BT758" s="67" t="e">
        <f t="shared" si="2349"/>
        <v>#REF!</v>
      </c>
      <c r="BU758" s="67" t="e">
        <f t="shared" si="2349"/>
        <v>#REF!</v>
      </c>
      <c r="BV758" s="67" t="e">
        <f t="shared" si="2349"/>
        <v>#REF!</v>
      </c>
      <c r="BW758" s="67" t="e">
        <f t="shared" si="2349"/>
        <v>#REF!</v>
      </c>
      <c r="BX758" s="67" t="e">
        <f t="shared" si="2349"/>
        <v>#REF!</v>
      </c>
      <c r="BY758" s="60"/>
      <c r="BZ758" s="87" t="e">
        <f t="shared" si="2252"/>
        <v>#REF!</v>
      </c>
      <c r="CA758" s="62" t="e">
        <f>BZ758/BZ713</f>
        <v>#REF!</v>
      </c>
      <c r="CB758" s="60"/>
      <c r="CC758" s="67" t="e">
        <f t="shared" ref="CC758:CN758" si="2350">SUM(CC759:CC761)</f>
        <v>#REF!</v>
      </c>
      <c r="CD758" s="67" t="e">
        <f t="shared" si="2350"/>
        <v>#REF!</v>
      </c>
      <c r="CE758" s="67" t="e">
        <f t="shared" si="2350"/>
        <v>#REF!</v>
      </c>
      <c r="CF758" s="67" t="e">
        <f t="shared" si="2350"/>
        <v>#REF!</v>
      </c>
      <c r="CG758" s="67" t="e">
        <f t="shared" si="2350"/>
        <v>#REF!</v>
      </c>
      <c r="CH758" s="67" t="e">
        <f t="shared" si="2350"/>
        <v>#REF!</v>
      </c>
      <c r="CI758" s="67" t="e">
        <f t="shared" si="2350"/>
        <v>#REF!</v>
      </c>
      <c r="CJ758" s="67" t="e">
        <f t="shared" si="2350"/>
        <v>#REF!</v>
      </c>
      <c r="CK758" s="67" t="e">
        <f t="shared" si="2350"/>
        <v>#REF!</v>
      </c>
      <c r="CL758" s="67" t="e">
        <f t="shared" si="2350"/>
        <v>#REF!</v>
      </c>
      <c r="CM758" s="67" t="e">
        <f t="shared" si="2350"/>
        <v>#REF!</v>
      </c>
      <c r="CN758" s="67" t="e">
        <f t="shared" si="2350"/>
        <v>#REF!</v>
      </c>
      <c r="CO758" s="60"/>
      <c r="CP758" s="87" t="e">
        <f t="shared" si="2254"/>
        <v>#REF!</v>
      </c>
      <c r="CQ758" s="62" t="e">
        <f>CP758/CP713</f>
        <v>#REF!</v>
      </c>
    </row>
    <row r="759" spans="1:95" ht="10.5" customHeight="1" outlineLevel="1" x14ac:dyDescent="0.25">
      <c r="A759" s="70" t="str">
        <f t="shared" si="2293"/>
        <v>DespesaContabilidade</v>
      </c>
      <c r="B759" s="114" t="s">
        <v>53</v>
      </c>
      <c r="C759" s="78" t="s">
        <v>281</v>
      </c>
      <c r="D759" s="79" t="s">
        <v>132</v>
      </c>
      <c r="E759" s="79" t="e">
        <f>D711</f>
        <v>#REF!</v>
      </c>
      <c r="F759" s="79"/>
      <c r="G759" s="85">
        <v>0</v>
      </c>
      <c r="H759" s="79"/>
      <c r="I759" s="94">
        <v>0</v>
      </c>
      <c r="J759" s="94">
        <v>0</v>
      </c>
      <c r="K759" s="94">
        <v>0</v>
      </c>
      <c r="L759" s="94">
        <v>0</v>
      </c>
      <c r="M759" s="94">
        <v>0</v>
      </c>
      <c r="N759" s="94">
        <v>0</v>
      </c>
      <c r="O759" s="94">
        <v>0</v>
      </c>
      <c r="P759" s="94">
        <v>0</v>
      </c>
      <c r="Q759" s="94">
        <v>0</v>
      </c>
      <c r="R759" s="94">
        <v>0</v>
      </c>
      <c r="S759" s="94">
        <v>0</v>
      </c>
      <c r="T759" s="94">
        <v>0</v>
      </c>
      <c r="U759" s="79"/>
      <c r="V759" s="80">
        <f t="shared" si="2246"/>
        <v>0</v>
      </c>
      <c r="W759" s="85" t="e">
        <f>V759/V713</f>
        <v>#REF!</v>
      </c>
      <c r="X759" s="60"/>
      <c r="Y759" s="94">
        <v>0</v>
      </c>
      <c r="Z759" s="94">
        <v>0</v>
      </c>
      <c r="AA759" s="94">
        <v>0</v>
      </c>
      <c r="AB759" s="94">
        <v>0</v>
      </c>
      <c r="AC759" s="94">
        <v>0</v>
      </c>
      <c r="AD759" s="94">
        <v>0</v>
      </c>
      <c r="AE759" s="94" t="e">
        <f t="shared" ref="AE759:AJ759" si="2351">((AE713*$G759*--(AND($BF759=0,$BG759=0))+$BF759+AE713*$BG759)*--(AE$3&gt;=$BH759))*(1+$BJ759*--(AE$3&gt;=$BK759))*--(IFERROR(MOD(MONTH(AE$3),$BI759),0)=0)</f>
        <v>#REF!</v>
      </c>
      <c r="AF759" s="94" t="e">
        <f t="shared" si="2351"/>
        <v>#REF!</v>
      </c>
      <c r="AG759" s="94" t="e">
        <f t="shared" si="2351"/>
        <v>#REF!</v>
      </c>
      <c r="AH759" s="94" t="e">
        <f t="shared" si="2351"/>
        <v>#REF!</v>
      </c>
      <c r="AI759" s="94" t="e">
        <f t="shared" si="2351"/>
        <v>#REF!</v>
      </c>
      <c r="AJ759" s="94" t="e">
        <f t="shared" si="2351"/>
        <v>#REF!</v>
      </c>
      <c r="AK759" s="79"/>
      <c r="AL759" s="80" t="e">
        <f t="shared" si="2248"/>
        <v>#REF!</v>
      </c>
      <c r="AM759" s="85" t="e">
        <f>AL759/AL713</f>
        <v>#REF!</v>
      </c>
      <c r="AN759" s="60" t="e">
        <f>D711&amp;D759</f>
        <v>#REF!</v>
      </c>
      <c r="AO759" s="94" t="e">
        <f t="shared" ref="AO759:AZ759" si="2352">((AO713*$G759*--(AND($BF759=0,$BG759=0))+$BF759+AO713*$BG759)*--(AO$3&gt;=$BH759))*(1+$BJ759*--(AO$3&gt;=$BK759))*--(IFERROR(MOD(MONTH(AO$3),$BI759),0)=0)</f>
        <v>#REF!</v>
      </c>
      <c r="AP759" s="94" t="e">
        <f t="shared" si="2352"/>
        <v>#REF!</v>
      </c>
      <c r="AQ759" s="94" t="e">
        <f t="shared" si="2352"/>
        <v>#REF!</v>
      </c>
      <c r="AR759" s="94" t="e">
        <f t="shared" si="2352"/>
        <v>#REF!</v>
      </c>
      <c r="AS759" s="94" t="e">
        <f t="shared" si="2352"/>
        <v>#REF!</v>
      </c>
      <c r="AT759" s="94" t="e">
        <f t="shared" si="2352"/>
        <v>#REF!</v>
      </c>
      <c r="AU759" s="94" t="e">
        <f t="shared" si="2352"/>
        <v>#REF!</v>
      </c>
      <c r="AV759" s="94" t="e">
        <f t="shared" si="2352"/>
        <v>#REF!</v>
      </c>
      <c r="AW759" s="94" t="e">
        <f t="shared" si="2352"/>
        <v>#REF!</v>
      </c>
      <c r="AX759" s="94" t="e">
        <f t="shared" si="2352"/>
        <v>#REF!</v>
      </c>
      <c r="AY759" s="94" t="e">
        <f t="shared" si="2352"/>
        <v>#REF!</v>
      </c>
      <c r="AZ759" s="94" t="e">
        <f t="shared" si="2352"/>
        <v>#REF!</v>
      </c>
      <c r="BA759" s="79"/>
      <c r="BB759" s="80" t="e">
        <f t="shared" si="2250"/>
        <v>#REF!</v>
      </c>
      <c r="BC759" s="85" t="e">
        <f>BB759/BB713</f>
        <v>#REF!</v>
      </c>
      <c r="BD759" s="60"/>
      <c r="BE759" s="94" t="str">
        <f t="shared" si="2304"/>
        <v>Venegas Contábil</v>
      </c>
      <c r="BF759" s="115">
        <f t="shared" si="2304"/>
        <v>-600</v>
      </c>
      <c r="BG759" s="112">
        <f t="shared" si="2304"/>
        <v>0</v>
      </c>
      <c r="BH759" s="111" t="e">
        <f>BH713</f>
        <v>#REF!</v>
      </c>
      <c r="BI759" s="113">
        <f t="shared" si="2305"/>
        <v>0</v>
      </c>
      <c r="BJ759" s="112">
        <f t="shared" si="2305"/>
        <v>0</v>
      </c>
      <c r="BK759" s="111">
        <f t="shared" si="2305"/>
        <v>0</v>
      </c>
      <c r="BL759" s="60"/>
      <c r="BM759" s="94" t="e">
        <f t="shared" ref="BM759:BX759" si="2353">((BM713*$G759*--(AND($BF759=0,$BG759=0))+$BF759+BM713*$BG759)*--(BM$3&gt;=$BH759))*(1+$BJ759*--(BM$3&gt;=$BK759))*--(IFERROR(MOD(MONTH(BM$3),$BI759),0)=0)</f>
        <v>#REF!</v>
      </c>
      <c r="BN759" s="94" t="e">
        <f t="shared" si="2353"/>
        <v>#REF!</v>
      </c>
      <c r="BO759" s="94" t="e">
        <f t="shared" si="2353"/>
        <v>#REF!</v>
      </c>
      <c r="BP759" s="94" t="e">
        <f t="shared" si="2353"/>
        <v>#REF!</v>
      </c>
      <c r="BQ759" s="94" t="e">
        <f t="shared" si="2353"/>
        <v>#REF!</v>
      </c>
      <c r="BR759" s="94" t="e">
        <f t="shared" si="2353"/>
        <v>#REF!</v>
      </c>
      <c r="BS759" s="94" t="e">
        <f t="shared" si="2353"/>
        <v>#REF!</v>
      </c>
      <c r="BT759" s="94" t="e">
        <f t="shared" si="2353"/>
        <v>#REF!</v>
      </c>
      <c r="BU759" s="94" t="e">
        <f t="shared" si="2353"/>
        <v>#REF!</v>
      </c>
      <c r="BV759" s="94" t="e">
        <f t="shared" si="2353"/>
        <v>#REF!</v>
      </c>
      <c r="BW759" s="94" t="e">
        <f t="shared" si="2353"/>
        <v>#REF!</v>
      </c>
      <c r="BX759" s="94" t="e">
        <f t="shared" si="2353"/>
        <v>#REF!</v>
      </c>
      <c r="BY759" s="79"/>
      <c r="BZ759" s="80" t="e">
        <f t="shared" si="2252"/>
        <v>#REF!</v>
      </c>
      <c r="CA759" s="85" t="e">
        <f>BZ759/BZ713</f>
        <v>#REF!</v>
      </c>
      <c r="CB759" s="60"/>
      <c r="CC759" s="94" t="e">
        <f t="shared" ref="CC759:CN759" si="2354">((CC713*$G759*--(AND($BF759=0,$BG759=0))+$BF759+CC713*$BG759)*--(CC$3&gt;=$BH759))*(1+$BJ759*--(CC$3&gt;=$BK759))*--(IFERROR(MOD(MONTH(CC$3),$BI759),0)=0)</f>
        <v>#REF!</v>
      </c>
      <c r="CD759" s="94" t="e">
        <f t="shared" si="2354"/>
        <v>#REF!</v>
      </c>
      <c r="CE759" s="94" t="e">
        <f t="shared" si="2354"/>
        <v>#REF!</v>
      </c>
      <c r="CF759" s="94" t="e">
        <f t="shared" si="2354"/>
        <v>#REF!</v>
      </c>
      <c r="CG759" s="94" t="e">
        <f t="shared" si="2354"/>
        <v>#REF!</v>
      </c>
      <c r="CH759" s="94" t="e">
        <f t="shared" si="2354"/>
        <v>#REF!</v>
      </c>
      <c r="CI759" s="94" t="e">
        <f t="shared" si="2354"/>
        <v>#REF!</v>
      </c>
      <c r="CJ759" s="94" t="e">
        <f t="shared" si="2354"/>
        <v>#REF!</v>
      </c>
      <c r="CK759" s="94" t="e">
        <f t="shared" si="2354"/>
        <v>#REF!</v>
      </c>
      <c r="CL759" s="94" t="e">
        <f t="shared" si="2354"/>
        <v>#REF!</v>
      </c>
      <c r="CM759" s="94" t="e">
        <f t="shared" si="2354"/>
        <v>#REF!</v>
      </c>
      <c r="CN759" s="94" t="e">
        <f t="shared" si="2354"/>
        <v>#REF!</v>
      </c>
      <c r="CO759" s="79"/>
      <c r="CP759" s="80" t="e">
        <f t="shared" si="2254"/>
        <v>#REF!</v>
      </c>
      <c r="CQ759" s="85" t="e">
        <f>CP759/CP713</f>
        <v>#REF!</v>
      </c>
    </row>
    <row r="760" spans="1:95" ht="10.5" customHeight="1" outlineLevel="1" x14ac:dyDescent="0.25">
      <c r="A760" s="70" t="str">
        <f t="shared" si="2293"/>
        <v>DespesaInternet</v>
      </c>
      <c r="B760" s="114" t="s">
        <v>53</v>
      </c>
      <c r="C760" s="78" t="s">
        <v>283</v>
      </c>
      <c r="D760" s="79" t="s">
        <v>137</v>
      </c>
      <c r="E760" s="79" t="e">
        <f>D711</f>
        <v>#REF!</v>
      </c>
      <c r="F760" s="79"/>
      <c r="G760" s="85">
        <v>-2.2336437834284588E-3</v>
      </c>
      <c r="H760" s="79"/>
      <c r="I760" s="94">
        <v>0</v>
      </c>
      <c r="J760" s="94">
        <v>0</v>
      </c>
      <c r="K760" s="94">
        <v>0</v>
      </c>
      <c r="L760" s="94">
        <v>0</v>
      </c>
      <c r="M760" s="94">
        <v>0</v>
      </c>
      <c r="N760" s="94">
        <v>0</v>
      </c>
      <c r="O760" s="94">
        <v>0</v>
      </c>
      <c r="P760" s="94">
        <v>0</v>
      </c>
      <c r="Q760" s="94">
        <v>0</v>
      </c>
      <c r="R760" s="94">
        <v>0</v>
      </c>
      <c r="S760" s="94">
        <v>0</v>
      </c>
      <c r="T760" s="94">
        <v>0</v>
      </c>
      <c r="U760" s="79"/>
      <c r="V760" s="80">
        <f t="shared" si="2246"/>
        <v>0</v>
      </c>
      <c r="W760" s="85">
        <f>V760/V712</f>
        <v>0</v>
      </c>
      <c r="X760" s="60"/>
      <c r="Y760" s="94">
        <v>0</v>
      </c>
      <c r="Z760" s="94">
        <v>0</v>
      </c>
      <c r="AA760" s="94">
        <v>0</v>
      </c>
      <c r="AB760" s="94">
        <v>0</v>
      </c>
      <c r="AC760" s="94">
        <v>0</v>
      </c>
      <c r="AD760" s="94">
        <v>0</v>
      </c>
      <c r="AE760" s="94">
        <f t="shared" ref="AE760:AJ761" si="2355">((AE712*$G760*--(AND($BF760=0,$BG760=0))+$BF760+AE712*$BG760)*--(AE$3&gt;=$BH760))*(1+$BJ760*--(AE$3&gt;=$BK760))*--(IFERROR(MOD(MONTH(AE$3),$BI760),0)=0)</f>
        <v>0</v>
      </c>
      <c r="AF760" s="94">
        <f t="shared" si="2355"/>
        <v>0</v>
      </c>
      <c r="AG760" s="94">
        <f t="shared" si="2355"/>
        <v>0</v>
      </c>
      <c r="AH760" s="94">
        <f t="shared" si="2355"/>
        <v>0</v>
      </c>
      <c r="AI760" s="94">
        <f t="shared" si="2355"/>
        <v>0</v>
      </c>
      <c r="AJ760" s="94">
        <f t="shared" si="2355"/>
        <v>0</v>
      </c>
      <c r="AK760" s="79"/>
      <c r="AL760" s="80">
        <f t="shared" si="2248"/>
        <v>0</v>
      </c>
      <c r="AM760" s="85">
        <f>AL760/AL712</f>
        <v>0</v>
      </c>
      <c r="AN760" s="60" t="e">
        <f>D711&amp;D760</f>
        <v>#REF!</v>
      </c>
      <c r="AO760" s="94">
        <f t="shared" ref="AO760:AZ760" si="2356">((AO712*$G760*--(AND($BF760=0,$BG760=0))+$BF760+AO712*$BG760)*--(AO$3&gt;=$BH760))*(1+$BJ760*--(AO$3&gt;=$BK760))*--(IFERROR(MOD(MONTH(AO$3),$BI760),0)=0)</f>
        <v>0</v>
      </c>
      <c r="AP760" s="94">
        <f t="shared" si="2356"/>
        <v>0</v>
      </c>
      <c r="AQ760" s="94">
        <f t="shared" si="2356"/>
        <v>0</v>
      </c>
      <c r="AR760" s="94">
        <f t="shared" si="2356"/>
        <v>0</v>
      </c>
      <c r="AS760" s="94">
        <f t="shared" si="2356"/>
        <v>0</v>
      </c>
      <c r="AT760" s="94">
        <f t="shared" si="2356"/>
        <v>0</v>
      </c>
      <c r="AU760" s="94">
        <f t="shared" si="2356"/>
        <v>0</v>
      </c>
      <c r="AV760" s="94">
        <f t="shared" si="2356"/>
        <v>0</v>
      </c>
      <c r="AW760" s="94">
        <f t="shared" si="2356"/>
        <v>0</v>
      </c>
      <c r="AX760" s="94">
        <f t="shared" si="2356"/>
        <v>0</v>
      </c>
      <c r="AY760" s="94">
        <f t="shared" si="2356"/>
        <v>0</v>
      </c>
      <c r="AZ760" s="94">
        <f t="shared" si="2356"/>
        <v>0</v>
      </c>
      <c r="BA760" s="79"/>
      <c r="BB760" s="80">
        <f t="shared" si="2250"/>
        <v>0</v>
      </c>
      <c r="BC760" s="85">
        <f>BB760/BB712</f>
        <v>0</v>
      </c>
      <c r="BD760" s="60"/>
      <c r="BE760" s="94" t="str">
        <f t="shared" si="2304"/>
        <v>Venegas Contábil</v>
      </c>
      <c r="BF760" s="115">
        <f t="shared" si="2304"/>
        <v>-350</v>
      </c>
      <c r="BG760" s="112">
        <f t="shared" si="2304"/>
        <v>0</v>
      </c>
      <c r="BH760" s="111" t="str">
        <f>BH712</f>
        <v>Início</v>
      </c>
      <c r="BI760" s="113">
        <f t="shared" si="2305"/>
        <v>0</v>
      </c>
      <c r="BJ760" s="112">
        <f t="shared" si="2305"/>
        <v>0.1</v>
      </c>
      <c r="BK760" s="111">
        <f t="shared" si="2305"/>
        <v>45658</v>
      </c>
      <c r="BL760" s="60"/>
      <c r="BM760" s="94">
        <f t="shared" ref="BM760:BX760" si="2357">((BM712*$G760*--(AND($BF760=0,$BG760=0))+$BF760+BM712*$BG760)*--(BM$3&gt;=$BH760))*(1+$BJ760*--(BM$3&gt;=$BK760))*--(IFERROR(MOD(MONTH(BM$3),$BI760),0)=0)</f>
        <v>0</v>
      </c>
      <c r="BN760" s="94">
        <f t="shared" si="2357"/>
        <v>0</v>
      </c>
      <c r="BO760" s="94">
        <f t="shared" si="2357"/>
        <v>0</v>
      </c>
      <c r="BP760" s="94">
        <f t="shared" si="2357"/>
        <v>0</v>
      </c>
      <c r="BQ760" s="94">
        <f t="shared" si="2357"/>
        <v>0</v>
      </c>
      <c r="BR760" s="94">
        <f t="shared" si="2357"/>
        <v>0</v>
      </c>
      <c r="BS760" s="94">
        <f t="shared" si="2357"/>
        <v>0</v>
      </c>
      <c r="BT760" s="94">
        <f t="shared" si="2357"/>
        <v>0</v>
      </c>
      <c r="BU760" s="94">
        <f t="shared" si="2357"/>
        <v>0</v>
      </c>
      <c r="BV760" s="94">
        <f t="shared" si="2357"/>
        <v>0</v>
      </c>
      <c r="BW760" s="94">
        <f t="shared" si="2357"/>
        <v>0</v>
      </c>
      <c r="BX760" s="94">
        <f t="shared" si="2357"/>
        <v>0</v>
      </c>
      <c r="BY760" s="79"/>
      <c r="BZ760" s="80">
        <f t="shared" si="2252"/>
        <v>0</v>
      </c>
      <c r="CA760" s="85">
        <f>BZ760/BZ712</f>
        <v>0</v>
      </c>
      <c r="CB760" s="60"/>
      <c r="CC760" s="94">
        <f t="shared" ref="CC760:CN760" si="2358">((CC712*$G760*--(AND($BF760=0,$BG760=0))+$BF760+CC712*$BG760)*--(CC$3&gt;=$BH760))*(1+$BJ760*--(CC$3&gt;=$BK760))*--(IFERROR(MOD(MONTH(CC$3),$BI760),0)=0)</f>
        <v>0</v>
      </c>
      <c r="CD760" s="94">
        <f t="shared" si="2358"/>
        <v>0</v>
      </c>
      <c r="CE760" s="94">
        <f t="shared" si="2358"/>
        <v>0</v>
      </c>
      <c r="CF760" s="94">
        <f t="shared" si="2358"/>
        <v>0</v>
      </c>
      <c r="CG760" s="94">
        <f t="shared" si="2358"/>
        <v>0</v>
      </c>
      <c r="CH760" s="94">
        <f t="shared" si="2358"/>
        <v>0</v>
      </c>
      <c r="CI760" s="94">
        <f t="shared" si="2358"/>
        <v>0</v>
      </c>
      <c r="CJ760" s="94">
        <f t="shared" si="2358"/>
        <v>0</v>
      </c>
      <c r="CK760" s="94">
        <f t="shared" si="2358"/>
        <v>0</v>
      </c>
      <c r="CL760" s="94">
        <f t="shared" si="2358"/>
        <v>0</v>
      </c>
      <c r="CM760" s="94">
        <f t="shared" si="2358"/>
        <v>0</v>
      </c>
      <c r="CN760" s="94">
        <f t="shared" si="2358"/>
        <v>0</v>
      </c>
      <c r="CO760" s="79"/>
      <c r="CP760" s="80">
        <f t="shared" si="2254"/>
        <v>0</v>
      </c>
      <c r="CQ760" s="85">
        <f>CP760/CP712</f>
        <v>0</v>
      </c>
    </row>
    <row r="761" spans="1:95" ht="10.5" customHeight="1" outlineLevel="1" x14ac:dyDescent="0.25">
      <c r="A761" s="70" t="str">
        <f t="shared" si="2293"/>
        <v>DespesaManutenção equipamentos</v>
      </c>
      <c r="B761" s="114" t="s">
        <v>53</v>
      </c>
      <c r="C761" s="78" t="s">
        <v>283</v>
      </c>
      <c r="D761" s="79" t="s">
        <v>134</v>
      </c>
      <c r="E761" s="79" t="e">
        <f>D711</f>
        <v>#REF!</v>
      </c>
      <c r="F761" s="79"/>
      <c r="G761" s="85">
        <v>-2.2336437834284588E-3</v>
      </c>
      <c r="H761" s="79"/>
      <c r="I761" s="94">
        <v>0</v>
      </c>
      <c r="J761" s="94">
        <v>0</v>
      </c>
      <c r="K761" s="94">
        <v>0</v>
      </c>
      <c r="L761" s="94">
        <v>0</v>
      </c>
      <c r="M761" s="94">
        <v>0</v>
      </c>
      <c r="N761" s="94">
        <v>0</v>
      </c>
      <c r="O761" s="94">
        <v>0</v>
      </c>
      <c r="P761" s="94">
        <v>0</v>
      </c>
      <c r="Q761" s="94">
        <v>0</v>
      </c>
      <c r="R761" s="94">
        <v>0</v>
      </c>
      <c r="S761" s="94">
        <v>0</v>
      </c>
      <c r="T761" s="94">
        <v>0</v>
      </c>
      <c r="U761" s="79"/>
      <c r="V761" s="80">
        <f t="shared" si="2246"/>
        <v>0</v>
      </c>
      <c r="W761" s="85" t="e">
        <f>V761/V713</f>
        <v>#REF!</v>
      </c>
      <c r="X761" s="60"/>
      <c r="Y761" s="94">
        <v>0</v>
      </c>
      <c r="Z761" s="94">
        <v>0</v>
      </c>
      <c r="AA761" s="94">
        <v>0</v>
      </c>
      <c r="AB761" s="94">
        <v>0</v>
      </c>
      <c r="AC761" s="94">
        <v>0</v>
      </c>
      <c r="AD761" s="94">
        <v>0</v>
      </c>
      <c r="AE761" s="94" t="e">
        <f t="shared" si="2355"/>
        <v>#REF!</v>
      </c>
      <c r="AF761" s="94" t="e">
        <f t="shared" si="2355"/>
        <v>#REF!</v>
      </c>
      <c r="AG761" s="94" t="e">
        <f t="shared" si="2355"/>
        <v>#REF!</v>
      </c>
      <c r="AH761" s="94" t="e">
        <f t="shared" si="2355"/>
        <v>#REF!</v>
      </c>
      <c r="AI761" s="94" t="e">
        <f t="shared" si="2355"/>
        <v>#REF!</v>
      </c>
      <c r="AJ761" s="94" t="e">
        <f t="shared" si="2355"/>
        <v>#REF!</v>
      </c>
      <c r="AK761" s="79"/>
      <c r="AL761" s="80" t="e">
        <f t="shared" si="2248"/>
        <v>#REF!</v>
      </c>
      <c r="AM761" s="85" t="e">
        <f>AL761/AL713</f>
        <v>#REF!</v>
      </c>
      <c r="AN761" s="60" t="e">
        <f>D711&amp;D761</f>
        <v>#REF!</v>
      </c>
      <c r="AO761" s="94" t="e">
        <f t="shared" ref="AO761:AZ761" si="2359">((AO713*$G761*--(AND($BF761=0,$BG761=0))+$BF761+AO713*$BG761)*--(AO$3&gt;=$BH761))*(1+$BJ761*--(AO$3&gt;=$BK761))*--(IFERROR(MOD(MONTH(AO$3),$BI761),0)=0)</f>
        <v>#REF!</v>
      </c>
      <c r="AP761" s="94" t="e">
        <f t="shared" si="2359"/>
        <v>#REF!</v>
      </c>
      <c r="AQ761" s="94" t="e">
        <f t="shared" si="2359"/>
        <v>#REF!</v>
      </c>
      <c r="AR761" s="94" t="e">
        <f t="shared" si="2359"/>
        <v>#REF!</v>
      </c>
      <c r="AS761" s="94" t="e">
        <f t="shared" si="2359"/>
        <v>#REF!</v>
      </c>
      <c r="AT761" s="94" t="e">
        <f t="shared" si="2359"/>
        <v>#REF!</v>
      </c>
      <c r="AU761" s="94" t="e">
        <f t="shared" si="2359"/>
        <v>#REF!</v>
      </c>
      <c r="AV761" s="94" t="e">
        <f t="shared" si="2359"/>
        <v>#REF!</v>
      </c>
      <c r="AW761" s="94" t="e">
        <f t="shared" si="2359"/>
        <v>#REF!</v>
      </c>
      <c r="AX761" s="94" t="e">
        <f t="shared" si="2359"/>
        <v>#REF!</v>
      </c>
      <c r="AY761" s="94" t="e">
        <f t="shared" si="2359"/>
        <v>#REF!</v>
      </c>
      <c r="AZ761" s="94" t="e">
        <f t="shared" si="2359"/>
        <v>#REF!</v>
      </c>
      <c r="BA761" s="79"/>
      <c r="BB761" s="80" t="e">
        <f t="shared" si="2250"/>
        <v>#REF!</v>
      </c>
      <c r="BC761" s="85" t="e">
        <f>BB761/BB713</f>
        <v>#REF!</v>
      </c>
      <c r="BD761" s="60"/>
      <c r="BE761" s="94">
        <f t="shared" si="2304"/>
        <v>0</v>
      </c>
      <c r="BF761" s="115">
        <f t="shared" si="2304"/>
        <v>0</v>
      </c>
      <c r="BG761" s="112">
        <f t="shared" si="2304"/>
        <v>0</v>
      </c>
      <c r="BH761" s="111" t="e">
        <f>BH713</f>
        <v>#REF!</v>
      </c>
      <c r="BI761" s="113">
        <f t="shared" si="2305"/>
        <v>0</v>
      </c>
      <c r="BJ761" s="112">
        <f t="shared" si="2305"/>
        <v>0</v>
      </c>
      <c r="BK761" s="111">
        <f t="shared" si="2305"/>
        <v>0</v>
      </c>
      <c r="BL761" s="60"/>
      <c r="BM761" s="94" t="e">
        <f t="shared" ref="BM761:BX761" si="2360">((BM713*$G761*--(AND($BF761=0,$BG761=0))+$BF761+BM713*$BG761)*--(BM$3&gt;=$BH761))*(1+$BJ761*--(BM$3&gt;=$BK761))*--(IFERROR(MOD(MONTH(BM$3),$BI761),0)=0)</f>
        <v>#REF!</v>
      </c>
      <c r="BN761" s="94" t="e">
        <f t="shared" si="2360"/>
        <v>#REF!</v>
      </c>
      <c r="BO761" s="94" t="e">
        <f t="shared" si="2360"/>
        <v>#REF!</v>
      </c>
      <c r="BP761" s="94" t="e">
        <f t="shared" si="2360"/>
        <v>#REF!</v>
      </c>
      <c r="BQ761" s="94" t="e">
        <f t="shared" si="2360"/>
        <v>#REF!</v>
      </c>
      <c r="BR761" s="94" t="e">
        <f t="shared" si="2360"/>
        <v>#REF!</v>
      </c>
      <c r="BS761" s="94" t="e">
        <f t="shared" si="2360"/>
        <v>#REF!</v>
      </c>
      <c r="BT761" s="94" t="e">
        <f t="shared" si="2360"/>
        <v>#REF!</v>
      </c>
      <c r="BU761" s="94" t="e">
        <f t="shared" si="2360"/>
        <v>#REF!</v>
      </c>
      <c r="BV761" s="94" t="e">
        <f t="shared" si="2360"/>
        <v>#REF!</v>
      </c>
      <c r="BW761" s="94" t="e">
        <f t="shared" si="2360"/>
        <v>#REF!</v>
      </c>
      <c r="BX761" s="94" t="e">
        <f t="shared" si="2360"/>
        <v>#REF!</v>
      </c>
      <c r="BY761" s="79"/>
      <c r="BZ761" s="80" t="e">
        <f t="shared" si="2252"/>
        <v>#REF!</v>
      </c>
      <c r="CA761" s="85" t="e">
        <f>BZ761/BZ713</f>
        <v>#REF!</v>
      </c>
      <c r="CB761" s="60"/>
      <c r="CC761" s="94" t="e">
        <f t="shared" ref="CC761:CN761" si="2361">((CC713*$G761*--(AND($BF761=0,$BG761=0))+$BF761+CC713*$BG761)*--(CC$3&gt;=$BH761))*(1+$BJ761*--(CC$3&gt;=$BK761))*--(IFERROR(MOD(MONTH(CC$3),$BI761),0)=0)</f>
        <v>#REF!</v>
      </c>
      <c r="CD761" s="94" t="e">
        <f t="shared" si="2361"/>
        <v>#REF!</v>
      </c>
      <c r="CE761" s="94" t="e">
        <f t="shared" si="2361"/>
        <v>#REF!</v>
      </c>
      <c r="CF761" s="94" t="e">
        <f t="shared" si="2361"/>
        <v>#REF!</v>
      </c>
      <c r="CG761" s="94" t="e">
        <f t="shared" si="2361"/>
        <v>#REF!</v>
      </c>
      <c r="CH761" s="94" t="e">
        <f t="shared" si="2361"/>
        <v>#REF!</v>
      </c>
      <c r="CI761" s="94" t="e">
        <f t="shared" si="2361"/>
        <v>#REF!</v>
      </c>
      <c r="CJ761" s="94" t="e">
        <f t="shared" si="2361"/>
        <v>#REF!</v>
      </c>
      <c r="CK761" s="94" t="e">
        <f t="shared" si="2361"/>
        <v>#REF!</v>
      </c>
      <c r="CL761" s="94" t="e">
        <f t="shared" si="2361"/>
        <v>#REF!</v>
      </c>
      <c r="CM761" s="94" t="e">
        <f t="shared" si="2361"/>
        <v>#REF!</v>
      </c>
      <c r="CN761" s="94" t="e">
        <f t="shared" si="2361"/>
        <v>#REF!</v>
      </c>
      <c r="CO761" s="79"/>
      <c r="CP761" s="80" t="e">
        <f t="shared" si="2254"/>
        <v>#REF!</v>
      </c>
      <c r="CQ761" s="85" t="e">
        <f>CP761/CP713</f>
        <v>#REF!</v>
      </c>
    </row>
    <row r="762" spans="1:95" ht="10.5" customHeight="1" x14ac:dyDescent="0.25">
      <c r="A762" s="70" t="str">
        <f t="shared" si="2293"/>
        <v>DespesaViagens e agendas externas</v>
      </c>
      <c r="B762" s="114" t="s">
        <v>53</v>
      </c>
      <c r="C762" s="70" t="s">
        <v>320</v>
      </c>
      <c r="D762" s="60" t="s">
        <v>130</v>
      </c>
      <c r="E762" s="60" t="e">
        <f>D711</f>
        <v>#REF!</v>
      </c>
      <c r="F762" s="60"/>
      <c r="G762" s="62">
        <v>-9.8452618553320515E-5</v>
      </c>
      <c r="H762" s="60"/>
      <c r="I762" s="67">
        <v>0</v>
      </c>
      <c r="J762" s="67">
        <v>0</v>
      </c>
      <c r="K762" s="67">
        <v>0</v>
      </c>
      <c r="L762" s="67">
        <v>0</v>
      </c>
      <c r="M762" s="67">
        <v>0</v>
      </c>
      <c r="N762" s="67">
        <v>0</v>
      </c>
      <c r="O762" s="67">
        <v>0</v>
      </c>
      <c r="P762" s="67">
        <v>0</v>
      </c>
      <c r="Q762" s="67">
        <v>0</v>
      </c>
      <c r="R762" s="67">
        <v>0</v>
      </c>
      <c r="S762" s="67">
        <v>0</v>
      </c>
      <c r="T762" s="67">
        <v>0</v>
      </c>
      <c r="U762" s="60"/>
      <c r="V762" s="87">
        <f t="shared" si="2246"/>
        <v>0</v>
      </c>
      <c r="W762" s="62" t="e">
        <f>V762/V713</f>
        <v>#REF!</v>
      </c>
      <c r="X762" s="60"/>
      <c r="Y762" s="67">
        <v>0</v>
      </c>
      <c r="Z762" s="67">
        <v>0</v>
      </c>
      <c r="AA762" s="67">
        <v>0</v>
      </c>
      <c r="AB762" s="67">
        <v>0</v>
      </c>
      <c r="AC762" s="67">
        <v>0</v>
      </c>
      <c r="AD762" s="67">
        <v>0</v>
      </c>
      <c r="AE762" s="67" t="e">
        <f t="shared" ref="AE762:AJ762" si="2362">((AE713*$G762*--(AND($BF762=0,$BG762=0))+$BF762+AE713*$BG762)*--(AE$3&gt;=$BH762))*(1+$BJ762*--(AE$3&gt;=$BK762))*--(IFERROR(MOD(MONTH(AE$3),$BI762),0)=0)</f>
        <v>#REF!</v>
      </c>
      <c r="AF762" s="67" t="e">
        <f t="shared" si="2362"/>
        <v>#REF!</v>
      </c>
      <c r="AG762" s="67" t="e">
        <f t="shared" si="2362"/>
        <v>#REF!</v>
      </c>
      <c r="AH762" s="67" t="e">
        <f t="shared" si="2362"/>
        <v>#REF!</v>
      </c>
      <c r="AI762" s="67" t="e">
        <f t="shared" si="2362"/>
        <v>#REF!</v>
      </c>
      <c r="AJ762" s="67" t="e">
        <f t="shared" si="2362"/>
        <v>#REF!</v>
      </c>
      <c r="AK762" s="60"/>
      <c r="AL762" s="87" t="e">
        <f t="shared" si="2248"/>
        <v>#REF!</v>
      </c>
      <c r="AM762" s="62" t="e">
        <f>AL762/AL713</f>
        <v>#REF!</v>
      </c>
      <c r="AN762" s="60" t="e">
        <f>D711&amp;D762</f>
        <v>#REF!</v>
      </c>
      <c r="AO762" s="67" t="e">
        <f t="shared" ref="AO762:AZ762" si="2363">((AO713*$G762*--(AND($BF762=0,$BG762=0))+$BF762+AO713*$BG762)*--(AO$3&gt;=$BH762))*(1+$BJ762*--(AO$3&gt;=$BK762))*--(IFERROR(MOD(MONTH(AO$3),$BI762),0)=0)</f>
        <v>#REF!</v>
      </c>
      <c r="AP762" s="67" t="e">
        <f t="shared" si="2363"/>
        <v>#REF!</v>
      </c>
      <c r="AQ762" s="67" t="e">
        <f t="shared" si="2363"/>
        <v>#REF!</v>
      </c>
      <c r="AR762" s="67" t="e">
        <f t="shared" si="2363"/>
        <v>#REF!</v>
      </c>
      <c r="AS762" s="67" t="e">
        <f t="shared" si="2363"/>
        <v>#REF!</v>
      </c>
      <c r="AT762" s="67" t="e">
        <f t="shared" si="2363"/>
        <v>#REF!</v>
      </c>
      <c r="AU762" s="67" t="e">
        <f t="shared" si="2363"/>
        <v>#REF!</v>
      </c>
      <c r="AV762" s="67" t="e">
        <f t="shared" si="2363"/>
        <v>#REF!</v>
      </c>
      <c r="AW762" s="67" t="e">
        <f t="shared" si="2363"/>
        <v>#REF!</v>
      </c>
      <c r="AX762" s="67" t="e">
        <f t="shared" si="2363"/>
        <v>#REF!</v>
      </c>
      <c r="AY762" s="67" t="e">
        <f t="shared" si="2363"/>
        <v>#REF!</v>
      </c>
      <c r="AZ762" s="67" t="e">
        <f t="shared" si="2363"/>
        <v>#REF!</v>
      </c>
      <c r="BA762" s="60"/>
      <c r="BB762" s="87" t="e">
        <f t="shared" si="2250"/>
        <v>#REF!</v>
      </c>
      <c r="BC762" s="62" t="e">
        <f>BB762/BB713</f>
        <v>#REF!</v>
      </c>
      <c r="BD762" s="60"/>
      <c r="BE762" s="67">
        <f t="shared" si="2304"/>
        <v>0</v>
      </c>
      <c r="BF762" s="119">
        <f t="shared" si="2304"/>
        <v>-700</v>
      </c>
      <c r="BG762" s="120">
        <f t="shared" si="2304"/>
        <v>0</v>
      </c>
      <c r="BH762" s="121" t="e">
        <f>BH713</f>
        <v>#REF!</v>
      </c>
      <c r="BI762" s="69">
        <f t="shared" si="2305"/>
        <v>3</v>
      </c>
      <c r="BJ762" s="120">
        <f t="shared" si="2305"/>
        <v>0</v>
      </c>
      <c r="BK762" s="121">
        <f t="shared" si="2305"/>
        <v>0</v>
      </c>
      <c r="BL762" s="60"/>
      <c r="BM762" s="67" t="e">
        <f t="shared" ref="BM762:BX762" si="2364">((BM713*$G762*--(AND($BF762=0,$BG762=0))+$BF762+BM713*$BG762)*--(BM$3&gt;=$BH762))*(1+$BJ762*--(BM$3&gt;=$BK762))*--(IFERROR(MOD(MONTH(BM$3),$BI762),0)=0)</f>
        <v>#REF!</v>
      </c>
      <c r="BN762" s="67" t="e">
        <f t="shared" si="2364"/>
        <v>#REF!</v>
      </c>
      <c r="BO762" s="67" t="e">
        <f t="shared" si="2364"/>
        <v>#REF!</v>
      </c>
      <c r="BP762" s="67" t="e">
        <f t="shared" si="2364"/>
        <v>#REF!</v>
      </c>
      <c r="BQ762" s="67" t="e">
        <f t="shared" si="2364"/>
        <v>#REF!</v>
      </c>
      <c r="BR762" s="67" t="e">
        <f t="shared" si="2364"/>
        <v>#REF!</v>
      </c>
      <c r="BS762" s="67" t="e">
        <f t="shared" si="2364"/>
        <v>#REF!</v>
      </c>
      <c r="BT762" s="67" t="e">
        <f t="shared" si="2364"/>
        <v>#REF!</v>
      </c>
      <c r="BU762" s="67" t="e">
        <f t="shared" si="2364"/>
        <v>#REF!</v>
      </c>
      <c r="BV762" s="67" t="e">
        <f t="shared" si="2364"/>
        <v>#REF!</v>
      </c>
      <c r="BW762" s="67" t="e">
        <f t="shared" si="2364"/>
        <v>#REF!</v>
      </c>
      <c r="BX762" s="67" t="e">
        <f t="shared" si="2364"/>
        <v>#REF!</v>
      </c>
      <c r="BY762" s="60"/>
      <c r="BZ762" s="87" t="e">
        <f t="shared" si="2252"/>
        <v>#REF!</v>
      </c>
      <c r="CA762" s="62" t="e">
        <f>BZ762/BZ713</f>
        <v>#REF!</v>
      </c>
      <c r="CB762" s="60"/>
      <c r="CC762" s="67" t="e">
        <f t="shared" ref="CC762:CN762" si="2365">((CC713*$G762*--(AND($BF762=0,$BG762=0))+$BF762+CC713*$BG762)*--(CC$3&gt;=$BH762))*(1+$BJ762*--(CC$3&gt;=$BK762))*--(IFERROR(MOD(MONTH(CC$3),$BI762),0)=0)</f>
        <v>#REF!</v>
      </c>
      <c r="CD762" s="67" t="e">
        <f t="shared" si="2365"/>
        <v>#REF!</v>
      </c>
      <c r="CE762" s="67" t="e">
        <f t="shared" si="2365"/>
        <v>#REF!</v>
      </c>
      <c r="CF762" s="67" t="e">
        <f t="shared" si="2365"/>
        <v>#REF!</v>
      </c>
      <c r="CG762" s="67" t="e">
        <f t="shared" si="2365"/>
        <v>#REF!</v>
      </c>
      <c r="CH762" s="67" t="e">
        <f t="shared" si="2365"/>
        <v>#REF!</v>
      </c>
      <c r="CI762" s="67" t="e">
        <f t="shared" si="2365"/>
        <v>#REF!</v>
      </c>
      <c r="CJ762" s="67" t="e">
        <f t="shared" si="2365"/>
        <v>#REF!</v>
      </c>
      <c r="CK762" s="67" t="e">
        <f t="shared" si="2365"/>
        <v>#REF!</v>
      </c>
      <c r="CL762" s="67" t="e">
        <f t="shared" si="2365"/>
        <v>#REF!</v>
      </c>
      <c r="CM762" s="67" t="e">
        <f t="shared" si="2365"/>
        <v>#REF!</v>
      </c>
      <c r="CN762" s="67" t="e">
        <f t="shared" si="2365"/>
        <v>#REF!</v>
      </c>
      <c r="CO762" s="60"/>
      <c r="CP762" s="87" t="e">
        <f t="shared" si="2254"/>
        <v>#REF!</v>
      </c>
      <c r="CQ762" s="62" t="e">
        <f>CP762/CP713</f>
        <v>#REF!</v>
      </c>
    </row>
    <row r="763" spans="1:95" ht="10.5" customHeight="1" x14ac:dyDescent="0.25">
      <c r="A763" s="70" t="str">
        <f t="shared" si="2293"/>
        <v>DespesaAtivações de inauguração</v>
      </c>
      <c r="B763" s="114" t="s">
        <v>53</v>
      </c>
      <c r="C763" s="70" t="s">
        <v>284</v>
      </c>
      <c r="D763" s="60" t="s">
        <v>285</v>
      </c>
      <c r="E763" s="60" t="e">
        <f>D711</f>
        <v>#REF!</v>
      </c>
      <c r="F763" s="60"/>
      <c r="G763" s="62">
        <v>-1.3904791493680641E-4</v>
      </c>
      <c r="H763" s="60"/>
      <c r="I763" s="67">
        <v>0</v>
      </c>
      <c r="J763" s="67">
        <v>0</v>
      </c>
      <c r="K763" s="67">
        <v>0</v>
      </c>
      <c r="L763" s="67">
        <v>0</v>
      </c>
      <c r="M763" s="67">
        <v>0</v>
      </c>
      <c r="N763" s="67">
        <v>0</v>
      </c>
      <c r="O763" s="67">
        <v>0</v>
      </c>
      <c r="P763" s="67">
        <v>0</v>
      </c>
      <c r="Q763" s="67">
        <v>0</v>
      </c>
      <c r="R763" s="67">
        <v>0</v>
      </c>
      <c r="S763" s="67">
        <v>0</v>
      </c>
      <c r="T763" s="67">
        <v>0</v>
      </c>
      <c r="U763" s="60"/>
      <c r="V763" s="87">
        <f t="shared" si="2246"/>
        <v>0</v>
      </c>
      <c r="W763" s="62" t="e">
        <f>V763/V711</f>
        <v>#DIV/0!</v>
      </c>
      <c r="X763" s="60"/>
      <c r="Y763" s="67">
        <f t="shared" ref="Y763:AJ763" si="2366">SUM(Y764:Y766)</f>
        <v>0</v>
      </c>
      <c r="Z763" s="67">
        <f t="shared" si="2366"/>
        <v>0</v>
      </c>
      <c r="AA763" s="67">
        <f t="shared" si="2366"/>
        <v>0</v>
      </c>
      <c r="AB763" s="67">
        <f t="shared" si="2366"/>
        <v>0</v>
      </c>
      <c r="AC763" s="67">
        <f t="shared" si="2366"/>
        <v>0</v>
      </c>
      <c r="AD763" s="67">
        <f t="shared" si="2366"/>
        <v>0</v>
      </c>
      <c r="AE763" s="67">
        <f t="shared" si="2366"/>
        <v>0</v>
      </c>
      <c r="AF763" s="67" t="e">
        <f t="shared" si="2366"/>
        <v>#REF!</v>
      </c>
      <c r="AG763" s="67" t="e">
        <f t="shared" si="2366"/>
        <v>#REF!</v>
      </c>
      <c r="AH763" s="67" t="e">
        <f t="shared" si="2366"/>
        <v>#REF!</v>
      </c>
      <c r="AI763" s="67" t="e">
        <f t="shared" si="2366"/>
        <v>#REF!</v>
      </c>
      <c r="AJ763" s="67" t="e">
        <f t="shared" si="2366"/>
        <v>#REF!</v>
      </c>
      <c r="AK763" s="60"/>
      <c r="AL763" s="87" t="e">
        <f t="shared" si="2248"/>
        <v>#REF!</v>
      </c>
      <c r="AM763" s="62" t="e">
        <f>AL763/AL711</f>
        <v>#REF!</v>
      </c>
      <c r="AN763" s="60" t="e">
        <f>D711&amp;D763</f>
        <v>#REF!</v>
      </c>
      <c r="AO763" s="67" t="e">
        <f t="shared" ref="AO763:AZ763" si="2367">SUM(AO764:AO766)</f>
        <v>#REF!</v>
      </c>
      <c r="AP763" s="67" t="e">
        <f t="shared" si="2367"/>
        <v>#REF!</v>
      </c>
      <c r="AQ763" s="67" t="e">
        <f t="shared" si="2367"/>
        <v>#REF!</v>
      </c>
      <c r="AR763" s="67" t="e">
        <f t="shared" si="2367"/>
        <v>#REF!</v>
      </c>
      <c r="AS763" s="67" t="e">
        <f t="shared" si="2367"/>
        <v>#REF!</v>
      </c>
      <c r="AT763" s="67" t="e">
        <f t="shared" si="2367"/>
        <v>#REF!</v>
      </c>
      <c r="AU763" s="67" t="e">
        <f t="shared" si="2367"/>
        <v>#REF!</v>
      </c>
      <c r="AV763" s="67" t="e">
        <f t="shared" si="2367"/>
        <v>#REF!</v>
      </c>
      <c r="AW763" s="67" t="e">
        <f t="shared" si="2367"/>
        <v>#REF!</v>
      </c>
      <c r="AX763" s="67" t="e">
        <f t="shared" si="2367"/>
        <v>#REF!</v>
      </c>
      <c r="AY763" s="67" t="e">
        <f t="shared" si="2367"/>
        <v>#REF!</v>
      </c>
      <c r="AZ763" s="67" t="e">
        <f t="shared" si="2367"/>
        <v>#REF!</v>
      </c>
      <c r="BA763" s="60"/>
      <c r="BB763" s="87" t="e">
        <f t="shared" si="2250"/>
        <v>#REF!</v>
      </c>
      <c r="BC763" s="62" t="e">
        <f>BB763/BB711</f>
        <v>#REF!</v>
      </c>
      <c r="BD763" s="60"/>
      <c r="BE763" s="67"/>
      <c r="BF763" s="119"/>
      <c r="BG763" s="120"/>
      <c r="BH763" s="121"/>
      <c r="BI763" s="69"/>
      <c r="BJ763" s="120"/>
      <c r="BK763" s="121"/>
      <c r="BL763" s="60"/>
      <c r="BM763" s="67" t="e">
        <f t="shared" ref="BM763:BX763" si="2368">SUM(BM764:BM766)</f>
        <v>#REF!</v>
      </c>
      <c r="BN763" s="67" t="e">
        <f t="shared" si="2368"/>
        <v>#REF!</v>
      </c>
      <c r="BO763" s="67" t="e">
        <f t="shared" si="2368"/>
        <v>#REF!</v>
      </c>
      <c r="BP763" s="67" t="e">
        <f t="shared" si="2368"/>
        <v>#REF!</v>
      </c>
      <c r="BQ763" s="67" t="e">
        <f t="shared" si="2368"/>
        <v>#REF!</v>
      </c>
      <c r="BR763" s="67" t="e">
        <f t="shared" si="2368"/>
        <v>#REF!</v>
      </c>
      <c r="BS763" s="67" t="e">
        <f t="shared" si="2368"/>
        <v>#REF!</v>
      </c>
      <c r="BT763" s="67" t="e">
        <f t="shared" si="2368"/>
        <v>#REF!</v>
      </c>
      <c r="BU763" s="67" t="e">
        <f t="shared" si="2368"/>
        <v>#REF!</v>
      </c>
      <c r="BV763" s="67" t="e">
        <f t="shared" si="2368"/>
        <v>#REF!</v>
      </c>
      <c r="BW763" s="67" t="e">
        <f t="shared" si="2368"/>
        <v>#REF!</v>
      </c>
      <c r="BX763" s="67" t="e">
        <f t="shared" si="2368"/>
        <v>#REF!</v>
      </c>
      <c r="BY763" s="60"/>
      <c r="BZ763" s="87" t="e">
        <f t="shared" si="2252"/>
        <v>#REF!</v>
      </c>
      <c r="CA763" s="62" t="e">
        <f>BZ763/BZ711</f>
        <v>#REF!</v>
      </c>
      <c r="CB763" s="60"/>
      <c r="CC763" s="67" t="e">
        <f t="shared" ref="CC763:CN763" si="2369">SUM(CC764:CC766)</f>
        <v>#REF!</v>
      </c>
      <c r="CD763" s="67" t="e">
        <f t="shared" si="2369"/>
        <v>#REF!</v>
      </c>
      <c r="CE763" s="67" t="e">
        <f t="shared" si="2369"/>
        <v>#REF!</v>
      </c>
      <c r="CF763" s="67" t="e">
        <f t="shared" si="2369"/>
        <v>#REF!</v>
      </c>
      <c r="CG763" s="67" t="e">
        <f t="shared" si="2369"/>
        <v>#REF!</v>
      </c>
      <c r="CH763" s="67" t="e">
        <f t="shared" si="2369"/>
        <v>#REF!</v>
      </c>
      <c r="CI763" s="67" t="e">
        <f t="shared" si="2369"/>
        <v>#REF!</v>
      </c>
      <c r="CJ763" s="67" t="e">
        <f t="shared" si="2369"/>
        <v>#REF!</v>
      </c>
      <c r="CK763" s="67" t="e">
        <f t="shared" si="2369"/>
        <v>#REF!</v>
      </c>
      <c r="CL763" s="67" t="e">
        <f t="shared" si="2369"/>
        <v>#REF!</v>
      </c>
      <c r="CM763" s="67" t="e">
        <f t="shared" si="2369"/>
        <v>#REF!</v>
      </c>
      <c r="CN763" s="67" t="e">
        <f t="shared" si="2369"/>
        <v>#REF!</v>
      </c>
      <c r="CO763" s="60"/>
      <c r="CP763" s="87" t="e">
        <f t="shared" si="2254"/>
        <v>#REF!</v>
      </c>
      <c r="CQ763" s="62" t="e">
        <f>CP763/CP711</f>
        <v>#REF!</v>
      </c>
    </row>
    <row r="764" spans="1:95" ht="10.5" customHeight="1" outlineLevel="1" x14ac:dyDescent="0.25">
      <c r="A764" s="70" t="str">
        <f t="shared" si="2293"/>
        <v>DespesaDespesas inaugurais</v>
      </c>
      <c r="B764" s="114" t="s">
        <v>53</v>
      </c>
      <c r="C764" s="78" t="s">
        <v>284</v>
      </c>
      <c r="D764" s="79" t="s">
        <v>286</v>
      </c>
      <c r="E764" s="79" t="e">
        <f>D711</f>
        <v>#REF!</v>
      </c>
      <c r="F764" s="79"/>
      <c r="G764" s="85">
        <v>-1.3904791493680641E-4</v>
      </c>
      <c r="H764" s="79"/>
      <c r="I764" s="94">
        <v>0</v>
      </c>
      <c r="J764" s="94">
        <v>0</v>
      </c>
      <c r="K764" s="94">
        <v>0</v>
      </c>
      <c r="L764" s="94">
        <v>0</v>
      </c>
      <c r="M764" s="94">
        <v>0</v>
      </c>
      <c r="N764" s="94">
        <v>0</v>
      </c>
      <c r="O764" s="94">
        <v>0</v>
      </c>
      <c r="P764" s="94">
        <v>0</v>
      </c>
      <c r="Q764" s="94">
        <v>0</v>
      </c>
      <c r="R764" s="94">
        <v>0</v>
      </c>
      <c r="S764" s="94">
        <v>0</v>
      </c>
      <c r="T764" s="94">
        <v>0</v>
      </c>
      <c r="U764" s="79"/>
      <c r="V764" s="80">
        <f t="shared" si="2246"/>
        <v>0</v>
      </c>
      <c r="W764" s="91" t="e">
        <f>V764/V711</f>
        <v>#DIV/0!</v>
      </c>
      <c r="X764" s="60"/>
      <c r="Y764" s="94">
        <v>0</v>
      </c>
      <c r="Z764" s="94">
        <v>0</v>
      </c>
      <c r="AA764" s="94">
        <v>0</v>
      </c>
      <c r="AB764" s="94">
        <v>0</v>
      </c>
      <c r="AC764" s="94">
        <v>0</v>
      </c>
      <c r="AD764" s="94">
        <v>0</v>
      </c>
      <c r="AE764" s="94">
        <v>0</v>
      </c>
      <c r="AF764" s="94" t="e">
        <f>((AF712*$G764*--(AND($BF764=0,$BG764=0))+$BF764+AF712*$BG764)*--(AF$3&gt;=$BH764))*(1+$BJ764*--(AF$3&gt;=$BK764))*--(IFERROR(MOD(MONTH(AF$3),$BI764),0)=0)</f>
        <v>#REF!</v>
      </c>
      <c r="AG764" s="94" t="e">
        <f>((AG712*$G764*--(AND($BF764=0,$BG764=0))+$BF764+AG712*$BG764)*--(AG$3&gt;=$BH764))*(1+$BJ764*--(AG$3&gt;=$BK764))*--(IFERROR(MOD(MONTH(AG$3),$BI764),0)=0)</f>
        <v>#REF!</v>
      </c>
      <c r="AH764" s="94" t="e">
        <f>((AH712*$G764*--(AND($BF764=0,$BG764=0))+$BF764+AH712*$BG764)*--(AH$3&gt;=$BH764))*(1+$BJ764*--(AH$3&gt;=$BK764))*--(IFERROR(MOD(MONTH(AH$3),$BI764),0)=0)</f>
        <v>#REF!</v>
      </c>
      <c r="AI764" s="94" t="e">
        <f>((AI712*$G764*--(AND($BF764=0,$BG764=0))+$BF764+AI712*$BG764)*--(AI$3&gt;=$BH764))*(1+$BJ764*--(AI$3&gt;=$BK764))*--(IFERROR(MOD(MONTH(AI$3),$BI764),0)=0)</f>
        <v>#REF!</v>
      </c>
      <c r="AJ764" s="94" t="e">
        <f>((AJ712*$G764*--(AND($BF764=0,$BG764=0))+$BF764+AJ712*$BG764)*--(AJ$3&gt;=$BH764))*(1+$BJ764*--(AJ$3&gt;=$BK764))*--(IFERROR(MOD(MONTH(AJ$3),$BI764),0)=0)</f>
        <v>#REF!</v>
      </c>
      <c r="AK764" s="79"/>
      <c r="AL764" s="80" t="e">
        <f t="shared" si="2248"/>
        <v>#REF!</v>
      </c>
      <c r="AM764" s="91" t="e">
        <f>AL764/AL711</f>
        <v>#REF!</v>
      </c>
      <c r="AN764" s="60" t="e">
        <f>D711&amp;D764</f>
        <v>#REF!</v>
      </c>
      <c r="AO764" s="94" t="e">
        <f t="shared" ref="AO764:AZ764" si="2370">((AO712*$G764*--(AND($BF764=0,$BG764=0))+$BF764+AO712*$BG764)*--(AO$3&gt;=$BH764))*(1+$BJ764*--(AO$3&gt;=$BK764))*--(IFERROR(MOD(MONTH(AO$3),$BI764),0)=0)</f>
        <v>#REF!</v>
      </c>
      <c r="AP764" s="94" t="e">
        <f t="shared" si="2370"/>
        <v>#REF!</v>
      </c>
      <c r="AQ764" s="94" t="e">
        <f t="shared" si="2370"/>
        <v>#REF!</v>
      </c>
      <c r="AR764" s="94" t="e">
        <f t="shared" si="2370"/>
        <v>#REF!</v>
      </c>
      <c r="AS764" s="94" t="e">
        <f t="shared" si="2370"/>
        <v>#REF!</v>
      </c>
      <c r="AT764" s="94" t="e">
        <f t="shared" si="2370"/>
        <v>#REF!</v>
      </c>
      <c r="AU764" s="94" t="e">
        <f t="shared" si="2370"/>
        <v>#REF!</v>
      </c>
      <c r="AV764" s="94" t="e">
        <f t="shared" si="2370"/>
        <v>#REF!</v>
      </c>
      <c r="AW764" s="94" t="e">
        <f t="shared" si="2370"/>
        <v>#REF!</v>
      </c>
      <c r="AX764" s="94" t="e">
        <f t="shared" si="2370"/>
        <v>#REF!</v>
      </c>
      <c r="AY764" s="94" t="e">
        <f t="shared" si="2370"/>
        <v>#REF!</v>
      </c>
      <c r="AZ764" s="94" t="e">
        <f t="shared" si="2370"/>
        <v>#REF!</v>
      </c>
      <c r="BA764" s="79"/>
      <c r="BB764" s="80" t="e">
        <f t="shared" si="2250"/>
        <v>#REF!</v>
      </c>
      <c r="BC764" s="91" t="e">
        <f>BB764/BB711</f>
        <v>#REF!</v>
      </c>
      <c r="BD764" s="60"/>
      <c r="BE764" s="94">
        <f>INDEX($BE$4:$BK$115,MATCH($D764,$D$4:$D$115,0),MATCH(BE$475,$BE$4:$BK$4,0))</f>
        <v>0</v>
      </c>
      <c r="BF764" s="115">
        <f>INDEX($BE$4:$BK$115,MATCH($D764,$D$4:$D$115,0),MATCH(BF$475,$BE$4:$BK$4,0))</f>
        <v>-15000</v>
      </c>
      <c r="BG764" s="115">
        <f>INDEX($BE$4:$BK$115,MATCH($D764,$D$4:$D$115,0),MATCH(BG$475,$BE$4:$BK$4,0))</f>
        <v>0</v>
      </c>
      <c r="BH764" s="111" t="e">
        <f>BH713</f>
        <v>#REF!</v>
      </c>
      <c r="BI764" s="115">
        <f t="array" ref="BI764">INDEX($BE$4:$BK$115,MATCH($D764,$D$4:$D$115,0),MATCH(BI$475,$BE$4:$BK$4,0))</f>
        <v>0</v>
      </c>
      <c r="BJ764" s="112">
        <v>-1</v>
      </c>
      <c r="BK764" s="111" t="e">
        <f>EDATE(BH764,1)</f>
        <v>#REF!</v>
      </c>
      <c r="BL764" s="60"/>
      <c r="BM764" s="94" t="e">
        <f t="shared" ref="BM764:BX764" si="2371">((BM712*$G764*--(AND($BF764=0,$BG764=0))+$BF764+BM712*$BG764)*--(BM$3&gt;=$BH764))*(1+$BJ764*--(BM$3&gt;=$BK764))*--(IFERROR(MOD(MONTH(BM$3),$BI764),0)=0)</f>
        <v>#REF!</v>
      </c>
      <c r="BN764" s="94" t="e">
        <f t="shared" si="2371"/>
        <v>#REF!</v>
      </c>
      <c r="BO764" s="94" t="e">
        <f t="shared" si="2371"/>
        <v>#REF!</v>
      </c>
      <c r="BP764" s="94" t="e">
        <f t="shared" si="2371"/>
        <v>#REF!</v>
      </c>
      <c r="BQ764" s="94" t="e">
        <f t="shared" si="2371"/>
        <v>#REF!</v>
      </c>
      <c r="BR764" s="94" t="e">
        <f t="shared" si="2371"/>
        <v>#REF!</v>
      </c>
      <c r="BS764" s="94" t="e">
        <f t="shared" si="2371"/>
        <v>#REF!</v>
      </c>
      <c r="BT764" s="94" t="e">
        <f t="shared" si="2371"/>
        <v>#REF!</v>
      </c>
      <c r="BU764" s="94" t="e">
        <f t="shared" si="2371"/>
        <v>#REF!</v>
      </c>
      <c r="BV764" s="94" t="e">
        <f t="shared" si="2371"/>
        <v>#REF!</v>
      </c>
      <c r="BW764" s="94" t="e">
        <f t="shared" si="2371"/>
        <v>#REF!</v>
      </c>
      <c r="BX764" s="94" t="e">
        <f t="shared" si="2371"/>
        <v>#REF!</v>
      </c>
      <c r="BY764" s="79"/>
      <c r="BZ764" s="80" t="e">
        <f t="shared" si="2252"/>
        <v>#REF!</v>
      </c>
      <c r="CA764" s="91" t="e">
        <f>BZ764/BZ711</f>
        <v>#REF!</v>
      </c>
      <c r="CB764" s="60"/>
      <c r="CC764" s="94" t="e">
        <f t="shared" ref="CC764:CN764" si="2372">((CC712*$G764*--(AND($BF764=0,$BG764=0))+$BF764+CC712*$BG764)*--(CC$3&gt;=$BH764))*(1+$BJ764*--(CC$3&gt;=$BK764))*--(IFERROR(MOD(MONTH(CC$3),$BI764),0)=0)</f>
        <v>#REF!</v>
      </c>
      <c r="CD764" s="94" t="e">
        <f t="shared" si="2372"/>
        <v>#REF!</v>
      </c>
      <c r="CE764" s="94" t="e">
        <f t="shared" si="2372"/>
        <v>#REF!</v>
      </c>
      <c r="CF764" s="94" t="e">
        <f t="shared" si="2372"/>
        <v>#REF!</v>
      </c>
      <c r="CG764" s="94" t="e">
        <f t="shared" si="2372"/>
        <v>#REF!</v>
      </c>
      <c r="CH764" s="94" t="e">
        <f t="shared" si="2372"/>
        <v>#REF!</v>
      </c>
      <c r="CI764" s="94" t="e">
        <f t="shared" si="2372"/>
        <v>#REF!</v>
      </c>
      <c r="CJ764" s="94" t="e">
        <f t="shared" si="2372"/>
        <v>#REF!</v>
      </c>
      <c r="CK764" s="94" t="e">
        <f t="shared" si="2372"/>
        <v>#REF!</v>
      </c>
      <c r="CL764" s="94" t="e">
        <f t="shared" si="2372"/>
        <v>#REF!</v>
      </c>
      <c r="CM764" s="94" t="e">
        <f t="shared" si="2372"/>
        <v>#REF!</v>
      </c>
      <c r="CN764" s="94" t="e">
        <f t="shared" si="2372"/>
        <v>#REF!</v>
      </c>
      <c r="CO764" s="79"/>
      <c r="CP764" s="80" t="e">
        <f t="shared" si="2254"/>
        <v>#REF!</v>
      </c>
      <c r="CQ764" s="91" t="e">
        <f>CP764/CP711</f>
        <v>#REF!</v>
      </c>
    </row>
    <row r="765" spans="1:95" ht="10.5" customHeight="1" outlineLevel="1" x14ac:dyDescent="0.25">
      <c r="A765" s="70" t="str">
        <f t="shared" si="2293"/>
        <v>DespesaEnxoval inaugural</v>
      </c>
      <c r="B765" s="114" t="s">
        <v>53</v>
      </c>
      <c r="C765" s="78" t="s">
        <v>266</v>
      </c>
      <c r="D765" s="79" t="s">
        <v>287</v>
      </c>
      <c r="E765" s="79" t="e">
        <f>D711</f>
        <v>#REF!</v>
      </c>
      <c r="F765" s="79"/>
      <c r="G765" s="85">
        <v>0</v>
      </c>
      <c r="H765" s="79"/>
      <c r="I765" s="94">
        <v>0</v>
      </c>
      <c r="J765" s="94">
        <v>0</v>
      </c>
      <c r="K765" s="94">
        <v>0</v>
      </c>
      <c r="L765" s="94">
        <v>0</v>
      </c>
      <c r="M765" s="94">
        <v>0</v>
      </c>
      <c r="N765" s="94">
        <v>0</v>
      </c>
      <c r="O765" s="94">
        <v>0</v>
      </c>
      <c r="P765" s="94">
        <v>0</v>
      </c>
      <c r="Q765" s="94">
        <v>0</v>
      </c>
      <c r="R765" s="94">
        <v>0</v>
      </c>
      <c r="S765" s="94">
        <v>0</v>
      </c>
      <c r="T765" s="94">
        <v>0</v>
      </c>
      <c r="U765" s="79"/>
      <c r="V765" s="80">
        <f t="shared" si="2246"/>
        <v>0</v>
      </c>
      <c r="W765" s="85" t="e">
        <f>V765/V711</f>
        <v>#DIV/0!</v>
      </c>
      <c r="X765" s="60"/>
      <c r="Y765" s="94">
        <v>0</v>
      </c>
      <c r="Z765" s="94">
        <v>0</v>
      </c>
      <c r="AA765" s="94">
        <v>0</v>
      </c>
      <c r="AB765" s="94">
        <v>0</v>
      </c>
      <c r="AC765" s="94">
        <v>0</v>
      </c>
      <c r="AD765" s="94">
        <v>0</v>
      </c>
      <c r="AE765" s="94">
        <v>0</v>
      </c>
      <c r="AF765" s="94" t="e">
        <f t="shared" ref="AF765:AJ767" si="2373">((AF711*$G765*--(AND($BF765=0,$BG765=0))+$BF765+AF711*$BG765)*--(AF$3&gt;=$BH765))*(1+$BJ765*--(AF$3&gt;=$BK765))*--(IFERROR(MOD(MONTH(AF$3),$BI765),0)=0)</f>
        <v>#REF!</v>
      </c>
      <c r="AG765" s="94" t="e">
        <f t="shared" si="2373"/>
        <v>#REF!</v>
      </c>
      <c r="AH765" s="94" t="e">
        <f t="shared" si="2373"/>
        <v>#REF!</v>
      </c>
      <c r="AI765" s="94" t="e">
        <f t="shared" si="2373"/>
        <v>#REF!</v>
      </c>
      <c r="AJ765" s="94" t="e">
        <f t="shared" si="2373"/>
        <v>#REF!</v>
      </c>
      <c r="AK765" s="79"/>
      <c r="AL765" s="80" t="e">
        <f t="shared" si="2248"/>
        <v>#REF!</v>
      </c>
      <c r="AM765" s="91" t="e">
        <f>AL765/AL711</f>
        <v>#REF!</v>
      </c>
      <c r="AN765" s="60" t="e">
        <f>D711&amp;D765</f>
        <v>#REF!</v>
      </c>
      <c r="AO765" s="94" t="e">
        <f t="shared" ref="AO765:AZ765" si="2374">((AO711*$G765*--(AND($BF765=0,$BG765=0))+$BF765+AO711*$BG765)*--(AO$3&gt;=$BH765))*(1+$BJ765*--(AO$3&gt;=$BK765))*--(IFERROR(MOD(MONTH(AO$3),$BI765),0)=0)</f>
        <v>#REF!</v>
      </c>
      <c r="AP765" s="94" t="e">
        <f t="shared" si="2374"/>
        <v>#REF!</v>
      </c>
      <c r="AQ765" s="94" t="e">
        <f t="shared" si="2374"/>
        <v>#REF!</v>
      </c>
      <c r="AR765" s="94" t="e">
        <f t="shared" si="2374"/>
        <v>#REF!</v>
      </c>
      <c r="AS765" s="94" t="e">
        <f t="shared" si="2374"/>
        <v>#REF!</v>
      </c>
      <c r="AT765" s="94" t="e">
        <f t="shared" si="2374"/>
        <v>#REF!</v>
      </c>
      <c r="AU765" s="94" t="e">
        <f t="shared" si="2374"/>
        <v>#REF!</v>
      </c>
      <c r="AV765" s="94" t="e">
        <f t="shared" si="2374"/>
        <v>#REF!</v>
      </c>
      <c r="AW765" s="94" t="e">
        <f t="shared" si="2374"/>
        <v>#REF!</v>
      </c>
      <c r="AX765" s="94" t="e">
        <f t="shared" si="2374"/>
        <v>#REF!</v>
      </c>
      <c r="AY765" s="94" t="e">
        <f t="shared" si="2374"/>
        <v>#REF!</v>
      </c>
      <c r="AZ765" s="94" t="e">
        <f t="shared" si="2374"/>
        <v>#REF!</v>
      </c>
      <c r="BA765" s="79"/>
      <c r="BB765" s="80" t="e">
        <f t="shared" si="2250"/>
        <v>#REF!</v>
      </c>
      <c r="BC765" s="91" t="e">
        <f>BB765/BB711</f>
        <v>#REF!</v>
      </c>
      <c r="BD765" s="60"/>
      <c r="BE765" s="94" t="e">
        <f t="array" ref="BE765">INDEX(#REF!,MATCH($D711,#REF!,0),MATCH($D765,#REF!,0))</f>
        <v>#REF!</v>
      </c>
      <c r="BF765" s="115" t="e">
        <f t="array" ref="BF765">INDEX(#REF!,MATCH($D711,#REF!,0),MATCH($D765,#REF!,0))</f>
        <v>#REF!</v>
      </c>
      <c r="BG765" s="115"/>
      <c r="BH765" s="111" t="e">
        <f>EDATE(BH713,1)</f>
        <v>#REF!</v>
      </c>
      <c r="BI765" s="115"/>
      <c r="BJ765" s="112">
        <v>-1</v>
      </c>
      <c r="BK765" s="111" t="e">
        <f>EDATE(BH765,1)</f>
        <v>#REF!</v>
      </c>
      <c r="BL765" s="60"/>
      <c r="BM765" s="94" t="e">
        <f t="shared" ref="BM765:BX765" si="2375">((BM711*$G765*--(AND($BF765=0,$BG765=0))+$BF765+BM711*$BG765)*--(BM$3&gt;=$BH765))*(1+$BJ765*--(BM$3&gt;=$BK765))*--(IFERROR(MOD(MONTH(BM$3),$BI765),0)=0)</f>
        <v>#REF!</v>
      </c>
      <c r="BN765" s="94" t="e">
        <f t="shared" si="2375"/>
        <v>#REF!</v>
      </c>
      <c r="BO765" s="94" t="e">
        <f t="shared" si="2375"/>
        <v>#REF!</v>
      </c>
      <c r="BP765" s="94" t="e">
        <f t="shared" si="2375"/>
        <v>#REF!</v>
      </c>
      <c r="BQ765" s="94" t="e">
        <f t="shared" si="2375"/>
        <v>#REF!</v>
      </c>
      <c r="BR765" s="94" t="e">
        <f t="shared" si="2375"/>
        <v>#REF!</v>
      </c>
      <c r="BS765" s="94" t="e">
        <f t="shared" si="2375"/>
        <v>#REF!</v>
      </c>
      <c r="BT765" s="94" t="e">
        <f t="shared" si="2375"/>
        <v>#REF!</v>
      </c>
      <c r="BU765" s="94" t="e">
        <f t="shared" si="2375"/>
        <v>#REF!</v>
      </c>
      <c r="BV765" s="94" t="e">
        <f t="shared" si="2375"/>
        <v>#REF!</v>
      </c>
      <c r="BW765" s="94" t="e">
        <f t="shared" si="2375"/>
        <v>#REF!</v>
      </c>
      <c r="BX765" s="94" t="e">
        <f t="shared" si="2375"/>
        <v>#REF!</v>
      </c>
      <c r="BY765" s="79"/>
      <c r="BZ765" s="80" t="e">
        <f t="shared" si="2252"/>
        <v>#REF!</v>
      </c>
      <c r="CA765" s="91" t="e">
        <f>BZ765/BZ711</f>
        <v>#REF!</v>
      </c>
      <c r="CB765" s="60"/>
      <c r="CC765" s="94" t="e">
        <f t="shared" ref="CC765:CN765" si="2376">((CC711*$G765*--(AND($BF765=0,$BG765=0))+$BF765+CC711*$BG765)*--(CC$3&gt;=$BH765))*(1+$BJ765*--(CC$3&gt;=$BK765))*--(IFERROR(MOD(MONTH(CC$3),$BI765),0)=0)</f>
        <v>#REF!</v>
      </c>
      <c r="CD765" s="94" t="e">
        <f t="shared" si="2376"/>
        <v>#REF!</v>
      </c>
      <c r="CE765" s="94" t="e">
        <f t="shared" si="2376"/>
        <v>#REF!</v>
      </c>
      <c r="CF765" s="94" t="e">
        <f t="shared" si="2376"/>
        <v>#REF!</v>
      </c>
      <c r="CG765" s="94" t="e">
        <f t="shared" si="2376"/>
        <v>#REF!</v>
      </c>
      <c r="CH765" s="94" t="e">
        <f t="shared" si="2376"/>
        <v>#REF!</v>
      </c>
      <c r="CI765" s="94" t="e">
        <f t="shared" si="2376"/>
        <v>#REF!</v>
      </c>
      <c r="CJ765" s="94" t="e">
        <f t="shared" si="2376"/>
        <v>#REF!</v>
      </c>
      <c r="CK765" s="94" t="e">
        <f t="shared" si="2376"/>
        <v>#REF!</v>
      </c>
      <c r="CL765" s="94" t="e">
        <f t="shared" si="2376"/>
        <v>#REF!</v>
      </c>
      <c r="CM765" s="94" t="e">
        <f t="shared" si="2376"/>
        <v>#REF!</v>
      </c>
      <c r="CN765" s="94" t="e">
        <f t="shared" si="2376"/>
        <v>#REF!</v>
      </c>
      <c r="CO765" s="79"/>
      <c r="CP765" s="80" t="e">
        <f t="shared" si="2254"/>
        <v>#REF!</v>
      </c>
      <c r="CQ765" s="91" t="e">
        <f>CP765/CP711</f>
        <v>#REF!</v>
      </c>
    </row>
    <row r="766" spans="1:95" ht="10.5" customHeight="1" outlineLevel="1" x14ac:dyDescent="0.25">
      <c r="A766" s="70" t="str">
        <f t="shared" si="2293"/>
        <v>DespesaMídia inaugural</v>
      </c>
      <c r="B766" s="114" t="s">
        <v>53</v>
      </c>
      <c r="C766" s="78" t="s">
        <v>266</v>
      </c>
      <c r="D766" s="79" t="s">
        <v>288</v>
      </c>
      <c r="E766" s="79" t="e">
        <f>D711</f>
        <v>#REF!</v>
      </c>
      <c r="F766" s="79"/>
      <c r="G766" s="85">
        <v>0</v>
      </c>
      <c r="H766" s="79"/>
      <c r="I766" s="94">
        <v>0</v>
      </c>
      <c r="J766" s="94">
        <v>0</v>
      </c>
      <c r="K766" s="94">
        <v>0</v>
      </c>
      <c r="L766" s="94">
        <v>0</v>
      </c>
      <c r="M766" s="94">
        <v>0</v>
      </c>
      <c r="N766" s="94">
        <v>0</v>
      </c>
      <c r="O766" s="94">
        <v>0</v>
      </c>
      <c r="P766" s="94">
        <v>0</v>
      </c>
      <c r="Q766" s="94">
        <v>0</v>
      </c>
      <c r="R766" s="94">
        <v>0</v>
      </c>
      <c r="S766" s="94">
        <v>0</v>
      </c>
      <c r="T766" s="94">
        <v>0</v>
      </c>
      <c r="U766" s="79"/>
      <c r="V766" s="80">
        <f t="shared" si="2246"/>
        <v>0</v>
      </c>
      <c r="W766" s="91" t="e">
        <f>V766/V711</f>
        <v>#DIV/0!</v>
      </c>
      <c r="X766" s="60"/>
      <c r="Y766" s="94">
        <v>0</v>
      </c>
      <c r="Z766" s="94">
        <v>0</v>
      </c>
      <c r="AA766" s="94">
        <v>0</v>
      </c>
      <c r="AB766" s="94">
        <v>0</v>
      </c>
      <c r="AC766" s="94">
        <v>0</v>
      </c>
      <c r="AD766" s="94">
        <v>0</v>
      </c>
      <c r="AE766" s="94">
        <v>0</v>
      </c>
      <c r="AF766" s="94" t="e">
        <f t="shared" si="2373"/>
        <v>#REF!</v>
      </c>
      <c r="AG766" s="94" t="e">
        <f t="shared" si="2373"/>
        <v>#REF!</v>
      </c>
      <c r="AH766" s="94" t="e">
        <f t="shared" si="2373"/>
        <v>#REF!</v>
      </c>
      <c r="AI766" s="94" t="e">
        <f t="shared" si="2373"/>
        <v>#REF!</v>
      </c>
      <c r="AJ766" s="94" t="e">
        <f t="shared" si="2373"/>
        <v>#REF!</v>
      </c>
      <c r="AK766" s="79"/>
      <c r="AL766" s="80" t="e">
        <f t="shared" si="2248"/>
        <v>#REF!</v>
      </c>
      <c r="AM766" s="85" t="e">
        <f>AL766/AL713</f>
        <v>#REF!</v>
      </c>
      <c r="AN766" s="60" t="e">
        <f>D711&amp;D766</f>
        <v>#REF!</v>
      </c>
      <c r="AO766" s="94" t="e">
        <f t="shared" ref="AO766:AZ766" si="2377">((AO712*$G766*--(AND($BF766=0,$BG766=0))+$BF766+AO712*$BG766)*--(AO$3&gt;=$BH766))*(1+$BJ766*--(AO$3&gt;=$BK766))*--(IFERROR(MOD(MONTH(AO$3),$BI766),0)=0)</f>
        <v>#REF!</v>
      </c>
      <c r="AP766" s="94" t="e">
        <f t="shared" si="2377"/>
        <v>#REF!</v>
      </c>
      <c r="AQ766" s="94" t="e">
        <f t="shared" si="2377"/>
        <v>#REF!</v>
      </c>
      <c r="AR766" s="94" t="e">
        <f t="shared" si="2377"/>
        <v>#REF!</v>
      </c>
      <c r="AS766" s="94" t="e">
        <f t="shared" si="2377"/>
        <v>#REF!</v>
      </c>
      <c r="AT766" s="94" t="e">
        <f t="shared" si="2377"/>
        <v>#REF!</v>
      </c>
      <c r="AU766" s="94" t="e">
        <f t="shared" si="2377"/>
        <v>#REF!</v>
      </c>
      <c r="AV766" s="94" t="e">
        <f t="shared" si="2377"/>
        <v>#REF!</v>
      </c>
      <c r="AW766" s="94" t="e">
        <f t="shared" si="2377"/>
        <v>#REF!</v>
      </c>
      <c r="AX766" s="94" t="e">
        <f t="shared" si="2377"/>
        <v>#REF!</v>
      </c>
      <c r="AY766" s="94" t="e">
        <f t="shared" si="2377"/>
        <v>#REF!</v>
      </c>
      <c r="AZ766" s="94" t="e">
        <f t="shared" si="2377"/>
        <v>#REF!</v>
      </c>
      <c r="BA766" s="79"/>
      <c r="BB766" s="80" t="e">
        <f t="shared" si="2250"/>
        <v>#REF!</v>
      </c>
      <c r="BC766" s="85" t="e">
        <f>BB766/BB713</f>
        <v>#REF!</v>
      </c>
      <c r="BD766" s="60"/>
      <c r="BE766" s="94" t="e">
        <f t="array" ref="BE766">INDEX(#REF!,MATCH($D711,#REF!,0),MATCH("Parcelamento "&amp;$D766,#REF!,0))</f>
        <v>#REF!</v>
      </c>
      <c r="BF766" s="115" t="e">
        <f t="array" ref="BF766">INDEX(#REF!,MATCH($D711,#REF!,0),MATCH("Parcela "&amp;$D766,#REF!,0))</f>
        <v>#REF!</v>
      </c>
      <c r="BG766" s="115"/>
      <c r="BH766" s="111" t="e">
        <f>BH713</f>
        <v>#REF!</v>
      </c>
      <c r="BI766" s="115"/>
      <c r="BJ766" s="112">
        <v>-1</v>
      </c>
      <c r="BK766" s="111" t="e">
        <f>EDATE(BH766,BE766)</f>
        <v>#REF!</v>
      </c>
      <c r="BL766" s="60"/>
      <c r="BM766" s="94" t="e">
        <f t="shared" ref="BM766:BX766" si="2378">((BM712*$G766*--(AND($BF766=0,$BG766=0))+$BF766+BM712*$BG766)*--(BM$3&gt;=$BH766))*(1+$BJ766*--(BM$3&gt;=$BK766))*--(IFERROR(MOD(MONTH(BM$3),$BI766),0)=0)</f>
        <v>#REF!</v>
      </c>
      <c r="BN766" s="94" t="e">
        <f t="shared" si="2378"/>
        <v>#REF!</v>
      </c>
      <c r="BO766" s="94" t="e">
        <f t="shared" si="2378"/>
        <v>#REF!</v>
      </c>
      <c r="BP766" s="94" t="e">
        <f t="shared" si="2378"/>
        <v>#REF!</v>
      </c>
      <c r="BQ766" s="94" t="e">
        <f t="shared" si="2378"/>
        <v>#REF!</v>
      </c>
      <c r="BR766" s="94" t="e">
        <f t="shared" si="2378"/>
        <v>#REF!</v>
      </c>
      <c r="BS766" s="94" t="e">
        <f t="shared" si="2378"/>
        <v>#REF!</v>
      </c>
      <c r="BT766" s="94" t="e">
        <f t="shared" si="2378"/>
        <v>#REF!</v>
      </c>
      <c r="BU766" s="94" t="e">
        <f t="shared" si="2378"/>
        <v>#REF!</v>
      </c>
      <c r="BV766" s="94" t="e">
        <f t="shared" si="2378"/>
        <v>#REF!</v>
      </c>
      <c r="BW766" s="94" t="e">
        <f t="shared" si="2378"/>
        <v>#REF!</v>
      </c>
      <c r="BX766" s="94" t="e">
        <f t="shared" si="2378"/>
        <v>#REF!</v>
      </c>
      <c r="BY766" s="79"/>
      <c r="BZ766" s="80" t="e">
        <f t="shared" si="2252"/>
        <v>#REF!</v>
      </c>
      <c r="CA766" s="85" t="e">
        <f>BZ766/BZ713</f>
        <v>#REF!</v>
      </c>
      <c r="CB766" s="60"/>
      <c r="CC766" s="94" t="e">
        <f t="shared" ref="CC766:CN766" si="2379">((CC712*$G766*--(AND($BF766=0,$BG766=0))+$BF766+CC712*$BG766)*--(CC$3&gt;=$BH766))*(1+$BJ766*--(CC$3&gt;=$BK766))*--(IFERROR(MOD(MONTH(CC$3),$BI766),0)=0)</f>
        <v>#REF!</v>
      </c>
      <c r="CD766" s="94" t="e">
        <f t="shared" si="2379"/>
        <v>#REF!</v>
      </c>
      <c r="CE766" s="94" t="e">
        <f t="shared" si="2379"/>
        <v>#REF!</v>
      </c>
      <c r="CF766" s="94" t="e">
        <f t="shared" si="2379"/>
        <v>#REF!</v>
      </c>
      <c r="CG766" s="94" t="e">
        <f t="shared" si="2379"/>
        <v>#REF!</v>
      </c>
      <c r="CH766" s="94" t="e">
        <f t="shared" si="2379"/>
        <v>#REF!</v>
      </c>
      <c r="CI766" s="94" t="e">
        <f t="shared" si="2379"/>
        <v>#REF!</v>
      </c>
      <c r="CJ766" s="94" t="e">
        <f t="shared" si="2379"/>
        <v>#REF!</v>
      </c>
      <c r="CK766" s="94" t="e">
        <f t="shared" si="2379"/>
        <v>#REF!</v>
      </c>
      <c r="CL766" s="94" t="e">
        <f t="shared" si="2379"/>
        <v>#REF!</v>
      </c>
      <c r="CM766" s="94" t="e">
        <f t="shared" si="2379"/>
        <v>#REF!</v>
      </c>
      <c r="CN766" s="94" t="e">
        <f t="shared" si="2379"/>
        <v>#REF!</v>
      </c>
      <c r="CO766" s="79"/>
      <c r="CP766" s="80" t="e">
        <f t="shared" si="2254"/>
        <v>#REF!</v>
      </c>
      <c r="CQ766" s="85" t="e">
        <f>CP766/CP713</f>
        <v>#REF!</v>
      </c>
    </row>
    <row r="767" spans="1:95" ht="10.5" customHeight="1" x14ac:dyDescent="0.25">
      <c r="A767" s="70" t="str">
        <f t="shared" si="2293"/>
        <v>DespesaTarifas bancárias</v>
      </c>
      <c r="B767" s="114" t="s">
        <v>53</v>
      </c>
      <c r="C767" s="70" t="s">
        <v>284</v>
      </c>
      <c r="D767" s="60" t="s">
        <v>152</v>
      </c>
      <c r="E767" s="60" t="e">
        <f>D711</f>
        <v>#REF!</v>
      </c>
      <c r="F767" s="60"/>
      <c r="G767" s="62">
        <v>-1.3904791493680641E-4</v>
      </c>
      <c r="H767" s="60"/>
      <c r="I767" s="67">
        <v>0</v>
      </c>
      <c r="J767" s="67">
        <v>0</v>
      </c>
      <c r="K767" s="67">
        <v>0</v>
      </c>
      <c r="L767" s="67">
        <v>0</v>
      </c>
      <c r="M767" s="67">
        <v>0</v>
      </c>
      <c r="N767" s="67">
        <v>0</v>
      </c>
      <c r="O767" s="67">
        <v>0</v>
      </c>
      <c r="P767" s="67">
        <v>0</v>
      </c>
      <c r="Q767" s="67">
        <v>0</v>
      </c>
      <c r="R767" s="67">
        <v>0</v>
      </c>
      <c r="S767" s="67">
        <v>0</v>
      </c>
      <c r="T767" s="67">
        <v>0</v>
      </c>
      <c r="U767" s="60"/>
      <c r="V767" s="87">
        <f t="shared" ref="V767:V788" si="2380">SUM(I767:T767)</f>
        <v>0</v>
      </c>
      <c r="W767" s="62" t="e">
        <f>V767/V713</f>
        <v>#REF!</v>
      </c>
      <c r="X767" s="60"/>
      <c r="Y767" s="67">
        <v>0</v>
      </c>
      <c r="Z767" s="67">
        <v>0</v>
      </c>
      <c r="AA767" s="67">
        <v>0</v>
      </c>
      <c r="AB767" s="67">
        <v>0</v>
      </c>
      <c r="AC767" s="67">
        <v>0</v>
      </c>
      <c r="AD767" s="67">
        <v>0</v>
      </c>
      <c r="AE767" s="67" t="e">
        <f>((AE713*$G767*--(AND($BF767=0,$BG767=0))+$BF767+AE713*$BG767)*--(AE$3&gt;=$BH767))*(1+$BJ767*--(AE$3&gt;=$BK767))*--(IFERROR(MOD(MONTH(AE$3),$BI767),0)=0)</f>
        <v>#REF!</v>
      </c>
      <c r="AF767" s="67" t="e">
        <f t="shared" si="2373"/>
        <v>#REF!</v>
      </c>
      <c r="AG767" s="67" t="e">
        <f t="shared" si="2373"/>
        <v>#REF!</v>
      </c>
      <c r="AH767" s="67" t="e">
        <f t="shared" si="2373"/>
        <v>#REF!</v>
      </c>
      <c r="AI767" s="67" t="e">
        <f t="shared" si="2373"/>
        <v>#REF!</v>
      </c>
      <c r="AJ767" s="67" t="e">
        <f t="shared" si="2373"/>
        <v>#REF!</v>
      </c>
      <c r="AK767" s="60"/>
      <c r="AL767" s="87" t="e">
        <f t="shared" ref="AL767:AL788" si="2381">SUM(Y767:AJ767)</f>
        <v>#REF!</v>
      </c>
      <c r="AM767" s="62" t="e">
        <f>AL767/AL713</f>
        <v>#REF!</v>
      </c>
      <c r="AN767" s="60" t="e">
        <f>D711&amp;D767</f>
        <v>#REF!</v>
      </c>
      <c r="AO767" s="67" t="e">
        <f t="shared" ref="AO767:AZ767" si="2382">((AO713*$G767*--(AND($BF767=0,$BG767=0))+$BF767+AO713*$BG767)*--(AO$3&gt;=$BH767))*(1+$BJ767*--(AO$3&gt;=$BK767))*--(IFERROR(MOD(MONTH(AO$3),$BI767),0)=0)</f>
        <v>#REF!</v>
      </c>
      <c r="AP767" s="67" t="e">
        <f t="shared" si="2382"/>
        <v>#REF!</v>
      </c>
      <c r="AQ767" s="67" t="e">
        <f t="shared" si="2382"/>
        <v>#REF!</v>
      </c>
      <c r="AR767" s="67" t="e">
        <f t="shared" si="2382"/>
        <v>#REF!</v>
      </c>
      <c r="AS767" s="67" t="e">
        <f t="shared" si="2382"/>
        <v>#REF!</v>
      </c>
      <c r="AT767" s="67" t="e">
        <f t="shared" si="2382"/>
        <v>#REF!</v>
      </c>
      <c r="AU767" s="67" t="e">
        <f t="shared" si="2382"/>
        <v>#REF!</v>
      </c>
      <c r="AV767" s="67" t="e">
        <f t="shared" si="2382"/>
        <v>#REF!</v>
      </c>
      <c r="AW767" s="67" t="e">
        <f t="shared" si="2382"/>
        <v>#REF!</v>
      </c>
      <c r="AX767" s="67" t="e">
        <f t="shared" si="2382"/>
        <v>#REF!</v>
      </c>
      <c r="AY767" s="67" t="e">
        <f t="shared" si="2382"/>
        <v>#REF!</v>
      </c>
      <c r="AZ767" s="67" t="e">
        <f t="shared" si="2382"/>
        <v>#REF!</v>
      </c>
      <c r="BA767" s="60"/>
      <c r="BB767" s="87" t="e">
        <f t="shared" ref="BB767:BB788" si="2383">SUM(AO767:AZ767)</f>
        <v>#REF!</v>
      </c>
      <c r="BC767" s="62" t="e">
        <f>BB767/BB713</f>
        <v>#REF!</v>
      </c>
      <c r="BD767" s="60"/>
      <c r="BE767" s="67">
        <f t="shared" ref="BE767:BG773" si="2384">INDEX($BE$4:$BK$115,MATCH($D767,$D$4:$D$115,0),MATCH(BE$475,$BE$4:$BK$4,0))</f>
        <v>0</v>
      </c>
      <c r="BF767" s="119">
        <f t="shared" si="2384"/>
        <v>-200</v>
      </c>
      <c r="BG767" s="120">
        <f t="shared" si="2384"/>
        <v>0</v>
      </c>
      <c r="BH767" s="121" t="e">
        <f>BH713</f>
        <v>#REF!</v>
      </c>
      <c r="BI767" s="69">
        <f t="shared" ref="BI767:BK773" si="2385">INDEX($BE$4:$BK$115,MATCH($D767,$D$4:$D$115,0),MATCH(BI$475,$BE$4:$BK$4,0))</f>
        <v>0</v>
      </c>
      <c r="BJ767" s="120">
        <f t="shared" si="2385"/>
        <v>0</v>
      </c>
      <c r="BK767" s="121">
        <f t="shared" si="2385"/>
        <v>0</v>
      </c>
      <c r="BL767" s="60"/>
      <c r="BM767" s="67" t="e">
        <f t="shared" ref="BM767:BX767" si="2386">((BM713*$G767*--(AND($BF767=0,$BG767=0))+$BF767+BM713*$BG767)*--(BM$3&gt;=$BH767))*(1+$BJ767*--(BM$3&gt;=$BK767))*--(IFERROR(MOD(MONTH(BM$3),$BI767),0)=0)</f>
        <v>#REF!</v>
      </c>
      <c r="BN767" s="67" t="e">
        <f t="shared" si="2386"/>
        <v>#REF!</v>
      </c>
      <c r="BO767" s="67" t="e">
        <f t="shared" si="2386"/>
        <v>#REF!</v>
      </c>
      <c r="BP767" s="67" t="e">
        <f t="shared" si="2386"/>
        <v>#REF!</v>
      </c>
      <c r="BQ767" s="67" t="e">
        <f t="shared" si="2386"/>
        <v>#REF!</v>
      </c>
      <c r="BR767" s="67" t="e">
        <f t="shared" si="2386"/>
        <v>#REF!</v>
      </c>
      <c r="BS767" s="67" t="e">
        <f t="shared" si="2386"/>
        <v>#REF!</v>
      </c>
      <c r="BT767" s="67" t="e">
        <f t="shared" si="2386"/>
        <v>#REF!</v>
      </c>
      <c r="BU767" s="67" t="e">
        <f t="shared" si="2386"/>
        <v>#REF!</v>
      </c>
      <c r="BV767" s="67" t="e">
        <f t="shared" si="2386"/>
        <v>#REF!</v>
      </c>
      <c r="BW767" s="67" t="e">
        <f t="shared" si="2386"/>
        <v>#REF!</v>
      </c>
      <c r="BX767" s="67" t="e">
        <f t="shared" si="2386"/>
        <v>#REF!</v>
      </c>
      <c r="BY767" s="60"/>
      <c r="BZ767" s="87" t="e">
        <f t="shared" ref="BZ767:BZ788" si="2387">SUM(BM767:BX767)</f>
        <v>#REF!</v>
      </c>
      <c r="CA767" s="62" t="e">
        <f>BZ767/BZ713</f>
        <v>#REF!</v>
      </c>
      <c r="CB767" s="60"/>
      <c r="CC767" s="67" t="e">
        <f t="shared" ref="CC767:CN767" si="2388">((CC713*$G767*--(AND($BF767=0,$BG767=0))+$BF767+CC713*$BG767)*--(CC$3&gt;=$BH767))*(1+$BJ767*--(CC$3&gt;=$BK767))*--(IFERROR(MOD(MONTH(CC$3),$BI767),0)=0)</f>
        <v>#REF!</v>
      </c>
      <c r="CD767" s="67" t="e">
        <f t="shared" si="2388"/>
        <v>#REF!</v>
      </c>
      <c r="CE767" s="67" t="e">
        <f t="shared" si="2388"/>
        <v>#REF!</v>
      </c>
      <c r="CF767" s="67" t="e">
        <f t="shared" si="2388"/>
        <v>#REF!</v>
      </c>
      <c r="CG767" s="67" t="e">
        <f t="shared" si="2388"/>
        <v>#REF!</v>
      </c>
      <c r="CH767" s="67" t="e">
        <f t="shared" si="2388"/>
        <v>#REF!</v>
      </c>
      <c r="CI767" s="67" t="e">
        <f t="shared" si="2388"/>
        <v>#REF!</v>
      </c>
      <c r="CJ767" s="67" t="e">
        <f t="shared" si="2388"/>
        <v>#REF!</v>
      </c>
      <c r="CK767" s="67" t="e">
        <f t="shared" si="2388"/>
        <v>#REF!</v>
      </c>
      <c r="CL767" s="67" t="e">
        <f t="shared" si="2388"/>
        <v>#REF!</v>
      </c>
      <c r="CM767" s="67" t="e">
        <f t="shared" si="2388"/>
        <v>#REF!</v>
      </c>
      <c r="CN767" s="67" t="e">
        <f t="shared" si="2388"/>
        <v>#REF!</v>
      </c>
      <c r="CO767" s="60"/>
      <c r="CP767" s="87" t="e">
        <f t="shared" ref="CP767:CP788" si="2389">SUM(CC767:CN767)</f>
        <v>#REF!</v>
      </c>
      <c r="CQ767" s="62" t="e">
        <f>CP767/CP713</f>
        <v>#REF!</v>
      </c>
    </row>
    <row r="768" spans="1:95" ht="10.5" customHeight="1" x14ac:dyDescent="0.25">
      <c r="A768" s="70" t="str">
        <f t="shared" si="2293"/>
        <v>DespesaTaxas legais</v>
      </c>
      <c r="B768" s="114" t="s">
        <v>53</v>
      </c>
      <c r="C768" s="70" t="s">
        <v>289</v>
      </c>
      <c r="D768" s="60" t="s">
        <v>155</v>
      </c>
      <c r="E768" s="60" t="e">
        <f>D711</f>
        <v>#REF!</v>
      </c>
      <c r="F768" s="60"/>
      <c r="G768" s="62">
        <v>-3.3913645337667141E-4</v>
      </c>
      <c r="H768" s="60"/>
      <c r="I768" s="67">
        <v>0</v>
      </c>
      <c r="J768" s="67">
        <v>0</v>
      </c>
      <c r="K768" s="67">
        <v>0</v>
      </c>
      <c r="L768" s="67">
        <v>0</v>
      </c>
      <c r="M768" s="67">
        <v>0</v>
      </c>
      <c r="N768" s="67">
        <v>0</v>
      </c>
      <c r="O768" s="67">
        <v>0</v>
      </c>
      <c r="P768" s="67">
        <v>0</v>
      </c>
      <c r="Q768" s="67">
        <v>0</v>
      </c>
      <c r="R768" s="67">
        <v>0</v>
      </c>
      <c r="S768" s="67">
        <v>0</v>
      </c>
      <c r="T768" s="67">
        <v>0</v>
      </c>
      <c r="U768" s="60"/>
      <c r="V768" s="87">
        <f t="shared" si="2380"/>
        <v>0</v>
      </c>
      <c r="W768" s="62" t="e">
        <f>V768/V713</f>
        <v>#REF!</v>
      </c>
      <c r="X768" s="60"/>
      <c r="Y768" s="67">
        <v>0</v>
      </c>
      <c r="Z768" s="67">
        <v>0</v>
      </c>
      <c r="AA768" s="67">
        <v>0</v>
      </c>
      <c r="AB768" s="67">
        <v>0</v>
      </c>
      <c r="AC768" s="67">
        <v>0</v>
      </c>
      <c r="AD768" s="67">
        <v>0</v>
      </c>
      <c r="AE768" s="67" t="e">
        <f t="shared" ref="AE768:AJ768" si="2390">((AE713*$G768*--(AND($BF768=0,$BG768=0))+$BF768+AE713*$BG768)*--(AE$3&gt;=$BH768))*(1+$BJ768*--(AE$3&gt;=$BK768))*--(IFERROR(MOD(MONTH(AE$3),$BI768),0)=0)</f>
        <v>#REF!</v>
      </c>
      <c r="AF768" s="67" t="e">
        <f t="shared" si="2390"/>
        <v>#REF!</v>
      </c>
      <c r="AG768" s="67" t="e">
        <f t="shared" si="2390"/>
        <v>#REF!</v>
      </c>
      <c r="AH768" s="67" t="e">
        <f t="shared" si="2390"/>
        <v>#REF!</v>
      </c>
      <c r="AI768" s="67" t="e">
        <f t="shared" si="2390"/>
        <v>#REF!</v>
      </c>
      <c r="AJ768" s="67" t="e">
        <f t="shared" si="2390"/>
        <v>#REF!</v>
      </c>
      <c r="AK768" s="60"/>
      <c r="AL768" s="87" t="e">
        <f t="shared" si="2381"/>
        <v>#REF!</v>
      </c>
      <c r="AM768" s="62" t="e">
        <f>AL768/AL713</f>
        <v>#REF!</v>
      </c>
      <c r="AN768" s="60" t="e">
        <f>D711&amp;D768</f>
        <v>#REF!</v>
      </c>
      <c r="AO768" s="67" t="e">
        <f t="shared" ref="AO768:AZ768" si="2391">((AO713*$G768*--(AND($BF768=0,$BG768=0))+$BF768+AO713*$BG768)*--(AO$3&gt;=$BH768))*(1+$BJ768*--(AO$3&gt;=$BK768))*--(IFERROR(MOD(MONTH(AO$3),$BI768),0)=0)</f>
        <v>#REF!</v>
      </c>
      <c r="AP768" s="67" t="e">
        <f t="shared" si="2391"/>
        <v>#REF!</v>
      </c>
      <c r="AQ768" s="67" t="e">
        <f t="shared" si="2391"/>
        <v>#REF!</v>
      </c>
      <c r="AR768" s="67" t="e">
        <f t="shared" si="2391"/>
        <v>#REF!</v>
      </c>
      <c r="AS768" s="67" t="e">
        <f t="shared" si="2391"/>
        <v>#REF!</v>
      </c>
      <c r="AT768" s="67" t="e">
        <f t="shared" si="2391"/>
        <v>#REF!</v>
      </c>
      <c r="AU768" s="67" t="e">
        <f t="shared" si="2391"/>
        <v>#REF!</v>
      </c>
      <c r="AV768" s="67" t="e">
        <f t="shared" si="2391"/>
        <v>#REF!</v>
      </c>
      <c r="AW768" s="67" t="e">
        <f t="shared" si="2391"/>
        <v>#REF!</v>
      </c>
      <c r="AX768" s="67" t="e">
        <f t="shared" si="2391"/>
        <v>#REF!</v>
      </c>
      <c r="AY768" s="67" t="e">
        <f t="shared" si="2391"/>
        <v>#REF!</v>
      </c>
      <c r="AZ768" s="67" t="e">
        <f t="shared" si="2391"/>
        <v>#REF!</v>
      </c>
      <c r="BA768" s="60"/>
      <c r="BB768" s="87" t="e">
        <f t="shared" si="2383"/>
        <v>#REF!</v>
      </c>
      <c r="BC768" s="62" t="e">
        <f>BB768/BB713</f>
        <v>#REF!</v>
      </c>
      <c r="BD768" s="60"/>
      <c r="BE768" s="67" t="str">
        <f t="shared" si="2384"/>
        <v>Abertura filial</v>
      </c>
      <c r="BF768" s="119">
        <f t="shared" si="2384"/>
        <v>-750</v>
      </c>
      <c r="BG768" s="120">
        <f t="shared" si="2384"/>
        <v>0</v>
      </c>
      <c r="BH768" s="121" t="e">
        <f>BH713</f>
        <v>#REF!</v>
      </c>
      <c r="BI768" s="121">
        <f t="shared" si="2385"/>
        <v>0</v>
      </c>
      <c r="BJ768" s="120">
        <f t="shared" si="2385"/>
        <v>0</v>
      </c>
      <c r="BK768" s="121">
        <f t="shared" si="2385"/>
        <v>0</v>
      </c>
      <c r="BL768" s="60"/>
      <c r="BM768" s="67" t="e">
        <f t="shared" ref="BM768:BX768" si="2392">((BM713*$G768*--(AND($BF768=0,$BG768=0))+$BF768+BM713*$BG768)*--(BM$3&gt;=$BH768))*(1+$BJ768*--(BM$3&gt;=$BK768))*--(IFERROR(MOD(MONTH(BM$3),$BI768),0)=0)</f>
        <v>#REF!</v>
      </c>
      <c r="BN768" s="67" t="e">
        <f t="shared" si="2392"/>
        <v>#REF!</v>
      </c>
      <c r="BO768" s="67" t="e">
        <f t="shared" si="2392"/>
        <v>#REF!</v>
      </c>
      <c r="BP768" s="67" t="e">
        <f t="shared" si="2392"/>
        <v>#REF!</v>
      </c>
      <c r="BQ768" s="67" t="e">
        <f t="shared" si="2392"/>
        <v>#REF!</v>
      </c>
      <c r="BR768" s="67" t="e">
        <f t="shared" si="2392"/>
        <v>#REF!</v>
      </c>
      <c r="BS768" s="67" t="e">
        <f t="shared" si="2392"/>
        <v>#REF!</v>
      </c>
      <c r="BT768" s="67" t="e">
        <f t="shared" si="2392"/>
        <v>#REF!</v>
      </c>
      <c r="BU768" s="67" t="e">
        <f t="shared" si="2392"/>
        <v>#REF!</v>
      </c>
      <c r="BV768" s="67" t="e">
        <f t="shared" si="2392"/>
        <v>#REF!</v>
      </c>
      <c r="BW768" s="67" t="e">
        <f t="shared" si="2392"/>
        <v>#REF!</v>
      </c>
      <c r="BX768" s="67" t="e">
        <f t="shared" si="2392"/>
        <v>#REF!</v>
      </c>
      <c r="BY768" s="60"/>
      <c r="BZ768" s="87" t="e">
        <f t="shared" si="2387"/>
        <v>#REF!</v>
      </c>
      <c r="CA768" s="62" t="e">
        <f>BZ768/BZ713</f>
        <v>#REF!</v>
      </c>
      <c r="CB768" s="60"/>
      <c r="CC768" s="67" t="e">
        <f t="shared" ref="CC768:CN768" si="2393">((CC713*$G768*--(AND($BF768=0,$BG768=0))+$BF768+CC713*$BG768)*--(CC$3&gt;=$BH768))*(1+$BJ768*--(CC$3&gt;=$BK768))*--(IFERROR(MOD(MONTH(CC$3),$BI768),0)=0)</f>
        <v>#REF!</v>
      </c>
      <c r="CD768" s="67" t="e">
        <f t="shared" si="2393"/>
        <v>#REF!</v>
      </c>
      <c r="CE768" s="67" t="e">
        <f t="shared" si="2393"/>
        <v>#REF!</v>
      </c>
      <c r="CF768" s="67" t="e">
        <f t="shared" si="2393"/>
        <v>#REF!</v>
      </c>
      <c r="CG768" s="67" t="e">
        <f t="shared" si="2393"/>
        <v>#REF!</v>
      </c>
      <c r="CH768" s="67" t="e">
        <f t="shared" si="2393"/>
        <v>#REF!</v>
      </c>
      <c r="CI768" s="67" t="e">
        <f t="shared" si="2393"/>
        <v>#REF!</v>
      </c>
      <c r="CJ768" s="67" t="e">
        <f t="shared" si="2393"/>
        <v>#REF!</v>
      </c>
      <c r="CK768" s="67" t="e">
        <f t="shared" si="2393"/>
        <v>#REF!</v>
      </c>
      <c r="CL768" s="67" t="e">
        <f t="shared" si="2393"/>
        <v>#REF!</v>
      </c>
      <c r="CM768" s="67" t="e">
        <f t="shared" si="2393"/>
        <v>#REF!</v>
      </c>
      <c r="CN768" s="67" t="e">
        <f t="shared" si="2393"/>
        <v>#REF!</v>
      </c>
      <c r="CO768" s="60"/>
      <c r="CP768" s="87" t="e">
        <f t="shared" si="2389"/>
        <v>#REF!</v>
      </c>
      <c r="CQ768" s="62" t="e">
        <f>CP768/CP713</f>
        <v>#REF!</v>
      </c>
    </row>
    <row r="769" spans="1:95" ht="10.5" customHeight="1" x14ac:dyDescent="0.25">
      <c r="A769" s="70" t="str">
        <f t="shared" si="2293"/>
        <v>DespesaOutras despesas</v>
      </c>
      <c r="B769" s="114" t="s">
        <v>53</v>
      </c>
      <c r="C769" s="70" t="s">
        <v>153</v>
      </c>
      <c r="D769" s="60" t="s">
        <v>153</v>
      </c>
      <c r="E769" s="60" t="e">
        <f>D711</f>
        <v>#REF!</v>
      </c>
      <c r="F769" s="60"/>
      <c r="G769" s="62">
        <v>-7.4537328892835854E-3</v>
      </c>
      <c r="H769" s="60"/>
      <c r="I769" s="67">
        <v>0</v>
      </c>
      <c r="J769" s="67">
        <v>0</v>
      </c>
      <c r="K769" s="67">
        <v>0</v>
      </c>
      <c r="L769" s="67">
        <v>0</v>
      </c>
      <c r="M769" s="67">
        <v>0</v>
      </c>
      <c r="N769" s="67">
        <v>0</v>
      </c>
      <c r="O769" s="67">
        <v>0</v>
      </c>
      <c r="P769" s="67">
        <v>0</v>
      </c>
      <c r="Q769" s="67">
        <v>0</v>
      </c>
      <c r="R769" s="67">
        <v>0</v>
      </c>
      <c r="S769" s="67">
        <v>0</v>
      </c>
      <c r="T769" s="67">
        <v>0</v>
      </c>
      <c r="U769" s="60"/>
      <c r="V769" s="87">
        <f t="shared" si="2380"/>
        <v>0</v>
      </c>
      <c r="W769" s="62" t="e">
        <f>V769/V713</f>
        <v>#REF!</v>
      </c>
      <c r="X769" s="60"/>
      <c r="Y769" s="67">
        <v>0</v>
      </c>
      <c r="Z769" s="67">
        <v>0</v>
      </c>
      <c r="AA769" s="67">
        <v>0</v>
      </c>
      <c r="AB769" s="67">
        <v>0</v>
      </c>
      <c r="AC769" s="67">
        <v>0</v>
      </c>
      <c r="AD769" s="67">
        <v>0</v>
      </c>
      <c r="AE769" s="67" t="e">
        <f t="shared" ref="AE769:AJ769" si="2394">SUM(AE770:AE773)</f>
        <v>#REF!</v>
      </c>
      <c r="AF769" s="67" t="e">
        <f t="shared" si="2394"/>
        <v>#REF!</v>
      </c>
      <c r="AG769" s="67" t="e">
        <f t="shared" si="2394"/>
        <v>#REF!</v>
      </c>
      <c r="AH769" s="67" t="e">
        <f t="shared" si="2394"/>
        <v>#REF!</v>
      </c>
      <c r="AI769" s="67" t="e">
        <f t="shared" si="2394"/>
        <v>#REF!</v>
      </c>
      <c r="AJ769" s="67" t="e">
        <f t="shared" si="2394"/>
        <v>#REF!</v>
      </c>
      <c r="AK769" s="60"/>
      <c r="AL769" s="87" t="e">
        <f t="shared" si="2381"/>
        <v>#REF!</v>
      </c>
      <c r="AM769" s="62" t="e">
        <f>AL769/AL713</f>
        <v>#REF!</v>
      </c>
      <c r="AN769" s="60" t="e">
        <f>D711&amp;D769</f>
        <v>#REF!</v>
      </c>
      <c r="AO769" s="67" t="e">
        <f t="shared" ref="AO769:AZ769" si="2395">SUM(AO770:AO773)</f>
        <v>#REF!</v>
      </c>
      <c r="AP769" s="67" t="e">
        <f t="shared" si="2395"/>
        <v>#REF!</v>
      </c>
      <c r="AQ769" s="67" t="e">
        <f t="shared" si="2395"/>
        <v>#REF!</v>
      </c>
      <c r="AR769" s="67" t="e">
        <f t="shared" si="2395"/>
        <v>#REF!</v>
      </c>
      <c r="AS769" s="67" t="e">
        <f t="shared" si="2395"/>
        <v>#REF!</v>
      </c>
      <c r="AT769" s="67" t="e">
        <f t="shared" si="2395"/>
        <v>#REF!</v>
      </c>
      <c r="AU769" s="67" t="e">
        <f t="shared" si="2395"/>
        <v>#REF!</v>
      </c>
      <c r="AV769" s="67" t="e">
        <f t="shared" si="2395"/>
        <v>#REF!</v>
      </c>
      <c r="AW769" s="67" t="e">
        <f t="shared" si="2395"/>
        <v>#REF!</v>
      </c>
      <c r="AX769" s="67" t="e">
        <f t="shared" si="2395"/>
        <v>#REF!</v>
      </c>
      <c r="AY769" s="67" t="e">
        <f t="shared" si="2395"/>
        <v>#REF!</v>
      </c>
      <c r="AZ769" s="67" t="e">
        <f t="shared" si="2395"/>
        <v>#REF!</v>
      </c>
      <c r="BA769" s="60"/>
      <c r="BB769" s="87" t="e">
        <f t="shared" si="2383"/>
        <v>#REF!</v>
      </c>
      <c r="BC769" s="62" t="e">
        <f>BB769/BB713</f>
        <v>#REF!</v>
      </c>
      <c r="BD769" s="60"/>
      <c r="BE769" s="67">
        <f t="shared" si="2384"/>
        <v>0</v>
      </c>
      <c r="BF769" s="119">
        <f t="shared" si="2384"/>
        <v>0</v>
      </c>
      <c r="BG769" s="120">
        <f t="shared" si="2384"/>
        <v>0</v>
      </c>
      <c r="BH769" s="121" t="e">
        <f>BH713</f>
        <v>#REF!</v>
      </c>
      <c r="BI769" s="69">
        <f t="shared" si="2385"/>
        <v>0</v>
      </c>
      <c r="BJ769" s="120">
        <f t="shared" si="2385"/>
        <v>0</v>
      </c>
      <c r="BK769" s="121">
        <f t="shared" si="2385"/>
        <v>0</v>
      </c>
      <c r="BL769" s="60"/>
      <c r="BM769" s="67" t="e">
        <f t="shared" ref="BM769:BX769" si="2396">SUM(BM770:BM773)</f>
        <v>#REF!</v>
      </c>
      <c r="BN769" s="67" t="e">
        <f t="shared" si="2396"/>
        <v>#REF!</v>
      </c>
      <c r="BO769" s="67" t="e">
        <f t="shared" si="2396"/>
        <v>#REF!</v>
      </c>
      <c r="BP769" s="67" t="e">
        <f t="shared" si="2396"/>
        <v>#REF!</v>
      </c>
      <c r="BQ769" s="67" t="e">
        <f t="shared" si="2396"/>
        <v>#REF!</v>
      </c>
      <c r="BR769" s="67" t="e">
        <f t="shared" si="2396"/>
        <v>#REF!</v>
      </c>
      <c r="BS769" s="67" t="e">
        <f t="shared" si="2396"/>
        <v>#REF!</v>
      </c>
      <c r="BT769" s="67" t="e">
        <f t="shared" si="2396"/>
        <v>#REF!</v>
      </c>
      <c r="BU769" s="67" t="e">
        <f t="shared" si="2396"/>
        <v>#REF!</v>
      </c>
      <c r="BV769" s="67" t="e">
        <f t="shared" si="2396"/>
        <v>#REF!</v>
      </c>
      <c r="BW769" s="67" t="e">
        <f t="shared" si="2396"/>
        <v>#REF!</v>
      </c>
      <c r="BX769" s="67" t="e">
        <f t="shared" si="2396"/>
        <v>#REF!</v>
      </c>
      <c r="BY769" s="60"/>
      <c r="BZ769" s="87" t="e">
        <f t="shared" si="2387"/>
        <v>#REF!</v>
      </c>
      <c r="CA769" s="62" t="e">
        <f>BZ769/BZ713</f>
        <v>#REF!</v>
      </c>
      <c r="CB769" s="60"/>
      <c r="CC769" s="67" t="e">
        <f t="shared" ref="CC769:CN769" si="2397">SUM(CC770:CC773)</f>
        <v>#REF!</v>
      </c>
      <c r="CD769" s="67" t="e">
        <f t="shared" si="2397"/>
        <v>#REF!</v>
      </c>
      <c r="CE769" s="67" t="e">
        <f t="shared" si="2397"/>
        <v>#REF!</v>
      </c>
      <c r="CF769" s="67" t="e">
        <f t="shared" si="2397"/>
        <v>#REF!</v>
      </c>
      <c r="CG769" s="67" t="e">
        <f t="shared" si="2397"/>
        <v>#REF!</v>
      </c>
      <c r="CH769" s="67" t="e">
        <f t="shared" si="2397"/>
        <v>#REF!</v>
      </c>
      <c r="CI769" s="67" t="e">
        <f t="shared" si="2397"/>
        <v>#REF!</v>
      </c>
      <c r="CJ769" s="67" t="e">
        <f t="shared" si="2397"/>
        <v>#REF!</v>
      </c>
      <c r="CK769" s="67" t="e">
        <f t="shared" si="2397"/>
        <v>#REF!</v>
      </c>
      <c r="CL769" s="67" t="e">
        <f t="shared" si="2397"/>
        <v>#REF!</v>
      </c>
      <c r="CM769" s="67" t="e">
        <f t="shared" si="2397"/>
        <v>#REF!</v>
      </c>
      <c r="CN769" s="67" t="e">
        <f t="shared" si="2397"/>
        <v>#REF!</v>
      </c>
      <c r="CO769" s="60"/>
      <c r="CP769" s="87" t="e">
        <f t="shared" si="2389"/>
        <v>#REF!</v>
      </c>
      <c r="CQ769" s="62" t="e">
        <f>CP769/CP713</f>
        <v>#REF!</v>
      </c>
    </row>
    <row r="770" spans="1:95" ht="10.5" customHeight="1" outlineLevel="2" x14ac:dyDescent="0.25">
      <c r="A770" s="70" t="str">
        <f t="shared" si="2293"/>
        <v>DespesaUniformes</v>
      </c>
      <c r="B770" s="114" t="s">
        <v>53</v>
      </c>
      <c r="C770" s="78" t="s">
        <v>293</v>
      </c>
      <c r="D770" s="79" t="s">
        <v>290</v>
      </c>
      <c r="E770" s="79" t="e">
        <f>D711</f>
        <v>#REF!</v>
      </c>
      <c r="F770" s="79"/>
      <c r="G770" s="85">
        <v>0</v>
      </c>
      <c r="H770" s="79"/>
      <c r="I770" s="94">
        <v>0</v>
      </c>
      <c r="J770" s="94">
        <v>0</v>
      </c>
      <c r="K770" s="94">
        <v>0</v>
      </c>
      <c r="L770" s="94">
        <v>0</v>
      </c>
      <c r="M770" s="94">
        <v>0</v>
      </c>
      <c r="N770" s="94">
        <v>0</v>
      </c>
      <c r="O770" s="94">
        <v>0</v>
      </c>
      <c r="P770" s="94">
        <v>0</v>
      </c>
      <c r="Q770" s="94">
        <v>0</v>
      </c>
      <c r="R770" s="94">
        <v>0</v>
      </c>
      <c r="S770" s="94">
        <v>0</v>
      </c>
      <c r="T770" s="94">
        <v>0</v>
      </c>
      <c r="U770" s="79"/>
      <c r="V770" s="80">
        <f t="shared" si="2380"/>
        <v>0</v>
      </c>
      <c r="W770" s="85" t="e">
        <f>V770/V713</f>
        <v>#REF!</v>
      </c>
      <c r="X770" s="60"/>
      <c r="Y770" s="94">
        <v>0</v>
      </c>
      <c r="Z770" s="94">
        <v>0</v>
      </c>
      <c r="AA770" s="94">
        <v>0</v>
      </c>
      <c r="AB770" s="94">
        <v>0</v>
      </c>
      <c r="AC770" s="94">
        <v>0</v>
      </c>
      <c r="AD770" s="94">
        <v>0</v>
      </c>
      <c r="AE770" s="94" t="e">
        <f t="shared" ref="AE770:AJ770" si="2398">((AE717*$G770*--(AND($BF770=0,$BG770=0))+$BF770+AE717*$BG770)*--(AE$3&gt;=$BH770))*(1+$BJ770*--(AE$3&gt;=$BK770))*--(IFERROR(MOD(MONTH(AE$3),$BI770),0)=0)</f>
        <v>#REF!</v>
      </c>
      <c r="AF770" s="94" t="e">
        <f t="shared" si="2398"/>
        <v>#REF!</v>
      </c>
      <c r="AG770" s="94" t="e">
        <f t="shared" si="2398"/>
        <v>#REF!</v>
      </c>
      <c r="AH770" s="94" t="e">
        <f t="shared" si="2398"/>
        <v>#REF!</v>
      </c>
      <c r="AI770" s="94" t="e">
        <f t="shared" si="2398"/>
        <v>#REF!</v>
      </c>
      <c r="AJ770" s="94" t="e">
        <f t="shared" si="2398"/>
        <v>#REF!</v>
      </c>
      <c r="AK770" s="79"/>
      <c r="AL770" s="80" t="e">
        <f t="shared" si="2381"/>
        <v>#REF!</v>
      </c>
      <c r="AM770" s="85" t="e">
        <f>AL770/AL713</f>
        <v>#REF!</v>
      </c>
      <c r="AN770" s="60" t="e">
        <f>D711&amp;D770</f>
        <v>#REF!</v>
      </c>
      <c r="AO770" s="94" t="e">
        <f t="shared" ref="AO770:AZ770" si="2399">((AO717*$G770*--(AND($BF770=0,$BG770=0))+$BF770+AO717*$BG770)*--(AO$3&gt;=$BH770))*(1+$BJ770*--(AO$3&gt;=$BK770))*--(IFERROR(MOD(MONTH(AO$3),$BI770),0)=0)</f>
        <v>#REF!</v>
      </c>
      <c r="AP770" s="94" t="e">
        <f t="shared" si="2399"/>
        <v>#REF!</v>
      </c>
      <c r="AQ770" s="94" t="e">
        <f t="shared" si="2399"/>
        <v>#REF!</v>
      </c>
      <c r="AR770" s="94" t="e">
        <f t="shared" si="2399"/>
        <v>#REF!</v>
      </c>
      <c r="AS770" s="94" t="e">
        <f t="shared" si="2399"/>
        <v>#REF!</v>
      </c>
      <c r="AT770" s="94" t="e">
        <f t="shared" si="2399"/>
        <v>#REF!</v>
      </c>
      <c r="AU770" s="94" t="e">
        <f t="shared" si="2399"/>
        <v>#REF!</v>
      </c>
      <c r="AV770" s="94" t="e">
        <f t="shared" si="2399"/>
        <v>#REF!</v>
      </c>
      <c r="AW770" s="94" t="e">
        <f t="shared" si="2399"/>
        <v>#REF!</v>
      </c>
      <c r="AX770" s="94" t="e">
        <f t="shared" si="2399"/>
        <v>#REF!</v>
      </c>
      <c r="AY770" s="94" t="e">
        <f t="shared" si="2399"/>
        <v>#REF!</v>
      </c>
      <c r="AZ770" s="94" t="e">
        <f t="shared" si="2399"/>
        <v>#REF!</v>
      </c>
      <c r="BA770" s="79"/>
      <c r="BB770" s="80" t="e">
        <f t="shared" si="2383"/>
        <v>#REF!</v>
      </c>
      <c r="BC770" s="85" t="e">
        <f>BB770/BB713</f>
        <v>#REF!</v>
      </c>
      <c r="BD770" s="60"/>
      <c r="BE770" s="94">
        <f t="shared" si="2384"/>
        <v>0</v>
      </c>
      <c r="BF770" s="115">
        <f t="shared" si="2384"/>
        <v>0</v>
      </c>
      <c r="BG770" s="112">
        <f t="shared" si="2384"/>
        <v>0</v>
      </c>
      <c r="BH770" s="111" t="e">
        <f>BH713</f>
        <v>#REF!</v>
      </c>
      <c r="BI770" s="111">
        <f t="shared" si="2385"/>
        <v>0</v>
      </c>
      <c r="BJ770" s="112">
        <f t="shared" si="2385"/>
        <v>0</v>
      </c>
      <c r="BK770" s="111">
        <f t="shared" si="2385"/>
        <v>0</v>
      </c>
      <c r="BL770" s="60"/>
      <c r="BM770" s="94" t="e">
        <f t="shared" ref="BM770:BX770" si="2400">((BM717*$G770*--(AND($BF770=0,$BG770=0))+$BF770+BM717*$BG770)*--(BM$3&gt;=$BH770))*(1+$BJ770*--(BM$3&gt;=$BK770))*--(IFERROR(MOD(MONTH(BM$3),$BI770),0)=0)</f>
        <v>#REF!</v>
      </c>
      <c r="BN770" s="94" t="e">
        <f t="shared" si="2400"/>
        <v>#REF!</v>
      </c>
      <c r="BO770" s="94" t="e">
        <f t="shared" si="2400"/>
        <v>#REF!</v>
      </c>
      <c r="BP770" s="94" t="e">
        <f t="shared" si="2400"/>
        <v>#REF!</v>
      </c>
      <c r="BQ770" s="94" t="e">
        <f t="shared" si="2400"/>
        <v>#REF!</v>
      </c>
      <c r="BR770" s="94" t="e">
        <f t="shared" si="2400"/>
        <v>#REF!</v>
      </c>
      <c r="BS770" s="94" t="e">
        <f t="shared" si="2400"/>
        <v>#REF!</v>
      </c>
      <c r="BT770" s="94" t="e">
        <f t="shared" si="2400"/>
        <v>#REF!</v>
      </c>
      <c r="BU770" s="94" t="e">
        <f t="shared" si="2400"/>
        <v>#REF!</v>
      </c>
      <c r="BV770" s="94" t="e">
        <f t="shared" si="2400"/>
        <v>#REF!</v>
      </c>
      <c r="BW770" s="94" t="e">
        <f t="shared" si="2400"/>
        <v>#REF!</v>
      </c>
      <c r="BX770" s="94" t="e">
        <f t="shared" si="2400"/>
        <v>#REF!</v>
      </c>
      <c r="BY770" s="79"/>
      <c r="BZ770" s="80" t="e">
        <f t="shared" si="2387"/>
        <v>#REF!</v>
      </c>
      <c r="CA770" s="85" t="e">
        <f>BZ770/BZ713</f>
        <v>#REF!</v>
      </c>
      <c r="CB770" s="60"/>
      <c r="CC770" s="94" t="e">
        <f t="shared" ref="CC770:CN770" si="2401">((CC717*$G770*--(AND($BF770=0,$BG770=0))+$BF770+CC717*$BG770)*--(CC$3&gt;=$BH770))*(1+$BJ770*--(CC$3&gt;=$BK770))*--(IFERROR(MOD(MONTH(CC$3),$BI770),0)=0)</f>
        <v>#REF!</v>
      </c>
      <c r="CD770" s="94" t="e">
        <f t="shared" si="2401"/>
        <v>#REF!</v>
      </c>
      <c r="CE770" s="94" t="e">
        <f t="shared" si="2401"/>
        <v>#REF!</v>
      </c>
      <c r="CF770" s="94" t="e">
        <f t="shared" si="2401"/>
        <v>#REF!</v>
      </c>
      <c r="CG770" s="94" t="e">
        <f t="shared" si="2401"/>
        <v>#REF!</v>
      </c>
      <c r="CH770" s="94" t="e">
        <f t="shared" si="2401"/>
        <v>#REF!</v>
      </c>
      <c r="CI770" s="94" t="e">
        <f t="shared" si="2401"/>
        <v>#REF!</v>
      </c>
      <c r="CJ770" s="94" t="e">
        <f t="shared" si="2401"/>
        <v>#REF!</v>
      </c>
      <c r="CK770" s="94" t="e">
        <f t="shared" si="2401"/>
        <v>#REF!</v>
      </c>
      <c r="CL770" s="94" t="e">
        <f t="shared" si="2401"/>
        <v>#REF!</v>
      </c>
      <c r="CM770" s="94" t="e">
        <f t="shared" si="2401"/>
        <v>#REF!</v>
      </c>
      <c r="CN770" s="94" t="e">
        <f t="shared" si="2401"/>
        <v>#REF!</v>
      </c>
      <c r="CO770" s="79"/>
      <c r="CP770" s="80" t="e">
        <f t="shared" si="2389"/>
        <v>#REF!</v>
      </c>
      <c r="CQ770" s="85" t="e">
        <f>CP770/CP713</f>
        <v>#REF!</v>
      </c>
    </row>
    <row r="771" spans="1:95" ht="10.5" customHeight="1" outlineLevel="2" x14ac:dyDescent="0.25">
      <c r="A771" s="70" t="str">
        <f t="shared" si="2293"/>
        <v>DespesaLocação equipamentos</v>
      </c>
      <c r="B771" s="114" t="s">
        <v>53</v>
      </c>
      <c r="C771" s="78" t="s">
        <v>292</v>
      </c>
      <c r="D771" s="79" t="s">
        <v>156</v>
      </c>
      <c r="E771" s="79" t="e">
        <f>D711</f>
        <v>#REF!</v>
      </c>
      <c r="F771" s="79"/>
      <c r="G771" s="85">
        <v>0</v>
      </c>
      <c r="H771" s="79"/>
      <c r="I771" s="94">
        <v>0</v>
      </c>
      <c r="J771" s="94">
        <v>0</v>
      </c>
      <c r="K771" s="94">
        <v>0</v>
      </c>
      <c r="L771" s="94">
        <v>0</v>
      </c>
      <c r="M771" s="94">
        <v>0</v>
      </c>
      <c r="N771" s="94">
        <v>0</v>
      </c>
      <c r="O771" s="94">
        <v>0</v>
      </c>
      <c r="P771" s="94">
        <v>0</v>
      </c>
      <c r="Q771" s="94">
        <v>0</v>
      </c>
      <c r="R771" s="94">
        <v>0</v>
      </c>
      <c r="S771" s="94">
        <v>0</v>
      </c>
      <c r="T771" s="94">
        <v>0</v>
      </c>
      <c r="U771" s="79"/>
      <c r="V771" s="80">
        <f t="shared" si="2380"/>
        <v>0</v>
      </c>
      <c r="W771" s="85" t="e">
        <f>V771/V713</f>
        <v>#REF!</v>
      </c>
      <c r="X771" s="60"/>
      <c r="Y771" s="94">
        <v>0</v>
      </c>
      <c r="Z771" s="94">
        <v>0</v>
      </c>
      <c r="AA771" s="94">
        <v>0</v>
      </c>
      <c r="AB771" s="94">
        <v>0</v>
      </c>
      <c r="AC771" s="94">
        <v>0</v>
      </c>
      <c r="AD771" s="94">
        <v>0</v>
      </c>
      <c r="AE771" s="94" t="e">
        <f t="shared" ref="AE771:AJ771" si="2402">((AE713*$G771*--(AND($BF771=0,$BG771=0))+$BF771+AE713*$BG771)*--(AE$3&gt;=$BH771))*(1+$BJ771*--(AE$3&gt;=$BK771))*--(IFERROR(MOD(MONTH(AE$3),$BI771),0)=0)</f>
        <v>#REF!</v>
      </c>
      <c r="AF771" s="94" t="e">
        <f t="shared" si="2402"/>
        <v>#REF!</v>
      </c>
      <c r="AG771" s="94" t="e">
        <f t="shared" si="2402"/>
        <v>#REF!</v>
      </c>
      <c r="AH771" s="94" t="e">
        <f t="shared" si="2402"/>
        <v>#REF!</v>
      </c>
      <c r="AI771" s="94" t="e">
        <f t="shared" si="2402"/>
        <v>#REF!</v>
      </c>
      <c r="AJ771" s="94" t="e">
        <f t="shared" si="2402"/>
        <v>#REF!</v>
      </c>
      <c r="AK771" s="79"/>
      <c r="AL771" s="80" t="e">
        <f t="shared" si="2381"/>
        <v>#REF!</v>
      </c>
      <c r="AM771" s="85" t="e">
        <f>AL771/AL713</f>
        <v>#REF!</v>
      </c>
      <c r="AN771" s="60" t="e">
        <f>D711&amp;D771</f>
        <v>#REF!</v>
      </c>
      <c r="AO771" s="94" t="e">
        <f t="shared" ref="AO771:AZ771" si="2403">((AO713*$G771*--(AND($BF771=0,$BG771=0))+$BF771+AO713*$BG771)*--(AO$3&gt;=$BH771))*(1+$BJ771*--(AO$3&gt;=$BK771))*--(IFERROR(MOD(MONTH(AO$3),$BI771),0)=0)</f>
        <v>#REF!</v>
      </c>
      <c r="AP771" s="94" t="e">
        <f t="shared" si="2403"/>
        <v>#REF!</v>
      </c>
      <c r="AQ771" s="94" t="e">
        <f t="shared" si="2403"/>
        <v>#REF!</v>
      </c>
      <c r="AR771" s="94" t="e">
        <f t="shared" si="2403"/>
        <v>#REF!</v>
      </c>
      <c r="AS771" s="94" t="e">
        <f t="shared" si="2403"/>
        <v>#REF!</v>
      </c>
      <c r="AT771" s="94" t="e">
        <f t="shared" si="2403"/>
        <v>#REF!</v>
      </c>
      <c r="AU771" s="94" t="e">
        <f t="shared" si="2403"/>
        <v>#REF!</v>
      </c>
      <c r="AV771" s="94" t="e">
        <f t="shared" si="2403"/>
        <v>#REF!</v>
      </c>
      <c r="AW771" s="94" t="e">
        <f t="shared" si="2403"/>
        <v>#REF!</v>
      </c>
      <c r="AX771" s="94" t="e">
        <f t="shared" si="2403"/>
        <v>#REF!</v>
      </c>
      <c r="AY771" s="94" t="e">
        <f t="shared" si="2403"/>
        <v>#REF!</v>
      </c>
      <c r="AZ771" s="94" t="e">
        <f t="shared" si="2403"/>
        <v>#REF!</v>
      </c>
      <c r="BA771" s="79"/>
      <c r="BB771" s="80" t="e">
        <f t="shared" si="2383"/>
        <v>#REF!</v>
      </c>
      <c r="BC771" s="85" t="e">
        <f>BB771/BB713</f>
        <v>#REF!</v>
      </c>
      <c r="BD771" s="60"/>
      <c r="BE771" s="94">
        <f t="shared" si="2384"/>
        <v>0</v>
      </c>
      <c r="BF771" s="115">
        <f t="shared" si="2384"/>
        <v>0</v>
      </c>
      <c r="BG771" s="112">
        <f t="shared" si="2384"/>
        <v>0</v>
      </c>
      <c r="BH771" s="111" t="e">
        <f>BH713</f>
        <v>#REF!</v>
      </c>
      <c r="BI771" s="111">
        <f t="shared" si="2385"/>
        <v>0</v>
      </c>
      <c r="BJ771" s="112">
        <f t="shared" si="2385"/>
        <v>0</v>
      </c>
      <c r="BK771" s="111">
        <f t="shared" si="2385"/>
        <v>0</v>
      </c>
      <c r="BL771" s="60"/>
      <c r="BM771" s="94" t="e">
        <f t="shared" ref="BM771:BX771" si="2404">((BM713*$G771*--(AND($BF771=0,$BG771=0))+$BF771+BM713*$BG771)*--(BM$3&gt;=$BH771))*(1+$BJ771*--(BM$3&gt;=$BK771))*--(IFERROR(MOD(MONTH(BM$3),$BI771),0)=0)</f>
        <v>#REF!</v>
      </c>
      <c r="BN771" s="94" t="e">
        <f t="shared" si="2404"/>
        <v>#REF!</v>
      </c>
      <c r="BO771" s="94" t="e">
        <f t="shared" si="2404"/>
        <v>#REF!</v>
      </c>
      <c r="BP771" s="94" t="e">
        <f t="shared" si="2404"/>
        <v>#REF!</v>
      </c>
      <c r="BQ771" s="94" t="e">
        <f t="shared" si="2404"/>
        <v>#REF!</v>
      </c>
      <c r="BR771" s="94" t="e">
        <f t="shared" si="2404"/>
        <v>#REF!</v>
      </c>
      <c r="BS771" s="94" t="e">
        <f t="shared" si="2404"/>
        <v>#REF!</v>
      </c>
      <c r="BT771" s="94" t="e">
        <f t="shared" si="2404"/>
        <v>#REF!</v>
      </c>
      <c r="BU771" s="94" t="e">
        <f t="shared" si="2404"/>
        <v>#REF!</v>
      </c>
      <c r="BV771" s="94" t="e">
        <f t="shared" si="2404"/>
        <v>#REF!</v>
      </c>
      <c r="BW771" s="94" t="e">
        <f t="shared" si="2404"/>
        <v>#REF!</v>
      </c>
      <c r="BX771" s="94" t="e">
        <f t="shared" si="2404"/>
        <v>#REF!</v>
      </c>
      <c r="BY771" s="79"/>
      <c r="BZ771" s="80" t="e">
        <f t="shared" si="2387"/>
        <v>#REF!</v>
      </c>
      <c r="CA771" s="85" t="e">
        <f>BZ771/BZ713</f>
        <v>#REF!</v>
      </c>
      <c r="CB771" s="60"/>
      <c r="CC771" s="94" t="e">
        <f t="shared" ref="CC771:CN771" si="2405">((CC713*$G771*--(AND($BF771=0,$BG771=0))+$BF771+CC713*$BG771)*--(CC$3&gt;=$BH771))*(1+$BJ771*--(CC$3&gt;=$BK771))*--(IFERROR(MOD(MONTH(CC$3),$BI771),0)=0)</f>
        <v>#REF!</v>
      </c>
      <c r="CD771" s="94" t="e">
        <f t="shared" si="2405"/>
        <v>#REF!</v>
      </c>
      <c r="CE771" s="94" t="e">
        <f t="shared" si="2405"/>
        <v>#REF!</v>
      </c>
      <c r="CF771" s="94" t="e">
        <f t="shared" si="2405"/>
        <v>#REF!</v>
      </c>
      <c r="CG771" s="94" t="e">
        <f t="shared" si="2405"/>
        <v>#REF!</v>
      </c>
      <c r="CH771" s="94" t="e">
        <f t="shared" si="2405"/>
        <v>#REF!</v>
      </c>
      <c r="CI771" s="94" t="e">
        <f t="shared" si="2405"/>
        <v>#REF!</v>
      </c>
      <c r="CJ771" s="94" t="e">
        <f t="shared" si="2405"/>
        <v>#REF!</v>
      </c>
      <c r="CK771" s="94" t="e">
        <f t="shared" si="2405"/>
        <v>#REF!</v>
      </c>
      <c r="CL771" s="94" t="e">
        <f t="shared" si="2405"/>
        <v>#REF!</v>
      </c>
      <c r="CM771" s="94" t="e">
        <f t="shared" si="2405"/>
        <v>#REF!</v>
      </c>
      <c r="CN771" s="94" t="e">
        <f t="shared" si="2405"/>
        <v>#REF!</v>
      </c>
      <c r="CO771" s="79"/>
      <c r="CP771" s="80" t="e">
        <f t="shared" si="2389"/>
        <v>#REF!</v>
      </c>
      <c r="CQ771" s="85" t="e">
        <f>CP771/CP713</f>
        <v>#REF!</v>
      </c>
    </row>
    <row r="772" spans="1:95" ht="10.5" customHeight="1" outlineLevel="2" x14ac:dyDescent="0.25">
      <c r="A772" s="70" t="str">
        <f t="shared" si="2293"/>
        <v>DespesaServiços de entrega</v>
      </c>
      <c r="B772" s="114" t="s">
        <v>53</v>
      </c>
      <c r="C772" s="78" t="s">
        <v>293</v>
      </c>
      <c r="D772" s="86" t="s">
        <v>159</v>
      </c>
      <c r="E772" s="79" t="e">
        <f>D711</f>
        <v>#REF!</v>
      </c>
      <c r="F772" s="79"/>
      <c r="G772" s="85">
        <v>-7.4537328892835854E-3</v>
      </c>
      <c r="H772" s="79"/>
      <c r="I772" s="94">
        <v>0</v>
      </c>
      <c r="J772" s="94">
        <v>0</v>
      </c>
      <c r="K772" s="94">
        <v>0</v>
      </c>
      <c r="L772" s="94">
        <v>0</v>
      </c>
      <c r="M772" s="94">
        <v>0</v>
      </c>
      <c r="N772" s="94">
        <v>0</v>
      </c>
      <c r="O772" s="94">
        <v>0</v>
      </c>
      <c r="P772" s="94">
        <v>0</v>
      </c>
      <c r="Q772" s="94">
        <v>0</v>
      </c>
      <c r="R772" s="94">
        <v>0</v>
      </c>
      <c r="S772" s="94">
        <v>0</v>
      </c>
      <c r="T772" s="94">
        <v>0</v>
      </c>
      <c r="U772" s="79"/>
      <c r="V772" s="80">
        <f t="shared" si="2380"/>
        <v>0</v>
      </c>
      <c r="W772" s="85" t="e">
        <f>V772/V713</f>
        <v>#REF!</v>
      </c>
      <c r="X772" s="60"/>
      <c r="Y772" s="94">
        <v>0</v>
      </c>
      <c r="Z772" s="94">
        <v>0</v>
      </c>
      <c r="AA772" s="94">
        <v>0</v>
      </c>
      <c r="AB772" s="94">
        <v>0</v>
      </c>
      <c r="AC772" s="94">
        <v>0</v>
      </c>
      <c r="AD772" s="94">
        <v>0</v>
      </c>
      <c r="AE772" s="94" t="e">
        <f t="shared" ref="AE772:AJ773" si="2406">((AE718*$G772*--(AND($BF772=0,$BG772=0))+$BF772+AE718*$BG772)*--(AE$3&gt;=$BH772))*(1+$BJ772*--(AE$3&gt;=$BK772))*--(IFERROR(MOD(MONTH(AE$3),$BI772),0)=0)</f>
        <v>#REF!</v>
      </c>
      <c r="AF772" s="94" t="e">
        <f t="shared" si="2406"/>
        <v>#REF!</v>
      </c>
      <c r="AG772" s="94" t="e">
        <f t="shared" si="2406"/>
        <v>#REF!</v>
      </c>
      <c r="AH772" s="94" t="e">
        <f t="shared" si="2406"/>
        <v>#REF!</v>
      </c>
      <c r="AI772" s="94" t="e">
        <f t="shared" si="2406"/>
        <v>#REF!</v>
      </c>
      <c r="AJ772" s="94" t="e">
        <f t="shared" si="2406"/>
        <v>#REF!</v>
      </c>
      <c r="AK772" s="79"/>
      <c r="AL772" s="80" t="e">
        <f t="shared" si="2381"/>
        <v>#REF!</v>
      </c>
      <c r="AM772" s="85" t="e">
        <f>AL772/AL713</f>
        <v>#REF!</v>
      </c>
      <c r="AN772" s="60" t="e">
        <f>D711&amp;D772</f>
        <v>#REF!</v>
      </c>
      <c r="AO772" s="94" t="e">
        <f t="shared" ref="AO772:AZ772" si="2407">((AO718*$G772*--(AND($BF772=0,$BG772=0))+$BF772+AO718*$BG772)*--(AO$3&gt;=$BH772))*(1+$BJ772*--(AO$3&gt;=$BK772))*--(IFERROR(MOD(MONTH(AO$3),$BI772),0)=0)</f>
        <v>#REF!</v>
      </c>
      <c r="AP772" s="94" t="e">
        <f t="shared" si="2407"/>
        <v>#REF!</v>
      </c>
      <c r="AQ772" s="94" t="e">
        <f t="shared" si="2407"/>
        <v>#REF!</v>
      </c>
      <c r="AR772" s="94" t="e">
        <f t="shared" si="2407"/>
        <v>#REF!</v>
      </c>
      <c r="AS772" s="94" t="e">
        <f t="shared" si="2407"/>
        <v>#REF!</v>
      </c>
      <c r="AT772" s="94" t="e">
        <f t="shared" si="2407"/>
        <v>#REF!</v>
      </c>
      <c r="AU772" s="94" t="e">
        <f t="shared" si="2407"/>
        <v>#REF!</v>
      </c>
      <c r="AV772" s="94" t="e">
        <f t="shared" si="2407"/>
        <v>#REF!</v>
      </c>
      <c r="AW772" s="94" t="e">
        <f t="shared" si="2407"/>
        <v>#REF!</v>
      </c>
      <c r="AX772" s="94" t="e">
        <f t="shared" si="2407"/>
        <v>#REF!</v>
      </c>
      <c r="AY772" s="94" t="e">
        <f t="shared" si="2407"/>
        <v>#REF!</v>
      </c>
      <c r="AZ772" s="94" t="e">
        <f t="shared" si="2407"/>
        <v>#REF!</v>
      </c>
      <c r="BA772" s="79"/>
      <c r="BB772" s="80" t="e">
        <f t="shared" si="2383"/>
        <v>#REF!</v>
      </c>
      <c r="BC772" s="85" t="e">
        <f>BB772/BB713</f>
        <v>#REF!</v>
      </c>
      <c r="BD772" s="60"/>
      <c r="BE772" s="94">
        <f t="shared" si="2384"/>
        <v>0</v>
      </c>
      <c r="BF772" s="115">
        <f t="shared" si="2384"/>
        <v>-250</v>
      </c>
      <c r="BG772" s="112">
        <f t="shared" si="2384"/>
        <v>0</v>
      </c>
      <c r="BH772" s="111" t="e">
        <f>BH713</f>
        <v>#REF!</v>
      </c>
      <c r="BI772" s="111">
        <f t="shared" si="2385"/>
        <v>0</v>
      </c>
      <c r="BJ772" s="112">
        <f t="shared" si="2385"/>
        <v>0</v>
      </c>
      <c r="BK772" s="111">
        <f t="shared" si="2385"/>
        <v>0</v>
      </c>
      <c r="BL772" s="60"/>
      <c r="BM772" s="94" t="e">
        <f t="shared" ref="BM772:BX772" si="2408">((BM718*$G772*--(AND($BF772=0,$BG772=0))+$BF772+BM718*$BG772)*--(BM$3&gt;=$BH772))*(1+$BJ772*--(BM$3&gt;=$BK772))*--(IFERROR(MOD(MONTH(BM$3),$BI772),0)=0)</f>
        <v>#REF!</v>
      </c>
      <c r="BN772" s="94" t="e">
        <f t="shared" si="2408"/>
        <v>#REF!</v>
      </c>
      <c r="BO772" s="94" t="e">
        <f t="shared" si="2408"/>
        <v>#REF!</v>
      </c>
      <c r="BP772" s="94" t="e">
        <f t="shared" si="2408"/>
        <v>#REF!</v>
      </c>
      <c r="BQ772" s="94" t="e">
        <f t="shared" si="2408"/>
        <v>#REF!</v>
      </c>
      <c r="BR772" s="94" t="e">
        <f t="shared" si="2408"/>
        <v>#REF!</v>
      </c>
      <c r="BS772" s="94" t="e">
        <f t="shared" si="2408"/>
        <v>#REF!</v>
      </c>
      <c r="BT772" s="94" t="e">
        <f t="shared" si="2408"/>
        <v>#REF!</v>
      </c>
      <c r="BU772" s="94" t="e">
        <f t="shared" si="2408"/>
        <v>#REF!</v>
      </c>
      <c r="BV772" s="94" t="e">
        <f t="shared" si="2408"/>
        <v>#REF!</v>
      </c>
      <c r="BW772" s="94" t="e">
        <f t="shared" si="2408"/>
        <v>#REF!</v>
      </c>
      <c r="BX772" s="94" t="e">
        <f t="shared" si="2408"/>
        <v>#REF!</v>
      </c>
      <c r="BY772" s="79"/>
      <c r="BZ772" s="80" t="e">
        <f t="shared" si="2387"/>
        <v>#REF!</v>
      </c>
      <c r="CA772" s="85" t="e">
        <f>BZ772/BZ713</f>
        <v>#REF!</v>
      </c>
      <c r="CB772" s="60"/>
      <c r="CC772" s="94" t="e">
        <f t="shared" ref="CC772:CN772" si="2409">((CC718*$G772*--(AND($BF772=0,$BG772=0))+$BF772+CC718*$BG772)*--(CC$3&gt;=$BH772))*(1+$BJ772*--(CC$3&gt;=$BK772))*--(IFERROR(MOD(MONTH(CC$3),$BI772),0)=0)</f>
        <v>#REF!</v>
      </c>
      <c r="CD772" s="94" t="e">
        <f t="shared" si="2409"/>
        <v>#REF!</v>
      </c>
      <c r="CE772" s="94" t="e">
        <f t="shared" si="2409"/>
        <v>#REF!</v>
      </c>
      <c r="CF772" s="94" t="e">
        <f t="shared" si="2409"/>
        <v>#REF!</v>
      </c>
      <c r="CG772" s="94" t="e">
        <f t="shared" si="2409"/>
        <v>#REF!</v>
      </c>
      <c r="CH772" s="94" t="e">
        <f t="shared" si="2409"/>
        <v>#REF!</v>
      </c>
      <c r="CI772" s="94" t="e">
        <f t="shared" si="2409"/>
        <v>#REF!</v>
      </c>
      <c r="CJ772" s="94" t="e">
        <f t="shared" si="2409"/>
        <v>#REF!</v>
      </c>
      <c r="CK772" s="94" t="e">
        <f t="shared" si="2409"/>
        <v>#REF!</v>
      </c>
      <c r="CL772" s="94" t="e">
        <f t="shared" si="2409"/>
        <v>#REF!</v>
      </c>
      <c r="CM772" s="94" t="e">
        <f t="shared" si="2409"/>
        <v>#REF!</v>
      </c>
      <c r="CN772" s="94" t="e">
        <f t="shared" si="2409"/>
        <v>#REF!</v>
      </c>
      <c r="CO772" s="79"/>
      <c r="CP772" s="80" t="e">
        <f t="shared" si="2389"/>
        <v>#REF!</v>
      </c>
      <c r="CQ772" s="85" t="e">
        <f>CP772/CP713</f>
        <v>#REF!</v>
      </c>
    </row>
    <row r="773" spans="1:95" ht="10.5" customHeight="1" outlineLevel="2" x14ac:dyDescent="0.25">
      <c r="A773" s="70" t="str">
        <f t="shared" si="2293"/>
        <v>DespesaPresentes</v>
      </c>
      <c r="B773" s="114" t="s">
        <v>53</v>
      </c>
      <c r="C773" s="78" t="s">
        <v>293</v>
      </c>
      <c r="D773" s="86" t="s">
        <v>160</v>
      </c>
      <c r="E773" s="79" t="e">
        <f>D711</f>
        <v>#REF!</v>
      </c>
      <c r="F773" s="79"/>
      <c r="G773" s="85">
        <v>0</v>
      </c>
      <c r="H773" s="79"/>
      <c r="I773" s="94">
        <v>0</v>
      </c>
      <c r="J773" s="94">
        <v>0</v>
      </c>
      <c r="K773" s="94">
        <v>0</v>
      </c>
      <c r="L773" s="94">
        <v>0</v>
      </c>
      <c r="M773" s="94">
        <v>0</v>
      </c>
      <c r="N773" s="94">
        <v>0</v>
      </c>
      <c r="O773" s="94">
        <v>0</v>
      </c>
      <c r="P773" s="94">
        <v>0</v>
      </c>
      <c r="Q773" s="94">
        <v>0</v>
      </c>
      <c r="R773" s="94">
        <v>0</v>
      </c>
      <c r="S773" s="94">
        <v>0</v>
      </c>
      <c r="T773" s="94">
        <v>0</v>
      </c>
      <c r="U773" s="79"/>
      <c r="V773" s="80">
        <f t="shared" si="2380"/>
        <v>0</v>
      </c>
      <c r="W773" s="85" t="e">
        <f>V773/V713</f>
        <v>#REF!</v>
      </c>
      <c r="X773" s="60"/>
      <c r="Y773" s="94">
        <v>0</v>
      </c>
      <c r="Z773" s="94">
        <v>0</v>
      </c>
      <c r="AA773" s="94">
        <v>0</v>
      </c>
      <c r="AB773" s="94">
        <v>0</v>
      </c>
      <c r="AC773" s="94">
        <v>0</v>
      </c>
      <c r="AD773" s="94">
        <v>0</v>
      </c>
      <c r="AE773" s="94" t="e">
        <f t="shared" si="2406"/>
        <v>#REF!</v>
      </c>
      <c r="AF773" s="94" t="e">
        <f t="shared" si="2406"/>
        <v>#REF!</v>
      </c>
      <c r="AG773" s="94" t="e">
        <f t="shared" si="2406"/>
        <v>#REF!</v>
      </c>
      <c r="AH773" s="94" t="e">
        <f t="shared" si="2406"/>
        <v>#REF!</v>
      </c>
      <c r="AI773" s="94" t="e">
        <f t="shared" si="2406"/>
        <v>#REF!</v>
      </c>
      <c r="AJ773" s="94" t="e">
        <f t="shared" si="2406"/>
        <v>#REF!</v>
      </c>
      <c r="AK773" s="79"/>
      <c r="AL773" s="80" t="e">
        <f t="shared" si="2381"/>
        <v>#REF!</v>
      </c>
      <c r="AM773" s="85" t="e">
        <f>AL773/AL713</f>
        <v>#REF!</v>
      </c>
      <c r="AN773" s="60" t="e">
        <f>D711&amp;D773</f>
        <v>#REF!</v>
      </c>
      <c r="AO773" s="94" t="e">
        <f t="shared" ref="AO773:AZ773" si="2410">((AO719*$G773*--(AND($BF773=0,$BG773=0))+$BF773+AO719*$BG773)*--(AO$3&gt;=$BH773))*(1+$BJ773*--(AO$3&gt;=$BK773))*--(IFERROR(MOD(MONTH(AO$3),$BI773),0)=0)</f>
        <v>#REF!</v>
      </c>
      <c r="AP773" s="94" t="e">
        <f t="shared" si="2410"/>
        <v>#REF!</v>
      </c>
      <c r="AQ773" s="94" t="e">
        <f t="shared" si="2410"/>
        <v>#REF!</v>
      </c>
      <c r="AR773" s="94" t="e">
        <f t="shared" si="2410"/>
        <v>#REF!</v>
      </c>
      <c r="AS773" s="94" t="e">
        <f t="shared" si="2410"/>
        <v>#REF!</v>
      </c>
      <c r="AT773" s="94" t="e">
        <f t="shared" si="2410"/>
        <v>#REF!</v>
      </c>
      <c r="AU773" s="94" t="e">
        <f t="shared" si="2410"/>
        <v>#REF!</v>
      </c>
      <c r="AV773" s="94" t="e">
        <f t="shared" si="2410"/>
        <v>#REF!</v>
      </c>
      <c r="AW773" s="94" t="e">
        <f t="shared" si="2410"/>
        <v>#REF!</v>
      </c>
      <c r="AX773" s="94" t="e">
        <f t="shared" si="2410"/>
        <v>#REF!</v>
      </c>
      <c r="AY773" s="94" t="e">
        <f t="shared" si="2410"/>
        <v>#REF!</v>
      </c>
      <c r="AZ773" s="94" t="e">
        <f t="shared" si="2410"/>
        <v>#REF!</v>
      </c>
      <c r="BA773" s="79"/>
      <c r="BB773" s="80" t="e">
        <f t="shared" si="2383"/>
        <v>#REF!</v>
      </c>
      <c r="BC773" s="85" t="e">
        <f>BB773/BB713</f>
        <v>#REF!</v>
      </c>
      <c r="BD773" s="60"/>
      <c r="BE773" s="94">
        <f t="shared" si="2384"/>
        <v>0</v>
      </c>
      <c r="BF773" s="115">
        <f t="shared" si="2384"/>
        <v>0</v>
      </c>
      <c r="BG773" s="112">
        <f t="shared" si="2384"/>
        <v>0</v>
      </c>
      <c r="BH773" s="111" t="e">
        <f>BH713</f>
        <v>#REF!</v>
      </c>
      <c r="BI773" s="113">
        <f t="shared" si="2385"/>
        <v>0</v>
      </c>
      <c r="BJ773" s="112">
        <f t="shared" si="2385"/>
        <v>0</v>
      </c>
      <c r="BK773" s="111">
        <f t="shared" si="2385"/>
        <v>0</v>
      </c>
      <c r="BL773" s="60"/>
      <c r="BM773" s="94" t="e">
        <f t="shared" ref="BM773:BX773" si="2411">((BM719*$G773*--(AND($BF773=0,$BG773=0))+$BF773+BM719*$BG773)*--(BM$3&gt;=$BH773))*(1+$BJ773*--(BM$3&gt;=$BK773))*--(IFERROR(MOD(MONTH(BM$3),$BI773),0)=0)</f>
        <v>#REF!</v>
      </c>
      <c r="BN773" s="94" t="e">
        <f t="shared" si="2411"/>
        <v>#REF!</v>
      </c>
      <c r="BO773" s="94" t="e">
        <f t="shared" si="2411"/>
        <v>#REF!</v>
      </c>
      <c r="BP773" s="94" t="e">
        <f t="shared" si="2411"/>
        <v>#REF!</v>
      </c>
      <c r="BQ773" s="94" t="e">
        <f t="shared" si="2411"/>
        <v>#REF!</v>
      </c>
      <c r="BR773" s="94" t="e">
        <f t="shared" si="2411"/>
        <v>#REF!</v>
      </c>
      <c r="BS773" s="94" t="e">
        <f t="shared" si="2411"/>
        <v>#REF!</v>
      </c>
      <c r="BT773" s="94" t="e">
        <f t="shared" si="2411"/>
        <v>#REF!</v>
      </c>
      <c r="BU773" s="94" t="e">
        <f t="shared" si="2411"/>
        <v>#REF!</v>
      </c>
      <c r="BV773" s="94" t="e">
        <f t="shared" si="2411"/>
        <v>#REF!</v>
      </c>
      <c r="BW773" s="94" t="e">
        <f t="shared" si="2411"/>
        <v>#REF!</v>
      </c>
      <c r="BX773" s="94" t="e">
        <f t="shared" si="2411"/>
        <v>#REF!</v>
      </c>
      <c r="BY773" s="79"/>
      <c r="BZ773" s="80" t="e">
        <f t="shared" si="2387"/>
        <v>#REF!</v>
      </c>
      <c r="CA773" s="85" t="e">
        <f>BZ773/BZ713</f>
        <v>#REF!</v>
      </c>
      <c r="CB773" s="60"/>
      <c r="CC773" s="94" t="e">
        <f t="shared" ref="CC773:CN773" si="2412">((CC719*$G773*--(AND($BF773=0,$BG773=0))+$BF773+CC719*$BG773)*--(CC$3&gt;=$BH773))*(1+$BJ773*--(CC$3&gt;=$BK773))*--(IFERROR(MOD(MONTH(CC$3),$BI773),0)=0)</f>
        <v>#REF!</v>
      </c>
      <c r="CD773" s="94" t="e">
        <f t="shared" si="2412"/>
        <v>#REF!</v>
      </c>
      <c r="CE773" s="94" t="e">
        <f t="shared" si="2412"/>
        <v>#REF!</v>
      </c>
      <c r="CF773" s="94" t="e">
        <f t="shared" si="2412"/>
        <v>#REF!</v>
      </c>
      <c r="CG773" s="94" t="e">
        <f t="shared" si="2412"/>
        <v>#REF!</v>
      </c>
      <c r="CH773" s="94" t="e">
        <f t="shared" si="2412"/>
        <v>#REF!</v>
      </c>
      <c r="CI773" s="94" t="e">
        <f t="shared" si="2412"/>
        <v>#REF!</v>
      </c>
      <c r="CJ773" s="94" t="e">
        <f t="shared" si="2412"/>
        <v>#REF!</v>
      </c>
      <c r="CK773" s="94" t="e">
        <f t="shared" si="2412"/>
        <v>#REF!</v>
      </c>
      <c r="CL773" s="94" t="e">
        <f t="shared" si="2412"/>
        <v>#REF!</v>
      </c>
      <c r="CM773" s="94" t="e">
        <f t="shared" si="2412"/>
        <v>#REF!</v>
      </c>
      <c r="CN773" s="94" t="e">
        <f t="shared" si="2412"/>
        <v>#REF!</v>
      </c>
      <c r="CO773" s="79"/>
      <c r="CP773" s="80" t="e">
        <f t="shared" si="2389"/>
        <v>#REF!</v>
      </c>
      <c r="CQ773" s="85" t="e">
        <f>CP773/CP713</f>
        <v>#REF!</v>
      </c>
    </row>
    <row r="774" spans="1:95" ht="10.5" customHeight="1" x14ac:dyDescent="0.25">
      <c r="A774" s="70" t="str">
        <f t="shared" si="2293"/>
        <v>DespesaEBITDA</v>
      </c>
      <c r="B774" s="114" t="s">
        <v>53</v>
      </c>
      <c r="C774" s="70"/>
      <c r="D774" s="3" t="s">
        <v>161</v>
      </c>
      <c r="E774" s="3" t="e">
        <f>D711</f>
        <v>#REF!</v>
      </c>
      <c r="F774" s="60"/>
      <c r="G774" s="6">
        <v>0.22666342918100679</v>
      </c>
      <c r="H774" s="60"/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60"/>
      <c r="V774" s="4">
        <f t="shared" si="2380"/>
        <v>0</v>
      </c>
      <c r="W774" s="6" t="e">
        <f>V774/V713</f>
        <v>#REF!</v>
      </c>
      <c r="X774" s="60"/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 t="e">
        <f t="shared" ref="AE774:AJ774" si="2413">AE743+AE744</f>
        <v>#REF!</v>
      </c>
      <c r="AF774" s="4" t="e">
        <f t="shared" si="2413"/>
        <v>#REF!</v>
      </c>
      <c r="AG774" s="4" t="e">
        <f t="shared" si="2413"/>
        <v>#REF!</v>
      </c>
      <c r="AH774" s="4" t="e">
        <f t="shared" si="2413"/>
        <v>#REF!</v>
      </c>
      <c r="AI774" s="4" t="e">
        <f t="shared" si="2413"/>
        <v>#REF!</v>
      </c>
      <c r="AJ774" s="4" t="e">
        <f t="shared" si="2413"/>
        <v>#REF!</v>
      </c>
      <c r="AK774" s="60"/>
      <c r="AL774" s="4" t="e">
        <f t="shared" si="2381"/>
        <v>#REF!</v>
      </c>
      <c r="AM774" s="6" t="e">
        <f>AL774/AL713</f>
        <v>#REF!</v>
      </c>
      <c r="AN774" s="60" t="e">
        <f>D711&amp;D774</f>
        <v>#REF!</v>
      </c>
      <c r="AO774" s="4" t="e">
        <f t="shared" ref="AO774:AZ774" si="2414">AO743+AO744</f>
        <v>#REF!</v>
      </c>
      <c r="AP774" s="4" t="e">
        <f t="shared" si="2414"/>
        <v>#REF!</v>
      </c>
      <c r="AQ774" s="4" t="e">
        <f t="shared" si="2414"/>
        <v>#REF!</v>
      </c>
      <c r="AR774" s="4" t="e">
        <f t="shared" si="2414"/>
        <v>#REF!</v>
      </c>
      <c r="AS774" s="4" t="e">
        <f t="shared" si="2414"/>
        <v>#REF!</v>
      </c>
      <c r="AT774" s="4" t="e">
        <f t="shared" si="2414"/>
        <v>#REF!</v>
      </c>
      <c r="AU774" s="4" t="e">
        <f t="shared" si="2414"/>
        <v>#REF!</v>
      </c>
      <c r="AV774" s="4" t="e">
        <f t="shared" si="2414"/>
        <v>#REF!</v>
      </c>
      <c r="AW774" s="4" t="e">
        <f t="shared" si="2414"/>
        <v>#REF!</v>
      </c>
      <c r="AX774" s="4" t="e">
        <f t="shared" si="2414"/>
        <v>#REF!</v>
      </c>
      <c r="AY774" s="4" t="e">
        <f t="shared" si="2414"/>
        <v>#REF!</v>
      </c>
      <c r="AZ774" s="4" t="e">
        <f t="shared" si="2414"/>
        <v>#REF!</v>
      </c>
      <c r="BA774" s="60"/>
      <c r="BB774" s="4" t="e">
        <f t="shared" si="2383"/>
        <v>#REF!</v>
      </c>
      <c r="BC774" s="6" t="e">
        <f>BB774/BB713</f>
        <v>#REF!</v>
      </c>
      <c r="BD774" s="60"/>
      <c r="BE774" s="4"/>
      <c r="BF774" s="102"/>
      <c r="BG774" s="102"/>
      <c r="BH774" s="103"/>
      <c r="BI774" s="103"/>
      <c r="BJ774" s="63"/>
      <c r="BK774" s="103"/>
      <c r="BL774" s="60"/>
      <c r="BM774" s="4" t="e">
        <f t="shared" ref="BM774:BX774" si="2415">BM743+BM744</f>
        <v>#REF!</v>
      </c>
      <c r="BN774" s="4" t="e">
        <f t="shared" si="2415"/>
        <v>#REF!</v>
      </c>
      <c r="BO774" s="4" t="e">
        <f t="shared" si="2415"/>
        <v>#REF!</v>
      </c>
      <c r="BP774" s="4" t="e">
        <f t="shared" si="2415"/>
        <v>#REF!</v>
      </c>
      <c r="BQ774" s="4" t="e">
        <f t="shared" si="2415"/>
        <v>#REF!</v>
      </c>
      <c r="BR774" s="4" t="e">
        <f t="shared" si="2415"/>
        <v>#REF!</v>
      </c>
      <c r="BS774" s="4" t="e">
        <f t="shared" si="2415"/>
        <v>#REF!</v>
      </c>
      <c r="BT774" s="4" t="e">
        <f t="shared" si="2415"/>
        <v>#REF!</v>
      </c>
      <c r="BU774" s="4" t="e">
        <f t="shared" si="2415"/>
        <v>#REF!</v>
      </c>
      <c r="BV774" s="4" t="e">
        <f t="shared" si="2415"/>
        <v>#REF!</v>
      </c>
      <c r="BW774" s="4" t="e">
        <f t="shared" si="2415"/>
        <v>#REF!</v>
      </c>
      <c r="BX774" s="4" t="e">
        <f t="shared" si="2415"/>
        <v>#REF!</v>
      </c>
      <c r="BY774" s="60"/>
      <c r="BZ774" s="4" t="e">
        <f t="shared" si="2387"/>
        <v>#REF!</v>
      </c>
      <c r="CA774" s="6" t="e">
        <f>BZ774/BZ713</f>
        <v>#REF!</v>
      </c>
      <c r="CB774" s="60"/>
      <c r="CC774" s="4" t="e">
        <f t="shared" ref="CC774:CN774" si="2416">CC743+CC744</f>
        <v>#REF!</v>
      </c>
      <c r="CD774" s="4" t="e">
        <f t="shared" si="2416"/>
        <v>#REF!</v>
      </c>
      <c r="CE774" s="4" t="e">
        <f t="shared" si="2416"/>
        <v>#REF!</v>
      </c>
      <c r="CF774" s="4" t="e">
        <f t="shared" si="2416"/>
        <v>#REF!</v>
      </c>
      <c r="CG774" s="4" t="e">
        <f t="shared" si="2416"/>
        <v>#REF!</v>
      </c>
      <c r="CH774" s="4" t="e">
        <f t="shared" si="2416"/>
        <v>#REF!</v>
      </c>
      <c r="CI774" s="4" t="e">
        <f t="shared" si="2416"/>
        <v>#REF!</v>
      </c>
      <c r="CJ774" s="4" t="e">
        <f t="shared" si="2416"/>
        <v>#REF!</v>
      </c>
      <c r="CK774" s="4" t="e">
        <f t="shared" si="2416"/>
        <v>#REF!</v>
      </c>
      <c r="CL774" s="4" t="e">
        <f t="shared" si="2416"/>
        <v>#REF!</v>
      </c>
      <c r="CM774" s="4" t="e">
        <f t="shared" si="2416"/>
        <v>#REF!</v>
      </c>
      <c r="CN774" s="4" t="e">
        <f t="shared" si="2416"/>
        <v>#REF!</v>
      </c>
      <c r="CO774" s="60"/>
      <c r="CP774" s="4" t="e">
        <f t="shared" si="2389"/>
        <v>#REF!</v>
      </c>
      <c r="CQ774" s="6" t="e">
        <f>CP774/CP713</f>
        <v>#REF!</v>
      </c>
    </row>
    <row r="775" spans="1:95" ht="10.5" customHeight="1" x14ac:dyDescent="0.25">
      <c r="A775" s="70" t="str">
        <f t="shared" si="2293"/>
        <v>DespesaDespesas financeiras</v>
      </c>
      <c r="B775" s="114" t="s">
        <v>53</v>
      </c>
      <c r="C775" s="70"/>
      <c r="D775" s="92" t="s">
        <v>162</v>
      </c>
      <c r="E775" s="92" t="e">
        <f>D711</f>
        <v>#REF!</v>
      </c>
      <c r="F775" s="60"/>
      <c r="G775" s="66">
        <v>0</v>
      </c>
      <c r="H775" s="60"/>
      <c r="I775" s="65">
        <v>0</v>
      </c>
      <c r="J775" s="65">
        <v>0</v>
      </c>
      <c r="K775" s="65">
        <v>0</v>
      </c>
      <c r="L775" s="65">
        <v>0</v>
      </c>
      <c r="M775" s="65">
        <v>0</v>
      </c>
      <c r="N775" s="65">
        <v>0</v>
      </c>
      <c r="O775" s="65">
        <v>0</v>
      </c>
      <c r="P775" s="65">
        <v>0</v>
      </c>
      <c r="Q775" s="65">
        <v>0</v>
      </c>
      <c r="R775" s="65">
        <v>0</v>
      </c>
      <c r="S775" s="65">
        <v>0</v>
      </c>
      <c r="T775" s="65">
        <v>0</v>
      </c>
      <c r="U775" s="60"/>
      <c r="V775" s="65">
        <f t="shared" si="2380"/>
        <v>0</v>
      </c>
      <c r="W775" s="66" t="e">
        <f>V775/V713</f>
        <v>#REF!</v>
      </c>
      <c r="X775" s="60"/>
      <c r="Y775" s="65" t="e">
        <f t="shared" ref="Y775:AJ775" si="2417">SUM(Y776:Y780)</f>
        <v>#REF!</v>
      </c>
      <c r="Z775" s="65" t="e">
        <f t="shared" si="2417"/>
        <v>#REF!</v>
      </c>
      <c r="AA775" s="65" t="e">
        <f t="shared" si="2417"/>
        <v>#REF!</v>
      </c>
      <c r="AB775" s="65" t="e">
        <f t="shared" si="2417"/>
        <v>#REF!</v>
      </c>
      <c r="AC775" s="65" t="e">
        <f t="shared" si="2417"/>
        <v>#REF!</v>
      </c>
      <c r="AD775" s="65" t="e">
        <f t="shared" si="2417"/>
        <v>#REF!</v>
      </c>
      <c r="AE775" s="65" t="e">
        <f t="shared" si="2417"/>
        <v>#REF!</v>
      </c>
      <c r="AF775" s="65" t="e">
        <f t="shared" si="2417"/>
        <v>#REF!</v>
      </c>
      <c r="AG775" s="65" t="e">
        <f t="shared" si="2417"/>
        <v>#REF!</v>
      </c>
      <c r="AH775" s="65" t="e">
        <f t="shared" si="2417"/>
        <v>#REF!</v>
      </c>
      <c r="AI775" s="65" t="e">
        <f t="shared" si="2417"/>
        <v>#REF!</v>
      </c>
      <c r="AJ775" s="65" t="e">
        <f t="shared" si="2417"/>
        <v>#REF!</v>
      </c>
      <c r="AK775" s="60"/>
      <c r="AL775" s="65" t="e">
        <f t="shared" si="2381"/>
        <v>#REF!</v>
      </c>
      <c r="AM775" s="66" t="e">
        <f>AL775/AL713</f>
        <v>#REF!</v>
      </c>
      <c r="AN775" s="60" t="e">
        <f>D711&amp;D775</f>
        <v>#REF!</v>
      </c>
      <c r="AO775" s="65" t="e">
        <f t="shared" ref="AO775:AZ775" si="2418">SUM(AO776:AO780)</f>
        <v>#REF!</v>
      </c>
      <c r="AP775" s="65" t="e">
        <f t="shared" si="2418"/>
        <v>#REF!</v>
      </c>
      <c r="AQ775" s="65" t="e">
        <f t="shared" si="2418"/>
        <v>#REF!</v>
      </c>
      <c r="AR775" s="65" t="e">
        <f t="shared" si="2418"/>
        <v>#REF!</v>
      </c>
      <c r="AS775" s="65" t="e">
        <f t="shared" si="2418"/>
        <v>#REF!</v>
      </c>
      <c r="AT775" s="65" t="e">
        <f t="shared" si="2418"/>
        <v>#REF!</v>
      </c>
      <c r="AU775" s="65" t="e">
        <f t="shared" si="2418"/>
        <v>#REF!</v>
      </c>
      <c r="AV775" s="65" t="e">
        <f t="shared" si="2418"/>
        <v>#REF!</v>
      </c>
      <c r="AW775" s="65" t="e">
        <f t="shared" si="2418"/>
        <v>#REF!</v>
      </c>
      <c r="AX775" s="65" t="e">
        <f t="shared" si="2418"/>
        <v>#REF!</v>
      </c>
      <c r="AY775" s="65" t="e">
        <f t="shared" si="2418"/>
        <v>#REF!</v>
      </c>
      <c r="AZ775" s="65" t="e">
        <f t="shared" si="2418"/>
        <v>#REF!</v>
      </c>
      <c r="BA775" s="60"/>
      <c r="BB775" s="65" t="e">
        <f t="shared" si="2383"/>
        <v>#REF!</v>
      </c>
      <c r="BC775" s="66" t="e">
        <f>BB775/BB713</f>
        <v>#REF!</v>
      </c>
      <c r="BD775" s="60"/>
      <c r="BE775" s="65"/>
      <c r="BF775" s="105"/>
      <c r="BG775" s="77"/>
      <c r="BH775" s="107"/>
      <c r="BI775" s="107"/>
      <c r="BJ775" s="77"/>
      <c r="BK775" s="107"/>
      <c r="BL775" s="60"/>
      <c r="BM775" s="65" t="e">
        <f t="shared" ref="BM775:BX775" si="2419">SUM(BM776:BM780)</f>
        <v>#REF!</v>
      </c>
      <c r="BN775" s="65" t="e">
        <f t="shared" si="2419"/>
        <v>#REF!</v>
      </c>
      <c r="BO775" s="65" t="e">
        <f t="shared" si="2419"/>
        <v>#REF!</v>
      </c>
      <c r="BP775" s="65" t="e">
        <f t="shared" si="2419"/>
        <v>#REF!</v>
      </c>
      <c r="BQ775" s="65" t="e">
        <f t="shared" si="2419"/>
        <v>#REF!</v>
      </c>
      <c r="BR775" s="65" t="e">
        <f t="shared" si="2419"/>
        <v>#REF!</v>
      </c>
      <c r="BS775" s="65" t="e">
        <f t="shared" si="2419"/>
        <v>#REF!</v>
      </c>
      <c r="BT775" s="65" t="e">
        <f t="shared" si="2419"/>
        <v>#REF!</v>
      </c>
      <c r="BU775" s="65" t="e">
        <f t="shared" si="2419"/>
        <v>#REF!</v>
      </c>
      <c r="BV775" s="65" t="e">
        <f t="shared" si="2419"/>
        <v>#REF!</v>
      </c>
      <c r="BW775" s="65" t="e">
        <f t="shared" si="2419"/>
        <v>#REF!</v>
      </c>
      <c r="BX775" s="65" t="e">
        <f t="shared" si="2419"/>
        <v>#REF!</v>
      </c>
      <c r="BY775" s="60"/>
      <c r="BZ775" s="65" t="e">
        <f t="shared" si="2387"/>
        <v>#REF!</v>
      </c>
      <c r="CA775" s="66" t="e">
        <f>BZ775/BZ713</f>
        <v>#REF!</v>
      </c>
      <c r="CB775" s="60"/>
      <c r="CC775" s="65" t="e">
        <f t="shared" ref="CC775:CN775" si="2420">SUM(CC776:CC780)</f>
        <v>#REF!</v>
      </c>
      <c r="CD775" s="65" t="e">
        <f t="shared" si="2420"/>
        <v>#REF!</v>
      </c>
      <c r="CE775" s="65" t="e">
        <f t="shared" si="2420"/>
        <v>#REF!</v>
      </c>
      <c r="CF775" s="65" t="e">
        <f t="shared" si="2420"/>
        <v>#REF!</v>
      </c>
      <c r="CG775" s="65" t="e">
        <f t="shared" si="2420"/>
        <v>#REF!</v>
      </c>
      <c r="CH775" s="65" t="e">
        <f t="shared" si="2420"/>
        <v>#REF!</v>
      </c>
      <c r="CI775" s="65" t="e">
        <f t="shared" si="2420"/>
        <v>#REF!</v>
      </c>
      <c r="CJ775" s="65" t="e">
        <f t="shared" si="2420"/>
        <v>#REF!</v>
      </c>
      <c r="CK775" s="65" t="e">
        <f t="shared" si="2420"/>
        <v>#REF!</v>
      </c>
      <c r="CL775" s="65" t="e">
        <f t="shared" si="2420"/>
        <v>#REF!</v>
      </c>
      <c r="CM775" s="65" t="e">
        <f t="shared" si="2420"/>
        <v>#REF!</v>
      </c>
      <c r="CN775" s="65" t="e">
        <f t="shared" si="2420"/>
        <v>#REF!</v>
      </c>
      <c r="CO775" s="60"/>
      <c r="CP775" s="65" t="e">
        <f t="shared" si="2389"/>
        <v>#REF!</v>
      </c>
      <c r="CQ775" s="66" t="e">
        <f>CP775/CP713</f>
        <v>#REF!</v>
      </c>
    </row>
    <row r="776" spans="1:95" ht="10.5" customHeight="1" outlineLevel="1" x14ac:dyDescent="0.25">
      <c r="A776" s="70" t="str">
        <f t="shared" si="2293"/>
        <v>DespesaAntecipação recebíveis</v>
      </c>
      <c r="B776" s="114" t="s">
        <v>53</v>
      </c>
      <c r="C776" s="78" t="s">
        <v>293</v>
      </c>
      <c r="D776" s="79" t="s">
        <v>163</v>
      </c>
      <c r="E776" s="79" t="e">
        <f>D711</f>
        <v>#REF!</v>
      </c>
      <c r="F776" s="79"/>
      <c r="G776" s="85">
        <v>0</v>
      </c>
      <c r="H776" s="79"/>
      <c r="I776" s="94">
        <v>0</v>
      </c>
      <c r="J776" s="94">
        <v>0</v>
      </c>
      <c r="K776" s="94">
        <v>0</v>
      </c>
      <c r="L776" s="94">
        <v>0</v>
      </c>
      <c r="M776" s="94">
        <v>0</v>
      </c>
      <c r="N776" s="94">
        <v>0</v>
      </c>
      <c r="O776" s="94">
        <v>0</v>
      </c>
      <c r="P776" s="94">
        <v>0</v>
      </c>
      <c r="Q776" s="94">
        <v>0</v>
      </c>
      <c r="R776" s="94">
        <v>0</v>
      </c>
      <c r="S776" s="94">
        <v>0</v>
      </c>
      <c r="T776" s="94">
        <v>0</v>
      </c>
      <c r="U776" s="79"/>
      <c r="V776" s="80">
        <f t="shared" si="2380"/>
        <v>0</v>
      </c>
      <c r="W776" s="85" t="e">
        <f>V776/V713</f>
        <v>#REF!</v>
      </c>
      <c r="X776" s="60"/>
      <c r="Y776" s="94" t="e">
        <f t="shared" ref="Y776:AJ776" si="2421">((Y713*$G776*--(AND($BF776=0,$BG776=0))+$BF776+Y713*$BG776)*--(Y$3&gt;=$BH776))*(1+$BJ776*--(Y$3&gt;=$BK776))*--(IFERROR(MOD(MONTH(Y$3),$BI776),0)=0)</f>
        <v>#REF!</v>
      </c>
      <c r="Z776" s="94" t="e">
        <f t="shared" si="2421"/>
        <v>#REF!</v>
      </c>
      <c r="AA776" s="94" t="e">
        <f t="shared" si="2421"/>
        <v>#REF!</v>
      </c>
      <c r="AB776" s="94" t="e">
        <f t="shared" si="2421"/>
        <v>#REF!</v>
      </c>
      <c r="AC776" s="94" t="e">
        <f t="shared" si="2421"/>
        <v>#REF!</v>
      </c>
      <c r="AD776" s="94" t="e">
        <f t="shared" si="2421"/>
        <v>#REF!</v>
      </c>
      <c r="AE776" s="94" t="e">
        <f t="shared" si="2421"/>
        <v>#REF!</v>
      </c>
      <c r="AF776" s="94" t="e">
        <f t="shared" si="2421"/>
        <v>#REF!</v>
      </c>
      <c r="AG776" s="94" t="e">
        <f t="shared" si="2421"/>
        <v>#REF!</v>
      </c>
      <c r="AH776" s="94" t="e">
        <f t="shared" si="2421"/>
        <v>#REF!</v>
      </c>
      <c r="AI776" s="94" t="e">
        <f t="shared" si="2421"/>
        <v>#REF!</v>
      </c>
      <c r="AJ776" s="94" t="e">
        <f t="shared" si="2421"/>
        <v>#REF!</v>
      </c>
      <c r="AK776" s="79"/>
      <c r="AL776" s="80" t="e">
        <f t="shared" si="2381"/>
        <v>#REF!</v>
      </c>
      <c r="AM776" s="85" t="e">
        <f>AL776/AL713</f>
        <v>#REF!</v>
      </c>
      <c r="AN776" s="60" t="e">
        <f>D711&amp;D776</f>
        <v>#REF!</v>
      </c>
      <c r="AO776" s="94" t="e">
        <f t="shared" ref="AO776:AZ776" si="2422">((AO713*$G776*--(AND($BF776=0,$BG776=0))+$BF776+AO713*$BG776)*--(AO$3&gt;=$BH776))*(1+$BJ776*--(AO$3&gt;=$BK776))*--(IFERROR(MOD(MONTH(AO$3),$BI776),0)=0)</f>
        <v>#REF!</v>
      </c>
      <c r="AP776" s="94" t="e">
        <f t="shared" si="2422"/>
        <v>#REF!</v>
      </c>
      <c r="AQ776" s="94" t="e">
        <f t="shared" si="2422"/>
        <v>#REF!</v>
      </c>
      <c r="AR776" s="94" t="e">
        <f t="shared" si="2422"/>
        <v>#REF!</v>
      </c>
      <c r="AS776" s="94" t="e">
        <f t="shared" si="2422"/>
        <v>#REF!</v>
      </c>
      <c r="AT776" s="94" t="e">
        <f t="shared" si="2422"/>
        <v>#REF!</v>
      </c>
      <c r="AU776" s="94" t="e">
        <f t="shared" si="2422"/>
        <v>#REF!</v>
      </c>
      <c r="AV776" s="94" t="e">
        <f t="shared" si="2422"/>
        <v>#REF!</v>
      </c>
      <c r="AW776" s="94" t="e">
        <f t="shared" si="2422"/>
        <v>#REF!</v>
      </c>
      <c r="AX776" s="94" t="e">
        <f t="shared" si="2422"/>
        <v>#REF!</v>
      </c>
      <c r="AY776" s="94" t="e">
        <f t="shared" si="2422"/>
        <v>#REF!</v>
      </c>
      <c r="AZ776" s="94" t="e">
        <f t="shared" si="2422"/>
        <v>#REF!</v>
      </c>
      <c r="BA776" s="79"/>
      <c r="BB776" s="80" t="e">
        <f t="shared" si="2383"/>
        <v>#REF!</v>
      </c>
      <c r="BC776" s="85" t="e">
        <f>BB776/BB713</f>
        <v>#REF!</v>
      </c>
      <c r="BD776" s="60"/>
      <c r="BE776" s="94">
        <f>INDEX($BE$4:$BK$115,MATCH($D776,$D$4:$D$115,0),MATCH(BE$475,$BE$4:$BK$4,0))</f>
        <v>0</v>
      </c>
      <c r="BF776" s="115">
        <f>INDEX($BE$4:$BK$115,MATCH($D776,$D$4:$D$115,0),MATCH(BF$475,$BE$4:$BK$4,0))</f>
        <v>0</v>
      </c>
      <c r="BG776" s="112" t="e">
        <f>INDEX($BE$4:$BK$115,MATCH($D776,$D$4:$D$115,0),MATCH(BG$475,$BE$4:$BK$4,0))</f>
        <v>#REF!</v>
      </c>
      <c r="BH776" s="111" t="e">
        <f>BH729</f>
        <v>#REF!</v>
      </c>
      <c r="BI776" s="111">
        <f t="array" ref="BI776">INDEX($BE$4:$BK$115,MATCH($D776,$D$4:$D$115,0),MATCH(BI$475,$BE$4:$BK$4,0))</f>
        <v>0</v>
      </c>
      <c r="BJ776" s="112" t="e">
        <f>INDEX($BE$4:$BK$115,MATCH($D776,$D$4:$D$115,0),MATCH(BJ$475,$BE$4:$BK$4,0))</f>
        <v>#REF!</v>
      </c>
      <c r="BK776" s="111" t="e">
        <f>INDEX($BE$4:$BK$115,MATCH($D776,$D$4:$D$115,0),MATCH(BK$475,$BE$4:$BK$4,0))</f>
        <v>#REF!</v>
      </c>
      <c r="BL776" s="60"/>
      <c r="BM776" s="94" t="e">
        <f t="shared" ref="BM776:BX776" si="2423">((BM713*$G776*--(AND($BF776=0,$BG776=0))+$BF776+BM713*$BG776)*--(BM$3&gt;=$BH776))*(1+$BJ776*--(BM$3&gt;=$BK776))*--(IFERROR(MOD(MONTH(BM$3),$BI776),0)=0)</f>
        <v>#REF!</v>
      </c>
      <c r="BN776" s="94" t="e">
        <f t="shared" si="2423"/>
        <v>#REF!</v>
      </c>
      <c r="BO776" s="94" t="e">
        <f t="shared" si="2423"/>
        <v>#REF!</v>
      </c>
      <c r="BP776" s="94" t="e">
        <f t="shared" si="2423"/>
        <v>#REF!</v>
      </c>
      <c r="BQ776" s="94" t="e">
        <f t="shared" si="2423"/>
        <v>#REF!</v>
      </c>
      <c r="BR776" s="94" t="e">
        <f t="shared" si="2423"/>
        <v>#REF!</v>
      </c>
      <c r="BS776" s="94" t="e">
        <f t="shared" si="2423"/>
        <v>#REF!</v>
      </c>
      <c r="BT776" s="94" t="e">
        <f t="shared" si="2423"/>
        <v>#REF!</v>
      </c>
      <c r="BU776" s="94" t="e">
        <f t="shared" si="2423"/>
        <v>#REF!</v>
      </c>
      <c r="BV776" s="94" t="e">
        <f t="shared" si="2423"/>
        <v>#REF!</v>
      </c>
      <c r="BW776" s="94" t="e">
        <f t="shared" si="2423"/>
        <v>#REF!</v>
      </c>
      <c r="BX776" s="94" t="e">
        <f t="shared" si="2423"/>
        <v>#REF!</v>
      </c>
      <c r="BY776" s="79"/>
      <c r="BZ776" s="80" t="e">
        <f t="shared" si="2387"/>
        <v>#REF!</v>
      </c>
      <c r="CA776" s="85" t="e">
        <f>BZ776/BZ713</f>
        <v>#REF!</v>
      </c>
      <c r="CB776" s="60"/>
      <c r="CC776" s="94" t="e">
        <f t="shared" ref="CC776:CN776" si="2424">((CC713*$G776*--(AND($BF776=0,$BG776=0))+$BF776+CC713*$BG776)*--(CC$3&gt;=$BH776))*(1+$BJ776*--(CC$3&gt;=$BK776))*--(IFERROR(MOD(MONTH(CC$3),$BI776),0)=0)</f>
        <v>#REF!</v>
      </c>
      <c r="CD776" s="94" t="e">
        <f t="shared" si="2424"/>
        <v>#REF!</v>
      </c>
      <c r="CE776" s="94" t="e">
        <f t="shared" si="2424"/>
        <v>#REF!</v>
      </c>
      <c r="CF776" s="94" t="e">
        <f t="shared" si="2424"/>
        <v>#REF!</v>
      </c>
      <c r="CG776" s="94" t="e">
        <f t="shared" si="2424"/>
        <v>#REF!</v>
      </c>
      <c r="CH776" s="94" t="e">
        <f t="shared" si="2424"/>
        <v>#REF!</v>
      </c>
      <c r="CI776" s="94" t="e">
        <f t="shared" si="2424"/>
        <v>#REF!</v>
      </c>
      <c r="CJ776" s="94" t="e">
        <f t="shared" si="2424"/>
        <v>#REF!</v>
      </c>
      <c r="CK776" s="94" t="e">
        <f t="shared" si="2424"/>
        <v>#REF!</v>
      </c>
      <c r="CL776" s="94" t="e">
        <f t="shared" si="2424"/>
        <v>#REF!</v>
      </c>
      <c r="CM776" s="94" t="e">
        <f t="shared" si="2424"/>
        <v>#REF!</v>
      </c>
      <c r="CN776" s="94" t="e">
        <f t="shared" si="2424"/>
        <v>#REF!</v>
      </c>
      <c r="CO776" s="79"/>
      <c r="CP776" s="80" t="e">
        <f t="shared" si="2389"/>
        <v>#REF!</v>
      </c>
      <c r="CQ776" s="85" t="e">
        <f>CP776/CP713</f>
        <v>#REF!</v>
      </c>
    </row>
    <row r="777" spans="1:95" ht="10.5" customHeight="1" outlineLevel="1" x14ac:dyDescent="0.25">
      <c r="A777" s="70" t="str">
        <f t="shared" ref="A777:A788" si="2425">B777&amp;D777</f>
        <v>DespesaIOF</v>
      </c>
      <c r="B777" s="114" t="s">
        <v>53</v>
      </c>
      <c r="C777" s="78" t="s">
        <v>294</v>
      </c>
      <c r="D777" s="79" t="s">
        <v>164</v>
      </c>
      <c r="E777" s="79" t="e">
        <f>D711</f>
        <v>#REF!</v>
      </c>
      <c r="F777" s="79"/>
      <c r="G777" s="85">
        <v>0</v>
      </c>
      <c r="H777" s="79"/>
      <c r="I777" s="94">
        <v>0</v>
      </c>
      <c r="J777" s="94">
        <v>0</v>
      </c>
      <c r="K777" s="94">
        <v>0</v>
      </c>
      <c r="L777" s="94">
        <v>0</v>
      </c>
      <c r="M777" s="94">
        <v>0</v>
      </c>
      <c r="N777" s="94">
        <v>0</v>
      </c>
      <c r="O777" s="94">
        <v>0</v>
      </c>
      <c r="P777" s="94">
        <v>0</v>
      </c>
      <c r="Q777" s="94">
        <v>0</v>
      </c>
      <c r="R777" s="94">
        <v>0</v>
      </c>
      <c r="S777" s="94">
        <v>0</v>
      </c>
      <c r="T777" s="94">
        <v>0</v>
      </c>
      <c r="U777" s="79"/>
      <c r="V777" s="80">
        <f t="shared" si="2380"/>
        <v>0</v>
      </c>
      <c r="W777" s="85" t="e">
        <f>V777/V713</f>
        <v>#REF!</v>
      </c>
      <c r="X777" s="60"/>
      <c r="Y777" s="94" t="e">
        <f t="shared" ref="Y777:AJ777" si="2426">((Y711*$G777*--(AND($BF777=0,$BG777=0))+$BF777+Y711*$BG777)*--(Y$3&gt;=$BH777))*(1+$BJ777*--(Y$3&gt;=$BK777))*--(IFERROR(MOD(MONTH(Y$3),$BI777),0)=0)</f>
        <v>#REF!</v>
      </c>
      <c r="Z777" s="94" t="e">
        <f t="shared" si="2426"/>
        <v>#REF!</v>
      </c>
      <c r="AA777" s="94" t="e">
        <f t="shared" si="2426"/>
        <v>#REF!</v>
      </c>
      <c r="AB777" s="94" t="e">
        <f t="shared" si="2426"/>
        <v>#REF!</v>
      </c>
      <c r="AC777" s="94" t="e">
        <f t="shared" si="2426"/>
        <v>#REF!</v>
      </c>
      <c r="AD777" s="94" t="e">
        <f t="shared" si="2426"/>
        <v>#REF!</v>
      </c>
      <c r="AE777" s="94" t="e">
        <f t="shared" si="2426"/>
        <v>#REF!</v>
      </c>
      <c r="AF777" s="94" t="e">
        <f t="shared" si="2426"/>
        <v>#REF!</v>
      </c>
      <c r="AG777" s="94" t="e">
        <f t="shared" si="2426"/>
        <v>#REF!</v>
      </c>
      <c r="AH777" s="94" t="e">
        <f t="shared" si="2426"/>
        <v>#REF!</v>
      </c>
      <c r="AI777" s="94" t="e">
        <f t="shared" si="2426"/>
        <v>#REF!</v>
      </c>
      <c r="AJ777" s="94" t="e">
        <f t="shared" si="2426"/>
        <v>#REF!</v>
      </c>
      <c r="AK777" s="79"/>
      <c r="AL777" s="80" t="e">
        <f t="shared" si="2381"/>
        <v>#REF!</v>
      </c>
      <c r="AM777" s="85" t="e">
        <f>AL777/AL713</f>
        <v>#REF!</v>
      </c>
      <c r="AN777" s="60" t="e">
        <f>D711&amp;D777</f>
        <v>#REF!</v>
      </c>
      <c r="AO777" s="94" t="e">
        <f t="shared" ref="AO777:AZ777" si="2427">((AO711*$G777*--(AND($BF777=0,$BG777=0))+$BF777+AO711*$BG777)*--(AO$3&gt;=$BH777))*(1+$BJ777*--(AO$3&gt;=$BK777))*--(IFERROR(MOD(MONTH(AO$3),$BI777),0)=0)</f>
        <v>#REF!</v>
      </c>
      <c r="AP777" s="94" t="e">
        <f t="shared" si="2427"/>
        <v>#REF!</v>
      </c>
      <c r="AQ777" s="94" t="e">
        <f t="shared" si="2427"/>
        <v>#REF!</v>
      </c>
      <c r="AR777" s="94" t="e">
        <f t="shared" si="2427"/>
        <v>#REF!</v>
      </c>
      <c r="AS777" s="94" t="e">
        <f t="shared" si="2427"/>
        <v>#REF!</v>
      </c>
      <c r="AT777" s="94" t="e">
        <f t="shared" si="2427"/>
        <v>#REF!</v>
      </c>
      <c r="AU777" s="94" t="e">
        <f t="shared" si="2427"/>
        <v>#REF!</v>
      </c>
      <c r="AV777" s="94" t="e">
        <f t="shared" si="2427"/>
        <v>#REF!</v>
      </c>
      <c r="AW777" s="94" t="e">
        <f t="shared" si="2427"/>
        <v>#REF!</v>
      </c>
      <c r="AX777" s="94" t="e">
        <f t="shared" si="2427"/>
        <v>#REF!</v>
      </c>
      <c r="AY777" s="94" t="e">
        <f t="shared" si="2427"/>
        <v>#REF!</v>
      </c>
      <c r="AZ777" s="94" t="e">
        <f t="shared" si="2427"/>
        <v>#REF!</v>
      </c>
      <c r="BA777" s="79"/>
      <c r="BB777" s="80" t="e">
        <f t="shared" si="2383"/>
        <v>#REF!</v>
      </c>
      <c r="BC777" s="85" t="e">
        <f>BB777/BB713</f>
        <v>#REF!</v>
      </c>
      <c r="BD777" s="60"/>
      <c r="BE777" s="94"/>
      <c r="BF777" s="115"/>
      <c r="BG777" s="115"/>
      <c r="BH777" s="111"/>
      <c r="BI777" s="111"/>
      <c r="BJ777" s="112"/>
      <c r="BK777" s="111"/>
      <c r="BL777" s="60"/>
      <c r="BM777" s="94" t="e">
        <f t="shared" ref="BM777:BX777" si="2428">((BM711*$G777*--(AND($BF777=0,$BG777=0))+$BF777+BM711*$BG777)*--(BM$3&gt;=$BH777))*(1+$BJ777*--(BM$3&gt;=$BK777))*--(IFERROR(MOD(MONTH(BM$3),$BI777),0)=0)</f>
        <v>#REF!</v>
      </c>
      <c r="BN777" s="94" t="e">
        <f t="shared" si="2428"/>
        <v>#REF!</v>
      </c>
      <c r="BO777" s="94" t="e">
        <f t="shared" si="2428"/>
        <v>#REF!</v>
      </c>
      <c r="BP777" s="94" t="e">
        <f t="shared" si="2428"/>
        <v>#REF!</v>
      </c>
      <c r="BQ777" s="94" t="e">
        <f t="shared" si="2428"/>
        <v>#REF!</v>
      </c>
      <c r="BR777" s="94" t="e">
        <f t="shared" si="2428"/>
        <v>#REF!</v>
      </c>
      <c r="BS777" s="94" t="e">
        <f t="shared" si="2428"/>
        <v>#REF!</v>
      </c>
      <c r="BT777" s="94" t="e">
        <f t="shared" si="2428"/>
        <v>#REF!</v>
      </c>
      <c r="BU777" s="94" t="e">
        <f t="shared" si="2428"/>
        <v>#REF!</v>
      </c>
      <c r="BV777" s="94" t="e">
        <f t="shared" si="2428"/>
        <v>#REF!</v>
      </c>
      <c r="BW777" s="94" t="e">
        <f t="shared" si="2428"/>
        <v>#REF!</v>
      </c>
      <c r="BX777" s="94" t="e">
        <f t="shared" si="2428"/>
        <v>#REF!</v>
      </c>
      <c r="BY777" s="79"/>
      <c r="BZ777" s="80" t="e">
        <f t="shared" si="2387"/>
        <v>#REF!</v>
      </c>
      <c r="CA777" s="85" t="e">
        <f>BZ777/BZ713</f>
        <v>#REF!</v>
      </c>
      <c r="CB777" s="60"/>
      <c r="CC777" s="94" t="e">
        <f t="shared" ref="CC777:CN777" si="2429">((CC711*$G777*--(AND($BF777=0,$BG777=0))+$BF777+CC711*$BG777)*--(CC$3&gt;=$BH777))*(1+$BJ777*--(CC$3&gt;=$BK777))*--(IFERROR(MOD(MONTH(CC$3),$BI777),0)=0)</f>
        <v>#REF!</v>
      </c>
      <c r="CD777" s="94" t="e">
        <f t="shared" si="2429"/>
        <v>#REF!</v>
      </c>
      <c r="CE777" s="94" t="e">
        <f t="shared" si="2429"/>
        <v>#REF!</v>
      </c>
      <c r="CF777" s="94" t="e">
        <f t="shared" si="2429"/>
        <v>#REF!</v>
      </c>
      <c r="CG777" s="94" t="e">
        <f t="shared" si="2429"/>
        <v>#REF!</v>
      </c>
      <c r="CH777" s="94" t="e">
        <f t="shared" si="2429"/>
        <v>#REF!</v>
      </c>
      <c r="CI777" s="94" t="e">
        <f t="shared" si="2429"/>
        <v>#REF!</v>
      </c>
      <c r="CJ777" s="94" t="e">
        <f t="shared" si="2429"/>
        <v>#REF!</v>
      </c>
      <c r="CK777" s="94" t="e">
        <f t="shared" si="2429"/>
        <v>#REF!</v>
      </c>
      <c r="CL777" s="94" t="e">
        <f t="shared" si="2429"/>
        <v>#REF!</v>
      </c>
      <c r="CM777" s="94" t="e">
        <f t="shared" si="2429"/>
        <v>#REF!</v>
      </c>
      <c r="CN777" s="94" t="e">
        <f t="shared" si="2429"/>
        <v>#REF!</v>
      </c>
      <c r="CO777" s="79"/>
      <c r="CP777" s="80" t="e">
        <f t="shared" si="2389"/>
        <v>#REF!</v>
      </c>
      <c r="CQ777" s="85" t="e">
        <f>CP777/CP713</f>
        <v>#REF!</v>
      </c>
    </row>
    <row r="778" spans="1:95" ht="10.5" customHeight="1" outlineLevel="1" x14ac:dyDescent="0.25">
      <c r="A778" s="70" t="str">
        <f t="shared" si="2425"/>
        <v>DespesaRendimentos aplicações</v>
      </c>
      <c r="B778" s="114" t="s">
        <v>53</v>
      </c>
      <c r="C778" s="78" t="s">
        <v>294</v>
      </c>
      <c r="D778" s="79" t="s">
        <v>165</v>
      </c>
      <c r="E778" s="79" t="e">
        <f>D711</f>
        <v>#REF!</v>
      </c>
      <c r="F778" s="79"/>
      <c r="G778" s="85">
        <v>0</v>
      </c>
      <c r="H778" s="79"/>
      <c r="I778" s="94">
        <v>0</v>
      </c>
      <c r="J778" s="94">
        <v>0</v>
      </c>
      <c r="K778" s="94">
        <v>0</v>
      </c>
      <c r="L778" s="94">
        <v>0</v>
      </c>
      <c r="M778" s="94">
        <v>0</v>
      </c>
      <c r="N778" s="94">
        <v>0</v>
      </c>
      <c r="O778" s="94">
        <v>0</v>
      </c>
      <c r="P778" s="94">
        <v>0</v>
      </c>
      <c r="Q778" s="94">
        <v>0</v>
      </c>
      <c r="R778" s="94">
        <v>0</v>
      </c>
      <c r="S778" s="94">
        <v>0</v>
      </c>
      <c r="T778" s="94">
        <v>0</v>
      </c>
      <c r="U778" s="79"/>
      <c r="V778" s="80">
        <f t="shared" si="2380"/>
        <v>0</v>
      </c>
      <c r="W778" s="85" t="e">
        <f>V778/V713</f>
        <v>#REF!</v>
      </c>
      <c r="X778" s="60"/>
      <c r="Y778" s="94">
        <f t="shared" ref="Y778:AJ778" si="2430">((Y712*$G778*--(AND($BF778=0,$BG778=0))+$BF778+Y712*$BG778)*--(Y$3&gt;=$BH778))*(1+$BJ778*--(Y$3&gt;=$BK778))*--(IFERROR(MOD(MONTH(Y$3),$BI778),0)=0)</f>
        <v>0</v>
      </c>
      <c r="Z778" s="94">
        <f t="shared" si="2430"/>
        <v>0</v>
      </c>
      <c r="AA778" s="94">
        <f t="shared" si="2430"/>
        <v>0</v>
      </c>
      <c r="AB778" s="94">
        <f t="shared" si="2430"/>
        <v>0</v>
      </c>
      <c r="AC778" s="94">
        <f t="shared" si="2430"/>
        <v>0</v>
      </c>
      <c r="AD778" s="94">
        <f t="shared" si="2430"/>
        <v>0</v>
      </c>
      <c r="AE778" s="94">
        <f t="shared" si="2430"/>
        <v>0</v>
      </c>
      <c r="AF778" s="94">
        <f t="shared" si="2430"/>
        <v>0</v>
      </c>
      <c r="AG778" s="94">
        <f t="shared" si="2430"/>
        <v>0</v>
      </c>
      <c r="AH778" s="94">
        <f t="shared" si="2430"/>
        <v>0</v>
      </c>
      <c r="AI778" s="94">
        <f t="shared" si="2430"/>
        <v>0</v>
      </c>
      <c r="AJ778" s="94">
        <f t="shared" si="2430"/>
        <v>0</v>
      </c>
      <c r="AK778" s="79"/>
      <c r="AL778" s="80">
        <f t="shared" si="2381"/>
        <v>0</v>
      </c>
      <c r="AM778" s="85" t="e">
        <f>AL778/AL713</f>
        <v>#REF!</v>
      </c>
      <c r="AN778" s="60" t="e">
        <f>D711&amp;D778</f>
        <v>#REF!</v>
      </c>
      <c r="AO778" s="94">
        <f t="shared" ref="AO778:AZ778" si="2431">((AO712*$G778*--(AND($BF778=0,$BG778=0))+$BF778+AO712*$BG778)*--(AO$3&gt;=$BH778))*(1+$BJ778*--(AO$3&gt;=$BK778))*--(IFERROR(MOD(MONTH(AO$3),$BI778),0)=0)</f>
        <v>0</v>
      </c>
      <c r="AP778" s="94">
        <f t="shared" si="2431"/>
        <v>0</v>
      </c>
      <c r="AQ778" s="94">
        <f t="shared" si="2431"/>
        <v>0</v>
      </c>
      <c r="AR778" s="94">
        <f t="shared" si="2431"/>
        <v>0</v>
      </c>
      <c r="AS778" s="94">
        <f t="shared" si="2431"/>
        <v>0</v>
      </c>
      <c r="AT778" s="94">
        <f t="shared" si="2431"/>
        <v>0</v>
      </c>
      <c r="AU778" s="94">
        <f t="shared" si="2431"/>
        <v>0</v>
      </c>
      <c r="AV778" s="94">
        <f t="shared" si="2431"/>
        <v>0</v>
      </c>
      <c r="AW778" s="94">
        <f t="shared" si="2431"/>
        <v>0</v>
      </c>
      <c r="AX778" s="94">
        <f t="shared" si="2431"/>
        <v>0</v>
      </c>
      <c r="AY778" s="94">
        <f t="shared" si="2431"/>
        <v>0</v>
      </c>
      <c r="AZ778" s="94">
        <f t="shared" si="2431"/>
        <v>0</v>
      </c>
      <c r="BA778" s="79"/>
      <c r="BB778" s="80">
        <f t="shared" si="2383"/>
        <v>0</v>
      </c>
      <c r="BC778" s="85" t="e">
        <f>BB778/BB713</f>
        <v>#REF!</v>
      </c>
      <c r="BD778" s="60"/>
      <c r="BE778" s="94"/>
      <c r="BF778" s="115"/>
      <c r="BG778" s="115"/>
      <c r="BH778" s="111"/>
      <c r="BI778" s="111"/>
      <c r="BJ778" s="112"/>
      <c r="BK778" s="111"/>
      <c r="BL778" s="60"/>
      <c r="BM778" s="94">
        <f t="shared" ref="BM778:BX778" si="2432">((BM712*$G778*--(AND($BF778=0,$BG778=0))+$BF778+BM712*$BG778)*--(BM$3&gt;=$BH778))*(1+$BJ778*--(BM$3&gt;=$BK778))*--(IFERROR(MOD(MONTH(BM$3),$BI778),0)=0)</f>
        <v>0</v>
      </c>
      <c r="BN778" s="94">
        <f t="shared" si="2432"/>
        <v>0</v>
      </c>
      <c r="BO778" s="94">
        <f t="shared" si="2432"/>
        <v>0</v>
      </c>
      <c r="BP778" s="94">
        <f t="shared" si="2432"/>
        <v>0</v>
      </c>
      <c r="BQ778" s="94">
        <f t="shared" si="2432"/>
        <v>0</v>
      </c>
      <c r="BR778" s="94">
        <f t="shared" si="2432"/>
        <v>0</v>
      </c>
      <c r="BS778" s="94">
        <f t="shared" si="2432"/>
        <v>0</v>
      </c>
      <c r="BT778" s="94">
        <f t="shared" si="2432"/>
        <v>0</v>
      </c>
      <c r="BU778" s="94">
        <f t="shared" si="2432"/>
        <v>0</v>
      </c>
      <c r="BV778" s="94">
        <f t="shared" si="2432"/>
        <v>0</v>
      </c>
      <c r="BW778" s="94">
        <f t="shared" si="2432"/>
        <v>0</v>
      </c>
      <c r="BX778" s="94">
        <f t="shared" si="2432"/>
        <v>0</v>
      </c>
      <c r="BY778" s="79"/>
      <c r="BZ778" s="80">
        <f t="shared" si="2387"/>
        <v>0</v>
      </c>
      <c r="CA778" s="85" t="e">
        <f>BZ778/BZ713</f>
        <v>#REF!</v>
      </c>
      <c r="CB778" s="60"/>
      <c r="CC778" s="94">
        <f t="shared" ref="CC778:CN778" si="2433">((CC712*$G778*--(AND($BF778=0,$BG778=0))+$BF778+CC712*$BG778)*--(CC$3&gt;=$BH778))*(1+$BJ778*--(CC$3&gt;=$BK778))*--(IFERROR(MOD(MONTH(CC$3),$BI778),0)=0)</f>
        <v>0</v>
      </c>
      <c r="CD778" s="94">
        <f t="shared" si="2433"/>
        <v>0</v>
      </c>
      <c r="CE778" s="94">
        <f t="shared" si="2433"/>
        <v>0</v>
      </c>
      <c r="CF778" s="94">
        <f t="shared" si="2433"/>
        <v>0</v>
      </c>
      <c r="CG778" s="94">
        <f t="shared" si="2433"/>
        <v>0</v>
      </c>
      <c r="CH778" s="94">
        <f t="shared" si="2433"/>
        <v>0</v>
      </c>
      <c r="CI778" s="94">
        <f t="shared" si="2433"/>
        <v>0</v>
      </c>
      <c r="CJ778" s="94">
        <f t="shared" si="2433"/>
        <v>0</v>
      </c>
      <c r="CK778" s="94">
        <f t="shared" si="2433"/>
        <v>0</v>
      </c>
      <c r="CL778" s="94">
        <f t="shared" si="2433"/>
        <v>0</v>
      </c>
      <c r="CM778" s="94">
        <f t="shared" si="2433"/>
        <v>0</v>
      </c>
      <c r="CN778" s="94">
        <f t="shared" si="2433"/>
        <v>0</v>
      </c>
      <c r="CO778" s="79"/>
      <c r="CP778" s="80">
        <f t="shared" si="2389"/>
        <v>0</v>
      </c>
      <c r="CQ778" s="85" t="e">
        <f>CP778/CP713</f>
        <v>#REF!</v>
      </c>
    </row>
    <row r="779" spans="1:95" ht="10.5" customHeight="1" outlineLevel="1" x14ac:dyDescent="0.25">
      <c r="A779" s="70" t="str">
        <f t="shared" si="2425"/>
        <v>DespesaAluguel máquina de cartão</v>
      </c>
      <c r="B779" s="114" t="s">
        <v>53</v>
      </c>
      <c r="C779" s="78" t="s">
        <v>294</v>
      </c>
      <c r="D779" s="79" t="s">
        <v>166</v>
      </c>
      <c r="E779" s="79" t="e">
        <f>D711</f>
        <v>#REF!</v>
      </c>
      <c r="F779" s="79"/>
      <c r="G779" s="85">
        <v>0</v>
      </c>
      <c r="H779" s="79"/>
      <c r="I779" s="94">
        <v>0</v>
      </c>
      <c r="J779" s="94">
        <v>0</v>
      </c>
      <c r="K779" s="94">
        <v>0</v>
      </c>
      <c r="L779" s="94">
        <v>0</v>
      </c>
      <c r="M779" s="94">
        <v>0</v>
      </c>
      <c r="N779" s="94">
        <v>0</v>
      </c>
      <c r="O779" s="94">
        <v>0</v>
      </c>
      <c r="P779" s="94">
        <v>0</v>
      </c>
      <c r="Q779" s="94">
        <v>0</v>
      </c>
      <c r="R779" s="94">
        <v>0</v>
      </c>
      <c r="S779" s="94">
        <v>0</v>
      </c>
      <c r="T779" s="94">
        <v>0</v>
      </c>
      <c r="U779" s="79"/>
      <c r="V779" s="80">
        <f t="shared" si="2380"/>
        <v>0</v>
      </c>
      <c r="W779" s="85" t="e">
        <f>V779/V713</f>
        <v>#REF!</v>
      </c>
      <c r="X779" s="60"/>
      <c r="Y779" s="94" t="e">
        <f t="shared" ref="Y779:AJ779" si="2434">((Y713*$G779*--(AND($BF779=0,$BG779=0))+$BF779+Y713*$BG779)*--(Y$3&gt;=$BH779))*(1+$BJ779*--(Y$3&gt;=$BK779))*--(IFERROR(MOD(MONTH(Y$3),$BI779),0)=0)</f>
        <v>#REF!</v>
      </c>
      <c r="Z779" s="94" t="e">
        <f t="shared" si="2434"/>
        <v>#REF!</v>
      </c>
      <c r="AA779" s="94" t="e">
        <f t="shared" si="2434"/>
        <v>#REF!</v>
      </c>
      <c r="AB779" s="94" t="e">
        <f t="shared" si="2434"/>
        <v>#REF!</v>
      </c>
      <c r="AC779" s="94" t="e">
        <f t="shared" si="2434"/>
        <v>#REF!</v>
      </c>
      <c r="AD779" s="94" t="e">
        <f t="shared" si="2434"/>
        <v>#REF!</v>
      </c>
      <c r="AE779" s="94" t="e">
        <f t="shared" si="2434"/>
        <v>#REF!</v>
      </c>
      <c r="AF779" s="94" t="e">
        <f t="shared" si="2434"/>
        <v>#REF!</v>
      </c>
      <c r="AG779" s="94" t="e">
        <f t="shared" si="2434"/>
        <v>#REF!</v>
      </c>
      <c r="AH779" s="94" t="e">
        <f t="shared" si="2434"/>
        <v>#REF!</v>
      </c>
      <c r="AI779" s="94" t="e">
        <f t="shared" si="2434"/>
        <v>#REF!</v>
      </c>
      <c r="AJ779" s="94" t="e">
        <f t="shared" si="2434"/>
        <v>#REF!</v>
      </c>
      <c r="AK779" s="79"/>
      <c r="AL779" s="80" t="e">
        <f t="shared" si="2381"/>
        <v>#REF!</v>
      </c>
      <c r="AM779" s="85" t="e">
        <f>AL779/AL713</f>
        <v>#REF!</v>
      </c>
      <c r="AN779" s="60" t="e">
        <f>D711&amp;D779</f>
        <v>#REF!</v>
      </c>
      <c r="AO779" s="94" t="e">
        <f t="shared" ref="AO779:AZ779" si="2435">((AO713*$G779*--(AND($BF779=0,$BG779=0))+$BF779+AO713*$BG779)*--(AO$3&gt;=$BH779))*(1+$BJ779*--(AO$3&gt;=$BK779))*--(IFERROR(MOD(MONTH(AO$3),$BI779),0)=0)</f>
        <v>#REF!</v>
      </c>
      <c r="AP779" s="94" t="e">
        <f t="shared" si="2435"/>
        <v>#REF!</v>
      </c>
      <c r="AQ779" s="94" t="e">
        <f t="shared" si="2435"/>
        <v>#REF!</v>
      </c>
      <c r="AR779" s="94" t="e">
        <f t="shared" si="2435"/>
        <v>#REF!</v>
      </c>
      <c r="AS779" s="94" t="e">
        <f t="shared" si="2435"/>
        <v>#REF!</v>
      </c>
      <c r="AT779" s="94" t="e">
        <f t="shared" si="2435"/>
        <v>#REF!</v>
      </c>
      <c r="AU779" s="94" t="e">
        <f t="shared" si="2435"/>
        <v>#REF!</v>
      </c>
      <c r="AV779" s="94" t="e">
        <f t="shared" si="2435"/>
        <v>#REF!</v>
      </c>
      <c r="AW779" s="94" t="e">
        <f t="shared" si="2435"/>
        <v>#REF!</v>
      </c>
      <c r="AX779" s="94" t="e">
        <f t="shared" si="2435"/>
        <v>#REF!</v>
      </c>
      <c r="AY779" s="94" t="e">
        <f t="shared" si="2435"/>
        <v>#REF!</v>
      </c>
      <c r="AZ779" s="94" t="e">
        <f t="shared" si="2435"/>
        <v>#REF!</v>
      </c>
      <c r="BA779" s="79"/>
      <c r="BB779" s="80" t="e">
        <f t="shared" si="2383"/>
        <v>#REF!</v>
      </c>
      <c r="BC779" s="85" t="e">
        <f>BB779/BB713</f>
        <v>#REF!</v>
      </c>
      <c r="BD779" s="60"/>
      <c r="BE779" s="94"/>
      <c r="BF779" s="115"/>
      <c r="BG779" s="115"/>
      <c r="BH779" s="111"/>
      <c r="BI779" s="111"/>
      <c r="BJ779" s="112"/>
      <c r="BK779" s="111"/>
      <c r="BL779" s="60"/>
      <c r="BM779" s="94" t="e">
        <f t="shared" ref="BM779:BX779" si="2436">((BM713*$G779*--(AND($BF779=0,$BG779=0))+$BF779+BM713*$BG779)*--(BM$3&gt;=$BH779))*(1+$BJ779*--(BM$3&gt;=$BK779))*--(IFERROR(MOD(MONTH(BM$3),$BI779),0)=0)</f>
        <v>#REF!</v>
      </c>
      <c r="BN779" s="94" t="e">
        <f t="shared" si="2436"/>
        <v>#REF!</v>
      </c>
      <c r="BO779" s="94" t="e">
        <f t="shared" si="2436"/>
        <v>#REF!</v>
      </c>
      <c r="BP779" s="94" t="e">
        <f t="shared" si="2436"/>
        <v>#REF!</v>
      </c>
      <c r="BQ779" s="94" t="e">
        <f t="shared" si="2436"/>
        <v>#REF!</v>
      </c>
      <c r="BR779" s="94" t="e">
        <f t="shared" si="2436"/>
        <v>#REF!</v>
      </c>
      <c r="BS779" s="94" t="e">
        <f t="shared" si="2436"/>
        <v>#REF!</v>
      </c>
      <c r="BT779" s="94" t="e">
        <f t="shared" si="2436"/>
        <v>#REF!</v>
      </c>
      <c r="BU779" s="94" t="e">
        <f t="shared" si="2436"/>
        <v>#REF!</v>
      </c>
      <c r="BV779" s="94" t="e">
        <f t="shared" si="2436"/>
        <v>#REF!</v>
      </c>
      <c r="BW779" s="94" t="e">
        <f t="shared" si="2436"/>
        <v>#REF!</v>
      </c>
      <c r="BX779" s="94" t="e">
        <f t="shared" si="2436"/>
        <v>#REF!</v>
      </c>
      <c r="BY779" s="79"/>
      <c r="BZ779" s="80" t="e">
        <f t="shared" si="2387"/>
        <v>#REF!</v>
      </c>
      <c r="CA779" s="85" t="e">
        <f>BZ779/BZ713</f>
        <v>#REF!</v>
      </c>
      <c r="CB779" s="60"/>
      <c r="CC779" s="94" t="e">
        <f t="shared" ref="CC779:CN779" si="2437">((CC713*$G779*--(AND($BF779=0,$BG779=0))+$BF779+CC713*$BG779)*--(CC$3&gt;=$BH779))*(1+$BJ779*--(CC$3&gt;=$BK779))*--(IFERROR(MOD(MONTH(CC$3),$BI779),0)=0)</f>
        <v>#REF!</v>
      </c>
      <c r="CD779" s="94" t="e">
        <f t="shared" si="2437"/>
        <v>#REF!</v>
      </c>
      <c r="CE779" s="94" t="e">
        <f t="shared" si="2437"/>
        <v>#REF!</v>
      </c>
      <c r="CF779" s="94" t="e">
        <f t="shared" si="2437"/>
        <v>#REF!</v>
      </c>
      <c r="CG779" s="94" t="e">
        <f t="shared" si="2437"/>
        <v>#REF!</v>
      </c>
      <c r="CH779" s="94" t="e">
        <f t="shared" si="2437"/>
        <v>#REF!</v>
      </c>
      <c r="CI779" s="94" t="e">
        <f t="shared" si="2437"/>
        <v>#REF!</v>
      </c>
      <c r="CJ779" s="94" t="e">
        <f t="shared" si="2437"/>
        <v>#REF!</v>
      </c>
      <c r="CK779" s="94" t="e">
        <f t="shared" si="2437"/>
        <v>#REF!</v>
      </c>
      <c r="CL779" s="94" t="e">
        <f t="shared" si="2437"/>
        <v>#REF!</v>
      </c>
      <c r="CM779" s="94" t="e">
        <f t="shared" si="2437"/>
        <v>#REF!</v>
      </c>
      <c r="CN779" s="94" t="e">
        <f t="shared" si="2437"/>
        <v>#REF!</v>
      </c>
      <c r="CO779" s="79"/>
      <c r="CP779" s="80" t="e">
        <f t="shared" si="2389"/>
        <v>#REF!</v>
      </c>
      <c r="CQ779" s="85" t="e">
        <f>CP779/CP713</f>
        <v>#REF!</v>
      </c>
    </row>
    <row r="780" spans="1:95" ht="10.5" customHeight="1" outlineLevel="1" x14ac:dyDescent="0.25">
      <c r="A780" s="70" t="str">
        <f t="shared" si="2425"/>
        <v>DespesaCheque especial</v>
      </c>
      <c r="B780" s="114" t="s">
        <v>53</v>
      </c>
      <c r="C780" s="78" t="s">
        <v>295</v>
      </c>
      <c r="D780" s="79" t="s">
        <v>167</v>
      </c>
      <c r="E780" s="79" t="e">
        <f>D711</f>
        <v>#REF!</v>
      </c>
      <c r="F780" s="79"/>
      <c r="G780" s="85">
        <v>0</v>
      </c>
      <c r="H780" s="79"/>
      <c r="I780" s="94">
        <v>0</v>
      </c>
      <c r="J780" s="94">
        <v>0</v>
      </c>
      <c r="K780" s="94">
        <v>0</v>
      </c>
      <c r="L780" s="94">
        <v>0</v>
      </c>
      <c r="M780" s="94">
        <v>0</v>
      </c>
      <c r="N780" s="94">
        <v>0</v>
      </c>
      <c r="O780" s="94">
        <v>0</v>
      </c>
      <c r="P780" s="94">
        <v>0</v>
      </c>
      <c r="Q780" s="94">
        <v>0</v>
      </c>
      <c r="R780" s="94">
        <v>0</v>
      </c>
      <c r="S780" s="94">
        <v>0</v>
      </c>
      <c r="T780" s="94">
        <v>0</v>
      </c>
      <c r="U780" s="79"/>
      <c r="V780" s="80">
        <f t="shared" si="2380"/>
        <v>0</v>
      </c>
      <c r="W780" s="85" t="e">
        <f>V780/V713</f>
        <v>#REF!</v>
      </c>
      <c r="X780" s="60"/>
      <c r="Y780" s="94" t="e">
        <f t="shared" ref="Y780:AJ780" si="2438">((Y713*$G780*--(AND($BF780=0,$BG780=0))+$BF780+Y713*$BG780)*--(Y$3&gt;=$BH780))*(1+$BJ780*--(Y$3&gt;=$BK780))*--(IFERROR(MOD(MONTH(Y$3),$BI780),0)=0)</f>
        <v>#REF!</v>
      </c>
      <c r="Z780" s="94" t="e">
        <f t="shared" si="2438"/>
        <v>#REF!</v>
      </c>
      <c r="AA780" s="94" t="e">
        <f t="shared" si="2438"/>
        <v>#REF!</v>
      </c>
      <c r="AB780" s="94" t="e">
        <f t="shared" si="2438"/>
        <v>#REF!</v>
      </c>
      <c r="AC780" s="94" t="e">
        <f t="shared" si="2438"/>
        <v>#REF!</v>
      </c>
      <c r="AD780" s="94" t="e">
        <f t="shared" si="2438"/>
        <v>#REF!</v>
      </c>
      <c r="AE780" s="94" t="e">
        <f t="shared" si="2438"/>
        <v>#REF!</v>
      </c>
      <c r="AF780" s="94" t="e">
        <f t="shared" si="2438"/>
        <v>#REF!</v>
      </c>
      <c r="AG780" s="94" t="e">
        <f t="shared" si="2438"/>
        <v>#REF!</v>
      </c>
      <c r="AH780" s="94" t="e">
        <f t="shared" si="2438"/>
        <v>#REF!</v>
      </c>
      <c r="AI780" s="94" t="e">
        <f t="shared" si="2438"/>
        <v>#REF!</v>
      </c>
      <c r="AJ780" s="94" t="e">
        <f t="shared" si="2438"/>
        <v>#REF!</v>
      </c>
      <c r="AK780" s="79"/>
      <c r="AL780" s="80" t="e">
        <f t="shared" si="2381"/>
        <v>#REF!</v>
      </c>
      <c r="AM780" s="85" t="e">
        <f>AL780/AL713</f>
        <v>#REF!</v>
      </c>
      <c r="AN780" s="60" t="e">
        <f>D711&amp;D780</f>
        <v>#REF!</v>
      </c>
      <c r="AO780" s="94" t="e">
        <f t="shared" ref="AO780:AZ780" si="2439">((AO713*$G780*--(AND($BF780=0,$BG780=0))+$BF780+AO713*$BG780)*--(AO$3&gt;=$BH780))*(1+$BJ780*--(AO$3&gt;=$BK780))*--(IFERROR(MOD(MONTH(AO$3),$BI780),0)=0)</f>
        <v>#REF!</v>
      </c>
      <c r="AP780" s="94" t="e">
        <f t="shared" si="2439"/>
        <v>#REF!</v>
      </c>
      <c r="AQ780" s="94" t="e">
        <f t="shared" si="2439"/>
        <v>#REF!</v>
      </c>
      <c r="AR780" s="94" t="e">
        <f t="shared" si="2439"/>
        <v>#REF!</v>
      </c>
      <c r="AS780" s="94" t="e">
        <f t="shared" si="2439"/>
        <v>#REF!</v>
      </c>
      <c r="AT780" s="94" t="e">
        <f t="shared" si="2439"/>
        <v>#REF!</v>
      </c>
      <c r="AU780" s="94" t="e">
        <f t="shared" si="2439"/>
        <v>#REF!</v>
      </c>
      <c r="AV780" s="94" t="e">
        <f t="shared" si="2439"/>
        <v>#REF!</v>
      </c>
      <c r="AW780" s="94" t="e">
        <f t="shared" si="2439"/>
        <v>#REF!</v>
      </c>
      <c r="AX780" s="94" t="e">
        <f t="shared" si="2439"/>
        <v>#REF!</v>
      </c>
      <c r="AY780" s="94" t="e">
        <f t="shared" si="2439"/>
        <v>#REF!</v>
      </c>
      <c r="AZ780" s="94" t="e">
        <f t="shared" si="2439"/>
        <v>#REF!</v>
      </c>
      <c r="BA780" s="79"/>
      <c r="BB780" s="80" t="e">
        <f t="shared" si="2383"/>
        <v>#REF!</v>
      </c>
      <c r="BC780" s="85" t="e">
        <f>BB780/BB713</f>
        <v>#REF!</v>
      </c>
      <c r="BD780" s="60"/>
      <c r="BE780" s="94"/>
      <c r="BF780" s="115"/>
      <c r="BG780" s="115"/>
      <c r="BH780" s="111"/>
      <c r="BI780" s="111"/>
      <c r="BJ780" s="112"/>
      <c r="BK780" s="111"/>
      <c r="BL780" s="60"/>
      <c r="BM780" s="94" t="e">
        <f t="shared" ref="BM780:BX780" si="2440">((BM713*$G780*--(AND($BF780=0,$BG780=0))+$BF780+BM713*$BG780)*--(BM$3&gt;=$BH780))*(1+$BJ780*--(BM$3&gt;=$BK780))*--(IFERROR(MOD(MONTH(BM$3),$BI780),0)=0)</f>
        <v>#REF!</v>
      </c>
      <c r="BN780" s="94" t="e">
        <f t="shared" si="2440"/>
        <v>#REF!</v>
      </c>
      <c r="BO780" s="94" t="e">
        <f t="shared" si="2440"/>
        <v>#REF!</v>
      </c>
      <c r="BP780" s="94" t="e">
        <f t="shared" si="2440"/>
        <v>#REF!</v>
      </c>
      <c r="BQ780" s="94" t="e">
        <f t="shared" si="2440"/>
        <v>#REF!</v>
      </c>
      <c r="BR780" s="94" t="e">
        <f t="shared" si="2440"/>
        <v>#REF!</v>
      </c>
      <c r="BS780" s="94" t="e">
        <f t="shared" si="2440"/>
        <v>#REF!</v>
      </c>
      <c r="BT780" s="94" t="e">
        <f t="shared" si="2440"/>
        <v>#REF!</v>
      </c>
      <c r="BU780" s="94" t="e">
        <f t="shared" si="2440"/>
        <v>#REF!</v>
      </c>
      <c r="BV780" s="94" t="e">
        <f t="shared" si="2440"/>
        <v>#REF!</v>
      </c>
      <c r="BW780" s="94" t="e">
        <f t="shared" si="2440"/>
        <v>#REF!</v>
      </c>
      <c r="BX780" s="94" t="e">
        <f t="shared" si="2440"/>
        <v>#REF!</v>
      </c>
      <c r="BY780" s="79"/>
      <c r="BZ780" s="80" t="e">
        <f t="shared" si="2387"/>
        <v>#REF!</v>
      </c>
      <c r="CA780" s="85" t="e">
        <f>BZ780/BZ713</f>
        <v>#REF!</v>
      </c>
      <c r="CB780" s="60"/>
      <c r="CC780" s="94" t="e">
        <f t="shared" ref="CC780:CN780" si="2441">((CC713*$G780*--(AND($BF780=0,$BG780=0))+$BF780+CC713*$BG780)*--(CC$3&gt;=$BH780))*(1+$BJ780*--(CC$3&gt;=$BK780))*--(IFERROR(MOD(MONTH(CC$3),$BI780),0)=0)</f>
        <v>#REF!</v>
      </c>
      <c r="CD780" s="94" t="e">
        <f t="shared" si="2441"/>
        <v>#REF!</v>
      </c>
      <c r="CE780" s="94" t="e">
        <f t="shared" si="2441"/>
        <v>#REF!</v>
      </c>
      <c r="CF780" s="94" t="e">
        <f t="shared" si="2441"/>
        <v>#REF!</v>
      </c>
      <c r="CG780" s="94" t="e">
        <f t="shared" si="2441"/>
        <v>#REF!</v>
      </c>
      <c r="CH780" s="94" t="e">
        <f t="shared" si="2441"/>
        <v>#REF!</v>
      </c>
      <c r="CI780" s="94" t="e">
        <f t="shared" si="2441"/>
        <v>#REF!</v>
      </c>
      <c r="CJ780" s="94" t="e">
        <f t="shared" si="2441"/>
        <v>#REF!</v>
      </c>
      <c r="CK780" s="94" t="e">
        <f t="shared" si="2441"/>
        <v>#REF!</v>
      </c>
      <c r="CL780" s="94" t="e">
        <f t="shared" si="2441"/>
        <v>#REF!</v>
      </c>
      <c r="CM780" s="94" t="e">
        <f t="shared" si="2441"/>
        <v>#REF!</v>
      </c>
      <c r="CN780" s="94" t="e">
        <f t="shared" si="2441"/>
        <v>#REF!</v>
      </c>
      <c r="CO780" s="79"/>
      <c r="CP780" s="80" t="e">
        <f t="shared" si="2389"/>
        <v>#REF!</v>
      </c>
      <c r="CQ780" s="85" t="e">
        <f>CP780/CP713</f>
        <v>#REF!</v>
      </c>
    </row>
    <row r="781" spans="1:95" ht="10.5" customHeight="1" x14ac:dyDescent="0.25">
      <c r="A781" s="70" t="str">
        <f t="shared" si="2425"/>
        <v>DespesaIRPJ</v>
      </c>
      <c r="B781" s="114" t="s">
        <v>53</v>
      </c>
      <c r="C781" s="75" t="s">
        <v>168</v>
      </c>
      <c r="D781" s="92" t="s">
        <v>168</v>
      </c>
      <c r="E781" s="92" t="e">
        <f>D711</f>
        <v>#REF!</v>
      </c>
      <c r="F781" s="60"/>
      <c r="G781" s="66">
        <v>0</v>
      </c>
      <c r="H781" s="60"/>
      <c r="I781" s="65">
        <v>0</v>
      </c>
      <c r="J781" s="65">
        <v>0</v>
      </c>
      <c r="K781" s="65">
        <v>0</v>
      </c>
      <c r="L781" s="65">
        <v>0</v>
      </c>
      <c r="M781" s="65">
        <v>0</v>
      </c>
      <c r="N781" s="65">
        <v>0</v>
      </c>
      <c r="O781" s="65">
        <v>0</v>
      </c>
      <c r="P781" s="65">
        <v>0</v>
      </c>
      <c r="Q781" s="65">
        <v>0</v>
      </c>
      <c r="R781" s="65">
        <v>0</v>
      </c>
      <c r="S781" s="65">
        <v>0</v>
      </c>
      <c r="T781" s="65">
        <v>0</v>
      </c>
      <c r="U781" s="60"/>
      <c r="V781" s="65">
        <f t="shared" si="2380"/>
        <v>0</v>
      </c>
      <c r="W781" s="66" t="e">
        <f>V781/V713</f>
        <v>#REF!</v>
      </c>
      <c r="X781" s="60"/>
      <c r="Y781" s="65" t="e">
        <f t="shared" ref="Y781:AJ781" si="2442">((Y713*$G781*--(AND($BF781=0,$BG781=0))+$BF781+Y713*$BG781)*--(Y$3&gt;=$BH781))*(1+$BJ781*--(Y$3&gt;=$BK781))*--(IFERROR(MOD(MONTH(Y$3),$BI781),0)=0)</f>
        <v>#REF!</v>
      </c>
      <c r="Z781" s="65" t="e">
        <f t="shared" si="2442"/>
        <v>#REF!</v>
      </c>
      <c r="AA781" s="65" t="e">
        <f t="shared" si="2442"/>
        <v>#REF!</v>
      </c>
      <c r="AB781" s="65" t="e">
        <f t="shared" si="2442"/>
        <v>#REF!</v>
      </c>
      <c r="AC781" s="65" t="e">
        <f t="shared" si="2442"/>
        <v>#REF!</v>
      </c>
      <c r="AD781" s="65" t="e">
        <f t="shared" si="2442"/>
        <v>#REF!</v>
      </c>
      <c r="AE781" s="65" t="e">
        <f t="shared" si="2442"/>
        <v>#REF!</v>
      </c>
      <c r="AF781" s="65" t="e">
        <f t="shared" si="2442"/>
        <v>#REF!</v>
      </c>
      <c r="AG781" s="65" t="e">
        <f t="shared" si="2442"/>
        <v>#REF!</v>
      </c>
      <c r="AH781" s="65" t="e">
        <f t="shared" si="2442"/>
        <v>#REF!</v>
      </c>
      <c r="AI781" s="65" t="e">
        <f t="shared" si="2442"/>
        <v>#REF!</v>
      </c>
      <c r="AJ781" s="65" t="e">
        <f t="shared" si="2442"/>
        <v>#REF!</v>
      </c>
      <c r="AK781" s="60"/>
      <c r="AL781" s="65" t="e">
        <f t="shared" si="2381"/>
        <v>#REF!</v>
      </c>
      <c r="AM781" s="66" t="e">
        <f>AL781/AL713</f>
        <v>#REF!</v>
      </c>
      <c r="AN781" s="60" t="e">
        <f>D711&amp;D781</f>
        <v>#REF!</v>
      </c>
      <c r="AO781" s="65" t="e">
        <f t="shared" ref="AO781:AZ781" si="2443">((AO713*$G781*--(AND($BF781=0,$BG781=0))+$BF781+AO713*$BG781)*--(AO$3&gt;=$BH781))*(1+$BJ781*--(AO$3&gt;=$BK781))*--(IFERROR(MOD(MONTH(AO$3),$BI781),0)=0)</f>
        <v>#REF!</v>
      </c>
      <c r="AP781" s="65" t="e">
        <f t="shared" si="2443"/>
        <v>#REF!</v>
      </c>
      <c r="AQ781" s="65" t="e">
        <f t="shared" si="2443"/>
        <v>#REF!</v>
      </c>
      <c r="AR781" s="65" t="e">
        <f t="shared" si="2443"/>
        <v>#REF!</v>
      </c>
      <c r="AS781" s="65" t="e">
        <f t="shared" si="2443"/>
        <v>#REF!</v>
      </c>
      <c r="AT781" s="65" t="e">
        <f t="shared" si="2443"/>
        <v>#REF!</v>
      </c>
      <c r="AU781" s="65" t="e">
        <f t="shared" si="2443"/>
        <v>#REF!</v>
      </c>
      <c r="AV781" s="65" t="e">
        <f t="shared" si="2443"/>
        <v>#REF!</v>
      </c>
      <c r="AW781" s="65" t="e">
        <f t="shared" si="2443"/>
        <v>#REF!</v>
      </c>
      <c r="AX781" s="65" t="e">
        <f t="shared" si="2443"/>
        <v>#REF!</v>
      </c>
      <c r="AY781" s="65" t="e">
        <f t="shared" si="2443"/>
        <v>#REF!</v>
      </c>
      <c r="AZ781" s="65" t="e">
        <f t="shared" si="2443"/>
        <v>#REF!</v>
      </c>
      <c r="BA781" s="60"/>
      <c r="BB781" s="65" t="e">
        <f t="shared" si="2383"/>
        <v>#REF!</v>
      </c>
      <c r="BC781" s="66" t="e">
        <f>BB781/BB713</f>
        <v>#REF!</v>
      </c>
      <c r="BD781" s="60"/>
      <c r="BE781" s="66"/>
      <c r="BF781" s="105"/>
      <c r="BG781" s="105"/>
      <c r="BH781" s="107"/>
      <c r="BI781" s="107"/>
      <c r="BJ781" s="77"/>
      <c r="BK781" s="107"/>
      <c r="BL781" s="60"/>
      <c r="BM781" s="65" t="e">
        <f t="shared" ref="BM781:BX781" si="2444">((BM713*$G781*--(AND($BF781=0,$BG781=0))+$BF781+BM713*$BG781)*--(BM$3&gt;=$BH781))*(1+$BJ781*--(BM$3&gt;=$BK781))*--(IFERROR(MOD(MONTH(BM$3),$BI781),0)=0)</f>
        <v>#REF!</v>
      </c>
      <c r="BN781" s="65" t="e">
        <f t="shared" si="2444"/>
        <v>#REF!</v>
      </c>
      <c r="BO781" s="65" t="e">
        <f t="shared" si="2444"/>
        <v>#REF!</v>
      </c>
      <c r="BP781" s="65" t="e">
        <f t="shared" si="2444"/>
        <v>#REF!</v>
      </c>
      <c r="BQ781" s="65" t="e">
        <f t="shared" si="2444"/>
        <v>#REF!</v>
      </c>
      <c r="BR781" s="65" t="e">
        <f t="shared" si="2444"/>
        <v>#REF!</v>
      </c>
      <c r="BS781" s="65" t="e">
        <f t="shared" si="2444"/>
        <v>#REF!</v>
      </c>
      <c r="BT781" s="65" t="e">
        <f t="shared" si="2444"/>
        <v>#REF!</v>
      </c>
      <c r="BU781" s="65" t="e">
        <f t="shared" si="2444"/>
        <v>#REF!</v>
      </c>
      <c r="BV781" s="65" t="e">
        <f t="shared" si="2444"/>
        <v>#REF!</v>
      </c>
      <c r="BW781" s="65" t="e">
        <f t="shared" si="2444"/>
        <v>#REF!</v>
      </c>
      <c r="BX781" s="65" t="e">
        <f t="shared" si="2444"/>
        <v>#REF!</v>
      </c>
      <c r="BY781" s="60"/>
      <c r="BZ781" s="65" t="e">
        <f t="shared" si="2387"/>
        <v>#REF!</v>
      </c>
      <c r="CA781" s="66" t="e">
        <f>BZ781/BZ713</f>
        <v>#REF!</v>
      </c>
      <c r="CB781" s="60"/>
      <c r="CC781" s="65" t="e">
        <f t="shared" ref="CC781:CN781" si="2445">((CC713*$G781*--(AND($BF781=0,$BG781=0))+$BF781+CC713*$BG781)*--(CC$3&gt;=$BH781))*(1+$BJ781*--(CC$3&gt;=$BK781))*--(IFERROR(MOD(MONTH(CC$3),$BI781),0)=0)</f>
        <v>#REF!</v>
      </c>
      <c r="CD781" s="65" t="e">
        <f t="shared" si="2445"/>
        <v>#REF!</v>
      </c>
      <c r="CE781" s="65" t="e">
        <f t="shared" si="2445"/>
        <v>#REF!</v>
      </c>
      <c r="CF781" s="65" t="e">
        <f t="shared" si="2445"/>
        <v>#REF!</v>
      </c>
      <c r="CG781" s="65" t="e">
        <f t="shared" si="2445"/>
        <v>#REF!</v>
      </c>
      <c r="CH781" s="65" t="e">
        <f t="shared" si="2445"/>
        <v>#REF!</v>
      </c>
      <c r="CI781" s="65" t="e">
        <f t="shared" si="2445"/>
        <v>#REF!</v>
      </c>
      <c r="CJ781" s="65" t="e">
        <f t="shared" si="2445"/>
        <v>#REF!</v>
      </c>
      <c r="CK781" s="65" t="e">
        <f t="shared" si="2445"/>
        <v>#REF!</v>
      </c>
      <c r="CL781" s="65" t="e">
        <f t="shared" si="2445"/>
        <v>#REF!</v>
      </c>
      <c r="CM781" s="65" t="e">
        <f t="shared" si="2445"/>
        <v>#REF!</v>
      </c>
      <c r="CN781" s="65" t="e">
        <f t="shared" si="2445"/>
        <v>#REF!</v>
      </c>
      <c r="CO781" s="60"/>
      <c r="CP781" s="65" t="e">
        <f t="shared" si="2389"/>
        <v>#REF!</v>
      </c>
      <c r="CQ781" s="66" t="e">
        <f>CP781/CP713</f>
        <v>#REF!</v>
      </c>
    </row>
    <row r="782" spans="1:95" ht="10.5" customHeight="1" x14ac:dyDescent="0.25">
      <c r="A782" s="70" t="str">
        <f t="shared" si="2425"/>
        <v>DespesaCSLL</v>
      </c>
      <c r="B782" s="114" t="s">
        <v>53</v>
      </c>
      <c r="C782" s="75" t="s">
        <v>296</v>
      </c>
      <c r="D782" s="92" t="s">
        <v>169</v>
      </c>
      <c r="E782" s="92" t="e">
        <f>D711</f>
        <v>#REF!</v>
      </c>
      <c r="F782" s="60"/>
      <c r="G782" s="66">
        <v>0</v>
      </c>
      <c r="H782" s="60"/>
      <c r="I782" s="65">
        <v>0</v>
      </c>
      <c r="J782" s="65">
        <v>0</v>
      </c>
      <c r="K782" s="65">
        <v>0</v>
      </c>
      <c r="L782" s="65">
        <v>0</v>
      </c>
      <c r="M782" s="65">
        <v>0</v>
      </c>
      <c r="N782" s="65">
        <v>0</v>
      </c>
      <c r="O782" s="65">
        <v>0</v>
      </c>
      <c r="P782" s="65">
        <v>0</v>
      </c>
      <c r="Q782" s="65">
        <v>0</v>
      </c>
      <c r="R782" s="65">
        <v>0</v>
      </c>
      <c r="S782" s="65">
        <v>0</v>
      </c>
      <c r="T782" s="65">
        <v>0</v>
      </c>
      <c r="U782" s="60"/>
      <c r="V782" s="65">
        <f t="shared" si="2380"/>
        <v>0</v>
      </c>
      <c r="W782" s="66" t="e">
        <f>V782/V713</f>
        <v>#REF!</v>
      </c>
      <c r="X782" s="60"/>
      <c r="Y782" s="65" t="e">
        <f t="shared" ref="Y782:AJ782" si="2446">((Y713*$G782*--(AND($BF782=0,$BG782=0))+$BF782+Y713*$BG782)*--(Y$3&gt;=$BH782))*(1+$BJ782*--(Y$3&gt;=$BK782))*--(IFERROR(MOD(MONTH(Y$3),$BI782),0)=0)</f>
        <v>#REF!</v>
      </c>
      <c r="Z782" s="65" t="e">
        <f t="shared" si="2446"/>
        <v>#REF!</v>
      </c>
      <c r="AA782" s="65" t="e">
        <f t="shared" si="2446"/>
        <v>#REF!</v>
      </c>
      <c r="AB782" s="65" t="e">
        <f t="shared" si="2446"/>
        <v>#REF!</v>
      </c>
      <c r="AC782" s="65" t="e">
        <f t="shared" si="2446"/>
        <v>#REF!</v>
      </c>
      <c r="AD782" s="65" t="e">
        <f t="shared" si="2446"/>
        <v>#REF!</v>
      </c>
      <c r="AE782" s="65" t="e">
        <f t="shared" si="2446"/>
        <v>#REF!</v>
      </c>
      <c r="AF782" s="65" t="e">
        <f t="shared" si="2446"/>
        <v>#REF!</v>
      </c>
      <c r="AG782" s="65" t="e">
        <f t="shared" si="2446"/>
        <v>#REF!</v>
      </c>
      <c r="AH782" s="65" t="e">
        <f t="shared" si="2446"/>
        <v>#REF!</v>
      </c>
      <c r="AI782" s="65" t="e">
        <f t="shared" si="2446"/>
        <v>#REF!</v>
      </c>
      <c r="AJ782" s="65" t="e">
        <f t="shared" si="2446"/>
        <v>#REF!</v>
      </c>
      <c r="AK782" s="60"/>
      <c r="AL782" s="65" t="e">
        <f t="shared" si="2381"/>
        <v>#REF!</v>
      </c>
      <c r="AM782" s="66" t="e">
        <f>AL782/AL713</f>
        <v>#REF!</v>
      </c>
      <c r="AN782" s="60" t="e">
        <f>D711&amp;D782</f>
        <v>#REF!</v>
      </c>
      <c r="AO782" s="65" t="e">
        <f t="shared" ref="AO782:AZ782" si="2447">((AO713*$G782*--(AND($BF782=0,$BG782=0))+$BF782+AO713*$BG782)*--(AO$3&gt;=$BH782))*(1+$BJ782*--(AO$3&gt;=$BK782))*--(IFERROR(MOD(MONTH(AO$3),$BI782),0)=0)</f>
        <v>#REF!</v>
      </c>
      <c r="AP782" s="65" t="e">
        <f t="shared" si="2447"/>
        <v>#REF!</v>
      </c>
      <c r="AQ782" s="65" t="e">
        <f t="shared" si="2447"/>
        <v>#REF!</v>
      </c>
      <c r="AR782" s="65" t="e">
        <f t="shared" si="2447"/>
        <v>#REF!</v>
      </c>
      <c r="AS782" s="65" t="e">
        <f t="shared" si="2447"/>
        <v>#REF!</v>
      </c>
      <c r="AT782" s="65" t="e">
        <f t="shared" si="2447"/>
        <v>#REF!</v>
      </c>
      <c r="AU782" s="65" t="e">
        <f t="shared" si="2447"/>
        <v>#REF!</v>
      </c>
      <c r="AV782" s="65" t="e">
        <f t="shared" si="2447"/>
        <v>#REF!</v>
      </c>
      <c r="AW782" s="65" t="e">
        <f t="shared" si="2447"/>
        <v>#REF!</v>
      </c>
      <c r="AX782" s="65" t="e">
        <f t="shared" si="2447"/>
        <v>#REF!</v>
      </c>
      <c r="AY782" s="65" t="e">
        <f t="shared" si="2447"/>
        <v>#REF!</v>
      </c>
      <c r="AZ782" s="65" t="e">
        <f t="shared" si="2447"/>
        <v>#REF!</v>
      </c>
      <c r="BA782" s="60"/>
      <c r="BB782" s="65" t="e">
        <f t="shared" si="2383"/>
        <v>#REF!</v>
      </c>
      <c r="BC782" s="66" t="e">
        <f>BB782/BB713</f>
        <v>#REF!</v>
      </c>
      <c r="BD782" s="60"/>
      <c r="BE782" s="66"/>
      <c r="BF782" s="105"/>
      <c r="BG782" s="77"/>
      <c r="BH782" s="107"/>
      <c r="BI782" s="107"/>
      <c r="BJ782" s="77"/>
      <c r="BK782" s="107"/>
      <c r="BL782" s="60"/>
      <c r="BM782" s="65" t="e">
        <f t="shared" ref="BM782:BX782" si="2448">((BM713*$G782*--(AND($BF782=0,$BG782=0))+$BF782+BM713*$BG782)*--(BM$3&gt;=$BH782))*(1+$BJ782*--(BM$3&gt;=$BK782))*--(IFERROR(MOD(MONTH(BM$3),$BI782),0)=0)</f>
        <v>#REF!</v>
      </c>
      <c r="BN782" s="65" t="e">
        <f t="shared" si="2448"/>
        <v>#REF!</v>
      </c>
      <c r="BO782" s="65" t="e">
        <f t="shared" si="2448"/>
        <v>#REF!</v>
      </c>
      <c r="BP782" s="65" t="e">
        <f t="shared" si="2448"/>
        <v>#REF!</v>
      </c>
      <c r="BQ782" s="65" t="e">
        <f t="shared" si="2448"/>
        <v>#REF!</v>
      </c>
      <c r="BR782" s="65" t="e">
        <f t="shared" si="2448"/>
        <v>#REF!</v>
      </c>
      <c r="BS782" s="65" t="e">
        <f t="shared" si="2448"/>
        <v>#REF!</v>
      </c>
      <c r="BT782" s="65" t="e">
        <f t="shared" si="2448"/>
        <v>#REF!</v>
      </c>
      <c r="BU782" s="65" t="e">
        <f t="shared" si="2448"/>
        <v>#REF!</v>
      </c>
      <c r="BV782" s="65" t="e">
        <f t="shared" si="2448"/>
        <v>#REF!</v>
      </c>
      <c r="BW782" s="65" t="e">
        <f t="shared" si="2448"/>
        <v>#REF!</v>
      </c>
      <c r="BX782" s="65" t="e">
        <f t="shared" si="2448"/>
        <v>#REF!</v>
      </c>
      <c r="BY782" s="60"/>
      <c r="BZ782" s="65" t="e">
        <f t="shared" si="2387"/>
        <v>#REF!</v>
      </c>
      <c r="CA782" s="66" t="e">
        <f>BZ782/BZ713</f>
        <v>#REF!</v>
      </c>
      <c r="CB782" s="60"/>
      <c r="CC782" s="65" t="e">
        <f t="shared" ref="CC782:CN782" si="2449">((CC713*$G782*--(AND($BF782=0,$BG782=0))+$BF782+CC713*$BG782)*--(CC$3&gt;=$BH782))*(1+$BJ782*--(CC$3&gt;=$BK782))*--(IFERROR(MOD(MONTH(CC$3),$BI782),0)=0)</f>
        <v>#REF!</v>
      </c>
      <c r="CD782" s="65" t="e">
        <f t="shared" si="2449"/>
        <v>#REF!</v>
      </c>
      <c r="CE782" s="65" t="e">
        <f t="shared" si="2449"/>
        <v>#REF!</v>
      </c>
      <c r="CF782" s="65" t="e">
        <f t="shared" si="2449"/>
        <v>#REF!</v>
      </c>
      <c r="CG782" s="65" t="e">
        <f t="shared" si="2449"/>
        <v>#REF!</v>
      </c>
      <c r="CH782" s="65" t="e">
        <f t="shared" si="2449"/>
        <v>#REF!</v>
      </c>
      <c r="CI782" s="65" t="e">
        <f t="shared" si="2449"/>
        <v>#REF!</v>
      </c>
      <c r="CJ782" s="65" t="e">
        <f t="shared" si="2449"/>
        <v>#REF!</v>
      </c>
      <c r="CK782" s="65" t="e">
        <f t="shared" si="2449"/>
        <v>#REF!</v>
      </c>
      <c r="CL782" s="65" t="e">
        <f t="shared" si="2449"/>
        <v>#REF!</v>
      </c>
      <c r="CM782" s="65" t="e">
        <f t="shared" si="2449"/>
        <v>#REF!</v>
      </c>
      <c r="CN782" s="65" t="e">
        <f t="shared" si="2449"/>
        <v>#REF!</v>
      </c>
      <c r="CO782" s="60"/>
      <c r="CP782" s="65" t="e">
        <f t="shared" si="2389"/>
        <v>#REF!</v>
      </c>
      <c r="CQ782" s="66" t="e">
        <f>CP782/CP713</f>
        <v>#REF!</v>
      </c>
    </row>
    <row r="783" spans="1:95" ht="10.5" customHeight="1" x14ac:dyDescent="0.25">
      <c r="A783" s="70" t="str">
        <f t="shared" si="2425"/>
        <v>DespesaEmpréstimos</v>
      </c>
      <c r="B783" s="114" t="s">
        <v>53</v>
      </c>
      <c r="C783" s="70" t="s">
        <v>297</v>
      </c>
      <c r="D783" s="92" t="s">
        <v>170</v>
      </c>
      <c r="E783" s="92" t="e">
        <f>D711</f>
        <v>#REF!</v>
      </c>
      <c r="F783" s="60"/>
      <c r="G783" s="66">
        <v>0</v>
      </c>
      <c r="H783" s="60"/>
      <c r="I783" s="65">
        <v>0</v>
      </c>
      <c r="J783" s="65">
        <v>0</v>
      </c>
      <c r="K783" s="65">
        <v>0</v>
      </c>
      <c r="L783" s="65">
        <v>0</v>
      </c>
      <c r="M783" s="65">
        <v>0</v>
      </c>
      <c r="N783" s="65">
        <v>0</v>
      </c>
      <c r="O783" s="65">
        <v>0</v>
      </c>
      <c r="P783" s="65">
        <v>0</v>
      </c>
      <c r="Q783" s="65">
        <v>0</v>
      </c>
      <c r="R783" s="65">
        <v>0</v>
      </c>
      <c r="S783" s="65">
        <v>0</v>
      </c>
      <c r="T783" s="65">
        <v>0</v>
      </c>
      <c r="U783" s="60"/>
      <c r="V783" s="65">
        <f t="shared" si="2380"/>
        <v>0</v>
      </c>
      <c r="W783" s="66" t="e">
        <f>V783/V713</f>
        <v>#REF!</v>
      </c>
      <c r="X783" s="60"/>
      <c r="Y783" s="65" t="e">
        <f t="shared" ref="Y783:AJ783" si="2450">((Y713*$G783*--(AND($BF783=0,$BG783=0))+$BF783+Y713*$BG783)*--(Y$3&gt;=$BH783))*(1+$BJ783*--(Y$3&gt;=$BK783))*--(IFERROR(MOD(MONTH(Y$3),$BI783),0)=0)</f>
        <v>#REF!</v>
      </c>
      <c r="Z783" s="65" t="e">
        <f t="shared" si="2450"/>
        <v>#REF!</v>
      </c>
      <c r="AA783" s="65" t="e">
        <f t="shared" si="2450"/>
        <v>#REF!</v>
      </c>
      <c r="AB783" s="65" t="e">
        <f t="shared" si="2450"/>
        <v>#REF!</v>
      </c>
      <c r="AC783" s="65" t="e">
        <f t="shared" si="2450"/>
        <v>#REF!</v>
      </c>
      <c r="AD783" s="65" t="e">
        <f t="shared" si="2450"/>
        <v>#REF!</v>
      </c>
      <c r="AE783" s="65" t="e">
        <f t="shared" si="2450"/>
        <v>#REF!</v>
      </c>
      <c r="AF783" s="65" t="e">
        <f t="shared" si="2450"/>
        <v>#REF!</v>
      </c>
      <c r="AG783" s="65" t="e">
        <f t="shared" si="2450"/>
        <v>#REF!</v>
      </c>
      <c r="AH783" s="65" t="e">
        <f t="shared" si="2450"/>
        <v>#REF!</v>
      </c>
      <c r="AI783" s="65" t="e">
        <f t="shared" si="2450"/>
        <v>#REF!</v>
      </c>
      <c r="AJ783" s="65" t="e">
        <f t="shared" si="2450"/>
        <v>#REF!</v>
      </c>
      <c r="AK783" s="60"/>
      <c r="AL783" s="65" t="e">
        <f t="shared" si="2381"/>
        <v>#REF!</v>
      </c>
      <c r="AM783" s="66" t="e">
        <f>AL783/AL713</f>
        <v>#REF!</v>
      </c>
      <c r="AN783" s="60" t="e">
        <f>D711&amp;D783</f>
        <v>#REF!</v>
      </c>
      <c r="AO783" s="65" t="e">
        <f t="shared" ref="AO783:AZ783" si="2451">((AO713*$G783*--(AND($BF783=0,$BG783=0))+$BF783+AO713*$BG783)*--(AO$3&gt;=$BH783))*(1+$BJ783*--(AO$3&gt;=$BK783))*--(IFERROR(MOD(MONTH(AO$3),$BI783),0)=0)</f>
        <v>#REF!</v>
      </c>
      <c r="AP783" s="65" t="e">
        <f t="shared" si="2451"/>
        <v>#REF!</v>
      </c>
      <c r="AQ783" s="65" t="e">
        <f t="shared" si="2451"/>
        <v>#REF!</v>
      </c>
      <c r="AR783" s="65" t="e">
        <f t="shared" si="2451"/>
        <v>#REF!</v>
      </c>
      <c r="AS783" s="65" t="e">
        <f t="shared" si="2451"/>
        <v>#REF!</v>
      </c>
      <c r="AT783" s="65" t="e">
        <f t="shared" si="2451"/>
        <v>#REF!</v>
      </c>
      <c r="AU783" s="65" t="e">
        <f t="shared" si="2451"/>
        <v>#REF!</v>
      </c>
      <c r="AV783" s="65" t="e">
        <f t="shared" si="2451"/>
        <v>#REF!</v>
      </c>
      <c r="AW783" s="65" t="e">
        <f t="shared" si="2451"/>
        <v>#REF!</v>
      </c>
      <c r="AX783" s="65" t="e">
        <f t="shared" si="2451"/>
        <v>#REF!</v>
      </c>
      <c r="AY783" s="65" t="e">
        <f t="shared" si="2451"/>
        <v>#REF!</v>
      </c>
      <c r="AZ783" s="65" t="e">
        <f t="shared" si="2451"/>
        <v>#REF!</v>
      </c>
      <c r="BA783" s="60"/>
      <c r="BB783" s="65" t="e">
        <f t="shared" si="2383"/>
        <v>#REF!</v>
      </c>
      <c r="BC783" s="66" t="e">
        <f>BB783/BB713</f>
        <v>#REF!</v>
      </c>
      <c r="BD783" s="60"/>
      <c r="BE783" s="65"/>
      <c r="BF783" s="105"/>
      <c r="BG783" s="105"/>
      <c r="BH783" s="107"/>
      <c r="BI783" s="107"/>
      <c r="BJ783" s="77"/>
      <c r="BK783" s="107"/>
      <c r="BL783" s="60"/>
      <c r="BM783" s="65" t="e">
        <f t="shared" ref="BM783:BX783" si="2452">((BM713*$G783*--(AND($BF783=0,$BG783=0))+$BF783+BM713*$BG783)*--(BM$3&gt;=$BH783))*(1+$BJ783*--(BM$3&gt;=$BK783))*--(IFERROR(MOD(MONTH(BM$3),$BI783),0)=0)</f>
        <v>#REF!</v>
      </c>
      <c r="BN783" s="65" t="e">
        <f t="shared" si="2452"/>
        <v>#REF!</v>
      </c>
      <c r="BO783" s="65" t="e">
        <f t="shared" si="2452"/>
        <v>#REF!</v>
      </c>
      <c r="BP783" s="65" t="e">
        <f t="shared" si="2452"/>
        <v>#REF!</v>
      </c>
      <c r="BQ783" s="65" t="e">
        <f t="shared" si="2452"/>
        <v>#REF!</v>
      </c>
      <c r="BR783" s="65" t="e">
        <f t="shared" si="2452"/>
        <v>#REF!</v>
      </c>
      <c r="BS783" s="65" t="e">
        <f t="shared" si="2452"/>
        <v>#REF!</v>
      </c>
      <c r="BT783" s="65" t="e">
        <f t="shared" si="2452"/>
        <v>#REF!</v>
      </c>
      <c r="BU783" s="65" t="e">
        <f t="shared" si="2452"/>
        <v>#REF!</v>
      </c>
      <c r="BV783" s="65" t="e">
        <f t="shared" si="2452"/>
        <v>#REF!</v>
      </c>
      <c r="BW783" s="65" t="e">
        <f t="shared" si="2452"/>
        <v>#REF!</v>
      </c>
      <c r="BX783" s="65" t="e">
        <f t="shared" si="2452"/>
        <v>#REF!</v>
      </c>
      <c r="BY783" s="60"/>
      <c r="BZ783" s="65" t="e">
        <f t="shared" si="2387"/>
        <v>#REF!</v>
      </c>
      <c r="CA783" s="66" t="e">
        <f>BZ783/BZ713</f>
        <v>#REF!</v>
      </c>
      <c r="CB783" s="60"/>
      <c r="CC783" s="65" t="e">
        <f t="shared" ref="CC783:CN783" si="2453">((CC713*$G783*--(AND($BF783=0,$BG783=0))+$BF783+CC713*$BG783)*--(CC$3&gt;=$BH783))*(1+$BJ783*--(CC$3&gt;=$BK783))*--(IFERROR(MOD(MONTH(CC$3),$BI783),0)=0)</f>
        <v>#REF!</v>
      </c>
      <c r="CD783" s="65" t="e">
        <f t="shared" si="2453"/>
        <v>#REF!</v>
      </c>
      <c r="CE783" s="65" t="e">
        <f t="shared" si="2453"/>
        <v>#REF!</v>
      </c>
      <c r="CF783" s="65" t="e">
        <f t="shared" si="2453"/>
        <v>#REF!</v>
      </c>
      <c r="CG783" s="65" t="e">
        <f t="shared" si="2453"/>
        <v>#REF!</v>
      </c>
      <c r="CH783" s="65" t="e">
        <f t="shared" si="2453"/>
        <v>#REF!</v>
      </c>
      <c r="CI783" s="65" t="e">
        <f t="shared" si="2453"/>
        <v>#REF!</v>
      </c>
      <c r="CJ783" s="65" t="e">
        <f t="shared" si="2453"/>
        <v>#REF!</v>
      </c>
      <c r="CK783" s="65" t="e">
        <f t="shared" si="2453"/>
        <v>#REF!</v>
      </c>
      <c r="CL783" s="65" t="e">
        <f t="shared" si="2453"/>
        <v>#REF!</v>
      </c>
      <c r="CM783" s="65" t="e">
        <f t="shared" si="2453"/>
        <v>#REF!</v>
      </c>
      <c r="CN783" s="65" t="e">
        <f t="shared" si="2453"/>
        <v>#REF!</v>
      </c>
      <c r="CO783" s="60"/>
      <c r="CP783" s="65" t="e">
        <f t="shared" si="2389"/>
        <v>#REF!</v>
      </c>
      <c r="CQ783" s="66" t="e">
        <f>CP783/CP713</f>
        <v>#REF!</v>
      </c>
    </row>
    <row r="784" spans="1:95" ht="10.5" customHeight="1" x14ac:dyDescent="0.25">
      <c r="A784" s="70" t="str">
        <f t="shared" si="2425"/>
        <v>DespesaCAPEX</v>
      </c>
      <c r="B784" s="114" t="s">
        <v>53</v>
      </c>
      <c r="C784" s="70" t="s">
        <v>298</v>
      </c>
      <c r="D784" s="92" t="s">
        <v>171</v>
      </c>
      <c r="E784" s="92" t="e">
        <f>D711</f>
        <v>#REF!</v>
      </c>
      <c r="F784" s="60"/>
      <c r="G784" s="66">
        <v>0</v>
      </c>
      <c r="H784" s="60"/>
      <c r="I784" s="93">
        <v>0</v>
      </c>
      <c r="J784" s="93">
        <v>0</v>
      </c>
      <c r="K784" s="93">
        <v>0</v>
      </c>
      <c r="L784" s="93">
        <v>0</v>
      </c>
      <c r="M784" s="93">
        <v>0</v>
      </c>
      <c r="N784" s="93">
        <v>0</v>
      </c>
      <c r="O784" s="93">
        <v>0</v>
      </c>
      <c r="P784" s="93">
        <v>0</v>
      </c>
      <c r="Q784" s="93">
        <v>0</v>
      </c>
      <c r="R784" s="93">
        <v>0</v>
      </c>
      <c r="S784" s="93">
        <v>0</v>
      </c>
      <c r="T784" s="93">
        <v>0</v>
      </c>
      <c r="U784" s="60"/>
      <c r="V784" s="65">
        <f t="shared" si="2380"/>
        <v>0</v>
      </c>
      <c r="W784" s="66" t="e">
        <f>V784/V713</f>
        <v>#REF!</v>
      </c>
      <c r="X784" s="60"/>
      <c r="Y784" s="93">
        <f t="shared" ref="Y784:AJ784" si="2454">SUM(Y785:Y787)</f>
        <v>0</v>
      </c>
      <c r="Z784" s="93">
        <f t="shared" si="2454"/>
        <v>0</v>
      </c>
      <c r="AA784" s="93">
        <f t="shared" si="2454"/>
        <v>0</v>
      </c>
      <c r="AB784" s="93">
        <f t="shared" si="2454"/>
        <v>0</v>
      </c>
      <c r="AC784" s="93">
        <f t="shared" si="2454"/>
        <v>0</v>
      </c>
      <c r="AD784" s="93">
        <f t="shared" si="2454"/>
        <v>0</v>
      </c>
      <c r="AE784" s="93">
        <f t="shared" si="2454"/>
        <v>0</v>
      </c>
      <c r="AF784" s="93">
        <f t="shared" si="2454"/>
        <v>0</v>
      </c>
      <c r="AG784" s="93" t="e">
        <f t="shared" si="2454"/>
        <v>#REF!</v>
      </c>
      <c r="AH784" s="93" t="e">
        <f t="shared" si="2454"/>
        <v>#REF!</v>
      </c>
      <c r="AI784" s="93" t="e">
        <f t="shared" si="2454"/>
        <v>#REF!</v>
      </c>
      <c r="AJ784" s="93" t="e">
        <f t="shared" si="2454"/>
        <v>#REF!</v>
      </c>
      <c r="AK784" s="60"/>
      <c r="AL784" s="65" t="e">
        <f t="shared" si="2381"/>
        <v>#REF!</v>
      </c>
      <c r="AM784" s="66" t="e">
        <f>AL784/AL713</f>
        <v>#REF!</v>
      </c>
      <c r="AN784" s="60" t="e">
        <f>D711&amp;D784</f>
        <v>#REF!</v>
      </c>
      <c r="AO784" s="93" t="e">
        <f t="shared" ref="AO784:AZ784" si="2455">SUM(AO785:AO787)</f>
        <v>#REF!</v>
      </c>
      <c r="AP784" s="93" t="e">
        <f t="shared" si="2455"/>
        <v>#REF!</v>
      </c>
      <c r="AQ784" s="93" t="e">
        <f t="shared" si="2455"/>
        <v>#REF!</v>
      </c>
      <c r="AR784" s="93" t="e">
        <f t="shared" si="2455"/>
        <v>#REF!</v>
      </c>
      <c r="AS784" s="93" t="e">
        <f t="shared" si="2455"/>
        <v>#REF!</v>
      </c>
      <c r="AT784" s="93" t="e">
        <f t="shared" si="2455"/>
        <v>#REF!</v>
      </c>
      <c r="AU784" s="93" t="e">
        <f t="shared" si="2455"/>
        <v>#REF!</v>
      </c>
      <c r="AV784" s="93" t="e">
        <f t="shared" si="2455"/>
        <v>#REF!</v>
      </c>
      <c r="AW784" s="93" t="e">
        <f t="shared" si="2455"/>
        <v>#REF!</v>
      </c>
      <c r="AX784" s="93" t="e">
        <f t="shared" si="2455"/>
        <v>#REF!</v>
      </c>
      <c r="AY784" s="93" t="e">
        <f t="shared" si="2455"/>
        <v>#REF!</v>
      </c>
      <c r="AZ784" s="93" t="e">
        <f t="shared" si="2455"/>
        <v>#REF!</v>
      </c>
      <c r="BA784" s="60"/>
      <c r="BB784" s="65" t="e">
        <f t="shared" si="2383"/>
        <v>#REF!</v>
      </c>
      <c r="BC784" s="66" t="e">
        <f>BB784/BB713</f>
        <v>#REF!</v>
      </c>
      <c r="BD784" s="60"/>
      <c r="BE784" s="65"/>
      <c r="BF784" s="105"/>
      <c r="BG784" s="105"/>
      <c r="BH784" s="107"/>
      <c r="BI784" s="107"/>
      <c r="BJ784" s="77"/>
      <c r="BK784" s="107"/>
      <c r="BL784" s="60"/>
      <c r="BM784" s="93" t="e">
        <f t="shared" ref="BM784:BX784" si="2456">SUM(BM785:BM787)</f>
        <v>#REF!</v>
      </c>
      <c r="BN784" s="93" t="e">
        <f t="shared" si="2456"/>
        <v>#REF!</v>
      </c>
      <c r="BO784" s="93" t="e">
        <f t="shared" si="2456"/>
        <v>#REF!</v>
      </c>
      <c r="BP784" s="93" t="e">
        <f t="shared" si="2456"/>
        <v>#REF!</v>
      </c>
      <c r="BQ784" s="93" t="e">
        <f t="shared" si="2456"/>
        <v>#REF!</v>
      </c>
      <c r="BR784" s="93" t="e">
        <f t="shared" si="2456"/>
        <v>#REF!</v>
      </c>
      <c r="BS784" s="93" t="e">
        <f t="shared" si="2456"/>
        <v>#REF!</v>
      </c>
      <c r="BT784" s="93" t="e">
        <f t="shared" si="2456"/>
        <v>#REF!</v>
      </c>
      <c r="BU784" s="93" t="e">
        <f t="shared" si="2456"/>
        <v>#REF!</v>
      </c>
      <c r="BV784" s="93" t="e">
        <f t="shared" si="2456"/>
        <v>#REF!</v>
      </c>
      <c r="BW784" s="93" t="e">
        <f t="shared" si="2456"/>
        <v>#REF!</v>
      </c>
      <c r="BX784" s="93" t="e">
        <f t="shared" si="2456"/>
        <v>#REF!</v>
      </c>
      <c r="BY784" s="60"/>
      <c r="BZ784" s="65" t="e">
        <f t="shared" si="2387"/>
        <v>#REF!</v>
      </c>
      <c r="CA784" s="66" t="e">
        <f>BZ784/BZ713</f>
        <v>#REF!</v>
      </c>
      <c r="CB784" s="60"/>
      <c r="CC784" s="93" t="e">
        <f t="shared" ref="CC784:CN784" si="2457">SUM(CC785:CC787)</f>
        <v>#REF!</v>
      </c>
      <c r="CD784" s="93" t="e">
        <f t="shared" si="2457"/>
        <v>#REF!</v>
      </c>
      <c r="CE784" s="93" t="e">
        <f t="shared" si="2457"/>
        <v>#REF!</v>
      </c>
      <c r="CF784" s="93" t="e">
        <f t="shared" si="2457"/>
        <v>#REF!</v>
      </c>
      <c r="CG784" s="93" t="e">
        <f t="shared" si="2457"/>
        <v>#REF!</v>
      </c>
      <c r="CH784" s="93" t="e">
        <f t="shared" si="2457"/>
        <v>#REF!</v>
      </c>
      <c r="CI784" s="93" t="e">
        <f t="shared" si="2457"/>
        <v>#REF!</v>
      </c>
      <c r="CJ784" s="93" t="e">
        <f t="shared" si="2457"/>
        <v>#REF!</v>
      </c>
      <c r="CK784" s="93" t="e">
        <f t="shared" si="2457"/>
        <v>#REF!</v>
      </c>
      <c r="CL784" s="93" t="e">
        <f t="shared" si="2457"/>
        <v>#REF!</v>
      </c>
      <c r="CM784" s="93" t="e">
        <f t="shared" si="2457"/>
        <v>#REF!</v>
      </c>
      <c r="CN784" s="93" t="e">
        <f t="shared" si="2457"/>
        <v>#REF!</v>
      </c>
      <c r="CO784" s="60"/>
      <c r="CP784" s="65" t="e">
        <f t="shared" si="2389"/>
        <v>#REF!</v>
      </c>
      <c r="CQ784" s="66" t="e">
        <f>CP784/CP713</f>
        <v>#REF!</v>
      </c>
    </row>
    <row r="785" spans="1:95" ht="10.5" customHeight="1" outlineLevel="1" x14ac:dyDescent="0.25">
      <c r="A785" s="70" t="str">
        <f t="shared" si="2425"/>
        <v>DespesaQuiosques e Lojas</v>
      </c>
      <c r="B785" s="114" t="s">
        <v>53</v>
      </c>
      <c r="C785" s="78"/>
      <c r="D785" s="79" t="s">
        <v>300</v>
      </c>
      <c r="E785" s="79" t="e">
        <f>D711</f>
        <v>#REF!</v>
      </c>
      <c r="F785" s="79"/>
      <c r="G785" s="85">
        <v>0</v>
      </c>
      <c r="H785" s="79"/>
      <c r="I785" s="94">
        <v>0</v>
      </c>
      <c r="J785" s="94">
        <v>0</v>
      </c>
      <c r="K785" s="94">
        <v>0</v>
      </c>
      <c r="L785" s="94">
        <v>0</v>
      </c>
      <c r="M785" s="94">
        <v>0</v>
      </c>
      <c r="N785" s="94">
        <v>0</v>
      </c>
      <c r="O785" s="94">
        <v>0</v>
      </c>
      <c r="P785" s="94">
        <v>0</v>
      </c>
      <c r="Q785" s="94">
        <v>0</v>
      </c>
      <c r="R785" s="94">
        <v>0</v>
      </c>
      <c r="S785" s="94">
        <v>0</v>
      </c>
      <c r="T785" s="94">
        <v>0</v>
      </c>
      <c r="U785" s="79"/>
      <c r="V785" s="80">
        <f t="shared" si="2380"/>
        <v>0</v>
      </c>
      <c r="W785" s="85" t="e">
        <f>V785/V713</f>
        <v>#REF!</v>
      </c>
      <c r="X785" s="60"/>
      <c r="Y785" s="94">
        <f t="array" ref="Y785">IFERROR(INDEX(#REF!,MATCH($A711&amp;$D785,#REF!,0),MATCH(Y$3,#REF!,0)),0)</f>
        <v>0</v>
      </c>
      <c r="Z785" s="94">
        <f t="array" ref="Z785">IFERROR(INDEX(#REF!,MATCH($A711&amp;$D785,#REF!,0),MATCH(Z$3,#REF!,0)),0)</f>
        <v>0</v>
      </c>
      <c r="AA785" s="94">
        <f t="array" ref="AA785">IFERROR(INDEX(#REF!,MATCH($A711&amp;$D785,#REF!,0),MATCH(AA$3,#REF!,0)),0)</f>
        <v>0</v>
      </c>
      <c r="AB785" s="94">
        <f t="array" ref="AB785">IFERROR(INDEX(#REF!,MATCH($A711&amp;$D785,#REF!,0),MATCH(AB$3,#REF!,0)),0)</f>
        <v>0</v>
      </c>
      <c r="AC785" s="94">
        <f t="array" ref="AC785">IFERROR(INDEX(#REF!,MATCH($A711&amp;$D785,#REF!,0),MATCH(AC$3,#REF!,0)),0)</f>
        <v>0</v>
      </c>
      <c r="AD785" s="94">
        <f t="array" ref="AD785">IFERROR(INDEX(#REF!,MATCH($A711&amp;$D785,#REF!,0),MATCH(AD$3,#REF!,0)),0)</f>
        <v>0</v>
      </c>
      <c r="AE785" s="94">
        <f t="array" ref="AE785">IFERROR(INDEX(#REF!,MATCH($A711&amp;$D785,#REF!,0),MATCH(AE$3,#REF!,0)),0)</f>
        <v>0</v>
      </c>
      <c r="AF785" s="94">
        <f t="array" ref="AF785">IFERROR(INDEX(#REF!,MATCH($A711&amp;$D785,#REF!,0),MATCH(AF$3,#REF!,0)),0)</f>
        <v>0</v>
      </c>
      <c r="AG785" s="94" t="e">
        <f>((AG713*$G785*--(AND($BF785=0,$BG785=0))+$BF785+AG713*$BG785)*--(AG$3&gt;=$BH785))*(1+$BJ785*--(AG$3&gt;=$BK785))*--(IFERROR(MOD(MONTH(AG$3),$BI785),0)=0)</f>
        <v>#REF!</v>
      </c>
      <c r="AH785" s="94" t="e">
        <f>((AH713*$G785*--(AND($BF785=0,$BG785=0))+$BF785+AH713*$BG785)*--(AH$3&gt;=$BH785))*(1+$BJ785*--(AH$3&gt;=$BK785))*--(IFERROR(MOD(MONTH(AH$3),$BI785),0)=0)</f>
        <v>#REF!</v>
      </c>
      <c r="AI785" s="94" t="e">
        <f>((AI713*$G785*--(AND($BF785=0,$BG785=0))+$BF785+AI713*$BG785)*--(AI$3&gt;=$BH785))*(1+$BJ785*--(AI$3&gt;=$BK785))*--(IFERROR(MOD(MONTH(AI$3),$BI785),0)=0)</f>
        <v>#REF!</v>
      </c>
      <c r="AJ785" s="94" t="e">
        <f>((AJ713*$G785*--(AND($BF785=0,$BG785=0))+$BF785+AJ713*$BG785)*--(AJ$3&gt;=$BH785))*(1+$BJ785*--(AJ$3&gt;=$BK785))*--(IFERROR(MOD(MONTH(AJ$3),$BI785),0)=0)</f>
        <v>#REF!</v>
      </c>
      <c r="AK785" s="79"/>
      <c r="AL785" s="80" t="e">
        <f t="shared" si="2381"/>
        <v>#REF!</v>
      </c>
      <c r="AM785" s="85" t="e">
        <f>AL785/AL713</f>
        <v>#REF!</v>
      </c>
      <c r="AN785" s="60" t="e">
        <f>D711&amp;D785</f>
        <v>#REF!</v>
      </c>
      <c r="AO785" s="94" t="e">
        <f t="shared" ref="AO785:AZ785" si="2458">$BF785*--(AO$3&gt;=$BH785)*(1+$BJ785*--(AO$3&gt;=$BK785))+$BG785*--(AO$3=EDATE($BH713,1))</f>
        <v>#REF!</v>
      </c>
      <c r="AP785" s="94" t="e">
        <f t="shared" si="2458"/>
        <v>#REF!</v>
      </c>
      <c r="AQ785" s="94" t="e">
        <f t="shared" si="2458"/>
        <v>#REF!</v>
      </c>
      <c r="AR785" s="94" t="e">
        <f t="shared" si="2458"/>
        <v>#REF!</v>
      </c>
      <c r="AS785" s="94" t="e">
        <f t="shared" si="2458"/>
        <v>#REF!</v>
      </c>
      <c r="AT785" s="94" t="e">
        <f t="shared" si="2458"/>
        <v>#REF!</v>
      </c>
      <c r="AU785" s="94" t="e">
        <f t="shared" si="2458"/>
        <v>#REF!</v>
      </c>
      <c r="AV785" s="94" t="e">
        <f t="shared" si="2458"/>
        <v>#REF!</v>
      </c>
      <c r="AW785" s="94" t="e">
        <f t="shared" si="2458"/>
        <v>#REF!</v>
      </c>
      <c r="AX785" s="94" t="e">
        <f t="shared" si="2458"/>
        <v>#REF!</v>
      </c>
      <c r="AY785" s="94" t="e">
        <f t="shared" si="2458"/>
        <v>#REF!</v>
      </c>
      <c r="AZ785" s="94" t="e">
        <f t="shared" si="2458"/>
        <v>#REF!</v>
      </c>
      <c r="BA785" s="79"/>
      <c r="BB785" s="80" t="e">
        <f t="shared" si="2383"/>
        <v>#REF!</v>
      </c>
      <c r="BC785" s="85" t="e">
        <f>BB785/BB713</f>
        <v>#REF!</v>
      </c>
      <c r="BD785" s="60"/>
      <c r="BE785" s="94" t="e">
        <f t="array" ref="BE785">INDEX(#REF!,MATCH($D711,#REF!,0),MATCH("Parcelamento "&amp;$D785,#REF!,0))</f>
        <v>#REF!</v>
      </c>
      <c r="BF785" s="115" t="e">
        <f t="array" ref="BF785">INDEX(#REF!,MATCH($D711,#REF!,0),MATCH("Parcela "&amp;$D785,#REF!,0))</f>
        <v>#REF!</v>
      </c>
      <c r="BG785" s="115" t="e">
        <f t="array" ref="BG785">INDEX(#REF!,MATCH($D711,#REF!,0),MATCH("DIFAL "&amp;$D785,#REF!,0))</f>
        <v>#REF!</v>
      </c>
      <c r="BH785" s="111" t="e">
        <f>EDATE(BH713,1)</f>
        <v>#REF!</v>
      </c>
      <c r="BI785" s="115"/>
      <c r="BJ785" s="112">
        <v>-1</v>
      </c>
      <c r="BK785" s="111" t="e">
        <f>EDATE(BH785,BE785)</f>
        <v>#REF!</v>
      </c>
      <c r="BL785" s="60"/>
      <c r="BM785" s="94" t="e">
        <f t="shared" ref="BM785:BX785" si="2459">$BF785*--(BM$3&gt;=$BH785)*(1+$BJ785*--(BM$3&gt;=$BK785))+$BG785*--(BM$3=EDATE($BH713,1))</f>
        <v>#REF!</v>
      </c>
      <c r="BN785" s="94" t="e">
        <f t="shared" si="2459"/>
        <v>#REF!</v>
      </c>
      <c r="BO785" s="94" t="e">
        <f t="shared" si="2459"/>
        <v>#REF!</v>
      </c>
      <c r="BP785" s="94" t="e">
        <f t="shared" si="2459"/>
        <v>#REF!</v>
      </c>
      <c r="BQ785" s="94" t="e">
        <f t="shared" si="2459"/>
        <v>#REF!</v>
      </c>
      <c r="BR785" s="94" t="e">
        <f t="shared" si="2459"/>
        <v>#REF!</v>
      </c>
      <c r="BS785" s="94" t="e">
        <f t="shared" si="2459"/>
        <v>#REF!</v>
      </c>
      <c r="BT785" s="94" t="e">
        <f t="shared" si="2459"/>
        <v>#REF!</v>
      </c>
      <c r="BU785" s="94" t="e">
        <f t="shared" si="2459"/>
        <v>#REF!</v>
      </c>
      <c r="BV785" s="94" t="e">
        <f t="shared" si="2459"/>
        <v>#REF!</v>
      </c>
      <c r="BW785" s="94" t="e">
        <f t="shared" si="2459"/>
        <v>#REF!</v>
      </c>
      <c r="BX785" s="94" t="e">
        <f t="shared" si="2459"/>
        <v>#REF!</v>
      </c>
      <c r="BY785" s="79"/>
      <c r="BZ785" s="80" t="e">
        <f t="shared" si="2387"/>
        <v>#REF!</v>
      </c>
      <c r="CA785" s="85" t="e">
        <f>BZ785/BZ713</f>
        <v>#REF!</v>
      </c>
      <c r="CB785" s="60"/>
      <c r="CC785" s="94" t="e">
        <f t="shared" ref="CC785:CN785" si="2460">$BF785*--(CC$3&gt;=$BH785)*(1+$BJ785*--(CC$3&gt;=$BK785))+$BG785*--(CC$3=EDATE($BH713,1))</f>
        <v>#REF!</v>
      </c>
      <c r="CD785" s="94" t="e">
        <f t="shared" si="2460"/>
        <v>#REF!</v>
      </c>
      <c r="CE785" s="94" t="e">
        <f t="shared" si="2460"/>
        <v>#REF!</v>
      </c>
      <c r="CF785" s="94" t="e">
        <f t="shared" si="2460"/>
        <v>#REF!</v>
      </c>
      <c r="CG785" s="94" t="e">
        <f t="shared" si="2460"/>
        <v>#REF!</v>
      </c>
      <c r="CH785" s="94" t="e">
        <f t="shared" si="2460"/>
        <v>#REF!</v>
      </c>
      <c r="CI785" s="94" t="e">
        <f t="shared" si="2460"/>
        <v>#REF!</v>
      </c>
      <c r="CJ785" s="94" t="e">
        <f t="shared" si="2460"/>
        <v>#REF!</v>
      </c>
      <c r="CK785" s="94" t="e">
        <f t="shared" si="2460"/>
        <v>#REF!</v>
      </c>
      <c r="CL785" s="94" t="e">
        <f t="shared" si="2460"/>
        <v>#REF!</v>
      </c>
      <c r="CM785" s="94" t="e">
        <f t="shared" si="2460"/>
        <v>#REF!</v>
      </c>
      <c r="CN785" s="94" t="e">
        <f t="shared" si="2460"/>
        <v>#REF!</v>
      </c>
      <c r="CO785" s="79"/>
      <c r="CP785" s="80" t="e">
        <f t="shared" si="2389"/>
        <v>#REF!</v>
      </c>
      <c r="CQ785" s="85" t="e">
        <f>CP785/CP713</f>
        <v>#REF!</v>
      </c>
    </row>
    <row r="786" spans="1:95" ht="10.5" customHeight="1" outlineLevel="1" x14ac:dyDescent="0.25">
      <c r="A786" s="70" t="str">
        <f t="shared" si="2425"/>
        <v>DespesaMóveis e Utensílios</v>
      </c>
      <c r="B786" s="114" t="s">
        <v>53</v>
      </c>
      <c r="C786" s="78" t="s">
        <v>174</v>
      </c>
      <c r="D786" s="79" t="s">
        <v>174</v>
      </c>
      <c r="E786" s="79" t="e">
        <f>D711</f>
        <v>#REF!</v>
      </c>
      <c r="F786" s="79"/>
      <c r="G786" s="85">
        <v>0</v>
      </c>
      <c r="H786" s="79"/>
      <c r="I786" s="94">
        <v>0</v>
      </c>
      <c r="J786" s="94">
        <v>0</v>
      </c>
      <c r="K786" s="94">
        <v>0</v>
      </c>
      <c r="L786" s="94">
        <v>0</v>
      </c>
      <c r="M786" s="94">
        <v>0</v>
      </c>
      <c r="N786" s="94">
        <v>0</v>
      </c>
      <c r="O786" s="94">
        <v>0</v>
      </c>
      <c r="P786" s="94">
        <v>0</v>
      </c>
      <c r="Q786" s="94">
        <v>0</v>
      </c>
      <c r="R786" s="94">
        <v>0</v>
      </c>
      <c r="S786" s="94">
        <v>0</v>
      </c>
      <c r="T786" s="94">
        <v>0</v>
      </c>
      <c r="U786" s="79"/>
      <c r="V786" s="80">
        <f t="shared" si="2380"/>
        <v>0</v>
      </c>
      <c r="W786" s="85" t="e">
        <f>V786/V713</f>
        <v>#REF!</v>
      </c>
      <c r="X786" s="60"/>
      <c r="Y786" s="94">
        <f t="array" ref="Y786">IFERROR(INDEX(#REF!,MATCH($A711&amp;$D786,#REF!,0),MATCH(Y$3,#REF!,0)),0)</f>
        <v>0</v>
      </c>
      <c r="Z786" s="94">
        <f t="array" ref="Z786">IFERROR(INDEX(#REF!,MATCH($A711&amp;$D786,#REF!,0),MATCH(Z$3,#REF!,0)),0)</f>
        <v>0</v>
      </c>
      <c r="AA786" s="94">
        <f t="array" ref="AA786">IFERROR(INDEX(#REF!,MATCH($A711&amp;$D786,#REF!,0),MATCH(AA$3,#REF!,0)),0)</f>
        <v>0</v>
      </c>
      <c r="AB786" s="94">
        <f t="array" ref="AB786">IFERROR(INDEX(#REF!,MATCH($A711&amp;$D786,#REF!,0),MATCH(AB$3,#REF!,0)),0)</f>
        <v>0</v>
      </c>
      <c r="AC786" s="94">
        <f t="array" ref="AC786">IFERROR(INDEX(#REF!,MATCH($A711&amp;$D786,#REF!,0),MATCH(AC$3,#REF!,0)),0)</f>
        <v>0</v>
      </c>
      <c r="AD786" s="94">
        <f t="array" ref="AD786">IFERROR(INDEX(#REF!,MATCH($A711&amp;$D786,#REF!,0),MATCH(AD$3,#REF!,0)),0)</f>
        <v>0</v>
      </c>
      <c r="AE786" s="94">
        <f t="array" ref="AE786">IFERROR(INDEX(#REF!,MATCH($A711&amp;$D786,#REF!,0),MATCH(AE$3,#REF!,0)),0)</f>
        <v>0</v>
      </c>
      <c r="AF786" s="94">
        <f t="array" ref="AF786">IFERROR(INDEX(#REF!,MATCH($A711&amp;$D786,#REF!,0),MATCH(AF$3,#REF!,0)),0)</f>
        <v>0</v>
      </c>
      <c r="AG786" s="94" t="e">
        <f>((AG713*$G786*--(AND($BF786=0,$BG786=0))+$BF786+AG713*$BG786)*--(AG$3&gt;=$BH786))*(1+$BJ786*--(AG$3&gt;=$BK786))*--(IFERROR(MOD(MONTH(AG$3),$BI786),0)=0)</f>
        <v>#REF!</v>
      </c>
      <c r="AH786" s="94" t="e">
        <f>((AH713*$G786*--(AND($BF786=0,$BG786=0))+$BF786+AH713*$BG786)*--(AH$3&gt;=$BH786))*(1+$BJ786*--(AH$3&gt;=$BK786))*--(IFERROR(MOD(MONTH(AH$3),$BI786),0)=0)</f>
        <v>#REF!</v>
      </c>
      <c r="AI786" s="94" t="e">
        <f>((AI713*$G786*--(AND($BF786=0,$BG786=0))+$BF786+AI713*$BG786)*--(AI$3&gt;=$BH786))*(1+$BJ786*--(AI$3&gt;=$BK786))*--(IFERROR(MOD(MONTH(AI$3),$BI786),0)=0)</f>
        <v>#REF!</v>
      </c>
      <c r="AJ786" s="94" t="e">
        <f>((AJ713*$G786*--(AND($BF786=0,$BG786=0))+$BF786+AJ713*$BG786)*--(AJ$3&gt;=$BH786))*(1+$BJ786*--(AJ$3&gt;=$BK786))*--(IFERROR(MOD(MONTH(AJ$3),$BI786),0)=0)</f>
        <v>#REF!</v>
      </c>
      <c r="AK786" s="79"/>
      <c r="AL786" s="80" t="e">
        <f t="shared" si="2381"/>
        <v>#REF!</v>
      </c>
      <c r="AM786" s="85" t="e">
        <f>AL786/AL713</f>
        <v>#REF!</v>
      </c>
      <c r="AN786" s="60" t="e">
        <f>D711&amp;D786</f>
        <v>#REF!</v>
      </c>
      <c r="AO786" s="94" t="e">
        <f t="shared" ref="AO786:AZ786" si="2461">((AO713*$G786*--(AND($BF786=0,$BG786=0))+$BF786+AO713*$BG786)*--(AO$3&gt;=$BH786))*(1+$BJ786*--(AO$3&gt;=$BK786))*--(IFERROR(MOD(MONTH(AO$3),$BI786),0)=0)</f>
        <v>#REF!</v>
      </c>
      <c r="AP786" s="94" t="e">
        <f t="shared" si="2461"/>
        <v>#REF!</v>
      </c>
      <c r="AQ786" s="94" t="e">
        <f t="shared" si="2461"/>
        <v>#REF!</v>
      </c>
      <c r="AR786" s="94" t="e">
        <f t="shared" si="2461"/>
        <v>#REF!</v>
      </c>
      <c r="AS786" s="94" t="e">
        <f t="shared" si="2461"/>
        <v>#REF!</v>
      </c>
      <c r="AT786" s="94" t="e">
        <f t="shared" si="2461"/>
        <v>#REF!</v>
      </c>
      <c r="AU786" s="94" t="e">
        <f t="shared" si="2461"/>
        <v>#REF!</v>
      </c>
      <c r="AV786" s="94" t="e">
        <f t="shared" si="2461"/>
        <v>#REF!</v>
      </c>
      <c r="AW786" s="94" t="e">
        <f t="shared" si="2461"/>
        <v>#REF!</v>
      </c>
      <c r="AX786" s="94" t="e">
        <f t="shared" si="2461"/>
        <v>#REF!</v>
      </c>
      <c r="AY786" s="94" t="e">
        <f t="shared" si="2461"/>
        <v>#REF!</v>
      </c>
      <c r="AZ786" s="94" t="e">
        <f t="shared" si="2461"/>
        <v>#REF!</v>
      </c>
      <c r="BA786" s="79"/>
      <c r="BB786" s="80" t="e">
        <f t="shared" si="2383"/>
        <v>#REF!</v>
      </c>
      <c r="BC786" s="85" t="e">
        <f>BB786/BB713</f>
        <v>#REF!</v>
      </c>
      <c r="BD786" s="60"/>
      <c r="BE786" s="94"/>
      <c r="BF786" s="115" t="e">
        <f t="array" ref="BF786">INDEX(#REF!,MATCH($D711,#REF!,0),MATCH($D786,#REF!,0))</f>
        <v>#REF!</v>
      </c>
      <c r="BG786" s="115"/>
      <c r="BH786" s="111" t="e">
        <f>EDATE(BH713,1)</f>
        <v>#REF!</v>
      </c>
      <c r="BI786" s="115"/>
      <c r="BJ786" s="112">
        <v>-1</v>
      </c>
      <c r="BK786" s="111" t="e">
        <f>EDATE(BH786,1)</f>
        <v>#REF!</v>
      </c>
      <c r="BL786" s="60"/>
      <c r="BM786" s="94" t="e">
        <f t="shared" ref="BM786:BX786" si="2462">((BM713*$G786*--(AND($BF786=0,$BG786=0))+$BF786+BM713*$BG786)*--(BM$3&gt;=$BH786))*(1+$BJ786*--(BM$3&gt;=$BK786))*--(IFERROR(MOD(MONTH(BM$3),$BI786),0)=0)</f>
        <v>#REF!</v>
      </c>
      <c r="BN786" s="94" t="e">
        <f t="shared" si="2462"/>
        <v>#REF!</v>
      </c>
      <c r="BO786" s="94" t="e">
        <f t="shared" si="2462"/>
        <v>#REF!</v>
      </c>
      <c r="BP786" s="94" t="e">
        <f t="shared" si="2462"/>
        <v>#REF!</v>
      </c>
      <c r="BQ786" s="94" t="e">
        <f t="shared" si="2462"/>
        <v>#REF!</v>
      </c>
      <c r="BR786" s="94" t="e">
        <f t="shared" si="2462"/>
        <v>#REF!</v>
      </c>
      <c r="BS786" s="94" t="e">
        <f t="shared" si="2462"/>
        <v>#REF!</v>
      </c>
      <c r="BT786" s="94" t="e">
        <f t="shared" si="2462"/>
        <v>#REF!</v>
      </c>
      <c r="BU786" s="94" t="e">
        <f t="shared" si="2462"/>
        <v>#REF!</v>
      </c>
      <c r="BV786" s="94" t="e">
        <f t="shared" si="2462"/>
        <v>#REF!</v>
      </c>
      <c r="BW786" s="94" t="e">
        <f t="shared" si="2462"/>
        <v>#REF!</v>
      </c>
      <c r="BX786" s="94" t="e">
        <f t="shared" si="2462"/>
        <v>#REF!</v>
      </c>
      <c r="BY786" s="79"/>
      <c r="BZ786" s="80" t="e">
        <f t="shared" si="2387"/>
        <v>#REF!</v>
      </c>
      <c r="CA786" s="85" t="e">
        <f>BZ786/BZ713</f>
        <v>#REF!</v>
      </c>
      <c r="CB786" s="60"/>
      <c r="CC786" s="94" t="e">
        <f t="shared" ref="CC786:CN786" si="2463">((CC713*$G786*--(AND($BF786=0,$BG786=0))+$BF786+CC713*$BG786)*--(CC$3&gt;=$BH786))*(1+$BJ786*--(CC$3&gt;=$BK786))*--(IFERROR(MOD(MONTH(CC$3),$BI786),0)=0)</f>
        <v>#REF!</v>
      </c>
      <c r="CD786" s="94" t="e">
        <f t="shared" si="2463"/>
        <v>#REF!</v>
      </c>
      <c r="CE786" s="94" t="e">
        <f t="shared" si="2463"/>
        <v>#REF!</v>
      </c>
      <c r="CF786" s="94" t="e">
        <f t="shared" si="2463"/>
        <v>#REF!</v>
      </c>
      <c r="CG786" s="94" t="e">
        <f t="shared" si="2463"/>
        <v>#REF!</v>
      </c>
      <c r="CH786" s="94" t="e">
        <f t="shared" si="2463"/>
        <v>#REF!</v>
      </c>
      <c r="CI786" s="94" t="e">
        <f t="shared" si="2463"/>
        <v>#REF!</v>
      </c>
      <c r="CJ786" s="94" t="e">
        <f t="shared" si="2463"/>
        <v>#REF!</v>
      </c>
      <c r="CK786" s="94" t="e">
        <f t="shared" si="2463"/>
        <v>#REF!</v>
      </c>
      <c r="CL786" s="94" t="e">
        <f t="shared" si="2463"/>
        <v>#REF!</v>
      </c>
      <c r="CM786" s="94" t="e">
        <f t="shared" si="2463"/>
        <v>#REF!</v>
      </c>
      <c r="CN786" s="94" t="e">
        <f t="shared" si="2463"/>
        <v>#REF!</v>
      </c>
      <c r="CO786" s="79"/>
      <c r="CP786" s="80" t="e">
        <f t="shared" si="2389"/>
        <v>#REF!</v>
      </c>
      <c r="CQ786" s="85" t="e">
        <f>CP786/CP713</f>
        <v>#REF!</v>
      </c>
    </row>
    <row r="787" spans="1:95" ht="10.5" customHeight="1" outlineLevel="1" x14ac:dyDescent="0.25">
      <c r="A787" s="70" t="str">
        <f t="shared" si="2425"/>
        <v>DespesaEquipamentos e Software</v>
      </c>
      <c r="B787" s="114" t="s">
        <v>53</v>
      </c>
      <c r="C787" s="78" t="s">
        <v>299</v>
      </c>
      <c r="D787" s="79" t="s">
        <v>172</v>
      </c>
      <c r="E787" s="79" t="e">
        <f>D711</f>
        <v>#REF!</v>
      </c>
      <c r="F787" s="79"/>
      <c r="G787" s="85">
        <v>0</v>
      </c>
      <c r="H787" s="79"/>
      <c r="I787" s="94">
        <v>0</v>
      </c>
      <c r="J787" s="94">
        <v>0</v>
      </c>
      <c r="K787" s="94">
        <v>0</v>
      </c>
      <c r="L787" s="94">
        <v>0</v>
      </c>
      <c r="M787" s="94">
        <v>0</v>
      </c>
      <c r="N787" s="94">
        <v>0</v>
      </c>
      <c r="O787" s="94">
        <v>0</v>
      </c>
      <c r="P787" s="94">
        <v>0</v>
      </c>
      <c r="Q787" s="94">
        <v>0</v>
      </c>
      <c r="R787" s="94">
        <v>0</v>
      </c>
      <c r="S787" s="94">
        <v>0</v>
      </c>
      <c r="T787" s="94">
        <v>0</v>
      </c>
      <c r="U787" s="79"/>
      <c r="V787" s="80">
        <f t="shared" si="2380"/>
        <v>0</v>
      </c>
      <c r="W787" s="85" t="e">
        <f>V787/V713</f>
        <v>#REF!</v>
      </c>
      <c r="X787" s="60"/>
      <c r="Y787" s="94">
        <f t="array" ref="Y787">IFERROR(INDEX(#REF!,MATCH($A711&amp;$D787,#REF!,0),MATCH(Y$3,#REF!,0)),0)</f>
        <v>0</v>
      </c>
      <c r="Z787" s="94">
        <f t="array" ref="Z787">IFERROR(INDEX(#REF!,MATCH($A711&amp;$D787,#REF!,0),MATCH(Z$3,#REF!,0)),0)</f>
        <v>0</v>
      </c>
      <c r="AA787" s="94">
        <f t="array" ref="AA787">IFERROR(INDEX(#REF!,MATCH($A711&amp;$D787,#REF!,0),MATCH(AA$3,#REF!,0)),0)</f>
        <v>0</v>
      </c>
      <c r="AB787" s="94">
        <f t="array" ref="AB787">IFERROR(INDEX(#REF!,MATCH($A711&amp;$D787,#REF!,0),MATCH(AB$3,#REF!,0)),0)</f>
        <v>0</v>
      </c>
      <c r="AC787" s="94">
        <f t="array" ref="AC787">IFERROR(INDEX(#REF!,MATCH($A711&amp;$D787,#REF!,0),MATCH(AC$3,#REF!,0)),0)</f>
        <v>0</v>
      </c>
      <c r="AD787" s="94">
        <f t="array" ref="AD787">IFERROR(INDEX(#REF!,MATCH($A711&amp;$D787,#REF!,0),MATCH(AD$3,#REF!,0)),0)</f>
        <v>0</v>
      </c>
      <c r="AE787" s="94">
        <f t="array" ref="AE787">IFERROR(INDEX(#REF!,MATCH($A711&amp;$D787,#REF!,0),MATCH(AE$3,#REF!,0)),0)</f>
        <v>0</v>
      </c>
      <c r="AF787" s="94">
        <f t="array" ref="AF787">IFERROR(INDEX(#REF!,MATCH($A711&amp;$D787,#REF!,0),MATCH(AF$3,#REF!,0)),0)</f>
        <v>0</v>
      </c>
      <c r="AG787" s="94" t="e">
        <f>((AG713*$G787*--(AND($BF787=0,$BG787=0))+$BF787+AG713*$BG787)*--(AG$3&gt;=$BH787))*(1+$BJ787*--(AG$3&gt;=$BK787))*--(IFERROR(MOD(MONTH(AG$3),$BI787),0)=0)</f>
        <v>#REF!</v>
      </c>
      <c r="AH787" s="94" t="e">
        <f>((AH713*$G787*--(AND($BF787=0,$BG787=0))+$BF787+AH713*$BG787)*--(AH$3&gt;=$BH787))*(1+$BJ787*--(AH$3&gt;=$BK787))*--(IFERROR(MOD(MONTH(AH$3),$BI787),0)=0)</f>
        <v>#REF!</v>
      </c>
      <c r="AI787" s="94" t="e">
        <f>((AI713*$G787*--(AND($BF787=0,$BG787=0))+$BF787+AI713*$BG787)*--(AI$3&gt;=$BH787))*(1+$BJ787*--(AI$3&gt;=$BK787))*--(IFERROR(MOD(MONTH(AI$3),$BI787),0)=0)</f>
        <v>#REF!</v>
      </c>
      <c r="AJ787" s="94" t="e">
        <f>((AJ713*$G787*--(AND($BF787=0,$BG787=0))+$BF787+AJ713*$BG787)*--(AJ$3&gt;=$BH787))*(1+$BJ787*--(AJ$3&gt;=$BK787))*--(IFERROR(MOD(MONTH(AJ$3),$BI787),0)=0)</f>
        <v>#REF!</v>
      </c>
      <c r="AK787" s="79"/>
      <c r="AL787" s="80" t="e">
        <f t="shared" si="2381"/>
        <v>#REF!</v>
      </c>
      <c r="AM787" s="85" t="e">
        <f>AL787/AL713</f>
        <v>#REF!</v>
      </c>
      <c r="AN787" s="60" t="e">
        <f>D711&amp;D787</f>
        <v>#REF!</v>
      </c>
      <c r="AO787" s="94" t="e">
        <f t="shared" ref="AO787:AZ787" si="2464">((AO713*$G787*--(AND($BF787=0,$BG787=0))+$BF787+AO713*$BG787)*--(AO$3&gt;=$BH787))*(1+$BJ787*--(AO$3&gt;=$BK787))*--(IFERROR(MOD(MONTH(AO$3),$BI787),0)=0)</f>
        <v>#REF!</v>
      </c>
      <c r="AP787" s="94" t="e">
        <f t="shared" si="2464"/>
        <v>#REF!</v>
      </c>
      <c r="AQ787" s="94" t="e">
        <f t="shared" si="2464"/>
        <v>#REF!</v>
      </c>
      <c r="AR787" s="94" t="e">
        <f t="shared" si="2464"/>
        <v>#REF!</v>
      </c>
      <c r="AS787" s="94" t="e">
        <f t="shared" si="2464"/>
        <v>#REF!</v>
      </c>
      <c r="AT787" s="94" t="e">
        <f t="shared" si="2464"/>
        <v>#REF!</v>
      </c>
      <c r="AU787" s="94" t="e">
        <f t="shared" si="2464"/>
        <v>#REF!</v>
      </c>
      <c r="AV787" s="94" t="e">
        <f t="shared" si="2464"/>
        <v>#REF!</v>
      </c>
      <c r="AW787" s="94" t="e">
        <f t="shared" si="2464"/>
        <v>#REF!</v>
      </c>
      <c r="AX787" s="94" t="e">
        <f t="shared" si="2464"/>
        <v>#REF!</v>
      </c>
      <c r="AY787" s="94" t="e">
        <f t="shared" si="2464"/>
        <v>#REF!</v>
      </c>
      <c r="AZ787" s="94" t="e">
        <f t="shared" si="2464"/>
        <v>#REF!</v>
      </c>
      <c r="BA787" s="79"/>
      <c r="BB787" s="80" t="e">
        <f t="shared" si="2383"/>
        <v>#REF!</v>
      </c>
      <c r="BC787" s="85" t="e">
        <f>BB787/BB713</f>
        <v>#REF!</v>
      </c>
      <c r="BD787" s="60"/>
      <c r="BE787" s="94">
        <f t="array" ref="BE787">INDEX($BE$4:$BK$115,MATCH($D787,$D$4:$D$115,0),MATCH(BE$475,$BE$4:$BK$4,0))</f>
        <v>0</v>
      </c>
      <c r="BF787" s="115" t="e">
        <f t="array" ref="BF787">INDEX(#REF!,MATCH($D711,#REF!,0),MATCH($D787,#REF!,0))</f>
        <v>#REF!</v>
      </c>
      <c r="BG787" s="112"/>
      <c r="BH787" s="111" t="e">
        <f>EDATE(BH771,1)</f>
        <v>#REF!</v>
      </c>
      <c r="BI787" s="111">
        <f t="array" ref="BI787">INDEX($BE$4:$BK$115,MATCH($D787,$D$4:$D$115,0),MATCH(BI$475,$BE$4:$BK$4,0))</f>
        <v>0</v>
      </c>
      <c r="BJ787" s="112">
        <v>-1</v>
      </c>
      <c r="BK787" s="111" t="e">
        <f>EDATE(BH787,1)</f>
        <v>#REF!</v>
      </c>
      <c r="BL787" s="60"/>
      <c r="BM787" s="94" t="e">
        <f t="shared" ref="BM787:BX787" si="2465">((BM713*$G787*--(AND($BF787=0,$BG787=0))+$BF787+BM713*$BG787)*--(BM$3&gt;=$BH787))*(1+$BJ787*--(BM$3&gt;=$BK787))*--(IFERROR(MOD(MONTH(BM$3),$BI787),0)=0)</f>
        <v>#REF!</v>
      </c>
      <c r="BN787" s="94" t="e">
        <f t="shared" si="2465"/>
        <v>#REF!</v>
      </c>
      <c r="BO787" s="94" t="e">
        <f t="shared" si="2465"/>
        <v>#REF!</v>
      </c>
      <c r="BP787" s="94" t="e">
        <f t="shared" si="2465"/>
        <v>#REF!</v>
      </c>
      <c r="BQ787" s="94" t="e">
        <f t="shared" si="2465"/>
        <v>#REF!</v>
      </c>
      <c r="BR787" s="94" t="e">
        <f t="shared" si="2465"/>
        <v>#REF!</v>
      </c>
      <c r="BS787" s="94" t="e">
        <f t="shared" si="2465"/>
        <v>#REF!</v>
      </c>
      <c r="BT787" s="94" t="e">
        <f t="shared" si="2465"/>
        <v>#REF!</v>
      </c>
      <c r="BU787" s="94" t="e">
        <f t="shared" si="2465"/>
        <v>#REF!</v>
      </c>
      <c r="BV787" s="94" t="e">
        <f t="shared" si="2465"/>
        <v>#REF!</v>
      </c>
      <c r="BW787" s="94" t="e">
        <f t="shared" si="2465"/>
        <v>#REF!</v>
      </c>
      <c r="BX787" s="94" t="e">
        <f t="shared" si="2465"/>
        <v>#REF!</v>
      </c>
      <c r="BY787" s="79"/>
      <c r="BZ787" s="80" t="e">
        <f t="shared" si="2387"/>
        <v>#REF!</v>
      </c>
      <c r="CA787" s="85" t="e">
        <f>BZ787/BZ713</f>
        <v>#REF!</v>
      </c>
      <c r="CB787" s="60"/>
      <c r="CC787" s="94" t="e">
        <f t="shared" ref="CC787:CN787" si="2466">((CC713*$G787*--(AND($BF787=0,$BG787=0))+$BF787+CC713*$BG787)*--(CC$3&gt;=$BH787))*(1+$BJ787*--(CC$3&gt;=$BK787))*--(IFERROR(MOD(MONTH(CC$3),$BI787),0)=0)</f>
        <v>#REF!</v>
      </c>
      <c r="CD787" s="94" t="e">
        <f t="shared" si="2466"/>
        <v>#REF!</v>
      </c>
      <c r="CE787" s="94" t="e">
        <f t="shared" si="2466"/>
        <v>#REF!</v>
      </c>
      <c r="CF787" s="94" t="e">
        <f t="shared" si="2466"/>
        <v>#REF!</v>
      </c>
      <c r="CG787" s="94" t="e">
        <f t="shared" si="2466"/>
        <v>#REF!</v>
      </c>
      <c r="CH787" s="94" t="e">
        <f t="shared" si="2466"/>
        <v>#REF!</v>
      </c>
      <c r="CI787" s="94" t="e">
        <f t="shared" si="2466"/>
        <v>#REF!</v>
      </c>
      <c r="CJ787" s="94" t="e">
        <f t="shared" si="2466"/>
        <v>#REF!</v>
      </c>
      <c r="CK787" s="94" t="e">
        <f t="shared" si="2466"/>
        <v>#REF!</v>
      </c>
      <c r="CL787" s="94" t="e">
        <f t="shared" si="2466"/>
        <v>#REF!</v>
      </c>
      <c r="CM787" s="94" t="e">
        <f t="shared" si="2466"/>
        <v>#REF!</v>
      </c>
      <c r="CN787" s="94" t="e">
        <f t="shared" si="2466"/>
        <v>#REF!</v>
      </c>
      <c r="CO787" s="79"/>
      <c r="CP787" s="80" t="e">
        <f t="shared" si="2389"/>
        <v>#REF!</v>
      </c>
      <c r="CQ787" s="85" t="e">
        <f>CP787/CP713</f>
        <v>#REF!</v>
      </c>
    </row>
    <row r="788" spans="1:95" ht="10.5" customHeight="1" x14ac:dyDescent="0.25">
      <c r="A788" s="70" t="str">
        <f t="shared" si="2425"/>
        <v>Lucro líquido</v>
      </c>
      <c r="B788" s="70"/>
      <c r="C788" s="70"/>
      <c r="D788" s="3" t="s">
        <v>176</v>
      </c>
      <c r="E788" s="3" t="e">
        <f>D711</f>
        <v>#REF!</v>
      </c>
      <c r="F788" s="60"/>
      <c r="G788" s="6"/>
      <c r="H788" s="60"/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60"/>
      <c r="V788" s="4">
        <f t="shared" si="2380"/>
        <v>0</v>
      </c>
      <c r="W788" s="6" t="e">
        <f>V788/V713</f>
        <v>#REF!</v>
      </c>
      <c r="X788" s="60"/>
      <c r="Y788" s="4" t="e">
        <f t="shared" ref="Y788:AJ788" si="2467">Y774+Y775+Y781+SUM(Y782:Y784)</f>
        <v>#REF!</v>
      </c>
      <c r="Z788" s="4" t="e">
        <f t="shared" si="2467"/>
        <v>#REF!</v>
      </c>
      <c r="AA788" s="4" t="e">
        <f t="shared" si="2467"/>
        <v>#REF!</v>
      </c>
      <c r="AB788" s="4" t="e">
        <f t="shared" si="2467"/>
        <v>#REF!</v>
      </c>
      <c r="AC788" s="4" t="e">
        <f t="shared" si="2467"/>
        <v>#REF!</v>
      </c>
      <c r="AD788" s="4" t="e">
        <f t="shared" si="2467"/>
        <v>#REF!</v>
      </c>
      <c r="AE788" s="4" t="e">
        <f t="shared" si="2467"/>
        <v>#REF!</v>
      </c>
      <c r="AF788" s="4" t="e">
        <f t="shared" si="2467"/>
        <v>#REF!</v>
      </c>
      <c r="AG788" s="4" t="e">
        <f t="shared" si="2467"/>
        <v>#REF!</v>
      </c>
      <c r="AH788" s="4" t="e">
        <f t="shared" si="2467"/>
        <v>#REF!</v>
      </c>
      <c r="AI788" s="4" t="e">
        <f t="shared" si="2467"/>
        <v>#REF!</v>
      </c>
      <c r="AJ788" s="4" t="e">
        <f t="shared" si="2467"/>
        <v>#REF!</v>
      </c>
      <c r="AK788" s="60"/>
      <c r="AL788" s="4" t="e">
        <f t="shared" si="2381"/>
        <v>#REF!</v>
      </c>
      <c r="AM788" s="6" t="e">
        <f>AL788/AL713</f>
        <v>#REF!</v>
      </c>
      <c r="AN788" s="60" t="e">
        <f>D711&amp;D788</f>
        <v>#REF!</v>
      </c>
      <c r="AO788" s="4" t="e">
        <f t="shared" ref="AO788:AZ788" si="2468">AO774+AO775+AO781+SUM(AO782:AO784)</f>
        <v>#REF!</v>
      </c>
      <c r="AP788" s="4" t="e">
        <f t="shared" si="2468"/>
        <v>#REF!</v>
      </c>
      <c r="AQ788" s="4" t="e">
        <f t="shared" si="2468"/>
        <v>#REF!</v>
      </c>
      <c r="AR788" s="4" t="e">
        <f t="shared" si="2468"/>
        <v>#REF!</v>
      </c>
      <c r="AS788" s="4" t="e">
        <f t="shared" si="2468"/>
        <v>#REF!</v>
      </c>
      <c r="AT788" s="4" t="e">
        <f t="shared" si="2468"/>
        <v>#REF!</v>
      </c>
      <c r="AU788" s="4" t="e">
        <f t="shared" si="2468"/>
        <v>#REF!</v>
      </c>
      <c r="AV788" s="4" t="e">
        <f t="shared" si="2468"/>
        <v>#REF!</v>
      </c>
      <c r="AW788" s="4" t="e">
        <f t="shared" si="2468"/>
        <v>#REF!</v>
      </c>
      <c r="AX788" s="4" t="e">
        <f t="shared" si="2468"/>
        <v>#REF!</v>
      </c>
      <c r="AY788" s="4" t="e">
        <f t="shared" si="2468"/>
        <v>#REF!</v>
      </c>
      <c r="AZ788" s="4" t="e">
        <f t="shared" si="2468"/>
        <v>#REF!</v>
      </c>
      <c r="BA788" s="60"/>
      <c r="BB788" s="4" t="e">
        <f t="shared" si="2383"/>
        <v>#REF!</v>
      </c>
      <c r="BC788" s="6" t="e">
        <f>BB788/BB713</f>
        <v>#REF!</v>
      </c>
      <c r="BD788" s="60"/>
      <c r="BE788" s="4"/>
      <c r="BF788" s="102"/>
      <c r="BG788" s="102"/>
      <c r="BH788" s="103"/>
      <c r="BI788" s="103"/>
      <c r="BJ788" s="103"/>
      <c r="BK788" s="103"/>
      <c r="BL788" s="60"/>
      <c r="BM788" s="4" t="e">
        <f t="shared" ref="BM788:BX788" si="2469">BM774+BM775+BM781+SUM(BM782:BM784)</f>
        <v>#REF!</v>
      </c>
      <c r="BN788" s="4" t="e">
        <f t="shared" si="2469"/>
        <v>#REF!</v>
      </c>
      <c r="BO788" s="4" t="e">
        <f t="shared" si="2469"/>
        <v>#REF!</v>
      </c>
      <c r="BP788" s="4" t="e">
        <f t="shared" si="2469"/>
        <v>#REF!</v>
      </c>
      <c r="BQ788" s="4" t="e">
        <f t="shared" si="2469"/>
        <v>#REF!</v>
      </c>
      <c r="BR788" s="4" t="e">
        <f t="shared" si="2469"/>
        <v>#REF!</v>
      </c>
      <c r="BS788" s="4" t="e">
        <f t="shared" si="2469"/>
        <v>#REF!</v>
      </c>
      <c r="BT788" s="4" t="e">
        <f t="shared" si="2469"/>
        <v>#REF!</v>
      </c>
      <c r="BU788" s="4" t="e">
        <f t="shared" si="2469"/>
        <v>#REF!</v>
      </c>
      <c r="BV788" s="4" t="e">
        <f t="shared" si="2469"/>
        <v>#REF!</v>
      </c>
      <c r="BW788" s="4" t="e">
        <f t="shared" si="2469"/>
        <v>#REF!</v>
      </c>
      <c r="BX788" s="4" t="e">
        <f t="shared" si="2469"/>
        <v>#REF!</v>
      </c>
      <c r="BY788" s="60"/>
      <c r="BZ788" s="4" t="e">
        <f t="shared" si="2387"/>
        <v>#REF!</v>
      </c>
      <c r="CA788" s="6" t="e">
        <f>BZ788/BZ713</f>
        <v>#REF!</v>
      </c>
      <c r="CB788" s="60"/>
      <c r="CC788" s="4" t="e">
        <f t="shared" ref="CC788:CN788" si="2470">CC774+CC775+CC781+SUM(CC782:CC784)</f>
        <v>#REF!</v>
      </c>
      <c r="CD788" s="4" t="e">
        <f t="shared" si="2470"/>
        <v>#REF!</v>
      </c>
      <c r="CE788" s="4" t="e">
        <f t="shared" si="2470"/>
        <v>#REF!</v>
      </c>
      <c r="CF788" s="4" t="e">
        <f t="shared" si="2470"/>
        <v>#REF!</v>
      </c>
      <c r="CG788" s="4" t="e">
        <f t="shared" si="2470"/>
        <v>#REF!</v>
      </c>
      <c r="CH788" s="4" t="e">
        <f t="shared" si="2470"/>
        <v>#REF!</v>
      </c>
      <c r="CI788" s="4" t="e">
        <f t="shared" si="2470"/>
        <v>#REF!</v>
      </c>
      <c r="CJ788" s="4" t="e">
        <f t="shared" si="2470"/>
        <v>#REF!</v>
      </c>
      <c r="CK788" s="4" t="e">
        <f t="shared" si="2470"/>
        <v>#REF!</v>
      </c>
      <c r="CL788" s="4" t="e">
        <f t="shared" si="2470"/>
        <v>#REF!</v>
      </c>
      <c r="CM788" s="4" t="e">
        <f t="shared" si="2470"/>
        <v>#REF!</v>
      </c>
      <c r="CN788" s="4" t="e">
        <f t="shared" si="2470"/>
        <v>#REF!</v>
      </c>
      <c r="CO788" s="60"/>
      <c r="CP788" s="4" t="e">
        <f t="shared" si="2389"/>
        <v>#REF!</v>
      </c>
      <c r="CQ788" s="6" t="e">
        <f>CP788/CP713</f>
        <v>#REF!</v>
      </c>
    </row>
    <row r="789" spans="1:95" ht="10.5" customHeight="1" x14ac:dyDescent="0.25">
      <c r="A789" s="70"/>
      <c r="B789" s="70"/>
      <c r="C789" s="70"/>
      <c r="D789" s="60"/>
      <c r="E789" s="60"/>
      <c r="F789" s="60"/>
      <c r="G789" s="61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1"/>
      <c r="W789" s="61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1"/>
      <c r="AM789" s="61"/>
      <c r="AN789" s="60"/>
      <c r="AO789" s="60"/>
      <c r="AP789" s="60"/>
      <c r="AQ789" s="60"/>
      <c r="AR789" s="60"/>
      <c r="AS789" s="60"/>
      <c r="AT789" s="60"/>
      <c r="AU789" s="60"/>
      <c r="AV789" s="60"/>
      <c r="AW789" s="60"/>
      <c r="AX789" s="60"/>
      <c r="AY789" s="60"/>
      <c r="AZ789" s="60"/>
      <c r="BA789" s="60"/>
      <c r="BB789" s="61"/>
      <c r="BC789" s="61"/>
      <c r="BD789" s="60"/>
      <c r="BE789" s="60"/>
      <c r="BF789" s="69"/>
      <c r="BG789" s="69"/>
      <c r="BH789" s="121"/>
      <c r="BI789" s="121"/>
      <c r="BJ789" s="121"/>
      <c r="BK789" s="121"/>
      <c r="BL789" s="60"/>
      <c r="BM789" s="60"/>
      <c r="BN789" s="60"/>
      <c r="BO789" s="60"/>
      <c r="BP789" s="60"/>
      <c r="BQ789" s="60"/>
      <c r="BR789" s="60"/>
      <c r="BS789" s="60"/>
      <c r="BT789" s="60"/>
      <c r="BU789" s="60"/>
      <c r="BV789" s="60"/>
      <c r="BW789" s="60"/>
      <c r="BX789" s="60"/>
      <c r="BY789" s="60"/>
      <c r="BZ789" s="61"/>
      <c r="CA789" s="61"/>
      <c r="CB789" s="60"/>
      <c r="CC789" s="60"/>
      <c r="CD789" s="60"/>
      <c r="CE789" s="60"/>
      <c r="CF789" s="60"/>
      <c r="CG789" s="60"/>
      <c r="CH789" s="60"/>
      <c r="CI789" s="60"/>
      <c r="CJ789" s="60"/>
      <c r="CK789" s="60"/>
      <c r="CL789" s="60"/>
      <c r="CM789" s="60"/>
      <c r="CN789" s="60"/>
      <c r="CO789" s="60"/>
      <c r="CP789" s="61"/>
      <c r="CQ789" s="61"/>
    </row>
    <row r="790" spans="1:95" ht="10.5" customHeight="1" x14ac:dyDescent="0.25">
      <c r="A790" s="133"/>
      <c r="B790" s="133"/>
      <c r="C790" s="133"/>
      <c r="D790" s="134" t="e">
        <f>#REF!</f>
        <v>#REF!</v>
      </c>
      <c r="E790" s="134"/>
      <c r="F790" s="132"/>
      <c r="G790" s="135"/>
      <c r="H790" s="132"/>
      <c r="I790" s="61" t="e">
        <f t="shared" ref="I790:T790" si="2471">MAX(ROUND((I791-$BH792)/30+1,0),0)</f>
        <v>#REF!</v>
      </c>
      <c r="J790" s="61" t="e">
        <f t="shared" si="2471"/>
        <v>#REF!</v>
      </c>
      <c r="K790" s="61" t="e">
        <f t="shared" si="2471"/>
        <v>#REF!</v>
      </c>
      <c r="L790" s="61" t="e">
        <f t="shared" si="2471"/>
        <v>#REF!</v>
      </c>
      <c r="M790" s="61" t="e">
        <f t="shared" si="2471"/>
        <v>#REF!</v>
      </c>
      <c r="N790" s="61" t="e">
        <f t="shared" si="2471"/>
        <v>#REF!</v>
      </c>
      <c r="O790" s="61" t="e">
        <f t="shared" si="2471"/>
        <v>#REF!</v>
      </c>
      <c r="P790" s="61" t="e">
        <f t="shared" si="2471"/>
        <v>#REF!</v>
      </c>
      <c r="Q790" s="61" t="e">
        <f t="shared" si="2471"/>
        <v>#REF!</v>
      </c>
      <c r="R790" s="61" t="e">
        <f t="shared" si="2471"/>
        <v>#REF!</v>
      </c>
      <c r="S790" s="61" t="e">
        <f t="shared" si="2471"/>
        <v>#REF!</v>
      </c>
      <c r="T790" s="61" t="e">
        <f t="shared" si="2471"/>
        <v>#REF!</v>
      </c>
      <c r="U790" s="132"/>
      <c r="V790" s="135"/>
      <c r="W790" s="135"/>
      <c r="X790" s="132"/>
      <c r="Y790" s="61" t="e">
        <f t="shared" ref="Y790:AJ790" si="2472">MAX(ROUND((Y791-$BH792)/30+1,0),0)</f>
        <v>#REF!</v>
      </c>
      <c r="Z790" s="61" t="e">
        <f t="shared" si="2472"/>
        <v>#REF!</v>
      </c>
      <c r="AA790" s="61" t="e">
        <f t="shared" si="2472"/>
        <v>#REF!</v>
      </c>
      <c r="AB790" s="61" t="e">
        <f t="shared" si="2472"/>
        <v>#REF!</v>
      </c>
      <c r="AC790" s="61" t="e">
        <f t="shared" si="2472"/>
        <v>#REF!</v>
      </c>
      <c r="AD790" s="61" t="e">
        <f t="shared" si="2472"/>
        <v>#REF!</v>
      </c>
      <c r="AE790" s="61" t="e">
        <f t="shared" si="2472"/>
        <v>#REF!</v>
      </c>
      <c r="AF790" s="61" t="e">
        <f t="shared" si="2472"/>
        <v>#REF!</v>
      </c>
      <c r="AG790" s="61" t="e">
        <f t="shared" si="2472"/>
        <v>#REF!</v>
      </c>
      <c r="AH790" s="61" t="e">
        <f t="shared" si="2472"/>
        <v>#REF!</v>
      </c>
      <c r="AI790" s="61" t="e">
        <f t="shared" si="2472"/>
        <v>#REF!</v>
      </c>
      <c r="AJ790" s="61" t="e">
        <f t="shared" si="2472"/>
        <v>#REF!</v>
      </c>
      <c r="AK790" s="132"/>
      <c r="AL790" s="135"/>
      <c r="AM790" s="135"/>
      <c r="AN790" s="132"/>
      <c r="AO790" s="61" t="e">
        <f t="shared" ref="AO790:AZ790" si="2473">MAX(ROUND((AO791-$BH792)/30+1,0),0)</f>
        <v>#REF!</v>
      </c>
      <c r="AP790" s="61" t="e">
        <f t="shared" si="2473"/>
        <v>#REF!</v>
      </c>
      <c r="AQ790" s="61" t="e">
        <f t="shared" si="2473"/>
        <v>#REF!</v>
      </c>
      <c r="AR790" s="61" t="e">
        <f t="shared" si="2473"/>
        <v>#REF!</v>
      </c>
      <c r="AS790" s="61" t="e">
        <f t="shared" si="2473"/>
        <v>#REF!</v>
      </c>
      <c r="AT790" s="61" t="e">
        <f t="shared" si="2473"/>
        <v>#REF!</v>
      </c>
      <c r="AU790" s="61" t="e">
        <f t="shared" si="2473"/>
        <v>#REF!</v>
      </c>
      <c r="AV790" s="61" t="e">
        <f t="shared" si="2473"/>
        <v>#REF!</v>
      </c>
      <c r="AW790" s="61" t="e">
        <f t="shared" si="2473"/>
        <v>#REF!</v>
      </c>
      <c r="AX790" s="61" t="e">
        <f t="shared" si="2473"/>
        <v>#REF!</v>
      </c>
      <c r="AY790" s="61" t="e">
        <f t="shared" si="2473"/>
        <v>#REF!</v>
      </c>
      <c r="AZ790" s="61" t="e">
        <f t="shared" si="2473"/>
        <v>#REF!</v>
      </c>
      <c r="BA790" s="132"/>
      <c r="BB790" s="135"/>
      <c r="BC790" s="135"/>
      <c r="BD790" s="132"/>
      <c r="BE790" s="132"/>
      <c r="BF790" s="136"/>
      <c r="BG790" s="136"/>
      <c r="BH790" s="137"/>
      <c r="BI790" s="137"/>
      <c r="BJ790" s="137"/>
      <c r="BK790" s="137"/>
      <c r="BL790" s="132"/>
      <c r="BM790" s="61" t="e">
        <f t="shared" ref="BM790:BX790" si="2474">MAX(ROUND((BM791-$BH792)/30+1,0),0)</f>
        <v>#REF!</v>
      </c>
      <c r="BN790" s="61" t="e">
        <f t="shared" si="2474"/>
        <v>#REF!</v>
      </c>
      <c r="BO790" s="61" t="e">
        <f t="shared" si="2474"/>
        <v>#REF!</v>
      </c>
      <c r="BP790" s="61" t="e">
        <f t="shared" si="2474"/>
        <v>#REF!</v>
      </c>
      <c r="BQ790" s="61" t="e">
        <f t="shared" si="2474"/>
        <v>#REF!</v>
      </c>
      <c r="BR790" s="61" t="e">
        <f t="shared" si="2474"/>
        <v>#REF!</v>
      </c>
      <c r="BS790" s="61" t="e">
        <f t="shared" si="2474"/>
        <v>#REF!</v>
      </c>
      <c r="BT790" s="61" t="e">
        <f t="shared" si="2474"/>
        <v>#REF!</v>
      </c>
      <c r="BU790" s="61" t="e">
        <f t="shared" si="2474"/>
        <v>#REF!</v>
      </c>
      <c r="BV790" s="61" t="e">
        <f t="shared" si="2474"/>
        <v>#REF!</v>
      </c>
      <c r="BW790" s="61" t="e">
        <f t="shared" si="2474"/>
        <v>#REF!</v>
      </c>
      <c r="BX790" s="61" t="e">
        <f t="shared" si="2474"/>
        <v>#REF!</v>
      </c>
      <c r="BY790" s="132"/>
      <c r="BZ790" s="135"/>
      <c r="CA790" s="135"/>
      <c r="CB790" s="132"/>
      <c r="CC790" s="61" t="e">
        <f t="shared" ref="CC790:CN790" si="2475">MAX(ROUND((CC791-$BH792)/30+1,0),0)</f>
        <v>#REF!</v>
      </c>
      <c r="CD790" s="61" t="e">
        <f t="shared" si="2475"/>
        <v>#REF!</v>
      </c>
      <c r="CE790" s="61" t="e">
        <f t="shared" si="2475"/>
        <v>#REF!</v>
      </c>
      <c r="CF790" s="61" t="e">
        <f t="shared" si="2475"/>
        <v>#REF!</v>
      </c>
      <c r="CG790" s="61" t="e">
        <f t="shared" si="2475"/>
        <v>#REF!</v>
      </c>
      <c r="CH790" s="61" t="e">
        <f t="shared" si="2475"/>
        <v>#REF!</v>
      </c>
      <c r="CI790" s="61" t="e">
        <f t="shared" si="2475"/>
        <v>#REF!</v>
      </c>
      <c r="CJ790" s="61" t="e">
        <f t="shared" si="2475"/>
        <v>#REF!</v>
      </c>
      <c r="CK790" s="61" t="e">
        <f t="shared" si="2475"/>
        <v>#REF!</v>
      </c>
      <c r="CL790" s="61" t="e">
        <f t="shared" si="2475"/>
        <v>#REF!</v>
      </c>
      <c r="CM790" s="61" t="e">
        <f t="shared" si="2475"/>
        <v>#REF!</v>
      </c>
      <c r="CN790" s="61" t="e">
        <f t="shared" si="2475"/>
        <v>#REF!</v>
      </c>
      <c r="CO790" s="132"/>
      <c r="CP790" s="135"/>
      <c r="CQ790" s="135"/>
    </row>
    <row r="791" spans="1:95" ht="10.5" customHeight="1" x14ac:dyDescent="0.25">
      <c r="A791" s="70"/>
      <c r="B791" s="70"/>
      <c r="C791" s="70"/>
      <c r="D791" s="60"/>
      <c r="E791" s="60"/>
      <c r="F791" s="60"/>
      <c r="G791" s="61" t="s">
        <v>204</v>
      </c>
      <c r="H791" s="60"/>
      <c r="I791" s="1">
        <v>44927</v>
      </c>
      <c r="J791" s="1">
        <v>44958</v>
      </c>
      <c r="K791" s="1">
        <v>44986</v>
      </c>
      <c r="L791" s="1">
        <v>45017</v>
      </c>
      <c r="M791" s="1">
        <v>45047</v>
      </c>
      <c r="N791" s="1">
        <v>45078</v>
      </c>
      <c r="O791" s="1">
        <v>45108</v>
      </c>
      <c r="P791" s="1">
        <v>45139</v>
      </c>
      <c r="Q791" s="1">
        <v>45170</v>
      </c>
      <c r="R791" s="1">
        <v>45200</v>
      </c>
      <c r="S791" s="1">
        <v>45231</v>
      </c>
      <c r="T791" s="1">
        <v>45261</v>
      </c>
      <c r="U791" s="1"/>
      <c r="V791" s="61">
        <v>2023</v>
      </c>
      <c r="W791" s="61" t="s">
        <v>204</v>
      </c>
      <c r="X791" s="60"/>
      <c r="Y791" s="1">
        <f t="shared" ref="Y791:AJ791" si="2476">Y$3</f>
        <v>45292</v>
      </c>
      <c r="Z791" s="1">
        <f t="shared" si="2476"/>
        <v>45323</v>
      </c>
      <c r="AA791" s="1">
        <f t="shared" si="2476"/>
        <v>45352</v>
      </c>
      <c r="AB791" s="1">
        <f t="shared" si="2476"/>
        <v>45383</v>
      </c>
      <c r="AC791" s="1">
        <f t="shared" si="2476"/>
        <v>45413</v>
      </c>
      <c r="AD791" s="1">
        <f t="shared" si="2476"/>
        <v>45444</v>
      </c>
      <c r="AE791" s="1">
        <f t="shared" si="2476"/>
        <v>45474</v>
      </c>
      <c r="AF791" s="1">
        <f t="shared" si="2476"/>
        <v>45505</v>
      </c>
      <c r="AG791" s="1">
        <f t="shared" si="2476"/>
        <v>45536</v>
      </c>
      <c r="AH791" s="1">
        <f t="shared" si="2476"/>
        <v>45566</v>
      </c>
      <c r="AI791" s="1">
        <f t="shared" si="2476"/>
        <v>45597</v>
      </c>
      <c r="AJ791" s="1">
        <f t="shared" si="2476"/>
        <v>45627</v>
      </c>
      <c r="AK791" s="60"/>
      <c r="AL791" s="61">
        <v>2024</v>
      </c>
      <c r="AM791" s="61" t="s">
        <v>204</v>
      </c>
      <c r="AN791" s="60"/>
      <c r="AO791" s="1">
        <f t="shared" ref="AO791:AZ791" si="2477">AO$3</f>
        <v>45658</v>
      </c>
      <c r="AP791" s="1">
        <f t="shared" si="2477"/>
        <v>45689</v>
      </c>
      <c r="AQ791" s="1">
        <f t="shared" si="2477"/>
        <v>45717</v>
      </c>
      <c r="AR791" s="1">
        <f t="shared" si="2477"/>
        <v>45748</v>
      </c>
      <c r="AS791" s="1">
        <f t="shared" si="2477"/>
        <v>45778</v>
      </c>
      <c r="AT791" s="1">
        <f t="shared" si="2477"/>
        <v>45809</v>
      </c>
      <c r="AU791" s="1">
        <f t="shared" si="2477"/>
        <v>45839</v>
      </c>
      <c r="AV791" s="1">
        <f t="shared" si="2477"/>
        <v>45870</v>
      </c>
      <c r="AW791" s="1">
        <f t="shared" si="2477"/>
        <v>45901</v>
      </c>
      <c r="AX791" s="1">
        <f t="shared" si="2477"/>
        <v>45931</v>
      </c>
      <c r="AY791" s="1">
        <f t="shared" si="2477"/>
        <v>45962</v>
      </c>
      <c r="AZ791" s="1">
        <f t="shared" si="2477"/>
        <v>45992</v>
      </c>
      <c r="BA791" s="60"/>
      <c r="BB791" s="61">
        <v>2025</v>
      </c>
      <c r="BC791" s="61" t="s">
        <v>204</v>
      </c>
      <c r="BD791" s="60"/>
      <c r="BE791" s="4" t="s">
        <v>206</v>
      </c>
      <c r="BF791" s="102" t="s">
        <v>207</v>
      </c>
      <c r="BG791" s="102" t="s">
        <v>208</v>
      </c>
      <c r="BH791" s="103" t="s">
        <v>209</v>
      </c>
      <c r="BI791" s="102" t="s">
        <v>210</v>
      </c>
      <c r="BJ791" s="102" t="s">
        <v>211</v>
      </c>
      <c r="BK791" s="103" t="s">
        <v>212</v>
      </c>
      <c r="BL791" s="60"/>
      <c r="BM791" s="1">
        <f t="shared" ref="BM791:BX791" si="2478">BM$3</f>
        <v>46023</v>
      </c>
      <c r="BN791" s="1">
        <f t="shared" si="2478"/>
        <v>46054</v>
      </c>
      <c r="BO791" s="1">
        <f t="shared" si="2478"/>
        <v>46082</v>
      </c>
      <c r="BP791" s="1">
        <f t="shared" si="2478"/>
        <v>46113</v>
      </c>
      <c r="BQ791" s="1">
        <f t="shared" si="2478"/>
        <v>46143</v>
      </c>
      <c r="BR791" s="1">
        <f t="shared" si="2478"/>
        <v>46174</v>
      </c>
      <c r="BS791" s="1">
        <f t="shared" si="2478"/>
        <v>46204</v>
      </c>
      <c r="BT791" s="1">
        <f t="shared" si="2478"/>
        <v>46235</v>
      </c>
      <c r="BU791" s="1">
        <f t="shared" si="2478"/>
        <v>46266</v>
      </c>
      <c r="BV791" s="1">
        <f t="shared" si="2478"/>
        <v>46296</v>
      </c>
      <c r="BW791" s="1">
        <f t="shared" si="2478"/>
        <v>46327</v>
      </c>
      <c r="BX791" s="1">
        <f t="shared" si="2478"/>
        <v>46357</v>
      </c>
      <c r="BY791" s="60"/>
      <c r="BZ791" s="61">
        <v>2026</v>
      </c>
      <c r="CA791" s="61" t="s">
        <v>204</v>
      </c>
      <c r="CB791" s="60"/>
      <c r="CC791" s="1">
        <f t="shared" ref="CC791:CN791" si="2479">CC$3</f>
        <v>46388</v>
      </c>
      <c r="CD791" s="1">
        <f t="shared" si="2479"/>
        <v>46419</v>
      </c>
      <c r="CE791" s="1">
        <f t="shared" si="2479"/>
        <v>46447</v>
      </c>
      <c r="CF791" s="1">
        <f t="shared" si="2479"/>
        <v>46478</v>
      </c>
      <c r="CG791" s="1">
        <f t="shared" si="2479"/>
        <v>46508</v>
      </c>
      <c r="CH791" s="1">
        <f t="shared" si="2479"/>
        <v>46539</v>
      </c>
      <c r="CI791" s="1">
        <f t="shared" si="2479"/>
        <v>46569</v>
      </c>
      <c r="CJ791" s="1">
        <f t="shared" si="2479"/>
        <v>46600</v>
      </c>
      <c r="CK791" s="1">
        <f t="shared" si="2479"/>
        <v>46631</v>
      </c>
      <c r="CL791" s="1">
        <f t="shared" si="2479"/>
        <v>46661</v>
      </c>
      <c r="CM791" s="1">
        <f t="shared" si="2479"/>
        <v>46692</v>
      </c>
      <c r="CN791" s="1">
        <f t="shared" si="2479"/>
        <v>46722</v>
      </c>
      <c r="CO791" s="60"/>
      <c r="CP791" s="61">
        <v>2026</v>
      </c>
      <c r="CQ791" s="61" t="s">
        <v>204</v>
      </c>
    </row>
    <row r="792" spans="1:95" ht="10.5" customHeight="1" x14ac:dyDescent="0.25">
      <c r="A792" s="70" t="str">
        <f t="shared" ref="A792:A823" si="2480">B792&amp;D792</f>
        <v>ReceitaReceita bruta</v>
      </c>
      <c r="B792" s="70" t="s">
        <v>20</v>
      </c>
      <c r="C792" s="70"/>
      <c r="D792" s="3" t="s">
        <v>52</v>
      </c>
      <c r="E792" s="3" t="e">
        <f>D790</f>
        <v>#REF!</v>
      </c>
      <c r="F792" s="60"/>
      <c r="G792" s="6">
        <v>1</v>
      </c>
      <c r="H792" s="60"/>
      <c r="I792" s="4" t="e">
        <f t="array" ref="I792">$BF792*(1+INDEX(#REF!,MATCH($D790,#REF!,0),COUNTIF(#REF!,"&lt;="&amp;I790)))*(1+IFERROR(INDEX(#REF!,MATCH($D790,#REF!,0),MATCH(MONTH(I791),#REF!,0)),0))</f>
        <v>#REF!</v>
      </c>
      <c r="J792" s="4" t="e">
        <f t="array" ref="J792">$BF792*(1+INDEX(#REF!,MATCH($D790,#REF!,0),COUNTIF(#REF!,"&lt;="&amp;J790)))*(1+IFERROR(INDEX(#REF!,MATCH($D790,#REF!,0),MATCH(MONTH(J791),#REF!,0)),0))</f>
        <v>#REF!</v>
      </c>
      <c r="K792" s="4" t="e">
        <f t="array" ref="K792">$BF792*(1+INDEX(#REF!,MATCH($D790,#REF!,0),COUNTIF(#REF!,"&lt;="&amp;K790)))*(1+IFERROR(INDEX(#REF!,MATCH($D790,#REF!,0),MATCH(MONTH(K791),#REF!,0)),0))</f>
        <v>#REF!</v>
      </c>
      <c r="L792" s="4" t="e">
        <f t="array" ref="L792">$BF792*(1+INDEX(#REF!,MATCH($D790,#REF!,0),COUNTIF(#REF!,"&lt;="&amp;L790)))*(1+IFERROR(INDEX(#REF!,MATCH($D790,#REF!,0),MATCH(MONTH(L791),#REF!,0)),0))</f>
        <v>#REF!</v>
      </c>
      <c r="M792" s="4" t="e">
        <f t="array" ref="M792">$BF792*(1+INDEX(#REF!,MATCH($D790,#REF!,0),COUNTIF(#REF!,"&lt;="&amp;M790)))*(1+IFERROR(INDEX(#REF!,MATCH($D790,#REF!,0),MATCH(MONTH(M791),#REF!,0)),0))</f>
        <v>#REF!</v>
      </c>
      <c r="N792" s="4" t="e">
        <f t="array" ref="N792">$BF792*(1+INDEX(#REF!,MATCH($D790,#REF!,0),COUNTIF(#REF!,"&lt;="&amp;N790)))*(1+IFERROR(INDEX(#REF!,MATCH($D790,#REF!,0),MATCH(MONTH(N791),#REF!,0)),0))</f>
        <v>#REF!</v>
      </c>
      <c r="O792" s="4" t="e">
        <f t="array" ref="O792">$BF792*(1+INDEX(#REF!,MATCH($D790,#REF!,0),COUNTIF(#REF!,"&lt;="&amp;O790)))*(1+IFERROR(INDEX(#REF!,MATCH($D790,#REF!,0),MATCH(MONTH(O791),#REF!,0)),0))</f>
        <v>#REF!</v>
      </c>
      <c r="P792" s="4" t="e">
        <f t="array" ref="P792">$BF792*(1+INDEX(#REF!,MATCH($D790,#REF!,0),COUNTIF(#REF!,"&lt;="&amp;P790)))*(1+IFERROR(INDEX(#REF!,MATCH($D790,#REF!,0),MATCH(MONTH(P791),#REF!,0)),0))</f>
        <v>#REF!</v>
      </c>
      <c r="Q792" s="4" t="e">
        <f t="array" ref="Q792">$BF792*(1+INDEX(#REF!,MATCH($D790,#REF!,0),COUNTIF(#REF!,"&lt;="&amp;Q790)))*(1+IFERROR(INDEX(#REF!,MATCH($D790,#REF!,0),MATCH(MONTH(Q791),#REF!,0)),0))</f>
        <v>#REF!</v>
      </c>
      <c r="R792" s="4" t="e">
        <f t="array" ref="R792">$BF792*(1+INDEX(#REF!,MATCH($D790,#REF!,0),COUNTIF(#REF!,"&lt;="&amp;R790)))*(1+IFERROR(INDEX(#REF!,MATCH($D790,#REF!,0),MATCH(MONTH(R791),#REF!,0)),0))</f>
        <v>#REF!</v>
      </c>
      <c r="S792" s="4" t="e">
        <f t="array" ref="S792">$BF792*(1+INDEX(#REF!,MATCH($D790,#REF!,0),COUNTIF(#REF!,"&lt;="&amp;S790)))*(1+IFERROR(INDEX(#REF!,MATCH($D790,#REF!,0),MATCH(MONTH(S791),#REF!,0)),0))</f>
        <v>#REF!</v>
      </c>
      <c r="T792" s="4" t="e">
        <f t="array" ref="T792">$BF792*(1+INDEX(#REF!,MATCH($D790,#REF!,0),COUNTIF(#REF!,"&lt;="&amp;T790)))*(1+IFERROR(INDEX(#REF!,MATCH($D790,#REF!,0),MATCH(MONTH(T791),#REF!,0)),0))</f>
        <v>#REF!</v>
      </c>
      <c r="U792" s="60"/>
      <c r="V792" s="4" t="e">
        <f t="shared" ref="V792:V809" si="2481">SUM(I792:T792)</f>
        <v>#REF!</v>
      </c>
      <c r="W792" s="6" t="e">
        <f>V792/V792</f>
        <v>#REF!</v>
      </c>
      <c r="X792" s="60"/>
      <c r="Y792" s="4" t="e">
        <f t="array" ref="Y792">$BF792*(1+INDEX(#REF!,MATCH($D790,#REF!,0),COUNTIF(#REF!,"&lt;="&amp;Y790)))*(1+IFERROR(INDEX(#REF!,MATCH($D790,#REF!,0),MATCH(MONTH(Y791),#REF!,0)),0))</f>
        <v>#REF!</v>
      </c>
      <c r="Z792" s="4" t="e">
        <f t="array" ref="Z792">$BF792*(1+INDEX(#REF!,MATCH($D790,#REF!,0),COUNTIF(#REF!,"&lt;="&amp;Z790)))*(1+IFERROR(INDEX(#REF!,MATCH($D790,#REF!,0),MATCH(MONTH(Z791),#REF!,0)),0))</f>
        <v>#REF!</v>
      </c>
      <c r="AA792" s="4" t="e">
        <f t="array" ref="AA792">$BF792*(1+INDEX(#REF!,MATCH($D790,#REF!,0),COUNTIF(#REF!,"&lt;="&amp;AA790)))*(1+IFERROR(INDEX(#REF!,MATCH($D790,#REF!,0),MATCH(MONTH(AA791),#REF!,0)),0))</f>
        <v>#REF!</v>
      </c>
      <c r="AB792" s="4" t="e">
        <f t="array" ref="AB792">$BF792*(1+INDEX(#REF!,MATCH($D790,#REF!,0),COUNTIF(#REF!,"&lt;="&amp;AB790)))*(1+IFERROR(INDEX(#REF!,MATCH($D790,#REF!,0),MATCH(MONTH(AB791),#REF!,0)),0))</f>
        <v>#REF!</v>
      </c>
      <c r="AC792" s="4" t="e">
        <f t="array" ref="AC792">$BF792*(1+INDEX(#REF!,MATCH($D790,#REF!,0),COUNTIF(#REF!,"&lt;="&amp;AC790)))*(1+IFERROR(INDEX(#REF!,MATCH($D790,#REF!,0),MATCH(MONTH(AC791),#REF!,0)),0))</f>
        <v>#REF!</v>
      </c>
      <c r="AD792" s="4" t="e">
        <f t="array" ref="AD792">$BF792*(1+INDEX(#REF!,MATCH($D790,#REF!,0),COUNTIF(#REF!,"&lt;="&amp;AD790)))*(1+IFERROR(INDEX(#REF!,MATCH($D790,#REF!,0),MATCH(MONTH(AD791),#REF!,0)),0))</f>
        <v>#REF!</v>
      </c>
      <c r="AE792" s="4" t="e">
        <f t="array" ref="AE792">$BF792*(1+INDEX(#REF!,MATCH($D790,#REF!,0),COUNTIF(#REF!,"&lt;="&amp;AE790)))*(1+IFERROR(INDEX(#REF!,MATCH($D790,#REF!,0),MATCH(MONTH(AE791),#REF!,0)),0))</f>
        <v>#REF!</v>
      </c>
      <c r="AF792" s="4" t="e">
        <f t="array" ref="AF792">($BF792*(1+INDEX(#REF!,MATCH($D790,#REF!,0),COUNTIF(#REF!,"&lt;="&amp;AF790)))*(1+IFERROR(INDEX(#REF!,MATCH($D790,#REF!,0),MATCH(MONTH(AF791),#REF!,0)),0))*--(ROUND((AF791-$BH792)/30,0)&lt;18)+INDEX($I792:AE792,1,MATCH(EDATE(AF791,-12),$I791:AE791,0))*(1+$AH$2)*--(ROUND((AF791-$BH792)/30,0)&gt;=18))*(1+INDEX(#REF!,1,MATCH(AF791,#REF!,0)))</f>
        <v>#REF!</v>
      </c>
      <c r="AG792" s="4" t="e">
        <f t="array" ref="AG792">($BF792*(1+INDEX(#REF!,MATCH($D790,#REF!,0),COUNTIF(#REF!,"&lt;="&amp;AG790)))*(1+IFERROR(INDEX(#REF!,MATCH($D790,#REF!,0),MATCH(MONTH(AG791),#REF!,0)),0))*--(ROUND((AG791-$BH792)/30,0)&lt;18)+INDEX($I792:AF792,1,MATCH(EDATE(AG791,-12),$I791:AF791,0))*(1+$AH$2)*--(ROUND((AG791-$BH792)/30,0)&gt;=18))*(1+INDEX(#REF!,1,MATCH(AG791,#REF!,0)))</f>
        <v>#REF!</v>
      </c>
      <c r="AH792" s="4" t="e">
        <f t="array" ref="AH792">($BF792*(1+INDEX(#REF!,MATCH($D790,#REF!,0),COUNTIF(#REF!,"&lt;="&amp;AH790)))*(1+IFERROR(INDEX(#REF!,MATCH($D790,#REF!,0),MATCH(MONTH(AH791),#REF!,0)),0))*--(ROUND((AH791-$BH792)/30,0)&lt;18)+INDEX($I792:AG792,1,MATCH(EDATE(AH791,-12),$I791:AG791,0))*(1+AH$2)*--(ROUND((AH791-$BH792)/30,0)&gt;=18))*(1+INDEX(#REF!,1,MATCH(AH791,#REF!,0)))</f>
        <v>#REF!</v>
      </c>
      <c r="AI792" s="4" t="e">
        <f t="array" ref="AI792">($BF792*(1+INDEX(#REF!,MATCH($D790,#REF!,0),COUNTIF(#REF!,"&lt;="&amp;AI790)))*(1+IFERROR(INDEX(#REF!,MATCH($D790,#REF!,0),MATCH(MONTH(AI791),#REF!,0)),0))*--(ROUND((AI791-$BH792)/30,0)&lt;18)+INDEX($I792:AH792,1,MATCH(EDATE(AI791,-12),$I791:AH791,0))*(1+AI$2)*--(ROUND((AI791-$BH792)/30,0)&gt;=18))*(1+INDEX(#REF!,1,MATCH(AI791,#REF!,0)))*(1+$BJ792*--($BK792&lt;=AI791))</f>
        <v>#REF!</v>
      </c>
      <c r="AJ792" s="4" t="e">
        <f t="array" ref="AJ792">($BF792*(1+INDEX(#REF!,MATCH($D790,#REF!,0),COUNTIF(#REF!,"&lt;="&amp;AJ790)))*(1+IFERROR(INDEX(#REF!,MATCH($D790,#REF!,0),MATCH(MONTH(AJ791),#REF!,0)),0))*--(ROUND((AJ791-$BH792)/30,0)&lt;18)+INDEX($I792:AI792,1,MATCH(EDATE(AJ791,-12),$I791:AI791,0))*(1+AJ$2)*--(ROUND((AJ791-$BH792)/30,0)&gt;=18))*(1+INDEX(#REF!,1,MATCH(AJ791,#REF!,0)))*(1+$BJ792*--($BK792&lt;=AJ791))</f>
        <v>#REF!</v>
      </c>
      <c r="AK792" s="60"/>
      <c r="AL792" s="4" t="e">
        <f t="shared" ref="AL792:AL809" si="2482">SUM(Y792:AJ792)</f>
        <v>#REF!</v>
      </c>
      <c r="AM792" s="6" t="e">
        <f>AL792/AL792</f>
        <v>#REF!</v>
      </c>
      <c r="AN792" s="60" t="e">
        <f>D790&amp;D792</f>
        <v>#REF!</v>
      </c>
      <c r="AO792" s="4" t="e">
        <f t="array" ref="AO792">($BF792*(1+INDEX(#REF!,MATCH($D790,#REF!,0),COUNTIF(#REF!,"&lt;="&amp;AO790)))*(1+IFERROR(INDEX(#REF!,MATCH($D790,#REF!,0),MATCH(MONTH(AO791),#REF!,0)),0))*--(ROUND((AO791-$BH792)/30,0)&lt;18)+INDEX($I792:BD792,1,MATCH(EDATE(AO791,-12),$I791:BD791,0))*(1+AO$2)*--(ROUND((AO791-$BH792)/30,0)&gt;=18))*(1+INDEX(#REF!,1,MATCH(AO791,#REF!,0)))*(1+$BJ792*--($BK792&lt;=AO791))</f>
        <v>#REF!</v>
      </c>
      <c r="AP792" s="4" t="e">
        <f t="array" ref="AP792">($BF792*(1+INDEX(#REF!,MATCH($D790,#REF!,0),COUNTIF(#REF!,"&lt;="&amp;AP790)))*(1+IFERROR(INDEX(#REF!,MATCH($D790,#REF!,0),MATCH(MONTH(AP791),#REF!,0)),0))*--(ROUND((AP791-$BH792)/30,0)&lt;18)+INDEX($I792:AO792,1,MATCH(EDATE(AP791,-12),$I791:AO791,0))*(1+AP$2)*--(ROUND((AP791-$BH792)/30,0)&gt;=18))*(1+INDEX(#REF!,1,MATCH(AP791,#REF!,0)))*(1+$BJ792*--($BK792&lt;=AP791))</f>
        <v>#REF!</v>
      </c>
      <c r="AQ792" s="4" t="e">
        <f t="array" ref="AQ792">($BF792*(1+INDEX(#REF!,MATCH($D790,#REF!,0),COUNTIF(#REF!,"&lt;="&amp;AQ790)))*(1+IFERROR(INDEX(#REF!,MATCH($D790,#REF!,0),MATCH(MONTH(AQ791),#REF!,0)),0))*--(ROUND((AQ791-$BH792)/30,0)&lt;18)+INDEX($I792:AP792,1,MATCH(EDATE(AQ791,-12),$I791:AP791,0))*(1+AQ$2)*--(ROUND((AQ791-$BH792)/30,0)&gt;=18))*(1+INDEX(#REF!,1,MATCH(AQ791,#REF!,0)))*(1+$BJ792*--($BK792&lt;=AQ791))</f>
        <v>#REF!</v>
      </c>
      <c r="AR792" s="4" t="e">
        <f t="array" ref="AR792">($BF792*(1+INDEX(#REF!,MATCH($D790,#REF!,0),COUNTIF(#REF!,"&lt;="&amp;AR790)))*(1+IFERROR(INDEX(#REF!,MATCH($D790,#REF!,0),MATCH(MONTH(AR791),#REF!,0)),0))*--(ROUND((AR791-$BH792)/30,0)&lt;18)+INDEX($I792:AQ792,1,MATCH(EDATE(AR791,-12),$I791:AQ791,0))*(1+AR$2)*--(ROUND((AR791-$BH792)/30,0)&gt;=18))*(1+INDEX(#REF!,1,MATCH(AR791,#REF!,0)))*(1+$BJ792*--($BK792&lt;=AR791))</f>
        <v>#REF!</v>
      </c>
      <c r="AS792" s="4" t="e">
        <f t="array" ref="AS792">($BF792*(1+INDEX(#REF!,MATCH($D790,#REF!,0),COUNTIF(#REF!,"&lt;="&amp;AS790)))*(1+IFERROR(INDEX(#REF!,MATCH($D790,#REF!,0),MATCH(MONTH(AS791),#REF!,0)),0))*--(ROUND((AS791-$BH792)/30,0)&lt;18)+INDEX($I792:AR792,1,MATCH(EDATE(AS791,-12),$I791:AR791,0))*(1+AS$2)*--(ROUND((AS791-$BH792)/30,0)&gt;=18))*(1+INDEX(#REF!,1,MATCH(AS791,#REF!,0)))*(1+$BJ792*--($BK792&lt;=AS791))</f>
        <v>#REF!</v>
      </c>
      <c r="AT792" s="4" t="e">
        <f t="array" ref="AT792">($BF792*(1+INDEX(#REF!,MATCH($D790,#REF!,0),COUNTIF(#REF!,"&lt;="&amp;AT790)))*(1+IFERROR(INDEX(#REF!,MATCH($D790,#REF!,0),MATCH(MONTH(AT791),#REF!,0)),0))*--(ROUND((AT791-$BH792)/30,0)&lt;18)+INDEX($I792:AS792,1,MATCH(EDATE(AT791,-12),$I791:AS791,0))*(1+AT$2)*--(ROUND((AT791-$BH792)/30,0)&gt;=18))*(1+INDEX(#REF!,1,MATCH(AT791,#REF!,0)))*(1+$BJ792*--($BK792&lt;=AT791))</f>
        <v>#REF!</v>
      </c>
      <c r="AU792" s="4" t="e">
        <f t="array" ref="AU792">($BF792*(1+INDEX(#REF!,MATCH($D790,#REF!,0),COUNTIF(#REF!,"&lt;="&amp;AU790)))*(1+IFERROR(INDEX(#REF!,MATCH($D790,#REF!,0),MATCH(MONTH(AU791),#REF!,0)),0))*--(ROUND((AU791-$BH792)/30,0)&lt;18)+INDEX($I792:AT792,1,MATCH(EDATE(AU791,-12),$I791:AT791,0))*(1+AU$2)*--(ROUND((AU791-$BH792)/30,0)&gt;=18))*(1+INDEX(#REF!,1,MATCH(AU791,#REF!,0)))*(1+$BJ792*--($BK792&lt;=AU791))</f>
        <v>#REF!</v>
      </c>
      <c r="AV792" s="4" t="e">
        <f t="array" ref="AV792">($BF792*(1+INDEX(#REF!,MATCH($D790,#REF!,0),COUNTIF(#REF!,"&lt;="&amp;AV790)))*(1+IFERROR(INDEX(#REF!,MATCH($D790,#REF!,0),MATCH(MONTH(AV791),#REF!,0)),0))*--(ROUND((AV791-$BH792)/30,0)&lt;18)+INDEX($I792:AU792,1,MATCH(EDATE(AV791,-12),$I791:AU791,0))*(1+AV$2)*--(ROUND((AV791-$BH792)/30,0)&gt;=18))*(1+INDEX(#REF!,1,MATCH(AV791,#REF!,0)))*(1+$BJ792*--($BK792&lt;=AV791))</f>
        <v>#REF!</v>
      </c>
      <c r="AW792" s="4" t="e">
        <f t="array" ref="AW792">($BF792*(1+INDEX(#REF!,MATCH($D790,#REF!,0),COUNTIF(#REF!,"&lt;="&amp;AW790)))*(1+IFERROR(INDEX(#REF!,MATCH($D790,#REF!,0),MATCH(MONTH(AW791),#REF!,0)),0))*--(ROUND((AW791-$BH792)/30,0)&lt;18)+INDEX($I792:AV792,1,MATCH(EDATE(AW791,-12),$I791:AV791,0))*(1+AW$2)*--(ROUND((AW791-$BH792)/30,0)&gt;=18))*(1+INDEX(#REF!,1,MATCH(AW791,#REF!,0)))*(1+$BJ792*--($BK792&lt;=AW791))</f>
        <v>#REF!</v>
      </c>
      <c r="AX792" s="4" t="e">
        <f t="array" ref="AX792">($BF792*(1+INDEX(#REF!,MATCH($D790,#REF!,0),COUNTIF(#REF!,"&lt;="&amp;AX790)))*(1+IFERROR(INDEX(#REF!,MATCH($D790,#REF!,0),MATCH(MONTH(AX791),#REF!,0)),0))*--(ROUND((AX791-$BH792)/30,0)&lt;18)+INDEX($I792:AW792,1,MATCH(EDATE(AX791,-12),$I791:AW791,0))*(1+AX$2)*--(ROUND((AX791-$BH792)/30,0)&gt;=18))*(1+INDEX(#REF!,1,MATCH(AX791,#REF!,0)))*(1+$BJ792*--($BK792&lt;=AX791))</f>
        <v>#REF!</v>
      </c>
      <c r="AY792" s="4" t="e">
        <f t="array" ref="AY792">($BF792*(1+INDEX(#REF!,MATCH($D790,#REF!,0),COUNTIF(#REF!,"&lt;="&amp;AY790)))*(1+IFERROR(INDEX(#REF!,MATCH($D790,#REF!,0),MATCH(MONTH(AY791),#REF!,0)),0))*--(ROUND((AY791-$BH792)/30,0)&lt;18)+INDEX($I792:AX792,1,MATCH(EDATE(AY791,-12),$I791:AX791,0))*(1+AY$2)*--(ROUND((AY791-$BH792)/30,0)&gt;=18))*(1+INDEX(#REF!,1,MATCH(AY791,#REF!,0)))*(1+$BJ792*--($BK792&lt;=AY791))</f>
        <v>#REF!</v>
      </c>
      <c r="AZ792" s="4" t="e">
        <f t="array" ref="AZ792">($BF792*(1+INDEX(#REF!,MATCH($D790,#REF!,0),COUNTIF(#REF!,"&lt;="&amp;AZ790)))*(1+IFERROR(INDEX(#REF!,MATCH($D790,#REF!,0),MATCH(MONTH(AZ791),#REF!,0)),0))*--(ROUND((AZ791-$BH792)/30,0)&lt;18)+INDEX($I792:AY792,1,MATCH(EDATE(AZ791,-12),$I791:AY791,0))*(1+AZ$2)*--(ROUND((AZ791-$BH792)/30,0)&gt;=18))*(1+INDEX(#REF!,1,MATCH(AZ791,#REF!,0)))*(1+$BJ792*--($BK792&lt;=AZ791))</f>
        <v>#REF!</v>
      </c>
      <c r="BA792" s="60"/>
      <c r="BB792" s="4" t="e">
        <f t="shared" ref="BB792:BB809" si="2483">SUM(AO792:AZ792)</f>
        <v>#REF!</v>
      </c>
      <c r="BC792" s="6" t="e">
        <f>BB792/BB792</f>
        <v>#REF!</v>
      </c>
      <c r="BD792" s="60"/>
      <c r="BE792" s="4"/>
      <c r="BF792" s="102" t="e">
        <f t="array" ref="BF792">INDEX(#REF!,MATCH($D790,#REF!,0),MATCH($D792,#REF!,0))</f>
        <v>#REF!</v>
      </c>
      <c r="BG792" s="102"/>
      <c r="BH792" s="103" t="e">
        <f t="array" ref="BH792">INDEX(#REF!,MATCH($D790,#REF!,0),MATCH(BH791,#REF!,0))</f>
        <v>#REF!</v>
      </c>
      <c r="BI792" s="103"/>
      <c r="BJ792" s="103"/>
      <c r="BK792" s="103"/>
      <c r="BL792" s="60"/>
      <c r="BM792" s="4" t="e">
        <f t="array" ref="BM792">($BF792*(1+INDEX(#REF!,MATCH($D790,#REF!,0),COUNTIF(#REF!,"&lt;="&amp;BM790)))*(1+IFERROR(INDEX(#REF!,MATCH($D790,#REF!,0),MATCH(MONTH(BM791),#REF!,0)),0))*--(ROUND((BM791-$BH792)/30,0)&lt;18)+INDEX($I792:BL792,1,MATCH(EDATE(BM791,-12),$I791:BL791,0))*(1+BM$2)*--(ROUND((BM791-$BH792)/30,0)&gt;=18))*(1+INDEX(#REF!,1,MATCH(BM791,#REF!,0)))*(1+$BJ792*--($BK792&lt;=BM791))</f>
        <v>#REF!</v>
      </c>
      <c r="BN792" s="4" t="e">
        <f t="array" ref="BN792">($BF792*(1+INDEX(#REF!,MATCH($D790,#REF!,0),COUNTIF(#REF!,"&lt;="&amp;BN790)))*(1+IFERROR(INDEX(#REF!,MATCH($D790,#REF!,0),MATCH(MONTH(BN791),#REF!,0)),0))*--(ROUND((BN791-$BH792)/30,0)&lt;18)+INDEX($I792:BM792,1,MATCH(EDATE(BN791,-12),$I791:BM791,0))*(1+BN$2)*--(ROUND((BN791-$BH792)/30,0)&gt;=18))*(1+INDEX(#REF!,1,MATCH(BN791,#REF!,0)))*(1+$BJ792*--($BK792&lt;=BN791))</f>
        <v>#REF!</v>
      </c>
      <c r="BO792" s="4" t="e">
        <f t="array" ref="BO792">($BF792*(1+INDEX(#REF!,MATCH($D790,#REF!,0),COUNTIF(#REF!,"&lt;="&amp;BO790)))*(1+IFERROR(INDEX(#REF!,MATCH($D790,#REF!,0),MATCH(MONTH(BO791),#REF!,0)),0))*--(ROUND((BO791-$BH792)/30,0)&lt;18)+INDEX($I792:BN792,1,MATCH(EDATE(BO791,-12),$I791:BN791,0))*(1+BO$2)*--(ROUND((BO791-$BH792)/30,0)&gt;=18))*(1+INDEX(#REF!,1,MATCH(BO791,#REF!,0)))*(1+$BJ792*--($BK792&lt;=BO791))</f>
        <v>#REF!</v>
      </c>
      <c r="BP792" s="4" t="e">
        <f t="array" ref="BP792">($BF792*(1+INDEX(#REF!,MATCH($D790,#REF!,0),COUNTIF(#REF!,"&lt;="&amp;BP790)))*(1+IFERROR(INDEX(#REF!,MATCH($D790,#REF!,0),MATCH(MONTH(BP791),#REF!,0)),0))*--(ROUND((BP791-$BH792)/30,0)&lt;18)+INDEX($I792:BO792,1,MATCH(EDATE(BP791,-12),$I791:BO791,0))*(1+BP$2)*--(ROUND((BP791-$BH792)/30,0)&gt;=18))*(1+INDEX(#REF!,1,MATCH(BP791,#REF!,0)))*(1+$BJ792*--($BK792&lt;=BP791))</f>
        <v>#REF!</v>
      </c>
      <c r="BQ792" s="4" t="e">
        <f t="array" ref="BQ792">($BF792*(1+INDEX(#REF!,MATCH($D790,#REF!,0),COUNTIF(#REF!,"&lt;="&amp;BQ790)))*(1+IFERROR(INDEX(#REF!,MATCH($D790,#REF!,0),MATCH(MONTH(BQ791),#REF!,0)),0))*--(ROUND((BQ791-$BH792)/30,0)&lt;12)+INDEX($I792:BP792,1,MATCH(EDATE(BQ791,-12),$I791:BP791,0))*(1+BQ$2)*--(ROUND((BQ791-$BH792)/30,0)&gt;=12))*(1+INDEX(#REF!,1,MATCH(BQ791,#REF!,0)))*(1+$BJ792*--($BK792&lt;=BQ791))</f>
        <v>#REF!</v>
      </c>
      <c r="BR792" s="4" t="e">
        <f t="array" ref="BR792">($BF792*(1+INDEX(#REF!,MATCH($D790,#REF!,0),COUNTIF(#REF!,"&lt;="&amp;BR790)))*(1+IFERROR(INDEX(#REF!,MATCH($D790,#REF!,0),MATCH(MONTH(BR791),#REF!,0)),0))*--(ROUND((BR791-$BH792)/30,0)&lt;12)+INDEX($I792:BQ792,1,MATCH(EDATE(BR791,-12),$I791:BQ791,0))*(1+BR$2)*--(ROUND((BR791-$BH792)/30,0)&gt;=12))*(1+INDEX(#REF!,1,MATCH(BR791,#REF!,0)))*(1+$BJ792*--($BK792&lt;=BR791))</f>
        <v>#REF!</v>
      </c>
      <c r="BS792" s="4" t="e">
        <f t="array" ref="BS792">($BF792*(1+INDEX(#REF!,MATCH($D790,#REF!,0),COUNTIF(#REF!,"&lt;="&amp;BS790)))*(1+IFERROR(INDEX(#REF!,MATCH($D790,#REF!,0),MATCH(MONTH(BS791),#REF!,0)),0))*--(ROUND((BS791-$BH792)/30,0)&lt;12)+INDEX($I792:BR792,1,MATCH(EDATE(BS791,-12),$I791:BR791,0))*(1+BS$2)*--(ROUND((BS791-$BH792)/30,0)&gt;=12))*(1+INDEX(#REF!,1,MATCH(BS791,#REF!,0)))*(1+$BJ792*--($BK792&lt;=BS791))</f>
        <v>#REF!</v>
      </c>
      <c r="BT792" s="4" t="e">
        <f t="array" ref="BT792">($BF792*(1+INDEX(#REF!,MATCH($D790,#REF!,0),COUNTIF(#REF!,"&lt;="&amp;BT790)))*(1+IFERROR(INDEX(#REF!,MATCH($D790,#REF!,0),MATCH(MONTH(BT791),#REF!,0)),0))*--(ROUND((BT791-$BH792)/30,0)&lt;12)+INDEX($I792:BS792,1,MATCH(EDATE(BT791,-12),$I791:BS791,0))*(1+BT$2)*--(ROUND((BT791-$BH792)/30,0)&gt;=12))*(1+INDEX(#REF!,1,MATCH(BT791,#REF!,0)))*(1+$BJ792*--($BK792&lt;=BT791))</f>
        <v>#REF!</v>
      </c>
      <c r="BU792" s="4" t="e">
        <f t="array" ref="BU792">($BF792*(1+INDEX(#REF!,MATCH($D790,#REF!,0),COUNTIF(#REF!,"&lt;="&amp;BU790)))*(1+IFERROR(INDEX(#REF!,MATCH($D790,#REF!,0),MATCH(MONTH(BU791),#REF!,0)),0))*--(ROUND((BU791-$BH792)/30,0)&lt;12)+INDEX($I792:BT792,1,MATCH(EDATE(BU791,-12),$I791:BT791,0))*(1+BU$2)*--(ROUND((BU791-$BH792)/30,0)&gt;=12))*(1+INDEX(#REF!,1,MATCH(BU791,#REF!,0)))*(1+$BJ792*--($BK792&lt;=BU791))</f>
        <v>#REF!</v>
      </c>
      <c r="BV792" s="4" t="e">
        <f t="array" ref="BV792">($BF792*(1+INDEX(#REF!,MATCH($D790,#REF!,0),COUNTIF(#REF!,"&lt;="&amp;BV790)))*(1+IFERROR(INDEX(#REF!,MATCH($D790,#REF!,0),MATCH(MONTH(BV791),#REF!,0)),0))*--(ROUND((BV791-$BH792)/30,0)&lt;12)+INDEX($I792:BU792,1,MATCH(EDATE(BV791,-12),$I791:BU791,0))*(1+BV$2)*--(ROUND((BV791-$BH792)/30,0)&gt;=12))*(1+INDEX(#REF!,1,MATCH(BV791,#REF!,0)))*(1+$BJ792*--($BK792&lt;=BV791))</f>
        <v>#REF!</v>
      </c>
      <c r="BW792" s="4" t="e">
        <f t="array" ref="BW792">($BF792*(1+INDEX(#REF!,MATCH($D790,#REF!,0),COUNTIF(#REF!,"&lt;="&amp;BW790)))*(1+IFERROR(INDEX(#REF!,MATCH($D790,#REF!,0),MATCH(MONTH(BW791),#REF!,0)),0))*--(ROUND((BW791-$BH792)/30,0)&lt;12)+INDEX($I792:BV792,1,MATCH(EDATE(BW791,-12),$I791:BV791,0))*(1+BW$2)*--(ROUND((BW791-$BH792)/30,0)&gt;=12))*(1+INDEX(#REF!,1,MATCH(BW791,#REF!,0)))*(1+$BJ792*--($BK792&lt;=BW791))</f>
        <v>#REF!</v>
      </c>
      <c r="BX792" s="4" t="e">
        <f t="array" ref="BX792">($BF792*(1+INDEX(#REF!,MATCH($D790,#REF!,0),COUNTIF(#REF!,"&lt;="&amp;BX790)))*(1+IFERROR(INDEX(#REF!,MATCH($D790,#REF!,0),MATCH(MONTH(BX791),#REF!,0)),0))*--(ROUND((BX791-$BH792)/30,0)&lt;12)+INDEX($I792:BW792,1,MATCH(EDATE(BX791,-12),$I791:BW791,0))*(1+BX$2)*--(ROUND((BX791-$BH792)/30,0)&gt;=12))*(1+INDEX(#REF!,1,MATCH(BX791,#REF!,0)))*(1+$BJ792*--($BK792&lt;=BX791))</f>
        <v>#REF!</v>
      </c>
      <c r="BY792" s="60"/>
      <c r="BZ792" s="4" t="e">
        <f t="shared" ref="BZ792:BZ809" si="2484">SUM(BM792:BX792)</f>
        <v>#REF!</v>
      </c>
      <c r="CA792" s="6" t="e">
        <f>BZ792/BZ792</f>
        <v>#REF!</v>
      </c>
      <c r="CB792" s="60"/>
      <c r="CC792" s="4" t="e">
        <f t="array" ref="CC792">($BF792*(1+INDEX(#REF!,MATCH($D790,#REF!,0),COUNTIF(#REF!,"&lt;="&amp;CC790)))*(1+IFERROR(INDEX(#REF!,MATCH($D790,#REF!,0),MATCH(MONTH(CC791),#REF!,0)),0))*--(ROUND((CC791-$BH792)/30,0)&lt;18)+INDEX($I792:CB792,1,MATCH(EDATE(CC791,-12),$I791:CB791,0))*(1+CC$2)*--(ROUND((CC791-$BH792)/30,0)&gt;=18))*(1+INDEX(#REF!,1,MATCH(CC791,#REF!,0)))*(1+$BJ792*--($BK792&lt;=CC791))</f>
        <v>#REF!</v>
      </c>
      <c r="CD792" s="4" t="e">
        <f t="array" ref="CD792">($BF792*(1+INDEX(#REF!,MATCH($D790,#REF!,0),COUNTIF(#REF!,"&lt;="&amp;CD790)))*(1+IFERROR(INDEX(#REF!,MATCH($D790,#REF!,0),MATCH(MONTH(CD791),#REF!,0)),0))*--(ROUND((CD791-$BH792)/30,0)&lt;18)+INDEX($I792:CC792,1,MATCH(EDATE(CD791,-12),$I791:CC791,0))*(1+CD$2)*--(ROUND((CD791-$BH792)/30,0)&gt;=18))*(1+INDEX(#REF!,1,MATCH(CD791,#REF!,0)))*(1+$BJ792*--($BK792&lt;=CD791))</f>
        <v>#REF!</v>
      </c>
      <c r="CE792" s="4" t="e">
        <f t="array" ref="CE792">($BF792*(1+INDEX(#REF!,MATCH($D790,#REF!,0),COUNTIF(#REF!,"&lt;="&amp;CE790)))*(1+IFERROR(INDEX(#REF!,MATCH($D790,#REF!,0),MATCH(MONTH(CE791),#REF!,0)),0))*--(ROUND((CE791-$BH792)/30,0)&lt;18)+INDEX($I792:CD792,1,MATCH(EDATE(CE791,-12),$I791:CD791,0))*(1+CE$2)*--(ROUND((CE791-$BH792)/30,0)&gt;=18))*(1+INDEX(#REF!,1,MATCH(CE791,#REF!,0)))*(1+$BJ792*--($BK792&lt;=CE791))</f>
        <v>#REF!</v>
      </c>
      <c r="CF792" s="4" t="e">
        <f t="array" ref="CF792">($BF792*(1+INDEX(#REF!,MATCH($D790,#REF!,0),COUNTIF(#REF!,"&lt;="&amp;CF790)))*(1+IFERROR(INDEX(#REF!,MATCH($D790,#REF!,0),MATCH(MONTH(CF791),#REF!,0)),0))*--(ROUND((CF791-$BH792)/30,0)&lt;18)+INDEX($I792:CE792,1,MATCH(EDATE(CF791,-12),$I791:CE791,0))*(1+CF$2)*--(ROUND((CF791-$BH792)/30,0)&gt;=18))*(1+INDEX(#REF!,1,MATCH(CF791,#REF!,0)))*(1+$BJ792*--($BK792&lt;=CF791))</f>
        <v>#REF!</v>
      </c>
      <c r="CG792" s="4" t="e">
        <f t="array" ref="CG792">($BF792*(1+INDEX(#REF!,MATCH($D790,#REF!,0),COUNTIF(#REF!,"&lt;="&amp;CG790)))*(1+IFERROR(INDEX(#REF!,MATCH($D790,#REF!,0),MATCH(MONTH(CG791),#REF!,0)),0))*--(ROUND((CG791-$BH792)/30,0)&lt;18)+INDEX($I792:CF792,1,MATCH(EDATE(CG791,-12),$I791:CF791,0))*(1+CG$2)*--(ROUND((CG791-$BH792)/30,0)&gt;=18))*(1+INDEX(#REF!,1,MATCH(CG791,#REF!,0)))*(1+$BJ792*--($BK792&lt;=CG791))</f>
        <v>#REF!</v>
      </c>
      <c r="CH792" s="4" t="e">
        <f t="array" ref="CH792">($BF792*(1+INDEX(#REF!,MATCH($D790,#REF!,0),COUNTIF(#REF!,"&lt;="&amp;CH790)))*(1+IFERROR(INDEX(#REF!,MATCH($D790,#REF!,0),MATCH(MONTH(CH791),#REF!,0)),0))*--(ROUND((CH791-$BH792)/30,0)&lt;18)+INDEX($I792:CG792,1,MATCH(EDATE(CH791,-12),$I791:CG791,0))*(1+CH$2)*--(ROUND((CH791-$BH792)/30,0)&gt;=18))*(1+INDEX(#REF!,1,MATCH(CH791,#REF!,0)))*(1+$BJ792*--($BK792&lt;=CH791))</f>
        <v>#REF!</v>
      </c>
      <c r="CI792" s="4" t="e">
        <f t="array" ref="CI792">($BF792*(1+INDEX(#REF!,MATCH($D790,#REF!,0),COUNTIF(#REF!,"&lt;="&amp;CI790)))*(1+IFERROR(INDEX(#REF!,MATCH($D790,#REF!,0),MATCH(MONTH(CI791),#REF!,0)),0))*--(ROUND((CI791-$BH792)/30,0)&lt;18)+INDEX($I792:CH792,1,MATCH(EDATE(CI791,-12),$I791:CH791,0))*(1+CI$2)*--(ROUND((CI791-$BH792)/30,0)&gt;=18))*(1+INDEX(#REF!,1,MATCH(CI791,#REF!,0)))*(1+$BJ792*--($BK792&lt;=CI791))</f>
        <v>#REF!</v>
      </c>
      <c r="CJ792" s="4" t="e">
        <f t="array" ref="CJ792">($BF792*(1+INDEX(#REF!,MATCH($D790,#REF!,0),COUNTIF(#REF!,"&lt;="&amp;CJ790)))*(1+IFERROR(INDEX(#REF!,MATCH($D790,#REF!,0),MATCH(MONTH(CJ791),#REF!,0)),0))*--(ROUND((CJ791-$BH792)/30,0)&lt;18)+INDEX($I792:CI792,1,MATCH(EDATE(CJ791,-12),$I791:CI791,0))*(1+CJ$2)*--(ROUND((CJ791-$BH792)/30,0)&gt;=18))*(1+INDEX(#REF!,1,MATCH(CJ791,#REF!,0)))*(1+$BJ792*--($BK792&lt;=CJ791))</f>
        <v>#REF!</v>
      </c>
      <c r="CK792" s="4" t="e">
        <f t="array" ref="CK792">($BF792*(1+INDEX(#REF!,MATCH($D790,#REF!,0),COUNTIF(#REF!,"&lt;="&amp;CK790)))*(1+IFERROR(INDEX(#REF!,MATCH($D790,#REF!,0),MATCH(MONTH(CK791),#REF!,0)),0))*--(ROUND((CK791-$BH792)/30,0)&lt;18)+INDEX($I792:CJ792,1,MATCH(EDATE(CK791,-12),$I791:CJ791,0))*(1+CK$2)*--(ROUND((CK791-$BH792)/30,0)&gt;=18))*(1+INDEX(#REF!,1,MATCH(CK791,#REF!,0)))*(1+$BJ792*--($BK792&lt;=CK791))</f>
        <v>#REF!</v>
      </c>
      <c r="CL792" s="4" t="e">
        <f t="array" ref="CL792">($BF792*(1+INDEX(#REF!,MATCH($D790,#REF!,0),COUNTIF(#REF!,"&lt;="&amp;CL790)))*(1+IFERROR(INDEX(#REF!,MATCH($D790,#REF!,0),MATCH(MONTH(CL791),#REF!,0)),0))*--(ROUND((CL791-$BH792)/30,0)&lt;18)+INDEX($I792:CK792,1,MATCH(EDATE(CL791,-12),$I791:CK791,0))*(1+CL$2)*--(ROUND((CL791-$BH792)/30,0)&gt;=18))*(1+INDEX(#REF!,1,MATCH(CL791,#REF!,0)))*(1+$BJ792*--($BK792&lt;=CL791))</f>
        <v>#REF!</v>
      </c>
      <c r="CM792" s="4" t="e">
        <f t="array" ref="CM792">($BF792*(1+INDEX(#REF!,MATCH($D790,#REF!,0),COUNTIF(#REF!,"&lt;="&amp;CM790)))*(1+IFERROR(INDEX(#REF!,MATCH($D790,#REF!,0),MATCH(MONTH(CM791),#REF!,0)),0))*--(ROUND((CM791-$BH792)/30,0)&lt;18)+INDEX($I792:CL792,1,MATCH(EDATE(CM791,-12),$I791:CL791,0))*(1+CM$2)*--(ROUND((CM791-$BH792)/30,0)&gt;=18))*(1+INDEX(#REF!,1,MATCH(CM791,#REF!,0)))*(1+$BJ792*--($BK792&lt;=CM791))</f>
        <v>#REF!</v>
      </c>
      <c r="CN792" s="4" t="e">
        <f t="array" ref="CN792">($BF792*(1+INDEX(#REF!,MATCH($D790,#REF!,0),COUNTIF(#REF!,"&lt;="&amp;CN790)))*(1+IFERROR(INDEX(#REF!,MATCH($D790,#REF!,0),MATCH(MONTH(CN791),#REF!,0)),0))*--(ROUND((CN791-$BH792)/30,0)&lt;18)+INDEX($I792:CM792,1,MATCH(EDATE(CN791,-12),$I791:CM791,0))*(1+CN$2)*--(ROUND((CN791-$BH792)/30,0)&gt;=18))*(1+INDEX(#REF!,1,MATCH(CN791,#REF!,0)))*(1+$BJ792*--($BK792&lt;=CN791))</f>
        <v>#REF!</v>
      </c>
      <c r="CO792" s="60"/>
      <c r="CP792" s="4" t="e">
        <f t="shared" ref="CP792:CP809" si="2485">SUM(CC792:CN792)</f>
        <v>#REF!</v>
      </c>
      <c r="CQ792" s="6" t="e">
        <f>CP792/CP792</f>
        <v>#REF!</v>
      </c>
    </row>
    <row r="793" spans="1:95" ht="10.5" customHeight="1" x14ac:dyDescent="0.25">
      <c r="A793" s="70" t="str">
        <f t="shared" si="2480"/>
        <v>DespesaImpostos sobre receita</v>
      </c>
      <c r="B793" s="70" t="s">
        <v>53</v>
      </c>
      <c r="C793" s="70"/>
      <c r="D793" s="81" t="s">
        <v>54</v>
      </c>
      <c r="E793" s="81" t="e">
        <f>D790</f>
        <v>#REF!</v>
      </c>
      <c r="F793" s="60"/>
      <c r="G793" s="88">
        <v>-6.3411034382427501E-3</v>
      </c>
      <c r="H793" s="60"/>
      <c r="I793" s="83" t="e">
        <f t="shared" ref="I793:T793" si="2486">SUM(I794:I796)</f>
        <v>#REF!</v>
      </c>
      <c r="J793" s="83" t="e">
        <f t="shared" si="2486"/>
        <v>#REF!</v>
      </c>
      <c r="K793" s="83" t="e">
        <f t="shared" si="2486"/>
        <v>#REF!</v>
      </c>
      <c r="L793" s="83" t="e">
        <f t="shared" si="2486"/>
        <v>#REF!</v>
      </c>
      <c r="M793" s="83" t="e">
        <f t="shared" si="2486"/>
        <v>#REF!</v>
      </c>
      <c r="N793" s="83" t="e">
        <f t="shared" si="2486"/>
        <v>#REF!</v>
      </c>
      <c r="O793" s="83" t="e">
        <f t="shared" si="2486"/>
        <v>#REF!</v>
      </c>
      <c r="P793" s="83" t="e">
        <f t="shared" si="2486"/>
        <v>#REF!</v>
      </c>
      <c r="Q793" s="83" t="e">
        <f t="shared" si="2486"/>
        <v>#REF!</v>
      </c>
      <c r="R793" s="83" t="e">
        <f t="shared" si="2486"/>
        <v>#REF!</v>
      </c>
      <c r="S793" s="83" t="e">
        <f t="shared" si="2486"/>
        <v>#REF!</v>
      </c>
      <c r="T793" s="83" t="e">
        <f t="shared" si="2486"/>
        <v>#REF!</v>
      </c>
      <c r="U793" s="60"/>
      <c r="V793" s="83" t="e">
        <f t="shared" si="2481"/>
        <v>#REF!</v>
      </c>
      <c r="W793" s="88" t="e">
        <f>V793/V792</f>
        <v>#REF!</v>
      </c>
      <c r="X793" s="60"/>
      <c r="Y793" s="83" t="e">
        <f t="shared" ref="Y793:AJ793" si="2487">SUM(Y794:Y796)</f>
        <v>#REF!</v>
      </c>
      <c r="Z793" s="83" t="e">
        <f t="shared" si="2487"/>
        <v>#REF!</v>
      </c>
      <c r="AA793" s="83" t="e">
        <f t="shared" si="2487"/>
        <v>#REF!</v>
      </c>
      <c r="AB793" s="83" t="e">
        <f t="shared" si="2487"/>
        <v>#REF!</v>
      </c>
      <c r="AC793" s="83" t="e">
        <f t="shared" si="2487"/>
        <v>#REF!</v>
      </c>
      <c r="AD793" s="83" t="e">
        <f t="shared" si="2487"/>
        <v>#REF!</v>
      </c>
      <c r="AE793" s="83" t="e">
        <f t="shared" si="2487"/>
        <v>#REF!</v>
      </c>
      <c r="AF793" s="83" t="e">
        <f t="shared" si="2487"/>
        <v>#REF!</v>
      </c>
      <c r="AG793" s="83" t="e">
        <f t="shared" si="2487"/>
        <v>#REF!</v>
      </c>
      <c r="AH793" s="83" t="e">
        <f t="shared" si="2487"/>
        <v>#REF!</v>
      </c>
      <c r="AI793" s="83" t="e">
        <f t="shared" si="2487"/>
        <v>#REF!</v>
      </c>
      <c r="AJ793" s="83" t="e">
        <f t="shared" si="2487"/>
        <v>#REF!</v>
      </c>
      <c r="AK793" s="60"/>
      <c r="AL793" s="83" t="e">
        <f t="shared" si="2482"/>
        <v>#REF!</v>
      </c>
      <c r="AM793" s="88" t="e">
        <f>AL793/AL792</f>
        <v>#REF!</v>
      </c>
      <c r="AN793" s="60" t="e">
        <f>D790&amp;D793</f>
        <v>#REF!</v>
      </c>
      <c r="AO793" s="83" t="e">
        <f t="shared" ref="AO793:AZ793" si="2488">SUM(AO794:AO796)</f>
        <v>#REF!</v>
      </c>
      <c r="AP793" s="83" t="e">
        <f t="shared" si="2488"/>
        <v>#REF!</v>
      </c>
      <c r="AQ793" s="83" t="e">
        <f t="shared" si="2488"/>
        <v>#REF!</v>
      </c>
      <c r="AR793" s="83" t="e">
        <f t="shared" si="2488"/>
        <v>#REF!</v>
      </c>
      <c r="AS793" s="83" t="e">
        <f t="shared" si="2488"/>
        <v>#REF!</v>
      </c>
      <c r="AT793" s="83" t="e">
        <f t="shared" si="2488"/>
        <v>#REF!</v>
      </c>
      <c r="AU793" s="83" t="e">
        <f t="shared" si="2488"/>
        <v>#REF!</v>
      </c>
      <c r="AV793" s="83" t="e">
        <f t="shared" si="2488"/>
        <v>#REF!</v>
      </c>
      <c r="AW793" s="83" t="e">
        <f t="shared" si="2488"/>
        <v>#REF!</v>
      </c>
      <c r="AX793" s="83" t="e">
        <f t="shared" si="2488"/>
        <v>#REF!</v>
      </c>
      <c r="AY793" s="83" t="e">
        <f t="shared" si="2488"/>
        <v>#REF!</v>
      </c>
      <c r="AZ793" s="83" t="e">
        <f t="shared" si="2488"/>
        <v>#REF!</v>
      </c>
      <c r="BA793" s="60"/>
      <c r="BB793" s="83" t="e">
        <f t="shared" si="2483"/>
        <v>#REF!</v>
      </c>
      <c r="BC793" s="88" t="e">
        <f>BB793/BB792</f>
        <v>#REF!</v>
      </c>
      <c r="BD793" s="60"/>
      <c r="BE793" s="83"/>
      <c r="BF793" s="116"/>
      <c r="BG793" s="116"/>
      <c r="BH793" s="117"/>
      <c r="BI793" s="117"/>
      <c r="BJ793" s="117"/>
      <c r="BK793" s="117"/>
      <c r="BL793" s="60"/>
      <c r="BM793" s="83" t="e">
        <f t="shared" ref="BM793:BX793" si="2489">SUM(BM794:BM796)</f>
        <v>#REF!</v>
      </c>
      <c r="BN793" s="83" t="e">
        <f t="shared" si="2489"/>
        <v>#REF!</v>
      </c>
      <c r="BO793" s="83" t="e">
        <f t="shared" si="2489"/>
        <v>#REF!</v>
      </c>
      <c r="BP793" s="83" t="e">
        <f t="shared" si="2489"/>
        <v>#REF!</v>
      </c>
      <c r="BQ793" s="83" t="e">
        <f t="shared" si="2489"/>
        <v>#REF!</v>
      </c>
      <c r="BR793" s="83" t="e">
        <f t="shared" si="2489"/>
        <v>#REF!</v>
      </c>
      <c r="BS793" s="83" t="e">
        <f t="shared" si="2489"/>
        <v>#REF!</v>
      </c>
      <c r="BT793" s="83" t="e">
        <f t="shared" si="2489"/>
        <v>#REF!</v>
      </c>
      <c r="BU793" s="83" t="e">
        <f t="shared" si="2489"/>
        <v>#REF!</v>
      </c>
      <c r="BV793" s="83" t="e">
        <f t="shared" si="2489"/>
        <v>#REF!</v>
      </c>
      <c r="BW793" s="83" t="e">
        <f t="shared" si="2489"/>
        <v>#REF!</v>
      </c>
      <c r="BX793" s="83" t="e">
        <f t="shared" si="2489"/>
        <v>#REF!</v>
      </c>
      <c r="BY793" s="60"/>
      <c r="BZ793" s="83" t="e">
        <f t="shared" si="2484"/>
        <v>#REF!</v>
      </c>
      <c r="CA793" s="88" t="e">
        <f>BZ793/BZ792</f>
        <v>#REF!</v>
      </c>
      <c r="CB793" s="60"/>
      <c r="CC793" s="83" t="e">
        <f t="shared" ref="CC793:CN793" si="2490">SUM(CC794:CC796)</f>
        <v>#REF!</v>
      </c>
      <c r="CD793" s="83" t="e">
        <f t="shared" si="2490"/>
        <v>#REF!</v>
      </c>
      <c r="CE793" s="83" t="e">
        <f t="shared" si="2490"/>
        <v>#REF!</v>
      </c>
      <c r="CF793" s="83" t="e">
        <f t="shared" si="2490"/>
        <v>#REF!</v>
      </c>
      <c r="CG793" s="83" t="e">
        <f t="shared" si="2490"/>
        <v>#REF!</v>
      </c>
      <c r="CH793" s="83" t="e">
        <f t="shared" si="2490"/>
        <v>#REF!</v>
      </c>
      <c r="CI793" s="83" t="e">
        <f t="shared" si="2490"/>
        <v>#REF!</v>
      </c>
      <c r="CJ793" s="83" t="e">
        <f t="shared" si="2490"/>
        <v>#REF!</v>
      </c>
      <c r="CK793" s="83" t="e">
        <f t="shared" si="2490"/>
        <v>#REF!</v>
      </c>
      <c r="CL793" s="83" t="e">
        <f t="shared" si="2490"/>
        <v>#REF!</v>
      </c>
      <c r="CM793" s="83" t="e">
        <f t="shared" si="2490"/>
        <v>#REF!</v>
      </c>
      <c r="CN793" s="83" t="e">
        <f t="shared" si="2490"/>
        <v>#REF!</v>
      </c>
      <c r="CO793" s="60"/>
      <c r="CP793" s="83" t="e">
        <f t="shared" si="2485"/>
        <v>#REF!</v>
      </c>
      <c r="CQ793" s="88" t="e">
        <f>CP793/CP792</f>
        <v>#REF!</v>
      </c>
    </row>
    <row r="794" spans="1:95" ht="10.5" customHeight="1" outlineLevel="1" x14ac:dyDescent="0.25">
      <c r="A794" s="70" t="str">
        <f t="shared" si="2480"/>
        <v>DespesaICMS</v>
      </c>
      <c r="B794" s="70" t="s">
        <v>53</v>
      </c>
      <c r="C794" s="70" t="s">
        <v>55</v>
      </c>
      <c r="D794" s="60" t="s">
        <v>55</v>
      </c>
      <c r="E794" s="60" t="e">
        <f>D790</f>
        <v>#REF!</v>
      </c>
      <c r="F794" s="60"/>
      <c r="G794" s="62">
        <v>0</v>
      </c>
      <c r="H794" s="60"/>
      <c r="I794" s="67" t="e">
        <f t="shared" ref="I794:T794" si="2491">((I792*$G794*--(AND($BF794=0,$BG794=0))+$BF794+I792*$BG794)*--(I$3&gt;=$BH794))*(1+$BJ794*--(I$3&gt;=$BK794))*--(IFERROR(MOD(MONTH(I$3),$BI794),0)=0)</f>
        <v>#REF!</v>
      </c>
      <c r="J794" s="67" t="e">
        <f t="shared" si="2491"/>
        <v>#REF!</v>
      </c>
      <c r="K794" s="67" t="e">
        <f t="shared" si="2491"/>
        <v>#REF!</v>
      </c>
      <c r="L794" s="67" t="e">
        <f t="shared" si="2491"/>
        <v>#REF!</v>
      </c>
      <c r="M794" s="67" t="e">
        <f t="shared" si="2491"/>
        <v>#REF!</v>
      </c>
      <c r="N794" s="67" t="e">
        <f t="shared" si="2491"/>
        <v>#REF!</v>
      </c>
      <c r="O794" s="67" t="e">
        <f t="shared" si="2491"/>
        <v>#REF!</v>
      </c>
      <c r="P794" s="67" t="e">
        <f t="shared" si="2491"/>
        <v>#REF!</v>
      </c>
      <c r="Q794" s="67" t="e">
        <f t="shared" si="2491"/>
        <v>#REF!</v>
      </c>
      <c r="R794" s="67" t="e">
        <f t="shared" si="2491"/>
        <v>#REF!</v>
      </c>
      <c r="S794" s="67" t="e">
        <f t="shared" si="2491"/>
        <v>#REF!</v>
      </c>
      <c r="T794" s="67" t="e">
        <f t="shared" si="2491"/>
        <v>#REF!</v>
      </c>
      <c r="U794" s="60"/>
      <c r="V794" s="87" t="e">
        <f t="shared" si="2481"/>
        <v>#REF!</v>
      </c>
      <c r="W794" s="62" t="e">
        <f>V794/V792</f>
        <v>#REF!</v>
      </c>
      <c r="X794" s="60"/>
      <c r="Y794" s="67" t="e">
        <f t="shared" ref="Y794:AJ794" si="2492">((Y799*$G794*--(AND($BF794=0,$BG794=0))+$BF794+Y799*$BG794)*--(Y$3&gt;=$BH794))*(1+$BJ794*--(Y$3&gt;=$BK794))*--(IFERROR(MOD(MONTH(Y$3),$BI794),0)=0)</f>
        <v>#REF!</v>
      </c>
      <c r="Z794" s="67" t="e">
        <f t="shared" si="2492"/>
        <v>#REF!</v>
      </c>
      <c r="AA794" s="67" t="e">
        <f t="shared" si="2492"/>
        <v>#REF!</v>
      </c>
      <c r="AB794" s="67" t="e">
        <f t="shared" si="2492"/>
        <v>#REF!</v>
      </c>
      <c r="AC794" s="67" t="e">
        <f t="shared" si="2492"/>
        <v>#REF!</v>
      </c>
      <c r="AD794" s="67" t="e">
        <f t="shared" si="2492"/>
        <v>#REF!</v>
      </c>
      <c r="AE794" s="67" t="e">
        <f t="shared" si="2492"/>
        <v>#REF!</v>
      </c>
      <c r="AF794" s="67" t="e">
        <f t="shared" si="2492"/>
        <v>#REF!</v>
      </c>
      <c r="AG794" s="67" t="e">
        <f t="shared" si="2492"/>
        <v>#REF!</v>
      </c>
      <c r="AH794" s="67" t="e">
        <f t="shared" si="2492"/>
        <v>#REF!</v>
      </c>
      <c r="AI794" s="67" t="e">
        <f t="shared" si="2492"/>
        <v>#REF!</v>
      </c>
      <c r="AJ794" s="67" t="e">
        <f t="shared" si="2492"/>
        <v>#REF!</v>
      </c>
      <c r="AK794" s="60"/>
      <c r="AL794" s="87" t="e">
        <f t="shared" si="2482"/>
        <v>#REF!</v>
      </c>
      <c r="AM794" s="62" t="e">
        <f>AL794/AL792</f>
        <v>#REF!</v>
      </c>
      <c r="AN794" s="60" t="e">
        <f>D790&amp;D794</f>
        <v>#REF!</v>
      </c>
      <c r="AO794" s="67" t="e">
        <f t="shared" ref="AO794:AZ794" si="2493">((AO799*$G794*--(AND($BF794=0,$BG794=0))+$BF794+AO799*$BG794)*--(AO$3&gt;=$BH794))*(1+$BJ794*--(AO$3&gt;=$BK794))*--(IFERROR(MOD(MONTH(AO$3),$BI794),0)=0)</f>
        <v>#REF!</v>
      </c>
      <c r="AP794" s="67" t="e">
        <f t="shared" si="2493"/>
        <v>#REF!</v>
      </c>
      <c r="AQ794" s="67" t="e">
        <f t="shared" si="2493"/>
        <v>#REF!</v>
      </c>
      <c r="AR794" s="67" t="e">
        <f t="shared" si="2493"/>
        <v>#REF!</v>
      </c>
      <c r="AS794" s="67" t="e">
        <f t="shared" si="2493"/>
        <v>#REF!</v>
      </c>
      <c r="AT794" s="67" t="e">
        <f t="shared" si="2493"/>
        <v>#REF!</v>
      </c>
      <c r="AU794" s="67" t="e">
        <f t="shared" si="2493"/>
        <v>#REF!</v>
      </c>
      <c r="AV794" s="67" t="e">
        <f t="shared" si="2493"/>
        <v>#REF!</v>
      </c>
      <c r="AW794" s="67" t="e">
        <f t="shared" si="2493"/>
        <v>#REF!</v>
      </c>
      <c r="AX794" s="67" t="e">
        <f t="shared" si="2493"/>
        <v>#REF!</v>
      </c>
      <c r="AY794" s="67" t="e">
        <f t="shared" si="2493"/>
        <v>#REF!</v>
      </c>
      <c r="AZ794" s="67" t="e">
        <f t="shared" si="2493"/>
        <v>#REF!</v>
      </c>
      <c r="BA794" s="60"/>
      <c r="BB794" s="87" t="e">
        <f t="shared" si="2483"/>
        <v>#REF!</v>
      </c>
      <c r="BC794" s="62" t="e">
        <f>BB794/BB792</f>
        <v>#REF!</v>
      </c>
      <c r="BD794" s="60"/>
      <c r="BE794" s="67"/>
      <c r="BF794" s="119"/>
      <c r="BG794" s="120" t="e">
        <f t="array" ref="BG794">INDEX(#REF!,MATCH($D790,#REF!,0),MATCH($D794,#REF!,0))</f>
        <v>#REF!</v>
      </c>
      <c r="BH794" s="121"/>
      <c r="BI794" s="121"/>
      <c r="BJ794" s="121"/>
      <c r="BK794" s="121"/>
      <c r="BL794" s="60"/>
      <c r="BM794" s="67" t="e">
        <f t="shared" ref="BM794:BX794" si="2494">((BM799*$G794*--(AND($BF794=0,$BG794=0))+$BF794+BM799*$BG794)*--(BM$3&gt;=$BH794))*(1+$BJ794*--(BM$3&gt;=$BK794))*--(IFERROR(MOD(MONTH(BM$3),$BI794),0)=0)</f>
        <v>#REF!</v>
      </c>
      <c r="BN794" s="67" t="e">
        <f t="shared" si="2494"/>
        <v>#REF!</v>
      </c>
      <c r="BO794" s="67" t="e">
        <f t="shared" si="2494"/>
        <v>#REF!</v>
      </c>
      <c r="BP794" s="67" t="e">
        <f t="shared" si="2494"/>
        <v>#REF!</v>
      </c>
      <c r="BQ794" s="67" t="e">
        <f t="shared" si="2494"/>
        <v>#REF!</v>
      </c>
      <c r="BR794" s="67" t="e">
        <f t="shared" si="2494"/>
        <v>#REF!</v>
      </c>
      <c r="BS794" s="67" t="e">
        <f t="shared" si="2494"/>
        <v>#REF!</v>
      </c>
      <c r="BT794" s="67" t="e">
        <f t="shared" si="2494"/>
        <v>#REF!</v>
      </c>
      <c r="BU794" s="67" t="e">
        <f t="shared" si="2494"/>
        <v>#REF!</v>
      </c>
      <c r="BV794" s="67" t="e">
        <f t="shared" si="2494"/>
        <v>#REF!</v>
      </c>
      <c r="BW794" s="67" t="e">
        <f t="shared" si="2494"/>
        <v>#REF!</v>
      </c>
      <c r="BX794" s="67" t="e">
        <f t="shared" si="2494"/>
        <v>#REF!</v>
      </c>
      <c r="BY794" s="60"/>
      <c r="BZ794" s="87" t="e">
        <f t="shared" si="2484"/>
        <v>#REF!</v>
      </c>
      <c r="CA794" s="62" t="e">
        <f>BZ794/BZ792</f>
        <v>#REF!</v>
      </c>
      <c r="CB794" s="60"/>
      <c r="CC794" s="67" t="e">
        <f t="shared" ref="CC794:CN794" si="2495">((CC799*$G794*--(AND($BF794=0,$BG794=0))+$BF794+CC799*$BG794)*--(CC$3&gt;=$BH794))*(1+$BJ794*--(CC$3&gt;=$BK794))*--(IFERROR(MOD(MONTH(CC$3),$BI794),0)=0)</f>
        <v>#REF!</v>
      </c>
      <c r="CD794" s="67" t="e">
        <f t="shared" si="2495"/>
        <v>#REF!</v>
      </c>
      <c r="CE794" s="67" t="e">
        <f t="shared" si="2495"/>
        <v>#REF!</v>
      </c>
      <c r="CF794" s="67" t="e">
        <f t="shared" si="2495"/>
        <v>#REF!</v>
      </c>
      <c r="CG794" s="67" t="e">
        <f t="shared" si="2495"/>
        <v>#REF!</v>
      </c>
      <c r="CH794" s="67" t="e">
        <f t="shared" si="2495"/>
        <v>#REF!</v>
      </c>
      <c r="CI794" s="67" t="e">
        <f t="shared" si="2495"/>
        <v>#REF!</v>
      </c>
      <c r="CJ794" s="67" t="e">
        <f t="shared" si="2495"/>
        <v>#REF!</v>
      </c>
      <c r="CK794" s="67" t="e">
        <f t="shared" si="2495"/>
        <v>#REF!</v>
      </c>
      <c r="CL794" s="67" t="e">
        <f t="shared" si="2495"/>
        <v>#REF!</v>
      </c>
      <c r="CM794" s="67" t="e">
        <f t="shared" si="2495"/>
        <v>#REF!</v>
      </c>
      <c r="CN794" s="67" t="e">
        <f t="shared" si="2495"/>
        <v>#REF!</v>
      </c>
      <c r="CO794" s="60"/>
      <c r="CP794" s="87" t="e">
        <f t="shared" si="2485"/>
        <v>#REF!</v>
      </c>
      <c r="CQ794" s="62" t="e">
        <f>CP794/CP792</f>
        <v>#REF!</v>
      </c>
    </row>
    <row r="795" spans="1:95" ht="10.5" customHeight="1" outlineLevel="1" x14ac:dyDescent="0.25">
      <c r="A795" s="70" t="str">
        <f t="shared" si="2480"/>
        <v>DespesaPIS/COFINS</v>
      </c>
      <c r="B795" s="70" t="s">
        <v>53</v>
      </c>
      <c r="C795" s="70" t="s">
        <v>56</v>
      </c>
      <c r="D795" s="60" t="s">
        <v>56</v>
      </c>
      <c r="E795" s="60" t="e">
        <f>D790</f>
        <v>#REF!</v>
      </c>
      <c r="F795" s="60"/>
      <c r="G795" s="62">
        <v>0</v>
      </c>
      <c r="H795" s="60"/>
      <c r="I795" s="67" t="e">
        <f t="shared" ref="I795:T795" si="2496">((I792*$G795*--(AND($BF795=0,$BG795=0))+$BF795+I792*$BG795)*--(I$3&gt;=$BH795))*(1+$BJ795*--(I$3&gt;=$BK795))*--(IFERROR(MOD(MONTH(I$3),$BI795),0)=0)</f>
        <v>#REF!</v>
      </c>
      <c r="J795" s="67" t="e">
        <f t="shared" si="2496"/>
        <v>#REF!</v>
      </c>
      <c r="K795" s="67" t="e">
        <f t="shared" si="2496"/>
        <v>#REF!</v>
      </c>
      <c r="L795" s="67" t="e">
        <f t="shared" si="2496"/>
        <v>#REF!</v>
      </c>
      <c r="M795" s="67" t="e">
        <f t="shared" si="2496"/>
        <v>#REF!</v>
      </c>
      <c r="N795" s="67" t="e">
        <f t="shared" si="2496"/>
        <v>#REF!</v>
      </c>
      <c r="O795" s="67" t="e">
        <f t="shared" si="2496"/>
        <v>#REF!</v>
      </c>
      <c r="P795" s="67" t="e">
        <f t="shared" si="2496"/>
        <v>#REF!</v>
      </c>
      <c r="Q795" s="67" t="e">
        <f t="shared" si="2496"/>
        <v>#REF!</v>
      </c>
      <c r="R795" s="67" t="e">
        <f t="shared" si="2496"/>
        <v>#REF!</v>
      </c>
      <c r="S795" s="67" t="e">
        <f t="shared" si="2496"/>
        <v>#REF!</v>
      </c>
      <c r="T795" s="67" t="e">
        <f t="shared" si="2496"/>
        <v>#REF!</v>
      </c>
      <c r="U795" s="60"/>
      <c r="V795" s="87" t="e">
        <f t="shared" si="2481"/>
        <v>#REF!</v>
      </c>
      <c r="W795" s="62" t="e">
        <f>V795/V792</f>
        <v>#REF!</v>
      </c>
      <c r="X795" s="60"/>
      <c r="Y795" s="67" t="e">
        <f t="shared" ref="Y795:AJ795" si="2497">((Y792*$G795*--(AND($BF795=0,$BG795=0))+$BF795+Y792*$BG795)*--(Y$3&gt;=$BH795))*(1+$BJ795*--(Y$3&gt;=$BK795))*--(IFERROR(MOD(MONTH(Y$3),$BI795),0)=0)</f>
        <v>#REF!</v>
      </c>
      <c r="Z795" s="67" t="e">
        <f t="shared" si="2497"/>
        <v>#REF!</v>
      </c>
      <c r="AA795" s="67" t="e">
        <f t="shared" si="2497"/>
        <v>#REF!</v>
      </c>
      <c r="AB795" s="67" t="e">
        <f t="shared" si="2497"/>
        <v>#REF!</v>
      </c>
      <c r="AC795" s="67" t="e">
        <f t="shared" si="2497"/>
        <v>#REF!</v>
      </c>
      <c r="AD795" s="67" t="e">
        <f t="shared" si="2497"/>
        <v>#REF!</v>
      </c>
      <c r="AE795" s="67" t="e">
        <f t="shared" si="2497"/>
        <v>#REF!</v>
      </c>
      <c r="AF795" s="67" t="e">
        <f t="shared" si="2497"/>
        <v>#REF!</v>
      </c>
      <c r="AG795" s="67" t="e">
        <f t="shared" si="2497"/>
        <v>#REF!</v>
      </c>
      <c r="AH795" s="67" t="e">
        <f t="shared" si="2497"/>
        <v>#REF!</v>
      </c>
      <c r="AI795" s="67" t="e">
        <f t="shared" si="2497"/>
        <v>#REF!</v>
      </c>
      <c r="AJ795" s="67" t="e">
        <f t="shared" si="2497"/>
        <v>#REF!</v>
      </c>
      <c r="AK795" s="60"/>
      <c r="AL795" s="87" t="e">
        <f t="shared" si="2482"/>
        <v>#REF!</v>
      </c>
      <c r="AM795" s="62" t="e">
        <f>AL795/AL792</f>
        <v>#REF!</v>
      </c>
      <c r="AN795" s="60" t="e">
        <f>D790&amp;D795</f>
        <v>#REF!</v>
      </c>
      <c r="AO795" s="67" t="e">
        <f t="shared" ref="AO795:AZ795" si="2498">((AO792*$G795*--(AND($BF795=0,$BG795=0))+$BF795+AO792*$BG795)*--(AO$3&gt;=$BH795))*(1+$BJ795*--(AO$3&gt;=$BK795))*--(IFERROR(MOD(MONTH(AO$3),$BI795),0)=0)</f>
        <v>#REF!</v>
      </c>
      <c r="AP795" s="67" t="e">
        <f t="shared" si="2498"/>
        <v>#REF!</v>
      </c>
      <c r="AQ795" s="67" t="e">
        <f t="shared" si="2498"/>
        <v>#REF!</v>
      </c>
      <c r="AR795" s="67" t="e">
        <f t="shared" si="2498"/>
        <v>#REF!</v>
      </c>
      <c r="AS795" s="67" t="e">
        <f t="shared" si="2498"/>
        <v>#REF!</v>
      </c>
      <c r="AT795" s="67" t="e">
        <f t="shared" si="2498"/>
        <v>#REF!</v>
      </c>
      <c r="AU795" s="67" t="e">
        <f t="shared" si="2498"/>
        <v>#REF!</v>
      </c>
      <c r="AV795" s="67" t="e">
        <f t="shared" si="2498"/>
        <v>#REF!</v>
      </c>
      <c r="AW795" s="67" t="e">
        <f t="shared" si="2498"/>
        <v>#REF!</v>
      </c>
      <c r="AX795" s="67" t="e">
        <f t="shared" si="2498"/>
        <v>#REF!</v>
      </c>
      <c r="AY795" s="67" t="e">
        <f t="shared" si="2498"/>
        <v>#REF!</v>
      </c>
      <c r="AZ795" s="67" t="e">
        <f t="shared" si="2498"/>
        <v>#REF!</v>
      </c>
      <c r="BA795" s="60"/>
      <c r="BB795" s="87" t="e">
        <f t="shared" si="2483"/>
        <v>#REF!</v>
      </c>
      <c r="BC795" s="62" t="e">
        <f>BB795/BB792</f>
        <v>#REF!</v>
      </c>
      <c r="BD795" s="60"/>
      <c r="BE795" s="67"/>
      <c r="BF795" s="119"/>
      <c r="BG795" s="119"/>
      <c r="BH795" s="121"/>
      <c r="BI795" s="121"/>
      <c r="BJ795" s="121"/>
      <c r="BK795" s="121"/>
      <c r="BL795" s="60"/>
      <c r="BM795" s="67" t="e">
        <f t="shared" ref="BM795:BX795" si="2499">((BM792*$G795*--(AND($BF795=0,$BG795=0))+$BF795+BM792*$BG795)*--(BM$3&gt;=$BH795))*(1+$BJ795*--(BM$3&gt;=$BK795))*--(IFERROR(MOD(MONTH(BM$3),$BI795),0)=0)</f>
        <v>#REF!</v>
      </c>
      <c r="BN795" s="67" t="e">
        <f t="shared" si="2499"/>
        <v>#REF!</v>
      </c>
      <c r="BO795" s="67" t="e">
        <f t="shared" si="2499"/>
        <v>#REF!</v>
      </c>
      <c r="BP795" s="67" t="e">
        <f t="shared" si="2499"/>
        <v>#REF!</v>
      </c>
      <c r="BQ795" s="67" t="e">
        <f t="shared" si="2499"/>
        <v>#REF!</v>
      </c>
      <c r="BR795" s="67" t="e">
        <f t="shared" si="2499"/>
        <v>#REF!</v>
      </c>
      <c r="BS795" s="67" t="e">
        <f t="shared" si="2499"/>
        <v>#REF!</v>
      </c>
      <c r="BT795" s="67" t="e">
        <f t="shared" si="2499"/>
        <v>#REF!</v>
      </c>
      <c r="BU795" s="67" t="e">
        <f t="shared" si="2499"/>
        <v>#REF!</v>
      </c>
      <c r="BV795" s="67" t="e">
        <f t="shared" si="2499"/>
        <v>#REF!</v>
      </c>
      <c r="BW795" s="67" t="e">
        <f t="shared" si="2499"/>
        <v>#REF!</v>
      </c>
      <c r="BX795" s="67" t="e">
        <f t="shared" si="2499"/>
        <v>#REF!</v>
      </c>
      <c r="BY795" s="60"/>
      <c r="BZ795" s="87" t="e">
        <f t="shared" si="2484"/>
        <v>#REF!</v>
      </c>
      <c r="CA795" s="62" t="e">
        <f>BZ795/BZ792</f>
        <v>#REF!</v>
      </c>
      <c r="CB795" s="60"/>
      <c r="CC795" s="67" t="e">
        <f t="shared" ref="CC795:CN795" si="2500">((CC792*$G795*--(AND($BF795=0,$BG795=0))+$BF795+CC792*$BG795)*--(CC$3&gt;=$BH795))*(1+$BJ795*--(CC$3&gt;=$BK795))*--(IFERROR(MOD(MONTH(CC$3),$BI795),0)=0)</f>
        <v>#REF!</v>
      </c>
      <c r="CD795" s="67" t="e">
        <f t="shared" si="2500"/>
        <v>#REF!</v>
      </c>
      <c r="CE795" s="67" t="e">
        <f t="shared" si="2500"/>
        <v>#REF!</v>
      </c>
      <c r="CF795" s="67" t="e">
        <f t="shared" si="2500"/>
        <v>#REF!</v>
      </c>
      <c r="CG795" s="67" t="e">
        <f t="shared" si="2500"/>
        <v>#REF!</v>
      </c>
      <c r="CH795" s="67" t="e">
        <f t="shared" si="2500"/>
        <v>#REF!</v>
      </c>
      <c r="CI795" s="67" t="e">
        <f t="shared" si="2500"/>
        <v>#REF!</v>
      </c>
      <c r="CJ795" s="67" t="e">
        <f t="shared" si="2500"/>
        <v>#REF!</v>
      </c>
      <c r="CK795" s="67" t="e">
        <f t="shared" si="2500"/>
        <v>#REF!</v>
      </c>
      <c r="CL795" s="67" t="e">
        <f t="shared" si="2500"/>
        <v>#REF!</v>
      </c>
      <c r="CM795" s="67" t="e">
        <f t="shared" si="2500"/>
        <v>#REF!</v>
      </c>
      <c r="CN795" s="67" t="e">
        <f t="shared" si="2500"/>
        <v>#REF!</v>
      </c>
      <c r="CO795" s="60"/>
      <c r="CP795" s="87" t="e">
        <f t="shared" si="2485"/>
        <v>#REF!</v>
      </c>
      <c r="CQ795" s="62" t="e">
        <f>CP795/CP792</f>
        <v>#REF!</v>
      </c>
    </row>
    <row r="796" spans="1:95" ht="10.5" customHeight="1" outlineLevel="1" x14ac:dyDescent="0.25">
      <c r="A796" s="70" t="str">
        <f t="shared" si="2480"/>
        <v>DespesaDIFAL + FCP</v>
      </c>
      <c r="B796" s="70" t="s">
        <v>53</v>
      </c>
      <c r="C796" s="70" t="s">
        <v>251</v>
      </c>
      <c r="D796" s="60" t="s">
        <v>57</v>
      </c>
      <c r="E796" s="60" t="e">
        <f>D790</f>
        <v>#REF!</v>
      </c>
      <c r="F796" s="60"/>
      <c r="G796" s="62">
        <v>0</v>
      </c>
      <c r="H796" s="60"/>
      <c r="I796" s="67" t="e">
        <f t="shared" ref="I796:T796" si="2501">((I792*$G796*--(AND($BF796=0,$BG796=0))+$BF796+I792*$BG796)*--(I$3&gt;=$BH796))*(1+$BJ796*--(I$3&gt;=$BK796))*--(IFERROR(MOD(MONTH(I$3),$BI796),0)=0)</f>
        <v>#REF!</v>
      </c>
      <c r="J796" s="67" t="e">
        <f t="shared" si="2501"/>
        <v>#REF!</v>
      </c>
      <c r="K796" s="67" t="e">
        <f t="shared" si="2501"/>
        <v>#REF!</v>
      </c>
      <c r="L796" s="67" t="e">
        <f t="shared" si="2501"/>
        <v>#REF!</v>
      </c>
      <c r="M796" s="67" t="e">
        <f t="shared" si="2501"/>
        <v>#REF!</v>
      </c>
      <c r="N796" s="67" t="e">
        <f t="shared" si="2501"/>
        <v>#REF!</v>
      </c>
      <c r="O796" s="67" t="e">
        <f t="shared" si="2501"/>
        <v>#REF!</v>
      </c>
      <c r="P796" s="67" t="e">
        <f t="shared" si="2501"/>
        <v>#REF!</v>
      </c>
      <c r="Q796" s="67" t="e">
        <f t="shared" si="2501"/>
        <v>#REF!</v>
      </c>
      <c r="R796" s="67" t="e">
        <f t="shared" si="2501"/>
        <v>#REF!</v>
      </c>
      <c r="S796" s="67" t="e">
        <f t="shared" si="2501"/>
        <v>#REF!</v>
      </c>
      <c r="T796" s="67" t="e">
        <f t="shared" si="2501"/>
        <v>#REF!</v>
      </c>
      <c r="U796" s="60"/>
      <c r="V796" s="87" t="e">
        <f t="shared" si="2481"/>
        <v>#REF!</v>
      </c>
      <c r="W796" s="62" t="e">
        <f>V796/V792</f>
        <v>#REF!</v>
      </c>
      <c r="X796" s="60"/>
      <c r="Y796" s="67" t="e">
        <f t="shared" ref="Y796:AJ796" si="2502">((Y792*$G796*--(AND($BF796=0,$BG796=0))+$BF796+Y792*$BG796)*--(Y$3&gt;=$BH796))*(1+$BJ796*--(Y$3&gt;=$BK796))*--(IFERROR(MOD(MONTH(Y$3),$BI796),0)=0)</f>
        <v>#REF!</v>
      </c>
      <c r="Z796" s="67" t="e">
        <f t="shared" si="2502"/>
        <v>#REF!</v>
      </c>
      <c r="AA796" s="67" t="e">
        <f t="shared" si="2502"/>
        <v>#REF!</v>
      </c>
      <c r="AB796" s="67" t="e">
        <f t="shared" si="2502"/>
        <v>#REF!</v>
      </c>
      <c r="AC796" s="67" t="e">
        <f t="shared" si="2502"/>
        <v>#REF!</v>
      </c>
      <c r="AD796" s="67" t="e">
        <f t="shared" si="2502"/>
        <v>#REF!</v>
      </c>
      <c r="AE796" s="67" t="e">
        <f t="shared" si="2502"/>
        <v>#REF!</v>
      </c>
      <c r="AF796" s="67" t="e">
        <f t="shared" si="2502"/>
        <v>#REF!</v>
      </c>
      <c r="AG796" s="67" t="e">
        <f t="shared" si="2502"/>
        <v>#REF!</v>
      </c>
      <c r="AH796" s="67" t="e">
        <f t="shared" si="2502"/>
        <v>#REF!</v>
      </c>
      <c r="AI796" s="67" t="e">
        <f t="shared" si="2502"/>
        <v>#REF!</v>
      </c>
      <c r="AJ796" s="67" t="e">
        <f t="shared" si="2502"/>
        <v>#REF!</v>
      </c>
      <c r="AK796" s="60"/>
      <c r="AL796" s="87" t="e">
        <f t="shared" si="2482"/>
        <v>#REF!</v>
      </c>
      <c r="AM796" s="62" t="e">
        <f>AL796/AL792</f>
        <v>#REF!</v>
      </c>
      <c r="AN796" s="60" t="e">
        <f>D790&amp;D796</f>
        <v>#REF!</v>
      </c>
      <c r="AO796" s="67" t="e">
        <f t="shared" ref="AO796:AZ796" si="2503">((AO792*$G796*--(AND($BF796=0,$BG796=0))+$BF796+AO792*$BG796)*--(AO$3&gt;=$BH796))*(1+$BJ796*--(AO$3&gt;=$BK796))*--(IFERROR(MOD(MONTH(AO$3),$BI796),0)=0)</f>
        <v>#REF!</v>
      </c>
      <c r="AP796" s="67" t="e">
        <f t="shared" si="2503"/>
        <v>#REF!</v>
      </c>
      <c r="AQ796" s="67" t="e">
        <f t="shared" si="2503"/>
        <v>#REF!</v>
      </c>
      <c r="AR796" s="67" t="e">
        <f t="shared" si="2503"/>
        <v>#REF!</v>
      </c>
      <c r="AS796" s="67" t="e">
        <f t="shared" si="2503"/>
        <v>#REF!</v>
      </c>
      <c r="AT796" s="67" t="e">
        <f t="shared" si="2503"/>
        <v>#REF!</v>
      </c>
      <c r="AU796" s="67" t="e">
        <f t="shared" si="2503"/>
        <v>#REF!</v>
      </c>
      <c r="AV796" s="67" t="e">
        <f t="shared" si="2503"/>
        <v>#REF!</v>
      </c>
      <c r="AW796" s="67" t="e">
        <f t="shared" si="2503"/>
        <v>#REF!</v>
      </c>
      <c r="AX796" s="67" t="e">
        <f t="shared" si="2503"/>
        <v>#REF!</v>
      </c>
      <c r="AY796" s="67" t="e">
        <f t="shared" si="2503"/>
        <v>#REF!</v>
      </c>
      <c r="AZ796" s="67" t="e">
        <f t="shared" si="2503"/>
        <v>#REF!</v>
      </c>
      <c r="BA796" s="60"/>
      <c r="BB796" s="87" t="e">
        <f t="shared" si="2483"/>
        <v>#REF!</v>
      </c>
      <c r="BC796" s="62" t="e">
        <f>BB796/BB792</f>
        <v>#REF!</v>
      </c>
      <c r="BD796" s="60"/>
      <c r="BE796" s="67"/>
      <c r="BF796" s="119"/>
      <c r="BG796" s="119"/>
      <c r="BH796" s="121"/>
      <c r="BI796" s="121"/>
      <c r="BJ796" s="121"/>
      <c r="BK796" s="121"/>
      <c r="BL796" s="60"/>
      <c r="BM796" s="67" t="e">
        <f t="shared" ref="BM796:BX796" si="2504">((BM792*$G796*--(AND($BF796=0,$BG796=0))+$BF796+BM792*$BG796)*--(BM$3&gt;=$BH796))*(1+$BJ796*--(BM$3&gt;=$BK796))*--(IFERROR(MOD(MONTH(BM$3),$BI796),0)=0)</f>
        <v>#REF!</v>
      </c>
      <c r="BN796" s="67" t="e">
        <f t="shared" si="2504"/>
        <v>#REF!</v>
      </c>
      <c r="BO796" s="67" t="e">
        <f t="shared" si="2504"/>
        <v>#REF!</v>
      </c>
      <c r="BP796" s="67" t="e">
        <f t="shared" si="2504"/>
        <v>#REF!</v>
      </c>
      <c r="BQ796" s="67" t="e">
        <f t="shared" si="2504"/>
        <v>#REF!</v>
      </c>
      <c r="BR796" s="67" t="e">
        <f t="shared" si="2504"/>
        <v>#REF!</v>
      </c>
      <c r="BS796" s="67" t="e">
        <f t="shared" si="2504"/>
        <v>#REF!</v>
      </c>
      <c r="BT796" s="67" t="e">
        <f t="shared" si="2504"/>
        <v>#REF!</v>
      </c>
      <c r="BU796" s="67" t="e">
        <f t="shared" si="2504"/>
        <v>#REF!</v>
      </c>
      <c r="BV796" s="67" t="e">
        <f t="shared" si="2504"/>
        <v>#REF!</v>
      </c>
      <c r="BW796" s="67" t="e">
        <f t="shared" si="2504"/>
        <v>#REF!</v>
      </c>
      <c r="BX796" s="67" t="e">
        <f t="shared" si="2504"/>
        <v>#REF!</v>
      </c>
      <c r="BY796" s="60"/>
      <c r="BZ796" s="87" t="e">
        <f t="shared" si="2484"/>
        <v>#REF!</v>
      </c>
      <c r="CA796" s="62" t="e">
        <f>BZ796/BZ792</f>
        <v>#REF!</v>
      </c>
      <c r="CB796" s="60"/>
      <c r="CC796" s="67" t="e">
        <f t="shared" ref="CC796:CN796" si="2505">((CC792*$G796*--(AND($BF796=0,$BG796=0))+$BF796+CC792*$BG796)*--(CC$3&gt;=$BH796))*(1+$BJ796*--(CC$3&gt;=$BK796))*--(IFERROR(MOD(MONTH(CC$3),$BI796),0)=0)</f>
        <v>#REF!</v>
      </c>
      <c r="CD796" s="67" t="e">
        <f t="shared" si="2505"/>
        <v>#REF!</v>
      </c>
      <c r="CE796" s="67" t="e">
        <f t="shared" si="2505"/>
        <v>#REF!</v>
      </c>
      <c r="CF796" s="67" t="e">
        <f t="shared" si="2505"/>
        <v>#REF!</v>
      </c>
      <c r="CG796" s="67" t="e">
        <f t="shared" si="2505"/>
        <v>#REF!</v>
      </c>
      <c r="CH796" s="67" t="e">
        <f t="shared" si="2505"/>
        <v>#REF!</v>
      </c>
      <c r="CI796" s="67" t="e">
        <f t="shared" si="2505"/>
        <v>#REF!</v>
      </c>
      <c r="CJ796" s="67" t="e">
        <f t="shared" si="2505"/>
        <v>#REF!</v>
      </c>
      <c r="CK796" s="67" t="e">
        <f t="shared" si="2505"/>
        <v>#REF!</v>
      </c>
      <c r="CL796" s="67" t="e">
        <f t="shared" si="2505"/>
        <v>#REF!</v>
      </c>
      <c r="CM796" s="67" t="e">
        <f t="shared" si="2505"/>
        <v>#REF!</v>
      </c>
      <c r="CN796" s="67" t="e">
        <f t="shared" si="2505"/>
        <v>#REF!</v>
      </c>
      <c r="CO796" s="60"/>
      <c r="CP796" s="87" t="e">
        <f t="shared" si="2485"/>
        <v>#REF!</v>
      </c>
      <c r="CQ796" s="62" t="e">
        <f>CP796/CP792</f>
        <v>#REF!</v>
      </c>
    </row>
    <row r="797" spans="1:95" ht="10.5" customHeight="1" x14ac:dyDescent="0.25">
      <c r="A797" s="70" t="str">
        <f t="shared" si="2480"/>
        <v>DespesaReceita líquida</v>
      </c>
      <c r="B797" s="70" t="s">
        <v>53</v>
      </c>
      <c r="C797" s="70"/>
      <c r="D797" s="3" t="s">
        <v>1</v>
      </c>
      <c r="E797" s="3" t="e">
        <f>D790</f>
        <v>#REF!</v>
      </c>
      <c r="F797" s="60"/>
      <c r="G797" s="6">
        <v>0.99365889656175732</v>
      </c>
      <c r="H797" s="60"/>
      <c r="I797" s="4" t="e">
        <f t="shared" ref="I797:T797" si="2506">I792+I793</f>
        <v>#REF!</v>
      </c>
      <c r="J797" s="4" t="e">
        <f t="shared" si="2506"/>
        <v>#REF!</v>
      </c>
      <c r="K797" s="4" t="e">
        <f t="shared" si="2506"/>
        <v>#REF!</v>
      </c>
      <c r="L797" s="4" t="e">
        <f t="shared" si="2506"/>
        <v>#REF!</v>
      </c>
      <c r="M797" s="4" t="e">
        <f t="shared" si="2506"/>
        <v>#REF!</v>
      </c>
      <c r="N797" s="4" t="e">
        <f t="shared" si="2506"/>
        <v>#REF!</v>
      </c>
      <c r="O797" s="4" t="e">
        <f t="shared" si="2506"/>
        <v>#REF!</v>
      </c>
      <c r="P797" s="4" t="e">
        <f t="shared" si="2506"/>
        <v>#REF!</v>
      </c>
      <c r="Q797" s="4" t="e">
        <f t="shared" si="2506"/>
        <v>#REF!</v>
      </c>
      <c r="R797" s="4" t="e">
        <f t="shared" si="2506"/>
        <v>#REF!</v>
      </c>
      <c r="S797" s="4" t="e">
        <f t="shared" si="2506"/>
        <v>#REF!</v>
      </c>
      <c r="T797" s="4" t="e">
        <f t="shared" si="2506"/>
        <v>#REF!</v>
      </c>
      <c r="U797" s="60"/>
      <c r="V797" s="4" t="e">
        <f t="shared" si="2481"/>
        <v>#REF!</v>
      </c>
      <c r="W797" s="6" t="e">
        <f>V797/V792</f>
        <v>#REF!</v>
      </c>
      <c r="X797" s="60"/>
      <c r="Y797" s="4" t="e">
        <f t="shared" ref="Y797:AJ797" si="2507">Y792+Y793</f>
        <v>#REF!</v>
      </c>
      <c r="Z797" s="4" t="e">
        <f t="shared" si="2507"/>
        <v>#REF!</v>
      </c>
      <c r="AA797" s="4" t="e">
        <f t="shared" si="2507"/>
        <v>#REF!</v>
      </c>
      <c r="AB797" s="4" t="e">
        <f t="shared" si="2507"/>
        <v>#REF!</v>
      </c>
      <c r="AC797" s="4" t="e">
        <f t="shared" si="2507"/>
        <v>#REF!</v>
      </c>
      <c r="AD797" s="4" t="e">
        <f t="shared" si="2507"/>
        <v>#REF!</v>
      </c>
      <c r="AE797" s="4" t="e">
        <f t="shared" si="2507"/>
        <v>#REF!</v>
      </c>
      <c r="AF797" s="4" t="e">
        <f t="shared" si="2507"/>
        <v>#REF!</v>
      </c>
      <c r="AG797" s="4" t="e">
        <f t="shared" si="2507"/>
        <v>#REF!</v>
      </c>
      <c r="AH797" s="4" t="e">
        <f t="shared" si="2507"/>
        <v>#REF!</v>
      </c>
      <c r="AI797" s="4" t="e">
        <f t="shared" si="2507"/>
        <v>#REF!</v>
      </c>
      <c r="AJ797" s="4" t="e">
        <f t="shared" si="2507"/>
        <v>#REF!</v>
      </c>
      <c r="AK797" s="60"/>
      <c r="AL797" s="4" t="e">
        <f t="shared" si="2482"/>
        <v>#REF!</v>
      </c>
      <c r="AM797" s="6" t="e">
        <f>AL797/AL792</f>
        <v>#REF!</v>
      </c>
      <c r="AN797" s="60" t="e">
        <f>D790&amp;D797</f>
        <v>#REF!</v>
      </c>
      <c r="AO797" s="4" t="e">
        <f t="shared" ref="AO797:AZ797" si="2508">AO792+AO793</f>
        <v>#REF!</v>
      </c>
      <c r="AP797" s="4" t="e">
        <f t="shared" si="2508"/>
        <v>#REF!</v>
      </c>
      <c r="AQ797" s="4" t="e">
        <f t="shared" si="2508"/>
        <v>#REF!</v>
      </c>
      <c r="AR797" s="4" t="e">
        <f t="shared" si="2508"/>
        <v>#REF!</v>
      </c>
      <c r="AS797" s="4" t="e">
        <f t="shared" si="2508"/>
        <v>#REF!</v>
      </c>
      <c r="AT797" s="4" t="e">
        <f t="shared" si="2508"/>
        <v>#REF!</v>
      </c>
      <c r="AU797" s="4" t="e">
        <f t="shared" si="2508"/>
        <v>#REF!</v>
      </c>
      <c r="AV797" s="4" t="e">
        <f t="shared" si="2508"/>
        <v>#REF!</v>
      </c>
      <c r="AW797" s="4" t="e">
        <f t="shared" si="2508"/>
        <v>#REF!</v>
      </c>
      <c r="AX797" s="4" t="e">
        <f t="shared" si="2508"/>
        <v>#REF!</v>
      </c>
      <c r="AY797" s="4" t="e">
        <f t="shared" si="2508"/>
        <v>#REF!</v>
      </c>
      <c r="AZ797" s="4" t="e">
        <f t="shared" si="2508"/>
        <v>#REF!</v>
      </c>
      <c r="BA797" s="60"/>
      <c r="BB797" s="4" t="e">
        <f t="shared" si="2483"/>
        <v>#REF!</v>
      </c>
      <c r="BC797" s="6" t="e">
        <f>BB797/BB792</f>
        <v>#REF!</v>
      </c>
      <c r="BD797" s="60"/>
      <c r="BE797" s="4"/>
      <c r="BF797" s="102"/>
      <c r="BG797" s="102"/>
      <c r="BH797" s="103"/>
      <c r="BI797" s="103"/>
      <c r="BJ797" s="103"/>
      <c r="BK797" s="103"/>
      <c r="BL797" s="60"/>
      <c r="BM797" s="4" t="e">
        <f t="shared" ref="BM797:BX797" si="2509">BM792+BM793</f>
        <v>#REF!</v>
      </c>
      <c r="BN797" s="4" t="e">
        <f t="shared" si="2509"/>
        <v>#REF!</v>
      </c>
      <c r="BO797" s="4" t="e">
        <f t="shared" si="2509"/>
        <v>#REF!</v>
      </c>
      <c r="BP797" s="4" t="e">
        <f t="shared" si="2509"/>
        <v>#REF!</v>
      </c>
      <c r="BQ797" s="4" t="e">
        <f t="shared" si="2509"/>
        <v>#REF!</v>
      </c>
      <c r="BR797" s="4" t="e">
        <f t="shared" si="2509"/>
        <v>#REF!</v>
      </c>
      <c r="BS797" s="4" t="e">
        <f t="shared" si="2509"/>
        <v>#REF!</v>
      </c>
      <c r="BT797" s="4" t="e">
        <f t="shared" si="2509"/>
        <v>#REF!</v>
      </c>
      <c r="BU797" s="4" t="e">
        <f t="shared" si="2509"/>
        <v>#REF!</v>
      </c>
      <c r="BV797" s="4" t="e">
        <f t="shared" si="2509"/>
        <v>#REF!</v>
      </c>
      <c r="BW797" s="4" t="e">
        <f t="shared" si="2509"/>
        <v>#REF!</v>
      </c>
      <c r="BX797" s="4" t="e">
        <f t="shared" si="2509"/>
        <v>#REF!</v>
      </c>
      <c r="BY797" s="60"/>
      <c r="BZ797" s="4" t="e">
        <f t="shared" si="2484"/>
        <v>#REF!</v>
      </c>
      <c r="CA797" s="6" t="e">
        <f>BZ797/BZ792</f>
        <v>#REF!</v>
      </c>
      <c r="CB797" s="60"/>
      <c r="CC797" s="4" t="e">
        <f t="shared" ref="CC797:CN797" si="2510">CC792+CC793</f>
        <v>#REF!</v>
      </c>
      <c r="CD797" s="4" t="e">
        <f t="shared" si="2510"/>
        <v>#REF!</v>
      </c>
      <c r="CE797" s="4" t="e">
        <f t="shared" si="2510"/>
        <v>#REF!</v>
      </c>
      <c r="CF797" s="4" t="e">
        <f t="shared" si="2510"/>
        <v>#REF!</v>
      </c>
      <c r="CG797" s="4" t="e">
        <f t="shared" si="2510"/>
        <v>#REF!</v>
      </c>
      <c r="CH797" s="4" t="e">
        <f t="shared" si="2510"/>
        <v>#REF!</v>
      </c>
      <c r="CI797" s="4" t="e">
        <f t="shared" si="2510"/>
        <v>#REF!</v>
      </c>
      <c r="CJ797" s="4" t="e">
        <f t="shared" si="2510"/>
        <v>#REF!</v>
      </c>
      <c r="CK797" s="4" t="e">
        <f t="shared" si="2510"/>
        <v>#REF!</v>
      </c>
      <c r="CL797" s="4" t="e">
        <f t="shared" si="2510"/>
        <v>#REF!</v>
      </c>
      <c r="CM797" s="4" t="e">
        <f t="shared" si="2510"/>
        <v>#REF!</v>
      </c>
      <c r="CN797" s="4" t="e">
        <f t="shared" si="2510"/>
        <v>#REF!</v>
      </c>
      <c r="CO797" s="60"/>
      <c r="CP797" s="4" t="e">
        <f t="shared" si="2485"/>
        <v>#REF!</v>
      </c>
      <c r="CQ797" s="6" t="e">
        <f>CP797/CP792</f>
        <v>#REF!</v>
      </c>
    </row>
    <row r="798" spans="1:95" ht="10.5" customHeight="1" x14ac:dyDescent="0.25">
      <c r="A798" s="70" t="str">
        <f t="shared" si="2480"/>
        <v>DespesaCMV</v>
      </c>
      <c r="B798" s="70" t="s">
        <v>53</v>
      </c>
      <c r="C798" s="70"/>
      <c r="D798" s="81" t="s">
        <v>58</v>
      </c>
      <c r="E798" s="81" t="e">
        <f>D790</f>
        <v>#REF!</v>
      </c>
      <c r="F798" s="60"/>
      <c r="G798" s="88">
        <v>-0.2100861864968902</v>
      </c>
      <c r="H798" s="60"/>
      <c r="I798" s="83" t="e">
        <f t="shared" ref="I798:T798" si="2511">SUM(I799:I802)</f>
        <v>#REF!</v>
      </c>
      <c r="J798" s="83" t="e">
        <f t="shared" si="2511"/>
        <v>#REF!</v>
      </c>
      <c r="K798" s="83" t="e">
        <f t="shared" si="2511"/>
        <v>#REF!</v>
      </c>
      <c r="L798" s="83" t="e">
        <f t="shared" si="2511"/>
        <v>#REF!</v>
      </c>
      <c r="M798" s="83" t="e">
        <f t="shared" si="2511"/>
        <v>#REF!</v>
      </c>
      <c r="N798" s="83" t="e">
        <f t="shared" si="2511"/>
        <v>#REF!</v>
      </c>
      <c r="O798" s="83" t="e">
        <f t="shared" si="2511"/>
        <v>#REF!</v>
      </c>
      <c r="P798" s="83" t="e">
        <f t="shared" si="2511"/>
        <v>#REF!</v>
      </c>
      <c r="Q798" s="83" t="e">
        <f t="shared" si="2511"/>
        <v>#REF!</v>
      </c>
      <c r="R798" s="83" t="e">
        <f t="shared" si="2511"/>
        <v>#REF!</v>
      </c>
      <c r="S798" s="83" t="e">
        <f t="shared" si="2511"/>
        <v>#REF!</v>
      </c>
      <c r="T798" s="83" t="e">
        <f t="shared" si="2511"/>
        <v>#REF!</v>
      </c>
      <c r="U798" s="60"/>
      <c r="V798" s="83" t="e">
        <f t="shared" si="2481"/>
        <v>#REF!</v>
      </c>
      <c r="W798" s="88" t="e">
        <f>V798/V792</f>
        <v>#REF!</v>
      </c>
      <c r="X798" s="60"/>
      <c r="Y798" s="83" t="e">
        <f t="shared" ref="Y798:AJ798" si="2512">SUM(Y799:Y802)</f>
        <v>#REF!</v>
      </c>
      <c r="Z798" s="83" t="e">
        <f t="shared" si="2512"/>
        <v>#REF!</v>
      </c>
      <c r="AA798" s="83" t="e">
        <f t="shared" si="2512"/>
        <v>#REF!</v>
      </c>
      <c r="AB798" s="83" t="e">
        <f t="shared" si="2512"/>
        <v>#REF!</v>
      </c>
      <c r="AC798" s="83" t="e">
        <f t="shared" si="2512"/>
        <v>#REF!</v>
      </c>
      <c r="AD798" s="83" t="e">
        <f t="shared" si="2512"/>
        <v>#REF!</v>
      </c>
      <c r="AE798" s="83" t="e">
        <f t="shared" si="2512"/>
        <v>#REF!</v>
      </c>
      <c r="AF798" s="83" t="e">
        <f t="shared" si="2512"/>
        <v>#REF!</v>
      </c>
      <c r="AG798" s="83" t="e">
        <f t="shared" si="2512"/>
        <v>#REF!</v>
      </c>
      <c r="AH798" s="83" t="e">
        <f t="shared" si="2512"/>
        <v>#REF!</v>
      </c>
      <c r="AI798" s="83" t="e">
        <f t="shared" si="2512"/>
        <v>#REF!</v>
      </c>
      <c r="AJ798" s="83" t="e">
        <f t="shared" si="2512"/>
        <v>#REF!</v>
      </c>
      <c r="AK798" s="60"/>
      <c r="AL798" s="83" t="e">
        <f t="shared" si="2482"/>
        <v>#REF!</v>
      </c>
      <c r="AM798" s="88" t="e">
        <f>AL798/AL792</f>
        <v>#REF!</v>
      </c>
      <c r="AN798" s="60" t="e">
        <f>D790&amp;D798</f>
        <v>#REF!</v>
      </c>
      <c r="AO798" s="83" t="e">
        <f t="shared" ref="AO798:AZ798" si="2513">SUM(AO799:AO802)</f>
        <v>#REF!</v>
      </c>
      <c r="AP798" s="83" t="e">
        <f t="shared" si="2513"/>
        <v>#REF!</v>
      </c>
      <c r="AQ798" s="83" t="e">
        <f t="shared" si="2513"/>
        <v>#REF!</v>
      </c>
      <c r="AR798" s="83" t="e">
        <f t="shared" si="2513"/>
        <v>#REF!</v>
      </c>
      <c r="AS798" s="83" t="e">
        <f t="shared" si="2513"/>
        <v>#REF!</v>
      </c>
      <c r="AT798" s="83" t="e">
        <f t="shared" si="2513"/>
        <v>#REF!</v>
      </c>
      <c r="AU798" s="83" t="e">
        <f t="shared" si="2513"/>
        <v>#REF!</v>
      </c>
      <c r="AV798" s="83" t="e">
        <f t="shared" si="2513"/>
        <v>#REF!</v>
      </c>
      <c r="AW798" s="83" t="e">
        <f t="shared" si="2513"/>
        <v>#REF!</v>
      </c>
      <c r="AX798" s="83" t="e">
        <f t="shared" si="2513"/>
        <v>#REF!</v>
      </c>
      <c r="AY798" s="83" t="e">
        <f t="shared" si="2513"/>
        <v>#REF!</v>
      </c>
      <c r="AZ798" s="83" t="e">
        <f t="shared" si="2513"/>
        <v>#REF!</v>
      </c>
      <c r="BA798" s="60"/>
      <c r="BB798" s="83" t="e">
        <f t="shared" si="2483"/>
        <v>#REF!</v>
      </c>
      <c r="BC798" s="88" t="e">
        <f>BB798/BB792</f>
        <v>#REF!</v>
      </c>
      <c r="BD798" s="60"/>
      <c r="BE798" s="83"/>
      <c r="BF798" s="116"/>
      <c r="BG798" s="116"/>
      <c r="BH798" s="117"/>
      <c r="BI798" s="117"/>
      <c r="BJ798" s="117"/>
      <c r="BK798" s="117"/>
      <c r="BL798" s="60"/>
      <c r="BM798" s="83" t="e">
        <f t="shared" ref="BM798:BX798" si="2514">SUM(BM799:BM802)</f>
        <v>#REF!</v>
      </c>
      <c r="BN798" s="83" t="e">
        <f t="shared" si="2514"/>
        <v>#REF!</v>
      </c>
      <c r="BO798" s="83" t="e">
        <f t="shared" si="2514"/>
        <v>#REF!</v>
      </c>
      <c r="BP798" s="83" t="e">
        <f t="shared" si="2514"/>
        <v>#REF!</v>
      </c>
      <c r="BQ798" s="83" t="e">
        <f t="shared" si="2514"/>
        <v>#REF!</v>
      </c>
      <c r="BR798" s="83" t="e">
        <f t="shared" si="2514"/>
        <v>#REF!</v>
      </c>
      <c r="BS798" s="83" t="e">
        <f t="shared" si="2514"/>
        <v>#REF!</v>
      </c>
      <c r="BT798" s="83" t="e">
        <f t="shared" si="2514"/>
        <v>#REF!</v>
      </c>
      <c r="BU798" s="83" t="e">
        <f t="shared" si="2514"/>
        <v>#REF!</v>
      </c>
      <c r="BV798" s="83" t="e">
        <f t="shared" si="2514"/>
        <v>#REF!</v>
      </c>
      <c r="BW798" s="83" t="e">
        <f t="shared" si="2514"/>
        <v>#REF!</v>
      </c>
      <c r="BX798" s="83" t="e">
        <f t="shared" si="2514"/>
        <v>#REF!</v>
      </c>
      <c r="BY798" s="60"/>
      <c r="BZ798" s="83" t="e">
        <f t="shared" si="2484"/>
        <v>#REF!</v>
      </c>
      <c r="CA798" s="88" t="e">
        <f>BZ798/BZ792</f>
        <v>#REF!</v>
      </c>
      <c r="CB798" s="60"/>
      <c r="CC798" s="83" t="e">
        <f t="shared" ref="CC798:CN798" si="2515">SUM(CC799:CC802)</f>
        <v>#REF!</v>
      </c>
      <c r="CD798" s="83" t="e">
        <f t="shared" si="2515"/>
        <v>#REF!</v>
      </c>
      <c r="CE798" s="83" t="e">
        <f t="shared" si="2515"/>
        <v>#REF!</v>
      </c>
      <c r="CF798" s="83" t="e">
        <f t="shared" si="2515"/>
        <v>#REF!</v>
      </c>
      <c r="CG798" s="83" t="e">
        <f t="shared" si="2515"/>
        <v>#REF!</v>
      </c>
      <c r="CH798" s="83" t="e">
        <f t="shared" si="2515"/>
        <v>#REF!</v>
      </c>
      <c r="CI798" s="83" t="e">
        <f t="shared" si="2515"/>
        <v>#REF!</v>
      </c>
      <c r="CJ798" s="83" t="e">
        <f t="shared" si="2515"/>
        <v>#REF!</v>
      </c>
      <c r="CK798" s="83" t="e">
        <f t="shared" si="2515"/>
        <v>#REF!</v>
      </c>
      <c r="CL798" s="83" t="e">
        <f t="shared" si="2515"/>
        <v>#REF!</v>
      </c>
      <c r="CM798" s="83" t="e">
        <f t="shared" si="2515"/>
        <v>#REF!</v>
      </c>
      <c r="CN798" s="83" t="e">
        <f t="shared" si="2515"/>
        <v>#REF!</v>
      </c>
      <c r="CO798" s="60"/>
      <c r="CP798" s="83" t="e">
        <f t="shared" si="2485"/>
        <v>#REF!</v>
      </c>
      <c r="CQ798" s="88" t="e">
        <f>CP798/CP792</f>
        <v>#REF!</v>
      </c>
    </row>
    <row r="799" spans="1:95" ht="10.5" customHeight="1" outlineLevel="1" x14ac:dyDescent="0.25">
      <c r="A799" s="70" t="str">
        <f t="shared" si="2480"/>
        <v>DespesaProduto</v>
      </c>
      <c r="B799" s="70" t="s">
        <v>53</v>
      </c>
      <c r="C799" s="70" t="s">
        <v>252</v>
      </c>
      <c r="D799" s="60" t="s">
        <v>59</v>
      </c>
      <c r="E799" s="60" t="e">
        <f>D790</f>
        <v>#REF!</v>
      </c>
      <c r="F799" s="60"/>
      <c r="G799" s="62">
        <v>-0.18724764030798369</v>
      </c>
      <c r="H799" s="60"/>
      <c r="I799" s="67" t="e">
        <f t="shared" ref="I799:T799" si="2516">((I792*$G799*--(AND($BF799=0,$BG799=0))+$BF799+I792*$BG799)*--(I$3&gt;=$BH799))*(1+$BJ799*--(I$3&gt;=$BK799))*--(IFERROR(MOD(MONTH(I$3),$BI799),0)=0)</f>
        <v>#REF!</v>
      </c>
      <c r="J799" s="67" t="e">
        <f t="shared" si="2516"/>
        <v>#REF!</v>
      </c>
      <c r="K799" s="67" t="e">
        <f t="shared" si="2516"/>
        <v>#REF!</v>
      </c>
      <c r="L799" s="67" t="e">
        <f t="shared" si="2516"/>
        <v>#REF!</v>
      </c>
      <c r="M799" s="67" t="e">
        <f t="shared" si="2516"/>
        <v>#REF!</v>
      </c>
      <c r="N799" s="67" t="e">
        <f t="shared" si="2516"/>
        <v>#REF!</v>
      </c>
      <c r="O799" s="67" t="e">
        <f t="shared" si="2516"/>
        <v>#REF!</v>
      </c>
      <c r="P799" s="67" t="e">
        <f t="shared" si="2516"/>
        <v>#REF!</v>
      </c>
      <c r="Q799" s="67" t="e">
        <f t="shared" si="2516"/>
        <v>#REF!</v>
      </c>
      <c r="R799" s="67" t="e">
        <f t="shared" si="2516"/>
        <v>#REF!</v>
      </c>
      <c r="S799" s="67" t="e">
        <f t="shared" si="2516"/>
        <v>#REF!</v>
      </c>
      <c r="T799" s="67" t="e">
        <f t="shared" si="2516"/>
        <v>#REF!</v>
      </c>
      <c r="U799" s="60"/>
      <c r="V799" s="87" t="e">
        <f t="shared" si="2481"/>
        <v>#REF!</v>
      </c>
      <c r="W799" s="62" t="e">
        <f>V799/V792</f>
        <v>#REF!</v>
      </c>
      <c r="X799" s="60"/>
      <c r="Y799" s="67" t="e">
        <f t="shared" ref="Y799:AE799" si="2517">((Y792*$G799*--(AND($BF799=0,$BG799=0))+$BF799+Y792*$BG799)*--(Y$3&gt;=$BH799))*(1+$BJ799*--(Y$3&gt;=$BK799))*--(IFERROR(MOD(MONTH(Y$3),$BI799),0)=0)</f>
        <v>#REF!</v>
      </c>
      <c r="Z799" s="67" t="e">
        <f t="shared" si="2517"/>
        <v>#REF!</v>
      </c>
      <c r="AA799" s="67" t="e">
        <f t="shared" si="2517"/>
        <v>#REF!</v>
      </c>
      <c r="AB799" s="67" t="e">
        <f t="shared" si="2517"/>
        <v>#REF!</v>
      </c>
      <c r="AC799" s="67" t="e">
        <f t="shared" si="2517"/>
        <v>#REF!</v>
      </c>
      <c r="AD799" s="67" t="e">
        <f t="shared" si="2517"/>
        <v>#REF!</v>
      </c>
      <c r="AE799" s="67" t="e">
        <f t="shared" si="2517"/>
        <v>#REF!</v>
      </c>
      <c r="AF799" s="67" t="e">
        <f>AF$48*(AF792/AF$41)</f>
        <v>#REF!</v>
      </c>
      <c r="AG799" s="67" t="e">
        <f>AG$48*(AG792/AG$41)</f>
        <v>#REF!</v>
      </c>
      <c r="AH799" s="67" t="e">
        <f>AH$48*(AH792/AH$41)</f>
        <v>#REF!</v>
      </c>
      <c r="AI799" s="67" t="e">
        <f>AI$48*(AI792/AI$41)</f>
        <v>#REF!</v>
      </c>
      <c r="AJ799" s="67" t="e">
        <f>AJ$48*(AJ792/AJ$41)</f>
        <v>#REF!</v>
      </c>
      <c r="AK799" s="60"/>
      <c r="AL799" s="87" t="e">
        <f t="shared" si="2482"/>
        <v>#REF!</v>
      </c>
      <c r="AM799" s="62" t="e">
        <f>AL799/AL792</f>
        <v>#REF!</v>
      </c>
      <c r="AN799" s="60" t="e">
        <f>D790&amp;D799</f>
        <v>#REF!</v>
      </c>
      <c r="AO799" s="67" t="e">
        <f t="shared" ref="AO799:AZ799" si="2518">AO$48*(AO792/AO$41)</f>
        <v>#REF!</v>
      </c>
      <c r="AP799" s="67" t="e">
        <f t="shared" si="2518"/>
        <v>#REF!</v>
      </c>
      <c r="AQ799" s="67" t="e">
        <f t="shared" si="2518"/>
        <v>#REF!</v>
      </c>
      <c r="AR799" s="67" t="e">
        <f t="shared" si="2518"/>
        <v>#REF!</v>
      </c>
      <c r="AS799" s="67" t="e">
        <f t="shared" si="2518"/>
        <v>#REF!</v>
      </c>
      <c r="AT799" s="67" t="e">
        <f t="shared" si="2518"/>
        <v>#REF!</v>
      </c>
      <c r="AU799" s="67" t="e">
        <f t="shared" si="2518"/>
        <v>#REF!</v>
      </c>
      <c r="AV799" s="67" t="e">
        <f t="shared" si="2518"/>
        <v>#REF!</v>
      </c>
      <c r="AW799" s="67" t="e">
        <f t="shared" si="2518"/>
        <v>#REF!</v>
      </c>
      <c r="AX799" s="67" t="e">
        <f t="shared" si="2518"/>
        <v>#REF!</v>
      </c>
      <c r="AY799" s="67" t="e">
        <f t="shared" si="2518"/>
        <v>#REF!</v>
      </c>
      <c r="AZ799" s="67" t="e">
        <f t="shared" si="2518"/>
        <v>#REF!</v>
      </c>
      <c r="BA799" s="60"/>
      <c r="BB799" s="87" t="e">
        <f t="shared" si="2483"/>
        <v>#REF!</v>
      </c>
      <c r="BC799" s="62" t="e">
        <f>BB799/BB792</f>
        <v>#REF!</v>
      </c>
      <c r="BD799" s="60"/>
      <c r="BE799" s="67" t="str">
        <f t="shared" ref="BE799:BG802" si="2519">INDEX($BE$4:$BK$115,MATCH($D799,$D$4:$D$115,0),MATCH(BE$475,$BE$4:$BK$4,0))</f>
        <v>Aumento de preços</v>
      </c>
      <c r="BF799" s="119">
        <f t="shared" si="2519"/>
        <v>0</v>
      </c>
      <c r="BG799" s="120">
        <f t="shared" si="2519"/>
        <v>0</v>
      </c>
      <c r="BH799" s="121" t="e">
        <f>BH792</f>
        <v>#REF!</v>
      </c>
      <c r="BI799" s="120">
        <f t="shared" ref="BI799:BK802" si="2520">INDEX($BE$4:$BK$115,MATCH($D799,$D$4:$D$115,0),MATCH(BI$475,$BE$4:$BK$4,0))</f>
        <v>0</v>
      </c>
      <c r="BJ799" s="120">
        <f t="shared" si="2520"/>
        <v>0</v>
      </c>
      <c r="BK799" s="121">
        <f t="shared" si="2520"/>
        <v>0</v>
      </c>
      <c r="BL799" s="60"/>
      <c r="BM799" s="67" t="e">
        <f t="shared" ref="BM799:BX799" si="2521">BM$48*(BM792/BM$41)</f>
        <v>#REF!</v>
      </c>
      <c r="BN799" s="67" t="e">
        <f t="shared" si="2521"/>
        <v>#REF!</v>
      </c>
      <c r="BO799" s="67" t="e">
        <f t="shared" si="2521"/>
        <v>#REF!</v>
      </c>
      <c r="BP799" s="67" t="e">
        <f t="shared" si="2521"/>
        <v>#REF!</v>
      </c>
      <c r="BQ799" s="67" t="e">
        <f t="shared" si="2521"/>
        <v>#REF!</v>
      </c>
      <c r="BR799" s="67" t="e">
        <f t="shared" si="2521"/>
        <v>#REF!</v>
      </c>
      <c r="BS799" s="67" t="e">
        <f t="shared" si="2521"/>
        <v>#REF!</v>
      </c>
      <c r="BT799" s="67" t="e">
        <f t="shared" si="2521"/>
        <v>#REF!</v>
      </c>
      <c r="BU799" s="67" t="e">
        <f t="shared" si="2521"/>
        <v>#REF!</v>
      </c>
      <c r="BV799" s="67" t="e">
        <f t="shared" si="2521"/>
        <v>#REF!</v>
      </c>
      <c r="BW799" s="67" t="e">
        <f t="shared" si="2521"/>
        <v>#REF!</v>
      </c>
      <c r="BX799" s="67" t="e">
        <f t="shared" si="2521"/>
        <v>#REF!</v>
      </c>
      <c r="BY799" s="60"/>
      <c r="BZ799" s="87" t="e">
        <f t="shared" si="2484"/>
        <v>#REF!</v>
      </c>
      <c r="CA799" s="62" t="e">
        <f>BZ799/BZ792</f>
        <v>#REF!</v>
      </c>
      <c r="CB799" s="60"/>
      <c r="CC799" s="67" t="e">
        <f t="shared" ref="CC799:CN799" si="2522">CC$48*(CC792/CC$41)</f>
        <v>#REF!</v>
      </c>
      <c r="CD799" s="67" t="e">
        <f t="shared" si="2522"/>
        <v>#REF!</v>
      </c>
      <c r="CE799" s="67" t="e">
        <f t="shared" si="2522"/>
        <v>#REF!</v>
      </c>
      <c r="CF799" s="67" t="e">
        <f t="shared" si="2522"/>
        <v>#REF!</v>
      </c>
      <c r="CG799" s="67" t="e">
        <f t="shared" si="2522"/>
        <v>#REF!</v>
      </c>
      <c r="CH799" s="67" t="e">
        <f t="shared" si="2522"/>
        <v>#REF!</v>
      </c>
      <c r="CI799" s="67" t="e">
        <f t="shared" si="2522"/>
        <v>#REF!</v>
      </c>
      <c r="CJ799" s="67" t="e">
        <f t="shared" si="2522"/>
        <v>#REF!</v>
      </c>
      <c r="CK799" s="67" t="e">
        <f t="shared" si="2522"/>
        <v>#REF!</v>
      </c>
      <c r="CL799" s="67" t="e">
        <f t="shared" si="2522"/>
        <v>#REF!</v>
      </c>
      <c r="CM799" s="67" t="e">
        <f t="shared" si="2522"/>
        <v>#REF!</v>
      </c>
      <c r="CN799" s="67" t="e">
        <f t="shared" si="2522"/>
        <v>#REF!</v>
      </c>
      <c r="CO799" s="60"/>
      <c r="CP799" s="87" t="e">
        <f t="shared" si="2485"/>
        <v>#REF!</v>
      </c>
      <c r="CQ799" s="62" t="e">
        <f>CP799/CP792</f>
        <v>#REF!</v>
      </c>
    </row>
    <row r="800" spans="1:95" ht="10.5" customHeight="1" outlineLevel="1" x14ac:dyDescent="0.25">
      <c r="A800" s="70" t="str">
        <f t="shared" si="2480"/>
        <v>DespesaBoniteca</v>
      </c>
      <c r="B800" s="70" t="s">
        <v>53</v>
      </c>
      <c r="C800" s="70" t="s">
        <v>60</v>
      </c>
      <c r="D800" s="60" t="s">
        <v>60</v>
      </c>
      <c r="E800" s="60" t="e">
        <f>D790</f>
        <v>#REF!</v>
      </c>
      <c r="F800" s="60"/>
      <c r="G800" s="62">
        <v>-2.2838546188906531E-2</v>
      </c>
      <c r="H800" s="60"/>
      <c r="I800" s="67">
        <f>IFERROR(#REF!*I792/I$41,0)</f>
        <v>0</v>
      </c>
      <c r="J800" s="67">
        <f>IFERROR(#REF!*J792/J$41,0)</f>
        <v>0</v>
      </c>
      <c r="K800" s="67">
        <f>IFERROR(#REF!*K792/K$41,0)</f>
        <v>0</v>
      </c>
      <c r="L800" s="67">
        <f>IFERROR(#REF!*L792/L$41,0)</f>
        <v>0</v>
      </c>
      <c r="M800" s="67">
        <f>IFERROR(#REF!*M792/M$41,0)</f>
        <v>0</v>
      </c>
      <c r="N800" s="67">
        <f>IFERROR(#REF!*N792/N$41,0)</f>
        <v>0</v>
      </c>
      <c r="O800" s="67">
        <f>IFERROR(#REF!*O792/O$41,0)</f>
        <v>0</v>
      </c>
      <c r="P800" s="67">
        <f>IFERROR(#REF!*P792/P$41,0)</f>
        <v>0</v>
      </c>
      <c r="Q800" s="67">
        <f>IFERROR(#REF!*Q792/Q$41,0)</f>
        <v>0</v>
      </c>
      <c r="R800" s="67">
        <f>IFERROR(#REF!*R792/R$41,0)</f>
        <v>0</v>
      </c>
      <c r="S800" s="67">
        <f>IFERROR(#REF!*S792/S$41,0)</f>
        <v>0</v>
      </c>
      <c r="T800" s="67">
        <f>IFERROR(#REF!*T792/T$41,0)</f>
        <v>0</v>
      </c>
      <c r="U800" s="60"/>
      <c r="V800" s="87">
        <f t="shared" si="2481"/>
        <v>0</v>
      </c>
      <c r="W800" s="62" t="e">
        <f>V800/V792</f>
        <v>#REF!</v>
      </c>
      <c r="X800" s="60"/>
      <c r="Y800" s="67">
        <f>IFERROR(#REF!*Y792/Y$41,0)</f>
        <v>0</v>
      </c>
      <c r="Z800" s="67">
        <f>IFERROR(#REF!*Z792/Z$41,0)</f>
        <v>0</v>
      </c>
      <c r="AA800" s="67">
        <f>IFERROR(#REF!*AA792/AA$41,0)</f>
        <v>0</v>
      </c>
      <c r="AB800" s="67">
        <f>IFERROR(#REF!*AB792/AB$41,0)</f>
        <v>0</v>
      </c>
      <c r="AC800" s="67">
        <f>IFERROR(#REF!*AC792/AC$41,0)</f>
        <v>0</v>
      </c>
      <c r="AD800" s="67">
        <f>IFERROR(#REF!*AD792/AD$41,0)</f>
        <v>0</v>
      </c>
      <c r="AE800" s="67">
        <f>IFERROR(#REF!*AE792/AE$41,0)</f>
        <v>0</v>
      </c>
      <c r="AF800" s="67">
        <f>IFERROR(#REF!*AF792/AF$41,0)</f>
        <v>0</v>
      </c>
      <c r="AG800" s="67">
        <f>IFERROR(#REF!*AG792/AG$41,0)</f>
        <v>0</v>
      </c>
      <c r="AH800" s="67">
        <f>IFERROR(#REF!*AH792/AH$41,0)</f>
        <v>0</v>
      </c>
      <c r="AI800" s="67">
        <f>IFERROR(#REF!*AI792/AI$41,0)</f>
        <v>0</v>
      </c>
      <c r="AJ800" s="67">
        <f>IFERROR(#REF!*AJ792/AJ$41,0)</f>
        <v>0</v>
      </c>
      <c r="AK800" s="60"/>
      <c r="AL800" s="87">
        <f t="shared" si="2482"/>
        <v>0</v>
      </c>
      <c r="AM800" s="62" t="e">
        <f>AL800/AL792</f>
        <v>#REF!</v>
      </c>
      <c r="AN800" s="60" t="e">
        <f>D790&amp;D800</f>
        <v>#REF!</v>
      </c>
      <c r="AO800" s="67">
        <f>IFERROR(#REF!*AO792/AO$41,0)</f>
        <v>0</v>
      </c>
      <c r="AP800" s="67">
        <f>IFERROR(#REF!*AP792/AP$41,0)</f>
        <v>0</v>
      </c>
      <c r="AQ800" s="67">
        <f>IFERROR(#REF!*AQ792/AQ$41,0)</f>
        <v>0</v>
      </c>
      <c r="AR800" s="67">
        <f>IFERROR(#REF!*AR792/AR$41,0)</f>
        <v>0</v>
      </c>
      <c r="AS800" s="67">
        <f>IFERROR(#REF!*AS792/AS$41,0)</f>
        <v>0</v>
      </c>
      <c r="AT800" s="67">
        <f>IFERROR(#REF!*AT792/AT$41,0)</f>
        <v>0</v>
      </c>
      <c r="AU800" s="67">
        <f>IFERROR(#REF!*AU792/AU$41,0)</f>
        <v>0</v>
      </c>
      <c r="AV800" s="67">
        <f>IFERROR(#REF!*AV792/AV$41,0)</f>
        <v>0</v>
      </c>
      <c r="AW800" s="67">
        <f>IFERROR(#REF!*AW792/AW$41,0)</f>
        <v>0</v>
      </c>
      <c r="AX800" s="67">
        <f>IFERROR(#REF!*AX792/AX$41,0)</f>
        <v>0</v>
      </c>
      <c r="AY800" s="67">
        <f>IFERROR(#REF!*AY792/AY$41,0)</f>
        <v>0</v>
      </c>
      <c r="AZ800" s="67">
        <f>IFERROR(#REF!*AZ792/AZ$41,0)</f>
        <v>0</v>
      </c>
      <c r="BA800" s="60"/>
      <c r="BB800" s="87">
        <f t="shared" si="2483"/>
        <v>0</v>
      </c>
      <c r="BC800" s="62" t="e">
        <f>BB800/BB792</f>
        <v>#REF!</v>
      </c>
      <c r="BD800" s="60"/>
      <c r="BE800" s="67" t="e">
        <f t="shared" si="2519"/>
        <v>#N/A</v>
      </c>
      <c r="BF800" s="119" t="e">
        <f t="shared" si="2519"/>
        <v>#N/A</v>
      </c>
      <c r="BG800" s="120" t="e">
        <f t="shared" si="2519"/>
        <v>#N/A</v>
      </c>
      <c r="BH800" s="121" t="e">
        <f>BH792</f>
        <v>#REF!</v>
      </c>
      <c r="BI800" s="120" t="e">
        <f t="shared" si="2520"/>
        <v>#N/A</v>
      </c>
      <c r="BJ800" s="120" t="e">
        <f t="shared" si="2520"/>
        <v>#N/A</v>
      </c>
      <c r="BK800" s="121" t="e">
        <f t="shared" si="2520"/>
        <v>#N/A</v>
      </c>
      <c r="BL800" s="60"/>
      <c r="BM800" s="67">
        <f>IFERROR(#REF!*BM792/BM$41,0)</f>
        <v>0</v>
      </c>
      <c r="BN800" s="67">
        <f>IFERROR(#REF!*BN792/BN$41,0)</f>
        <v>0</v>
      </c>
      <c r="BO800" s="67">
        <f>IFERROR(#REF!*BO792/BO$41,0)</f>
        <v>0</v>
      </c>
      <c r="BP800" s="67">
        <f>IFERROR(#REF!*BP792/BP$41,0)</f>
        <v>0</v>
      </c>
      <c r="BQ800" s="67">
        <f>IFERROR(#REF!*BQ792/BQ$41,0)</f>
        <v>0</v>
      </c>
      <c r="BR800" s="67">
        <f>IFERROR(#REF!*BR792/BR$41,0)</f>
        <v>0</v>
      </c>
      <c r="BS800" s="67">
        <f>IFERROR(#REF!*BS792/BS$41,0)</f>
        <v>0</v>
      </c>
      <c r="BT800" s="67">
        <f>IFERROR(#REF!*BT792/BT$41,0)</f>
        <v>0</v>
      </c>
      <c r="BU800" s="67">
        <f>IFERROR(#REF!*BU792/BU$41,0)</f>
        <v>0</v>
      </c>
      <c r="BV800" s="67">
        <f>IFERROR(#REF!*BV792/BV$41,0)</f>
        <v>0</v>
      </c>
      <c r="BW800" s="67">
        <f>IFERROR(#REF!*BW792/BW$41,0)</f>
        <v>0</v>
      </c>
      <c r="BX800" s="67">
        <f>IFERROR(#REF!*BX792/BX$41,0)</f>
        <v>0</v>
      </c>
      <c r="BY800" s="60"/>
      <c r="BZ800" s="87">
        <f t="shared" si="2484"/>
        <v>0</v>
      </c>
      <c r="CA800" s="62" t="e">
        <f>BZ800/BZ792</f>
        <v>#REF!</v>
      </c>
      <c r="CB800" s="60"/>
      <c r="CC800" s="67">
        <f>IFERROR(#REF!*CC792/CC$41,0)</f>
        <v>0</v>
      </c>
      <c r="CD800" s="67">
        <f>IFERROR(#REF!*CD792/CD$41,0)</f>
        <v>0</v>
      </c>
      <c r="CE800" s="67">
        <f>IFERROR(#REF!*CE792/CE$41,0)</f>
        <v>0</v>
      </c>
      <c r="CF800" s="67">
        <f>IFERROR(#REF!*CF792/CF$41,0)</f>
        <v>0</v>
      </c>
      <c r="CG800" s="67">
        <f>IFERROR(#REF!*CG792/CG$41,0)</f>
        <v>0</v>
      </c>
      <c r="CH800" s="67">
        <f>IFERROR(#REF!*CH792/CH$41,0)</f>
        <v>0</v>
      </c>
      <c r="CI800" s="67">
        <f>IFERROR(#REF!*CI792/CI$41,0)</f>
        <v>0</v>
      </c>
      <c r="CJ800" s="67">
        <f>IFERROR(#REF!*CJ792/CJ$41,0)</f>
        <v>0</v>
      </c>
      <c r="CK800" s="67">
        <f>IFERROR(#REF!*CK792/CK$41,0)</f>
        <v>0</v>
      </c>
      <c r="CL800" s="67">
        <f>IFERROR(#REF!*CL792/CL$41,0)</f>
        <v>0</v>
      </c>
      <c r="CM800" s="67">
        <f>IFERROR(#REF!*CM792/CM$41,0)</f>
        <v>0</v>
      </c>
      <c r="CN800" s="67">
        <f>IFERROR(#REF!*CN792/CN$41,0)</f>
        <v>0</v>
      </c>
      <c r="CO800" s="60"/>
      <c r="CP800" s="87">
        <f t="shared" si="2485"/>
        <v>0</v>
      </c>
      <c r="CQ800" s="62" t="e">
        <f>CP800/CP792</f>
        <v>#REF!</v>
      </c>
    </row>
    <row r="801" spans="1:95" ht="10.5" customHeight="1" outlineLevel="1" x14ac:dyDescent="0.25">
      <c r="A801" s="70" t="str">
        <f t="shared" si="2480"/>
        <v>DespesaFrete sobre Compras</v>
      </c>
      <c r="B801" s="70" t="s">
        <v>53</v>
      </c>
      <c r="C801" s="70" t="s">
        <v>80</v>
      </c>
      <c r="D801" s="60" t="s">
        <v>61</v>
      </c>
      <c r="E801" s="60" t="e">
        <f>D790</f>
        <v>#REF!</v>
      </c>
      <c r="F801" s="60"/>
      <c r="G801" s="62">
        <v>-2.2838546188906531E-2</v>
      </c>
      <c r="H801" s="60"/>
      <c r="I801" s="67" t="e">
        <f t="shared" ref="I801:T801" si="2523">((I791*$G801*--(AND($BF801=0,$BG801=0))+$BF801+I791*$BG801)*--(I$3&gt;=$BH801))*(1+$BJ801*--(I$3&gt;=$BK801))*--(IFERROR(MOD(MONTH(I$3),$BI801),0)=0)</f>
        <v>#REF!</v>
      </c>
      <c r="J801" s="67" t="e">
        <f t="shared" si="2523"/>
        <v>#REF!</v>
      </c>
      <c r="K801" s="67" t="e">
        <f t="shared" si="2523"/>
        <v>#REF!</v>
      </c>
      <c r="L801" s="67" t="e">
        <f t="shared" si="2523"/>
        <v>#REF!</v>
      </c>
      <c r="M801" s="67" t="e">
        <f t="shared" si="2523"/>
        <v>#REF!</v>
      </c>
      <c r="N801" s="67" t="e">
        <f t="shared" si="2523"/>
        <v>#REF!</v>
      </c>
      <c r="O801" s="67" t="e">
        <f t="shared" si="2523"/>
        <v>#REF!</v>
      </c>
      <c r="P801" s="67" t="e">
        <f t="shared" si="2523"/>
        <v>#REF!</v>
      </c>
      <c r="Q801" s="67" t="e">
        <f t="shared" si="2523"/>
        <v>#REF!</v>
      </c>
      <c r="R801" s="67" t="e">
        <f t="shared" si="2523"/>
        <v>#REF!</v>
      </c>
      <c r="S801" s="67" t="e">
        <f t="shared" si="2523"/>
        <v>#REF!</v>
      </c>
      <c r="T801" s="67" t="e">
        <f t="shared" si="2523"/>
        <v>#REF!</v>
      </c>
      <c r="U801" s="60"/>
      <c r="V801" s="87" t="e">
        <f t="shared" si="2481"/>
        <v>#REF!</v>
      </c>
      <c r="W801" s="62" t="e">
        <f>V801/V792</f>
        <v>#REF!</v>
      </c>
      <c r="X801" s="60"/>
      <c r="Y801" s="67" t="e">
        <f t="shared" ref="Y801:AJ801" si="2524">((Y791*$G801*--(AND($BF801=0,$BG801=0))+$BF801+Y791*$BG801)*--(Y$3&gt;=$BH801))*(1+$BJ801*--(Y$3&gt;=$BK801))*--(IFERROR(MOD(MONTH(Y$3),$BI801),0)=0)</f>
        <v>#REF!</v>
      </c>
      <c r="Z801" s="67" t="e">
        <f t="shared" si="2524"/>
        <v>#REF!</v>
      </c>
      <c r="AA801" s="67" t="e">
        <f t="shared" si="2524"/>
        <v>#REF!</v>
      </c>
      <c r="AB801" s="67" t="e">
        <f t="shared" si="2524"/>
        <v>#REF!</v>
      </c>
      <c r="AC801" s="67" t="e">
        <f t="shared" si="2524"/>
        <v>#REF!</v>
      </c>
      <c r="AD801" s="67" t="e">
        <f t="shared" si="2524"/>
        <v>#REF!</v>
      </c>
      <c r="AE801" s="67" t="e">
        <f t="shared" si="2524"/>
        <v>#REF!</v>
      </c>
      <c r="AF801" s="67" t="e">
        <f t="shared" si="2524"/>
        <v>#REF!</v>
      </c>
      <c r="AG801" s="67" t="e">
        <f t="shared" si="2524"/>
        <v>#REF!</v>
      </c>
      <c r="AH801" s="67" t="e">
        <f t="shared" si="2524"/>
        <v>#REF!</v>
      </c>
      <c r="AI801" s="67" t="e">
        <f t="shared" si="2524"/>
        <v>#REF!</v>
      </c>
      <c r="AJ801" s="67" t="e">
        <f t="shared" si="2524"/>
        <v>#REF!</v>
      </c>
      <c r="AK801" s="60"/>
      <c r="AL801" s="87" t="e">
        <f t="shared" si="2482"/>
        <v>#REF!</v>
      </c>
      <c r="AM801" s="62" t="e">
        <f>AL801/AL792</f>
        <v>#REF!</v>
      </c>
      <c r="AN801" s="60" t="e">
        <f>D790&amp;D801</f>
        <v>#REF!</v>
      </c>
      <c r="AO801" s="67" t="e">
        <f t="shared" ref="AO801:AZ801" si="2525">((AO791*$G801*--(AND($BF801=0,$BG801=0))+$BF801+AO791*$BG801)*--(AO$3&gt;=$BH801))*(1+$BJ801*--(AO$3&gt;=$BK801))*--(IFERROR(MOD(MONTH(AO$3),$BI801),0)=0)</f>
        <v>#REF!</v>
      </c>
      <c r="AP801" s="67" t="e">
        <f t="shared" si="2525"/>
        <v>#REF!</v>
      </c>
      <c r="AQ801" s="67" t="e">
        <f t="shared" si="2525"/>
        <v>#REF!</v>
      </c>
      <c r="AR801" s="67" t="e">
        <f t="shared" si="2525"/>
        <v>#REF!</v>
      </c>
      <c r="AS801" s="67" t="e">
        <f t="shared" si="2525"/>
        <v>#REF!</v>
      </c>
      <c r="AT801" s="67" t="e">
        <f t="shared" si="2525"/>
        <v>#REF!</v>
      </c>
      <c r="AU801" s="67" t="e">
        <f t="shared" si="2525"/>
        <v>#REF!</v>
      </c>
      <c r="AV801" s="67" t="e">
        <f t="shared" si="2525"/>
        <v>#REF!</v>
      </c>
      <c r="AW801" s="67" t="e">
        <f t="shared" si="2525"/>
        <v>#REF!</v>
      </c>
      <c r="AX801" s="67" t="e">
        <f t="shared" si="2525"/>
        <v>#REF!</v>
      </c>
      <c r="AY801" s="67" t="e">
        <f t="shared" si="2525"/>
        <v>#REF!</v>
      </c>
      <c r="AZ801" s="67" t="e">
        <f t="shared" si="2525"/>
        <v>#REF!</v>
      </c>
      <c r="BA801" s="60"/>
      <c r="BB801" s="87" t="e">
        <f t="shared" si="2483"/>
        <v>#REF!</v>
      </c>
      <c r="BC801" s="62" t="e">
        <f>BB801/BB792</f>
        <v>#REF!</v>
      </c>
      <c r="BD801" s="60"/>
      <c r="BE801" s="67" t="str">
        <f t="shared" si="2519"/>
        <v>Tabela Jamef</v>
      </c>
      <c r="BF801" s="119">
        <f t="shared" si="2519"/>
        <v>-691.19999999999993</v>
      </c>
      <c r="BG801" s="120">
        <f t="shared" si="2519"/>
        <v>0</v>
      </c>
      <c r="BH801" s="121" t="e">
        <f>BH792</f>
        <v>#REF!</v>
      </c>
      <c r="BI801" s="120">
        <f t="shared" si="2520"/>
        <v>0</v>
      </c>
      <c r="BJ801" s="120">
        <f t="shared" si="2520"/>
        <v>0</v>
      </c>
      <c r="BK801" s="121">
        <f t="shared" si="2520"/>
        <v>0</v>
      </c>
      <c r="BL801" s="60"/>
      <c r="BM801" s="67" t="e">
        <f t="shared" ref="BM801:BX801" si="2526">((BM791*$G801*--(AND($BF801=0,$BG801=0))+$BF801+BM791*$BG801)*--(BM$3&gt;=$BH801))*(1+$BJ801*--(BM$3&gt;=$BK801))*--(IFERROR(MOD(MONTH(BM$3),$BI801),0)=0)</f>
        <v>#REF!</v>
      </c>
      <c r="BN801" s="67" t="e">
        <f t="shared" si="2526"/>
        <v>#REF!</v>
      </c>
      <c r="BO801" s="67" t="e">
        <f t="shared" si="2526"/>
        <v>#REF!</v>
      </c>
      <c r="BP801" s="67" t="e">
        <f t="shared" si="2526"/>
        <v>#REF!</v>
      </c>
      <c r="BQ801" s="67" t="e">
        <f t="shared" si="2526"/>
        <v>#REF!</v>
      </c>
      <c r="BR801" s="67" t="e">
        <f t="shared" si="2526"/>
        <v>#REF!</v>
      </c>
      <c r="BS801" s="67" t="e">
        <f t="shared" si="2526"/>
        <v>#REF!</v>
      </c>
      <c r="BT801" s="67" t="e">
        <f t="shared" si="2526"/>
        <v>#REF!</v>
      </c>
      <c r="BU801" s="67" t="e">
        <f t="shared" si="2526"/>
        <v>#REF!</v>
      </c>
      <c r="BV801" s="67" t="e">
        <f t="shared" si="2526"/>
        <v>#REF!</v>
      </c>
      <c r="BW801" s="67" t="e">
        <f t="shared" si="2526"/>
        <v>#REF!</v>
      </c>
      <c r="BX801" s="67" t="e">
        <f t="shared" si="2526"/>
        <v>#REF!</v>
      </c>
      <c r="BY801" s="60"/>
      <c r="BZ801" s="87" t="e">
        <f t="shared" si="2484"/>
        <v>#REF!</v>
      </c>
      <c r="CA801" s="62" t="e">
        <f>BZ801/BZ792</f>
        <v>#REF!</v>
      </c>
      <c r="CB801" s="60"/>
      <c r="CC801" s="67" t="e">
        <f t="shared" ref="CC801:CN801" si="2527">((CC791*$G801*--(AND($BF801=0,$BG801=0))+$BF801+CC791*$BG801)*--(CC$3&gt;=$BH801))*(1+$BJ801*--(CC$3&gt;=$BK801))*--(IFERROR(MOD(MONTH(CC$3),$BI801),0)=0)</f>
        <v>#REF!</v>
      </c>
      <c r="CD801" s="67" t="e">
        <f t="shared" si="2527"/>
        <v>#REF!</v>
      </c>
      <c r="CE801" s="67" t="e">
        <f t="shared" si="2527"/>
        <v>#REF!</v>
      </c>
      <c r="CF801" s="67" t="e">
        <f t="shared" si="2527"/>
        <v>#REF!</v>
      </c>
      <c r="CG801" s="67" t="e">
        <f t="shared" si="2527"/>
        <v>#REF!</v>
      </c>
      <c r="CH801" s="67" t="e">
        <f t="shared" si="2527"/>
        <v>#REF!</v>
      </c>
      <c r="CI801" s="67" t="e">
        <f t="shared" si="2527"/>
        <v>#REF!</v>
      </c>
      <c r="CJ801" s="67" t="e">
        <f t="shared" si="2527"/>
        <v>#REF!</v>
      </c>
      <c r="CK801" s="67" t="e">
        <f t="shared" si="2527"/>
        <v>#REF!</v>
      </c>
      <c r="CL801" s="67" t="e">
        <f t="shared" si="2527"/>
        <v>#REF!</v>
      </c>
      <c r="CM801" s="67" t="e">
        <f t="shared" si="2527"/>
        <v>#REF!</v>
      </c>
      <c r="CN801" s="67" t="e">
        <f t="shared" si="2527"/>
        <v>#REF!</v>
      </c>
      <c r="CO801" s="60"/>
      <c r="CP801" s="87" t="e">
        <f t="shared" si="2485"/>
        <v>#REF!</v>
      </c>
      <c r="CQ801" s="62" t="e">
        <f>CP801/CP792</f>
        <v>#REF!</v>
      </c>
    </row>
    <row r="802" spans="1:95" ht="10.5" customHeight="1" outlineLevel="1" x14ac:dyDescent="0.25">
      <c r="A802" s="70" t="str">
        <f t="shared" si="2480"/>
        <v>DespesaEmbalagem</v>
      </c>
      <c r="B802" s="70" t="s">
        <v>53</v>
      </c>
      <c r="C802" s="70" t="s">
        <v>80</v>
      </c>
      <c r="D802" s="60" t="s">
        <v>62</v>
      </c>
      <c r="E802" s="60" t="e">
        <f>D790</f>
        <v>#REF!</v>
      </c>
      <c r="F802" s="60"/>
      <c r="G802" s="62">
        <v>-2.2838546188906531E-2</v>
      </c>
      <c r="H802" s="60"/>
      <c r="I802" s="67" t="e">
        <f t="shared" ref="I802:T802" si="2528">((I792*$G802*--(AND($BF802=0,$BG802=0))+$BF802+I792*$BG802)*--(I$3&gt;=$BH802))*(1+$BJ802*--(I$3&gt;=$BK802))*--(IFERROR(MOD(MONTH(I$3),$BI802),0)=0)</f>
        <v>#REF!</v>
      </c>
      <c r="J802" s="67" t="e">
        <f t="shared" si="2528"/>
        <v>#REF!</v>
      </c>
      <c r="K802" s="67" t="e">
        <f t="shared" si="2528"/>
        <v>#REF!</v>
      </c>
      <c r="L802" s="67" t="e">
        <f t="shared" si="2528"/>
        <v>#REF!</v>
      </c>
      <c r="M802" s="67" t="e">
        <f t="shared" si="2528"/>
        <v>#REF!</v>
      </c>
      <c r="N802" s="67" t="e">
        <f t="shared" si="2528"/>
        <v>#REF!</v>
      </c>
      <c r="O802" s="67" t="e">
        <f t="shared" si="2528"/>
        <v>#REF!</v>
      </c>
      <c r="P802" s="67" t="e">
        <f t="shared" si="2528"/>
        <v>#REF!</v>
      </c>
      <c r="Q802" s="67" t="e">
        <f t="shared" si="2528"/>
        <v>#REF!</v>
      </c>
      <c r="R802" s="67" t="e">
        <f t="shared" si="2528"/>
        <v>#REF!</v>
      </c>
      <c r="S802" s="67" t="e">
        <f t="shared" si="2528"/>
        <v>#REF!</v>
      </c>
      <c r="T802" s="67" t="e">
        <f t="shared" si="2528"/>
        <v>#REF!</v>
      </c>
      <c r="U802" s="60"/>
      <c r="V802" s="87" t="e">
        <f t="shared" si="2481"/>
        <v>#REF!</v>
      </c>
      <c r="W802" s="62" t="e">
        <f>V802/V792</f>
        <v>#REF!</v>
      </c>
      <c r="X802" s="60"/>
      <c r="Y802" s="67" t="e">
        <f t="shared" ref="Y802:AF802" si="2529">((Y792*$G802*--(AND($BF802=0,$BG802=0))+$BF802+Y792*$BG802)*--(Y$3&gt;=$BH802))*(1+$BJ802*--(Y$3&gt;=$BK802))*--(IFERROR(MOD(MONTH(Y$3),$BI802),0)=0)</f>
        <v>#REF!</v>
      </c>
      <c r="Z802" s="67" t="e">
        <f t="shared" si="2529"/>
        <v>#REF!</v>
      </c>
      <c r="AA802" s="67" t="e">
        <f t="shared" si="2529"/>
        <v>#REF!</v>
      </c>
      <c r="AB802" s="67" t="e">
        <f t="shared" si="2529"/>
        <v>#REF!</v>
      </c>
      <c r="AC802" s="67" t="e">
        <f t="shared" si="2529"/>
        <v>#REF!</v>
      </c>
      <c r="AD802" s="67" t="e">
        <f t="shared" si="2529"/>
        <v>#REF!</v>
      </c>
      <c r="AE802" s="67" t="e">
        <f t="shared" si="2529"/>
        <v>#REF!</v>
      </c>
      <c r="AF802" s="67" t="e">
        <f t="shared" si="2529"/>
        <v>#REF!</v>
      </c>
      <c r="AG802" s="67" t="e">
        <f>((AG792*$G802*--(AND($BF802=0,$BG802=0))+$BF802+AG792*$BG802)*--(AG$3&gt;=$BH802))*(1+$BJ802*--(AG$3&gt;=$BK802))*--(IFERROR(MOD(MONTH(AG$3),$BI802),0)=0)*(AG792/AG$156)</f>
        <v>#REF!</v>
      </c>
      <c r="AH802" s="67" t="e">
        <f>((AH792*$G802*--(AND($BF802=0,$BG802=0))+$BF802+AH792*$BG802)*--(AH$3&gt;=$BH802))*(1+$BJ802*--(AH$3&gt;=$BK802))*--(IFERROR(MOD(MONTH(AH$3),$BI802),0)=0)*(AH792/AH$156)</f>
        <v>#REF!</v>
      </c>
      <c r="AI802" s="67" t="e">
        <f>((AI792*$G802*--(AND($BF802=0,$BG802=0))+$BF802+AI792*$BG802)*--(AI$3&gt;=$BH802))*(1+$BJ802*--(AI$3&gt;=$BK802))*--(IFERROR(MOD(MONTH(AI$3),$BI802),0)=0)*(AI792/AI$156)</f>
        <v>#REF!</v>
      </c>
      <c r="AJ802" s="67" t="e">
        <f>((AJ792*$G802*--(AND($BF802=0,$BG802=0))+$BF802+AJ792*$BG802)*--(AJ$3&gt;=$BH802))*(1+$BJ802*--(AJ$3&gt;=$BK802))*--(IFERROR(MOD(MONTH(AJ$3),$BI802),0)=0)*(AJ792/AJ$156)</f>
        <v>#REF!</v>
      </c>
      <c r="AK802" s="60"/>
      <c r="AL802" s="87" t="e">
        <f t="shared" si="2482"/>
        <v>#REF!</v>
      </c>
      <c r="AM802" s="62" t="e">
        <f>AL802/AL792</f>
        <v>#REF!</v>
      </c>
      <c r="AN802" s="60" t="e">
        <f>D790&amp;D802</f>
        <v>#REF!</v>
      </c>
      <c r="AO802" s="67" t="e">
        <f t="shared" ref="AO802:AZ802" si="2530">((AO792*$G802*--(AND($BF802=0,$BG802=0))+$BF802+AO792*$BG802)*--(AO$3&gt;=$BH802))*(1+$BJ802*--(AO$3&gt;=$BK802))*--(IFERROR(MOD(MONTH(AO$3),$BI802),0)=0)*(AO792/AO$156)</f>
        <v>#REF!</v>
      </c>
      <c r="AP802" s="67" t="e">
        <f t="shared" si="2530"/>
        <v>#REF!</v>
      </c>
      <c r="AQ802" s="67" t="e">
        <f t="shared" si="2530"/>
        <v>#REF!</v>
      </c>
      <c r="AR802" s="67" t="e">
        <f t="shared" si="2530"/>
        <v>#REF!</v>
      </c>
      <c r="AS802" s="67" t="e">
        <f t="shared" si="2530"/>
        <v>#REF!</v>
      </c>
      <c r="AT802" s="67" t="e">
        <f t="shared" si="2530"/>
        <v>#REF!</v>
      </c>
      <c r="AU802" s="67" t="e">
        <f t="shared" si="2530"/>
        <v>#REF!</v>
      </c>
      <c r="AV802" s="67" t="e">
        <f t="shared" si="2530"/>
        <v>#REF!</v>
      </c>
      <c r="AW802" s="67" t="e">
        <f t="shared" si="2530"/>
        <v>#REF!</v>
      </c>
      <c r="AX802" s="67" t="e">
        <f t="shared" si="2530"/>
        <v>#REF!</v>
      </c>
      <c r="AY802" s="67" t="e">
        <f t="shared" si="2530"/>
        <v>#REF!</v>
      </c>
      <c r="AZ802" s="67" t="e">
        <f t="shared" si="2530"/>
        <v>#REF!</v>
      </c>
      <c r="BA802" s="60"/>
      <c r="BB802" s="87" t="e">
        <f t="shared" si="2483"/>
        <v>#REF!</v>
      </c>
      <c r="BC802" s="62" t="e">
        <f>BB802/BB792</f>
        <v>#REF!</v>
      </c>
      <c r="BD802" s="60"/>
      <c r="BE802" s="67" t="str">
        <f t="shared" si="2519"/>
        <v>Novas embalagens</v>
      </c>
      <c r="BF802" s="119">
        <f t="shared" si="2519"/>
        <v>-6.78</v>
      </c>
      <c r="BG802" s="120">
        <f t="shared" si="2519"/>
        <v>0</v>
      </c>
      <c r="BH802" s="121" t="e">
        <f>BH792</f>
        <v>#REF!</v>
      </c>
      <c r="BI802" s="120">
        <f t="shared" si="2520"/>
        <v>0</v>
      </c>
      <c r="BJ802" s="120">
        <f t="shared" si="2520"/>
        <v>-0.3</v>
      </c>
      <c r="BK802" s="121">
        <f t="shared" si="2520"/>
        <v>45901</v>
      </c>
      <c r="BL802" s="60"/>
      <c r="BM802" s="67" t="e">
        <f t="shared" ref="BM802:BX802" si="2531">((BM792*$G802*--(AND($BF802=0,$BG802=0))+$BF802+BM792*$BG802)*--(BM$3&gt;=$BH802))*(1+$BJ802*--(BM$3&gt;=$BK802))*--(IFERROR(MOD(MONTH(BM$3),$BI802),0)=0)*(BM792/BM$156)</f>
        <v>#REF!</v>
      </c>
      <c r="BN802" s="67" t="e">
        <f t="shared" si="2531"/>
        <v>#REF!</v>
      </c>
      <c r="BO802" s="67" t="e">
        <f t="shared" si="2531"/>
        <v>#REF!</v>
      </c>
      <c r="BP802" s="67" t="e">
        <f t="shared" si="2531"/>
        <v>#REF!</v>
      </c>
      <c r="BQ802" s="67" t="e">
        <f t="shared" si="2531"/>
        <v>#REF!</v>
      </c>
      <c r="BR802" s="67" t="e">
        <f t="shared" si="2531"/>
        <v>#REF!</v>
      </c>
      <c r="BS802" s="67" t="e">
        <f t="shared" si="2531"/>
        <v>#REF!</v>
      </c>
      <c r="BT802" s="67" t="e">
        <f t="shared" si="2531"/>
        <v>#REF!</v>
      </c>
      <c r="BU802" s="67" t="e">
        <f t="shared" si="2531"/>
        <v>#REF!</v>
      </c>
      <c r="BV802" s="67" t="e">
        <f t="shared" si="2531"/>
        <v>#REF!</v>
      </c>
      <c r="BW802" s="67" t="e">
        <f t="shared" si="2531"/>
        <v>#REF!</v>
      </c>
      <c r="BX802" s="67" t="e">
        <f t="shared" si="2531"/>
        <v>#REF!</v>
      </c>
      <c r="BY802" s="60"/>
      <c r="BZ802" s="87" t="e">
        <f t="shared" si="2484"/>
        <v>#REF!</v>
      </c>
      <c r="CA802" s="62" t="e">
        <f>BZ802/BZ792</f>
        <v>#REF!</v>
      </c>
      <c r="CB802" s="60"/>
      <c r="CC802" s="67" t="e">
        <f t="shared" ref="CC802:CN802" si="2532">((CC792*$G802*--(AND($BF802=0,$BG802=0))+$BF802+CC792*$BG802)*--(CC$3&gt;=$BH802))*(1+$BJ802*--(CC$3&gt;=$BK802))*--(IFERROR(MOD(MONTH(CC$3),$BI802),0)=0)*(CC792/CC$156)</f>
        <v>#REF!</v>
      </c>
      <c r="CD802" s="67" t="e">
        <f t="shared" si="2532"/>
        <v>#REF!</v>
      </c>
      <c r="CE802" s="67" t="e">
        <f t="shared" si="2532"/>
        <v>#REF!</v>
      </c>
      <c r="CF802" s="67" t="e">
        <f t="shared" si="2532"/>
        <v>#REF!</v>
      </c>
      <c r="CG802" s="67" t="e">
        <f t="shared" si="2532"/>
        <v>#REF!</v>
      </c>
      <c r="CH802" s="67" t="e">
        <f t="shared" si="2532"/>
        <v>#REF!</v>
      </c>
      <c r="CI802" s="67" t="e">
        <f t="shared" si="2532"/>
        <v>#REF!</v>
      </c>
      <c r="CJ802" s="67" t="e">
        <f t="shared" si="2532"/>
        <v>#REF!</v>
      </c>
      <c r="CK802" s="67" t="e">
        <f t="shared" si="2532"/>
        <v>#REF!</v>
      </c>
      <c r="CL802" s="67" t="e">
        <f t="shared" si="2532"/>
        <v>#REF!</v>
      </c>
      <c r="CM802" s="67" t="e">
        <f t="shared" si="2532"/>
        <v>#REF!</v>
      </c>
      <c r="CN802" s="67" t="e">
        <f t="shared" si="2532"/>
        <v>#REF!</v>
      </c>
      <c r="CO802" s="60"/>
      <c r="CP802" s="87" t="e">
        <f t="shared" si="2485"/>
        <v>#REF!</v>
      </c>
      <c r="CQ802" s="62" t="e">
        <f>CP802/CP792</f>
        <v>#REF!</v>
      </c>
    </row>
    <row r="803" spans="1:95" ht="10.5" customHeight="1" x14ac:dyDescent="0.25">
      <c r="A803" s="70" t="str">
        <f t="shared" si="2480"/>
        <v>DespesaMargem bruta</v>
      </c>
      <c r="B803" s="70" t="s">
        <v>53</v>
      </c>
      <c r="C803" s="70"/>
      <c r="D803" s="3" t="s">
        <v>63</v>
      </c>
      <c r="E803" s="3" t="e">
        <f>D790</f>
        <v>#REF!</v>
      </c>
      <c r="F803" s="60"/>
      <c r="G803" s="6">
        <v>0.78357271006486728</v>
      </c>
      <c r="H803" s="60"/>
      <c r="I803" s="4" t="e">
        <f t="shared" ref="I803:T803" si="2533">I797+I798</f>
        <v>#REF!</v>
      </c>
      <c r="J803" s="4" t="e">
        <f t="shared" si="2533"/>
        <v>#REF!</v>
      </c>
      <c r="K803" s="4" t="e">
        <f t="shared" si="2533"/>
        <v>#REF!</v>
      </c>
      <c r="L803" s="4" t="e">
        <f t="shared" si="2533"/>
        <v>#REF!</v>
      </c>
      <c r="M803" s="4" t="e">
        <f t="shared" si="2533"/>
        <v>#REF!</v>
      </c>
      <c r="N803" s="4" t="e">
        <f t="shared" si="2533"/>
        <v>#REF!</v>
      </c>
      <c r="O803" s="4" t="e">
        <f t="shared" si="2533"/>
        <v>#REF!</v>
      </c>
      <c r="P803" s="4" t="e">
        <f t="shared" si="2533"/>
        <v>#REF!</v>
      </c>
      <c r="Q803" s="4" t="e">
        <f t="shared" si="2533"/>
        <v>#REF!</v>
      </c>
      <c r="R803" s="4" t="e">
        <f t="shared" si="2533"/>
        <v>#REF!</v>
      </c>
      <c r="S803" s="4" t="e">
        <f t="shared" si="2533"/>
        <v>#REF!</v>
      </c>
      <c r="T803" s="4" t="e">
        <f t="shared" si="2533"/>
        <v>#REF!</v>
      </c>
      <c r="U803" s="60"/>
      <c r="V803" s="4" t="e">
        <f t="shared" si="2481"/>
        <v>#REF!</v>
      </c>
      <c r="W803" s="6" t="e">
        <f>V803/V792</f>
        <v>#REF!</v>
      </c>
      <c r="X803" s="60"/>
      <c r="Y803" s="4" t="e">
        <f t="shared" ref="Y803:AJ803" si="2534">Y797+Y798</f>
        <v>#REF!</v>
      </c>
      <c r="Z803" s="4" t="e">
        <f t="shared" si="2534"/>
        <v>#REF!</v>
      </c>
      <c r="AA803" s="4" t="e">
        <f t="shared" si="2534"/>
        <v>#REF!</v>
      </c>
      <c r="AB803" s="4" t="e">
        <f t="shared" si="2534"/>
        <v>#REF!</v>
      </c>
      <c r="AC803" s="4" t="e">
        <f t="shared" si="2534"/>
        <v>#REF!</v>
      </c>
      <c r="AD803" s="4" t="e">
        <f t="shared" si="2534"/>
        <v>#REF!</v>
      </c>
      <c r="AE803" s="4" t="e">
        <f t="shared" si="2534"/>
        <v>#REF!</v>
      </c>
      <c r="AF803" s="4" t="e">
        <f t="shared" si="2534"/>
        <v>#REF!</v>
      </c>
      <c r="AG803" s="4" t="e">
        <f t="shared" si="2534"/>
        <v>#REF!</v>
      </c>
      <c r="AH803" s="4" t="e">
        <f t="shared" si="2534"/>
        <v>#REF!</v>
      </c>
      <c r="AI803" s="4" t="e">
        <f t="shared" si="2534"/>
        <v>#REF!</v>
      </c>
      <c r="AJ803" s="4" t="e">
        <f t="shared" si="2534"/>
        <v>#REF!</v>
      </c>
      <c r="AK803" s="60"/>
      <c r="AL803" s="4" t="e">
        <f t="shared" si="2482"/>
        <v>#REF!</v>
      </c>
      <c r="AM803" s="6" t="e">
        <f>AL803/AL792</f>
        <v>#REF!</v>
      </c>
      <c r="AN803" s="60" t="e">
        <f>D790&amp;D803</f>
        <v>#REF!</v>
      </c>
      <c r="AO803" s="4" t="e">
        <f t="shared" ref="AO803:AZ803" si="2535">AO797+AO798</f>
        <v>#REF!</v>
      </c>
      <c r="AP803" s="4" t="e">
        <f t="shared" si="2535"/>
        <v>#REF!</v>
      </c>
      <c r="AQ803" s="4" t="e">
        <f t="shared" si="2535"/>
        <v>#REF!</v>
      </c>
      <c r="AR803" s="4" t="e">
        <f t="shared" si="2535"/>
        <v>#REF!</v>
      </c>
      <c r="AS803" s="4" t="e">
        <f t="shared" si="2535"/>
        <v>#REF!</v>
      </c>
      <c r="AT803" s="4" t="e">
        <f t="shared" si="2535"/>
        <v>#REF!</v>
      </c>
      <c r="AU803" s="4" t="e">
        <f t="shared" si="2535"/>
        <v>#REF!</v>
      </c>
      <c r="AV803" s="4" t="e">
        <f t="shared" si="2535"/>
        <v>#REF!</v>
      </c>
      <c r="AW803" s="4" t="e">
        <f t="shared" si="2535"/>
        <v>#REF!</v>
      </c>
      <c r="AX803" s="4" t="e">
        <f t="shared" si="2535"/>
        <v>#REF!</v>
      </c>
      <c r="AY803" s="4" t="e">
        <f t="shared" si="2535"/>
        <v>#REF!</v>
      </c>
      <c r="AZ803" s="4" t="e">
        <f t="shared" si="2535"/>
        <v>#REF!</v>
      </c>
      <c r="BA803" s="60"/>
      <c r="BB803" s="4" t="e">
        <f t="shared" si="2483"/>
        <v>#REF!</v>
      </c>
      <c r="BC803" s="6" t="e">
        <f>BB803/BB792</f>
        <v>#REF!</v>
      </c>
      <c r="BD803" s="60"/>
      <c r="BE803" s="4"/>
      <c r="BF803" s="102"/>
      <c r="BG803" s="102"/>
      <c r="BH803" s="103"/>
      <c r="BI803" s="104"/>
      <c r="BJ803" s="63"/>
      <c r="BK803" s="103"/>
      <c r="BL803" s="60"/>
      <c r="BM803" s="4" t="e">
        <f t="shared" ref="BM803:BX803" si="2536">BM797+BM798</f>
        <v>#REF!</v>
      </c>
      <c r="BN803" s="4" t="e">
        <f t="shared" si="2536"/>
        <v>#REF!</v>
      </c>
      <c r="BO803" s="4" t="e">
        <f t="shared" si="2536"/>
        <v>#REF!</v>
      </c>
      <c r="BP803" s="4" t="e">
        <f t="shared" si="2536"/>
        <v>#REF!</v>
      </c>
      <c r="BQ803" s="4" t="e">
        <f t="shared" si="2536"/>
        <v>#REF!</v>
      </c>
      <c r="BR803" s="4" t="e">
        <f t="shared" si="2536"/>
        <v>#REF!</v>
      </c>
      <c r="BS803" s="4" t="e">
        <f t="shared" si="2536"/>
        <v>#REF!</v>
      </c>
      <c r="BT803" s="4" t="e">
        <f t="shared" si="2536"/>
        <v>#REF!</v>
      </c>
      <c r="BU803" s="4" t="e">
        <f t="shared" si="2536"/>
        <v>#REF!</v>
      </c>
      <c r="BV803" s="4" t="e">
        <f t="shared" si="2536"/>
        <v>#REF!</v>
      </c>
      <c r="BW803" s="4" t="e">
        <f t="shared" si="2536"/>
        <v>#REF!</v>
      </c>
      <c r="BX803" s="4" t="e">
        <f t="shared" si="2536"/>
        <v>#REF!</v>
      </c>
      <c r="BY803" s="60"/>
      <c r="BZ803" s="4" t="e">
        <f t="shared" si="2484"/>
        <v>#REF!</v>
      </c>
      <c r="CA803" s="6" t="e">
        <f>BZ803/BZ792</f>
        <v>#REF!</v>
      </c>
      <c r="CB803" s="60"/>
      <c r="CC803" s="4" t="e">
        <f t="shared" ref="CC803:CN803" si="2537">CC797+CC798</f>
        <v>#REF!</v>
      </c>
      <c r="CD803" s="4" t="e">
        <f t="shared" si="2537"/>
        <v>#REF!</v>
      </c>
      <c r="CE803" s="4" t="e">
        <f t="shared" si="2537"/>
        <v>#REF!</v>
      </c>
      <c r="CF803" s="4" t="e">
        <f t="shared" si="2537"/>
        <v>#REF!</v>
      </c>
      <c r="CG803" s="4" t="e">
        <f t="shared" si="2537"/>
        <v>#REF!</v>
      </c>
      <c r="CH803" s="4" t="e">
        <f t="shared" si="2537"/>
        <v>#REF!</v>
      </c>
      <c r="CI803" s="4" t="e">
        <f t="shared" si="2537"/>
        <v>#REF!</v>
      </c>
      <c r="CJ803" s="4" t="e">
        <f t="shared" si="2537"/>
        <v>#REF!</v>
      </c>
      <c r="CK803" s="4" t="e">
        <f t="shared" si="2537"/>
        <v>#REF!</v>
      </c>
      <c r="CL803" s="4" t="e">
        <f t="shared" si="2537"/>
        <v>#REF!</v>
      </c>
      <c r="CM803" s="4" t="e">
        <f t="shared" si="2537"/>
        <v>#REF!</v>
      </c>
      <c r="CN803" s="4" t="e">
        <f t="shared" si="2537"/>
        <v>#REF!</v>
      </c>
      <c r="CO803" s="60"/>
      <c r="CP803" s="4" t="e">
        <f t="shared" si="2485"/>
        <v>#REF!</v>
      </c>
      <c r="CQ803" s="6" t="e">
        <f>CP803/CP792</f>
        <v>#REF!</v>
      </c>
    </row>
    <row r="804" spans="1:95" ht="10.5" customHeight="1" x14ac:dyDescent="0.25">
      <c r="A804" s="70" t="str">
        <f t="shared" si="2480"/>
        <v>DespesaDespesas variáveis</v>
      </c>
      <c r="B804" s="70" t="s">
        <v>53</v>
      </c>
      <c r="C804" s="70"/>
      <c r="D804" s="81" t="s">
        <v>64</v>
      </c>
      <c r="E804" s="81" t="e">
        <f>D790</f>
        <v>#REF!</v>
      </c>
      <c r="F804" s="60"/>
      <c r="G804" s="88">
        <v>-0.23687071568047149</v>
      </c>
      <c r="H804" s="60"/>
      <c r="I804" s="83">
        <v>0</v>
      </c>
      <c r="J804" s="83">
        <v>0</v>
      </c>
      <c r="K804" s="83">
        <v>0</v>
      </c>
      <c r="L804" s="83">
        <v>0</v>
      </c>
      <c r="M804" s="83">
        <v>0</v>
      </c>
      <c r="N804" s="83">
        <v>0</v>
      </c>
      <c r="O804" s="83">
        <v>0</v>
      </c>
      <c r="P804" s="83">
        <v>0</v>
      </c>
      <c r="Q804" s="83">
        <v>0</v>
      </c>
      <c r="R804" s="83">
        <v>0</v>
      </c>
      <c r="S804" s="83">
        <v>0</v>
      </c>
      <c r="T804" s="83">
        <v>0</v>
      </c>
      <c r="U804" s="60"/>
      <c r="V804" s="83">
        <f t="shared" si="2481"/>
        <v>0</v>
      </c>
      <c r="W804" s="88" t="e">
        <f>V804/V792</f>
        <v>#REF!</v>
      </c>
      <c r="X804" s="60"/>
      <c r="Y804" s="83" t="e">
        <f t="shared" ref="Y804:AJ804" si="2538">Y805+Y817+Y821</f>
        <v>#REF!</v>
      </c>
      <c r="Z804" s="83" t="e">
        <f t="shared" si="2538"/>
        <v>#REF!</v>
      </c>
      <c r="AA804" s="83" t="e">
        <f t="shared" si="2538"/>
        <v>#REF!</v>
      </c>
      <c r="AB804" s="83" t="e">
        <f t="shared" si="2538"/>
        <v>#REF!</v>
      </c>
      <c r="AC804" s="83" t="e">
        <f t="shared" si="2538"/>
        <v>#REF!</v>
      </c>
      <c r="AD804" s="83" t="e">
        <f t="shared" si="2538"/>
        <v>#REF!</v>
      </c>
      <c r="AE804" s="83" t="e">
        <f t="shared" si="2538"/>
        <v>#REF!</v>
      </c>
      <c r="AF804" s="83" t="e">
        <f t="shared" si="2538"/>
        <v>#REF!</v>
      </c>
      <c r="AG804" s="83" t="e">
        <f t="shared" si="2538"/>
        <v>#REF!</v>
      </c>
      <c r="AH804" s="83" t="e">
        <f t="shared" si="2538"/>
        <v>#REF!</v>
      </c>
      <c r="AI804" s="83" t="e">
        <f t="shared" si="2538"/>
        <v>#REF!</v>
      </c>
      <c r="AJ804" s="83" t="e">
        <f t="shared" si="2538"/>
        <v>#REF!</v>
      </c>
      <c r="AK804" s="60"/>
      <c r="AL804" s="83" t="e">
        <f t="shared" si="2482"/>
        <v>#REF!</v>
      </c>
      <c r="AM804" s="88" t="e">
        <f>AL804/AL792</f>
        <v>#REF!</v>
      </c>
      <c r="AN804" s="60" t="e">
        <f>D790&amp;D804</f>
        <v>#REF!</v>
      </c>
      <c r="AO804" s="83" t="e">
        <f t="shared" ref="AO804:AZ804" si="2539">AO805+AO817+AO821</f>
        <v>#REF!</v>
      </c>
      <c r="AP804" s="83" t="e">
        <f t="shared" si="2539"/>
        <v>#REF!</v>
      </c>
      <c r="AQ804" s="83" t="e">
        <f t="shared" si="2539"/>
        <v>#REF!</v>
      </c>
      <c r="AR804" s="83" t="e">
        <f t="shared" si="2539"/>
        <v>#REF!</v>
      </c>
      <c r="AS804" s="83" t="e">
        <f t="shared" si="2539"/>
        <v>#REF!</v>
      </c>
      <c r="AT804" s="83" t="e">
        <f t="shared" si="2539"/>
        <v>#REF!</v>
      </c>
      <c r="AU804" s="83" t="e">
        <f t="shared" si="2539"/>
        <v>#REF!</v>
      </c>
      <c r="AV804" s="83" t="e">
        <f t="shared" si="2539"/>
        <v>#REF!</v>
      </c>
      <c r="AW804" s="83" t="e">
        <f t="shared" si="2539"/>
        <v>#REF!</v>
      </c>
      <c r="AX804" s="83" t="e">
        <f t="shared" si="2539"/>
        <v>#REF!</v>
      </c>
      <c r="AY804" s="83" t="e">
        <f t="shared" si="2539"/>
        <v>#REF!</v>
      </c>
      <c r="AZ804" s="83" t="e">
        <f t="shared" si="2539"/>
        <v>#REF!</v>
      </c>
      <c r="BA804" s="60"/>
      <c r="BB804" s="83" t="e">
        <f t="shared" si="2483"/>
        <v>#REF!</v>
      </c>
      <c r="BC804" s="88" t="e">
        <f>BB804/BB792</f>
        <v>#REF!</v>
      </c>
      <c r="BD804" s="60"/>
      <c r="BE804" s="83"/>
      <c r="BF804" s="116"/>
      <c r="BG804" s="116"/>
      <c r="BH804" s="117"/>
      <c r="BI804" s="118"/>
      <c r="BJ804" s="82"/>
      <c r="BK804" s="117"/>
      <c r="BL804" s="60"/>
      <c r="BM804" s="83" t="e">
        <f t="shared" ref="BM804:BX804" si="2540">BM805+BM817+BM821</f>
        <v>#REF!</v>
      </c>
      <c r="BN804" s="83" t="e">
        <f t="shared" si="2540"/>
        <v>#REF!</v>
      </c>
      <c r="BO804" s="83" t="e">
        <f t="shared" si="2540"/>
        <v>#REF!</v>
      </c>
      <c r="BP804" s="83" t="e">
        <f t="shared" si="2540"/>
        <v>#REF!</v>
      </c>
      <c r="BQ804" s="83" t="e">
        <f t="shared" si="2540"/>
        <v>#REF!</v>
      </c>
      <c r="BR804" s="83" t="e">
        <f t="shared" si="2540"/>
        <v>#REF!</v>
      </c>
      <c r="BS804" s="83" t="e">
        <f t="shared" si="2540"/>
        <v>#REF!</v>
      </c>
      <c r="BT804" s="83" t="e">
        <f t="shared" si="2540"/>
        <v>#REF!</v>
      </c>
      <c r="BU804" s="83" t="e">
        <f t="shared" si="2540"/>
        <v>#REF!</v>
      </c>
      <c r="BV804" s="83" t="e">
        <f t="shared" si="2540"/>
        <v>#REF!</v>
      </c>
      <c r="BW804" s="83" t="e">
        <f t="shared" si="2540"/>
        <v>#REF!</v>
      </c>
      <c r="BX804" s="83" t="e">
        <f t="shared" si="2540"/>
        <v>#REF!</v>
      </c>
      <c r="BY804" s="60"/>
      <c r="BZ804" s="83" t="e">
        <f t="shared" si="2484"/>
        <v>#REF!</v>
      </c>
      <c r="CA804" s="88" t="e">
        <f>BZ804/BZ792</f>
        <v>#REF!</v>
      </c>
      <c r="CB804" s="60"/>
      <c r="CC804" s="83" t="e">
        <f t="shared" ref="CC804:CN804" si="2541">CC805+CC817+CC821</f>
        <v>#REF!</v>
      </c>
      <c r="CD804" s="83" t="e">
        <f t="shared" si="2541"/>
        <v>#REF!</v>
      </c>
      <c r="CE804" s="83" t="e">
        <f t="shared" si="2541"/>
        <v>#REF!</v>
      </c>
      <c r="CF804" s="83" t="e">
        <f t="shared" si="2541"/>
        <v>#REF!</v>
      </c>
      <c r="CG804" s="83" t="e">
        <f t="shared" si="2541"/>
        <v>#REF!</v>
      </c>
      <c r="CH804" s="83" t="e">
        <f t="shared" si="2541"/>
        <v>#REF!</v>
      </c>
      <c r="CI804" s="83" t="e">
        <f t="shared" si="2541"/>
        <v>#REF!</v>
      </c>
      <c r="CJ804" s="83" t="e">
        <f t="shared" si="2541"/>
        <v>#REF!</v>
      </c>
      <c r="CK804" s="83" t="e">
        <f t="shared" si="2541"/>
        <v>#REF!</v>
      </c>
      <c r="CL804" s="83" t="e">
        <f t="shared" si="2541"/>
        <v>#REF!</v>
      </c>
      <c r="CM804" s="83" t="e">
        <f t="shared" si="2541"/>
        <v>#REF!</v>
      </c>
      <c r="CN804" s="83" t="e">
        <f t="shared" si="2541"/>
        <v>#REF!</v>
      </c>
      <c r="CO804" s="60"/>
      <c r="CP804" s="83" t="e">
        <f t="shared" si="2485"/>
        <v>#REF!</v>
      </c>
      <c r="CQ804" s="88" t="e">
        <f>CP804/CP792</f>
        <v>#REF!</v>
      </c>
    </row>
    <row r="805" spans="1:95" ht="10.5" customHeight="1" x14ac:dyDescent="0.25">
      <c r="A805" s="70" t="str">
        <f t="shared" si="2480"/>
        <v>DespesaDespesas de venda</v>
      </c>
      <c r="B805" s="70" t="s">
        <v>53</v>
      </c>
      <c r="C805" s="70"/>
      <c r="D805" s="2" t="s">
        <v>65</v>
      </c>
      <c r="E805" s="2" t="e">
        <f>D790</f>
        <v>#REF!</v>
      </c>
      <c r="F805" s="60"/>
      <c r="G805" s="66">
        <v>-0.23142300412052111</v>
      </c>
      <c r="H805" s="60"/>
      <c r="I805" s="65">
        <v>0</v>
      </c>
      <c r="J805" s="65">
        <v>0</v>
      </c>
      <c r="K805" s="65">
        <v>0</v>
      </c>
      <c r="L805" s="65">
        <v>0</v>
      </c>
      <c r="M805" s="65">
        <v>0</v>
      </c>
      <c r="N805" s="65">
        <v>0</v>
      </c>
      <c r="O805" s="65">
        <v>0</v>
      </c>
      <c r="P805" s="65">
        <v>0</v>
      </c>
      <c r="Q805" s="65">
        <v>0</v>
      </c>
      <c r="R805" s="65">
        <v>0</v>
      </c>
      <c r="S805" s="65">
        <v>0</v>
      </c>
      <c r="T805" s="65">
        <v>0</v>
      </c>
      <c r="U805" s="60"/>
      <c r="V805" s="65">
        <f t="shared" si="2481"/>
        <v>0</v>
      </c>
      <c r="W805" s="66" t="e">
        <f>V805/V792</f>
        <v>#REF!</v>
      </c>
      <c r="X805" s="60"/>
      <c r="Y805" s="65" t="e">
        <f t="shared" ref="Y805:AJ805" si="2542">SUM(Y806:Y809)+Y814</f>
        <v>#REF!</v>
      </c>
      <c r="Z805" s="65" t="e">
        <f t="shared" si="2542"/>
        <v>#REF!</v>
      </c>
      <c r="AA805" s="65" t="e">
        <f t="shared" si="2542"/>
        <v>#REF!</v>
      </c>
      <c r="AB805" s="65" t="e">
        <f t="shared" si="2542"/>
        <v>#REF!</v>
      </c>
      <c r="AC805" s="65" t="e">
        <f t="shared" si="2542"/>
        <v>#REF!</v>
      </c>
      <c r="AD805" s="65" t="e">
        <f t="shared" si="2542"/>
        <v>#REF!</v>
      </c>
      <c r="AE805" s="65" t="e">
        <f t="shared" si="2542"/>
        <v>#REF!</v>
      </c>
      <c r="AF805" s="65" t="e">
        <f t="shared" si="2542"/>
        <v>#REF!</v>
      </c>
      <c r="AG805" s="65" t="e">
        <f t="shared" si="2542"/>
        <v>#REF!</v>
      </c>
      <c r="AH805" s="65" t="e">
        <f t="shared" si="2542"/>
        <v>#REF!</v>
      </c>
      <c r="AI805" s="65" t="e">
        <f t="shared" si="2542"/>
        <v>#REF!</v>
      </c>
      <c r="AJ805" s="65" t="e">
        <f t="shared" si="2542"/>
        <v>#REF!</v>
      </c>
      <c r="AK805" s="60"/>
      <c r="AL805" s="65" t="e">
        <f t="shared" si="2482"/>
        <v>#REF!</v>
      </c>
      <c r="AM805" s="66" t="e">
        <f>AL805/AL792</f>
        <v>#REF!</v>
      </c>
      <c r="AN805" s="60" t="e">
        <f>D790&amp;D805</f>
        <v>#REF!</v>
      </c>
      <c r="AO805" s="65" t="e">
        <f t="shared" ref="AO805:AZ805" si="2543">SUM(AO806:AO809)+AO814</f>
        <v>#REF!</v>
      </c>
      <c r="AP805" s="65" t="e">
        <f t="shared" si="2543"/>
        <v>#REF!</v>
      </c>
      <c r="AQ805" s="65" t="e">
        <f t="shared" si="2543"/>
        <v>#REF!</v>
      </c>
      <c r="AR805" s="65" t="e">
        <f t="shared" si="2543"/>
        <v>#REF!</v>
      </c>
      <c r="AS805" s="65" t="e">
        <f t="shared" si="2543"/>
        <v>#REF!</v>
      </c>
      <c r="AT805" s="65" t="e">
        <f t="shared" si="2543"/>
        <v>#REF!</v>
      </c>
      <c r="AU805" s="65" t="e">
        <f t="shared" si="2543"/>
        <v>#REF!</v>
      </c>
      <c r="AV805" s="65" t="e">
        <f t="shared" si="2543"/>
        <v>#REF!</v>
      </c>
      <c r="AW805" s="65" t="e">
        <f t="shared" si="2543"/>
        <v>#REF!</v>
      </c>
      <c r="AX805" s="65" t="e">
        <f t="shared" si="2543"/>
        <v>#REF!</v>
      </c>
      <c r="AY805" s="65" t="e">
        <f t="shared" si="2543"/>
        <v>#REF!</v>
      </c>
      <c r="AZ805" s="65" t="e">
        <f t="shared" si="2543"/>
        <v>#REF!</v>
      </c>
      <c r="BA805" s="60"/>
      <c r="BB805" s="65" t="e">
        <f t="shared" si="2483"/>
        <v>#REF!</v>
      </c>
      <c r="BC805" s="66" t="e">
        <f>BB805/BB792</f>
        <v>#REF!</v>
      </c>
      <c r="BD805" s="60"/>
      <c r="BE805" s="65"/>
      <c r="BF805" s="105"/>
      <c r="BG805" s="105"/>
      <c r="BH805" s="107"/>
      <c r="BI805" s="108"/>
      <c r="BJ805" s="77"/>
      <c r="BK805" s="107"/>
      <c r="BL805" s="60"/>
      <c r="BM805" s="65" t="e">
        <f t="shared" ref="BM805:BX805" si="2544">SUM(BM806:BM809)+BM814</f>
        <v>#REF!</v>
      </c>
      <c r="BN805" s="65" t="e">
        <f t="shared" si="2544"/>
        <v>#REF!</v>
      </c>
      <c r="BO805" s="65" t="e">
        <f t="shared" si="2544"/>
        <v>#REF!</v>
      </c>
      <c r="BP805" s="65" t="e">
        <f t="shared" si="2544"/>
        <v>#REF!</v>
      </c>
      <c r="BQ805" s="65" t="e">
        <f t="shared" si="2544"/>
        <v>#REF!</v>
      </c>
      <c r="BR805" s="65" t="e">
        <f t="shared" si="2544"/>
        <v>#REF!</v>
      </c>
      <c r="BS805" s="65" t="e">
        <f t="shared" si="2544"/>
        <v>#REF!</v>
      </c>
      <c r="BT805" s="65" t="e">
        <f t="shared" si="2544"/>
        <v>#REF!</v>
      </c>
      <c r="BU805" s="65" t="e">
        <f t="shared" si="2544"/>
        <v>#REF!</v>
      </c>
      <c r="BV805" s="65" t="e">
        <f t="shared" si="2544"/>
        <v>#REF!</v>
      </c>
      <c r="BW805" s="65" t="e">
        <f t="shared" si="2544"/>
        <v>#REF!</v>
      </c>
      <c r="BX805" s="65" t="e">
        <f t="shared" si="2544"/>
        <v>#REF!</v>
      </c>
      <c r="BY805" s="60"/>
      <c r="BZ805" s="65" t="e">
        <f t="shared" si="2484"/>
        <v>#REF!</v>
      </c>
      <c r="CA805" s="66" t="e">
        <f>BZ805/BZ792</f>
        <v>#REF!</v>
      </c>
      <c r="CB805" s="60"/>
      <c r="CC805" s="65" t="e">
        <f t="shared" ref="CC805:CN805" si="2545">SUM(CC806:CC809)+CC814</f>
        <v>#REF!</v>
      </c>
      <c r="CD805" s="65" t="e">
        <f t="shared" si="2545"/>
        <v>#REF!</v>
      </c>
      <c r="CE805" s="65" t="e">
        <f t="shared" si="2545"/>
        <v>#REF!</v>
      </c>
      <c r="CF805" s="65" t="e">
        <f t="shared" si="2545"/>
        <v>#REF!</v>
      </c>
      <c r="CG805" s="65" t="e">
        <f t="shared" si="2545"/>
        <v>#REF!</v>
      </c>
      <c r="CH805" s="65" t="e">
        <f t="shared" si="2545"/>
        <v>#REF!</v>
      </c>
      <c r="CI805" s="65" t="e">
        <f t="shared" si="2545"/>
        <v>#REF!</v>
      </c>
      <c r="CJ805" s="65" t="e">
        <f t="shared" si="2545"/>
        <v>#REF!</v>
      </c>
      <c r="CK805" s="65" t="e">
        <f t="shared" si="2545"/>
        <v>#REF!</v>
      </c>
      <c r="CL805" s="65" t="e">
        <f t="shared" si="2545"/>
        <v>#REF!</v>
      </c>
      <c r="CM805" s="65" t="e">
        <f t="shared" si="2545"/>
        <v>#REF!</v>
      </c>
      <c r="CN805" s="65" t="e">
        <f t="shared" si="2545"/>
        <v>#REF!</v>
      </c>
      <c r="CO805" s="60"/>
      <c r="CP805" s="65" t="e">
        <f t="shared" si="2485"/>
        <v>#REF!</v>
      </c>
      <c r="CQ805" s="66" t="e">
        <f>CP805/CP792</f>
        <v>#REF!</v>
      </c>
    </row>
    <row r="806" spans="1:95" ht="10.5" customHeight="1" outlineLevel="1" x14ac:dyDescent="0.25">
      <c r="A806" s="70" t="str">
        <f t="shared" si="2480"/>
        <v>DespesaArmazenagem</v>
      </c>
      <c r="B806" s="70" t="s">
        <v>53</v>
      </c>
      <c r="C806" s="70" t="s">
        <v>256</v>
      </c>
      <c r="D806" s="60" t="s">
        <v>66</v>
      </c>
      <c r="E806" s="60" t="e">
        <f>D790</f>
        <v>#REF!</v>
      </c>
      <c r="F806" s="60"/>
      <c r="G806" s="62">
        <v>0</v>
      </c>
      <c r="H806" s="60"/>
      <c r="I806" s="67">
        <v>0</v>
      </c>
      <c r="J806" s="67">
        <v>0</v>
      </c>
      <c r="K806" s="67">
        <v>0</v>
      </c>
      <c r="L806" s="67">
        <v>0</v>
      </c>
      <c r="M806" s="67">
        <v>0</v>
      </c>
      <c r="N806" s="67">
        <v>0</v>
      </c>
      <c r="O806" s="67">
        <v>0</v>
      </c>
      <c r="P806" s="67">
        <v>0</v>
      </c>
      <c r="Q806" s="67">
        <v>0</v>
      </c>
      <c r="R806" s="67">
        <v>0</v>
      </c>
      <c r="S806" s="67">
        <v>0</v>
      </c>
      <c r="T806" s="67">
        <v>0</v>
      </c>
      <c r="U806" s="60"/>
      <c r="V806" s="87">
        <f t="shared" si="2481"/>
        <v>0</v>
      </c>
      <c r="W806" s="62" t="e">
        <f>V806/V793</f>
        <v>#REF!</v>
      </c>
      <c r="X806" s="60"/>
      <c r="Y806" s="67" t="e">
        <f t="shared" ref="Y806:AJ806" si="2546">((Y793*$G806*--(AND($BF806=0,$BG806=0))+$BF806+Y793*$BG806)*--(Y$3&gt;=$BH806))*(1+$BJ806*--(Y$3&gt;=$BK806))*--(IFERROR(MOD(MONTH(Y$3),$BI806),0)=0)</f>
        <v>#REF!</v>
      </c>
      <c r="Z806" s="67" t="e">
        <f t="shared" si="2546"/>
        <v>#REF!</v>
      </c>
      <c r="AA806" s="67" t="e">
        <f t="shared" si="2546"/>
        <v>#REF!</v>
      </c>
      <c r="AB806" s="67" t="e">
        <f t="shared" si="2546"/>
        <v>#REF!</v>
      </c>
      <c r="AC806" s="67" t="e">
        <f t="shared" si="2546"/>
        <v>#REF!</v>
      </c>
      <c r="AD806" s="67" t="e">
        <f t="shared" si="2546"/>
        <v>#REF!</v>
      </c>
      <c r="AE806" s="67" t="e">
        <f t="shared" si="2546"/>
        <v>#REF!</v>
      </c>
      <c r="AF806" s="67" t="e">
        <f t="shared" si="2546"/>
        <v>#REF!</v>
      </c>
      <c r="AG806" s="67" t="e">
        <f t="shared" si="2546"/>
        <v>#REF!</v>
      </c>
      <c r="AH806" s="67" t="e">
        <f t="shared" si="2546"/>
        <v>#REF!</v>
      </c>
      <c r="AI806" s="67" t="e">
        <f t="shared" si="2546"/>
        <v>#REF!</v>
      </c>
      <c r="AJ806" s="67" t="e">
        <f t="shared" si="2546"/>
        <v>#REF!</v>
      </c>
      <c r="AK806" s="60"/>
      <c r="AL806" s="87" t="e">
        <f t="shared" si="2482"/>
        <v>#REF!</v>
      </c>
      <c r="AM806" s="62" t="e">
        <f>AL806/AL793</f>
        <v>#REF!</v>
      </c>
      <c r="AN806" s="60" t="e">
        <f>D790&amp;D806</f>
        <v>#REF!</v>
      </c>
      <c r="AO806" s="67" t="e">
        <f t="shared" ref="AO806:AZ806" si="2547">((AO793*$G806*--(AND($BF806=0,$BG806=0))+$BF806+AO793*$BG806)*--(AO$3&gt;=$BH806))*(1+$BJ806*--(AO$3&gt;=$BK806))*--(IFERROR(MOD(MONTH(AO$3),$BI806),0)=0)</f>
        <v>#REF!</v>
      </c>
      <c r="AP806" s="67" t="e">
        <f t="shared" si="2547"/>
        <v>#REF!</v>
      </c>
      <c r="AQ806" s="67" t="e">
        <f t="shared" si="2547"/>
        <v>#REF!</v>
      </c>
      <c r="AR806" s="67" t="e">
        <f t="shared" si="2547"/>
        <v>#REF!</v>
      </c>
      <c r="AS806" s="67" t="e">
        <f t="shared" si="2547"/>
        <v>#REF!</v>
      </c>
      <c r="AT806" s="67" t="e">
        <f t="shared" si="2547"/>
        <v>#REF!</v>
      </c>
      <c r="AU806" s="67" t="e">
        <f t="shared" si="2547"/>
        <v>#REF!</v>
      </c>
      <c r="AV806" s="67" t="e">
        <f t="shared" si="2547"/>
        <v>#REF!</v>
      </c>
      <c r="AW806" s="67" t="e">
        <f t="shared" si="2547"/>
        <v>#REF!</v>
      </c>
      <c r="AX806" s="67" t="e">
        <f t="shared" si="2547"/>
        <v>#REF!</v>
      </c>
      <c r="AY806" s="67" t="e">
        <f t="shared" si="2547"/>
        <v>#REF!</v>
      </c>
      <c r="AZ806" s="67" t="e">
        <f t="shared" si="2547"/>
        <v>#REF!</v>
      </c>
      <c r="BA806" s="60"/>
      <c r="BB806" s="87" t="e">
        <f t="shared" si="2483"/>
        <v>#REF!</v>
      </c>
      <c r="BC806" s="62" t="e">
        <f>BB806/BB793</f>
        <v>#REF!</v>
      </c>
      <c r="BD806" s="60"/>
      <c r="BE806" s="67">
        <f>INDEX($BE$4:$BK$115,MATCH($D806,$D$4:$D$115,0),MATCH(BE$475,$BE$4:$BK$4,0))</f>
        <v>0</v>
      </c>
      <c r="BF806" s="141" t="e">
        <f t="array" ref="BF806">INDEX(#REF!,MATCH($D790,#REF!,0),MATCH($D806,#REF!,0))</f>
        <v>#REF!</v>
      </c>
      <c r="BG806" s="120">
        <f t="array" ref="BG806">INDEX($BE$4:$BK$115,MATCH($D806,$D$4:$D$115,0),MATCH(BG$475,$BE$4:$BK$4,0))</f>
        <v>0</v>
      </c>
      <c r="BH806" s="121" t="e">
        <f>BH792</f>
        <v>#REF!</v>
      </c>
      <c r="BI806" s="121">
        <f t="shared" ref="BI806:BK807" si="2548">INDEX($BE$4:$BK$115,MATCH($D806,$D$4:$D$115,0),MATCH(BI$475,$BE$4:$BK$4,0))</f>
        <v>0</v>
      </c>
      <c r="BJ806" s="120">
        <f t="shared" si="2548"/>
        <v>0</v>
      </c>
      <c r="BK806" s="121">
        <f t="shared" si="2548"/>
        <v>0</v>
      </c>
      <c r="BL806" s="60"/>
      <c r="BM806" s="67" t="e">
        <f t="shared" ref="BM806:BX806" si="2549">((BM793*$G806*--(AND($BF806=0,$BG806=0))+$BF806+BM793*$BG806)*--(BM$3&gt;=$BH806))*(1+$BJ806*--(BM$3&gt;=$BK806))*--(IFERROR(MOD(MONTH(BM$3),$BI806),0)=0)</f>
        <v>#REF!</v>
      </c>
      <c r="BN806" s="67" t="e">
        <f t="shared" si="2549"/>
        <v>#REF!</v>
      </c>
      <c r="BO806" s="67" t="e">
        <f t="shared" si="2549"/>
        <v>#REF!</v>
      </c>
      <c r="BP806" s="67" t="e">
        <f t="shared" si="2549"/>
        <v>#REF!</v>
      </c>
      <c r="BQ806" s="67" t="e">
        <f t="shared" si="2549"/>
        <v>#REF!</v>
      </c>
      <c r="BR806" s="67" t="e">
        <f t="shared" si="2549"/>
        <v>#REF!</v>
      </c>
      <c r="BS806" s="67" t="e">
        <f t="shared" si="2549"/>
        <v>#REF!</v>
      </c>
      <c r="BT806" s="67" t="e">
        <f t="shared" si="2549"/>
        <v>#REF!</v>
      </c>
      <c r="BU806" s="67" t="e">
        <f t="shared" si="2549"/>
        <v>#REF!</v>
      </c>
      <c r="BV806" s="67" t="e">
        <f t="shared" si="2549"/>
        <v>#REF!</v>
      </c>
      <c r="BW806" s="67" t="e">
        <f t="shared" si="2549"/>
        <v>#REF!</v>
      </c>
      <c r="BX806" s="67" t="e">
        <f t="shared" si="2549"/>
        <v>#REF!</v>
      </c>
      <c r="BY806" s="60"/>
      <c r="BZ806" s="87" t="e">
        <f t="shared" si="2484"/>
        <v>#REF!</v>
      </c>
      <c r="CA806" s="62" t="e">
        <f>BZ806/BZ793</f>
        <v>#REF!</v>
      </c>
      <c r="CB806" s="60"/>
      <c r="CC806" s="67" t="e">
        <f t="shared" ref="CC806:CN806" si="2550">((CC793*$G806*--(AND($BF806=0,$BG806=0))+$BF806+CC793*$BG806)*--(CC$3&gt;=$BH806))*(1+$BJ806*--(CC$3&gt;=$BK806))*--(IFERROR(MOD(MONTH(CC$3),$BI806),0)=0)</f>
        <v>#REF!</v>
      </c>
      <c r="CD806" s="67" t="e">
        <f t="shared" si="2550"/>
        <v>#REF!</v>
      </c>
      <c r="CE806" s="67" t="e">
        <f t="shared" si="2550"/>
        <v>#REF!</v>
      </c>
      <c r="CF806" s="67" t="e">
        <f t="shared" si="2550"/>
        <v>#REF!</v>
      </c>
      <c r="CG806" s="67" t="e">
        <f t="shared" si="2550"/>
        <v>#REF!</v>
      </c>
      <c r="CH806" s="67" t="e">
        <f t="shared" si="2550"/>
        <v>#REF!</v>
      </c>
      <c r="CI806" s="67" t="e">
        <f t="shared" si="2550"/>
        <v>#REF!</v>
      </c>
      <c r="CJ806" s="67" t="e">
        <f t="shared" si="2550"/>
        <v>#REF!</v>
      </c>
      <c r="CK806" s="67" t="e">
        <f t="shared" si="2550"/>
        <v>#REF!</v>
      </c>
      <c r="CL806" s="67" t="e">
        <f t="shared" si="2550"/>
        <v>#REF!</v>
      </c>
      <c r="CM806" s="67" t="e">
        <f t="shared" si="2550"/>
        <v>#REF!</v>
      </c>
      <c r="CN806" s="67" t="e">
        <f t="shared" si="2550"/>
        <v>#REF!</v>
      </c>
      <c r="CO806" s="60"/>
      <c r="CP806" s="87" t="e">
        <f t="shared" si="2485"/>
        <v>#REF!</v>
      </c>
      <c r="CQ806" s="62" t="e">
        <f>CP806/CP793</f>
        <v>#REF!</v>
      </c>
    </row>
    <row r="807" spans="1:95" ht="10.5" customHeight="1" outlineLevel="1" x14ac:dyDescent="0.25">
      <c r="A807" s="70" t="str">
        <f t="shared" si="2480"/>
        <v>DespesaFrete sobre Vendas</v>
      </c>
      <c r="B807" s="70" t="s">
        <v>53</v>
      </c>
      <c r="C807" s="70" t="s">
        <v>256</v>
      </c>
      <c r="D807" s="60" t="s">
        <v>67</v>
      </c>
      <c r="E807" s="60" t="e">
        <f>D790</f>
        <v>#REF!</v>
      </c>
      <c r="F807" s="60"/>
      <c r="G807" s="62">
        <v>0</v>
      </c>
      <c r="H807" s="60"/>
      <c r="I807" s="67">
        <v>0</v>
      </c>
      <c r="J807" s="67">
        <v>0</v>
      </c>
      <c r="K807" s="67">
        <v>0</v>
      </c>
      <c r="L807" s="67">
        <v>0</v>
      </c>
      <c r="M807" s="67">
        <v>0</v>
      </c>
      <c r="N807" s="67">
        <v>0</v>
      </c>
      <c r="O807" s="67">
        <v>0</v>
      </c>
      <c r="P807" s="67">
        <v>0</v>
      </c>
      <c r="Q807" s="67">
        <v>0</v>
      </c>
      <c r="R807" s="67">
        <v>0</v>
      </c>
      <c r="S807" s="67">
        <v>0</v>
      </c>
      <c r="T807" s="67">
        <v>0</v>
      </c>
      <c r="U807" s="60"/>
      <c r="V807" s="87">
        <f t="shared" si="2481"/>
        <v>0</v>
      </c>
      <c r="W807" s="62" t="e">
        <f>V807/V794</f>
        <v>#REF!</v>
      </c>
      <c r="X807" s="60"/>
      <c r="Y807" s="67" t="e">
        <f t="shared" ref="Y807:AJ807" si="2551">((Y794*$G807*--(AND($BF807=0,$BG807=0))+$BF807+Y794*$BG807)*--(Y$3&gt;=$BH807))*(1+$BJ807*--(Y$3&gt;=$BK807))*--(IFERROR(MOD(MONTH(Y$3),$BI807),0)=0)</f>
        <v>#REF!</v>
      </c>
      <c r="Z807" s="67" t="e">
        <f t="shared" si="2551"/>
        <v>#REF!</v>
      </c>
      <c r="AA807" s="67" t="e">
        <f t="shared" si="2551"/>
        <v>#REF!</v>
      </c>
      <c r="AB807" s="67" t="e">
        <f t="shared" si="2551"/>
        <v>#REF!</v>
      </c>
      <c r="AC807" s="67" t="e">
        <f t="shared" si="2551"/>
        <v>#REF!</v>
      </c>
      <c r="AD807" s="67" t="e">
        <f t="shared" si="2551"/>
        <v>#REF!</v>
      </c>
      <c r="AE807" s="67" t="e">
        <f t="shared" si="2551"/>
        <v>#REF!</v>
      </c>
      <c r="AF807" s="67" t="e">
        <f t="shared" si="2551"/>
        <v>#REF!</v>
      </c>
      <c r="AG807" s="67" t="e">
        <f t="shared" si="2551"/>
        <v>#REF!</v>
      </c>
      <c r="AH807" s="67" t="e">
        <f t="shared" si="2551"/>
        <v>#REF!</v>
      </c>
      <c r="AI807" s="67" t="e">
        <f t="shared" si="2551"/>
        <v>#REF!</v>
      </c>
      <c r="AJ807" s="67" t="e">
        <f t="shared" si="2551"/>
        <v>#REF!</v>
      </c>
      <c r="AK807" s="60"/>
      <c r="AL807" s="87" t="e">
        <f t="shared" si="2482"/>
        <v>#REF!</v>
      </c>
      <c r="AM807" s="62" t="e">
        <f>AL807/AL794</f>
        <v>#REF!</v>
      </c>
      <c r="AN807" s="60" t="e">
        <f>D790&amp;D807</f>
        <v>#REF!</v>
      </c>
      <c r="AO807" s="67" t="e">
        <f t="shared" ref="AO807:AZ807" si="2552">((AO792*$G807*--(AND($BF807=0,$BG807=0))+$BF807*AO790+AO792*$BG807)*--(AO$3&gt;=$BH807))*(1+$BJ807*--(AO$3&gt;=$BK807))*--(IFERROR(MOD(MONTH(AO$3),$BI807),0)=0)</f>
        <v>#REF!</v>
      </c>
      <c r="AP807" s="67" t="e">
        <f t="shared" si="2552"/>
        <v>#REF!</v>
      </c>
      <c r="AQ807" s="67" t="e">
        <f t="shared" si="2552"/>
        <v>#REF!</v>
      </c>
      <c r="AR807" s="67" t="e">
        <f t="shared" si="2552"/>
        <v>#REF!</v>
      </c>
      <c r="AS807" s="67" t="e">
        <f t="shared" si="2552"/>
        <v>#REF!</v>
      </c>
      <c r="AT807" s="67" t="e">
        <f t="shared" si="2552"/>
        <v>#REF!</v>
      </c>
      <c r="AU807" s="67" t="e">
        <f t="shared" si="2552"/>
        <v>#REF!</v>
      </c>
      <c r="AV807" s="67" t="e">
        <f t="shared" si="2552"/>
        <v>#REF!</v>
      </c>
      <c r="AW807" s="67" t="e">
        <f t="shared" si="2552"/>
        <v>#REF!</v>
      </c>
      <c r="AX807" s="67" t="e">
        <f t="shared" si="2552"/>
        <v>#REF!</v>
      </c>
      <c r="AY807" s="67" t="e">
        <f t="shared" si="2552"/>
        <v>#REF!</v>
      </c>
      <c r="AZ807" s="67" t="e">
        <f t="shared" si="2552"/>
        <v>#REF!</v>
      </c>
      <c r="BA807" s="60"/>
      <c r="BB807" s="87" t="e">
        <f t="shared" si="2483"/>
        <v>#REF!</v>
      </c>
      <c r="BC807" s="62" t="e">
        <f>BB807/BB794</f>
        <v>#REF!</v>
      </c>
      <c r="BD807" s="60"/>
      <c r="BE807" s="67">
        <f>INDEX($BE$4:$BK$115,MATCH($D807,$D$4:$D$115,0),MATCH(BE$475,$BE$4:$BK$4,0))</f>
        <v>0</v>
      </c>
      <c r="BF807" s="119"/>
      <c r="BG807" s="120">
        <f>-10%*15%</f>
        <v>-1.4999999999999999E-2</v>
      </c>
      <c r="BH807" s="121" t="e">
        <f>BH792</f>
        <v>#REF!</v>
      </c>
      <c r="BI807" s="121">
        <f t="shared" si="2548"/>
        <v>0</v>
      </c>
      <c r="BJ807" s="120">
        <f t="shared" si="2548"/>
        <v>0</v>
      </c>
      <c r="BK807" s="121">
        <f t="shared" si="2548"/>
        <v>0</v>
      </c>
      <c r="BL807" s="60"/>
      <c r="BM807" s="67" t="e">
        <f>((BM792*$G807*--(AND($BF807=0,$BG807=0))+$BF807*BM790+BM792*$BG807)*--(BM$3&gt;=$BH807))*(1+$BJ807*--(BM$3&gt;=$BK807))*--(IFERROR(MOD(MONTH(BM$3),$BI807),0)=0)</f>
        <v>#REF!</v>
      </c>
      <c r="BN807" s="67" t="e">
        <f>((BN792*$G807*--(AND($BF807=0,$BG807=0))+$BF807*BN790+BN792*$BG807)*--(BN$3&gt;=$BH807))*(1+$BJ807*--(BN$3&gt;=$BK807))*--(IFERROR(MOD(MONTH(BN$3),$BI807),0)=0)</f>
        <v>#REF!</v>
      </c>
      <c r="BO807" s="67" t="e">
        <f>((BO792*$G807*--(AND($BF807=0,$BG807=0))+$BF807*BO790+BO792*$BG807)*--(BO$3&gt;=$BH807))*(1+$BJ807*--(BO$3&gt;=$BK807))*--(IFERROR(MOD(MONTH(BO$3),$BI807),0)=0)</f>
        <v>#REF!</v>
      </c>
      <c r="BP807" s="67" t="e">
        <f>((BP792*$G807*--(AND($BF807=0,$BG807=0))+$BF807*BP790+BP792*$BG807)*--(BP$3&gt;=$BH807))*(1+$BJ807*--(BP$3&gt;=$BK807))*--(IFERROR(MOD(MONTH(BP$3),$BI807),0)=0)</f>
        <v>#REF!</v>
      </c>
      <c r="BQ807" s="67" t="e">
        <f t="shared" ref="BQ807:BX807" si="2553">((BQ794*$G807*--(AND($BF807=0,$BG807=0))+$BF807+BQ794*$BG807)*--(BQ$3&gt;=$BH807))*(1+$BJ807*--(BQ$3&gt;=$BK807))*--(IFERROR(MOD(MONTH(BQ$3),$BI807),0)=0)</f>
        <v>#REF!</v>
      </c>
      <c r="BR807" s="67" t="e">
        <f t="shared" si="2553"/>
        <v>#REF!</v>
      </c>
      <c r="BS807" s="67" t="e">
        <f t="shared" si="2553"/>
        <v>#REF!</v>
      </c>
      <c r="BT807" s="67" t="e">
        <f t="shared" si="2553"/>
        <v>#REF!</v>
      </c>
      <c r="BU807" s="67" t="e">
        <f t="shared" si="2553"/>
        <v>#REF!</v>
      </c>
      <c r="BV807" s="67" t="e">
        <f t="shared" si="2553"/>
        <v>#REF!</v>
      </c>
      <c r="BW807" s="67" t="e">
        <f t="shared" si="2553"/>
        <v>#REF!</v>
      </c>
      <c r="BX807" s="67" t="e">
        <f t="shared" si="2553"/>
        <v>#REF!</v>
      </c>
      <c r="BY807" s="60"/>
      <c r="BZ807" s="87" t="e">
        <f t="shared" si="2484"/>
        <v>#REF!</v>
      </c>
      <c r="CA807" s="62" t="e">
        <f>BZ807/BZ794</f>
        <v>#REF!</v>
      </c>
      <c r="CB807" s="60"/>
      <c r="CC807" s="67" t="e">
        <f t="shared" ref="CC807:CN807" si="2554">((CC794*$G807*--(AND($BF807=0,$BG807=0))+$BF807+CC794*$BG807)*--(CC$3&gt;=$BH807))*(1+$BJ807*--(CC$3&gt;=$BK807))*--(IFERROR(MOD(MONTH(CC$3),$BI807),0)=0)</f>
        <v>#REF!</v>
      </c>
      <c r="CD807" s="67" t="e">
        <f t="shared" si="2554"/>
        <v>#REF!</v>
      </c>
      <c r="CE807" s="67" t="e">
        <f t="shared" si="2554"/>
        <v>#REF!</v>
      </c>
      <c r="CF807" s="67" t="e">
        <f t="shared" si="2554"/>
        <v>#REF!</v>
      </c>
      <c r="CG807" s="67" t="e">
        <f t="shared" si="2554"/>
        <v>#REF!</v>
      </c>
      <c r="CH807" s="67" t="e">
        <f t="shared" si="2554"/>
        <v>#REF!</v>
      </c>
      <c r="CI807" s="67" t="e">
        <f t="shared" si="2554"/>
        <v>#REF!</v>
      </c>
      <c r="CJ807" s="67" t="e">
        <f t="shared" si="2554"/>
        <v>#REF!</v>
      </c>
      <c r="CK807" s="67" t="e">
        <f t="shared" si="2554"/>
        <v>#REF!</v>
      </c>
      <c r="CL807" s="67" t="e">
        <f t="shared" si="2554"/>
        <v>#REF!</v>
      </c>
      <c r="CM807" s="67" t="e">
        <f t="shared" si="2554"/>
        <v>#REF!</v>
      </c>
      <c r="CN807" s="67" t="e">
        <f t="shared" si="2554"/>
        <v>#REF!</v>
      </c>
      <c r="CO807" s="60"/>
      <c r="CP807" s="87" t="e">
        <f t="shared" si="2485"/>
        <v>#REF!</v>
      </c>
      <c r="CQ807" s="62" t="e">
        <f>CP807/CP794</f>
        <v>#REF!</v>
      </c>
    </row>
    <row r="808" spans="1:95" ht="10.5" customHeight="1" outlineLevel="1" x14ac:dyDescent="0.25">
      <c r="A808" s="70" t="str">
        <f t="shared" si="2480"/>
        <v>DespesaCusto de Ocupação</v>
      </c>
      <c r="B808" s="70" t="s">
        <v>53</v>
      </c>
      <c r="C808" s="70" t="s">
        <v>257</v>
      </c>
      <c r="D808" s="60" t="s">
        <v>68</v>
      </c>
      <c r="E808" s="60" t="e">
        <f>D790</f>
        <v>#REF!</v>
      </c>
      <c r="F808" s="60"/>
      <c r="G808" s="62">
        <v>-0.21759288893801321</v>
      </c>
      <c r="H808" s="60"/>
      <c r="I808" s="67">
        <v>0</v>
      </c>
      <c r="J808" s="67">
        <v>0</v>
      </c>
      <c r="K808" s="67">
        <v>0</v>
      </c>
      <c r="L808" s="67">
        <v>0</v>
      </c>
      <c r="M808" s="67">
        <v>0</v>
      </c>
      <c r="N808" s="67">
        <v>0</v>
      </c>
      <c r="O808" s="67">
        <v>0</v>
      </c>
      <c r="P808" s="67">
        <v>0</v>
      </c>
      <c r="Q808" s="67">
        <v>0</v>
      </c>
      <c r="R808" s="67">
        <v>0</v>
      </c>
      <c r="S808" s="67">
        <v>0</v>
      </c>
      <c r="T808" s="67">
        <v>0</v>
      </c>
      <c r="U808" s="60"/>
      <c r="V808" s="87">
        <f t="shared" si="2481"/>
        <v>0</v>
      </c>
      <c r="W808" s="62" t="e">
        <f>V808/V792</f>
        <v>#REF!</v>
      </c>
      <c r="X808" s="60"/>
      <c r="Y808" s="67">
        <f t="array" ref="Y808">IFERROR(INDEX(#REF!,MATCH($A790&amp;$D808,#REF!,0),MATCH(Y$3,#REF!,0)),0)</f>
        <v>0</v>
      </c>
      <c r="Z808" s="67">
        <f t="array" ref="Z808">IFERROR(INDEX(#REF!,MATCH($A790&amp;$D808,#REF!,0),MATCH(Z$3,#REF!,0)),0)</f>
        <v>0</v>
      </c>
      <c r="AA808" s="67">
        <f t="array" ref="AA808">IFERROR(INDEX(#REF!,MATCH($A790&amp;$D808,#REF!,0),MATCH(AA$3,#REF!,0)),0)</f>
        <v>0</v>
      </c>
      <c r="AB808" s="67">
        <f t="array" ref="AB808">IFERROR(INDEX(#REF!,MATCH($A790&amp;$D808,#REF!,0),MATCH(AB$3,#REF!,0)),0)</f>
        <v>0</v>
      </c>
      <c r="AC808" s="67">
        <f t="array" ref="AC808">IFERROR(INDEX(#REF!,MATCH($A790&amp;$D808,#REF!,0),MATCH(AC$3,#REF!,0)),0)</f>
        <v>0</v>
      </c>
      <c r="AD808" s="67">
        <f t="array" ref="AD808">IFERROR(INDEX(#REF!,MATCH($A790&amp;$D808,#REF!,0),MATCH(AD$3,#REF!,0)),0)</f>
        <v>0</v>
      </c>
      <c r="AE808" s="67">
        <f t="array" ref="AE808">IFERROR(INDEX(#REF!,MATCH($A790&amp;$D808,#REF!,0),MATCH(AE$3,#REF!,0)),0)</f>
        <v>0</v>
      </c>
      <c r="AF808" s="67">
        <f t="array" ref="AF808">IFERROR(INDEX(#REF!,MATCH($A790&amp;$D808,#REF!,0),MATCH(AF$3,#REF!,0)),0)</f>
        <v>0</v>
      </c>
      <c r="AG808" s="67" t="e">
        <f t="array" ref="AG808">((AG792*$G808*--(AND($BF808=0,$BG808=0))+$BF808+AG792*$BG808)*--(AG$3&gt;=$BH808))*(1+$BJ808*--(AG$3&gt;=$BK808))*--(IFERROR(MOD(MONTH(AG$3),$BI808),0)=0)*(1+IFERROR(INDEX(#REF!,MATCH($D790,#REF!,0),MATCH(AG$3,#REF!,0)),0))</f>
        <v>#REF!</v>
      </c>
      <c r="AH808" s="67" t="e">
        <f t="array" ref="AH808">((AH792*$G808*--(AND($BF808=0,$BG808=0))+$BF808+AH792*$BG808)*--(AH$3&gt;=$BH808))*(1+$BJ808*--(AH$3&gt;=$BK808))*--(IFERROR(MOD(MONTH(AH$3),$BI808),0)=0)*(1+IFERROR(INDEX(#REF!,MATCH($D790,#REF!,0),MATCH("AI"&amp;MONTH(AH$3),#REF!,0)),0))</f>
        <v>#REF!</v>
      </c>
      <c r="AI808" s="67" t="e">
        <f t="array" ref="AI808">((AI792*$G808*--(AND($BF808=0,$BG808=0))+$BF808+AI792*$BG808)*--(AI$3&gt;=$BH808))*(1+$BJ808*--(AI$3&gt;=$BK808))*--(IFERROR(MOD(MONTH(AI$3),$BI808),0)=0)*(1+IFERROR(INDEX(#REF!,MATCH($D790,#REF!,0),MATCH("AI"&amp;MONTH(AI$3),#REF!,0)),0))</f>
        <v>#REF!</v>
      </c>
      <c r="AJ808" s="67" t="e">
        <f t="array" ref="AJ808">((AJ792*$G808*--(AND($BF808=0,$BG808=0))+$BF808+AJ792*$BG808)*--(AJ$3&gt;=$BH808))*(1+$BJ808*--(AJ$3&gt;=$BK808))*--(IFERROR(MOD(MONTH(AJ$3),$BI808),0)=0)*(1+IFERROR(INDEX(#REF!,MATCH($D790,#REF!,0),MATCH("AI"&amp;MONTH(AJ$3),#REF!,0)),0))</f>
        <v>#REF!</v>
      </c>
      <c r="AK808" s="60"/>
      <c r="AL808" s="87" t="e">
        <f t="shared" si="2482"/>
        <v>#REF!</v>
      </c>
      <c r="AM808" s="62" t="e">
        <f>AL808/AL792</f>
        <v>#REF!</v>
      </c>
      <c r="AN808" s="60" t="e">
        <f>D790&amp;D808</f>
        <v>#REF!</v>
      </c>
      <c r="AO808" s="67" t="e">
        <f t="array" ref="AO808">((AO792*$G808*--(AND($BF808=0,$BG808=0))+$BF808+AO792*$BG808)*--(AO$3&gt;=$BH808))*(1+$BJ808*--(AO$3&gt;=$BK808))*--(IFERROR(MOD(MONTH(AO$3),$BI808),0)=0)*(1+IFERROR(INDEX(#REF!,MATCH($D790,#REF!,0),MATCH("AI"&amp;MONTH(AO$3),#REF!,0)),0))</f>
        <v>#REF!</v>
      </c>
      <c r="AP808" s="67" t="e">
        <f t="array" ref="AP808">((AP792*$G808*--(AND($BF808=0,$BG808=0))+$BF808+AP792*$BG808)*--(AP$3&gt;=$BH808))*(1+$BJ808*--(AP$3&gt;=$BK808))*--(IFERROR(MOD(MONTH(AP$3),$BI808),0)=0)*(1+IFERROR(INDEX(#REF!,MATCH($D790,#REF!,0),MATCH("AI"&amp;MONTH(AP$3),#REF!,0)),0))</f>
        <v>#REF!</v>
      </c>
      <c r="AQ808" s="67" t="e">
        <f t="array" ref="AQ808">((AQ792*$G808*--(AND($BF808=0,$BG808=0))+$BF808+AQ792*$BG808)*--(AQ$3&gt;=$BH808))*(1+$BJ808*--(AQ$3&gt;=$BK808))*--(IFERROR(MOD(MONTH(AQ$3),$BI808),0)=0)*(1+IFERROR(INDEX(#REF!,MATCH($D790,#REF!,0),MATCH("AI"&amp;MONTH(AQ$3),#REF!,0)),0))</f>
        <v>#REF!</v>
      </c>
      <c r="AR808" s="67" t="e">
        <f t="array" ref="AR808">((AR792*$G808*--(AND($BF808=0,$BG808=0))+$BF808+AR792*$BG808)*--(AR$3&gt;=$BH808))*(1+$BJ808*--(AR$3&gt;=$BK808))*--(IFERROR(MOD(MONTH(AR$3),$BI808),0)=0)*(1+IFERROR(INDEX(#REF!,MATCH($D790,#REF!,0),MATCH("AI"&amp;MONTH(AR$3),#REF!,0)),0))</f>
        <v>#REF!</v>
      </c>
      <c r="AS808" s="67" t="e">
        <f t="array" ref="AS808">((AS792*$G808*--(AND($BF808=0,$BG808=0))+$BF808+AS792*$BG808)*--(AS$3&gt;=$BH808))*(1+$BJ808*--(AS$3&gt;=$BK808))*--(IFERROR(MOD(MONTH(AS$3),$BI808),0)=0)*(1+IFERROR(INDEX(#REF!,MATCH($D790,#REF!,0),MATCH("AI"&amp;MONTH(AS$3),#REF!,0)),0))</f>
        <v>#REF!</v>
      </c>
      <c r="AT808" s="67" t="e">
        <f t="array" ref="AT808">((AT792*$G808*--(AND($BF808=0,$BG808=0))+$BF808+AT792*$BG808)*--(AT$3&gt;=$BH808))*(1+$BJ808*--(AT$3&gt;=$BK808))*--(IFERROR(MOD(MONTH(AT$3),$BI808),0)=0)*(1+IFERROR(INDEX(#REF!,MATCH($D790,#REF!,0),MATCH("AI"&amp;MONTH(AT$3),#REF!,0)),0))</f>
        <v>#REF!</v>
      </c>
      <c r="AU808" s="67" t="e">
        <f t="array" ref="AU808">((AU792*$G808*--(AND($BF808=0,$BG808=0))+$BF808+AU792*$BG808)*--(AU$3&gt;=$BH808))*(1+$BJ808*--(AU$3&gt;=$BK808))*--(IFERROR(MOD(MONTH(AU$3),$BI808),0)=0)*(1+IFERROR(INDEX(#REF!,MATCH($D790,#REF!,0),MATCH("AI"&amp;MONTH(AU$3),#REF!,0)),0))</f>
        <v>#REF!</v>
      </c>
      <c r="AV808" s="67" t="e">
        <f t="array" ref="AV808">((AV792*$G808*--(AND($BF808=0,$BG808=0))+$BF808+AV792*$BG808)*--(AV$3&gt;=$BH808))*(1+$BJ808*--(AV$3&gt;=$BK808))*--(IFERROR(MOD(MONTH(AV$3),$BI808),0)=0)*(1+IFERROR(INDEX(#REF!,MATCH($D790,#REF!,0),MATCH("AI"&amp;MONTH(AV$3),#REF!,0)),0))</f>
        <v>#REF!</v>
      </c>
      <c r="AW808" s="67" t="e">
        <f t="array" ref="AW808">((AW792*$G808*--(AND($BF808=0,$BG808=0))+$BF808+AW792*$BG808)*--(AW$3&gt;=$BH808))*(1+$BJ808*--(AW$3&gt;=$BK808))*--(IFERROR(MOD(MONTH(AW$3),$BI808),0)=0)*(1+IFERROR(INDEX(#REF!,MATCH($D790,#REF!,0),MATCH("AI"&amp;MONTH(AW$3),#REF!,0)),0))</f>
        <v>#REF!</v>
      </c>
      <c r="AX808" s="67" t="e">
        <f t="array" ref="AX808">((AX792*$G808*--(AND($BF808=0,$BG808=0))+$BF808+AX792*$BG808)*--(AX$3&gt;=$BH808))*(1+$BJ808*--(AX$3&gt;=$BK808))*--(IFERROR(MOD(MONTH(AX$3),$BI808),0)=0)*(1+IFERROR(INDEX(#REF!,MATCH($D790,#REF!,0),MATCH("AI"&amp;MONTH(AX$3),#REF!,0)),0))</f>
        <v>#REF!</v>
      </c>
      <c r="AY808" s="67" t="e">
        <f t="array" ref="AY808">((AY792*$G808*--(AND($BF808=0,$BG808=0))+$BF808+AY792*$BG808)*--(AY$3&gt;=$BH808))*(1+$BJ808*--(AY$3&gt;=$BK808))*--(IFERROR(MOD(MONTH(AY$3),$BI808),0)=0)*(1+IFERROR(INDEX(#REF!,MATCH($D790,#REF!,0),MATCH("AI"&amp;MONTH(AY$3),#REF!,0)),0))</f>
        <v>#REF!</v>
      </c>
      <c r="AZ808" s="67" t="e">
        <f t="array" ref="AZ808">((AZ792*$G808*--(AND($BF808=0,$BG808=0))+$BF808+AZ792*$BG808)*--(AZ$3&gt;=$BH808))*(1+$BJ808*--(AZ$3&gt;=$BK808))*--(IFERROR(MOD(MONTH(AZ$3),$BI808),0)=0)*(1+IFERROR(INDEX(#REF!,MATCH($D790,#REF!,0),MATCH("AI"&amp;MONTH(AZ$3),#REF!,0)),0))</f>
        <v>#REF!</v>
      </c>
      <c r="BA808" s="60"/>
      <c r="BB808" s="87" t="e">
        <f t="shared" si="2483"/>
        <v>#REF!</v>
      </c>
      <c r="BC808" s="62" t="e">
        <f>BB808/BB792</f>
        <v>#REF!</v>
      </c>
      <c r="BD808" s="60"/>
      <c r="BE808" s="94" t="e">
        <f t="array" ref="BE808">INDEX(#REF!,MATCH($D790,#REF!,0),MATCH("Carência",#REF!,0))</f>
        <v>#REF!</v>
      </c>
      <c r="BF808" s="141" t="e">
        <f t="array" ref="BF808">INDEX(#REF!,MATCH($D790,#REF!,0),MATCH($D808,#REF!,0))</f>
        <v>#REF!</v>
      </c>
      <c r="BG808" s="142" t="e">
        <f t="array" ref="BG808">INDEX(#REF!,MATCH($D790,#REF!,0),MATCH("CTO",#REF!,0))</f>
        <v>#REF!</v>
      </c>
      <c r="BH808" s="143" t="e">
        <f>EDATE(BH792,BE808)</f>
        <v>#REF!</v>
      </c>
      <c r="BI808" s="144"/>
      <c r="BJ808" s="142" t="e">
        <f t="array" ref="BJ808">INDEX(#REF!,MATCH($D790,#REF!,0),MATCH("Degrau",#REF!,0))</f>
        <v>#REF!</v>
      </c>
      <c r="BK808" s="143" t="e">
        <f t="array" ref="BK808">INDEX(#REF!,MATCH($D790,#REF!,0),MATCH("Data degrau",#REF!,0))</f>
        <v>#REF!</v>
      </c>
      <c r="BL808" s="60"/>
      <c r="BM808" s="67" t="e">
        <f t="array" ref="BM808">((BM792*$G808*--(AND($BF808=0,$BG808=0))+$BF808+BM792*$BG808)*--(BM$3&gt;=$BH808))*(1+$BJ808*--(BM$3&gt;=$BK808))*--(IFERROR(MOD(MONTH(BM$3),$BI808),0)=0)*(1+IFERROR(INDEX(#REF!,MATCH($D790,#REF!,0),MATCH("AI"&amp;MONTH(BM$3),#REF!,0)),0))</f>
        <v>#REF!</v>
      </c>
      <c r="BN808" s="67" t="e">
        <f t="array" ref="BN808">((BN792*$G808*--(AND($BF808=0,$BG808=0))+$BF808+BN792*$BG808)*--(BN$3&gt;=$BH808))*(1+$BJ808*--(BN$3&gt;=$BK808))*--(IFERROR(MOD(MONTH(BN$3),$BI808),0)=0)*(1+IFERROR(INDEX(#REF!,MATCH($D790,#REF!,0),MATCH("AI"&amp;MONTH(BN$3),#REF!,0)),0))</f>
        <v>#REF!</v>
      </c>
      <c r="BO808" s="67" t="e">
        <f t="array" ref="BO808">((BO792*$G808*--(AND($BF808=0,$BG808=0))+$BF808+BO792*$BG808)*--(BO$3&gt;=$BH808))*(1+$BJ808*--(BO$3&gt;=$BK808))*--(IFERROR(MOD(MONTH(BO$3),$BI808),0)=0)*(1+IFERROR(INDEX(#REF!,MATCH($D790,#REF!,0),MATCH("AI"&amp;MONTH(BO$3),#REF!,0)),0))</f>
        <v>#REF!</v>
      </c>
      <c r="BP808" s="67" t="e">
        <f t="array" ref="BP808">((BP792*$G808*--(AND($BF808=0,$BG808=0))+$BF808+BP792*$BG808)*--(BP$3&gt;=$BH808))*(1+$BJ808*--(BP$3&gt;=$BK808))*--(IFERROR(MOD(MONTH(BP$3),$BI808),0)=0)*(1+IFERROR(INDEX(#REF!,MATCH($D790,#REF!,0),MATCH("AI"&amp;MONTH(BP$3),#REF!,0)),0))</f>
        <v>#REF!</v>
      </c>
      <c r="BQ808" s="67" t="e">
        <f t="array" ref="BQ808">((BQ792*$G808*--(AND($BF808=0,$BG808=0))+$BF808+BQ792*$BG808)*--(BQ$3&gt;=$BH808))*(1+$BJ808*--(BQ$3&gt;=$BK808))*--(IFERROR(MOD(MONTH(BQ$3),$BI808),0)=0)*(1+IFERROR(INDEX(#REF!,MATCH($D790,#REF!,0),MATCH("AI"&amp;MONTH(BQ$3),#REF!,0)),0))</f>
        <v>#REF!</v>
      </c>
      <c r="BR808" s="67" t="e">
        <f t="array" ref="BR808">((BR792*$G808*--(AND($BF808=0,$BG808=0))+$BF808+BR792*$BG808)*--(BR$3&gt;=$BH808))*(1+$BJ808*--(BR$3&gt;=$BK808))*--(IFERROR(MOD(MONTH(BR$3),$BI808),0)=0)*(1+IFERROR(INDEX(#REF!,MATCH($D790,#REF!,0),MATCH("AI"&amp;MONTH(BR$3),#REF!,0)),0))</f>
        <v>#REF!</v>
      </c>
      <c r="BS808" s="67" t="e">
        <f t="array" ref="BS808">((BS792*$G808*--(AND($BF808=0,$BG808=0))+$BF808+BS792*$BG808)*--(BS$3&gt;=$BH808))*(1+$BJ808*--(BS$3&gt;=$BK808))*--(IFERROR(MOD(MONTH(BS$3),$BI808),0)=0)*(1+IFERROR(INDEX(#REF!,MATCH($D790,#REF!,0),MATCH("AI"&amp;MONTH(BS$3),#REF!,0)),0))</f>
        <v>#REF!</v>
      </c>
      <c r="BT808" s="67" t="e">
        <f t="array" ref="BT808">((BT792*$G808*--(AND($BF808=0,$BG808=0))+$BF808+BT792*$BG808)*--(BT$3&gt;=$BH808))*(1+$BJ808*--(BT$3&gt;=$BK808))*--(IFERROR(MOD(MONTH(BT$3),$BI808),0)=0)*(1+IFERROR(INDEX(#REF!,MATCH($D790,#REF!,0),MATCH("AI"&amp;MONTH(BT$3),#REF!,0)),0))</f>
        <v>#REF!</v>
      </c>
      <c r="BU808" s="67" t="e">
        <f t="array" ref="BU808">((BU792*$G808*--(AND($BF808=0,$BG808=0))+$BF808+BU792*$BG808)*--(BU$3&gt;=$BH808))*(1+$BJ808*--(BU$3&gt;=$BK808))*--(IFERROR(MOD(MONTH(BU$3),$BI808),0)=0)*(1+IFERROR(INDEX(#REF!,MATCH($D790,#REF!,0),MATCH("AI"&amp;MONTH(BU$3),#REF!,0)),0))</f>
        <v>#REF!</v>
      </c>
      <c r="BV808" s="67" t="e">
        <f t="array" ref="BV808">((BV792*$G808*--(AND($BF808=0,$BG808=0))+$BF808+BV792*$BG808)*--(BV$3&gt;=$BH808))*(1+$BJ808*--(BV$3&gt;=$BK808))*--(IFERROR(MOD(MONTH(BV$3),$BI808),0)=0)*(1+IFERROR(INDEX(#REF!,MATCH($D790,#REF!,0),MATCH("AI"&amp;MONTH(BV$3),#REF!,0)),0))</f>
        <v>#REF!</v>
      </c>
      <c r="BW808" s="67" t="e">
        <f t="array" ref="BW808">((BW792*$G808*--(AND($BF808=0,$BG808=0))+$BF808+BW792*$BG808)*--(BW$3&gt;=$BH808))*(1+$BJ808*--(BW$3&gt;=$BK808))*--(IFERROR(MOD(MONTH(BW$3),$BI808),0)=0)*(1+IFERROR(INDEX(#REF!,MATCH($D790,#REF!,0),MATCH("AI"&amp;MONTH(BW$3),#REF!,0)),0))</f>
        <v>#REF!</v>
      </c>
      <c r="BX808" s="67" t="e">
        <f t="array" ref="BX808">((BX792*$G808*--(AND($BF808=0,$BG808=0))+$BF808+BX792*$BG808)*--(BX$3&gt;=$BH808))*(1+$BJ808*--(BX$3&gt;=$BK808))*--(IFERROR(MOD(MONTH(BX$3),$BI808),0)=0)*(1+IFERROR(INDEX(#REF!,MATCH($D790,#REF!,0),MATCH("AI"&amp;MONTH(BX$3),#REF!,0)),0))</f>
        <v>#REF!</v>
      </c>
      <c r="BY808" s="60"/>
      <c r="BZ808" s="87" t="e">
        <f t="shared" si="2484"/>
        <v>#REF!</v>
      </c>
      <c r="CA808" s="62" t="e">
        <f>BZ808/BZ792</f>
        <v>#REF!</v>
      </c>
      <c r="CB808" s="60"/>
      <c r="CC808" s="67" t="e">
        <f t="array" ref="CC808">((CC792*$G808*--(AND($BF808=0,$BG808=0))+$BF808+CC792*$BG808)*--(CC$3&gt;=$BH808))*(1+$BJ808*--(CC$3&gt;=$BK808))*--(IFERROR(MOD(MONTH(CC$3),$BI808),0)=0)*(1+IFERROR(INDEX(#REF!,MATCH($D790,#REF!,0),MATCH("AI"&amp;MONTH(CC$3),#REF!,0)),0))</f>
        <v>#REF!</v>
      </c>
      <c r="CD808" s="67" t="e">
        <f t="array" ref="CD808">((CD792*$G808*--(AND($BF808=0,$BG808=0))+$BF808+CD792*$BG808)*--(CD$3&gt;=$BH808))*(1+$BJ808*--(CD$3&gt;=$BK808))*--(IFERROR(MOD(MONTH(CD$3),$BI808),0)=0)*(1+IFERROR(INDEX(#REF!,MATCH($D790,#REF!,0),MATCH("AI"&amp;MONTH(CD$3),#REF!,0)),0))</f>
        <v>#REF!</v>
      </c>
      <c r="CE808" s="67" t="e">
        <f t="array" ref="CE808">((CE792*$G808*--(AND($BF808=0,$BG808=0))+$BF808+CE792*$BG808)*--(CE$3&gt;=$BH808))*(1+$BJ808*--(CE$3&gt;=$BK808))*--(IFERROR(MOD(MONTH(CE$3),$BI808),0)=0)*(1+IFERROR(INDEX(#REF!,MATCH($D790,#REF!,0),MATCH("AI"&amp;MONTH(CE$3),#REF!,0)),0))</f>
        <v>#REF!</v>
      </c>
      <c r="CF808" s="67" t="e">
        <f t="array" ref="CF808">((CF792*$G808*--(AND($BF808=0,$BG808=0))+$BF808+CF792*$BG808)*--(CF$3&gt;=$BH808))*(1+$BJ808*--(CF$3&gt;=$BK808))*--(IFERROR(MOD(MONTH(CF$3),$BI808),0)=0)*(1+IFERROR(INDEX(#REF!,MATCH($D790,#REF!,0),MATCH("AI"&amp;MONTH(CF$3),#REF!,0)),0))</f>
        <v>#REF!</v>
      </c>
      <c r="CG808" s="67" t="e">
        <f t="array" ref="CG808">((CG792*$G808*--(AND($BF808=0,$BG808=0))+$BF808+CG792*$BG808)*--(CG$3&gt;=$BH808))*(1+$BJ808*--(CG$3&gt;=$BK808))*--(IFERROR(MOD(MONTH(CG$3),$BI808),0)=0)*(1+IFERROR(INDEX(#REF!,MATCH($D790,#REF!,0),MATCH("AI"&amp;MONTH(CG$3),#REF!,0)),0))</f>
        <v>#REF!</v>
      </c>
      <c r="CH808" s="67" t="e">
        <f t="array" ref="CH808">((CH792*$G808*--(AND($BF808=0,$BG808=0))+$BF808+CH792*$BG808)*--(CH$3&gt;=$BH808))*(1+$BJ808*--(CH$3&gt;=$BK808))*--(IFERROR(MOD(MONTH(CH$3),$BI808),0)=0)*(1+IFERROR(INDEX(#REF!,MATCH($D790,#REF!,0),MATCH("AI"&amp;MONTH(CH$3),#REF!,0)),0))</f>
        <v>#REF!</v>
      </c>
      <c r="CI808" s="67" t="e">
        <f t="array" ref="CI808">((CI792*$G808*--(AND($BF808=0,$BG808=0))+$BF808+CI792*$BG808)*--(CI$3&gt;=$BH808))*(1+$BJ808*--(CI$3&gt;=$BK808))*--(IFERROR(MOD(MONTH(CI$3),$BI808),0)=0)*(1+IFERROR(INDEX(#REF!,MATCH($D790,#REF!,0),MATCH("AI"&amp;MONTH(CI$3),#REF!,0)),0))</f>
        <v>#REF!</v>
      </c>
      <c r="CJ808" s="67" t="e">
        <f t="array" ref="CJ808">((CJ792*$G808*--(AND($BF808=0,$BG808=0))+$BF808+CJ792*$BG808)*--(CJ$3&gt;=$BH808))*(1+$BJ808*--(CJ$3&gt;=$BK808))*--(IFERROR(MOD(MONTH(CJ$3),$BI808),0)=0)*(1+IFERROR(INDEX(#REF!,MATCH($D790,#REF!,0),MATCH("AI"&amp;MONTH(CJ$3),#REF!,0)),0))</f>
        <v>#REF!</v>
      </c>
      <c r="CK808" s="67" t="e">
        <f t="array" ref="CK808">((CK792*$G808*--(AND($BF808=0,$BG808=0))+$BF808+CK792*$BG808)*--(CK$3&gt;=$BH808))*(1+$BJ808*--(CK$3&gt;=$BK808))*--(IFERROR(MOD(MONTH(CK$3),$BI808),0)=0)*(1+IFERROR(INDEX(#REF!,MATCH($D790,#REF!,0),MATCH("AI"&amp;MONTH(CK$3),#REF!,0)),0))</f>
        <v>#REF!</v>
      </c>
      <c r="CL808" s="67" t="e">
        <f t="array" ref="CL808">((CL792*$G808*--(AND($BF808=0,$BG808=0))+$BF808+CL792*$BG808)*--(CL$3&gt;=$BH808))*(1+$BJ808*--(CL$3&gt;=$BK808))*--(IFERROR(MOD(MONTH(CL$3),$BI808),0)=0)*(1+IFERROR(INDEX(#REF!,MATCH($D790,#REF!,0),MATCH("AI"&amp;MONTH(CL$3),#REF!,0)),0))</f>
        <v>#REF!</v>
      </c>
      <c r="CM808" s="67" t="e">
        <f t="array" ref="CM808">((CM792*$G808*--(AND($BF808=0,$BG808=0))+$BF808+CM792*$BG808)*--(CM$3&gt;=$BH808))*(1+$BJ808*--(CM$3&gt;=$BK808))*--(IFERROR(MOD(MONTH(CM$3),$BI808),0)=0)*(1+IFERROR(INDEX(#REF!,MATCH($D790,#REF!,0),MATCH("AI"&amp;MONTH(CM$3),#REF!,0)),0))</f>
        <v>#REF!</v>
      </c>
      <c r="CN808" s="67" t="e">
        <f t="array" ref="CN808">((CN792*$G808*--(AND($BF808=0,$BG808=0))+$BF808+CN792*$BG808)*--(CN$3&gt;=$BH808))*(1+$BJ808*--(CN$3&gt;=$BK808))*--(IFERROR(MOD(MONTH(CN$3),$BI808),0)=0)*(1+IFERROR(INDEX(#REF!,MATCH($D790,#REF!,0),MATCH("AI"&amp;MONTH(CN$3),#REF!,0)),0))</f>
        <v>#REF!</v>
      </c>
      <c r="CO808" s="60"/>
      <c r="CP808" s="87" t="e">
        <f t="shared" si="2485"/>
        <v>#REF!</v>
      </c>
      <c r="CQ808" s="62" t="e">
        <f>CP808/CP792</f>
        <v>#REF!</v>
      </c>
    </row>
    <row r="809" spans="1:95" ht="10.5" customHeight="1" outlineLevel="1" x14ac:dyDescent="0.25">
      <c r="A809" s="70" t="str">
        <f t="shared" si="2480"/>
        <v>DespesaOutras despesas lojas</v>
      </c>
      <c r="B809" s="70" t="s">
        <v>53</v>
      </c>
      <c r="C809" s="70"/>
      <c r="D809" s="60" t="s">
        <v>69</v>
      </c>
      <c r="E809" s="60" t="e">
        <f>D790</f>
        <v>#REF!</v>
      </c>
      <c r="F809" s="60"/>
      <c r="G809" s="62">
        <v>-7.4249683158962554E-4</v>
      </c>
      <c r="H809" s="60"/>
      <c r="I809" s="67">
        <v>0</v>
      </c>
      <c r="J809" s="67">
        <v>0</v>
      </c>
      <c r="K809" s="67">
        <v>0</v>
      </c>
      <c r="L809" s="67">
        <v>0</v>
      </c>
      <c r="M809" s="67">
        <v>0</v>
      </c>
      <c r="N809" s="67">
        <v>0</v>
      </c>
      <c r="O809" s="67">
        <v>0</v>
      </c>
      <c r="P809" s="67">
        <v>0</v>
      </c>
      <c r="Q809" s="67">
        <v>0</v>
      </c>
      <c r="R809" s="67">
        <v>0</v>
      </c>
      <c r="S809" s="67">
        <v>0</v>
      </c>
      <c r="T809" s="67">
        <v>0</v>
      </c>
      <c r="U809" s="60"/>
      <c r="V809" s="87">
        <f t="shared" si="2481"/>
        <v>0</v>
      </c>
      <c r="W809" s="62" t="e">
        <f>V809/V792</f>
        <v>#REF!</v>
      </c>
      <c r="X809" s="60"/>
      <c r="Y809" s="67" t="e">
        <f t="shared" ref="Y809:AJ809" si="2555">SUM(Y810:Y813)</f>
        <v>#REF!</v>
      </c>
      <c r="Z809" s="67" t="e">
        <f t="shared" si="2555"/>
        <v>#REF!</v>
      </c>
      <c r="AA809" s="67" t="e">
        <f t="shared" si="2555"/>
        <v>#REF!</v>
      </c>
      <c r="AB809" s="67" t="e">
        <f t="shared" si="2555"/>
        <v>#REF!</v>
      </c>
      <c r="AC809" s="67" t="e">
        <f t="shared" si="2555"/>
        <v>#REF!</v>
      </c>
      <c r="AD809" s="67" t="e">
        <f t="shared" si="2555"/>
        <v>#REF!</v>
      </c>
      <c r="AE809" s="67" t="e">
        <f t="shared" si="2555"/>
        <v>#REF!</v>
      </c>
      <c r="AF809" s="67" t="e">
        <f t="shared" si="2555"/>
        <v>#REF!</v>
      </c>
      <c r="AG809" s="67" t="e">
        <f t="shared" si="2555"/>
        <v>#REF!</v>
      </c>
      <c r="AH809" s="67" t="e">
        <f t="shared" si="2555"/>
        <v>#REF!</v>
      </c>
      <c r="AI809" s="67" t="e">
        <f t="shared" si="2555"/>
        <v>#REF!</v>
      </c>
      <c r="AJ809" s="67" t="e">
        <f t="shared" si="2555"/>
        <v>#REF!</v>
      </c>
      <c r="AK809" s="60"/>
      <c r="AL809" s="87" t="e">
        <f t="shared" si="2482"/>
        <v>#REF!</v>
      </c>
      <c r="AM809" s="62" t="e">
        <f>AL809/AL792</f>
        <v>#REF!</v>
      </c>
      <c r="AN809" s="60" t="e">
        <f>D790&amp;D809</f>
        <v>#REF!</v>
      </c>
      <c r="AO809" s="67" t="e">
        <f t="shared" ref="AO809:AZ809" si="2556">SUM(AO810:AO813)</f>
        <v>#REF!</v>
      </c>
      <c r="AP809" s="67" t="e">
        <f t="shared" si="2556"/>
        <v>#REF!</v>
      </c>
      <c r="AQ809" s="67" t="e">
        <f t="shared" si="2556"/>
        <v>#REF!</v>
      </c>
      <c r="AR809" s="67" t="e">
        <f t="shared" si="2556"/>
        <v>#REF!</v>
      </c>
      <c r="AS809" s="67" t="e">
        <f t="shared" si="2556"/>
        <v>#REF!</v>
      </c>
      <c r="AT809" s="67" t="e">
        <f t="shared" si="2556"/>
        <v>#REF!</v>
      </c>
      <c r="AU809" s="67" t="e">
        <f t="shared" si="2556"/>
        <v>#REF!</v>
      </c>
      <c r="AV809" s="67" t="e">
        <f t="shared" si="2556"/>
        <v>#REF!</v>
      </c>
      <c r="AW809" s="67" t="e">
        <f t="shared" si="2556"/>
        <v>#REF!</v>
      </c>
      <c r="AX809" s="67" t="e">
        <f t="shared" si="2556"/>
        <v>#REF!</v>
      </c>
      <c r="AY809" s="67" t="e">
        <f t="shared" si="2556"/>
        <v>#REF!</v>
      </c>
      <c r="AZ809" s="67" t="e">
        <f t="shared" si="2556"/>
        <v>#REF!</v>
      </c>
      <c r="BA809" s="60"/>
      <c r="BB809" s="87" t="e">
        <f t="shared" si="2483"/>
        <v>#REF!</v>
      </c>
      <c r="BC809" s="62" t="e">
        <f>BB809/BB792</f>
        <v>#REF!</v>
      </c>
      <c r="BD809" s="60"/>
      <c r="BE809" s="67">
        <f t="shared" ref="BE809:BG813" si="2557">INDEX($BE$4:$BK$115,MATCH($D809,$D$4:$D$115,0),MATCH(BE$475,$BE$4:$BK$4,0))</f>
        <v>0</v>
      </c>
      <c r="BF809" s="119">
        <f t="shared" si="2557"/>
        <v>0</v>
      </c>
      <c r="BG809" s="120">
        <f t="shared" si="2557"/>
        <v>0</v>
      </c>
      <c r="BH809" s="121" t="e">
        <f>BH792</f>
        <v>#REF!</v>
      </c>
      <c r="BI809" s="121">
        <f t="shared" ref="BI809:BK816" si="2558">INDEX($BE$4:$BK$115,MATCH($D809,$D$4:$D$115,0),MATCH(BI$475,$BE$4:$BK$4,0))</f>
        <v>0</v>
      </c>
      <c r="BJ809" s="120">
        <f t="shared" si="2558"/>
        <v>0</v>
      </c>
      <c r="BK809" s="121">
        <f t="shared" si="2558"/>
        <v>0</v>
      </c>
      <c r="BL809" s="60"/>
      <c r="BM809" s="67" t="e">
        <f t="shared" ref="BM809:BX809" si="2559">SUM(BM810:BM813)</f>
        <v>#REF!</v>
      </c>
      <c r="BN809" s="67" t="e">
        <f t="shared" si="2559"/>
        <v>#REF!</v>
      </c>
      <c r="BO809" s="67" t="e">
        <f t="shared" si="2559"/>
        <v>#REF!</v>
      </c>
      <c r="BP809" s="67" t="e">
        <f t="shared" si="2559"/>
        <v>#REF!</v>
      </c>
      <c r="BQ809" s="67" t="e">
        <f t="shared" si="2559"/>
        <v>#REF!</v>
      </c>
      <c r="BR809" s="67" t="e">
        <f t="shared" si="2559"/>
        <v>#REF!</v>
      </c>
      <c r="BS809" s="67" t="e">
        <f t="shared" si="2559"/>
        <v>#REF!</v>
      </c>
      <c r="BT809" s="67" t="e">
        <f t="shared" si="2559"/>
        <v>#REF!</v>
      </c>
      <c r="BU809" s="67" t="e">
        <f t="shared" si="2559"/>
        <v>#REF!</v>
      </c>
      <c r="BV809" s="67" t="e">
        <f t="shared" si="2559"/>
        <v>#REF!</v>
      </c>
      <c r="BW809" s="67" t="e">
        <f t="shared" si="2559"/>
        <v>#REF!</v>
      </c>
      <c r="BX809" s="67" t="e">
        <f t="shared" si="2559"/>
        <v>#REF!</v>
      </c>
      <c r="BY809" s="60"/>
      <c r="BZ809" s="87" t="e">
        <f t="shared" si="2484"/>
        <v>#REF!</v>
      </c>
      <c r="CA809" s="62" t="e">
        <f>BZ809/BZ792</f>
        <v>#REF!</v>
      </c>
      <c r="CB809" s="60"/>
      <c r="CC809" s="67" t="e">
        <f t="shared" ref="CC809:CN809" si="2560">SUM(CC810:CC813)</f>
        <v>#REF!</v>
      </c>
      <c r="CD809" s="67" t="e">
        <f t="shared" si="2560"/>
        <v>#REF!</v>
      </c>
      <c r="CE809" s="67" t="e">
        <f t="shared" si="2560"/>
        <v>#REF!</v>
      </c>
      <c r="CF809" s="67" t="e">
        <f t="shared" si="2560"/>
        <v>#REF!</v>
      </c>
      <c r="CG809" s="67" t="e">
        <f t="shared" si="2560"/>
        <v>#REF!</v>
      </c>
      <c r="CH809" s="67" t="e">
        <f t="shared" si="2560"/>
        <v>#REF!</v>
      </c>
      <c r="CI809" s="67" t="e">
        <f t="shared" si="2560"/>
        <v>#REF!</v>
      </c>
      <c r="CJ809" s="67" t="e">
        <f t="shared" si="2560"/>
        <v>#REF!</v>
      </c>
      <c r="CK809" s="67" t="e">
        <f t="shared" si="2560"/>
        <v>#REF!</v>
      </c>
      <c r="CL809" s="67" t="e">
        <f t="shared" si="2560"/>
        <v>#REF!</v>
      </c>
      <c r="CM809" s="67" t="e">
        <f t="shared" si="2560"/>
        <v>#REF!</v>
      </c>
      <c r="CN809" s="67" t="e">
        <f t="shared" si="2560"/>
        <v>#REF!</v>
      </c>
      <c r="CO809" s="60"/>
      <c r="CP809" s="87" t="e">
        <f t="shared" si="2485"/>
        <v>#REF!</v>
      </c>
      <c r="CQ809" s="62" t="e">
        <f>CP809/CP792</f>
        <v>#REF!</v>
      </c>
    </row>
    <row r="810" spans="1:95" ht="10.5" customHeight="1" outlineLevel="2" x14ac:dyDescent="0.25">
      <c r="A810" s="70" t="str">
        <f t="shared" si="2480"/>
        <v>DespesaEscritório/informática/caixinha</v>
      </c>
      <c r="B810" s="114" t="s">
        <v>53</v>
      </c>
      <c r="C810" s="78" t="s">
        <v>258</v>
      </c>
      <c r="D810" s="79" t="s">
        <v>259</v>
      </c>
      <c r="E810" s="79" t="e">
        <f>D790</f>
        <v>#REF!</v>
      </c>
      <c r="F810" s="79"/>
      <c r="G810" s="85">
        <v>0</v>
      </c>
      <c r="H810" s="79"/>
      <c r="I810" s="94">
        <v>0</v>
      </c>
      <c r="J810" s="94">
        <v>0</v>
      </c>
      <c r="K810" s="94">
        <v>0</v>
      </c>
      <c r="L810" s="94">
        <v>0</v>
      </c>
      <c r="M810" s="94">
        <v>0</v>
      </c>
      <c r="N810" s="94">
        <v>0</v>
      </c>
      <c r="O810" s="94">
        <v>0</v>
      </c>
      <c r="P810" s="94">
        <v>0</v>
      </c>
      <c r="Q810" s="94">
        <v>0</v>
      </c>
      <c r="R810" s="94">
        <v>0</v>
      </c>
      <c r="S810" s="94">
        <v>0</v>
      </c>
      <c r="T810" s="94">
        <v>0</v>
      </c>
      <c r="U810" s="79"/>
      <c r="V810" s="80"/>
      <c r="W810" s="85" t="e">
        <f>V810/V792</f>
        <v>#REF!</v>
      </c>
      <c r="X810" s="60"/>
      <c r="Y810" s="94" t="e">
        <f t="shared" ref="Y810:AJ810" si="2561">(Y792*$G810*--(AND($BF810=0,$BG810=0))+$BF810+Y792*$BG810)*--(Y$3&gt;=$BH810)*((1+$BJ810)*--(Y$3&gt;=$BH810))</f>
        <v>#REF!</v>
      </c>
      <c r="Z810" s="94" t="e">
        <f t="shared" si="2561"/>
        <v>#REF!</v>
      </c>
      <c r="AA810" s="94" t="e">
        <f t="shared" si="2561"/>
        <v>#REF!</v>
      </c>
      <c r="AB810" s="94" t="e">
        <f t="shared" si="2561"/>
        <v>#REF!</v>
      </c>
      <c r="AC810" s="94" t="e">
        <f t="shared" si="2561"/>
        <v>#REF!</v>
      </c>
      <c r="AD810" s="94" t="e">
        <f t="shared" si="2561"/>
        <v>#REF!</v>
      </c>
      <c r="AE810" s="94" t="e">
        <f t="shared" si="2561"/>
        <v>#REF!</v>
      </c>
      <c r="AF810" s="94" t="e">
        <f t="shared" si="2561"/>
        <v>#REF!</v>
      </c>
      <c r="AG810" s="94" t="e">
        <f t="shared" si="2561"/>
        <v>#REF!</v>
      </c>
      <c r="AH810" s="94" t="e">
        <f t="shared" si="2561"/>
        <v>#REF!</v>
      </c>
      <c r="AI810" s="94" t="e">
        <f t="shared" si="2561"/>
        <v>#REF!</v>
      </c>
      <c r="AJ810" s="94" t="e">
        <f t="shared" si="2561"/>
        <v>#REF!</v>
      </c>
      <c r="AK810" s="79"/>
      <c r="AL810" s="80"/>
      <c r="AM810" s="85" t="e">
        <f>AL810/AL792</f>
        <v>#REF!</v>
      </c>
      <c r="AN810" s="60" t="e">
        <f>D790&amp;D810</f>
        <v>#REF!</v>
      </c>
      <c r="AO810" s="94" t="e">
        <f t="shared" ref="AO810:AZ810" si="2562">(AO792*$G810*--(AND($BF810=0,$BG810=0))+$BF810+AO792*$BG810)*--(AO$3&gt;=$BH810)*((1+$BJ810)*--(AO$3&gt;=$BH810))</f>
        <v>#REF!</v>
      </c>
      <c r="AP810" s="94" t="e">
        <f t="shared" si="2562"/>
        <v>#REF!</v>
      </c>
      <c r="AQ810" s="94" t="e">
        <f t="shared" si="2562"/>
        <v>#REF!</v>
      </c>
      <c r="AR810" s="94" t="e">
        <f t="shared" si="2562"/>
        <v>#REF!</v>
      </c>
      <c r="AS810" s="94" t="e">
        <f t="shared" si="2562"/>
        <v>#REF!</v>
      </c>
      <c r="AT810" s="94" t="e">
        <f t="shared" si="2562"/>
        <v>#REF!</v>
      </c>
      <c r="AU810" s="94" t="e">
        <f t="shared" si="2562"/>
        <v>#REF!</v>
      </c>
      <c r="AV810" s="94" t="e">
        <f t="shared" si="2562"/>
        <v>#REF!</v>
      </c>
      <c r="AW810" s="94" t="e">
        <f t="shared" si="2562"/>
        <v>#REF!</v>
      </c>
      <c r="AX810" s="94" t="e">
        <f t="shared" si="2562"/>
        <v>#REF!</v>
      </c>
      <c r="AY810" s="94" t="e">
        <f t="shared" si="2562"/>
        <v>#REF!</v>
      </c>
      <c r="AZ810" s="94" t="e">
        <f t="shared" si="2562"/>
        <v>#REF!</v>
      </c>
      <c r="BA810" s="79"/>
      <c r="BB810" s="80"/>
      <c r="BC810" s="85" t="e">
        <f>BB810/BB792</f>
        <v>#REF!</v>
      </c>
      <c r="BD810" s="60"/>
      <c r="BE810" s="94">
        <f t="shared" si="2557"/>
        <v>0</v>
      </c>
      <c r="BF810" s="115">
        <f t="shared" si="2557"/>
        <v>0</v>
      </c>
      <c r="BG810" s="112">
        <f t="shared" si="2557"/>
        <v>0</v>
      </c>
      <c r="BH810" s="111" t="e">
        <f>BH792</f>
        <v>#REF!</v>
      </c>
      <c r="BI810" s="111">
        <f t="shared" si="2558"/>
        <v>0</v>
      </c>
      <c r="BJ810" s="112">
        <f t="shared" si="2558"/>
        <v>0</v>
      </c>
      <c r="BK810" s="111">
        <f t="shared" si="2558"/>
        <v>0</v>
      </c>
      <c r="BL810" s="60"/>
      <c r="BM810" s="94" t="e">
        <f t="shared" ref="BM810:BX810" si="2563">(BM792*$G810*--(AND($BF810=0,$BG810=0))+$BF810+BM792*$BG810)*--(BM$3&gt;=$BH810)*((1+$BJ810)*--(BM$3&gt;=$BH810))</f>
        <v>#REF!</v>
      </c>
      <c r="BN810" s="94" t="e">
        <f t="shared" si="2563"/>
        <v>#REF!</v>
      </c>
      <c r="BO810" s="94" t="e">
        <f t="shared" si="2563"/>
        <v>#REF!</v>
      </c>
      <c r="BP810" s="94" t="e">
        <f t="shared" si="2563"/>
        <v>#REF!</v>
      </c>
      <c r="BQ810" s="94" t="e">
        <f t="shared" si="2563"/>
        <v>#REF!</v>
      </c>
      <c r="BR810" s="94" t="e">
        <f t="shared" si="2563"/>
        <v>#REF!</v>
      </c>
      <c r="BS810" s="94" t="e">
        <f t="shared" si="2563"/>
        <v>#REF!</v>
      </c>
      <c r="BT810" s="94" t="e">
        <f t="shared" si="2563"/>
        <v>#REF!</v>
      </c>
      <c r="BU810" s="94" t="e">
        <f t="shared" si="2563"/>
        <v>#REF!</v>
      </c>
      <c r="BV810" s="94" t="e">
        <f t="shared" si="2563"/>
        <v>#REF!</v>
      </c>
      <c r="BW810" s="94" t="e">
        <f t="shared" si="2563"/>
        <v>#REF!</v>
      </c>
      <c r="BX810" s="94" t="e">
        <f t="shared" si="2563"/>
        <v>#REF!</v>
      </c>
      <c r="BY810" s="79"/>
      <c r="BZ810" s="80"/>
      <c r="CA810" s="85" t="e">
        <f>BZ810/BZ792</f>
        <v>#REF!</v>
      </c>
      <c r="CB810" s="60"/>
      <c r="CC810" s="94" t="e">
        <f t="shared" ref="CC810:CN810" si="2564">(CC792*$G810*--(AND($BF810=0,$BG810=0))+$BF810+CC792*$BG810)*--(CC$3&gt;=$BH810)*((1+$BJ810)*--(CC$3&gt;=$BH810))</f>
        <v>#REF!</v>
      </c>
      <c r="CD810" s="94" t="e">
        <f t="shared" si="2564"/>
        <v>#REF!</v>
      </c>
      <c r="CE810" s="94" t="e">
        <f t="shared" si="2564"/>
        <v>#REF!</v>
      </c>
      <c r="CF810" s="94" t="e">
        <f t="shared" si="2564"/>
        <v>#REF!</v>
      </c>
      <c r="CG810" s="94" t="e">
        <f t="shared" si="2564"/>
        <v>#REF!</v>
      </c>
      <c r="CH810" s="94" t="e">
        <f t="shared" si="2564"/>
        <v>#REF!</v>
      </c>
      <c r="CI810" s="94" t="e">
        <f t="shared" si="2564"/>
        <v>#REF!</v>
      </c>
      <c r="CJ810" s="94" t="e">
        <f t="shared" si="2564"/>
        <v>#REF!</v>
      </c>
      <c r="CK810" s="94" t="e">
        <f t="shared" si="2564"/>
        <v>#REF!</v>
      </c>
      <c r="CL810" s="94" t="e">
        <f t="shared" si="2564"/>
        <v>#REF!</v>
      </c>
      <c r="CM810" s="94" t="e">
        <f t="shared" si="2564"/>
        <v>#REF!</v>
      </c>
      <c r="CN810" s="94" t="e">
        <f t="shared" si="2564"/>
        <v>#REF!</v>
      </c>
      <c r="CO810" s="79"/>
      <c r="CP810" s="80"/>
      <c r="CQ810" s="85" t="e">
        <f>CP810/CP792</f>
        <v>#REF!</v>
      </c>
    </row>
    <row r="811" spans="1:95" ht="10.5" customHeight="1" outlineLevel="2" x14ac:dyDescent="0.25">
      <c r="A811" s="70" t="str">
        <f t="shared" si="2480"/>
        <v>DespesaGráfica</v>
      </c>
      <c r="B811" s="114" t="s">
        <v>53</v>
      </c>
      <c r="C811" s="78" t="s">
        <v>260</v>
      </c>
      <c r="D811" s="79" t="s">
        <v>260</v>
      </c>
      <c r="E811" s="79" t="e">
        <f>D790</f>
        <v>#REF!</v>
      </c>
      <c r="F811" s="79"/>
      <c r="G811" s="85">
        <v>0</v>
      </c>
      <c r="H811" s="79"/>
      <c r="I811" s="94">
        <v>0</v>
      </c>
      <c r="J811" s="94">
        <v>0</v>
      </c>
      <c r="K811" s="94">
        <v>0</v>
      </c>
      <c r="L811" s="94">
        <v>0</v>
      </c>
      <c r="M811" s="94">
        <v>0</v>
      </c>
      <c r="N811" s="94">
        <v>0</v>
      </c>
      <c r="O811" s="94">
        <v>0</v>
      </c>
      <c r="P811" s="94">
        <v>0</v>
      </c>
      <c r="Q811" s="94">
        <v>0</v>
      </c>
      <c r="R811" s="94">
        <v>0</v>
      </c>
      <c r="S811" s="94">
        <v>0</v>
      </c>
      <c r="T811" s="94">
        <v>0</v>
      </c>
      <c r="U811" s="79"/>
      <c r="V811" s="80"/>
      <c r="W811" s="85" t="e">
        <f>V811/V792</f>
        <v>#REF!</v>
      </c>
      <c r="X811" s="60"/>
      <c r="Y811" s="94" t="e">
        <f t="shared" ref="Y811:AJ811" si="2565">(Y792*$G811*--(AND($BF811=0,$BG811=0))+$BF811+Y792*$BG811)*--(Y$3&gt;=$BH811)*((1+$BJ811)*--(Y$3&gt;=$BH811))</f>
        <v>#REF!</v>
      </c>
      <c r="Z811" s="94" t="e">
        <f t="shared" si="2565"/>
        <v>#REF!</v>
      </c>
      <c r="AA811" s="94" t="e">
        <f t="shared" si="2565"/>
        <v>#REF!</v>
      </c>
      <c r="AB811" s="94" t="e">
        <f t="shared" si="2565"/>
        <v>#REF!</v>
      </c>
      <c r="AC811" s="94" t="e">
        <f t="shared" si="2565"/>
        <v>#REF!</v>
      </c>
      <c r="AD811" s="94" t="e">
        <f t="shared" si="2565"/>
        <v>#REF!</v>
      </c>
      <c r="AE811" s="94" t="e">
        <f t="shared" si="2565"/>
        <v>#REF!</v>
      </c>
      <c r="AF811" s="94" t="e">
        <f t="shared" si="2565"/>
        <v>#REF!</v>
      </c>
      <c r="AG811" s="94" t="e">
        <f t="shared" si="2565"/>
        <v>#REF!</v>
      </c>
      <c r="AH811" s="94" t="e">
        <f t="shared" si="2565"/>
        <v>#REF!</v>
      </c>
      <c r="AI811" s="94" t="e">
        <f t="shared" si="2565"/>
        <v>#REF!</v>
      </c>
      <c r="AJ811" s="94" t="e">
        <f t="shared" si="2565"/>
        <v>#REF!</v>
      </c>
      <c r="AK811" s="79"/>
      <c r="AL811" s="80"/>
      <c r="AM811" s="85" t="e">
        <f>AL811/AL792</f>
        <v>#REF!</v>
      </c>
      <c r="AN811" s="60" t="e">
        <f>D790&amp;D811</f>
        <v>#REF!</v>
      </c>
      <c r="AO811" s="94" t="e">
        <f t="shared" ref="AO811:AZ811" si="2566">(AO792*$G811*--(AND($BF811=0,$BG811=0))+$BF811+AO792*$BG811)*--(AO$3&gt;=$BH811)*((1+$BJ811)*--(AO$3&gt;=$BH811))</f>
        <v>#REF!</v>
      </c>
      <c r="AP811" s="94" t="e">
        <f t="shared" si="2566"/>
        <v>#REF!</v>
      </c>
      <c r="AQ811" s="94" t="e">
        <f t="shared" si="2566"/>
        <v>#REF!</v>
      </c>
      <c r="AR811" s="94" t="e">
        <f t="shared" si="2566"/>
        <v>#REF!</v>
      </c>
      <c r="AS811" s="94" t="e">
        <f t="shared" si="2566"/>
        <v>#REF!</v>
      </c>
      <c r="AT811" s="94" t="e">
        <f t="shared" si="2566"/>
        <v>#REF!</v>
      </c>
      <c r="AU811" s="94" t="e">
        <f t="shared" si="2566"/>
        <v>#REF!</v>
      </c>
      <c r="AV811" s="94" t="e">
        <f t="shared" si="2566"/>
        <v>#REF!</v>
      </c>
      <c r="AW811" s="94" t="e">
        <f t="shared" si="2566"/>
        <v>#REF!</v>
      </c>
      <c r="AX811" s="94" t="e">
        <f t="shared" si="2566"/>
        <v>#REF!</v>
      </c>
      <c r="AY811" s="94" t="e">
        <f t="shared" si="2566"/>
        <v>#REF!</v>
      </c>
      <c r="AZ811" s="94" t="e">
        <f t="shared" si="2566"/>
        <v>#REF!</v>
      </c>
      <c r="BA811" s="79"/>
      <c r="BB811" s="80"/>
      <c r="BC811" s="85" t="e">
        <f>BB811/BB792</f>
        <v>#REF!</v>
      </c>
      <c r="BD811" s="60"/>
      <c r="BE811" s="94">
        <f t="shared" si="2557"/>
        <v>0</v>
      </c>
      <c r="BF811" s="115">
        <f t="shared" si="2557"/>
        <v>-300</v>
      </c>
      <c r="BG811" s="112">
        <f t="shared" si="2557"/>
        <v>0</v>
      </c>
      <c r="BH811" s="111" t="e">
        <f>BH792</f>
        <v>#REF!</v>
      </c>
      <c r="BI811" s="111">
        <f t="shared" si="2558"/>
        <v>0</v>
      </c>
      <c r="BJ811" s="112">
        <f t="shared" si="2558"/>
        <v>0</v>
      </c>
      <c r="BK811" s="111">
        <f t="shared" si="2558"/>
        <v>0</v>
      </c>
      <c r="BL811" s="60"/>
      <c r="BM811" s="94" t="e">
        <f t="shared" ref="BM811:BX811" si="2567">(BM792*$G811*--(AND($BF811=0,$BG811=0))+$BF811+BM792*$BG811)*--(BM$3&gt;=$BH811)*((1+$BJ811)*--(BM$3&gt;=$BH811))</f>
        <v>#REF!</v>
      </c>
      <c r="BN811" s="94" t="e">
        <f t="shared" si="2567"/>
        <v>#REF!</v>
      </c>
      <c r="BO811" s="94" t="e">
        <f t="shared" si="2567"/>
        <v>#REF!</v>
      </c>
      <c r="BP811" s="94" t="e">
        <f t="shared" si="2567"/>
        <v>#REF!</v>
      </c>
      <c r="BQ811" s="94" t="e">
        <f t="shared" si="2567"/>
        <v>#REF!</v>
      </c>
      <c r="BR811" s="94" t="e">
        <f t="shared" si="2567"/>
        <v>#REF!</v>
      </c>
      <c r="BS811" s="94" t="e">
        <f t="shared" si="2567"/>
        <v>#REF!</v>
      </c>
      <c r="BT811" s="94" t="e">
        <f t="shared" si="2567"/>
        <v>#REF!</v>
      </c>
      <c r="BU811" s="94" t="e">
        <f t="shared" si="2567"/>
        <v>#REF!</v>
      </c>
      <c r="BV811" s="94" t="e">
        <f t="shared" si="2567"/>
        <v>#REF!</v>
      </c>
      <c r="BW811" s="94" t="e">
        <f t="shared" si="2567"/>
        <v>#REF!</v>
      </c>
      <c r="BX811" s="94" t="e">
        <f t="shared" si="2567"/>
        <v>#REF!</v>
      </c>
      <c r="BY811" s="79"/>
      <c r="BZ811" s="80"/>
      <c r="CA811" s="85" t="e">
        <f>BZ811/BZ792</f>
        <v>#REF!</v>
      </c>
      <c r="CB811" s="60"/>
      <c r="CC811" s="94" t="e">
        <f t="shared" ref="CC811:CN811" si="2568">(CC792*$G811*--(AND($BF811=0,$BG811=0))+$BF811+CC792*$BG811)*--(CC$3&gt;=$BH811)*((1+$BJ811)*--(CC$3&gt;=$BH811))</f>
        <v>#REF!</v>
      </c>
      <c r="CD811" s="94" t="e">
        <f t="shared" si="2568"/>
        <v>#REF!</v>
      </c>
      <c r="CE811" s="94" t="e">
        <f t="shared" si="2568"/>
        <v>#REF!</v>
      </c>
      <c r="CF811" s="94" t="e">
        <f t="shared" si="2568"/>
        <v>#REF!</v>
      </c>
      <c r="CG811" s="94" t="e">
        <f t="shared" si="2568"/>
        <v>#REF!</v>
      </c>
      <c r="CH811" s="94" t="e">
        <f t="shared" si="2568"/>
        <v>#REF!</v>
      </c>
      <c r="CI811" s="94" t="e">
        <f t="shared" si="2568"/>
        <v>#REF!</v>
      </c>
      <c r="CJ811" s="94" t="e">
        <f t="shared" si="2568"/>
        <v>#REF!</v>
      </c>
      <c r="CK811" s="94" t="e">
        <f t="shared" si="2568"/>
        <v>#REF!</v>
      </c>
      <c r="CL811" s="94" t="e">
        <f t="shared" si="2568"/>
        <v>#REF!</v>
      </c>
      <c r="CM811" s="94" t="e">
        <f t="shared" si="2568"/>
        <v>#REF!</v>
      </c>
      <c r="CN811" s="94" t="e">
        <f t="shared" si="2568"/>
        <v>#REF!</v>
      </c>
      <c r="CO811" s="79"/>
      <c r="CP811" s="80"/>
      <c r="CQ811" s="85" t="e">
        <f>CP811/CP792</f>
        <v>#REF!</v>
      </c>
    </row>
    <row r="812" spans="1:95" ht="10.5" customHeight="1" outlineLevel="2" x14ac:dyDescent="0.25">
      <c r="A812" s="70" t="str">
        <f t="shared" si="2480"/>
        <v>DespesaTáxi/motoboy</v>
      </c>
      <c r="B812" s="114" t="s">
        <v>53</v>
      </c>
      <c r="C812" s="78" t="s">
        <v>261</v>
      </c>
      <c r="D812" s="79" t="s">
        <v>262</v>
      </c>
      <c r="E812" s="79" t="e">
        <f>D790</f>
        <v>#REF!</v>
      </c>
      <c r="F812" s="79"/>
      <c r="G812" s="85">
        <v>0</v>
      </c>
      <c r="H812" s="79"/>
      <c r="I812" s="94">
        <v>0</v>
      </c>
      <c r="J812" s="94">
        <v>0</v>
      </c>
      <c r="K812" s="94">
        <v>0</v>
      </c>
      <c r="L812" s="94">
        <v>0</v>
      </c>
      <c r="M812" s="94">
        <v>0</v>
      </c>
      <c r="N812" s="94">
        <v>0</v>
      </c>
      <c r="O812" s="94">
        <v>0</v>
      </c>
      <c r="P812" s="94">
        <v>0</v>
      </c>
      <c r="Q812" s="94">
        <v>0</v>
      </c>
      <c r="R812" s="94">
        <v>0</v>
      </c>
      <c r="S812" s="94">
        <v>0</v>
      </c>
      <c r="T812" s="94">
        <v>0</v>
      </c>
      <c r="U812" s="79"/>
      <c r="V812" s="80"/>
      <c r="W812" s="85" t="e">
        <f>V812/V792</f>
        <v>#REF!</v>
      </c>
      <c r="X812" s="60"/>
      <c r="Y812" s="94" t="e">
        <f t="shared" ref="Y812:AJ812" si="2569">(Y792*$G812*--(AND($BF812=0,$BG812=0))+$BF812+Y792*$BG812)*--(Y$3&gt;=$BH812)*((1+$BJ812)*--(Y$3&gt;=$BH812))</f>
        <v>#REF!</v>
      </c>
      <c r="Z812" s="94" t="e">
        <f t="shared" si="2569"/>
        <v>#REF!</v>
      </c>
      <c r="AA812" s="94" t="e">
        <f t="shared" si="2569"/>
        <v>#REF!</v>
      </c>
      <c r="AB812" s="94" t="e">
        <f t="shared" si="2569"/>
        <v>#REF!</v>
      </c>
      <c r="AC812" s="94" t="e">
        <f t="shared" si="2569"/>
        <v>#REF!</v>
      </c>
      <c r="AD812" s="94" t="e">
        <f t="shared" si="2569"/>
        <v>#REF!</v>
      </c>
      <c r="AE812" s="94" t="e">
        <f t="shared" si="2569"/>
        <v>#REF!</v>
      </c>
      <c r="AF812" s="94" t="e">
        <f t="shared" si="2569"/>
        <v>#REF!</v>
      </c>
      <c r="AG812" s="94" t="e">
        <f t="shared" si="2569"/>
        <v>#REF!</v>
      </c>
      <c r="AH812" s="94" t="e">
        <f t="shared" si="2569"/>
        <v>#REF!</v>
      </c>
      <c r="AI812" s="94" t="e">
        <f t="shared" si="2569"/>
        <v>#REF!</v>
      </c>
      <c r="AJ812" s="94" t="e">
        <f t="shared" si="2569"/>
        <v>#REF!</v>
      </c>
      <c r="AK812" s="79"/>
      <c r="AL812" s="80"/>
      <c r="AM812" s="85" t="e">
        <f>AL812/AL792</f>
        <v>#REF!</v>
      </c>
      <c r="AN812" s="60" t="e">
        <f>D790&amp;D812</f>
        <v>#REF!</v>
      </c>
      <c r="AO812" s="94" t="e">
        <f t="shared" ref="AO812:AZ812" si="2570">(AO792*$G812*--(AND($BF812=0,$BG812=0))+$BF812+AO792*$BG812)*--(AO$3&gt;=$BH812)*((1+$BJ812)*--(AO$3&gt;=$BH812))</f>
        <v>#REF!</v>
      </c>
      <c r="AP812" s="94" t="e">
        <f t="shared" si="2570"/>
        <v>#REF!</v>
      </c>
      <c r="AQ812" s="94" t="e">
        <f t="shared" si="2570"/>
        <v>#REF!</v>
      </c>
      <c r="AR812" s="94" t="e">
        <f t="shared" si="2570"/>
        <v>#REF!</v>
      </c>
      <c r="AS812" s="94" t="e">
        <f t="shared" si="2570"/>
        <v>#REF!</v>
      </c>
      <c r="AT812" s="94" t="e">
        <f t="shared" si="2570"/>
        <v>#REF!</v>
      </c>
      <c r="AU812" s="94" t="e">
        <f t="shared" si="2570"/>
        <v>#REF!</v>
      </c>
      <c r="AV812" s="94" t="e">
        <f t="shared" si="2570"/>
        <v>#REF!</v>
      </c>
      <c r="AW812" s="94" t="e">
        <f t="shared" si="2570"/>
        <v>#REF!</v>
      </c>
      <c r="AX812" s="94" t="e">
        <f t="shared" si="2570"/>
        <v>#REF!</v>
      </c>
      <c r="AY812" s="94" t="e">
        <f t="shared" si="2570"/>
        <v>#REF!</v>
      </c>
      <c r="AZ812" s="94" t="e">
        <f t="shared" si="2570"/>
        <v>#REF!</v>
      </c>
      <c r="BA812" s="79"/>
      <c r="BB812" s="80"/>
      <c r="BC812" s="85" t="e">
        <f>BB812/BB792</f>
        <v>#REF!</v>
      </c>
      <c r="BD812" s="60"/>
      <c r="BE812" s="94">
        <f t="shared" si="2557"/>
        <v>0</v>
      </c>
      <c r="BF812" s="115">
        <f t="shared" si="2557"/>
        <v>0</v>
      </c>
      <c r="BG812" s="112">
        <f t="shared" si="2557"/>
        <v>0</v>
      </c>
      <c r="BH812" s="111" t="e">
        <f>BH792</f>
        <v>#REF!</v>
      </c>
      <c r="BI812" s="111">
        <f t="shared" si="2558"/>
        <v>0</v>
      </c>
      <c r="BJ812" s="112">
        <f t="shared" si="2558"/>
        <v>0</v>
      </c>
      <c r="BK812" s="111">
        <f t="shared" si="2558"/>
        <v>0</v>
      </c>
      <c r="BL812" s="60"/>
      <c r="BM812" s="94" t="e">
        <f t="shared" ref="BM812:BX812" si="2571">(BM792*$G812*--(AND($BF812=0,$BG812=0))+$BF812+BM792*$BG812)*--(BM$3&gt;=$BH812)*((1+$BJ812)*--(BM$3&gt;=$BH812))</f>
        <v>#REF!</v>
      </c>
      <c r="BN812" s="94" t="e">
        <f t="shared" si="2571"/>
        <v>#REF!</v>
      </c>
      <c r="BO812" s="94" t="e">
        <f t="shared" si="2571"/>
        <v>#REF!</v>
      </c>
      <c r="BP812" s="94" t="e">
        <f t="shared" si="2571"/>
        <v>#REF!</v>
      </c>
      <c r="BQ812" s="94" t="e">
        <f t="shared" si="2571"/>
        <v>#REF!</v>
      </c>
      <c r="BR812" s="94" t="e">
        <f t="shared" si="2571"/>
        <v>#REF!</v>
      </c>
      <c r="BS812" s="94" t="e">
        <f t="shared" si="2571"/>
        <v>#REF!</v>
      </c>
      <c r="BT812" s="94" t="e">
        <f t="shared" si="2571"/>
        <v>#REF!</v>
      </c>
      <c r="BU812" s="94" t="e">
        <f t="shared" si="2571"/>
        <v>#REF!</v>
      </c>
      <c r="BV812" s="94" t="e">
        <f t="shared" si="2571"/>
        <v>#REF!</v>
      </c>
      <c r="BW812" s="94" t="e">
        <f t="shared" si="2571"/>
        <v>#REF!</v>
      </c>
      <c r="BX812" s="94" t="e">
        <f t="shared" si="2571"/>
        <v>#REF!</v>
      </c>
      <c r="BY812" s="79"/>
      <c r="BZ812" s="80"/>
      <c r="CA812" s="85" t="e">
        <f>BZ812/BZ792</f>
        <v>#REF!</v>
      </c>
      <c r="CB812" s="60"/>
      <c r="CC812" s="94" t="e">
        <f t="shared" ref="CC812:CN812" si="2572">(CC792*$G812*--(AND($BF812=0,$BG812=0))+$BF812+CC792*$BG812)*--(CC$3&gt;=$BH812)*((1+$BJ812)*--(CC$3&gt;=$BH812))</f>
        <v>#REF!</v>
      </c>
      <c r="CD812" s="94" t="e">
        <f t="shared" si="2572"/>
        <v>#REF!</v>
      </c>
      <c r="CE812" s="94" t="e">
        <f t="shared" si="2572"/>
        <v>#REF!</v>
      </c>
      <c r="CF812" s="94" t="e">
        <f t="shared" si="2572"/>
        <v>#REF!</v>
      </c>
      <c r="CG812" s="94" t="e">
        <f t="shared" si="2572"/>
        <v>#REF!</v>
      </c>
      <c r="CH812" s="94" t="e">
        <f t="shared" si="2572"/>
        <v>#REF!</v>
      </c>
      <c r="CI812" s="94" t="e">
        <f t="shared" si="2572"/>
        <v>#REF!</v>
      </c>
      <c r="CJ812" s="94" t="e">
        <f t="shared" si="2572"/>
        <v>#REF!</v>
      </c>
      <c r="CK812" s="94" t="e">
        <f t="shared" si="2572"/>
        <v>#REF!</v>
      </c>
      <c r="CL812" s="94" t="e">
        <f t="shared" si="2572"/>
        <v>#REF!</v>
      </c>
      <c r="CM812" s="94" t="e">
        <f t="shared" si="2572"/>
        <v>#REF!</v>
      </c>
      <c r="CN812" s="94" t="e">
        <f t="shared" si="2572"/>
        <v>#REF!</v>
      </c>
      <c r="CO812" s="79"/>
      <c r="CP812" s="80"/>
      <c r="CQ812" s="85" t="e">
        <f>CP812/CP792</f>
        <v>#REF!</v>
      </c>
    </row>
    <row r="813" spans="1:95" ht="10.5" customHeight="1" outlineLevel="2" x14ac:dyDescent="0.25">
      <c r="A813" s="70" t="str">
        <f t="shared" si="2480"/>
        <v>DespesaDespesas Gerais Loja</v>
      </c>
      <c r="B813" s="114" t="s">
        <v>53</v>
      </c>
      <c r="C813" s="78" t="s">
        <v>263</v>
      </c>
      <c r="D813" s="79" t="s">
        <v>264</v>
      </c>
      <c r="E813" s="79" t="e">
        <f>D790</f>
        <v>#REF!</v>
      </c>
      <c r="F813" s="79"/>
      <c r="G813" s="85">
        <v>0</v>
      </c>
      <c r="H813" s="79"/>
      <c r="I813" s="94">
        <v>0</v>
      </c>
      <c r="J813" s="94">
        <v>0</v>
      </c>
      <c r="K813" s="94">
        <v>0</v>
      </c>
      <c r="L813" s="94">
        <v>0</v>
      </c>
      <c r="M813" s="94">
        <v>0</v>
      </c>
      <c r="N813" s="94">
        <v>0</v>
      </c>
      <c r="O813" s="94">
        <v>0</v>
      </c>
      <c r="P813" s="94">
        <v>0</v>
      </c>
      <c r="Q813" s="94">
        <v>0</v>
      </c>
      <c r="R813" s="94">
        <v>0</v>
      </c>
      <c r="S813" s="94">
        <v>0</v>
      </c>
      <c r="T813" s="94">
        <v>0</v>
      </c>
      <c r="U813" s="79"/>
      <c r="V813" s="80"/>
      <c r="W813" s="85" t="e">
        <f>V813/V792</f>
        <v>#REF!</v>
      </c>
      <c r="X813" s="60"/>
      <c r="Y813" s="94" t="e">
        <f t="shared" ref="Y813:AJ813" si="2573">(Y792*$G813*--(AND($BF813=0,$BG813=0))+$BF813+Y792*$BG813)*--(Y$3&gt;=$BH813)*((1+$BJ813)*--(Y$3&gt;=$BH813))</f>
        <v>#REF!</v>
      </c>
      <c r="Z813" s="94" t="e">
        <f t="shared" si="2573"/>
        <v>#REF!</v>
      </c>
      <c r="AA813" s="94" t="e">
        <f t="shared" si="2573"/>
        <v>#REF!</v>
      </c>
      <c r="AB813" s="94" t="e">
        <f t="shared" si="2573"/>
        <v>#REF!</v>
      </c>
      <c r="AC813" s="94" t="e">
        <f t="shared" si="2573"/>
        <v>#REF!</v>
      </c>
      <c r="AD813" s="94" t="e">
        <f t="shared" si="2573"/>
        <v>#REF!</v>
      </c>
      <c r="AE813" s="94" t="e">
        <f t="shared" si="2573"/>
        <v>#REF!</v>
      </c>
      <c r="AF813" s="94" t="e">
        <f t="shared" si="2573"/>
        <v>#REF!</v>
      </c>
      <c r="AG813" s="94" t="e">
        <f t="shared" si="2573"/>
        <v>#REF!</v>
      </c>
      <c r="AH813" s="94" t="e">
        <f t="shared" si="2573"/>
        <v>#REF!</v>
      </c>
      <c r="AI813" s="94" t="e">
        <f t="shared" si="2573"/>
        <v>#REF!</v>
      </c>
      <c r="AJ813" s="94" t="e">
        <f t="shared" si="2573"/>
        <v>#REF!</v>
      </c>
      <c r="AK813" s="79"/>
      <c r="AL813" s="80"/>
      <c r="AM813" s="85" t="e">
        <f>AL813/AL792</f>
        <v>#REF!</v>
      </c>
      <c r="AN813" s="60" t="e">
        <f>D790&amp;D813</f>
        <v>#REF!</v>
      </c>
      <c r="AO813" s="94" t="e">
        <f t="shared" ref="AO813:AZ813" si="2574">(AO792*$G813*--(AND($BF813=0,$BG813=0))+$BF813+AO792*$BG813)*--(AO$3&gt;=$BH813)*((1+$BJ813)*--(AO$3&gt;=$BH813))</f>
        <v>#REF!</v>
      </c>
      <c r="AP813" s="94" t="e">
        <f t="shared" si="2574"/>
        <v>#REF!</v>
      </c>
      <c r="AQ813" s="94" t="e">
        <f t="shared" si="2574"/>
        <v>#REF!</v>
      </c>
      <c r="AR813" s="94" t="e">
        <f t="shared" si="2574"/>
        <v>#REF!</v>
      </c>
      <c r="AS813" s="94" t="e">
        <f t="shared" si="2574"/>
        <v>#REF!</v>
      </c>
      <c r="AT813" s="94" t="e">
        <f t="shared" si="2574"/>
        <v>#REF!</v>
      </c>
      <c r="AU813" s="94" t="e">
        <f t="shared" si="2574"/>
        <v>#REF!</v>
      </c>
      <c r="AV813" s="94" t="e">
        <f t="shared" si="2574"/>
        <v>#REF!</v>
      </c>
      <c r="AW813" s="94" t="e">
        <f t="shared" si="2574"/>
        <v>#REF!</v>
      </c>
      <c r="AX813" s="94" t="e">
        <f t="shared" si="2574"/>
        <v>#REF!</v>
      </c>
      <c r="AY813" s="94" t="e">
        <f t="shared" si="2574"/>
        <v>#REF!</v>
      </c>
      <c r="AZ813" s="94" t="e">
        <f t="shared" si="2574"/>
        <v>#REF!</v>
      </c>
      <c r="BA813" s="79"/>
      <c r="BB813" s="80"/>
      <c r="BC813" s="85" t="e">
        <f>BB813/BB792</f>
        <v>#REF!</v>
      </c>
      <c r="BD813" s="60"/>
      <c r="BE813" s="94">
        <f t="shared" si="2557"/>
        <v>0</v>
      </c>
      <c r="BF813" s="115">
        <f t="shared" si="2557"/>
        <v>-500</v>
      </c>
      <c r="BG813" s="112">
        <f t="shared" si="2557"/>
        <v>0</v>
      </c>
      <c r="BH813" s="111" t="e">
        <f>BH792</f>
        <v>#REF!</v>
      </c>
      <c r="BI813" s="111">
        <f t="shared" si="2558"/>
        <v>0</v>
      </c>
      <c r="BJ813" s="112">
        <f t="shared" si="2558"/>
        <v>0</v>
      </c>
      <c r="BK813" s="111">
        <f t="shared" si="2558"/>
        <v>0</v>
      </c>
      <c r="BL813" s="60"/>
      <c r="BM813" s="94" t="e">
        <f t="shared" ref="BM813:BX813" si="2575">(BM792*$G813*--(AND($BF813=0,$BG813=0))+$BF813+BM792*$BG813)*--(BM$3&gt;=$BH813)*((1+$BJ813)*--(BM$3&gt;=$BH813))</f>
        <v>#REF!</v>
      </c>
      <c r="BN813" s="94" t="e">
        <f t="shared" si="2575"/>
        <v>#REF!</v>
      </c>
      <c r="BO813" s="94" t="e">
        <f t="shared" si="2575"/>
        <v>#REF!</v>
      </c>
      <c r="BP813" s="94" t="e">
        <f t="shared" si="2575"/>
        <v>#REF!</v>
      </c>
      <c r="BQ813" s="94" t="e">
        <f t="shared" si="2575"/>
        <v>#REF!</v>
      </c>
      <c r="BR813" s="94" t="e">
        <f t="shared" si="2575"/>
        <v>#REF!</v>
      </c>
      <c r="BS813" s="94" t="e">
        <f t="shared" si="2575"/>
        <v>#REF!</v>
      </c>
      <c r="BT813" s="94" t="e">
        <f t="shared" si="2575"/>
        <v>#REF!</v>
      </c>
      <c r="BU813" s="94" t="e">
        <f t="shared" si="2575"/>
        <v>#REF!</v>
      </c>
      <c r="BV813" s="94" t="e">
        <f t="shared" si="2575"/>
        <v>#REF!</v>
      </c>
      <c r="BW813" s="94" t="e">
        <f t="shared" si="2575"/>
        <v>#REF!</v>
      </c>
      <c r="BX813" s="94" t="e">
        <f t="shared" si="2575"/>
        <v>#REF!</v>
      </c>
      <c r="BY813" s="79"/>
      <c r="BZ813" s="80"/>
      <c r="CA813" s="85" t="e">
        <f>BZ813/BZ792</f>
        <v>#REF!</v>
      </c>
      <c r="CB813" s="60"/>
      <c r="CC813" s="94" t="e">
        <f t="shared" ref="CC813:CN813" si="2576">(CC792*$G813*--(AND($BF813=0,$BG813=0))+$BF813+CC792*$BG813)*--(CC$3&gt;=$BH813)*((1+$BJ813)*--(CC$3&gt;=$BH813))</f>
        <v>#REF!</v>
      </c>
      <c r="CD813" s="94" t="e">
        <f t="shared" si="2576"/>
        <v>#REF!</v>
      </c>
      <c r="CE813" s="94" t="e">
        <f t="shared" si="2576"/>
        <v>#REF!</v>
      </c>
      <c r="CF813" s="94" t="e">
        <f t="shared" si="2576"/>
        <v>#REF!</v>
      </c>
      <c r="CG813" s="94" t="e">
        <f t="shared" si="2576"/>
        <v>#REF!</v>
      </c>
      <c r="CH813" s="94" t="e">
        <f t="shared" si="2576"/>
        <v>#REF!</v>
      </c>
      <c r="CI813" s="94" t="e">
        <f t="shared" si="2576"/>
        <v>#REF!</v>
      </c>
      <c r="CJ813" s="94" t="e">
        <f t="shared" si="2576"/>
        <v>#REF!</v>
      </c>
      <c r="CK813" s="94" t="e">
        <f t="shared" si="2576"/>
        <v>#REF!</v>
      </c>
      <c r="CL813" s="94" t="e">
        <f t="shared" si="2576"/>
        <v>#REF!</v>
      </c>
      <c r="CM813" s="94" t="e">
        <f t="shared" si="2576"/>
        <v>#REF!</v>
      </c>
      <c r="CN813" s="94" t="e">
        <f t="shared" si="2576"/>
        <v>#REF!</v>
      </c>
      <c r="CO813" s="79"/>
      <c r="CP813" s="80"/>
      <c r="CQ813" s="85" t="e">
        <f>CP813/CP792</f>
        <v>#REF!</v>
      </c>
    </row>
    <row r="814" spans="1:95" ht="10.5" customHeight="1" outlineLevel="1" x14ac:dyDescent="0.25">
      <c r="A814" s="70" t="str">
        <f t="shared" si="2480"/>
        <v>DespesaTaxas comerciais</v>
      </c>
      <c r="B814" s="70" t="s">
        <v>53</v>
      </c>
      <c r="C814" s="70"/>
      <c r="D814" s="60" t="s">
        <v>70</v>
      </c>
      <c r="E814" s="60" t="e">
        <f>D790</f>
        <v>#REF!</v>
      </c>
      <c r="F814" s="60"/>
      <c r="G814" s="62"/>
      <c r="H814" s="60"/>
      <c r="I814" s="67">
        <v>0</v>
      </c>
      <c r="J814" s="67">
        <v>0</v>
      </c>
      <c r="K814" s="67">
        <v>0</v>
      </c>
      <c r="L814" s="67">
        <v>0</v>
      </c>
      <c r="M814" s="67">
        <v>0</v>
      </c>
      <c r="N814" s="67">
        <v>0</v>
      </c>
      <c r="O814" s="67">
        <v>0</v>
      </c>
      <c r="P814" s="67">
        <v>0</v>
      </c>
      <c r="Q814" s="67">
        <v>0</v>
      </c>
      <c r="R814" s="67">
        <v>0</v>
      </c>
      <c r="S814" s="67">
        <v>0</v>
      </c>
      <c r="T814" s="67">
        <v>0</v>
      </c>
      <c r="U814" s="60"/>
      <c r="V814" s="87">
        <f t="shared" ref="V814:V845" si="2577">SUM(I814:T814)</f>
        <v>0</v>
      </c>
      <c r="W814" s="62" t="e">
        <f>V814/V792</f>
        <v>#REF!</v>
      </c>
      <c r="X814" s="60"/>
      <c r="Y814" s="67" t="e">
        <f t="shared" ref="Y814:AJ814" si="2578">SUM(Y815:Y816)</f>
        <v>#REF!</v>
      </c>
      <c r="Z814" s="67" t="e">
        <f t="shared" si="2578"/>
        <v>#REF!</v>
      </c>
      <c r="AA814" s="67" t="e">
        <f t="shared" si="2578"/>
        <v>#REF!</v>
      </c>
      <c r="AB814" s="67" t="e">
        <f t="shared" si="2578"/>
        <v>#REF!</v>
      </c>
      <c r="AC814" s="67" t="e">
        <f t="shared" si="2578"/>
        <v>#REF!</v>
      </c>
      <c r="AD814" s="67" t="e">
        <f t="shared" si="2578"/>
        <v>#REF!</v>
      </c>
      <c r="AE814" s="67" t="e">
        <f t="shared" si="2578"/>
        <v>#REF!</v>
      </c>
      <c r="AF814" s="67" t="e">
        <f t="shared" si="2578"/>
        <v>#REF!</v>
      </c>
      <c r="AG814" s="67" t="e">
        <f t="shared" si="2578"/>
        <v>#REF!</v>
      </c>
      <c r="AH814" s="67" t="e">
        <f t="shared" si="2578"/>
        <v>#REF!</v>
      </c>
      <c r="AI814" s="67" t="e">
        <f t="shared" si="2578"/>
        <v>#REF!</v>
      </c>
      <c r="AJ814" s="67" t="e">
        <f t="shared" si="2578"/>
        <v>#REF!</v>
      </c>
      <c r="AK814" s="60"/>
      <c r="AL814" s="87" t="e">
        <f t="shared" ref="AL814:AL845" si="2579">SUM(Y814:AJ814)</f>
        <v>#REF!</v>
      </c>
      <c r="AM814" s="62" t="e">
        <f>AL814/AL792</f>
        <v>#REF!</v>
      </c>
      <c r="AN814" s="60" t="e">
        <f>D790&amp;D814</f>
        <v>#REF!</v>
      </c>
      <c r="AO814" s="67" t="e">
        <f t="shared" ref="AO814:AZ814" si="2580">SUM(AO815:AO816)</f>
        <v>#REF!</v>
      </c>
      <c r="AP814" s="67" t="e">
        <f t="shared" si="2580"/>
        <v>#REF!</v>
      </c>
      <c r="AQ814" s="67" t="e">
        <f t="shared" si="2580"/>
        <v>#REF!</v>
      </c>
      <c r="AR814" s="67" t="e">
        <f t="shared" si="2580"/>
        <v>#REF!</v>
      </c>
      <c r="AS814" s="67" t="e">
        <f t="shared" si="2580"/>
        <v>#REF!</v>
      </c>
      <c r="AT814" s="67" t="e">
        <f t="shared" si="2580"/>
        <v>#REF!</v>
      </c>
      <c r="AU814" s="67" t="e">
        <f t="shared" si="2580"/>
        <v>#REF!</v>
      </c>
      <c r="AV814" s="67" t="e">
        <f t="shared" si="2580"/>
        <v>#REF!</v>
      </c>
      <c r="AW814" s="67" t="e">
        <f t="shared" si="2580"/>
        <v>#REF!</v>
      </c>
      <c r="AX814" s="67" t="e">
        <f t="shared" si="2580"/>
        <v>#REF!</v>
      </c>
      <c r="AY814" s="67" t="e">
        <f t="shared" si="2580"/>
        <v>#REF!</v>
      </c>
      <c r="AZ814" s="67" t="e">
        <f t="shared" si="2580"/>
        <v>#REF!</v>
      </c>
      <c r="BA814" s="60"/>
      <c r="BB814" s="87" t="e">
        <f t="shared" ref="BB814:BB845" si="2581">SUM(AO814:AZ814)</f>
        <v>#REF!</v>
      </c>
      <c r="BC814" s="62" t="e">
        <f>BB814/BB792</f>
        <v>#REF!</v>
      </c>
      <c r="BD814" s="60"/>
      <c r="BE814" s="64"/>
      <c r="BF814" s="119"/>
      <c r="BG814" s="120"/>
      <c r="BH814" s="121" t="e">
        <f>BH792</f>
        <v>#REF!</v>
      </c>
      <c r="BI814" s="121">
        <f t="shared" si="2558"/>
        <v>0</v>
      </c>
      <c r="BJ814" s="120">
        <f t="shared" si="2558"/>
        <v>0</v>
      </c>
      <c r="BK814" s="121">
        <f t="shared" si="2558"/>
        <v>0</v>
      </c>
      <c r="BL814" s="60"/>
      <c r="BM814" s="67" t="e">
        <f t="shared" ref="BM814:BX814" si="2582">SUM(BM815:BM816)</f>
        <v>#REF!</v>
      </c>
      <c r="BN814" s="67" t="e">
        <f t="shared" si="2582"/>
        <v>#REF!</v>
      </c>
      <c r="BO814" s="67" t="e">
        <f t="shared" si="2582"/>
        <v>#REF!</v>
      </c>
      <c r="BP814" s="67" t="e">
        <f t="shared" si="2582"/>
        <v>#REF!</v>
      </c>
      <c r="BQ814" s="67" t="e">
        <f t="shared" si="2582"/>
        <v>#REF!</v>
      </c>
      <c r="BR814" s="67" t="e">
        <f t="shared" si="2582"/>
        <v>#REF!</v>
      </c>
      <c r="BS814" s="67" t="e">
        <f t="shared" si="2582"/>
        <v>#REF!</v>
      </c>
      <c r="BT814" s="67" t="e">
        <f t="shared" si="2582"/>
        <v>#REF!</v>
      </c>
      <c r="BU814" s="67" t="e">
        <f t="shared" si="2582"/>
        <v>#REF!</v>
      </c>
      <c r="BV814" s="67" t="e">
        <f t="shared" si="2582"/>
        <v>#REF!</v>
      </c>
      <c r="BW814" s="67" t="e">
        <f t="shared" si="2582"/>
        <v>#REF!</v>
      </c>
      <c r="BX814" s="67" t="e">
        <f t="shared" si="2582"/>
        <v>#REF!</v>
      </c>
      <c r="BY814" s="60"/>
      <c r="BZ814" s="87" t="e">
        <f t="shared" ref="BZ814:BZ845" si="2583">SUM(BM814:BX814)</f>
        <v>#REF!</v>
      </c>
      <c r="CA814" s="62" t="e">
        <f>BZ814/BZ792</f>
        <v>#REF!</v>
      </c>
      <c r="CB814" s="60"/>
      <c r="CC814" s="67" t="e">
        <f t="shared" ref="CC814:CN814" si="2584">SUM(CC815:CC816)</f>
        <v>#REF!</v>
      </c>
      <c r="CD814" s="67" t="e">
        <f t="shared" si="2584"/>
        <v>#REF!</v>
      </c>
      <c r="CE814" s="67" t="e">
        <f t="shared" si="2584"/>
        <v>#REF!</v>
      </c>
      <c r="CF814" s="67" t="e">
        <f t="shared" si="2584"/>
        <v>#REF!</v>
      </c>
      <c r="CG814" s="67" t="e">
        <f t="shared" si="2584"/>
        <v>#REF!</v>
      </c>
      <c r="CH814" s="67" t="e">
        <f t="shared" si="2584"/>
        <v>#REF!</v>
      </c>
      <c r="CI814" s="67" t="e">
        <f t="shared" si="2584"/>
        <v>#REF!</v>
      </c>
      <c r="CJ814" s="67" t="e">
        <f t="shared" si="2584"/>
        <v>#REF!</v>
      </c>
      <c r="CK814" s="67" t="e">
        <f t="shared" si="2584"/>
        <v>#REF!</v>
      </c>
      <c r="CL814" s="67" t="e">
        <f t="shared" si="2584"/>
        <v>#REF!</v>
      </c>
      <c r="CM814" s="67" t="e">
        <f t="shared" si="2584"/>
        <v>#REF!</v>
      </c>
      <c r="CN814" s="67" t="e">
        <f t="shared" si="2584"/>
        <v>#REF!</v>
      </c>
      <c r="CO814" s="60"/>
      <c r="CP814" s="87" t="e">
        <f t="shared" ref="CP814:CP845" si="2585">SUM(CC814:CN814)</f>
        <v>#REF!</v>
      </c>
      <c r="CQ814" s="62" t="e">
        <f>CP814/CP792</f>
        <v>#REF!</v>
      </c>
    </row>
    <row r="815" spans="1:95" ht="10.5" customHeight="1" outlineLevel="2" x14ac:dyDescent="0.25">
      <c r="A815" s="70" t="str">
        <f t="shared" si="2480"/>
        <v>DespesaTaxa adquirência</v>
      </c>
      <c r="B815" s="114" t="s">
        <v>53</v>
      </c>
      <c r="C815" s="78" t="s">
        <v>265</v>
      </c>
      <c r="D815" s="79" t="s">
        <v>71</v>
      </c>
      <c r="E815" s="79" t="e">
        <f>D790</f>
        <v>#REF!</v>
      </c>
      <c r="F815" s="79"/>
      <c r="G815" s="85">
        <v>-1.3087618350918319E-2</v>
      </c>
      <c r="H815" s="79"/>
      <c r="I815" s="94">
        <v>0</v>
      </c>
      <c r="J815" s="94">
        <v>0</v>
      </c>
      <c r="K815" s="94">
        <v>0</v>
      </c>
      <c r="L815" s="94">
        <v>0</v>
      </c>
      <c r="M815" s="94">
        <v>0</v>
      </c>
      <c r="N815" s="94">
        <v>0</v>
      </c>
      <c r="O815" s="94">
        <v>0</v>
      </c>
      <c r="P815" s="94">
        <v>0</v>
      </c>
      <c r="Q815" s="94">
        <v>0</v>
      </c>
      <c r="R815" s="94">
        <v>0</v>
      </c>
      <c r="S815" s="94">
        <v>0</v>
      </c>
      <c r="T815" s="94">
        <v>0</v>
      </c>
      <c r="U815" s="79"/>
      <c r="V815" s="80">
        <f t="shared" si="2577"/>
        <v>0</v>
      </c>
      <c r="W815" s="85" t="e">
        <f>V815/V792</f>
        <v>#REF!</v>
      </c>
      <c r="X815" s="60"/>
      <c r="Y815" s="94" t="e">
        <f t="shared" ref="Y815:AJ815" si="2586">((Y792*$G815*--(AND($BF815=0,$BG815=0))+$BF815+Y792*$BG815)*--(Y$3&gt;=$BH815))*(1+$BJ815*--(Y$3&gt;=$BK815))*--(IFERROR(MOD(MONTH(Y$3),$BI815),0)=0)</f>
        <v>#REF!</v>
      </c>
      <c r="Z815" s="94" t="e">
        <f t="shared" si="2586"/>
        <v>#REF!</v>
      </c>
      <c r="AA815" s="94" t="e">
        <f t="shared" si="2586"/>
        <v>#REF!</v>
      </c>
      <c r="AB815" s="94" t="e">
        <f t="shared" si="2586"/>
        <v>#REF!</v>
      </c>
      <c r="AC815" s="94" t="e">
        <f t="shared" si="2586"/>
        <v>#REF!</v>
      </c>
      <c r="AD815" s="94" t="e">
        <f t="shared" si="2586"/>
        <v>#REF!</v>
      </c>
      <c r="AE815" s="94" t="e">
        <f t="shared" si="2586"/>
        <v>#REF!</v>
      </c>
      <c r="AF815" s="94" t="e">
        <f t="shared" si="2586"/>
        <v>#REF!</v>
      </c>
      <c r="AG815" s="94" t="e">
        <f t="shared" si="2586"/>
        <v>#REF!</v>
      </c>
      <c r="AH815" s="94" t="e">
        <f t="shared" si="2586"/>
        <v>#REF!</v>
      </c>
      <c r="AI815" s="94" t="e">
        <f t="shared" si="2586"/>
        <v>#REF!</v>
      </c>
      <c r="AJ815" s="94" t="e">
        <f t="shared" si="2586"/>
        <v>#REF!</v>
      </c>
      <c r="AK815" s="79"/>
      <c r="AL815" s="80" t="e">
        <f t="shared" si="2579"/>
        <v>#REF!</v>
      </c>
      <c r="AM815" s="85" t="e">
        <f>AL815/AL792</f>
        <v>#REF!</v>
      </c>
      <c r="AN815" s="60" t="e">
        <f>D790&amp;D815</f>
        <v>#REF!</v>
      </c>
      <c r="AO815" s="94" t="e">
        <f t="shared" ref="AO815:AZ815" si="2587">((AO792*$G815*--(AND($BF815=0,$BG815=0))+$BF815+AO792*$BG815)*--(AO$3&gt;=$BH815))*(1+$BJ815*--(AO$3&gt;=$BK815))*--(IFERROR(MOD(MONTH(AO$3),$BI815),0)=0)</f>
        <v>#REF!</v>
      </c>
      <c r="AP815" s="94" t="e">
        <f t="shared" si="2587"/>
        <v>#REF!</v>
      </c>
      <c r="AQ815" s="94" t="e">
        <f t="shared" si="2587"/>
        <v>#REF!</v>
      </c>
      <c r="AR815" s="94" t="e">
        <f t="shared" si="2587"/>
        <v>#REF!</v>
      </c>
      <c r="AS815" s="94" t="e">
        <f t="shared" si="2587"/>
        <v>#REF!</v>
      </c>
      <c r="AT815" s="94" t="e">
        <f t="shared" si="2587"/>
        <v>#REF!</v>
      </c>
      <c r="AU815" s="94" t="e">
        <f t="shared" si="2587"/>
        <v>#REF!</v>
      </c>
      <c r="AV815" s="94" t="e">
        <f t="shared" si="2587"/>
        <v>#REF!</v>
      </c>
      <c r="AW815" s="94" t="e">
        <f t="shared" si="2587"/>
        <v>#REF!</v>
      </c>
      <c r="AX815" s="94" t="e">
        <f t="shared" si="2587"/>
        <v>#REF!</v>
      </c>
      <c r="AY815" s="94" t="e">
        <f t="shared" si="2587"/>
        <v>#REF!</v>
      </c>
      <c r="AZ815" s="94" t="e">
        <f t="shared" si="2587"/>
        <v>#REF!</v>
      </c>
      <c r="BA815" s="79"/>
      <c r="BB815" s="80" t="e">
        <f t="shared" si="2581"/>
        <v>#REF!</v>
      </c>
      <c r="BC815" s="85" t="e">
        <f>BB815/BB792</f>
        <v>#REF!</v>
      </c>
      <c r="BD815" s="60"/>
      <c r="BE815" s="94">
        <f t="shared" ref="BE815:BG816" si="2588">INDEX($BE$4:$BK$115,MATCH($D815,$D$4:$D$115,0),MATCH(BE$475,$BE$4:$BK$4,0))</f>
        <v>0</v>
      </c>
      <c r="BF815" s="115">
        <f t="shared" si="2588"/>
        <v>0</v>
      </c>
      <c r="BG815" s="112">
        <f t="shared" si="2588"/>
        <v>-0.03</v>
      </c>
      <c r="BH815" s="111" t="e">
        <f>BH792</f>
        <v>#REF!</v>
      </c>
      <c r="BI815" s="111">
        <f t="shared" si="2558"/>
        <v>0</v>
      </c>
      <c r="BJ815" s="112">
        <f t="shared" si="2558"/>
        <v>0</v>
      </c>
      <c r="BK815" s="111">
        <f t="shared" si="2558"/>
        <v>0</v>
      </c>
      <c r="BL815" s="60"/>
      <c r="BM815" s="94" t="e">
        <f t="shared" ref="BM815:BX815" si="2589">((BM792*$G815*--(AND($BF815=0,$BG815=0))+$BF815+BM792*$BG815)*--(BM$3&gt;=$BH815))*(1+$BJ815*--(BM$3&gt;=$BK815))*--(IFERROR(MOD(MONTH(BM$3),$BI815),0)=0)</f>
        <v>#REF!</v>
      </c>
      <c r="BN815" s="94" t="e">
        <f t="shared" si="2589"/>
        <v>#REF!</v>
      </c>
      <c r="BO815" s="94" t="e">
        <f t="shared" si="2589"/>
        <v>#REF!</v>
      </c>
      <c r="BP815" s="94" t="e">
        <f t="shared" si="2589"/>
        <v>#REF!</v>
      </c>
      <c r="BQ815" s="94" t="e">
        <f t="shared" si="2589"/>
        <v>#REF!</v>
      </c>
      <c r="BR815" s="94" t="e">
        <f t="shared" si="2589"/>
        <v>#REF!</v>
      </c>
      <c r="BS815" s="94" t="e">
        <f t="shared" si="2589"/>
        <v>#REF!</v>
      </c>
      <c r="BT815" s="94" t="e">
        <f t="shared" si="2589"/>
        <v>#REF!</v>
      </c>
      <c r="BU815" s="94" t="e">
        <f t="shared" si="2589"/>
        <v>#REF!</v>
      </c>
      <c r="BV815" s="94" t="e">
        <f t="shared" si="2589"/>
        <v>#REF!</v>
      </c>
      <c r="BW815" s="94" t="e">
        <f t="shared" si="2589"/>
        <v>#REF!</v>
      </c>
      <c r="BX815" s="94" t="e">
        <f t="shared" si="2589"/>
        <v>#REF!</v>
      </c>
      <c r="BY815" s="79"/>
      <c r="BZ815" s="80" t="e">
        <f t="shared" si="2583"/>
        <v>#REF!</v>
      </c>
      <c r="CA815" s="85" t="e">
        <f>BZ815/BZ792</f>
        <v>#REF!</v>
      </c>
      <c r="CB815" s="60"/>
      <c r="CC815" s="94" t="e">
        <f t="shared" ref="CC815:CN815" si="2590">((CC792*$G815*--(AND($BF815=0,$BG815=0))+$BF815+CC792*$BG815)*--(CC$3&gt;=$BH815))*(1+$BJ815*--(CC$3&gt;=$BK815))*--(IFERROR(MOD(MONTH(CC$3),$BI815),0)=0)</f>
        <v>#REF!</v>
      </c>
      <c r="CD815" s="94" t="e">
        <f t="shared" si="2590"/>
        <v>#REF!</v>
      </c>
      <c r="CE815" s="94" t="e">
        <f t="shared" si="2590"/>
        <v>#REF!</v>
      </c>
      <c r="CF815" s="94" t="e">
        <f t="shared" si="2590"/>
        <v>#REF!</v>
      </c>
      <c r="CG815" s="94" t="e">
        <f t="shared" si="2590"/>
        <v>#REF!</v>
      </c>
      <c r="CH815" s="94" t="e">
        <f t="shared" si="2590"/>
        <v>#REF!</v>
      </c>
      <c r="CI815" s="94" t="e">
        <f t="shared" si="2590"/>
        <v>#REF!</v>
      </c>
      <c r="CJ815" s="94" t="e">
        <f t="shared" si="2590"/>
        <v>#REF!</v>
      </c>
      <c r="CK815" s="94" t="e">
        <f t="shared" si="2590"/>
        <v>#REF!</v>
      </c>
      <c r="CL815" s="94" t="e">
        <f t="shared" si="2590"/>
        <v>#REF!</v>
      </c>
      <c r="CM815" s="94" t="e">
        <f t="shared" si="2590"/>
        <v>#REF!</v>
      </c>
      <c r="CN815" s="94" t="e">
        <f t="shared" si="2590"/>
        <v>#REF!</v>
      </c>
      <c r="CO815" s="79"/>
      <c r="CP815" s="80" t="e">
        <f t="shared" si="2585"/>
        <v>#REF!</v>
      </c>
      <c r="CQ815" s="85" t="e">
        <f>CP815/CP792</f>
        <v>#REF!</v>
      </c>
    </row>
    <row r="816" spans="1:95" ht="10.5" customHeight="1" outlineLevel="2" x14ac:dyDescent="0.25">
      <c r="A816" s="70" t="str">
        <f t="shared" si="2480"/>
        <v>DespesaFee plataformas</v>
      </c>
      <c r="B816" s="114" t="s">
        <v>53</v>
      </c>
      <c r="C816" s="78" t="s">
        <v>72</v>
      </c>
      <c r="D816" s="79" t="s">
        <v>72</v>
      </c>
      <c r="E816" s="79" t="e">
        <f>D790</f>
        <v>#REF!</v>
      </c>
      <c r="F816" s="79"/>
      <c r="G816" s="85">
        <v>0</v>
      </c>
      <c r="H816" s="79"/>
      <c r="I816" s="94">
        <v>0</v>
      </c>
      <c r="J816" s="94">
        <v>0</v>
      </c>
      <c r="K816" s="94">
        <v>0</v>
      </c>
      <c r="L816" s="94">
        <v>0</v>
      </c>
      <c r="M816" s="94">
        <v>0</v>
      </c>
      <c r="N816" s="94">
        <v>0</v>
      </c>
      <c r="O816" s="94">
        <v>0</v>
      </c>
      <c r="P816" s="94">
        <v>0</v>
      </c>
      <c r="Q816" s="94">
        <v>0</v>
      </c>
      <c r="R816" s="94">
        <v>0</v>
      </c>
      <c r="S816" s="94">
        <v>0</v>
      </c>
      <c r="T816" s="94">
        <v>0</v>
      </c>
      <c r="U816" s="79"/>
      <c r="V816" s="80">
        <f t="shared" si="2577"/>
        <v>0</v>
      </c>
      <c r="W816" s="85" t="e">
        <f>V816/V792</f>
        <v>#REF!</v>
      </c>
      <c r="X816" s="60"/>
      <c r="Y816" s="94" t="e">
        <f t="shared" ref="Y816:AJ816" si="2591">((Y792*$G816*--(AND($BF816=0,$BG816=0))+$BF816+Y792*$BG816)*--(Y$3&gt;=$BH816))*(1+$BJ816*--(Y$3&gt;=$BK816))*--(IFERROR(MOD(MONTH(Y$3),$BI816),0)=0)</f>
        <v>#REF!</v>
      </c>
      <c r="Z816" s="94" t="e">
        <f t="shared" si="2591"/>
        <v>#REF!</v>
      </c>
      <c r="AA816" s="94" t="e">
        <f t="shared" si="2591"/>
        <v>#REF!</v>
      </c>
      <c r="AB816" s="94" t="e">
        <f t="shared" si="2591"/>
        <v>#REF!</v>
      </c>
      <c r="AC816" s="94" t="e">
        <f t="shared" si="2591"/>
        <v>#REF!</v>
      </c>
      <c r="AD816" s="94" t="e">
        <f t="shared" si="2591"/>
        <v>#REF!</v>
      </c>
      <c r="AE816" s="94" t="e">
        <f t="shared" si="2591"/>
        <v>#REF!</v>
      </c>
      <c r="AF816" s="94" t="e">
        <f t="shared" si="2591"/>
        <v>#REF!</v>
      </c>
      <c r="AG816" s="94" t="e">
        <f t="shared" si="2591"/>
        <v>#REF!</v>
      </c>
      <c r="AH816" s="94" t="e">
        <f t="shared" si="2591"/>
        <v>#REF!</v>
      </c>
      <c r="AI816" s="94" t="e">
        <f t="shared" si="2591"/>
        <v>#REF!</v>
      </c>
      <c r="AJ816" s="94" t="e">
        <f t="shared" si="2591"/>
        <v>#REF!</v>
      </c>
      <c r="AK816" s="79"/>
      <c r="AL816" s="80" t="e">
        <f t="shared" si="2579"/>
        <v>#REF!</v>
      </c>
      <c r="AM816" s="85" t="e">
        <f>AL816/AL792</f>
        <v>#REF!</v>
      </c>
      <c r="AN816" s="60" t="e">
        <f>D790&amp;D816</f>
        <v>#REF!</v>
      </c>
      <c r="AO816" s="94" t="e">
        <f t="shared" ref="AO816:AZ816" si="2592">((AO792*$G816*--(AND($BF816=0,$BG816=0))+$BF816+AO792*$BG816)*--(AO$3&gt;=$BH816))*(1+$BJ816*--(AO$3&gt;=$BK816))*--(IFERROR(MOD(MONTH(AO$3),$BI816),0)=0)</f>
        <v>#REF!</v>
      </c>
      <c r="AP816" s="94" t="e">
        <f t="shared" si="2592"/>
        <v>#REF!</v>
      </c>
      <c r="AQ816" s="94" t="e">
        <f t="shared" si="2592"/>
        <v>#REF!</v>
      </c>
      <c r="AR816" s="94" t="e">
        <f t="shared" si="2592"/>
        <v>#REF!</v>
      </c>
      <c r="AS816" s="94" t="e">
        <f t="shared" si="2592"/>
        <v>#REF!</v>
      </c>
      <c r="AT816" s="94" t="e">
        <f t="shared" si="2592"/>
        <v>#REF!</v>
      </c>
      <c r="AU816" s="94" t="e">
        <f t="shared" si="2592"/>
        <v>#REF!</v>
      </c>
      <c r="AV816" s="94" t="e">
        <f t="shared" si="2592"/>
        <v>#REF!</v>
      </c>
      <c r="AW816" s="94" t="e">
        <f t="shared" si="2592"/>
        <v>#REF!</v>
      </c>
      <c r="AX816" s="94" t="e">
        <f t="shared" si="2592"/>
        <v>#REF!</v>
      </c>
      <c r="AY816" s="94" t="e">
        <f t="shared" si="2592"/>
        <v>#REF!</v>
      </c>
      <c r="AZ816" s="94" t="e">
        <f t="shared" si="2592"/>
        <v>#REF!</v>
      </c>
      <c r="BA816" s="79"/>
      <c r="BB816" s="80" t="e">
        <f t="shared" si="2581"/>
        <v>#REF!</v>
      </c>
      <c r="BC816" s="85" t="e">
        <f>BB816/BB792</f>
        <v>#REF!</v>
      </c>
      <c r="BD816" s="60"/>
      <c r="BE816" s="94">
        <f t="shared" si="2588"/>
        <v>0</v>
      </c>
      <c r="BF816" s="115">
        <f t="shared" si="2588"/>
        <v>0</v>
      </c>
      <c r="BG816" s="112">
        <f t="shared" si="2588"/>
        <v>0</v>
      </c>
      <c r="BH816" s="111" t="e">
        <f>BH792</f>
        <v>#REF!</v>
      </c>
      <c r="BI816" s="111">
        <f t="shared" si="2558"/>
        <v>0</v>
      </c>
      <c r="BJ816" s="112">
        <f t="shared" si="2558"/>
        <v>0</v>
      </c>
      <c r="BK816" s="111">
        <f t="shared" si="2558"/>
        <v>0</v>
      </c>
      <c r="BL816" s="60"/>
      <c r="BM816" s="94" t="e">
        <f t="shared" ref="BM816:BX816" si="2593">((BM792*$G816*--(AND($BF816=0,$BG816=0))+$BF816+BM792*$BG816)*--(BM$3&gt;=$BH816))*(1+$BJ816*--(BM$3&gt;=$BK816))*--(IFERROR(MOD(MONTH(BM$3),$BI816),0)=0)</f>
        <v>#REF!</v>
      </c>
      <c r="BN816" s="94" t="e">
        <f t="shared" si="2593"/>
        <v>#REF!</v>
      </c>
      <c r="BO816" s="94" t="e">
        <f t="shared" si="2593"/>
        <v>#REF!</v>
      </c>
      <c r="BP816" s="94" t="e">
        <f t="shared" si="2593"/>
        <v>#REF!</v>
      </c>
      <c r="BQ816" s="94" t="e">
        <f t="shared" si="2593"/>
        <v>#REF!</v>
      </c>
      <c r="BR816" s="94" t="e">
        <f t="shared" si="2593"/>
        <v>#REF!</v>
      </c>
      <c r="BS816" s="94" t="e">
        <f t="shared" si="2593"/>
        <v>#REF!</v>
      </c>
      <c r="BT816" s="94" t="e">
        <f t="shared" si="2593"/>
        <v>#REF!</v>
      </c>
      <c r="BU816" s="94" t="e">
        <f t="shared" si="2593"/>
        <v>#REF!</v>
      </c>
      <c r="BV816" s="94" t="e">
        <f t="shared" si="2593"/>
        <v>#REF!</v>
      </c>
      <c r="BW816" s="94" t="e">
        <f t="shared" si="2593"/>
        <v>#REF!</v>
      </c>
      <c r="BX816" s="94" t="e">
        <f t="shared" si="2593"/>
        <v>#REF!</v>
      </c>
      <c r="BY816" s="79"/>
      <c r="BZ816" s="80" t="e">
        <f t="shared" si="2583"/>
        <v>#REF!</v>
      </c>
      <c r="CA816" s="85" t="e">
        <f>BZ816/BZ792</f>
        <v>#REF!</v>
      </c>
      <c r="CB816" s="60"/>
      <c r="CC816" s="94" t="e">
        <f t="shared" ref="CC816:CN816" si="2594">((CC792*$G816*--(AND($BF816=0,$BG816=0))+$BF816+CC792*$BG816)*--(CC$3&gt;=$BH816))*(1+$BJ816*--(CC$3&gt;=$BK816))*--(IFERROR(MOD(MONTH(CC$3),$BI816),0)=0)</f>
        <v>#REF!</v>
      </c>
      <c r="CD816" s="94" t="e">
        <f t="shared" si="2594"/>
        <v>#REF!</v>
      </c>
      <c r="CE816" s="94" t="e">
        <f t="shared" si="2594"/>
        <v>#REF!</v>
      </c>
      <c r="CF816" s="94" t="e">
        <f t="shared" si="2594"/>
        <v>#REF!</v>
      </c>
      <c r="CG816" s="94" t="e">
        <f t="shared" si="2594"/>
        <v>#REF!</v>
      </c>
      <c r="CH816" s="94" t="e">
        <f t="shared" si="2594"/>
        <v>#REF!</v>
      </c>
      <c r="CI816" s="94" t="e">
        <f t="shared" si="2594"/>
        <v>#REF!</v>
      </c>
      <c r="CJ816" s="94" t="e">
        <f t="shared" si="2594"/>
        <v>#REF!</v>
      </c>
      <c r="CK816" s="94" t="e">
        <f t="shared" si="2594"/>
        <v>#REF!</v>
      </c>
      <c r="CL816" s="94" t="e">
        <f t="shared" si="2594"/>
        <v>#REF!</v>
      </c>
      <c r="CM816" s="94" t="e">
        <f t="shared" si="2594"/>
        <v>#REF!</v>
      </c>
      <c r="CN816" s="94" t="e">
        <f t="shared" si="2594"/>
        <v>#REF!</v>
      </c>
      <c r="CO816" s="79"/>
      <c r="CP816" s="80" t="e">
        <f t="shared" si="2585"/>
        <v>#REF!</v>
      </c>
      <c r="CQ816" s="85" t="e">
        <f>CP816/CP792</f>
        <v>#REF!</v>
      </c>
    </row>
    <row r="817" spans="1:95" ht="10.5" customHeight="1" x14ac:dyDescent="0.25">
      <c r="A817" s="70" t="str">
        <f t="shared" si="2480"/>
        <v>DespesaDespesas de marketing</v>
      </c>
      <c r="B817" s="70" t="s">
        <v>53</v>
      </c>
      <c r="C817" s="70"/>
      <c r="D817" s="2" t="s">
        <v>73</v>
      </c>
      <c r="E817" s="2" t="e">
        <f>D790</f>
        <v>#REF!</v>
      </c>
      <c r="F817" s="60"/>
      <c r="G817" s="66"/>
      <c r="H817" s="60"/>
      <c r="I817" s="65">
        <v>0</v>
      </c>
      <c r="J817" s="65">
        <v>0</v>
      </c>
      <c r="K817" s="65">
        <v>0</v>
      </c>
      <c r="L817" s="65">
        <v>0</v>
      </c>
      <c r="M817" s="65">
        <v>0</v>
      </c>
      <c r="N817" s="65">
        <v>0</v>
      </c>
      <c r="O817" s="65">
        <v>0</v>
      </c>
      <c r="P817" s="65">
        <v>0</v>
      </c>
      <c r="Q817" s="65">
        <v>0</v>
      </c>
      <c r="R817" s="65">
        <v>0</v>
      </c>
      <c r="S817" s="65">
        <v>0</v>
      </c>
      <c r="T817" s="65">
        <v>0</v>
      </c>
      <c r="U817" s="60"/>
      <c r="V817" s="65">
        <f t="shared" si="2577"/>
        <v>0</v>
      </c>
      <c r="W817" s="66" t="e">
        <f>V817/V792</f>
        <v>#REF!</v>
      </c>
      <c r="X817" s="60"/>
      <c r="Y817" s="65">
        <f t="shared" ref="Y817:AJ817" si="2595">Y818</f>
        <v>0</v>
      </c>
      <c r="Z817" s="65">
        <f t="shared" si="2595"/>
        <v>0</v>
      </c>
      <c r="AA817" s="65">
        <f t="shared" si="2595"/>
        <v>0</v>
      </c>
      <c r="AB817" s="65">
        <f t="shared" si="2595"/>
        <v>0</v>
      </c>
      <c r="AC817" s="65">
        <f t="shared" si="2595"/>
        <v>0</v>
      </c>
      <c r="AD817" s="65">
        <f t="shared" si="2595"/>
        <v>0</v>
      </c>
      <c r="AE817" s="65">
        <f t="shared" si="2595"/>
        <v>0</v>
      </c>
      <c r="AF817" s="65">
        <f t="shared" si="2595"/>
        <v>0</v>
      </c>
      <c r="AG817" s="65">
        <f t="shared" si="2595"/>
        <v>0</v>
      </c>
      <c r="AH817" s="65">
        <f t="shared" si="2595"/>
        <v>0</v>
      </c>
      <c r="AI817" s="65" t="e">
        <f t="shared" si="2595"/>
        <v>#REF!</v>
      </c>
      <c r="AJ817" s="65" t="e">
        <f t="shared" si="2595"/>
        <v>#REF!</v>
      </c>
      <c r="AK817" s="60"/>
      <c r="AL817" s="65" t="e">
        <f t="shared" si="2579"/>
        <v>#REF!</v>
      </c>
      <c r="AM817" s="66" t="e">
        <f>AL817/AL792</f>
        <v>#REF!</v>
      </c>
      <c r="AN817" s="60" t="e">
        <f>D790&amp;D817</f>
        <v>#REF!</v>
      </c>
      <c r="AO817" s="65" t="e">
        <f t="shared" ref="AO817:AZ817" si="2596">AO818</f>
        <v>#REF!</v>
      </c>
      <c r="AP817" s="65" t="e">
        <f t="shared" si="2596"/>
        <v>#REF!</v>
      </c>
      <c r="AQ817" s="65" t="e">
        <f t="shared" si="2596"/>
        <v>#REF!</v>
      </c>
      <c r="AR817" s="65" t="e">
        <f t="shared" si="2596"/>
        <v>#REF!</v>
      </c>
      <c r="AS817" s="65" t="e">
        <f t="shared" si="2596"/>
        <v>#REF!</v>
      </c>
      <c r="AT817" s="65" t="e">
        <f t="shared" si="2596"/>
        <v>#REF!</v>
      </c>
      <c r="AU817" s="65" t="e">
        <f t="shared" si="2596"/>
        <v>#REF!</v>
      </c>
      <c r="AV817" s="65" t="e">
        <f t="shared" si="2596"/>
        <v>#REF!</v>
      </c>
      <c r="AW817" s="65" t="e">
        <f t="shared" si="2596"/>
        <v>#REF!</v>
      </c>
      <c r="AX817" s="65" t="e">
        <f t="shared" si="2596"/>
        <v>#REF!</v>
      </c>
      <c r="AY817" s="65" t="e">
        <f t="shared" si="2596"/>
        <v>#REF!</v>
      </c>
      <c r="AZ817" s="65" t="e">
        <f t="shared" si="2596"/>
        <v>#REF!</v>
      </c>
      <c r="BA817" s="60"/>
      <c r="BB817" s="65" t="e">
        <f t="shared" si="2581"/>
        <v>#REF!</v>
      </c>
      <c r="BC817" s="66" t="e">
        <f>BB817/BB792</f>
        <v>#REF!</v>
      </c>
      <c r="BD817" s="60"/>
      <c r="BE817" s="65"/>
      <c r="BF817" s="105"/>
      <c r="BG817" s="77">
        <f t="array" ref="BG817">INDEX($BE$4:$BK$115,MATCH($D817,$D$4:$D$115,0),MATCH(BG$475,$BE$4:$BK$4,0))</f>
        <v>-0.05</v>
      </c>
      <c r="BH817" s="107"/>
      <c r="BI817" s="108"/>
      <c r="BJ817" s="77"/>
      <c r="BK817" s="107"/>
      <c r="BL817" s="60"/>
      <c r="BM817" s="65" t="e">
        <f t="shared" ref="BM817:BX817" si="2597">BM818</f>
        <v>#REF!</v>
      </c>
      <c r="BN817" s="65" t="e">
        <f t="shared" si="2597"/>
        <v>#REF!</v>
      </c>
      <c r="BO817" s="65" t="e">
        <f t="shared" si="2597"/>
        <v>#REF!</v>
      </c>
      <c r="BP817" s="65" t="e">
        <f t="shared" si="2597"/>
        <v>#REF!</v>
      </c>
      <c r="BQ817" s="65" t="e">
        <f t="shared" si="2597"/>
        <v>#REF!</v>
      </c>
      <c r="BR817" s="65" t="e">
        <f t="shared" si="2597"/>
        <v>#REF!</v>
      </c>
      <c r="BS817" s="65" t="e">
        <f t="shared" si="2597"/>
        <v>#REF!</v>
      </c>
      <c r="BT817" s="65" t="e">
        <f t="shared" si="2597"/>
        <v>#REF!</v>
      </c>
      <c r="BU817" s="65" t="e">
        <f t="shared" si="2597"/>
        <v>#REF!</v>
      </c>
      <c r="BV817" s="65" t="e">
        <f t="shared" si="2597"/>
        <v>#REF!</v>
      </c>
      <c r="BW817" s="65" t="e">
        <f t="shared" si="2597"/>
        <v>#REF!</v>
      </c>
      <c r="BX817" s="65" t="e">
        <f t="shared" si="2597"/>
        <v>#REF!</v>
      </c>
      <c r="BY817" s="60"/>
      <c r="BZ817" s="65" t="e">
        <f t="shared" si="2583"/>
        <v>#REF!</v>
      </c>
      <c r="CA817" s="66" t="e">
        <f>BZ817/BZ792</f>
        <v>#REF!</v>
      </c>
      <c r="CB817" s="60"/>
      <c r="CC817" s="65" t="e">
        <f t="shared" ref="CC817:CN817" si="2598">CC818</f>
        <v>#REF!</v>
      </c>
      <c r="CD817" s="65" t="e">
        <f t="shared" si="2598"/>
        <v>#REF!</v>
      </c>
      <c r="CE817" s="65" t="e">
        <f t="shared" si="2598"/>
        <v>#REF!</v>
      </c>
      <c r="CF817" s="65" t="e">
        <f t="shared" si="2598"/>
        <v>#REF!</v>
      </c>
      <c r="CG817" s="65" t="e">
        <f t="shared" si="2598"/>
        <v>#REF!</v>
      </c>
      <c r="CH817" s="65" t="e">
        <f t="shared" si="2598"/>
        <v>#REF!</v>
      </c>
      <c r="CI817" s="65" t="e">
        <f t="shared" si="2598"/>
        <v>#REF!</v>
      </c>
      <c r="CJ817" s="65" t="e">
        <f t="shared" si="2598"/>
        <v>#REF!</v>
      </c>
      <c r="CK817" s="65" t="e">
        <f t="shared" si="2598"/>
        <v>#REF!</v>
      </c>
      <c r="CL817" s="65" t="e">
        <f t="shared" si="2598"/>
        <v>#REF!</v>
      </c>
      <c r="CM817" s="65" t="e">
        <f t="shared" si="2598"/>
        <v>#REF!</v>
      </c>
      <c r="CN817" s="65" t="e">
        <f t="shared" si="2598"/>
        <v>#REF!</v>
      </c>
      <c r="CO817" s="60"/>
      <c r="CP817" s="65" t="e">
        <f t="shared" si="2585"/>
        <v>#REF!</v>
      </c>
      <c r="CQ817" s="66" t="e">
        <f>CP817/CP792</f>
        <v>#REF!</v>
      </c>
    </row>
    <row r="818" spans="1:95" ht="10.5" customHeight="1" outlineLevel="1" x14ac:dyDescent="0.25">
      <c r="A818" s="70" t="str">
        <f t="shared" si="2480"/>
        <v>DespesaTrade marketing</v>
      </c>
      <c r="B818" s="70" t="s">
        <v>53</v>
      </c>
      <c r="C818" s="70"/>
      <c r="D818" s="60" t="s">
        <v>87</v>
      </c>
      <c r="E818" s="60" t="e">
        <f>D790</f>
        <v>#REF!</v>
      </c>
      <c r="F818" s="60"/>
      <c r="G818" s="62"/>
      <c r="H818" s="60"/>
      <c r="I818" s="67">
        <v>0</v>
      </c>
      <c r="J818" s="67">
        <v>0</v>
      </c>
      <c r="K818" s="67">
        <v>0</v>
      </c>
      <c r="L818" s="67">
        <v>0</v>
      </c>
      <c r="M818" s="67">
        <v>0</v>
      </c>
      <c r="N818" s="67">
        <v>0</v>
      </c>
      <c r="O818" s="67">
        <v>0</v>
      </c>
      <c r="P818" s="67">
        <v>0</v>
      </c>
      <c r="Q818" s="67">
        <v>0</v>
      </c>
      <c r="R818" s="67">
        <v>0</v>
      </c>
      <c r="S818" s="67">
        <v>0</v>
      </c>
      <c r="T818" s="67">
        <v>0</v>
      </c>
      <c r="U818" s="60"/>
      <c r="V818" s="87">
        <f t="shared" si="2577"/>
        <v>0</v>
      </c>
      <c r="W818" s="62" t="e">
        <f>V818/V792</f>
        <v>#REF!</v>
      </c>
      <c r="X818" s="60"/>
      <c r="Y818" s="67">
        <f>IFERROR(AVERAGEIFS(AN792:AN792,AN792:AN792,"&gt;0")*$BG817,0)</f>
        <v>0</v>
      </c>
      <c r="Z818" s="67">
        <f>IFERROR(AVERAGEIFS(Y792,Y792,"&gt;0")*$BG817,0)</f>
        <v>0</v>
      </c>
      <c r="AA818" s="67">
        <f>IFERROR(AVERAGEIFS(Y792:Z792,Y792:Z792,"&gt;0")*$BG817,0)</f>
        <v>0</v>
      </c>
      <c r="AB818" s="67">
        <f>IFERROR(AVERAGEIFS(Y792:AA792,Y792:AA792,"&gt;0")*$BG817,0)</f>
        <v>0</v>
      </c>
      <c r="AC818" s="67">
        <f>IFERROR(AVERAGEIFS(Z792:AB792,Z792:AB792,"&gt;0")*$BG817,0)</f>
        <v>0</v>
      </c>
      <c r="AD818" s="67">
        <f>IFERROR(AVERAGEIFS(AA792:AC792,AA792:AC792,"&gt;0")*$BG817,0)</f>
        <v>0</v>
      </c>
      <c r="AE818" s="67">
        <f>IFERROR(AVERAGEIFS(AB792:AD792,AB792:AD792,"&gt;0")*$BG817,0)</f>
        <v>0</v>
      </c>
      <c r="AF818" s="67">
        <f>IFERROR(AVERAGEIFS(Y792:AE792,Y792:AE792,"&gt;0",Y791:AE791,"&gt;="&amp;EDATE(AF791,-3),Y791:AE791,"&lt;="&amp;EDATE(AF791,-1))*$BG817,0)</f>
        <v>0</v>
      </c>
      <c r="AG818" s="67">
        <f>IFERROR(AVERAGEIFS(Y792:AF792,Y792:AF792,"&gt;0",Y791:AF791,"&gt;="&amp;EDATE(AG791,-3),Y791:AF791,"&lt;="&amp;EDATE(AG791,-1))*$BG817,0)</f>
        <v>0</v>
      </c>
      <c r="AH818" s="67">
        <f>IFERROR(AVERAGEIFS(Y792:AG792,Y792:AG792,"&gt;0",Y791:AG791,"&gt;="&amp;EDATE(AH791,-3),Y791:AG791,"&lt;="&amp;EDATE(AH791,-1))*$BG817,0)</f>
        <v>0</v>
      </c>
      <c r="AI818" s="67" t="e">
        <f>IFERROR(AVERAGEIFS(Y792:AH792,Y792:AH792,"&gt;0",Y791:AH791,"&gt;="&amp;EDATE(AI791,-3),Y791:AH791,"&lt;="&amp;EDATE(AI791,-1))*$BG817,0)*--(AI792&gt;0)</f>
        <v>#REF!</v>
      </c>
      <c r="AJ818" s="67" t="e">
        <f>IFERROR(AVERAGEIFS(Y792:AI792,Y792:AI792,"&gt;0",Y791:AI791,"&gt;="&amp;EDATE(AJ791,-3),Y791:AI791,"&lt;="&amp;EDATE(AJ791,-1))*$BG817,0)*--(AJ792&gt;0)</f>
        <v>#REF!</v>
      </c>
      <c r="AK818" s="60"/>
      <c r="AL818" s="87" t="e">
        <f t="shared" si="2579"/>
        <v>#REF!</v>
      </c>
      <c r="AM818" s="62" t="e">
        <f>AL818/AL792</f>
        <v>#REF!</v>
      </c>
      <c r="AN818" s="60" t="e">
        <f>D790&amp;D818</f>
        <v>#REF!</v>
      </c>
      <c r="AO818" s="67" t="e">
        <f>IFERROR(AVERAGEIFS(AC792:BD792,AC792:BD792,"&gt;0",AC791:BD791,"&gt;="&amp;EDATE(AO791,-3),AC791:BD791,"&lt;="&amp;EDATE(AO791,-1))*$BG817,0)*--(AO792&gt;0)</f>
        <v>#REF!</v>
      </c>
      <c r="AP818" s="67" t="e">
        <f t="shared" ref="AP818:AZ818" si="2599">IFERROR(AVERAGEIFS(AD792:AO792,AD792:AO792,"&gt;0",AD791:AO791,"&gt;="&amp;EDATE(AP791,-3),AD791:AO791,"&lt;="&amp;EDATE(AP791,-1))*$BG817,0)*--(AP792&gt;0)</f>
        <v>#REF!</v>
      </c>
      <c r="AQ818" s="67" t="e">
        <f t="shared" si="2599"/>
        <v>#REF!</v>
      </c>
      <c r="AR818" s="67" t="e">
        <f t="shared" si="2599"/>
        <v>#REF!</v>
      </c>
      <c r="AS818" s="67" t="e">
        <f t="shared" si="2599"/>
        <v>#REF!</v>
      </c>
      <c r="AT818" s="67" t="e">
        <f t="shared" si="2599"/>
        <v>#REF!</v>
      </c>
      <c r="AU818" s="67" t="e">
        <f t="shared" si="2599"/>
        <v>#REF!</v>
      </c>
      <c r="AV818" s="67" t="e">
        <f t="shared" si="2599"/>
        <v>#REF!</v>
      </c>
      <c r="AW818" s="67" t="e">
        <f t="shared" si="2599"/>
        <v>#REF!</v>
      </c>
      <c r="AX818" s="67" t="e">
        <f t="shared" si="2599"/>
        <v>#REF!</v>
      </c>
      <c r="AY818" s="67" t="e">
        <f t="shared" si="2599"/>
        <v>#REF!</v>
      </c>
      <c r="AZ818" s="67" t="e">
        <f t="shared" si="2599"/>
        <v>#REF!</v>
      </c>
      <c r="BA818" s="60"/>
      <c r="BB818" s="87" t="e">
        <f t="shared" si="2581"/>
        <v>#REF!</v>
      </c>
      <c r="BC818" s="62" t="e">
        <f>BB818/BB792</f>
        <v>#REF!</v>
      </c>
      <c r="BD818" s="60"/>
      <c r="BE818" s="67"/>
      <c r="BF818" s="119"/>
      <c r="BG818" s="119"/>
      <c r="BH818" s="119"/>
      <c r="BI818" s="69"/>
      <c r="BJ818" s="120"/>
      <c r="BK818" s="121"/>
      <c r="BL818" s="60"/>
      <c r="BM818" s="67" t="e">
        <f>IFERROR(AVERAGEIFS(BI792:BL792,BI792:BL792,"&gt;0",BI791:BL791,"&gt;="&amp;EDATE(BM791,-3),BI791:BL791,"&lt;="&amp;EDATE(BM791,-1))*$BG817,0)*--(BM792&gt;0)</f>
        <v>#REF!</v>
      </c>
      <c r="BN818" s="67" t="e">
        <f>IFERROR(AVERAGEIFS(BJ792:BM792,BJ792:BM792,"&gt;0",BJ791:BM791,"&gt;="&amp;EDATE(BN791,-3),BJ791:BM791,"&lt;="&amp;EDATE(BN791,-1))*$BG817,0)*--(BN792&gt;0)</f>
        <v>#REF!</v>
      </c>
      <c r="BO818" s="67" t="e">
        <f>IFERROR(AVERAGEIFS(BJ792:BN792,BJ792:BN792,"&gt;0",BJ791:BN791,"&gt;="&amp;EDATE(BO791,-3),BJ791:BN791,"&lt;="&amp;EDATE(BO791,-1))*$BG817,0)*--(BO792&gt;0)</f>
        <v>#REF!</v>
      </c>
      <c r="BP818" s="67" t="e">
        <f>IFERROR(AVERAGEIFS(BK792:BO792,BK792:BO792,"&gt;0",BK791:BO791,"&gt;="&amp;EDATE(BP791,-3),BK791:BO791,"&lt;="&amp;EDATE(BP791,-1))*$BG817,0)*--(BP792&gt;0)</f>
        <v>#REF!</v>
      </c>
      <c r="BQ818" s="67" t="e">
        <f t="shared" ref="BQ818:BW818" si="2600">IFERROR(AVERAGEIFS(AW792:BP792,AW792:BP792,"&gt;0",AW791:BP791,"&gt;="&amp;EDATE(BQ791,-3),AW791:BP791,"&lt;="&amp;EDATE(BQ791,-1))*$BG817,0)*--(BQ792&gt;0)</f>
        <v>#REF!</v>
      </c>
      <c r="BR818" s="67" t="e">
        <f t="shared" si="2600"/>
        <v>#REF!</v>
      </c>
      <c r="BS818" s="67" t="e">
        <f t="shared" si="2600"/>
        <v>#REF!</v>
      </c>
      <c r="BT818" s="67" t="e">
        <f t="shared" si="2600"/>
        <v>#REF!</v>
      </c>
      <c r="BU818" s="67" t="e">
        <f t="shared" si="2600"/>
        <v>#REF!</v>
      </c>
      <c r="BV818" s="67" t="e">
        <f t="shared" si="2600"/>
        <v>#REF!</v>
      </c>
      <c r="BW818" s="67" t="e">
        <f t="shared" si="2600"/>
        <v>#REF!</v>
      </c>
      <c r="BX818" s="67" t="e">
        <f>IFERROR(AVERAGEIFS(BL792:BW792,BL792:BW792,"&gt;0",BL791:BW791,"&gt;="&amp;EDATE(BX791,-3),BL791:BW791,"&lt;="&amp;EDATE(BX791,-1))*$BG817,0)*--(BX792&gt;0)</f>
        <v>#REF!</v>
      </c>
      <c r="BY818" s="60"/>
      <c r="BZ818" s="87" t="e">
        <f t="shared" si="2583"/>
        <v>#REF!</v>
      </c>
      <c r="CA818" s="62" t="e">
        <f>BZ818/BZ792</f>
        <v>#REF!</v>
      </c>
      <c r="CB818" s="60"/>
      <c r="CC818" s="67" t="e">
        <f t="shared" ref="CC818:CN818" si="2601">IFERROR(AVERAGEIFS(BQ792:CB792,BQ792:CB792,"&gt;0",BQ791:CB791,"&gt;="&amp;EDATE(CC791,-3),BQ791:CB791,"&lt;="&amp;EDATE(CC791,-1))*$BG817,0)*--(CC792&gt;0)</f>
        <v>#REF!</v>
      </c>
      <c r="CD818" s="67" t="e">
        <f t="shared" si="2601"/>
        <v>#REF!</v>
      </c>
      <c r="CE818" s="67" t="e">
        <f t="shared" si="2601"/>
        <v>#REF!</v>
      </c>
      <c r="CF818" s="67" t="e">
        <f t="shared" si="2601"/>
        <v>#REF!</v>
      </c>
      <c r="CG818" s="67" t="e">
        <f t="shared" si="2601"/>
        <v>#REF!</v>
      </c>
      <c r="CH818" s="67" t="e">
        <f t="shared" si="2601"/>
        <v>#REF!</v>
      </c>
      <c r="CI818" s="67" t="e">
        <f t="shared" si="2601"/>
        <v>#REF!</v>
      </c>
      <c r="CJ818" s="67" t="e">
        <f t="shared" si="2601"/>
        <v>#REF!</v>
      </c>
      <c r="CK818" s="67" t="e">
        <f t="shared" si="2601"/>
        <v>#REF!</v>
      </c>
      <c r="CL818" s="67" t="e">
        <f t="shared" si="2601"/>
        <v>#REF!</v>
      </c>
      <c r="CM818" s="67" t="e">
        <f t="shared" si="2601"/>
        <v>#REF!</v>
      </c>
      <c r="CN818" s="67" t="e">
        <f t="shared" si="2601"/>
        <v>#REF!</v>
      </c>
      <c r="CO818" s="60"/>
      <c r="CP818" s="87" t="e">
        <f t="shared" si="2585"/>
        <v>#REF!</v>
      </c>
      <c r="CQ818" s="62" t="e">
        <f>CP818/CP792</f>
        <v>#REF!</v>
      </c>
    </row>
    <row r="819" spans="1:95" ht="10.5" customHeight="1" outlineLevel="2" x14ac:dyDescent="0.25">
      <c r="A819" s="70" t="str">
        <f t="shared" si="2480"/>
        <v>DespesaMaterial para PDVs próprios</v>
      </c>
      <c r="B819" s="114" t="s">
        <v>53</v>
      </c>
      <c r="C819" s="78"/>
      <c r="D819" s="79" t="s">
        <v>88</v>
      </c>
      <c r="E819" s="79" t="e">
        <f>D790</f>
        <v>#REF!</v>
      </c>
      <c r="F819" s="79"/>
      <c r="G819" s="85"/>
      <c r="H819" s="79"/>
      <c r="I819" s="94">
        <v>0</v>
      </c>
      <c r="J819" s="94">
        <v>0</v>
      </c>
      <c r="K819" s="94">
        <v>0</v>
      </c>
      <c r="L819" s="94">
        <v>0</v>
      </c>
      <c r="M819" s="94">
        <v>0</v>
      </c>
      <c r="N819" s="94">
        <v>0</v>
      </c>
      <c r="O819" s="94">
        <v>0</v>
      </c>
      <c r="P819" s="94">
        <v>0</v>
      </c>
      <c r="Q819" s="94">
        <v>0</v>
      </c>
      <c r="R819" s="94">
        <v>0</v>
      </c>
      <c r="S819" s="94">
        <v>0</v>
      </c>
      <c r="T819" s="94">
        <v>0</v>
      </c>
      <c r="U819" s="79"/>
      <c r="V819" s="80">
        <f t="shared" si="2577"/>
        <v>0</v>
      </c>
      <c r="W819" s="85" t="e">
        <f>V819/V792</f>
        <v>#REF!</v>
      </c>
      <c r="X819" s="60"/>
      <c r="Y819" s="94">
        <f t="shared" ref="Y819:AJ819" si="2602">Y818*$BG819</f>
        <v>0</v>
      </c>
      <c r="Z819" s="94">
        <f t="shared" si="2602"/>
        <v>0</v>
      </c>
      <c r="AA819" s="94">
        <f t="shared" si="2602"/>
        <v>0</v>
      </c>
      <c r="AB819" s="94">
        <f t="shared" si="2602"/>
        <v>0</v>
      </c>
      <c r="AC819" s="94">
        <f t="shared" si="2602"/>
        <v>0</v>
      </c>
      <c r="AD819" s="94">
        <f t="shared" si="2602"/>
        <v>0</v>
      </c>
      <c r="AE819" s="94">
        <f t="shared" si="2602"/>
        <v>0</v>
      </c>
      <c r="AF819" s="94">
        <f t="shared" si="2602"/>
        <v>0</v>
      </c>
      <c r="AG819" s="94">
        <f t="shared" si="2602"/>
        <v>0</v>
      </c>
      <c r="AH819" s="94">
        <f t="shared" si="2602"/>
        <v>0</v>
      </c>
      <c r="AI819" s="94" t="e">
        <f t="shared" si="2602"/>
        <v>#REF!</v>
      </c>
      <c r="AJ819" s="94" t="e">
        <f t="shared" si="2602"/>
        <v>#REF!</v>
      </c>
      <c r="AK819" s="79"/>
      <c r="AL819" s="80" t="e">
        <f t="shared" si="2579"/>
        <v>#REF!</v>
      </c>
      <c r="AM819" s="85" t="e">
        <f>AL819/AL792</f>
        <v>#REF!</v>
      </c>
      <c r="AN819" s="60" t="e">
        <f>D790&amp;D819</f>
        <v>#REF!</v>
      </c>
      <c r="AO819" s="94" t="e">
        <f t="shared" ref="AO819:AZ819" si="2603">AO818*$BG819</f>
        <v>#REF!</v>
      </c>
      <c r="AP819" s="94" t="e">
        <f t="shared" si="2603"/>
        <v>#REF!</v>
      </c>
      <c r="AQ819" s="94" t="e">
        <f t="shared" si="2603"/>
        <v>#REF!</v>
      </c>
      <c r="AR819" s="94" t="e">
        <f t="shared" si="2603"/>
        <v>#REF!</v>
      </c>
      <c r="AS819" s="94" t="e">
        <f t="shared" si="2603"/>
        <v>#REF!</v>
      </c>
      <c r="AT819" s="94" t="e">
        <f t="shared" si="2603"/>
        <v>#REF!</v>
      </c>
      <c r="AU819" s="94" t="e">
        <f t="shared" si="2603"/>
        <v>#REF!</v>
      </c>
      <c r="AV819" s="94" t="e">
        <f t="shared" si="2603"/>
        <v>#REF!</v>
      </c>
      <c r="AW819" s="94" t="e">
        <f t="shared" si="2603"/>
        <v>#REF!</v>
      </c>
      <c r="AX819" s="94" t="e">
        <f t="shared" si="2603"/>
        <v>#REF!</v>
      </c>
      <c r="AY819" s="94" t="e">
        <f t="shared" si="2603"/>
        <v>#REF!</v>
      </c>
      <c r="AZ819" s="94" t="e">
        <f t="shared" si="2603"/>
        <v>#REF!</v>
      </c>
      <c r="BA819" s="79"/>
      <c r="BB819" s="80" t="e">
        <f t="shared" si="2581"/>
        <v>#REF!</v>
      </c>
      <c r="BC819" s="85" t="e">
        <f>BB819/BB792</f>
        <v>#REF!</v>
      </c>
      <c r="BD819" s="60"/>
      <c r="BE819" s="94">
        <f t="shared" ref="BE819:BG821" si="2604">INDEX($BE$4:$BK$115,MATCH($D819,$D$4:$D$115,0),MATCH(BE$475,$BE$4:$BK$4,0))</f>
        <v>0</v>
      </c>
      <c r="BF819" s="115">
        <f t="shared" si="2604"/>
        <v>0</v>
      </c>
      <c r="BG819" s="112">
        <f t="shared" si="2604"/>
        <v>0.5</v>
      </c>
      <c r="BH819" s="111" t="e">
        <f>BH792</f>
        <v>#REF!</v>
      </c>
      <c r="BI819" s="112">
        <f t="shared" ref="BI819:BK821" si="2605">INDEX($BE$4:$BK$115,MATCH($D819,$D$4:$D$115,0),MATCH(BI$475,$BE$4:$BK$4,0))</f>
        <v>0</v>
      </c>
      <c r="BJ819" s="112">
        <f t="shared" si="2605"/>
        <v>0</v>
      </c>
      <c r="BK819" s="111">
        <f t="shared" si="2605"/>
        <v>0</v>
      </c>
      <c r="BL819" s="60"/>
      <c r="BM819" s="94" t="e">
        <f t="shared" ref="BM819:BX819" si="2606">BM818*$BG819</f>
        <v>#REF!</v>
      </c>
      <c r="BN819" s="94" t="e">
        <f t="shared" si="2606"/>
        <v>#REF!</v>
      </c>
      <c r="BO819" s="94" t="e">
        <f t="shared" si="2606"/>
        <v>#REF!</v>
      </c>
      <c r="BP819" s="94" t="e">
        <f t="shared" si="2606"/>
        <v>#REF!</v>
      </c>
      <c r="BQ819" s="94" t="e">
        <f t="shared" si="2606"/>
        <v>#REF!</v>
      </c>
      <c r="BR819" s="94" t="e">
        <f t="shared" si="2606"/>
        <v>#REF!</v>
      </c>
      <c r="BS819" s="94" t="e">
        <f t="shared" si="2606"/>
        <v>#REF!</v>
      </c>
      <c r="BT819" s="94" t="e">
        <f t="shared" si="2606"/>
        <v>#REF!</v>
      </c>
      <c r="BU819" s="94" t="e">
        <f t="shared" si="2606"/>
        <v>#REF!</v>
      </c>
      <c r="BV819" s="94" t="e">
        <f t="shared" si="2606"/>
        <v>#REF!</v>
      </c>
      <c r="BW819" s="94" t="e">
        <f t="shared" si="2606"/>
        <v>#REF!</v>
      </c>
      <c r="BX819" s="94" t="e">
        <f t="shared" si="2606"/>
        <v>#REF!</v>
      </c>
      <c r="BY819" s="79"/>
      <c r="BZ819" s="80" t="e">
        <f t="shared" si="2583"/>
        <v>#REF!</v>
      </c>
      <c r="CA819" s="85" t="e">
        <f>BZ819/BZ792</f>
        <v>#REF!</v>
      </c>
      <c r="CB819" s="60"/>
      <c r="CC819" s="94" t="e">
        <f t="shared" ref="CC819:CN819" si="2607">CC818*$BG819</f>
        <v>#REF!</v>
      </c>
      <c r="CD819" s="94" t="e">
        <f t="shared" si="2607"/>
        <v>#REF!</v>
      </c>
      <c r="CE819" s="94" t="e">
        <f t="shared" si="2607"/>
        <v>#REF!</v>
      </c>
      <c r="CF819" s="94" t="e">
        <f t="shared" si="2607"/>
        <v>#REF!</v>
      </c>
      <c r="CG819" s="94" t="e">
        <f t="shared" si="2607"/>
        <v>#REF!</v>
      </c>
      <c r="CH819" s="94" t="e">
        <f t="shared" si="2607"/>
        <v>#REF!</v>
      </c>
      <c r="CI819" s="94" t="e">
        <f t="shared" si="2607"/>
        <v>#REF!</v>
      </c>
      <c r="CJ819" s="94" t="e">
        <f t="shared" si="2607"/>
        <v>#REF!</v>
      </c>
      <c r="CK819" s="94" t="e">
        <f t="shared" si="2607"/>
        <v>#REF!</v>
      </c>
      <c r="CL819" s="94" t="e">
        <f t="shared" si="2607"/>
        <v>#REF!</v>
      </c>
      <c r="CM819" s="94" t="e">
        <f t="shared" si="2607"/>
        <v>#REF!</v>
      </c>
      <c r="CN819" s="94" t="e">
        <f t="shared" si="2607"/>
        <v>#REF!</v>
      </c>
      <c r="CO819" s="79"/>
      <c r="CP819" s="80" t="e">
        <f t="shared" si="2585"/>
        <v>#REF!</v>
      </c>
      <c r="CQ819" s="85" t="e">
        <f>CP819/CP792</f>
        <v>#REF!</v>
      </c>
    </row>
    <row r="820" spans="1:95" ht="10.5" customHeight="1" outlineLevel="2" x14ac:dyDescent="0.25">
      <c r="A820" s="70" t="str">
        <f t="shared" si="2480"/>
        <v>DespesaAções de marketing lojas</v>
      </c>
      <c r="B820" s="114" t="s">
        <v>53</v>
      </c>
      <c r="C820" s="78" t="s">
        <v>73</v>
      </c>
      <c r="D820" s="79" t="s">
        <v>91</v>
      </c>
      <c r="E820" s="79" t="e">
        <f>D790</f>
        <v>#REF!</v>
      </c>
      <c r="F820" s="79"/>
      <c r="G820" s="85"/>
      <c r="H820" s="79"/>
      <c r="I820" s="94">
        <v>0</v>
      </c>
      <c r="J820" s="94">
        <v>0</v>
      </c>
      <c r="K820" s="94">
        <v>0</v>
      </c>
      <c r="L820" s="94">
        <v>0</v>
      </c>
      <c r="M820" s="94">
        <v>0</v>
      </c>
      <c r="N820" s="94">
        <v>0</v>
      </c>
      <c r="O820" s="94">
        <v>0</v>
      </c>
      <c r="P820" s="94">
        <v>0</v>
      </c>
      <c r="Q820" s="94">
        <v>0</v>
      </c>
      <c r="R820" s="94">
        <v>0</v>
      </c>
      <c r="S820" s="94">
        <v>0</v>
      </c>
      <c r="T820" s="94">
        <v>0</v>
      </c>
      <c r="U820" s="79"/>
      <c r="V820" s="80">
        <f t="shared" si="2577"/>
        <v>0</v>
      </c>
      <c r="W820" s="85" t="e">
        <f>V820/V792</f>
        <v>#REF!</v>
      </c>
      <c r="X820" s="60"/>
      <c r="Y820" s="94">
        <f t="shared" ref="Y820:AJ820" si="2608">Y818*$BG820</f>
        <v>0</v>
      </c>
      <c r="Z820" s="94">
        <f t="shared" si="2608"/>
        <v>0</v>
      </c>
      <c r="AA820" s="94">
        <f t="shared" si="2608"/>
        <v>0</v>
      </c>
      <c r="AB820" s="94">
        <f t="shared" si="2608"/>
        <v>0</v>
      </c>
      <c r="AC820" s="94">
        <f t="shared" si="2608"/>
        <v>0</v>
      </c>
      <c r="AD820" s="94">
        <f t="shared" si="2608"/>
        <v>0</v>
      </c>
      <c r="AE820" s="94">
        <f t="shared" si="2608"/>
        <v>0</v>
      </c>
      <c r="AF820" s="94">
        <f t="shared" si="2608"/>
        <v>0</v>
      </c>
      <c r="AG820" s="94">
        <f t="shared" si="2608"/>
        <v>0</v>
      </c>
      <c r="AH820" s="94">
        <f t="shared" si="2608"/>
        <v>0</v>
      </c>
      <c r="AI820" s="94" t="e">
        <f t="shared" si="2608"/>
        <v>#REF!</v>
      </c>
      <c r="AJ820" s="94" t="e">
        <f t="shared" si="2608"/>
        <v>#REF!</v>
      </c>
      <c r="AK820" s="79"/>
      <c r="AL820" s="80" t="e">
        <f t="shared" si="2579"/>
        <v>#REF!</v>
      </c>
      <c r="AM820" s="85" t="e">
        <f>AL820/AL792</f>
        <v>#REF!</v>
      </c>
      <c r="AN820" s="60" t="e">
        <f>D790&amp;D820</f>
        <v>#REF!</v>
      </c>
      <c r="AO820" s="94" t="e">
        <f t="shared" ref="AO820:AZ820" si="2609">AO818*$BG820</f>
        <v>#REF!</v>
      </c>
      <c r="AP820" s="94" t="e">
        <f t="shared" si="2609"/>
        <v>#REF!</v>
      </c>
      <c r="AQ820" s="94" t="e">
        <f t="shared" si="2609"/>
        <v>#REF!</v>
      </c>
      <c r="AR820" s="94" t="e">
        <f t="shared" si="2609"/>
        <v>#REF!</v>
      </c>
      <c r="AS820" s="94" t="e">
        <f t="shared" si="2609"/>
        <v>#REF!</v>
      </c>
      <c r="AT820" s="94" t="e">
        <f t="shared" si="2609"/>
        <v>#REF!</v>
      </c>
      <c r="AU820" s="94" t="e">
        <f t="shared" si="2609"/>
        <v>#REF!</v>
      </c>
      <c r="AV820" s="94" t="e">
        <f t="shared" si="2609"/>
        <v>#REF!</v>
      </c>
      <c r="AW820" s="94" t="e">
        <f t="shared" si="2609"/>
        <v>#REF!</v>
      </c>
      <c r="AX820" s="94" t="e">
        <f t="shared" si="2609"/>
        <v>#REF!</v>
      </c>
      <c r="AY820" s="94" t="e">
        <f t="shared" si="2609"/>
        <v>#REF!</v>
      </c>
      <c r="AZ820" s="94" t="e">
        <f t="shared" si="2609"/>
        <v>#REF!</v>
      </c>
      <c r="BA820" s="79"/>
      <c r="BB820" s="80" t="e">
        <f t="shared" si="2581"/>
        <v>#REF!</v>
      </c>
      <c r="BC820" s="85" t="e">
        <f>BB820/BB792</f>
        <v>#REF!</v>
      </c>
      <c r="BD820" s="60"/>
      <c r="BE820" s="94">
        <f t="shared" si="2604"/>
        <v>0</v>
      </c>
      <c r="BF820" s="115">
        <f t="shared" si="2604"/>
        <v>0</v>
      </c>
      <c r="BG820" s="112">
        <f t="shared" si="2604"/>
        <v>0.5</v>
      </c>
      <c r="BH820" s="111" t="e">
        <f>BH792</f>
        <v>#REF!</v>
      </c>
      <c r="BI820" s="112">
        <f t="shared" si="2605"/>
        <v>0</v>
      </c>
      <c r="BJ820" s="112">
        <f t="shared" si="2605"/>
        <v>0</v>
      </c>
      <c r="BK820" s="111">
        <f t="shared" si="2605"/>
        <v>0</v>
      </c>
      <c r="BL820" s="60"/>
      <c r="BM820" s="94" t="e">
        <f t="shared" ref="BM820:BX820" si="2610">BM818*$BG820</f>
        <v>#REF!</v>
      </c>
      <c r="BN820" s="94" t="e">
        <f t="shared" si="2610"/>
        <v>#REF!</v>
      </c>
      <c r="BO820" s="94" t="e">
        <f t="shared" si="2610"/>
        <v>#REF!</v>
      </c>
      <c r="BP820" s="94" t="e">
        <f t="shared" si="2610"/>
        <v>#REF!</v>
      </c>
      <c r="BQ820" s="94" t="e">
        <f t="shared" si="2610"/>
        <v>#REF!</v>
      </c>
      <c r="BR820" s="94" t="e">
        <f t="shared" si="2610"/>
        <v>#REF!</v>
      </c>
      <c r="BS820" s="94" t="e">
        <f t="shared" si="2610"/>
        <v>#REF!</v>
      </c>
      <c r="BT820" s="94" t="e">
        <f t="shared" si="2610"/>
        <v>#REF!</v>
      </c>
      <c r="BU820" s="94" t="e">
        <f t="shared" si="2610"/>
        <v>#REF!</v>
      </c>
      <c r="BV820" s="94" t="e">
        <f t="shared" si="2610"/>
        <v>#REF!</v>
      </c>
      <c r="BW820" s="94" t="e">
        <f t="shared" si="2610"/>
        <v>#REF!</v>
      </c>
      <c r="BX820" s="94" t="e">
        <f t="shared" si="2610"/>
        <v>#REF!</v>
      </c>
      <c r="BY820" s="79"/>
      <c r="BZ820" s="80" t="e">
        <f t="shared" si="2583"/>
        <v>#REF!</v>
      </c>
      <c r="CA820" s="85" t="e">
        <f>BZ820/BZ792</f>
        <v>#REF!</v>
      </c>
      <c r="CB820" s="60"/>
      <c r="CC820" s="94" t="e">
        <f t="shared" ref="CC820:CN820" si="2611">CC818*$BG820</f>
        <v>#REF!</v>
      </c>
      <c r="CD820" s="94" t="e">
        <f t="shared" si="2611"/>
        <v>#REF!</v>
      </c>
      <c r="CE820" s="94" t="e">
        <f t="shared" si="2611"/>
        <v>#REF!</v>
      </c>
      <c r="CF820" s="94" t="e">
        <f t="shared" si="2611"/>
        <v>#REF!</v>
      </c>
      <c r="CG820" s="94" t="e">
        <f t="shared" si="2611"/>
        <v>#REF!</v>
      </c>
      <c r="CH820" s="94" t="e">
        <f t="shared" si="2611"/>
        <v>#REF!</v>
      </c>
      <c r="CI820" s="94" t="e">
        <f t="shared" si="2611"/>
        <v>#REF!</v>
      </c>
      <c r="CJ820" s="94" t="e">
        <f t="shared" si="2611"/>
        <v>#REF!</v>
      </c>
      <c r="CK820" s="94" t="e">
        <f t="shared" si="2611"/>
        <v>#REF!</v>
      </c>
      <c r="CL820" s="94" t="e">
        <f t="shared" si="2611"/>
        <v>#REF!</v>
      </c>
      <c r="CM820" s="94" t="e">
        <f t="shared" si="2611"/>
        <v>#REF!</v>
      </c>
      <c r="CN820" s="94" t="e">
        <f t="shared" si="2611"/>
        <v>#REF!</v>
      </c>
      <c r="CO820" s="79"/>
      <c r="CP820" s="80" t="e">
        <f t="shared" si="2585"/>
        <v>#REF!</v>
      </c>
      <c r="CQ820" s="85" t="e">
        <f>CP820/CP792</f>
        <v>#REF!</v>
      </c>
    </row>
    <row r="821" spans="1:95" ht="10.5" customHeight="1" x14ac:dyDescent="0.25">
      <c r="A821" s="70" t="str">
        <f t="shared" si="2480"/>
        <v>DespesaSistema de PDV</v>
      </c>
      <c r="B821" s="70" t="s">
        <v>53</v>
      </c>
      <c r="C821" s="70" t="s">
        <v>266</v>
      </c>
      <c r="D821" s="2" t="s">
        <v>267</v>
      </c>
      <c r="E821" s="2" t="e">
        <f>D790</f>
        <v>#REF!</v>
      </c>
      <c r="F821" s="60"/>
      <c r="G821" s="66">
        <v>0</v>
      </c>
      <c r="H821" s="60"/>
      <c r="I821" s="65">
        <v>0</v>
      </c>
      <c r="J821" s="65">
        <v>0</v>
      </c>
      <c r="K821" s="65">
        <v>0</v>
      </c>
      <c r="L821" s="65">
        <v>0</v>
      </c>
      <c r="M821" s="65">
        <v>0</v>
      </c>
      <c r="N821" s="65">
        <v>0</v>
      </c>
      <c r="O821" s="65">
        <v>0</v>
      </c>
      <c r="P821" s="65">
        <v>0</v>
      </c>
      <c r="Q821" s="65">
        <v>0</v>
      </c>
      <c r="R821" s="65">
        <v>0</v>
      </c>
      <c r="S821" s="65">
        <v>0</v>
      </c>
      <c r="T821" s="65">
        <v>0</v>
      </c>
      <c r="U821" s="60"/>
      <c r="V821" s="65">
        <f t="shared" si="2577"/>
        <v>0</v>
      </c>
      <c r="W821" s="66" t="e">
        <f>V821/V792</f>
        <v>#REF!</v>
      </c>
      <c r="X821" s="60"/>
      <c r="Y821" s="65" t="e">
        <f t="shared" ref="Y821:AJ821" si="2612">((Y792*$G821*--(AND($BF821=0,$BG821=0))+$BF821+Y792*$BG821)*--(Y$3&gt;=$BH821))*(1+$BJ821*--(Y$3&gt;=$BK821))*--(IFERROR(MOD(MONTH(Y$3),$BI821),0)=0)</f>
        <v>#REF!</v>
      </c>
      <c r="Z821" s="65" t="e">
        <f t="shared" si="2612"/>
        <v>#REF!</v>
      </c>
      <c r="AA821" s="65" t="e">
        <f t="shared" si="2612"/>
        <v>#REF!</v>
      </c>
      <c r="AB821" s="65" t="e">
        <f t="shared" si="2612"/>
        <v>#REF!</v>
      </c>
      <c r="AC821" s="65" t="e">
        <f t="shared" si="2612"/>
        <v>#REF!</v>
      </c>
      <c r="AD821" s="65" t="e">
        <f t="shared" si="2612"/>
        <v>#REF!</v>
      </c>
      <c r="AE821" s="65" t="e">
        <f t="shared" si="2612"/>
        <v>#REF!</v>
      </c>
      <c r="AF821" s="65" t="e">
        <f t="shared" si="2612"/>
        <v>#REF!</v>
      </c>
      <c r="AG821" s="65" t="e">
        <f t="shared" si="2612"/>
        <v>#REF!</v>
      </c>
      <c r="AH821" s="65" t="e">
        <f t="shared" si="2612"/>
        <v>#REF!</v>
      </c>
      <c r="AI821" s="65" t="e">
        <f t="shared" si="2612"/>
        <v>#REF!</v>
      </c>
      <c r="AJ821" s="65" t="e">
        <f t="shared" si="2612"/>
        <v>#REF!</v>
      </c>
      <c r="AK821" s="60"/>
      <c r="AL821" s="65" t="e">
        <f t="shared" si="2579"/>
        <v>#REF!</v>
      </c>
      <c r="AM821" s="66" t="e">
        <f>AL821/AL792</f>
        <v>#REF!</v>
      </c>
      <c r="AN821" s="60" t="e">
        <f>D790&amp;D821</f>
        <v>#REF!</v>
      </c>
      <c r="AO821" s="65" t="e">
        <f t="shared" ref="AO821:AZ821" si="2613">((AO792*$G821*--(AND($BF821=0,$BG821=0))+$BF821+AO792*$BG821)*--(AO$3&gt;=$BH821))*(1+$BJ821*--(AO$3&gt;=$BK821))*--(IFERROR(MOD(MONTH(AO$3),$BI821),0)=0)</f>
        <v>#REF!</v>
      </c>
      <c r="AP821" s="65" t="e">
        <f t="shared" si="2613"/>
        <v>#REF!</v>
      </c>
      <c r="AQ821" s="65" t="e">
        <f t="shared" si="2613"/>
        <v>#REF!</v>
      </c>
      <c r="AR821" s="65" t="e">
        <f t="shared" si="2613"/>
        <v>#REF!</v>
      </c>
      <c r="AS821" s="65" t="e">
        <f t="shared" si="2613"/>
        <v>#REF!</v>
      </c>
      <c r="AT821" s="65" t="e">
        <f t="shared" si="2613"/>
        <v>#REF!</v>
      </c>
      <c r="AU821" s="65" t="e">
        <f t="shared" si="2613"/>
        <v>#REF!</v>
      </c>
      <c r="AV821" s="65" t="e">
        <f t="shared" si="2613"/>
        <v>#REF!</v>
      </c>
      <c r="AW821" s="65" t="e">
        <f t="shared" si="2613"/>
        <v>#REF!</v>
      </c>
      <c r="AX821" s="65" t="e">
        <f t="shared" si="2613"/>
        <v>#REF!</v>
      </c>
      <c r="AY821" s="65" t="e">
        <f t="shared" si="2613"/>
        <v>#REF!</v>
      </c>
      <c r="AZ821" s="65" t="e">
        <f t="shared" si="2613"/>
        <v>#REF!</v>
      </c>
      <c r="BA821" s="60"/>
      <c r="BB821" s="65" t="e">
        <f t="shared" si="2581"/>
        <v>#REF!</v>
      </c>
      <c r="BC821" s="66" t="e">
        <f>BB821/BB792</f>
        <v>#REF!</v>
      </c>
      <c r="BD821" s="60"/>
      <c r="BE821" s="65" t="str">
        <f t="shared" si="2604"/>
        <v>iGlu &gt; Shopify POS by FullComm</v>
      </c>
      <c r="BF821" s="105" t="e">
        <f t="shared" si="2604"/>
        <v>#REF!</v>
      </c>
      <c r="BG821" s="105">
        <f t="shared" si="2604"/>
        <v>0</v>
      </c>
      <c r="BH821" s="107" t="e">
        <f>BH792</f>
        <v>#REF!</v>
      </c>
      <c r="BI821" s="107">
        <f t="shared" si="2605"/>
        <v>0</v>
      </c>
      <c r="BJ821" s="77">
        <f t="shared" si="2605"/>
        <v>-1</v>
      </c>
      <c r="BK821" s="107" t="e">
        <f t="shared" si="2605"/>
        <v>#REF!</v>
      </c>
      <c r="BL821" s="60"/>
      <c r="BM821" s="65" t="e">
        <f t="shared" ref="BM821:BX821" si="2614">((BM792*$G821*--(AND($BF821=0,$BG821=0))+$BF821+BM792*$BG821)*--(BM$3&gt;=$BH821))*(1+$BJ821*--(BM$3&gt;=$BK821))*--(IFERROR(MOD(MONTH(BM$3),$BI821),0)=0)</f>
        <v>#REF!</v>
      </c>
      <c r="BN821" s="65" t="e">
        <f t="shared" si="2614"/>
        <v>#REF!</v>
      </c>
      <c r="BO821" s="65" t="e">
        <f t="shared" si="2614"/>
        <v>#REF!</v>
      </c>
      <c r="BP821" s="65" t="e">
        <f t="shared" si="2614"/>
        <v>#REF!</v>
      </c>
      <c r="BQ821" s="65" t="e">
        <f t="shared" si="2614"/>
        <v>#REF!</v>
      </c>
      <c r="BR821" s="65" t="e">
        <f t="shared" si="2614"/>
        <v>#REF!</v>
      </c>
      <c r="BS821" s="65" t="e">
        <f t="shared" si="2614"/>
        <v>#REF!</v>
      </c>
      <c r="BT821" s="65" t="e">
        <f t="shared" si="2614"/>
        <v>#REF!</v>
      </c>
      <c r="BU821" s="65" t="e">
        <f t="shared" si="2614"/>
        <v>#REF!</v>
      </c>
      <c r="BV821" s="65" t="e">
        <f t="shared" si="2614"/>
        <v>#REF!</v>
      </c>
      <c r="BW821" s="65" t="e">
        <f t="shared" si="2614"/>
        <v>#REF!</v>
      </c>
      <c r="BX821" s="65" t="e">
        <f t="shared" si="2614"/>
        <v>#REF!</v>
      </c>
      <c r="BY821" s="60"/>
      <c r="BZ821" s="65" t="e">
        <f t="shared" si="2583"/>
        <v>#REF!</v>
      </c>
      <c r="CA821" s="66" t="e">
        <f>BZ821/BZ792</f>
        <v>#REF!</v>
      </c>
      <c r="CB821" s="60"/>
      <c r="CC821" s="65" t="e">
        <f t="shared" ref="CC821:CN821" si="2615">((CC792*$G821*--(AND($BF821=0,$BG821=0))+$BF821+CC792*$BG821)*--(CC$3&gt;=$BH821))*(1+$BJ821*--(CC$3&gt;=$BK821))*--(IFERROR(MOD(MONTH(CC$3),$BI821),0)=0)</f>
        <v>#REF!</v>
      </c>
      <c r="CD821" s="65" t="e">
        <f t="shared" si="2615"/>
        <v>#REF!</v>
      </c>
      <c r="CE821" s="65" t="e">
        <f t="shared" si="2615"/>
        <v>#REF!</v>
      </c>
      <c r="CF821" s="65" t="e">
        <f t="shared" si="2615"/>
        <v>#REF!</v>
      </c>
      <c r="CG821" s="65" t="e">
        <f t="shared" si="2615"/>
        <v>#REF!</v>
      </c>
      <c r="CH821" s="65" t="e">
        <f t="shared" si="2615"/>
        <v>#REF!</v>
      </c>
      <c r="CI821" s="65" t="e">
        <f t="shared" si="2615"/>
        <v>#REF!</v>
      </c>
      <c r="CJ821" s="65" t="e">
        <f t="shared" si="2615"/>
        <v>#REF!</v>
      </c>
      <c r="CK821" s="65" t="e">
        <f t="shared" si="2615"/>
        <v>#REF!</v>
      </c>
      <c r="CL821" s="65" t="e">
        <f t="shared" si="2615"/>
        <v>#REF!</v>
      </c>
      <c r="CM821" s="65" t="e">
        <f t="shared" si="2615"/>
        <v>#REF!</v>
      </c>
      <c r="CN821" s="65" t="e">
        <f t="shared" si="2615"/>
        <v>#REF!</v>
      </c>
      <c r="CO821" s="60"/>
      <c r="CP821" s="65" t="e">
        <f t="shared" si="2585"/>
        <v>#REF!</v>
      </c>
      <c r="CQ821" s="66" t="e">
        <f>CP821/CP792</f>
        <v>#REF!</v>
      </c>
    </row>
    <row r="822" spans="1:95" ht="10.5" customHeight="1" x14ac:dyDescent="0.25">
      <c r="A822" s="70" t="str">
        <f t="shared" si="2480"/>
        <v>DespesaMargem de contribuição</v>
      </c>
      <c r="B822" s="70" t="s">
        <v>53</v>
      </c>
      <c r="C822" s="70"/>
      <c r="D822" s="3" t="s">
        <v>104</v>
      </c>
      <c r="E822" s="3" t="e">
        <f>D790</f>
        <v>#REF!</v>
      </c>
      <c r="F822" s="60"/>
      <c r="G822" s="6">
        <v>0.54670199438439582</v>
      </c>
      <c r="H822" s="60"/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60"/>
      <c r="V822" s="4">
        <f t="shared" si="2577"/>
        <v>0</v>
      </c>
      <c r="W822" s="6" t="e">
        <f>V822/V792</f>
        <v>#REF!</v>
      </c>
      <c r="X822" s="60"/>
      <c r="Y822" s="4" t="e">
        <f t="shared" ref="Y822:AJ822" si="2616">Y803+Y804</f>
        <v>#REF!</v>
      </c>
      <c r="Z822" s="4" t="e">
        <f t="shared" si="2616"/>
        <v>#REF!</v>
      </c>
      <c r="AA822" s="4" t="e">
        <f t="shared" si="2616"/>
        <v>#REF!</v>
      </c>
      <c r="AB822" s="4" t="e">
        <f t="shared" si="2616"/>
        <v>#REF!</v>
      </c>
      <c r="AC822" s="4" t="e">
        <f t="shared" si="2616"/>
        <v>#REF!</v>
      </c>
      <c r="AD822" s="4" t="e">
        <f t="shared" si="2616"/>
        <v>#REF!</v>
      </c>
      <c r="AE822" s="4" t="e">
        <f t="shared" si="2616"/>
        <v>#REF!</v>
      </c>
      <c r="AF822" s="4" t="e">
        <f t="shared" si="2616"/>
        <v>#REF!</v>
      </c>
      <c r="AG822" s="4" t="e">
        <f t="shared" si="2616"/>
        <v>#REF!</v>
      </c>
      <c r="AH822" s="4" t="e">
        <f t="shared" si="2616"/>
        <v>#REF!</v>
      </c>
      <c r="AI822" s="4" t="e">
        <f t="shared" si="2616"/>
        <v>#REF!</v>
      </c>
      <c r="AJ822" s="4" t="e">
        <f t="shared" si="2616"/>
        <v>#REF!</v>
      </c>
      <c r="AK822" s="60"/>
      <c r="AL822" s="4" t="e">
        <f t="shared" si="2579"/>
        <v>#REF!</v>
      </c>
      <c r="AM822" s="6" t="e">
        <f>AL822/AL792</f>
        <v>#REF!</v>
      </c>
      <c r="AN822" s="60" t="e">
        <f>D790&amp;D822</f>
        <v>#REF!</v>
      </c>
      <c r="AO822" s="4" t="e">
        <f t="shared" ref="AO822:AZ822" si="2617">AO803+AO804</f>
        <v>#REF!</v>
      </c>
      <c r="AP822" s="4" t="e">
        <f t="shared" si="2617"/>
        <v>#REF!</v>
      </c>
      <c r="AQ822" s="4" t="e">
        <f t="shared" si="2617"/>
        <v>#REF!</v>
      </c>
      <c r="AR822" s="4" t="e">
        <f t="shared" si="2617"/>
        <v>#REF!</v>
      </c>
      <c r="AS822" s="4" t="e">
        <f t="shared" si="2617"/>
        <v>#REF!</v>
      </c>
      <c r="AT822" s="4" t="e">
        <f t="shared" si="2617"/>
        <v>#REF!</v>
      </c>
      <c r="AU822" s="4" t="e">
        <f t="shared" si="2617"/>
        <v>#REF!</v>
      </c>
      <c r="AV822" s="4" t="e">
        <f t="shared" si="2617"/>
        <v>#REF!</v>
      </c>
      <c r="AW822" s="4" t="e">
        <f t="shared" si="2617"/>
        <v>#REF!</v>
      </c>
      <c r="AX822" s="4" t="e">
        <f t="shared" si="2617"/>
        <v>#REF!</v>
      </c>
      <c r="AY822" s="4" t="e">
        <f t="shared" si="2617"/>
        <v>#REF!</v>
      </c>
      <c r="AZ822" s="4" t="e">
        <f t="shared" si="2617"/>
        <v>#REF!</v>
      </c>
      <c r="BA822" s="60"/>
      <c r="BB822" s="4" t="e">
        <f t="shared" si="2581"/>
        <v>#REF!</v>
      </c>
      <c r="BC822" s="6" t="e">
        <f>BB822/BB792</f>
        <v>#REF!</v>
      </c>
      <c r="BD822" s="60"/>
      <c r="BE822" s="4"/>
      <c r="BF822" s="102"/>
      <c r="BG822" s="102"/>
      <c r="BH822" s="103"/>
      <c r="BI822" s="104"/>
      <c r="BJ822" s="63"/>
      <c r="BK822" s="103"/>
      <c r="BL822" s="60"/>
      <c r="BM822" s="4" t="e">
        <f t="shared" ref="BM822:BX822" si="2618">BM803+BM804</f>
        <v>#REF!</v>
      </c>
      <c r="BN822" s="4" t="e">
        <f t="shared" si="2618"/>
        <v>#REF!</v>
      </c>
      <c r="BO822" s="4" t="e">
        <f t="shared" si="2618"/>
        <v>#REF!</v>
      </c>
      <c r="BP822" s="4" t="e">
        <f t="shared" si="2618"/>
        <v>#REF!</v>
      </c>
      <c r="BQ822" s="4" t="e">
        <f t="shared" si="2618"/>
        <v>#REF!</v>
      </c>
      <c r="BR822" s="4" t="e">
        <f t="shared" si="2618"/>
        <v>#REF!</v>
      </c>
      <c r="BS822" s="4" t="e">
        <f t="shared" si="2618"/>
        <v>#REF!</v>
      </c>
      <c r="BT822" s="4" t="e">
        <f t="shared" si="2618"/>
        <v>#REF!</v>
      </c>
      <c r="BU822" s="4" t="e">
        <f t="shared" si="2618"/>
        <v>#REF!</v>
      </c>
      <c r="BV822" s="4" t="e">
        <f t="shared" si="2618"/>
        <v>#REF!</v>
      </c>
      <c r="BW822" s="4" t="e">
        <f t="shared" si="2618"/>
        <v>#REF!</v>
      </c>
      <c r="BX822" s="4" t="e">
        <f t="shared" si="2618"/>
        <v>#REF!</v>
      </c>
      <c r="BY822" s="60"/>
      <c r="BZ822" s="4" t="e">
        <f t="shared" si="2583"/>
        <v>#REF!</v>
      </c>
      <c r="CA822" s="6" t="e">
        <f>BZ822/BZ792</f>
        <v>#REF!</v>
      </c>
      <c r="CB822" s="60"/>
      <c r="CC822" s="4" t="e">
        <f t="shared" ref="CC822:CN822" si="2619">CC803+CC804</f>
        <v>#REF!</v>
      </c>
      <c r="CD822" s="4" t="e">
        <f t="shared" si="2619"/>
        <v>#REF!</v>
      </c>
      <c r="CE822" s="4" t="e">
        <f t="shared" si="2619"/>
        <v>#REF!</v>
      </c>
      <c r="CF822" s="4" t="e">
        <f t="shared" si="2619"/>
        <v>#REF!</v>
      </c>
      <c r="CG822" s="4" t="e">
        <f t="shared" si="2619"/>
        <v>#REF!</v>
      </c>
      <c r="CH822" s="4" t="e">
        <f t="shared" si="2619"/>
        <v>#REF!</v>
      </c>
      <c r="CI822" s="4" t="e">
        <f t="shared" si="2619"/>
        <v>#REF!</v>
      </c>
      <c r="CJ822" s="4" t="e">
        <f t="shared" si="2619"/>
        <v>#REF!</v>
      </c>
      <c r="CK822" s="4" t="e">
        <f t="shared" si="2619"/>
        <v>#REF!</v>
      </c>
      <c r="CL822" s="4" t="e">
        <f t="shared" si="2619"/>
        <v>#REF!</v>
      </c>
      <c r="CM822" s="4" t="e">
        <f t="shared" si="2619"/>
        <v>#REF!</v>
      </c>
      <c r="CN822" s="4" t="e">
        <f t="shared" si="2619"/>
        <v>#REF!</v>
      </c>
      <c r="CO822" s="60"/>
      <c r="CP822" s="4" t="e">
        <f t="shared" si="2585"/>
        <v>#REF!</v>
      </c>
      <c r="CQ822" s="6" t="e">
        <f>CP822/CP792</f>
        <v>#REF!</v>
      </c>
    </row>
    <row r="823" spans="1:95" ht="10.5" customHeight="1" x14ac:dyDescent="0.25">
      <c r="A823" s="70" t="str">
        <f t="shared" si="2480"/>
        <v>DespesaSG&amp;A</v>
      </c>
      <c r="B823" s="75" t="s">
        <v>53</v>
      </c>
      <c r="C823" s="75"/>
      <c r="D823" s="81" t="s">
        <v>105</v>
      </c>
      <c r="E823" s="81" t="e">
        <f>D790</f>
        <v>#REF!</v>
      </c>
      <c r="F823" s="60"/>
      <c r="G823" s="88">
        <v>-0.32003856520338908</v>
      </c>
      <c r="H823" s="60"/>
      <c r="I823" s="83">
        <v>0</v>
      </c>
      <c r="J823" s="83">
        <v>0</v>
      </c>
      <c r="K823" s="83">
        <v>0</v>
      </c>
      <c r="L823" s="83">
        <v>0</v>
      </c>
      <c r="M823" s="83">
        <v>0</v>
      </c>
      <c r="N823" s="83">
        <v>0</v>
      </c>
      <c r="O823" s="83">
        <v>0</v>
      </c>
      <c r="P823" s="83">
        <v>0</v>
      </c>
      <c r="Q823" s="83">
        <v>0</v>
      </c>
      <c r="R823" s="83">
        <v>0</v>
      </c>
      <c r="S823" s="83">
        <v>0</v>
      </c>
      <c r="T823" s="83">
        <v>0</v>
      </c>
      <c r="U823" s="60"/>
      <c r="V823" s="83">
        <f t="shared" si="2577"/>
        <v>0</v>
      </c>
      <c r="W823" s="88" t="e">
        <f>V823/V792</f>
        <v>#REF!</v>
      </c>
      <c r="X823" s="60"/>
      <c r="Y823" s="83">
        <f t="shared" ref="Y823:AJ823" si="2620">Y824+SUM(Y833:Y834)+SUM(Y837)+SUM(Y841:Y842)+SUM(Y846:Y848)</f>
        <v>0</v>
      </c>
      <c r="Z823" s="83">
        <f t="shared" si="2620"/>
        <v>0</v>
      </c>
      <c r="AA823" s="83">
        <f t="shared" si="2620"/>
        <v>0</v>
      </c>
      <c r="AB823" s="83">
        <f t="shared" si="2620"/>
        <v>0</v>
      </c>
      <c r="AC823" s="83">
        <f t="shared" si="2620"/>
        <v>0</v>
      </c>
      <c r="AD823" s="83">
        <f t="shared" si="2620"/>
        <v>0</v>
      </c>
      <c r="AE823" s="83" t="e">
        <f t="shared" si="2620"/>
        <v>#REF!</v>
      </c>
      <c r="AF823" s="83" t="e">
        <f t="shared" si="2620"/>
        <v>#REF!</v>
      </c>
      <c r="AG823" s="83" t="e">
        <f t="shared" si="2620"/>
        <v>#REF!</v>
      </c>
      <c r="AH823" s="83" t="e">
        <f t="shared" si="2620"/>
        <v>#REF!</v>
      </c>
      <c r="AI823" s="83" t="e">
        <f t="shared" si="2620"/>
        <v>#REF!</v>
      </c>
      <c r="AJ823" s="83" t="e">
        <f t="shared" si="2620"/>
        <v>#REF!</v>
      </c>
      <c r="AK823" s="60"/>
      <c r="AL823" s="83" t="e">
        <f t="shared" si="2579"/>
        <v>#REF!</v>
      </c>
      <c r="AM823" s="88" t="e">
        <f>AL823/AL792</f>
        <v>#REF!</v>
      </c>
      <c r="AN823" s="60" t="e">
        <f>D790&amp;D823</f>
        <v>#REF!</v>
      </c>
      <c r="AO823" s="83" t="e">
        <f t="shared" ref="AO823:AZ823" si="2621">AO824+SUM(AO833:AO834)+SUM(AO837)+SUM(AO841:AO848)</f>
        <v>#REF!</v>
      </c>
      <c r="AP823" s="83" t="e">
        <f t="shared" si="2621"/>
        <v>#REF!</v>
      </c>
      <c r="AQ823" s="83" t="e">
        <f t="shared" si="2621"/>
        <v>#REF!</v>
      </c>
      <c r="AR823" s="83" t="e">
        <f t="shared" si="2621"/>
        <v>#REF!</v>
      </c>
      <c r="AS823" s="83" t="e">
        <f t="shared" si="2621"/>
        <v>#REF!</v>
      </c>
      <c r="AT823" s="83" t="e">
        <f t="shared" si="2621"/>
        <v>#REF!</v>
      </c>
      <c r="AU823" s="83" t="e">
        <f t="shared" si="2621"/>
        <v>#REF!</v>
      </c>
      <c r="AV823" s="83" t="e">
        <f t="shared" si="2621"/>
        <v>#REF!</v>
      </c>
      <c r="AW823" s="83" t="e">
        <f t="shared" si="2621"/>
        <v>#REF!</v>
      </c>
      <c r="AX823" s="83" t="e">
        <f t="shared" si="2621"/>
        <v>#REF!</v>
      </c>
      <c r="AY823" s="83" t="e">
        <f t="shared" si="2621"/>
        <v>#REF!</v>
      </c>
      <c r="AZ823" s="83" t="e">
        <f t="shared" si="2621"/>
        <v>#REF!</v>
      </c>
      <c r="BA823" s="60"/>
      <c r="BB823" s="83" t="e">
        <f t="shared" si="2581"/>
        <v>#REF!</v>
      </c>
      <c r="BC823" s="88" t="e">
        <f>BB823/BB792</f>
        <v>#REF!</v>
      </c>
      <c r="BD823" s="60"/>
      <c r="BE823" s="83"/>
      <c r="BF823" s="116"/>
      <c r="BG823" s="116"/>
      <c r="BH823" s="117"/>
      <c r="BI823" s="118"/>
      <c r="BJ823" s="82"/>
      <c r="BK823" s="117"/>
      <c r="BL823" s="60"/>
      <c r="BM823" s="83" t="e">
        <f t="shared" ref="BM823:BX823" si="2622">BM824+SUM(BM833:BM834)+SUM(BM837)+SUM(BM841:BM848)</f>
        <v>#REF!</v>
      </c>
      <c r="BN823" s="83" t="e">
        <f t="shared" si="2622"/>
        <v>#REF!</v>
      </c>
      <c r="BO823" s="83" t="e">
        <f t="shared" si="2622"/>
        <v>#REF!</v>
      </c>
      <c r="BP823" s="83" t="e">
        <f t="shared" si="2622"/>
        <v>#REF!</v>
      </c>
      <c r="BQ823" s="83" t="e">
        <f t="shared" si="2622"/>
        <v>#REF!</v>
      </c>
      <c r="BR823" s="83" t="e">
        <f t="shared" si="2622"/>
        <v>#REF!</v>
      </c>
      <c r="BS823" s="83" t="e">
        <f t="shared" si="2622"/>
        <v>#REF!</v>
      </c>
      <c r="BT823" s="83" t="e">
        <f t="shared" si="2622"/>
        <v>#REF!</v>
      </c>
      <c r="BU823" s="83" t="e">
        <f t="shared" si="2622"/>
        <v>#REF!</v>
      </c>
      <c r="BV823" s="83" t="e">
        <f t="shared" si="2622"/>
        <v>#REF!</v>
      </c>
      <c r="BW823" s="83" t="e">
        <f t="shared" si="2622"/>
        <v>#REF!</v>
      </c>
      <c r="BX823" s="83" t="e">
        <f t="shared" si="2622"/>
        <v>#REF!</v>
      </c>
      <c r="BY823" s="60"/>
      <c r="BZ823" s="83" t="e">
        <f t="shared" si="2583"/>
        <v>#REF!</v>
      </c>
      <c r="CA823" s="88" t="e">
        <f>BZ823/BZ792</f>
        <v>#REF!</v>
      </c>
      <c r="CB823" s="60"/>
      <c r="CC823" s="83" t="e">
        <f t="shared" ref="CC823:CN823" si="2623">CC824+SUM(CC833:CC834)+SUM(CC837)+SUM(CC841:CC848)</f>
        <v>#REF!</v>
      </c>
      <c r="CD823" s="83" t="e">
        <f t="shared" si="2623"/>
        <v>#REF!</v>
      </c>
      <c r="CE823" s="83" t="e">
        <f t="shared" si="2623"/>
        <v>#REF!</v>
      </c>
      <c r="CF823" s="83" t="e">
        <f t="shared" si="2623"/>
        <v>#REF!</v>
      </c>
      <c r="CG823" s="83" t="e">
        <f t="shared" si="2623"/>
        <v>#REF!</v>
      </c>
      <c r="CH823" s="83" t="e">
        <f t="shared" si="2623"/>
        <v>#REF!</v>
      </c>
      <c r="CI823" s="83" t="e">
        <f t="shared" si="2623"/>
        <v>#REF!</v>
      </c>
      <c r="CJ823" s="83" t="e">
        <f t="shared" si="2623"/>
        <v>#REF!</v>
      </c>
      <c r="CK823" s="83" t="e">
        <f t="shared" si="2623"/>
        <v>#REF!</v>
      </c>
      <c r="CL823" s="83" t="e">
        <f t="shared" si="2623"/>
        <v>#REF!</v>
      </c>
      <c r="CM823" s="83" t="e">
        <f t="shared" si="2623"/>
        <v>#REF!</v>
      </c>
      <c r="CN823" s="83" t="e">
        <f t="shared" si="2623"/>
        <v>#REF!</v>
      </c>
      <c r="CO823" s="60"/>
      <c r="CP823" s="83" t="e">
        <f t="shared" si="2585"/>
        <v>#REF!</v>
      </c>
      <c r="CQ823" s="88" t="e">
        <f>CP823/CP792</f>
        <v>#REF!</v>
      </c>
    </row>
    <row r="824" spans="1:95" ht="10.5" customHeight="1" x14ac:dyDescent="0.25">
      <c r="A824" s="70" t="str">
        <f t="shared" ref="A824:A855" si="2624">B824&amp;D824</f>
        <v>DespesaTime CLT</v>
      </c>
      <c r="B824" s="70" t="s">
        <v>53</v>
      </c>
      <c r="C824" s="70"/>
      <c r="D824" s="60" t="s">
        <v>107</v>
      </c>
      <c r="E824" s="60" t="e">
        <f>D790</f>
        <v>#REF!</v>
      </c>
      <c r="F824" s="60"/>
      <c r="G824" s="62">
        <v>-0.23773058444214651</v>
      </c>
      <c r="H824" s="60"/>
      <c r="I824" s="67">
        <v>0</v>
      </c>
      <c r="J824" s="67">
        <v>0</v>
      </c>
      <c r="K824" s="67">
        <v>0</v>
      </c>
      <c r="L824" s="67">
        <v>0</v>
      </c>
      <c r="M824" s="67">
        <v>0</v>
      </c>
      <c r="N824" s="67">
        <v>0</v>
      </c>
      <c r="O824" s="67">
        <v>0</v>
      </c>
      <c r="P824" s="67">
        <v>0</v>
      </c>
      <c r="Q824" s="67">
        <v>0</v>
      </c>
      <c r="R824" s="67">
        <v>0</v>
      </c>
      <c r="S824" s="67">
        <v>0</v>
      </c>
      <c r="T824" s="67">
        <v>0</v>
      </c>
      <c r="U824" s="60"/>
      <c r="V824" s="87">
        <f t="shared" si="2577"/>
        <v>0</v>
      </c>
      <c r="W824" s="62" t="e">
        <f>V824/V792</f>
        <v>#REF!</v>
      </c>
      <c r="X824" s="60"/>
      <c r="Y824" s="67">
        <v>0</v>
      </c>
      <c r="Z824" s="67">
        <v>0</v>
      </c>
      <c r="AA824" s="67">
        <v>0</v>
      </c>
      <c r="AB824" s="67">
        <v>0</v>
      </c>
      <c r="AC824" s="67">
        <v>0</v>
      </c>
      <c r="AD824" s="67">
        <v>0</v>
      </c>
      <c r="AE824" s="67" t="e">
        <f t="shared" ref="AE824:AJ824" si="2625">SUM(AE825:AE832)</f>
        <v>#REF!</v>
      </c>
      <c r="AF824" s="67" t="e">
        <f t="shared" si="2625"/>
        <v>#REF!</v>
      </c>
      <c r="AG824" s="67" t="e">
        <f t="shared" si="2625"/>
        <v>#REF!</v>
      </c>
      <c r="AH824" s="67" t="e">
        <f t="shared" si="2625"/>
        <v>#REF!</v>
      </c>
      <c r="AI824" s="67" t="e">
        <f t="shared" si="2625"/>
        <v>#REF!</v>
      </c>
      <c r="AJ824" s="67" t="e">
        <f t="shared" si="2625"/>
        <v>#REF!</v>
      </c>
      <c r="AK824" s="60"/>
      <c r="AL824" s="87" t="e">
        <f t="shared" si="2579"/>
        <v>#REF!</v>
      </c>
      <c r="AM824" s="62" t="e">
        <f>AL824/AL792</f>
        <v>#REF!</v>
      </c>
      <c r="AN824" s="60" t="e">
        <f>D790&amp;D824</f>
        <v>#REF!</v>
      </c>
      <c r="AO824" s="67" t="e">
        <f t="shared" ref="AO824:AZ824" si="2626">SUM(AO825:AO832)</f>
        <v>#REF!</v>
      </c>
      <c r="AP824" s="67" t="e">
        <f t="shared" si="2626"/>
        <v>#REF!</v>
      </c>
      <c r="AQ824" s="67" t="e">
        <f t="shared" si="2626"/>
        <v>#REF!</v>
      </c>
      <c r="AR824" s="67" t="e">
        <f t="shared" si="2626"/>
        <v>#REF!</v>
      </c>
      <c r="AS824" s="67" t="e">
        <f t="shared" si="2626"/>
        <v>#REF!</v>
      </c>
      <c r="AT824" s="67" t="e">
        <f t="shared" si="2626"/>
        <v>#REF!</v>
      </c>
      <c r="AU824" s="67" t="e">
        <f t="shared" si="2626"/>
        <v>#REF!</v>
      </c>
      <c r="AV824" s="67" t="e">
        <f t="shared" si="2626"/>
        <v>#REF!</v>
      </c>
      <c r="AW824" s="67" t="e">
        <f t="shared" si="2626"/>
        <v>#REF!</v>
      </c>
      <c r="AX824" s="67" t="e">
        <f t="shared" si="2626"/>
        <v>#REF!</v>
      </c>
      <c r="AY824" s="67" t="e">
        <f t="shared" si="2626"/>
        <v>#REF!</v>
      </c>
      <c r="AZ824" s="67" t="e">
        <f t="shared" si="2626"/>
        <v>#REF!</v>
      </c>
      <c r="BA824" s="60"/>
      <c r="BB824" s="87" t="e">
        <f t="shared" si="2581"/>
        <v>#REF!</v>
      </c>
      <c r="BC824" s="62" t="e">
        <f>BB824/BB792</f>
        <v>#REF!</v>
      </c>
      <c r="BD824" s="60"/>
      <c r="BE824" s="67">
        <f>INDEX($BE$4:$BK$115,MATCH($D824,$D$4:$D$115,0),MATCH(BE$475,$BE$4:$BK$4,0))</f>
        <v>0</v>
      </c>
      <c r="BF824" s="119">
        <f>INDEX($BE$4:$BK$115,MATCH($D824,$D$4:$D$115,0),MATCH(BF$475,$BE$4:$BK$4,0))</f>
        <v>0</v>
      </c>
      <c r="BG824" s="120">
        <f>INDEX($BE$4:$BK$115,MATCH($D824,$D$4:$D$115,0),MATCH(BG$475,$BE$4:$BK$4,0))</f>
        <v>0</v>
      </c>
      <c r="BH824" s="121" t="e">
        <f>BH792</f>
        <v>#REF!</v>
      </c>
      <c r="BI824" s="69">
        <f t="array" ref="BI824">INDEX($BE$4:$BK$115,MATCH($D824,$D$4:$D$115,0),MATCH(BI$475,$BE$4:$BK$4,0))</f>
        <v>0</v>
      </c>
      <c r="BJ824" s="120">
        <f>INDEX($BE$4:$BK$115,MATCH($D824,$D$4:$D$115,0),MATCH(BJ$475,$BE$4:$BK$4,0))</f>
        <v>0</v>
      </c>
      <c r="BK824" s="121">
        <f>INDEX($BE$4:$BK$115,MATCH($D824,$D$4:$D$115,0),MATCH(BK$475,$BE$4:$BK$4,0))</f>
        <v>0</v>
      </c>
      <c r="BL824" s="60"/>
      <c r="BM824" s="67" t="e">
        <f t="shared" ref="BM824:BX824" si="2627">SUM(BM825:BM832)</f>
        <v>#REF!</v>
      </c>
      <c r="BN824" s="67" t="e">
        <f t="shared" si="2627"/>
        <v>#REF!</v>
      </c>
      <c r="BO824" s="67" t="e">
        <f t="shared" si="2627"/>
        <v>#REF!</v>
      </c>
      <c r="BP824" s="67" t="e">
        <f t="shared" si="2627"/>
        <v>#REF!</v>
      </c>
      <c r="BQ824" s="67" t="e">
        <f t="shared" si="2627"/>
        <v>#REF!</v>
      </c>
      <c r="BR824" s="67" t="e">
        <f t="shared" si="2627"/>
        <v>#REF!</v>
      </c>
      <c r="BS824" s="67" t="e">
        <f t="shared" si="2627"/>
        <v>#REF!</v>
      </c>
      <c r="BT824" s="67" t="e">
        <f t="shared" si="2627"/>
        <v>#REF!</v>
      </c>
      <c r="BU824" s="67" t="e">
        <f t="shared" si="2627"/>
        <v>#REF!</v>
      </c>
      <c r="BV824" s="67" t="e">
        <f t="shared" si="2627"/>
        <v>#REF!</v>
      </c>
      <c r="BW824" s="67" t="e">
        <f t="shared" si="2627"/>
        <v>#REF!</v>
      </c>
      <c r="BX824" s="67" t="e">
        <f t="shared" si="2627"/>
        <v>#REF!</v>
      </c>
      <c r="BY824" s="60"/>
      <c r="BZ824" s="87" t="e">
        <f t="shared" si="2583"/>
        <v>#REF!</v>
      </c>
      <c r="CA824" s="62" t="e">
        <f>BZ824/BZ792</f>
        <v>#REF!</v>
      </c>
      <c r="CB824" s="60"/>
      <c r="CC824" s="67" t="e">
        <f t="shared" ref="CC824:CN824" si="2628">SUM(CC825:CC832)</f>
        <v>#REF!</v>
      </c>
      <c r="CD824" s="67" t="e">
        <f t="shared" si="2628"/>
        <v>#REF!</v>
      </c>
      <c r="CE824" s="67" t="e">
        <f t="shared" si="2628"/>
        <v>#REF!</v>
      </c>
      <c r="CF824" s="67" t="e">
        <f t="shared" si="2628"/>
        <v>#REF!</v>
      </c>
      <c r="CG824" s="67" t="e">
        <f t="shared" si="2628"/>
        <v>#REF!</v>
      </c>
      <c r="CH824" s="67" t="e">
        <f t="shared" si="2628"/>
        <v>#REF!</v>
      </c>
      <c r="CI824" s="67" t="e">
        <f t="shared" si="2628"/>
        <v>#REF!</v>
      </c>
      <c r="CJ824" s="67" t="e">
        <f t="shared" si="2628"/>
        <v>#REF!</v>
      </c>
      <c r="CK824" s="67" t="e">
        <f t="shared" si="2628"/>
        <v>#REF!</v>
      </c>
      <c r="CL824" s="67" t="e">
        <f t="shared" si="2628"/>
        <v>#REF!</v>
      </c>
      <c r="CM824" s="67" t="e">
        <f t="shared" si="2628"/>
        <v>#REF!</v>
      </c>
      <c r="CN824" s="67" t="e">
        <f t="shared" si="2628"/>
        <v>#REF!</v>
      </c>
      <c r="CO824" s="60"/>
      <c r="CP824" s="87" t="e">
        <f t="shared" si="2585"/>
        <v>#REF!</v>
      </c>
      <c r="CQ824" s="62" t="e">
        <f>CP824/CP792</f>
        <v>#REF!</v>
      </c>
    </row>
    <row r="825" spans="1:95" ht="10.5" customHeight="1" outlineLevel="1" x14ac:dyDescent="0.25">
      <c r="A825" s="70" t="str">
        <f t="shared" si="2624"/>
        <v>DespesaSalários</v>
      </c>
      <c r="B825" s="114" t="s">
        <v>53</v>
      </c>
      <c r="C825" s="78" t="s">
        <v>108</v>
      </c>
      <c r="D825" s="89" t="s">
        <v>108</v>
      </c>
      <c r="E825" s="89" t="e">
        <f>D790</f>
        <v>#REF!</v>
      </c>
      <c r="F825" s="89"/>
      <c r="G825" s="90">
        <v>-0.1181029571868451</v>
      </c>
      <c r="H825" s="89"/>
      <c r="I825" s="122">
        <v>0</v>
      </c>
      <c r="J825" s="122">
        <v>0</v>
      </c>
      <c r="K825" s="122">
        <v>0</v>
      </c>
      <c r="L825" s="122">
        <v>0</v>
      </c>
      <c r="M825" s="122">
        <v>0</v>
      </c>
      <c r="N825" s="122">
        <v>0</v>
      </c>
      <c r="O825" s="122">
        <v>0</v>
      </c>
      <c r="P825" s="122">
        <v>0</v>
      </c>
      <c r="Q825" s="122">
        <v>0</v>
      </c>
      <c r="R825" s="122">
        <v>0</v>
      </c>
      <c r="S825" s="122">
        <v>0</v>
      </c>
      <c r="T825" s="122">
        <v>0</v>
      </c>
      <c r="U825" s="89"/>
      <c r="V825" s="124">
        <f t="shared" si="2577"/>
        <v>0</v>
      </c>
      <c r="W825" s="90" t="e">
        <f>V825/V792</f>
        <v>#REF!</v>
      </c>
      <c r="X825" s="60"/>
      <c r="Y825" s="122">
        <v>0</v>
      </c>
      <c r="Z825" s="122">
        <v>0</v>
      </c>
      <c r="AA825" s="122">
        <v>0</v>
      </c>
      <c r="AB825" s="122">
        <v>0</v>
      </c>
      <c r="AC825" s="122">
        <v>0</v>
      </c>
      <c r="AD825" s="122">
        <v>0</v>
      </c>
      <c r="AE825" s="122" t="e">
        <f t="shared" ref="AE825:AJ825" si="2629">((AE792*$G825*--(AND($BF825=0,$BG825=0))+$BF825+AE792*$BG825)*--(AE$3&gt;=$BH825))*(1+$BJ825*--(AE$3&gt;=$BK825))*--(IFERROR(MOD(MONTH(AE$3),$BI825),0)=0)</f>
        <v>#REF!</v>
      </c>
      <c r="AF825" s="122" t="e">
        <f t="shared" si="2629"/>
        <v>#REF!</v>
      </c>
      <c r="AG825" s="122" t="e">
        <f t="shared" si="2629"/>
        <v>#REF!</v>
      </c>
      <c r="AH825" s="122" t="e">
        <f t="shared" si="2629"/>
        <v>#REF!</v>
      </c>
      <c r="AI825" s="122" t="e">
        <f t="shared" si="2629"/>
        <v>#REF!</v>
      </c>
      <c r="AJ825" s="122" t="e">
        <f t="shared" si="2629"/>
        <v>#REF!</v>
      </c>
      <c r="AK825" s="89"/>
      <c r="AL825" s="124" t="e">
        <f t="shared" si="2579"/>
        <v>#REF!</v>
      </c>
      <c r="AM825" s="90" t="e">
        <f>AL825/AL792</f>
        <v>#REF!</v>
      </c>
      <c r="AN825" s="60" t="e">
        <f>D790&amp;D825</f>
        <v>#REF!</v>
      </c>
      <c r="AO825" s="122" t="e">
        <f t="shared" ref="AO825:AZ825" si="2630">((AO792*$G825*--(AND($BF825=0,$BG825=0))+$BF825+AO792*$BG825)*--(AO$3&gt;=$BH825))*(1+$BJ825*--(AO$3&gt;=$BK825))*--(IFERROR(MOD(MONTH(AO$3),$BI825),0)=0)</f>
        <v>#REF!</v>
      </c>
      <c r="AP825" s="122" t="e">
        <f t="shared" si="2630"/>
        <v>#REF!</v>
      </c>
      <c r="AQ825" s="122" t="e">
        <f t="shared" si="2630"/>
        <v>#REF!</v>
      </c>
      <c r="AR825" s="122" t="e">
        <f t="shared" si="2630"/>
        <v>#REF!</v>
      </c>
      <c r="AS825" s="122" t="e">
        <f t="shared" si="2630"/>
        <v>#REF!</v>
      </c>
      <c r="AT825" s="122" t="e">
        <f t="shared" si="2630"/>
        <v>#REF!</v>
      </c>
      <c r="AU825" s="122" t="e">
        <f t="shared" si="2630"/>
        <v>#REF!</v>
      </c>
      <c r="AV825" s="122" t="e">
        <f t="shared" si="2630"/>
        <v>#REF!</v>
      </c>
      <c r="AW825" s="122" t="e">
        <f t="shared" si="2630"/>
        <v>#REF!</v>
      </c>
      <c r="AX825" s="122" t="e">
        <f t="shared" si="2630"/>
        <v>#REF!</v>
      </c>
      <c r="AY825" s="122" t="e">
        <f t="shared" si="2630"/>
        <v>#REF!</v>
      </c>
      <c r="AZ825" s="122" t="e">
        <f t="shared" si="2630"/>
        <v>#REF!</v>
      </c>
      <c r="BA825" s="89"/>
      <c r="BB825" s="124" t="e">
        <f t="shared" si="2581"/>
        <v>#REF!</v>
      </c>
      <c r="BC825" s="90" t="e">
        <f>BB825/BB792</f>
        <v>#REF!</v>
      </c>
      <c r="BD825" s="60"/>
      <c r="BE825" s="122"/>
      <c r="BF825" s="125"/>
      <c r="BG825" s="126"/>
      <c r="BH825" s="127"/>
      <c r="BI825" s="128"/>
      <c r="BJ825" s="126"/>
      <c r="BK825" s="127"/>
      <c r="BL825" s="60"/>
      <c r="BM825" s="122" t="e">
        <f t="shared" ref="BM825:BX825" si="2631">((BM792*$G825*--(AND($BF825=0,$BG825=0))+$BF825+BM792*$BG825)*--(BM$3&gt;=$BH825))*(1+$BJ825*--(BM$3&gt;=$BK825))*--(IFERROR(MOD(MONTH(BM$3),$BI825),0)=0)</f>
        <v>#REF!</v>
      </c>
      <c r="BN825" s="122" t="e">
        <f t="shared" si="2631"/>
        <v>#REF!</v>
      </c>
      <c r="BO825" s="122" t="e">
        <f t="shared" si="2631"/>
        <v>#REF!</v>
      </c>
      <c r="BP825" s="122" t="e">
        <f t="shared" si="2631"/>
        <v>#REF!</v>
      </c>
      <c r="BQ825" s="122" t="e">
        <f t="shared" si="2631"/>
        <v>#REF!</v>
      </c>
      <c r="BR825" s="122" t="e">
        <f t="shared" si="2631"/>
        <v>#REF!</v>
      </c>
      <c r="BS825" s="122" t="e">
        <f t="shared" si="2631"/>
        <v>#REF!</v>
      </c>
      <c r="BT825" s="122" t="e">
        <f t="shared" si="2631"/>
        <v>#REF!</v>
      </c>
      <c r="BU825" s="122" t="e">
        <f t="shared" si="2631"/>
        <v>#REF!</v>
      </c>
      <c r="BV825" s="122" t="e">
        <f t="shared" si="2631"/>
        <v>#REF!</v>
      </c>
      <c r="BW825" s="122" t="e">
        <f t="shared" si="2631"/>
        <v>#REF!</v>
      </c>
      <c r="BX825" s="122" t="e">
        <f t="shared" si="2631"/>
        <v>#REF!</v>
      </c>
      <c r="BY825" s="89"/>
      <c r="BZ825" s="124" t="e">
        <f t="shared" si="2583"/>
        <v>#REF!</v>
      </c>
      <c r="CA825" s="90" t="e">
        <f>BZ825/BZ792</f>
        <v>#REF!</v>
      </c>
      <c r="CB825" s="60"/>
      <c r="CC825" s="122" t="e">
        <f t="shared" ref="CC825:CN825" si="2632">((CC792*$G825*--(AND($BF825=0,$BG825=0))+$BF825+CC792*$BG825)*--(CC$3&gt;=$BH825))*(1+$BJ825*--(CC$3&gt;=$BK825))*--(IFERROR(MOD(MONTH(CC$3),$BI825),0)=0)</f>
        <v>#REF!</v>
      </c>
      <c r="CD825" s="122" t="e">
        <f t="shared" si="2632"/>
        <v>#REF!</v>
      </c>
      <c r="CE825" s="122" t="e">
        <f t="shared" si="2632"/>
        <v>#REF!</v>
      </c>
      <c r="CF825" s="122" t="e">
        <f t="shared" si="2632"/>
        <v>#REF!</v>
      </c>
      <c r="CG825" s="122" t="e">
        <f t="shared" si="2632"/>
        <v>#REF!</v>
      </c>
      <c r="CH825" s="122" t="e">
        <f t="shared" si="2632"/>
        <v>#REF!</v>
      </c>
      <c r="CI825" s="122" t="e">
        <f t="shared" si="2632"/>
        <v>#REF!</v>
      </c>
      <c r="CJ825" s="122" t="e">
        <f t="shared" si="2632"/>
        <v>#REF!</v>
      </c>
      <c r="CK825" s="122" t="e">
        <f t="shared" si="2632"/>
        <v>#REF!</v>
      </c>
      <c r="CL825" s="122" t="e">
        <f t="shared" si="2632"/>
        <v>#REF!</v>
      </c>
      <c r="CM825" s="122" t="e">
        <f t="shared" si="2632"/>
        <v>#REF!</v>
      </c>
      <c r="CN825" s="122" t="e">
        <f t="shared" si="2632"/>
        <v>#REF!</v>
      </c>
      <c r="CO825" s="89"/>
      <c r="CP825" s="124" t="e">
        <f t="shared" si="2585"/>
        <v>#REF!</v>
      </c>
      <c r="CQ825" s="90" t="e">
        <f>CP825/CP792</f>
        <v>#REF!</v>
      </c>
    </row>
    <row r="826" spans="1:95" ht="10.5" customHeight="1" outlineLevel="1" x14ac:dyDescent="0.25">
      <c r="A826" s="70" t="str">
        <f t="shared" si="2624"/>
        <v>DespesaFérias</v>
      </c>
      <c r="B826" s="114" t="s">
        <v>53</v>
      </c>
      <c r="C826" s="78" t="s">
        <v>109</v>
      </c>
      <c r="D826" s="89" t="s">
        <v>109</v>
      </c>
      <c r="E826" s="89" t="e">
        <f>D790</f>
        <v>#REF!</v>
      </c>
      <c r="F826" s="89"/>
      <c r="G826" s="90">
        <v>-9.8399946402394477E-3</v>
      </c>
      <c r="H826" s="89"/>
      <c r="I826" s="122">
        <v>0</v>
      </c>
      <c r="J826" s="122">
        <v>0</v>
      </c>
      <c r="K826" s="122">
        <v>0</v>
      </c>
      <c r="L826" s="122">
        <v>0</v>
      </c>
      <c r="M826" s="122">
        <v>0</v>
      </c>
      <c r="N826" s="122">
        <v>0</v>
      </c>
      <c r="O826" s="122">
        <v>0</v>
      </c>
      <c r="P826" s="122">
        <v>0</v>
      </c>
      <c r="Q826" s="122">
        <v>0</v>
      </c>
      <c r="R826" s="122">
        <v>0</v>
      </c>
      <c r="S826" s="122">
        <v>0</v>
      </c>
      <c r="T826" s="122">
        <v>0</v>
      </c>
      <c r="U826" s="89"/>
      <c r="V826" s="124">
        <f t="shared" si="2577"/>
        <v>0</v>
      </c>
      <c r="W826" s="90" t="e">
        <f>V826/V792</f>
        <v>#REF!</v>
      </c>
      <c r="X826" s="60"/>
      <c r="Y826" s="122">
        <v>0</v>
      </c>
      <c r="Z826" s="122">
        <v>0</v>
      </c>
      <c r="AA826" s="122">
        <v>0</v>
      </c>
      <c r="AB826" s="122">
        <v>0</v>
      </c>
      <c r="AC826" s="122">
        <v>0</v>
      </c>
      <c r="AD826" s="122">
        <v>0</v>
      </c>
      <c r="AE826" s="122" t="e">
        <f t="shared" ref="AE826:AJ826" si="2633">AE825*$BG826</f>
        <v>#REF!</v>
      </c>
      <c r="AF826" s="122" t="e">
        <f t="shared" si="2633"/>
        <v>#REF!</v>
      </c>
      <c r="AG826" s="122" t="e">
        <f t="shared" si="2633"/>
        <v>#REF!</v>
      </c>
      <c r="AH826" s="122" t="e">
        <f t="shared" si="2633"/>
        <v>#REF!</v>
      </c>
      <c r="AI826" s="122" t="e">
        <f t="shared" si="2633"/>
        <v>#REF!</v>
      </c>
      <c r="AJ826" s="122" t="e">
        <f t="shared" si="2633"/>
        <v>#REF!</v>
      </c>
      <c r="AK826" s="89"/>
      <c r="AL826" s="124" t="e">
        <f t="shared" si="2579"/>
        <v>#REF!</v>
      </c>
      <c r="AM826" s="90" t="e">
        <f>AL826/AL792</f>
        <v>#REF!</v>
      </c>
      <c r="AN826" s="60" t="e">
        <f>D790&amp;D826</f>
        <v>#REF!</v>
      </c>
      <c r="AO826" s="122" t="e">
        <f t="shared" ref="AO826:AZ826" si="2634">AO825*$BG826</f>
        <v>#REF!</v>
      </c>
      <c r="AP826" s="122" t="e">
        <f t="shared" si="2634"/>
        <v>#REF!</v>
      </c>
      <c r="AQ826" s="122" t="e">
        <f t="shared" si="2634"/>
        <v>#REF!</v>
      </c>
      <c r="AR826" s="122" t="e">
        <f t="shared" si="2634"/>
        <v>#REF!</v>
      </c>
      <c r="AS826" s="122" t="e">
        <f t="shared" si="2634"/>
        <v>#REF!</v>
      </c>
      <c r="AT826" s="122" t="e">
        <f t="shared" si="2634"/>
        <v>#REF!</v>
      </c>
      <c r="AU826" s="122" t="e">
        <f t="shared" si="2634"/>
        <v>#REF!</v>
      </c>
      <c r="AV826" s="122" t="e">
        <f t="shared" si="2634"/>
        <v>#REF!</v>
      </c>
      <c r="AW826" s="122" t="e">
        <f t="shared" si="2634"/>
        <v>#REF!</v>
      </c>
      <c r="AX826" s="122" t="e">
        <f t="shared" si="2634"/>
        <v>#REF!</v>
      </c>
      <c r="AY826" s="122" t="e">
        <f t="shared" si="2634"/>
        <v>#REF!</v>
      </c>
      <c r="AZ826" s="122" t="e">
        <f t="shared" si="2634"/>
        <v>#REF!</v>
      </c>
      <c r="BA826" s="89"/>
      <c r="BB826" s="124" t="e">
        <f t="shared" si="2581"/>
        <v>#REF!</v>
      </c>
      <c r="BC826" s="90" t="e">
        <f>BB826/BB792</f>
        <v>#REF!</v>
      </c>
      <c r="BD826" s="60"/>
      <c r="BE826" s="122">
        <f t="shared" ref="BE826:BG841" si="2635">INDEX($BE$4:$BK$115,MATCH($D826,$D$4:$D$115,0),MATCH(BE$475,$BE$4:$BK$4,0))</f>
        <v>0</v>
      </c>
      <c r="BF826" s="125">
        <f t="shared" si="2635"/>
        <v>0</v>
      </c>
      <c r="BG826" s="126">
        <f t="shared" si="2635"/>
        <v>2.7777777777777776E-2</v>
      </c>
      <c r="BH826" s="127" t="e">
        <f>BH792</f>
        <v>#REF!</v>
      </c>
      <c r="BI826" s="128">
        <f t="shared" ref="BI826:BK841" si="2636">INDEX($BE$4:$BK$115,MATCH($D826,$D$4:$D$115,0),MATCH(BI$475,$BE$4:$BK$4,0))</f>
        <v>0</v>
      </c>
      <c r="BJ826" s="126">
        <f t="shared" si="2636"/>
        <v>0</v>
      </c>
      <c r="BK826" s="127">
        <f t="shared" si="2636"/>
        <v>0</v>
      </c>
      <c r="BL826" s="60"/>
      <c r="BM826" s="122" t="e">
        <f t="shared" ref="BM826:BX826" si="2637">BM825*$BG826</f>
        <v>#REF!</v>
      </c>
      <c r="BN826" s="122" t="e">
        <f t="shared" si="2637"/>
        <v>#REF!</v>
      </c>
      <c r="BO826" s="122" t="e">
        <f t="shared" si="2637"/>
        <v>#REF!</v>
      </c>
      <c r="BP826" s="122" t="e">
        <f t="shared" si="2637"/>
        <v>#REF!</v>
      </c>
      <c r="BQ826" s="122" t="e">
        <f t="shared" si="2637"/>
        <v>#REF!</v>
      </c>
      <c r="BR826" s="122" t="e">
        <f t="shared" si="2637"/>
        <v>#REF!</v>
      </c>
      <c r="BS826" s="122" t="e">
        <f t="shared" si="2637"/>
        <v>#REF!</v>
      </c>
      <c r="BT826" s="122" t="e">
        <f t="shared" si="2637"/>
        <v>#REF!</v>
      </c>
      <c r="BU826" s="122" t="e">
        <f t="shared" si="2637"/>
        <v>#REF!</v>
      </c>
      <c r="BV826" s="122" t="e">
        <f t="shared" si="2637"/>
        <v>#REF!</v>
      </c>
      <c r="BW826" s="122" t="e">
        <f t="shared" si="2637"/>
        <v>#REF!</v>
      </c>
      <c r="BX826" s="122" t="e">
        <f t="shared" si="2637"/>
        <v>#REF!</v>
      </c>
      <c r="BY826" s="89"/>
      <c r="BZ826" s="124" t="e">
        <f t="shared" si="2583"/>
        <v>#REF!</v>
      </c>
      <c r="CA826" s="90" t="e">
        <f>BZ826/BZ792</f>
        <v>#REF!</v>
      </c>
      <c r="CB826" s="60"/>
      <c r="CC826" s="122" t="e">
        <f t="shared" ref="CC826:CN826" si="2638">CC825*$BG826</f>
        <v>#REF!</v>
      </c>
      <c r="CD826" s="122" t="e">
        <f t="shared" si="2638"/>
        <v>#REF!</v>
      </c>
      <c r="CE826" s="122" t="e">
        <f t="shared" si="2638"/>
        <v>#REF!</v>
      </c>
      <c r="CF826" s="122" t="e">
        <f t="shared" si="2638"/>
        <v>#REF!</v>
      </c>
      <c r="CG826" s="122" t="e">
        <f t="shared" si="2638"/>
        <v>#REF!</v>
      </c>
      <c r="CH826" s="122" t="e">
        <f t="shared" si="2638"/>
        <v>#REF!</v>
      </c>
      <c r="CI826" s="122" t="e">
        <f t="shared" si="2638"/>
        <v>#REF!</v>
      </c>
      <c r="CJ826" s="122" t="e">
        <f t="shared" si="2638"/>
        <v>#REF!</v>
      </c>
      <c r="CK826" s="122" t="e">
        <f t="shared" si="2638"/>
        <v>#REF!</v>
      </c>
      <c r="CL826" s="122" t="e">
        <f t="shared" si="2638"/>
        <v>#REF!</v>
      </c>
      <c r="CM826" s="122" t="e">
        <f t="shared" si="2638"/>
        <v>#REF!</v>
      </c>
      <c r="CN826" s="122" t="e">
        <f t="shared" si="2638"/>
        <v>#REF!</v>
      </c>
      <c r="CO826" s="89"/>
      <c r="CP826" s="124" t="e">
        <f t="shared" si="2585"/>
        <v>#REF!</v>
      </c>
      <c r="CQ826" s="90" t="e">
        <f>CP826/CP792</f>
        <v>#REF!</v>
      </c>
    </row>
    <row r="827" spans="1:95" ht="10.5" customHeight="1" outlineLevel="1" x14ac:dyDescent="0.25">
      <c r="A827" s="70" t="str">
        <f t="shared" si="2624"/>
        <v>Despesa13º salário</v>
      </c>
      <c r="B827" s="114" t="s">
        <v>53</v>
      </c>
      <c r="C827" s="78" t="s">
        <v>110</v>
      </c>
      <c r="D827" s="89" t="s">
        <v>110</v>
      </c>
      <c r="E827" s="89" t="e">
        <f>D790</f>
        <v>#REF!</v>
      </c>
      <c r="F827" s="89"/>
      <c r="G827" s="90">
        <v>0</v>
      </c>
      <c r="H827" s="89"/>
      <c r="I827" s="122">
        <v>0</v>
      </c>
      <c r="J827" s="122">
        <v>0</v>
      </c>
      <c r="K827" s="122">
        <v>0</v>
      </c>
      <c r="L827" s="122">
        <v>0</v>
      </c>
      <c r="M827" s="122">
        <v>0</v>
      </c>
      <c r="N827" s="122">
        <v>0</v>
      </c>
      <c r="O827" s="122">
        <v>0</v>
      </c>
      <c r="P827" s="122">
        <v>0</v>
      </c>
      <c r="Q827" s="122">
        <v>0</v>
      </c>
      <c r="R827" s="122">
        <v>0</v>
      </c>
      <c r="S827" s="122">
        <v>0</v>
      </c>
      <c r="T827" s="122">
        <v>0</v>
      </c>
      <c r="U827" s="89"/>
      <c r="V827" s="124">
        <f t="shared" si="2577"/>
        <v>0</v>
      </c>
      <c r="W827" s="90" t="e">
        <f>V827/V792</f>
        <v>#REF!</v>
      </c>
      <c r="X827" s="60"/>
      <c r="Y827" s="122">
        <v>0</v>
      </c>
      <c r="Z827" s="122">
        <v>0</v>
      </c>
      <c r="AA827" s="122">
        <v>0</v>
      </c>
      <c r="AB827" s="122">
        <v>0</v>
      </c>
      <c r="AC827" s="122">
        <v>0</v>
      </c>
      <c r="AD827" s="122">
        <v>0</v>
      </c>
      <c r="AE827" s="122" t="e">
        <f t="shared" ref="AE827:AJ827" si="2639">AE825*$BG827</f>
        <v>#REF!</v>
      </c>
      <c r="AF827" s="122" t="e">
        <f t="shared" si="2639"/>
        <v>#REF!</v>
      </c>
      <c r="AG827" s="122" t="e">
        <f t="shared" si="2639"/>
        <v>#REF!</v>
      </c>
      <c r="AH827" s="122" t="e">
        <f t="shared" si="2639"/>
        <v>#REF!</v>
      </c>
      <c r="AI827" s="122" t="e">
        <f t="shared" si="2639"/>
        <v>#REF!</v>
      </c>
      <c r="AJ827" s="122" t="e">
        <f t="shared" si="2639"/>
        <v>#REF!</v>
      </c>
      <c r="AK827" s="89"/>
      <c r="AL827" s="124" t="e">
        <f t="shared" si="2579"/>
        <v>#REF!</v>
      </c>
      <c r="AM827" s="90" t="e">
        <f>AL827/AL792</f>
        <v>#REF!</v>
      </c>
      <c r="AN827" s="60" t="e">
        <f>D790&amp;D827</f>
        <v>#REF!</v>
      </c>
      <c r="AO827" s="122" t="e">
        <f t="shared" ref="AO827:AZ827" si="2640">AO825*$BG827</f>
        <v>#REF!</v>
      </c>
      <c r="AP827" s="122" t="e">
        <f t="shared" si="2640"/>
        <v>#REF!</v>
      </c>
      <c r="AQ827" s="122" t="e">
        <f t="shared" si="2640"/>
        <v>#REF!</v>
      </c>
      <c r="AR827" s="122" t="e">
        <f t="shared" si="2640"/>
        <v>#REF!</v>
      </c>
      <c r="AS827" s="122" t="e">
        <f t="shared" si="2640"/>
        <v>#REF!</v>
      </c>
      <c r="AT827" s="122" t="e">
        <f t="shared" si="2640"/>
        <v>#REF!</v>
      </c>
      <c r="AU827" s="122" t="e">
        <f t="shared" si="2640"/>
        <v>#REF!</v>
      </c>
      <c r="AV827" s="122" t="e">
        <f t="shared" si="2640"/>
        <v>#REF!</v>
      </c>
      <c r="AW827" s="122" t="e">
        <f t="shared" si="2640"/>
        <v>#REF!</v>
      </c>
      <c r="AX827" s="122" t="e">
        <f t="shared" si="2640"/>
        <v>#REF!</v>
      </c>
      <c r="AY827" s="122" t="e">
        <f t="shared" si="2640"/>
        <v>#REF!</v>
      </c>
      <c r="AZ827" s="122" t="e">
        <f t="shared" si="2640"/>
        <v>#REF!</v>
      </c>
      <c r="BA827" s="89"/>
      <c r="BB827" s="124" t="e">
        <f t="shared" si="2581"/>
        <v>#REF!</v>
      </c>
      <c r="BC827" s="90" t="e">
        <f>BB827/BB792</f>
        <v>#REF!</v>
      </c>
      <c r="BD827" s="60"/>
      <c r="BE827" s="122">
        <f t="shared" si="2635"/>
        <v>0</v>
      </c>
      <c r="BF827" s="125">
        <f t="shared" si="2635"/>
        <v>0</v>
      </c>
      <c r="BG827" s="131">
        <f t="shared" si="2635"/>
        <v>8.3333333333333329E-2</v>
      </c>
      <c r="BH827" s="127" t="e">
        <f>BH792</f>
        <v>#REF!</v>
      </c>
      <c r="BI827" s="128">
        <f t="shared" si="2636"/>
        <v>0</v>
      </c>
      <c r="BJ827" s="126">
        <f t="shared" si="2636"/>
        <v>0</v>
      </c>
      <c r="BK827" s="127">
        <f t="shared" si="2636"/>
        <v>0</v>
      </c>
      <c r="BL827" s="60"/>
      <c r="BM827" s="122" t="e">
        <f t="shared" ref="BM827:BX827" si="2641">BM825*$BG827</f>
        <v>#REF!</v>
      </c>
      <c r="BN827" s="122" t="e">
        <f t="shared" si="2641"/>
        <v>#REF!</v>
      </c>
      <c r="BO827" s="122" t="e">
        <f t="shared" si="2641"/>
        <v>#REF!</v>
      </c>
      <c r="BP827" s="122" t="e">
        <f t="shared" si="2641"/>
        <v>#REF!</v>
      </c>
      <c r="BQ827" s="122" t="e">
        <f t="shared" si="2641"/>
        <v>#REF!</v>
      </c>
      <c r="BR827" s="122" t="e">
        <f t="shared" si="2641"/>
        <v>#REF!</v>
      </c>
      <c r="BS827" s="122" t="e">
        <f t="shared" si="2641"/>
        <v>#REF!</v>
      </c>
      <c r="BT827" s="122" t="e">
        <f t="shared" si="2641"/>
        <v>#REF!</v>
      </c>
      <c r="BU827" s="122" t="e">
        <f t="shared" si="2641"/>
        <v>#REF!</v>
      </c>
      <c r="BV827" s="122" t="e">
        <f t="shared" si="2641"/>
        <v>#REF!</v>
      </c>
      <c r="BW827" s="122" t="e">
        <f t="shared" si="2641"/>
        <v>#REF!</v>
      </c>
      <c r="BX827" s="122" t="e">
        <f t="shared" si="2641"/>
        <v>#REF!</v>
      </c>
      <c r="BY827" s="89"/>
      <c r="BZ827" s="124" t="e">
        <f t="shared" si="2583"/>
        <v>#REF!</v>
      </c>
      <c r="CA827" s="90" t="e">
        <f>BZ827/BZ792</f>
        <v>#REF!</v>
      </c>
      <c r="CB827" s="60"/>
      <c r="CC827" s="122" t="e">
        <f t="shared" ref="CC827:CN827" si="2642">CC825*$BG827</f>
        <v>#REF!</v>
      </c>
      <c r="CD827" s="122" t="e">
        <f t="shared" si="2642"/>
        <v>#REF!</v>
      </c>
      <c r="CE827" s="122" t="e">
        <f t="shared" si="2642"/>
        <v>#REF!</v>
      </c>
      <c r="CF827" s="122" t="e">
        <f t="shared" si="2642"/>
        <v>#REF!</v>
      </c>
      <c r="CG827" s="122" t="e">
        <f t="shared" si="2642"/>
        <v>#REF!</v>
      </c>
      <c r="CH827" s="122" t="e">
        <f t="shared" si="2642"/>
        <v>#REF!</v>
      </c>
      <c r="CI827" s="122" t="e">
        <f t="shared" si="2642"/>
        <v>#REF!</v>
      </c>
      <c r="CJ827" s="122" t="e">
        <f t="shared" si="2642"/>
        <v>#REF!</v>
      </c>
      <c r="CK827" s="122" t="e">
        <f t="shared" si="2642"/>
        <v>#REF!</v>
      </c>
      <c r="CL827" s="122" t="e">
        <f t="shared" si="2642"/>
        <v>#REF!</v>
      </c>
      <c r="CM827" s="122" t="e">
        <f t="shared" si="2642"/>
        <v>#REF!</v>
      </c>
      <c r="CN827" s="122" t="e">
        <f t="shared" si="2642"/>
        <v>#REF!</v>
      </c>
      <c r="CO827" s="89"/>
      <c r="CP827" s="124" t="e">
        <f t="shared" si="2585"/>
        <v>#REF!</v>
      </c>
      <c r="CQ827" s="90" t="e">
        <f>CP827/CP792</f>
        <v>#REF!</v>
      </c>
    </row>
    <row r="828" spans="1:95" ht="10.5" customHeight="1" outlineLevel="1" x14ac:dyDescent="0.25">
      <c r="A828" s="70" t="str">
        <f t="shared" si="2624"/>
        <v>DespesaEncargos</v>
      </c>
      <c r="B828" s="114" t="s">
        <v>53</v>
      </c>
      <c r="C828" s="78" t="s">
        <v>270</v>
      </c>
      <c r="D828" s="89" t="s">
        <v>111</v>
      </c>
      <c r="E828" s="89" t="e">
        <f>D790</f>
        <v>#REF!</v>
      </c>
      <c r="F828" s="89"/>
      <c r="G828" s="90">
        <v>-2.2443045611408079E-2</v>
      </c>
      <c r="H828" s="89"/>
      <c r="I828" s="122">
        <v>0</v>
      </c>
      <c r="J828" s="122">
        <v>0</v>
      </c>
      <c r="K828" s="122">
        <v>0</v>
      </c>
      <c r="L828" s="122">
        <v>0</v>
      </c>
      <c r="M828" s="122">
        <v>0</v>
      </c>
      <c r="N828" s="122">
        <v>0</v>
      </c>
      <c r="O828" s="122">
        <v>0</v>
      </c>
      <c r="P828" s="122">
        <v>0</v>
      </c>
      <c r="Q828" s="122">
        <v>0</v>
      </c>
      <c r="R828" s="122">
        <v>0</v>
      </c>
      <c r="S828" s="122">
        <v>0</v>
      </c>
      <c r="T828" s="122">
        <v>0</v>
      </c>
      <c r="U828" s="89"/>
      <c r="V828" s="124">
        <f t="shared" si="2577"/>
        <v>0</v>
      </c>
      <c r="W828" s="90" t="e">
        <f>V828/V792</f>
        <v>#REF!</v>
      </c>
      <c r="X828" s="60"/>
      <c r="Y828" s="122">
        <v>0</v>
      </c>
      <c r="Z828" s="122">
        <v>0</v>
      </c>
      <c r="AA828" s="122">
        <v>0</v>
      </c>
      <c r="AB828" s="122">
        <v>0</v>
      </c>
      <c r="AC828" s="122">
        <v>0</v>
      </c>
      <c r="AD828" s="122">
        <v>0</v>
      </c>
      <c r="AE828" s="122" t="e">
        <f t="shared" ref="AE828:AJ828" si="2643">SUM(AE825:AE827)*$BG828</f>
        <v>#REF!</v>
      </c>
      <c r="AF828" s="122" t="e">
        <f t="shared" si="2643"/>
        <v>#REF!</v>
      </c>
      <c r="AG828" s="122" t="e">
        <f t="shared" si="2643"/>
        <v>#REF!</v>
      </c>
      <c r="AH828" s="122" t="e">
        <f t="shared" si="2643"/>
        <v>#REF!</v>
      </c>
      <c r="AI828" s="122" t="e">
        <f t="shared" si="2643"/>
        <v>#REF!</v>
      </c>
      <c r="AJ828" s="122" t="e">
        <f t="shared" si="2643"/>
        <v>#REF!</v>
      </c>
      <c r="AK828" s="89"/>
      <c r="AL828" s="124" t="e">
        <f t="shared" si="2579"/>
        <v>#REF!</v>
      </c>
      <c r="AM828" s="90" t="e">
        <f>AL828/AL792</f>
        <v>#REF!</v>
      </c>
      <c r="AN828" s="60" t="e">
        <f>D790&amp;D828</f>
        <v>#REF!</v>
      </c>
      <c r="AO828" s="122" t="e">
        <f t="shared" ref="AO828:AZ828" si="2644">SUM(AO825:AO827)*$BG828</f>
        <v>#REF!</v>
      </c>
      <c r="AP828" s="122" t="e">
        <f t="shared" si="2644"/>
        <v>#REF!</v>
      </c>
      <c r="AQ828" s="122" t="e">
        <f t="shared" si="2644"/>
        <v>#REF!</v>
      </c>
      <c r="AR828" s="122" t="e">
        <f t="shared" si="2644"/>
        <v>#REF!</v>
      </c>
      <c r="AS828" s="122" t="e">
        <f t="shared" si="2644"/>
        <v>#REF!</v>
      </c>
      <c r="AT828" s="122" t="e">
        <f t="shared" si="2644"/>
        <v>#REF!</v>
      </c>
      <c r="AU828" s="122" t="e">
        <f t="shared" si="2644"/>
        <v>#REF!</v>
      </c>
      <c r="AV828" s="122" t="e">
        <f t="shared" si="2644"/>
        <v>#REF!</v>
      </c>
      <c r="AW828" s="122" t="e">
        <f t="shared" si="2644"/>
        <v>#REF!</v>
      </c>
      <c r="AX828" s="122" t="e">
        <f t="shared" si="2644"/>
        <v>#REF!</v>
      </c>
      <c r="AY828" s="122" t="e">
        <f t="shared" si="2644"/>
        <v>#REF!</v>
      </c>
      <c r="AZ828" s="122" t="e">
        <f t="shared" si="2644"/>
        <v>#REF!</v>
      </c>
      <c r="BA828" s="89"/>
      <c r="BB828" s="124" t="e">
        <f t="shared" si="2581"/>
        <v>#REF!</v>
      </c>
      <c r="BC828" s="90" t="e">
        <f>BB828/BB792</f>
        <v>#REF!</v>
      </c>
      <c r="BD828" s="60"/>
      <c r="BE828" s="122" t="str">
        <f t="shared" si="2635"/>
        <v>INSS + FGTS</v>
      </c>
      <c r="BF828" s="125">
        <f t="shared" si="2635"/>
        <v>0</v>
      </c>
      <c r="BG828" s="131">
        <f t="shared" si="2635"/>
        <v>0.35800000000000004</v>
      </c>
      <c r="BH828" s="127" t="e">
        <f>BH792</f>
        <v>#REF!</v>
      </c>
      <c r="BI828" s="128">
        <f t="shared" si="2636"/>
        <v>0</v>
      </c>
      <c r="BJ828" s="126">
        <f t="shared" si="2636"/>
        <v>0</v>
      </c>
      <c r="BK828" s="127">
        <f t="shared" si="2636"/>
        <v>0</v>
      </c>
      <c r="BL828" s="60"/>
      <c r="BM828" s="122" t="e">
        <f t="shared" ref="BM828:BX828" si="2645">SUM(BM825:BM827)*$BG828</f>
        <v>#REF!</v>
      </c>
      <c r="BN828" s="122" t="e">
        <f t="shared" si="2645"/>
        <v>#REF!</v>
      </c>
      <c r="BO828" s="122" t="e">
        <f t="shared" si="2645"/>
        <v>#REF!</v>
      </c>
      <c r="BP828" s="122" t="e">
        <f t="shared" si="2645"/>
        <v>#REF!</v>
      </c>
      <c r="BQ828" s="122" t="e">
        <f t="shared" si="2645"/>
        <v>#REF!</v>
      </c>
      <c r="BR828" s="122" t="e">
        <f t="shared" si="2645"/>
        <v>#REF!</v>
      </c>
      <c r="BS828" s="122" t="e">
        <f t="shared" si="2645"/>
        <v>#REF!</v>
      </c>
      <c r="BT828" s="122" t="e">
        <f t="shared" si="2645"/>
        <v>#REF!</v>
      </c>
      <c r="BU828" s="122" t="e">
        <f t="shared" si="2645"/>
        <v>#REF!</v>
      </c>
      <c r="BV828" s="122" t="e">
        <f t="shared" si="2645"/>
        <v>#REF!</v>
      </c>
      <c r="BW828" s="122" t="e">
        <f t="shared" si="2645"/>
        <v>#REF!</v>
      </c>
      <c r="BX828" s="122" t="e">
        <f t="shared" si="2645"/>
        <v>#REF!</v>
      </c>
      <c r="BY828" s="89"/>
      <c r="BZ828" s="124" t="e">
        <f t="shared" si="2583"/>
        <v>#REF!</v>
      </c>
      <c r="CA828" s="90" t="e">
        <f>BZ828/BZ792</f>
        <v>#REF!</v>
      </c>
      <c r="CB828" s="60"/>
      <c r="CC828" s="122" t="e">
        <f t="shared" ref="CC828:CN828" si="2646">SUM(CC825:CC827)*$BG828</f>
        <v>#REF!</v>
      </c>
      <c r="CD828" s="122" t="e">
        <f t="shared" si="2646"/>
        <v>#REF!</v>
      </c>
      <c r="CE828" s="122" t="e">
        <f t="shared" si="2646"/>
        <v>#REF!</v>
      </c>
      <c r="CF828" s="122" t="e">
        <f t="shared" si="2646"/>
        <v>#REF!</v>
      </c>
      <c r="CG828" s="122" t="e">
        <f t="shared" si="2646"/>
        <v>#REF!</v>
      </c>
      <c r="CH828" s="122" t="e">
        <f t="shared" si="2646"/>
        <v>#REF!</v>
      </c>
      <c r="CI828" s="122" t="e">
        <f t="shared" si="2646"/>
        <v>#REF!</v>
      </c>
      <c r="CJ828" s="122" t="e">
        <f t="shared" si="2646"/>
        <v>#REF!</v>
      </c>
      <c r="CK828" s="122" t="e">
        <f t="shared" si="2646"/>
        <v>#REF!</v>
      </c>
      <c r="CL828" s="122" t="e">
        <f t="shared" si="2646"/>
        <v>#REF!</v>
      </c>
      <c r="CM828" s="122" t="e">
        <f t="shared" si="2646"/>
        <v>#REF!</v>
      </c>
      <c r="CN828" s="122" t="e">
        <f t="shared" si="2646"/>
        <v>#REF!</v>
      </c>
      <c r="CO828" s="89"/>
      <c r="CP828" s="124" t="e">
        <f t="shared" si="2585"/>
        <v>#REF!</v>
      </c>
      <c r="CQ828" s="90" t="e">
        <f>CP828/CP792</f>
        <v>#REF!</v>
      </c>
    </row>
    <row r="829" spans="1:95" ht="10.5" customHeight="1" outlineLevel="1" x14ac:dyDescent="0.25">
      <c r="A829" s="70" t="str">
        <f t="shared" si="2624"/>
        <v>DespesaRescisões</v>
      </c>
      <c r="B829" s="114" t="s">
        <v>53</v>
      </c>
      <c r="C829" s="78" t="s">
        <v>112</v>
      </c>
      <c r="D829" s="89" t="s">
        <v>112</v>
      </c>
      <c r="E829" s="89" t="e">
        <f>D790</f>
        <v>#REF!</v>
      </c>
      <c r="F829" s="89"/>
      <c r="G829" s="90">
        <v>-1.4817939530762681E-2</v>
      </c>
      <c r="H829" s="89"/>
      <c r="I829" s="122">
        <v>0</v>
      </c>
      <c r="J829" s="122">
        <v>0</v>
      </c>
      <c r="K829" s="122">
        <v>0</v>
      </c>
      <c r="L829" s="122">
        <v>0</v>
      </c>
      <c r="M829" s="122">
        <v>0</v>
      </c>
      <c r="N829" s="122">
        <v>0</v>
      </c>
      <c r="O829" s="122">
        <v>0</v>
      </c>
      <c r="P829" s="122">
        <v>0</v>
      </c>
      <c r="Q829" s="122">
        <v>0</v>
      </c>
      <c r="R829" s="122">
        <v>0</v>
      </c>
      <c r="S829" s="122">
        <v>0</v>
      </c>
      <c r="T829" s="122">
        <v>0</v>
      </c>
      <c r="U829" s="89"/>
      <c r="V829" s="124">
        <f t="shared" si="2577"/>
        <v>0</v>
      </c>
      <c r="W829" s="90" t="e">
        <f>V829/V792</f>
        <v>#REF!</v>
      </c>
      <c r="X829" s="60"/>
      <c r="Y829" s="122">
        <v>0</v>
      </c>
      <c r="Z829" s="122">
        <v>0</v>
      </c>
      <c r="AA829" s="122">
        <v>0</v>
      </c>
      <c r="AB829" s="122">
        <v>0</v>
      </c>
      <c r="AC829" s="122">
        <v>0</v>
      </c>
      <c r="AD829" s="122">
        <v>0</v>
      </c>
      <c r="AE829" s="122" t="e">
        <f>((AE792*$G829*--(AND($BF829=0,$BG829=0))+$BF829+AE792*$BG829)*--(AE$3&gt;=$BH829))*(1+$BJ829*--(AE$3&gt;=$BK829))*--(IFERROR(MOD(MONTH(AE$3),$BI829),0)=0)</f>
        <v>#REF!</v>
      </c>
      <c r="AF829" s="122" t="e">
        <f>((AF792*$G829*--(AND($BF829=0,$BG829=0))+$BF829+AF792*$BG829)*--(AF$3&gt;=$BH829))*(1+$BJ829*--(AF$3&gt;=$BK829))*--(IFERROR(MOD(MONTH(AF$3),$BI829),0)=0)</f>
        <v>#REF!</v>
      </c>
      <c r="AG829" s="122" t="e">
        <f>((AG792*$G829*--(AND($BF829=0,$BG829=0))+$BF829+AG792*$BG829)*--(AG$3&gt;=$BH829))*(1+$BJ829*--(AG$3&gt;=$BK829))*--(IFERROR(MOD(MONTH(AG$3),$BI829),0)=0)</f>
        <v>#REF!</v>
      </c>
      <c r="AH829" s="122" t="e">
        <f>((AH792*$G829*--(AND($BF829=0,$BG829=0))+$BF829+AH792*$BG829)*--(AH$3&gt;=$BH829))*(1+$BJ829*--(AH$3&gt;=$BK829))*--(IFERROR(MOD(ROUND((AH$3-$BH829)/30,0),$BI829),0)=0)</f>
        <v>#REF!</v>
      </c>
      <c r="AI829" s="122" t="e">
        <f>((AI792*$G829*--(AND($BF829=0,$BG829=0))+$BF829+AI792*$BG829)*--(AI$3&gt;=$BH829))*(1+$BJ829*--(AI$3&gt;=$BK829))*--(IFERROR(MOD(ROUND((AI$3-$BH829)/30,0),$BI829),0)=0)</f>
        <v>#REF!</v>
      </c>
      <c r="AJ829" s="122" t="e">
        <f>((AJ792*$G829*--(AND($BF829=0,$BG829=0))+$BF829+AJ792*$BG829)*--(AJ$3&gt;=$BH829))*(1+$BJ829*--(AJ$3&gt;=$BK829))*--(IFERROR(MOD(ROUND((AJ$3-$BH829)/30,0),$BI829),0)=0)</f>
        <v>#REF!</v>
      </c>
      <c r="AK829" s="89"/>
      <c r="AL829" s="124" t="e">
        <f t="shared" si="2579"/>
        <v>#REF!</v>
      </c>
      <c r="AM829" s="90" t="e">
        <f>AL829/AL792</f>
        <v>#REF!</v>
      </c>
      <c r="AN829" s="60" t="e">
        <f>D790&amp;D829</f>
        <v>#REF!</v>
      </c>
      <c r="AO829" s="122" t="e">
        <f t="shared" ref="AO829:AZ829" si="2647">((AO792*$G829*--(AND($BF829=0,$BG829=0))+$BF829+AO792*$BG829)*--(AO$3&gt;=$BH829))*(1+$BJ829*--(AO$3&gt;=$BK829))*--(IFERROR(MOD(ROUND((AO$3-$BH829)/30,0),$BI829),0)=0)</f>
        <v>#REF!</v>
      </c>
      <c r="AP829" s="122" t="e">
        <f t="shared" si="2647"/>
        <v>#REF!</v>
      </c>
      <c r="AQ829" s="122" t="e">
        <f t="shared" si="2647"/>
        <v>#REF!</v>
      </c>
      <c r="AR829" s="122" t="e">
        <f t="shared" si="2647"/>
        <v>#REF!</v>
      </c>
      <c r="AS829" s="122" t="e">
        <f t="shared" si="2647"/>
        <v>#REF!</v>
      </c>
      <c r="AT829" s="122" t="e">
        <f t="shared" si="2647"/>
        <v>#REF!</v>
      </c>
      <c r="AU829" s="122" t="e">
        <f t="shared" si="2647"/>
        <v>#REF!</v>
      </c>
      <c r="AV829" s="122" t="e">
        <f t="shared" si="2647"/>
        <v>#REF!</v>
      </c>
      <c r="AW829" s="122" t="e">
        <f t="shared" si="2647"/>
        <v>#REF!</v>
      </c>
      <c r="AX829" s="122" t="e">
        <f t="shared" si="2647"/>
        <v>#REF!</v>
      </c>
      <c r="AY829" s="122" t="e">
        <f t="shared" si="2647"/>
        <v>#REF!</v>
      </c>
      <c r="AZ829" s="122" t="e">
        <f t="shared" si="2647"/>
        <v>#REF!</v>
      </c>
      <c r="BA829" s="89"/>
      <c r="BB829" s="124" t="e">
        <f t="shared" si="2581"/>
        <v>#REF!</v>
      </c>
      <c r="BC829" s="90" t="e">
        <f>BB829/BB792</f>
        <v>#REF!</v>
      </c>
      <c r="BD829" s="60"/>
      <c r="BE829" s="122" t="str">
        <f t="shared" si="2635"/>
        <v>Previsão</v>
      </c>
      <c r="BF829" s="125">
        <f t="shared" si="2635"/>
        <v>0</v>
      </c>
      <c r="BG829" s="126">
        <f t="shared" si="2635"/>
        <v>0</v>
      </c>
      <c r="BH829" s="127" t="e">
        <f>EDATE(BH792,6)</f>
        <v>#REF!</v>
      </c>
      <c r="BI829" s="128">
        <f t="shared" si="2636"/>
        <v>6</v>
      </c>
      <c r="BJ829" s="126">
        <f t="shared" si="2636"/>
        <v>0</v>
      </c>
      <c r="BK829" s="127">
        <f t="shared" si="2636"/>
        <v>0</v>
      </c>
      <c r="BL829" s="60"/>
      <c r="BM829" s="122" t="e">
        <f t="shared" ref="BM829:BX829" si="2648">((BM792*$G829*--(AND($BF829=0,$BG829=0))+$BF829+BM792*$BG829)*--(BM$3&gt;=$BH829))*(1+$BJ829*--(BM$3&gt;=$BK829))*--(IFERROR(MOD(ROUND((BM$3-$BH829)/30,0),$BI829),0)=0)</f>
        <v>#REF!</v>
      </c>
      <c r="BN829" s="122" t="e">
        <f t="shared" si="2648"/>
        <v>#REF!</v>
      </c>
      <c r="BO829" s="122" t="e">
        <f t="shared" si="2648"/>
        <v>#REF!</v>
      </c>
      <c r="BP829" s="122" t="e">
        <f t="shared" si="2648"/>
        <v>#REF!</v>
      </c>
      <c r="BQ829" s="122" t="e">
        <f t="shared" si="2648"/>
        <v>#REF!</v>
      </c>
      <c r="BR829" s="122" t="e">
        <f t="shared" si="2648"/>
        <v>#REF!</v>
      </c>
      <c r="BS829" s="122" t="e">
        <f t="shared" si="2648"/>
        <v>#REF!</v>
      </c>
      <c r="BT829" s="122" t="e">
        <f t="shared" si="2648"/>
        <v>#REF!</v>
      </c>
      <c r="BU829" s="122" t="e">
        <f t="shared" si="2648"/>
        <v>#REF!</v>
      </c>
      <c r="BV829" s="122" t="e">
        <f t="shared" si="2648"/>
        <v>#REF!</v>
      </c>
      <c r="BW829" s="122" t="e">
        <f t="shared" si="2648"/>
        <v>#REF!</v>
      </c>
      <c r="BX829" s="122" t="e">
        <f t="shared" si="2648"/>
        <v>#REF!</v>
      </c>
      <c r="BY829" s="89"/>
      <c r="BZ829" s="124" t="e">
        <f t="shared" si="2583"/>
        <v>#REF!</v>
      </c>
      <c r="CA829" s="90" t="e">
        <f>BZ829/BZ792</f>
        <v>#REF!</v>
      </c>
      <c r="CB829" s="60"/>
      <c r="CC829" s="122" t="e">
        <f t="shared" ref="CC829:CN829" si="2649">((CC792*$G829*--(AND($BF829=0,$BG829=0))+$BF829+CC792*$BG829)*--(CC$3&gt;=$BH829))*(1+$BJ829*--(CC$3&gt;=$BK829))*--(IFERROR(MOD(ROUND((CC$3-$BH829)/30,0),$BI829),0)=0)</f>
        <v>#REF!</v>
      </c>
      <c r="CD829" s="122" t="e">
        <f t="shared" si="2649"/>
        <v>#REF!</v>
      </c>
      <c r="CE829" s="122" t="e">
        <f t="shared" si="2649"/>
        <v>#REF!</v>
      </c>
      <c r="CF829" s="122" t="e">
        <f t="shared" si="2649"/>
        <v>#REF!</v>
      </c>
      <c r="CG829" s="122" t="e">
        <f t="shared" si="2649"/>
        <v>#REF!</v>
      </c>
      <c r="CH829" s="122" t="e">
        <f t="shared" si="2649"/>
        <v>#REF!</v>
      </c>
      <c r="CI829" s="122" t="e">
        <f t="shared" si="2649"/>
        <v>#REF!</v>
      </c>
      <c r="CJ829" s="122" t="e">
        <f t="shared" si="2649"/>
        <v>#REF!</v>
      </c>
      <c r="CK829" s="122" t="e">
        <f t="shared" si="2649"/>
        <v>#REF!</v>
      </c>
      <c r="CL829" s="122" t="e">
        <f t="shared" si="2649"/>
        <v>#REF!</v>
      </c>
      <c r="CM829" s="122" t="e">
        <f t="shared" si="2649"/>
        <v>#REF!</v>
      </c>
      <c r="CN829" s="122" t="e">
        <f t="shared" si="2649"/>
        <v>#REF!</v>
      </c>
      <c r="CO829" s="89"/>
      <c r="CP829" s="124" t="e">
        <f t="shared" si="2585"/>
        <v>#REF!</v>
      </c>
      <c r="CQ829" s="90" t="e">
        <f>CP829/CP792</f>
        <v>#REF!</v>
      </c>
    </row>
    <row r="830" spans="1:95" ht="10.5" customHeight="1" outlineLevel="1" x14ac:dyDescent="0.25">
      <c r="A830" s="70" t="str">
        <f t="shared" si="2624"/>
        <v>DespesaBenefícios</v>
      </c>
      <c r="B830" s="114" t="s">
        <v>53</v>
      </c>
      <c r="C830" s="78" t="s">
        <v>273</v>
      </c>
      <c r="D830" s="89" t="s">
        <v>113</v>
      </c>
      <c r="E830" s="89" t="e">
        <f>D790</f>
        <v>#REF!</v>
      </c>
      <c r="F830" s="89"/>
      <c r="G830" s="90">
        <v>-6.5484069127455968E-2</v>
      </c>
      <c r="H830" s="89"/>
      <c r="I830" s="122">
        <v>0</v>
      </c>
      <c r="J830" s="122">
        <v>0</v>
      </c>
      <c r="K830" s="122">
        <v>0</v>
      </c>
      <c r="L830" s="122">
        <v>0</v>
      </c>
      <c r="M830" s="122">
        <v>0</v>
      </c>
      <c r="N830" s="122">
        <v>0</v>
      </c>
      <c r="O830" s="122">
        <v>0</v>
      </c>
      <c r="P830" s="122">
        <v>0</v>
      </c>
      <c r="Q830" s="122">
        <v>0</v>
      </c>
      <c r="R830" s="122">
        <v>0</v>
      </c>
      <c r="S830" s="122">
        <v>0</v>
      </c>
      <c r="T830" s="122">
        <v>0</v>
      </c>
      <c r="U830" s="89"/>
      <c r="V830" s="124">
        <f t="shared" si="2577"/>
        <v>0</v>
      </c>
      <c r="W830" s="90" t="e">
        <f>V830/V792</f>
        <v>#REF!</v>
      </c>
      <c r="X830" s="60"/>
      <c r="Y830" s="122">
        <v>0</v>
      </c>
      <c r="Z830" s="122">
        <v>0</v>
      </c>
      <c r="AA830" s="122">
        <v>0</v>
      </c>
      <c r="AB830" s="122">
        <v>0</v>
      </c>
      <c r="AC830" s="122">
        <v>0</v>
      </c>
      <c r="AD830" s="122">
        <v>0</v>
      </c>
      <c r="AE830" s="122" t="e">
        <f t="shared" ref="AE830:AJ830" si="2650">((AE792*$G830*--(AND($BF830=0,$BG830=0))+$BF830+AE792*$BG830)*--(AE$3&gt;=$BH830))*(1+$BJ830*--(AE$3&gt;=$BK830))*--(IFERROR(MOD(MONTH(AE$3),$BI830),0)=0)</f>
        <v>#REF!</v>
      </c>
      <c r="AF830" s="122" t="e">
        <f t="shared" si="2650"/>
        <v>#REF!</v>
      </c>
      <c r="AG830" s="122" t="e">
        <f t="shared" si="2650"/>
        <v>#REF!</v>
      </c>
      <c r="AH830" s="122" t="e">
        <f t="shared" si="2650"/>
        <v>#REF!</v>
      </c>
      <c r="AI830" s="122" t="e">
        <f t="shared" si="2650"/>
        <v>#REF!</v>
      </c>
      <c r="AJ830" s="122" t="e">
        <f t="shared" si="2650"/>
        <v>#REF!</v>
      </c>
      <c r="AK830" s="89"/>
      <c r="AL830" s="124" t="e">
        <f t="shared" si="2579"/>
        <v>#REF!</v>
      </c>
      <c r="AM830" s="90" t="e">
        <f>AL830/AL792</f>
        <v>#REF!</v>
      </c>
      <c r="AN830" s="60" t="e">
        <f>D790&amp;D830</f>
        <v>#REF!</v>
      </c>
      <c r="AO830" s="122" t="e">
        <f t="shared" ref="AO830:AZ830" si="2651">((AO792*$G830*--(AND($BF830=0,$BG830=0))+$BF830+AO792*$BG830)*--(AO$3&gt;=$BH830))*(1+$BJ830*--(AO$3&gt;=$BK830))*--(IFERROR(MOD(MONTH(AO$3),$BI830),0)=0)</f>
        <v>#REF!</v>
      </c>
      <c r="AP830" s="122" t="e">
        <f t="shared" si="2651"/>
        <v>#REF!</v>
      </c>
      <c r="AQ830" s="122" t="e">
        <f t="shared" si="2651"/>
        <v>#REF!</v>
      </c>
      <c r="AR830" s="122" t="e">
        <f t="shared" si="2651"/>
        <v>#REF!</v>
      </c>
      <c r="AS830" s="122" t="e">
        <f t="shared" si="2651"/>
        <v>#REF!</v>
      </c>
      <c r="AT830" s="122" t="e">
        <f t="shared" si="2651"/>
        <v>#REF!</v>
      </c>
      <c r="AU830" s="122" t="e">
        <f t="shared" si="2651"/>
        <v>#REF!</v>
      </c>
      <c r="AV830" s="122" t="e">
        <f t="shared" si="2651"/>
        <v>#REF!</v>
      </c>
      <c r="AW830" s="122" t="e">
        <f t="shared" si="2651"/>
        <v>#REF!</v>
      </c>
      <c r="AX830" s="122" t="e">
        <f t="shared" si="2651"/>
        <v>#REF!</v>
      </c>
      <c r="AY830" s="122" t="e">
        <f t="shared" si="2651"/>
        <v>#REF!</v>
      </c>
      <c r="AZ830" s="122" t="e">
        <f t="shared" si="2651"/>
        <v>#REF!</v>
      </c>
      <c r="BA830" s="89"/>
      <c r="BB830" s="124" t="e">
        <f t="shared" si="2581"/>
        <v>#REF!</v>
      </c>
      <c r="BC830" s="90" t="e">
        <f>BB830/BB792</f>
        <v>#REF!</v>
      </c>
      <c r="BD830" s="60"/>
      <c r="BE830" s="122" t="str">
        <f t="shared" si="2635"/>
        <v>Assist médica + VR + VT</v>
      </c>
      <c r="BF830" s="125">
        <f t="shared" si="2635"/>
        <v>-6812.3159999999998</v>
      </c>
      <c r="BG830" s="126">
        <f t="shared" si="2635"/>
        <v>0</v>
      </c>
      <c r="BH830" s="127" t="e">
        <f>BH792</f>
        <v>#REF!</v>
      </c>
      <c r="BI830" s="128">
        <f t="shared" si="2636"/>
        <v>0</v>
      </c>
      <c r="BJ830" s="126">
        <f t="shared" si="2636"/>
        <v>0</v>
      </c>
      <c r="BK830" s="127">
        <f t="shared" si="2636"/>
        <v>0</v>
      </c>
      <c r="BL830" s="60"/>
      <c r="BM830" s="122" t="e">
        <f t="shared" ref="BM830:BX830" si="2652">((BM792*$G830*--(AND($BF830=0,$BG830=0))+$BF830+BM792*$BG830)*--(BM$3&gt;=$BH830))*(1+$BJ830*--(BM$3&gt;=$BK830))*--(IFERROR(MOD(MONTH(BM$3),$BI830),0)=0)</f>
        <v>#REF!</v>
      </c>
      <c r="BN830" s="122" t="e">
        <f t="shared" si="2652"/>
        <v>#REF!</v>
      </c>
      <c r="BO830" s="122" t="e">
        <f t="shared" si="2652"/>
        <v>#REF!</v>
      </c>
      <c r="BP830" s="122" t="e">
        <f t="shared" si="2652"/>
        <v>#REF!</v>
      </c>
      <c r="BQ830" s="122" t="e">
        <f t="shared" si="2652"/>
        <v>#REF!</v>
      </c>
      <c r="BR830" s="122" t="e">
        <f t="shared" si="2652"/>
        <v>#REF!</v>
      </c>
      <c r="BS830" s="122" t="e">
        <f t="shared" si="2652"/>
        <v>#REF!</v>
      </c>
      <c r="BT830" s="122" t="e">
        <f t="shared" si="2652"/>
        <v>#REF!</v>
      </c>
      <c r="BU830" s="122" t="e">
        <f t="shared" si="2652"/>
        <v>#REF!</v>
      </c>
      <c r="BV830" s="122" t="e">
        <f t="shared" si="2652"/>
        <v>#REF!</v>
      </c>
      <c r="BW830" s="122" t="e">
        <f t="shared" si="2652"/>
        <v>#REF!</v>
      </c>
      <c r="BX830" s="122" t="e">
        <f t="shared" si="2652"/>
        <v>#REF!</v>
      </c>
      <c r="BY830" s="89"/>
      <c r="BZ830" s="124" t="e">
        <f t="shared" si="2583"/>
        <v>#REF!</v>
      </c>
      <c r="CA830" s="90" t="e">
        <f>BZ830/BZ792</f>
        <v>#REF!</v>
      </c>
      <c r="CB830" s="60"/>
      <c r="CC830" s="122" t="e">
        <f t="shared" ref="CC830:CN830" si="2653">((CC792*$G830*--(AND($BF830=0,$BG830=0))+$BF830+CC792*$BG830)*--(CC$3&gt;=$BH830))*(1+$BJ830*--(CC$3&gt;=$BK830))*--(IFERROR(MOD(MONTH(CC$3),$BI830),0)=0)</f>
        <v>#REF!</v>
      </c>
      <c r="CD830" s="122" t="e">
        <f t="shared" si="2653"/>
        <v>#REF!</v>
      </c>
      <c r="CE830" s="122" t="e">
        <f t="shared" si="2653"/>
        <v>#REF!</v>
      </c>
      <c r="CF830" s="122" t="e">
        <f t="shared" si="2653"/>
        <v>#REF!</v>
      </c>
      <c r="CG830" s="122" t="e">
        <f t="shared" si="2653"/>
        <v>#REF!</v>
      </c>
      <c r="CH830" s="122" t="e">
        <f t="shared" si="2653"/>
        <v>#REF!</v>
      </c>
      <c r="CI830" s="122" t="e">
        <f t="shared" si="2653"/>
        <v>#REF!</v>
      </c>
      <c r="CJ830" s="122" t="e">
        <f t="shared" si="2653"/>
        <v>#REF!</v>
      </c>
      <c r="CK830" s="122" t="e">
        <f t="shared" si="2653"/>
        <v>#REF!</v>
      </c>
      <c r="CL830" s="122" t="e">
        <f t="shared" si="2653"/>
        <v>#REF!</v>
      </c>
      <c r="CM830" s="122" t="e">
        <f t="shared" si="2653"/>
        <v>#REF!</v>
      </c>
      <c r="CN830" s="122" t="e">
        <f t="shared" si="2653"/>
        <v>#REF!</v>
      </c>
      <c r="CO830" s="89"/>
      <c r="CP830" s="124" t="e">
        <f t="shared" si="2585"/>
        <v>#REF!</v>
      </c>
      <c r="CQ830" s="90" t="e">
        <f>CP830/CP792</f>
        <v>#REF!</v>
      </c>
    </row>
    <row r="831" spans="1:95" ht="10.5" customHeight="1" outlineLevel="1" x14ac:dyDescent="0.25">
      <c r="A831" s="70" t="str">
        <f t="shared" si="2624"/>
        <v>DespesaComissões</v>
      </c>
      <c r="B831" s="114" t="s">
        <v>53</v>
      </c>
      <c r="C831" s="78" t="s">
        <v>114</v>
      </c>
      <c r="D831" s="89" t="s">
        <v>275</v>
      </c>
      <c r="E831" s="89" t="e">
        <f>D790</f>
        <v>#REF!</v>
      </c>
      <c r="F831" s="89"/>
      <c r="G831" s="90">
        <v>0</v>
      </c>
      <c r="H831" s="89"/>
      <c r="I831" s="122">
        <v>0</v>
      </c>
      <c r="J831" s="122">
        <v>0</v>
      </c>
      <c r="K831" s="122">
        <v>0</v>
      </c>
      <c r="L831" s="122">
        <v>0</v>
      </c>
      <c r="M831" s="122">
        <v>0</v>
      </c>
      <c r="N831" s="122">
        <v>0</v>
      </c>
      <c r="O831" s="122">
        <v>0</v>
      </c>
      <c r="P831" s="122">
        <v>0</v>
      </c>
      <c r="Q831" s="122">
        <v>0</v>
      </c>
      <c r="R831" s="122">
        <v>0</v>
      </c>
      <c r="S831" s="122">
        <v>0</v>
      </c>
      <c r="T831" s="122">
        <v>0</v>
      </c>
      <c r="U831" s="89"/>
      <c r="V831" s="124">
        <f t="shared" si="2577"/>
        <v>0</v>
      </c>
      <c r="W831" s="90" t="e">
        <f>V831/V792</f>
        <v>#REF!</v>
      </c>
      <c r="X831" s="60"/>
      <c r="Y831" s="122">
        <v>0</v>
      </c>
      <c r="Z831" s="122">
        <v>0</v>
      </c>
      <c r="AA831" s="122">
        <v>0</v>
      </c>
      <c r="AB831" s="122">
        <v>0</v>
      </c>
      <c r="AC831" s="122">
        <v>0</v>
      </c>
      <c r="AD831" s="122">
        <v>0</v>
      </c>
      <c r="AE831" s="122" t="e">
        <f t="shared" ref="AE831:AJ831" si="2654">((AE792*$G831*--(AND($BF831=0,$BG831=0))+$BF831+AE792*$BG831)*--(AE$3&gt;=$BH831))*(1+$BJ831*--(AE$3&gt;=$BK831))*--(IFERROR(MOD(MONTH(AE$3),$BI831),0)=0)</f>
        <v>#REF!</v>
      </c>
      <c r="AF831" s="122" t="e">
        <f t="shared" si="2654"/>
        <v>#REF!</v>
      </c>
      <c r="AG831" s="122" t="e">
        <f t="shared" si="2654"/>
        <v>#REF!</v>
      </c>
      <c r="AH831" s="122" t="e">
        <f t="shared" si="2654"/>
        <v>#REF!</v>
      </c>
      <c r="AI831" s="122" t="e">
        <f t="shared" si="2654"/>
        <v>#REF!</v>
      </c>
      <c r="AJ831" s="122" t="e">
        <f t="shared" si="2654"/>
        <v>#REF!</v>
      </c>
      <c r="AK831" s="89"/>
      <c r="AL831" s="124" t="e">
        <f t="shared" si="2579"/>
        <v>#REF!</v>
      </c>
      <c r="AM831" s="90" t="e">
        <f>AL831/AL792</f>
        <v>#REF!</v>
      </c>
      <c r="AN831" s="60" t="e">
        <f>D790&amp;D831</f>
        <v>#REF!</v>
      </c>
      <c r="AO831" s="122" t="e">
        <f t="shared" ref="AO831:AZ831" si="2655">((AO792*$G831*--(AND($BF831=0,$BG831=0))+$BF831+AO792*$BG831)*--(AO$3&gt;=$BH831))*(1+$BJ831*--(AO$3&gt;=$BK831))*--(IFERROR(MOD(MONTH(AO$3),$BI831),0)=0)</f>
        <v>#REF!</v>
      </c>
      <c r="AP831" s="122" t="e">
        <f t="shared" si="2655"/>
        <v>#REF!</v>
      </c>
      <c r="AQ831" s="122" t="e">
        <f t="shared" si="2655"/>
        <v>#REF!</v>
      </c>
      <c r="AR831" s="122" t="e">
        <f t="shared" si="2655"/>
        <v>#REF!</v>
      </c>
      <c r="AS831" s="122" t="e">
        <f t="shared" si="2655"/>
        <v>#REF!</v>
      </c>
      <c r="AT831" s="122" t="e">
        <f t="shared" si="2655"/>
        <v>#REF!</v>
      </c>
      <c r="AU831" s="122" t="e">
        <f t="shared" si="2655"/>
        <v>#REF!</v>
      </c>
      <c r="AV831" s="122" t="e">
        <f t="shared" si="2655"/>
        <v>#REF!</v>
      </c>
      <c r="AW831" s="122" t="e">
        <f t="shared" si="2655"/>
        <v>#REF!</v>
      </c>
      <c r="AX831" s="122" t="e">
        <f t="shared" si="2655"/>
        <v>#REF!</v>
      </c>
      <c r="AY831" s="122" t="e">
        <f t="shared" si="2655"/>
        <v>#REF!</v>
      </c>
      <c r="AZ831" s="122" t="e">
        <f t="shared" si="2655"/>
        <v>#REF!</v>
      </c>
      <c r="BA831" s="89"/>
      <c r="BB831" s="124" t="e">
        <f t="shared" si="2581"/>
        <v>#REF!</v>
      </c>
      <c r="BC831" s="90" t="e">
        <f>BB831/BB792</f>
        <v>#REF!</v>
      </c>
      <c r="BD831" s="60"/>
      <c r="BE831" s="122">
        <f t="shared" si="2635"/>
        <v>0</v>
      </c>
      <c r="BF831" s="125">
        <f t="shared" si="2635"/>
        <v>0</v>
      </c>
      <c r="BG831" s="131">
        <f t="shared" si="2635"/>
        <v>-0.05</v>
      </c>
      <c r="BH831" s="127" t="e">
        <f>BH792</f>
        <v>#REF!</v>
      </c>
      <c r="BI831" s="128">
        <f t="shared" si="2636"/>
        <v>0</v>
      </c>
      <c r="BJ831" s="126">
        <f t="shared" si="2636"/>
        <v>0</v>
      </c>
      <c r="BK831" s="127">
        <f t="shared" si="2636"/>
        <v>0</v>
      </c>
      <c r="BL831" s="60"/>
      <c r="BM831" s="122" t="e">
        <f t="shared" ref="BM831:BX831" si="2656">((BM792*$G831*--(AND($BF831=0,$BG831=0))+$BF831+BM792*$BG831)*--(BM$3&gt;=$BH831))*(1+$BJ831*--(BM$3&gt;=$BK831))*--(IFERROR(MOD(MONTH(BM$3),$BI831),0)=0)</f>
        <v>#REF!</v>
      </c>
      <c r="BN831" s="122" t="e">
        <f t="shared" si="2656"/>
        <v>#REF!</v>
      </c>
      <c r="BO831" s="122" t="e">
        <f t="shared" si="2656"/>
        <v>#REF!</v>
      </c>
      <c r="BP831" s="122" t="e">
        <f t="shared" si="2656"/>
        <v>#REF!</v>
      </c>
      <c r="BQ831" s="122" t="e">
        <f t="shared" si="2656"/>
        <v>#REF!</v>
      </c>
      <c r="BR831" s="122" t="e">
        <f t="shared" si="2656"/>
        <v>#REF!</v>
      </c>
      <c r="BS831" s="122" t="e">
        <f t="shared" si="2656"/>
        <v>#REF!</v>
      </c>
      <c r="BT831" s="122" t="e">
        <f t="shared" si="2656"/>
        <v>#REF!</v>
      </c>
      <c r="BU831" s="122" t="e">
        <f t="shared" si="2656"/>
        <v>#REF!</v>
      </c>
      <c r="BV831" s="122" t="e">
        <f t="shared" si="2656"/>
        <v>#REF!</v>
      </c>
      <c r="BW831" s="122" t="e">
        <f t="shared" si="2656"/>
        <v>#REF!</v>
      </c>
      <c r="BX831" s="122" t="e">
        <f t="shared" si="2656"/>
        <v>#REF!</v>
      </c>
      <c r="BY831" s="89"/>
      <c r="BZ831" s="124" t="e">
        <f t="shared" si="2583"/>
        <v>#REF!</v>
      </c>
      <c r="CA831" s="90" t="e">
        <f>BZ831/BZ792</f>
        <v>#REF!</v>
      </c>
      <c r="CB831" s="60"/>
      <c r="CC831" s="122" t="e">
        <f t="shared" ref="CC831:CN831" si="2657">((CC792*$G831*--(AND($BF831=0,$BG831=0))+$BF831+CC792*$BG831)*--(CC$3&gt;=$BH831))*(1+$BJ831*--(CC$3&gt;=$BK831))*--(IFERROR(MOD(MONTH(CC$3),$BI831),0)=0)</f>
        <v>#REF!</v>
      </c>
      <c r="CD831" s="122" t="e">
        <f t="shared" si="2657"/>
        <v>#REF!</v>
      </c>
      <c r="CE831" s="122" t="e">
        <f t="shared" si="2657"/>
        <v>#REF!</v>
      </c>
      <c r="CF831" s="122" t="e">
        <f t="shared" si="2657"/>
        <v>#REF!</v>
      </c>
      <c r="CG831" s="122" t="e">
        <f t="shared" si="2657"/>
        <v>#REF!</v>
      </c>
      <c r="CH831" s="122" t="e">
        <f t="shared" si="2657"/>
        <v>#REF!</v>
      </c>
      <c r="CI831" s="122" t="e">
        <f t="shared" si="2657"/>
        <v>#REF!</v>
      </c>
      <c r="CJ831" s="122" t="e">
        <f t="shared" si="2657"/>
        <v>#REF!</v>
      </c>
      <c r="CK831" s="122" t="e">
        <f t="shared" si="2657"/>
        <v>#REF!</v>
      </c>
      <c r="CL831" s="122" t="e">
        <f t="shared" si="2657"/>
        <v>#REF!</v>
      </c>
      <c r="CM831" s="122" t="e">
        <f t="shared" si="2657"/>
        <v>#REF!</v>
      </c>
      <c r="CN831" s="122" t="e">
        <f t="shared" si="2657"/>
        <v>#REF!</v>
      </c>
      <c r="CO831" s="89"/>
      <c r="CP831" s="124" t="e">
        <f t="shared" si="2585"/>
        <v>#REF!</v>
      </c>
      <c r="CQ831" s="90" t="e">
        <f>CP831/CP792</f>
        <v>#REF!</v>
      </c>
    </row>
    <row r="832" spans="1:95" ht="10.5" customHeight="1" outlineLevel="1" x14ac:dyDescent="0.25">
      <c r="A832" s="70" t="str">
        <f t="shared" si="2624"/>
        <v>DespesaOutras despesas de pessoal</v>
      </c>
      <c r="B832" s="114" t="s">
        <v>53</v>
      </c>
      <c r="C832" s="78" t="s">
        <v>276</v>
      </c>
      <c r="D832" s="89" t="s">
        <v>116</v>
      </c>
      <c r="E832" s="89" t="e">
        <f>D790</f>
        <v>#REF!</v>
      </c>
      <c r="F832" s="89"/>
      <c r="G832" s="90">
        <v>-7.0425783454351586E-3</v>
      </c>
      <c r="H832" s="89"/>
      <c r="I832" s="122">
        <v>0</v>
      </c>
      <c r="J832" s="122">
        <v>0</v>
      </c>
      <c r="K832" s="122">
        <v>0</v>
      </c>
      <c r="L832" s="122">
        <v>0</v>
      </c>
      <c r="M832" s="122">
        <v>0</v>
      </c>
      <c r="N832" s="122">
        <v>0</v>
      </c>
      <c r="O832" s="122">
        <v>0</v>
      </c>
      <c r="P832" s="122">
        <v>0</v>
      </c>
      <c r="Q832" s="122">
        <v>0</v>
      </c>
      <c r="R832" s="122">
        <v>0</v>
      </c>
      <c r="S832" s="122">
        <v>0</v>
      </c>
      <c r="T832" s="122">
        <v>0</v>
      </c>
      <c r="U832" s="89"/>
      <c r="V832" s="124">
        <f t="shared" si="2577"/>
        <v>0</v>
      </c>
      <c r="W832" s="90" t="e">
        <f>V832/V792</f>
        <v>#REF!</v>
      </c>
      <c r="X832" s="60"/>
      <c r="Y832" s="122">
        <v>0</v>
      </c>
      <c r="Z832" s="122">
        <v>0</v>
      </c>
      <c r="AA832" s="122">
        <v>0</v>
      </c>
      <c r="AB832" s="122">
        <v>0</v>
      </c>
      <c r="AC832" s="122">
        <v>0</v>
      </c>
      <c r="AD832" s="122">
        <v>0</v>
      </c>
      <c r="AE832" s="122" t="e">
        <f t="shared" ref="AE832:AJ832" si="2658">((AE792*$G832*--(AND($BF832=0,$BG832=0))+$BF832+AE792*$BG832)*--(AE$3&gt;=$BH832))*(1+$BJ832*--(AE$3&gt;=$BK832))*--(IFERROR(MOD(MONTH(AE$3),$BI832),0)=0)</f>
        <v>#REF!</v>
      </c>
      <c r="AF832" s="122" t="e">
        <f t="shared" si="2658"/>
        <v>#REF!</v>
      </c>
      <c r="AG832" s="122" t="e">
        <f t="shared" si="2658"/>
        <v>#REF!</v>
      </c>
      <c r="AH832" s="122" t="e">
        <f t="shared" si="2658"/>
        <v>#REF!</v>
      </c>
      <c r="AI832" s="122" t="e">
        <f t="shared" si="2658"/>
        <v>#REF!</v>
      </c>
      <c r="AJ832" s="122" t="e">
        <f t="shared" si="2658"/>
        <v>#REF!</v>
      </c>
      <c r="AK832" s="89"/>
      <c r="AL832" s="124" t="e">
        <f t="shared" si="2579"/>
        <v>#REF!</v>
      </c>
      <c r="AM832" s="90" t="e">
        <f>AL832/AL792</f>
        <v>#REF!</v>
      </c>
      <c r="AN832" s="60" t="e">
        <f>D790&amp;D832</f>
        <v>#REF!</v>
      </c>
      <c r="AO832" s="122" t="e">
        <f t="shared" ref="AO832:AZ832" si="2659">((AO792*$G832*--(AND($BF832=0,$BG832=0))+$BF832+AO792*$BG832)*--(AO$3&gt;=$BH832))*(1+$BJ832*--(AO$3&gt;=$BK832))*--(IFERROR(MOD(MONTH(AO$3),$BI832),0)=0)</f>
        <v>#REF!</v>
      </c>
      <c r="AP832" s="122" t="e">
        <f t="shared" si="2659"/>
        <v>#REF!</v>
      </c>
      <c r="AQ832" s="122" t="e">
        <f t="shared" si="2659"/>
        <v>#REF!</v>
      </c>
      <c r="AR832" s="122" t="e">
        <f t="shared" si="2659"/>
        <v>#REF!</v>
      </c>
      <c r="AS832" s="122" t="e">
        <f t="shared" si="2659"/>
        <v>#REF!</v>
      </c>
      <c r="AT832" s="122" t="e">
        <f t="shared" si="2659"/>
        <v>#REF!</v>
      </c>
      <c r="AU832" s="122" t="e">
        <f t="shared" si="2659"/>
        <v>#REF!</v>
      </c>
      <c r="AV832" s="122" t="e">
        <f t="shared" si="2659"/>
        <v>#REF!</v>
      </c>
      <c r="AW832" s="122" t="e">
        <f t="shared" si="2659"/>
        <v>#REF!</v>
      </c>
      <c r="AX832" s="122" t="e">
        <f t="shared" si="2659"/>
        <v>#REF!</v>
      </c>
      <c r="AY832" s="122" t="e">
        <f t="shared" si="2659"/>
        <v>#REF!</v>
      </c>
      <c r="AZ832" s="122" t="e">
        <f t="shared" si="2659"/>
        <v>#REF!</v>
      </c>
      <c r="BA832" s="89"/>
      <c r="BB832" s="124" t="e">
        <f t="shared" si="2581"/>
        <v>#REF!</v>
      </c>
      <c r="BC832" s="90" t="e">
        <f>BB832/BB792</f>
        <v>#REF!</v>
      </c>
      <c r="BD832" s="60"/>
      <c r="BE832" s="122">
        <f t="shared" si="2635"/>
        <v>0</v>
      </c>
      <c r="BF832" s="125">
        <f t="shared" si="2635"/>
        <v>0</v>
      </c>
      <c r="BG832" s="126">
        <f t="shared" si="2635"/>
        <v>0</v>
      </c>
      <c r="BH832" s="127" t="e">
        <f>BH792</f>
        <v>#REF!</v>
      </c>
      <c r="BI832" s="128">
        <f t="shared" si="2636"/>
        <v>0</v>
      </c>
      <c r="BJ832" s="126">
        <f t="shared" si="2636"/>
        <v>0</v>
      </c>
      <c r="BK832" s="127">
        <f t="shared" si="2636"/>
        <v>0</v>
      </c>
      <c r="BL832" s="60"/>
      <c r="BM832" s="122" t="e">
        <f t="shared" ref="BM832:BX832" si="2660">((BM792*$G832*--(AND($BF832=0,$BG832=0))+$BF832+BM792*$BG832)*--(BM$3&gt;=$BH832))*(1+$BJ832*--(BM$3&gt;=$BK832))*--(IFERROR(MOD(MONTH(BM$3),$BI832),0)=0)</f>
        <v>#REF!</v>
      </c>
      <c r="BN832" s="122" t="e">
        <f t="shared" si="2660"/>
        <v>#REF!</v>
      </c>
      <c r="BO832" s="122" t="e">
        <f t="shared" si="2660"/>
        <v>#REF!</v>
      </c>
      <c r="BP832" s="122" t="e">
        <f t="shared" si="2660"/>
        <v>#REF!</v>
      </c>
      <c r="BQ832" s="122" t="e">
        <f t="shared" si="2660"/>
        <v>#REF!</v>
      </c>
      <c r="BR832" s="122" t="e">
        <f t="shared" si="2660"/>
        <v>#REF!</v>
      </c>
      <c r="BS832" s="122" t="e">
        <f t="shared" si="2660"/>
        <v>#REF!</v>
      </c>
      <c r="BT832" s="122" t="e">
        <f t="shared" si="2660"/>
        <v>#REF!</v>
      </c>
      <c r="BU832" s="122" t="e">
        <f t="shared" si="2660"/>
        <v>#REF!</v>
      </c>
      <c r="BV832" s="122" t="e">
        <f t="shared" si="2660"/>
        <v>#REF!</v>
      </c>
      <c r="BW832" s="122" t="e">
        <f t="shared" si="2660"/>
        <v>#REF!</v>
      </c>
      <c r="BX832" s="122" t="e">
        <f t="shared" si="2660"/>
        <v>#REF!</v>
      </c>
      <c r="BY832" s="89"/>
      <c r="BZ832" s="124" t="e">
        <f t="shared" si="2583"/>
        <v>#REF!</v>
      </c>
      <c r="CA832" s="90" t="e">
        <f>BZ832/BZ792</f>
        <v>#REF!</v>
      </c>
      <c r="CB832" s="60"/>
      <c r="CC832" s="122" t="e">
        <f t="shared" ref="CC832:CN832" si="2661">((CC792*$G832*--(AND($BF832=0,$BG832=0))+$BF832+CC792*$BG832)*--(CC$3&gt;=$BH832))*(1+$BJ832*--(CC$3&gt;=$BK832))*--(IFERROR(MOD(MONTH(CC$3),$BI832),0)=0)</f>
        <v>#REF!</v>
      </c>
      <c r="CD832" s="122" t="e">
        <f t="shared" si="2661"/>
        <v>#REF!</v>
      </c>
      <c r="CE832" s="122" t="e">
        <f t="shared" si="2661"/>
        <v>#REF!</v>
      </c>
      <c r="CF832" s="122" t="e">
        <f t="shared" si="2661"/>
        <v>#REF!</v>
      </c>
      <c r="CG832" s="122" t="e">
        <f t="shared" si="2661"/>
        <v>#REF!</v>
      </c>
      <c r="CH832" s="122" t="e">
        <f t="shared" si="2661"/>
        <v>#REF!</v>
      </c>
      <c r="CI832" s="122" t="e">
        <f t="shared" si="2661"/>
        <v>#REF!</v>
      </c>
      <c r="CJ832" s="122" t="e">
        <f t="shared" si="2661"/>
        <v>#REF!</v>
      </c>
      <c r="CK832" s="122" t="e">
        <f t="shared" si="2661"/>
        <v>#REF!</v>
      </c>
      <c r="CL832" s="122" t="e">
        <f t="shared" si="2661"/>
        <v>#REF!</v>
      </c>
      <c r="CM832" s="122" t="e">
        <f t="shared" si="2661"/>
        <v>#REF!</v>
      </c>
      <c r="CN832" s="122" t="e">
        <f t="shared" si="2661"/>
        <v>#REF!</v>
      </c>
      <c r="CO832" s="89"/>
      <c r="CP832" s="124" t="e">
        <f t="shared" si="2585"/>
        <v>#REF!</v>
      </c>
      <c r="CQ832" s="90" t="e">
        <f>CP832/CP792</f>
        <v>#REF!</v>
      </c>
    </row>
    <row r="833" spans="1:95" ht="10.5" customHeight="1" x14ac:dyDescent="0.25">
      <c r="A833" s="70" t="str">
        <f t="shared" si="2624"/>
        <v>DespesaPrestadores de Serviço</v>
      </c>
      <c r="B833" s="114" t="s">
        <v>53</v>
      </c>
      <c r="C833" s="70" t="s">
        <v>277</v>
      </c>
      <c r="D833" s="60" t="s">
        <v>117</v>
      </c>
      <c r="E833" s="60" t="e">
        <f>D790</f>
        <v>#REF!</v>
      </c>
      <c r="F833" s="60"/>
      <c r="G833" s="62">
        <v>0</v>
      </c>
      <c r="H833" s="60"/>
      <c r="I833" s="67">
        <v>0</v>
      </c>
      <c r="J833" s="67">
        <v>0</v>
      </c>
      <c r="K833" s="67">
        <v>0</v>
      </c>
      <c r="L833" s="67">
        <v>0</v>
      </c>
      <c r="M833" s="67">
        <v>0</v>
      </c>
      <c r="N833" s="67">
        <v>0</v>
      </c>
      <c r="O833" s="67">
        <v>0</v>
      </c>
      <c r="P833" s="67">
        <v>0</v>
      </c>
      <c r="Q833" s="67">
        <v>0</v>
      </c>
      <c r="R833" s="67">
        <v>0</v>
      </c>
      <c r="S833" s="67">
        <v>0</v>
      </c>
      <c r="T833" s="67">
        <v>0</v>
      </c>
      <c r="U833" s="60"/>
      <c r="V833" s="87">
        <f t="shared" si="2577"/>
        <v>0</v>
      </c>
      <c r="W833" s="62" t="e">
        <f>V833/V792</f>
        <v>#REF!</v>
      </c>
      <c r="X833" s="60"/>
      <c r="Y833" s="67">
        <v>0</v>
      </c>
      <c r="Z833" s="67">
        <v>0</v>
      </c>
      <c r="AA833" s="67">
        <v>0</v>
      </c>
      <c r="AB833" s="67">
        <v>0</v>
      </c>
      <c r="AC833" s="67">
        <v>0</v>
      </c>
      <c r="AD833" s="67">
        <v>0</v>
      </c>
      <c r="AE833" s="67" t="e">
        <f t="shared" ref="AE833:AJ833" si="2662">((AE792*$G833*--(AND($BF833=0,$BG833=0))+$BF833+AE792*$BG833)*--(AE$3&gt;=$BH833))*(1+$BJ833*--(AE$3&gt;=$BK833))*--(IFERROR(MOD(MONTH(AE$3),$BI833),0)=0)</f>
        <v>#REF!</v>
      </c>
      <c r="AF833" s="67" t="e">
        <f t="shared" si="2662"/>
        <v>#REF!</v>
      </c>
      <c r="AG833" s="67" t="e">
        <f t="shared" si="2662"/>
        <v>#REF!</v>
      </c>
      <c r="AH833" s="67" t="e">
        <f t="shared" si="2662"/>
        <v>#REF!</v>
      </c>
      <c r="AI833" s="67" t="e">
        <f t="shared" si="2662"/>
        <v>#REF!</v>
      </c>
      <c r="AJ833" s="67" t="e">
        <f t="shared" si="2662"/>
        <v>#REF!</v>
      </c>
      <c r="AK833" s="60"/>
      <c r="AL833" s="87" t="e">
        <f t="shared" si="2579"/>
        <v>#REF!</v>
      </c>
      <c r="AM833" s="62" t="e">
        <f>AL833/AL792</f>
        <v>#REF!</v>
      </c>
      <c r="AN833" s="60" t="e">
        <f>D790&amp;D833</f>
        <v>#REF!</v>
      </c>
      <c r="AO833" s="67" t="e">
        <f t="shared" ref="AO833:AZ833" si="2663">((AO792*$G833*--(AND($BF833=0,$BG833=0))+$BF833+AO792*$BG833)*--(AO$3&gt;=$BH833))*(1+$BJ833*--(AO$3&gt;=$BK833))*--(IFERROR(MOD(MONTH(AO$3),$BI833),0)=0)</f>
        <v>#REF!</v>
      </c>
      <c r="AP833" s="67" t="e">
        <f t="shared" si="2663"/>
        <v>#REF!</v>
      </c>
      <c r="AQ833" s="67" t="e">
        <f t="shared" si="2663"/>
        <v>#REF!</v>
      </c>
      <c r="AR833" s="67" t="e">
        <f t="shared" si="2663"/>
        <v>#REF!</v>
      </c>
      <c r="AS833" s="67" t="e">
        <f t="shared" si="2663"/>
        <v>#REF!</v>
      </c>
      <c r="AT833" s="67" t="e">
        <f t="shared" si="2663"/>
        <v>#REF!</v>
      </c>
      <c r="AU833" s="67" t="e">
        <f t="shared" si="2663"/>
        <v>#REF!</v>
      </c>
      <c r="AV833" s="67" t="e">
        <f t="shared" si="2663"/>
        <v>#REF!</v>
      </c>
      <c r="AW833" s="67" t="e">
        <f t="shared" si="2663"/>
        <v>#REF!</v>
      </c>
      <c r="AX833" s="67" t="e">
        <f t="shared" si="2663"/>
        <v>#REF!</v>
      </c>
      <c r="AY833" s="67" t="e">
        <f t="shared" si="2663"/>
        <v>#REF!</v>
      </c>
      <c r="AZ833" s="67" t="e">
        <f t="shared" si="2663"/>
        <v>#REF!</v>
      </c>
      <c r="BA833" s="60"/>
      <c r="BB833" s="87" t="e">
        <f t="shared" si="2581"/>
        <v>#REF!</v>
      </c>
      <c r="BC833" s="62" t="e">
        <f>BB833/BB792</f>
        <v>#REF!</v>
      </c>
      <c r="BD833" s="60"/>
      <c r="BE833" s="67">
        <f t="shared" si="2635"/>
        <v>0</v>
      </c>
      <c r="BF833" s="119">
        <f t="shared" si="2635"/>
        <v>0</v>
      </c>
      <c r="BG833" s="120">
        <f t="shared" si="2635"/>
        <v>0</v>
      </c>
      <c r="BH833" s="121" t="e">
        <f>BH792</f>
        <v>#REF!</v>
      </c>
      <c r="BI833" s="69">
        <f t="shared" si="2636"/>
        <v>0</v>
      </c>
      <c r="BJ833" s="120">
        <f t="shared" si="2636"/>
        <v>0</v>
      </c>
      <c r="BK833" s="121">
        <f t="shared" si="2636"/>
        <v>0</v>
      </c>
      <c r="BL833" s="60"/>
      <c r="BM833" s="67" t="e">
        <f t="shared" ref="BM833:BX833" si="2664">((BM792*$G833*--(AND($BF833=0,$BG833=0))+$BF833+BM792*$BG833)*--(BM$3&gt;=$BH833))*(1+$BJ833*--(BM$3&gt;=$BK833))*--(IFERROR(MOD(MONTH(BM$3),$BI833),0)=0)</f>
        <v>#REF!</v>
      </c>
      <c r="BN833" s="67" t="e">
        <f t="shared" si="2664"/>
        <v>#REF!</v>
      </c>
      <c r="BO833" s="67" t="e">
        <f t="shared" si="2664"/>
        <v>#REF!</v>
      </c>
      <c r="BP833" s="67" t="e">
        <f t="shared" si="2664"/>
        <v>#REF!</v>
      </c>
      <c r="BQ833" s="67" t="e">
        <f t="shared" si="2664"/>
        <v>#REF!</v>
      </c>
      <c r="BR833" s="67" t="e">
        <f t="shared" si="2664"/>
        <v>#REF!</v>
      </c>
      <c r="BS833" s="67" t="e">
        <f t="shared" si="2664"/>
        <v>#REF!</v>
      </c>
      <c r="BT833" s="67" t="e">
        <f t="shared" si="2664"/>
        <v>#REF!</v>
      </c>
      <c r="BU833" s="67" t="e">
        <f t="shared" si="2664"/>
        <v>#REF!</v>
      </c>
      <c r="BV833" s="67" t="e">
        <f t="shared" si="2664"/>
        <v>#REF!</v>
      </c>
      <c r="BW833" s="67" t="e">
        <f t="shared" si="2664"/>
        <v>#REF!</v>
      </c>
      <c r="BX833" s="67" t="e">
        <f t="shared" si="2664"/>
        <v>#REF!</v>
      </c>
      <c r="BY833" s="60"/>
      <c r="BZ833" s="87" t="e">
        <f t="shared" si="2583"/>
        <v>#REF!</v>
      </c>
      <c r="CA833" s="62" t="e">
        <f>BZ833/BZ792</f>
        <v>#REF!</v>
      </c>
      <c r="CB833" s="60"/>
      <c r="CC833" s="67" t="e">
        <f t="shared" ref="CC833:CN833" si="2665">((CC792*$G833*--(AND($BF833=0,$BG833=0))+$BF833+CC792*$BG833)*--(CC$3&gt;=$BH833))*(1+$BJ833*--(CC$3&gt;=$BK833))*--(IFERROR(MOD(MONTH(CC$3),$BI833),0)=0)</f>
        <v>#REF!</v>
      </c>
      <c r="CD833" s="67" t="e">
        <f t="shared" si="2665"/>
        <v>#REF!</v>
      </c>
      <c r="CE833" s="67" t="e">
        <f t="shared" si="2665"/>
        <v>#REF!</v>
      </c>
      <c r="CF833" s="67" t="e">
        <f t="shared" si="2665"/>
        <v>#REF!</v>
      </c>
      <c r="CG833" s="67" t="e">
        <f t="shared" si="2665"/>
        <v>#REF!</v>
      </c>
      <c r="CH833" s="67" t="e">
        <f t="shared" si="2665"/>
        <v>#REF!</v>
      </c>
      <c r="CI833" s="67" t="e">
        <f t="shared" si="2665"/>
        <v>#REF!</v>
      </c>
      <c r="CJ833" s="67" t="e">
        <f t="shared" si="2665"/>
        <v>#REF!</v>
      </c>
      <c r="CK833" s="67" t="e">
        <f t="shared" si="2665"/>
        <v>#REF!</v>
      </c>
      <c r="CL833" s="67" t="e">
        <f t="shared" si="2665"/>
        <v>#REF!</v>
      </c>
      <c r="CM833" s="67" t="e">
        <f t="shared" si="2665"/>
        <v>#REF!</v>
      </c>
      <c r="CN833" s="67" t="e">
        <f t="shared" si="2665"/>
        <v>#REF!</v>
      </c>
      <c r="CO833" s="60"/>
      <c r="CP833" s="87" t="e">
        <f t="shared" si="2585"/>
        <v>#REF!</v>
      </c>
      <c r="CQ833" s="62" t="e">
        <f>CP833/CP792</f>
        <v>#REF!</v>
      </c>
    </row>
    <row r="834" spans="1:95" ht="10.5" customHeight="1" x14ac:dyDescent="0.25">
      <c r="A834" s="70" t="str">
        <f t="shared" si="2624"/>
        <v>DespesaSistemas</v>
      </c>
      <c r="B834" s="114" t="s">
        <v>53</v>
      </c>
      <c r="C834" s="70"/>
      <c r="D834" s="60" t="s">
        <v>118</v>
      </c>
      <c r="E834" s="60" t="e">
        <f>D790</f>
        <v>#REF!</v>
      </c>
      <c r="F834" s="60"/>
      <c r="G834" s="62">
        <v>-1.398027183457151E-2</v>
      </c>
      <c r="H834" s="60"/>
      <c r="I834" s="67">
        <v>0</v>
      </c>
      <c r="J834" s="67">
        <v>0</v>
      </c>
      <c r="K834" s="67">
        <v>0</v>
      </c>
      <c r="L834" s="67">
        <v>0</v>
      </c>
      <c r="M834" s="67">
        <v>0</v>
      </c>
      <c r="N834" s="67">
        <v>0</v>
      </c>
      <c r="O834" s="67">
        <v>0</v>
      </c>
      <c r="P834" s="67">
        <v>0</v>
      </c>
      <c r="Q834" s="67">
        <v>0</v>
      </c>
      <c r="R834" s="67">
        <v>0</v>
      </c>
      <c r="S834" s="67">
        <v>0</v>
      </c>
      <c r="T834" s="67">
        <v>0</v>
      </c>
      <c r="U834" s="60"/>
      <c r="V834" s="87">
        <f t="shared" si="2577"/>
        <v>0</v>
      </c>
      <c r="W834" s="62" t="e">
        <f>V834/V792</f>
        <v>#REF!</v>
      </c>
      <c r="X834" s="60"/>
      <c r="Y834" s="67">
        <v>0</v>
      </c>
      <c r="Z834" s="67">
        <v>0</v>
      </c>
      <c r="AA834" s="67">
        <v>0</v>
      </c>
      <c r="AB834" s="67">
        <v>0</v>
      </c>
      <c r="AC834" s="67">
        <v>0</v>
      </c>
      <c r="AD834" s="67">
        <v>0</v>
      </c>
      <c r="AE834" s="67" t="e">
        <f t="shared" ref="AE834:AJ834" si="2666">SUM(AE835:AE836)</f>
        <v>#REF!</v>
      </c>
      <c r="AF834" s="67" t="e">
        <f t="shared" si="2666"/>
        <v>#REF!</v>
      </c>
      <c r="AG834" s="67" t="e">
        <f t="shared" si="2666"/>
        <v>#REF!</v>
      </c>
      <c r="AH834" s="67" t="e">
        <f t="shared" si="2666"/>
        <v>#REF!</v>
      </c>
      <c r="AI834" s="67" t="e">
        <f t="shared" si="2666"/>
        <v>#REF!</v>
      </c>
      <c r="AJ834" s="67" t="e">
        <f t="shared" si="2666"/>
        <v>#REF!</v>
      </c>
      <c r="AK834" s="60"/>
      <c r="AL834" s="87" t="e">
        <f t="shared" si="2579"/>
        <v>#REF!</v>
      </c>
      <c r="AM834" s="62" t="e">
        <f>AL834/AL792</f>
        <v>#REF!</v>
      </c>
      <c r="AN834" s="60" t="e">
        <f>D790&amp;D834</f>
        <v>#REF!</v>
      </c>
      <c r="AO834" s="67" t="e">
        <f t="shared" ref="AO834:AZ834" si="2667">SUM(AO835:AO836)</f>
        <v>#REF!</v>
      </c>
      <c r="AP834" s="67" t="e">
        <f t="shared" si="2667"/>
        <v>#REF!</v>
      </c>
      <c r="AQ834" s="67" t="e">
        <f t="shared" si="2667"/>
        <v>#REF!</v>
      </c>
      <c r="AR834" s="67" t="e">
        <f t="shared" si="2667"/>
        <v>#REF!</v>
      </c>
      <c r="AS834" s="67" t="e">
        <f t="shared" si="2667"/>
        <v>#REF!</v>
      </c>
      <c r="AT834" s="67" t="e">
        <f t="shared" si="2667"/>
        <v>#REF!</v>
      </c>
      <c r="AU834" s="67" t="e">
        <f t="shared" si="2667"/>
        <v>#REF!</v>
      </c>
      <c r="AV834" s="67" t="e">
        <f t="shared" si="2667"/>
        <v>#REF!</v>
      </c>
      <c r="AW834" s="67" t="e">
        <f t="shared" si="2667"/>
        <v>#REF!</v>
      </c>
      <c r="AX834" s="67" t="e">
        <f t="shared" si="2667"/>
        <v>#REF!</v>
      </c>
      <c r="AY834" s="67" t="e">
        <f t="shared" si="2667"/>
        <v>#REF!</v>
      </c>
      <c r="AZ834" s="67" t="e">
        <f t="shared" si="2667"/>
        <v>#REF!</v>
      </c>
      <c r="BA834" s="60"/>
      <c r="BB834" s="87" t="e">
        <f t="shared" si="2581"/>
        <v>#REF!</v>
      </c>
      <c r="BC834" s="62" t="e">
        <f>BB834/BB792</f>
        <v>#REF!</v>
      </c>
      <c r="BD834" s="60"/>
      <c r="BE834" s="67">
        <f t="shared" si="2635"/>
        <v>0</v>
      </c>
      <c r="BF834" s="119">
        <f t="shared" si="2635"/>
        <v>0</v>
      </c>
      <c r="BG834" s="120">
        <f t="shared" si="2635"/>
        <v>0</v>
      </c>
      <c r="BH834" s="121" t="e">
        <f>BH792</f>
        <v>#REF!</v>
      </c>
      <c r="BI834" s="119">
        <f t="shared" si="2636"/>
        <v>0</v>
      </c>
      <c r="BJ834" s="120">
        <f t="shared" si="2636"/>
        <v>0</v>
      </c>
      <c r="BK834" s="121">
        <f t="shared" si="2636"/>
        <v>0</v>
      </c>
      <c r="BL834" s="60"/>
      <c r="BM834" s="67" t="e">
        <f t="shared" ref="BM834:BX834" si="2668">SUM(BM835:BM836)</f>
        <v>#REF!</v>
      </c>
      <c r="BN834" s="67" t="e">
        <f t="shared" si="2668"/>
        <v>#REF!</v>
      </c>
      <c r="BO834" s="67" t="e">
        <f t="shared" si="2668"/>
        <v>#REF!</v>
      </c>
      <c r="BP834" s="67" t="e">
        <f t="shared" si="2668"/>
        <v>#REF!</v>
      </c>
      <c r="BQ834" s="67" t="e">
        <f t="shared" si="2668"/>
        <v>#REF!</v>
      </c>
      <c r="BR834" s="67" t="e">
        <f t="shared" si="2668"/>
        <v>#REF!</v>
      </c>
      <c r="BS834" s="67" t="e">
        <f t="shared" si="2668"/>
        <v>#REF!</v>
      </c>
      <c r="BT834" s="67" t="e">
        <f t="shared" si="2668"/>
        <v>#REF!</v>
      </c>
      <c r="BU834" s="67" t="e">
        <f t="shared" si="2668"/>
        <v>#REF!</v>
      </c>
      <c r="BV834" s="67" t="e">
        <f t="shared" si="2668"/>
        <v>#REF!</v>
      </c>
      <c r="BW834" s="67" t="e">
        <f t="shared" si="2668"/>
        <v>#REF!</v>
      </c>
      <c r="BX834" s="67" t="e">
        <f t="shared" si="2668"/>
        <v>#REF!</v>
      </c>
      <c r="BY834" s="60"/>
      <c r="BZ834" s="87" t="e">
        <f t="shared" si="2583"/>
        <v>#REF!</v>
      </c>
      <c r="CA834" s="62" t="e">
        <f>BZ834/BZ792</f>
        <v>#REF!</v>
      </c>
      <c r="CB834" s="60"/>
      <c r="CC834" s="67" t="e">
        <f t="shared" ref="CC834:CN834" si="2669">SUM(CC835:CC836)</f>
        <v>#REF!</v>
      </c>
      <c r="CD834" s="67" t="e">
        <f t="shared" si="2669"/>
        <v>#REF!</v>
      </c>
      <c r="CE834" s="67" t="e">
        <f t="shared" si="2669"/>
        <v>#REF!</v>
      </c>
      <c r="CF834" s="67" t="e">
        <f t="shared" si="2669"/>
        <v>#REF!</v>
      </c>
      <c r="CG834" s="67" t="e">
        <f t="shared" si="2669"/>
        <v>#REF!</v>
      </c>
      <c r="CH834" s="67" t="e">
        <f t="shared" si="2669"/>
        <v>#REF!</v>
      </c>
      <c r="CI834" s="67" t="e">
        <f t="shared" si="2669"/>
        <v>#REF!</v>
      </c>
      <c r="CJ834" s="67" t="e">
        <f t="shared" si="2669"/>
        <v>#REF!</v>
      </c>
      <c r="CK834" s="67" t="e">
        <f t="shared" si="2669"/>
        <v>#REF!</v>
      </c>
      <c r="CL834" s="67" t="e">
        <f t="shared" si="2669"/>
        <v>#REF!</v>
      </c>
      <c r="CM834" s="67" t="e">
        <f t="shared" si="2669"/>
        <v>#REF!</v>
      </c>
      <c r="CN834" s="67" t="e">
        <f t="shared" si="2669"/>
        <v>#REF!</v>
      </c>
      <c r="CO834" s="60"/>
      <c r="CP834" s="87" t="e">
        <f t="shared" si="2585"/>
        <v>#REF!</v>
      </c>
      <c r="CQ834" s="62" t="e">
        <f>CP834/CP792</f>
        <v>#REF!</v>
      </c>
    </row>
    <row r="835" spans="1:95" ht="10.5" customHeight="1" outlineLevel="1" x14ac:dyDescent="0.25">
      <c r="A835" s="70" t="str">
        <f t="shared" si="2624"/>
        <v>DespesaERP</v>
      </c>
      <c r="B835" s="114" t="s">
        <v>53</v>
      </c>
      <c r="C835" s="70" t="s">
        <v>278</v>
      </c>
      <c r="D835" s="79" t="s">
        <v>119</v>
      </c>
      <c r="E835" s="79" t="e">
        <f>D790</f>
        <v>#REF!</v>
      </c>
      <c r="F835" s="79"/>
      <c r="G835" s="85">
        <v>-1.398027183457151E-2</v>
      </c>
      <c r="H835" s="79"/>
      <c r="I835" s="94">
        <v>0</v>
      </c>
      <c r="J835" s="94">
        <v>0</v>
      </c>
      <c r="K835" s="94">
        <v>0</v>
      </c>
      <c r="L835" s="94">
        <v>0</v>
      </c>
      <c r="M835" s="94">
        <v>0</v>
      </c>
      <c r="N835" s="94">
        <v>0</v>
      </c>
      <c r="O835" s="94">
        <v>0</v>
      </c>
      <c r="P835" s="94">
        <v>0</v>
      </c>
      <c r="Q835" s="94">
        <v>0</v>
      </c>
      <c r="R835" s="94">
        <v>0</v>
      </c>
      <c r="S835" s="94">
        <v>0</v>
      </c>
      <c r="T835" s="94">
        <v>0</v>
      </c>
      <c r="U835" s="79"/>
      <c r="V835" s="80">
        <f t="shared" si="2577"/>
        <v>0</v>
      </c>
      <c r="W835" s="85" t="e">
        <f>V835/V792</f>
        <v>#REF!</v>
      </c>
      <c r="X835" s="60"/>
      <c r="Y835" s="94">
        <v>0</v>
      </c>
      <c r="Z835" s="94">
        <v>0</v>
      </c>
      <c r="AA835" s="94">
        <v>0</v>
      </c>
      <c r="AB835" s="94">
        <v>0</v>
      </c>
      <c r="AC835" s="94">
        <v>0</v>
      </c>
      <c r="AD835" s="94">
        <v>0</v>
      </c>
      <c r="AE835" s="94" t="e">
        <f t="shared" ref="AE835:AJ835" si="2670">((AE792*$G835*--(AND($BF835=0,$BG835=0))+$BF835+AE792*$BG835)*--(AE$3&gt;=$BH835))*(1+$BJ835*--(AE$3&gt;=$BK835))*--(IFERROR(MOD(MONTH(AE$3),$BI835),0)=0)</f>
        <v>#REF!</v>
      </c>
      <c r="AF835" s="94" t="e">
        <f t="shared" si="2670"/>
        <v>#REF!</v>
      </c>
      <c r="AG835" s="94" t="e">
        <f t="shared" si="2670"/>
        <v>#REF!</v>
      </c>
      <c r="AH835" s="94" t="e">
        <f t="shared" si="2670"/>
        <v>#REF!</v>
      </c>
      <c r="AI835" s="94" t="e">
        <f t="shared" si="2670"/>
        <v>#REF!</v>
      </c>
      <c r="AJ835" s="94" t="e">
        <f t="shared" si="2670"/>
        <v>#REF!</v>
      </c>
      <c r="AK835" s="79"/>
      <c r="AL835" s="80" t="e">
        <f t="shared" si="2579"/>
        <v>#REF!</v>
      </c>
      <c r="AM835" s="85" t="e">
        <f>AL835/AL792</f>
        <v>#REF!</v>
      </c>
      <c r="AN835" s="60" t="e">
        <f>D790&amp;D835</f>
        <v>#REF!</v>
      </c>
      <c r="AO835" s="94" t="e">
        <f t="shared" ref="AO835:AZ835" si="2671">((AO792*$G835*--(AND($BF835=0,$BG835=0))+$BF835+AO792*$BG835)*--(AO$3&gt;=$BH835))*(1+$BJ835*--(AO$3&gt;=$BK835))*--(IFERROR(MOD(MONTH(AO$3),$BI835),0)=0)</f>
        <v>#REF!</v>
      </c>
      <c r="AP835" s="94" t="e">
        <f t="shared" si="2671"/>
        <v>#REF!</v>
      </c>
      <c r="AQ835" s="94" t="e">
        <f t="shared" si="2671"/>
        <v>#REF!</v>
      </c>
      <c r="AR835" s="94" t="e">
        <f t="shared" si="2671"/>
        <v>#REF!</v>
      </c>
      <c r="AS835" s="94" t="e">
        <f t="shared" si="2671"/>
        <v>#REF!</v>
      </c>
      <c r="AT835" s="94" t="e">
        <f t="shared" si="2671"/>
        <v>#REF!</v>
      </c>
      <c r="AU835" s="94" t="e">
        <f t="shared" si="2671"/>
        <v>#REF!</v>
      </c>
      <c r="AV835" s="94" t="e">
        <f t="shared" si="2671"/>
        <v>#REF!</v>
      </c>
      <c r="AW835" s="94" t="e">
        <f t="shared" si="2671"/>
        <v>#REF!</v>
      </c>
      <c r="AX835" s="94" t="e">
        <f t="shared" si="2671"/>
        <v>#REF!</v>
      </c>
      <c r="AY835" s="94" t="e">
        <f t="shared" si="2671"/>
        <v>#REF!</v>
      </c>
      <c r="AZ835" s="94" t="e">
        <f t="shared" si="2671"/>
        <v>#REF!</v>
      </c>
      <c r="BA835" s="79"/>
      <c r="BB835" s="80" t="e">
        <f t="shared" si="2581"/>
        <v>#REF!</v>
      </c>
      <c r="BC835" s="85" t="e">
        <f>BB835/BB792</f>
        <v>#REF!</v>
      </c>
      <c r="BD835" s="60"/>
      <c r="BE835" s="94" t="str">
        <f t="shared" si="2635"/>
        <v>Omie</v>
      </c>
      <c r="BF835" s="115">
        <f t="shared" si="2635"/>
        <v>-669</v>
      </c>
      <c r="BG835" s="112">
        <f t="shared" si="2635"/>
        <v>0</v>
      </c>
      <c r="BH835" s="111" t="e">
        <f>BH792</f>
        <v>#REF!</v>
      </c>
      <c r="BI835" s="115">
        <f t="shared" si="2636"/>
        <v>0</v>
      </c>
      <c r="BJ835" s="112">
        <f t="shared" si="2636"/>
        <v>0</v>
      </c>
      <c r="BK835" s="111">
        <f t="shared" si="2636"/>
        <v>0</v>
      </c>
      <c r="BL835" s="60"/>
      <c r="BM835" s="94" t="e">
        <f t="shared" ref="BM835:BX835" si="2672">((BM792*$G835*--(AND($BF835=0,$BG835=0))+$BF835+BM792*$BG835)*--(BM$3&gt;=$BH835))*(1+$BJ835*--(BM$3&gt;=$BK835))*--(IFERROR(MOD(MONTH(BM$3),$BI835),0)=0)</f>
        <v>#REF!</v>
      </c>
      <c r="BN835" s="94" t="e">
        <f t="shared" si="2672"/>
        <v>#REF!</v>
      </c>
      <c r="BO835" s="94" t="e">
        <f t="shared" si="2672"/>
        <v>#REF!</v>
      </c>
      <c r="BP835" s="94" t="e">
        <f t="shared" si="2672"/>
        <v>#REF!</v>
      </c>
      <c r="BQ835" s="94" t="e">
        <f t="shared" si="2672"/>
        <v>#REF!</v>
      </c>
      <c r="BR835" s="94" t="e">
        <f t="shared" si="2672"/>
        <v>#REF!</v>
      </c>
      <c r="BS835" s="94" t="e">
        <f t="shared" si="2672"/>
        <v>#REF!</v>
      </c>
      <c r="BT835" s="94" t="e">
        <f t="shared" si="2672"/>
        <v>#REF!</v>
      </c>
      <c r="BU835" s="94" t="e">
        <f t="shared" si="2672"/>
        <v>#REF!</v>
      </c>
      <c r="BV835" s="94" t="e">
        <f t="shared" si="2672"/>
        <v>#REF!</v>
      </c>
      <c r="BW835" s="94" t="e">
        <f t="shared" si="2672"/>
        <v>#REF!</v>
      </c>
      <c r="BX835" s="94" t="e">
        <f t="shared" si="2672"/>
        <v>#REF!</v>
      </c>
      <c r="BY835" s="79"/>
      <c r="BZ835" s="80" t="e">
        <f t="shared" si="2583"/>
        <v>#REF!</v>
      </c>
      <c r="CA835" s="85" t="e">
        <f>BZ835/BZ792</f>
        <v>#REF!</v>
      </c>
      <c r="CB835" s="60"/>
      <c r="CC835" s="94" t="e">
        <f t="shared" ref="CC835:CN835" si="2673">((CC792*$G835*--(AND($BF835=0,$BG835=0))+$BF835+CC792*$BG835)*--(CC$3&gt;=$BH835))*(1+$BJ835*--(CC$3&gt;=$BK835))*--(IFERROR(MOD(MONTH(CC$3),$BI835),0)=0)</f>
        <v>#REF!</v>
      </c>
      <c r="CD835" s="94" t="e">
        <f t="shared" si="2673"/>
        <v>#REF!</v>
      </c>
      <c r="CE835" s="94" t="e">
        <f t="shared" si="2673"/>
        <v>#REF!</v>
      </c>
      <c r="CF835" s="94" t="e">
        <f t="shared" si="2673"/>
        <v>#REF!</v>
      </c>
      <c r="CG835" s="94" t="e">
        <f t="shared" si="2673"/>
        <v>#REF!</v>
      </c>
      <c r="CH835" s="94" t="e">
        <f t="shared" si="2673"/>
        <v>#REF!</v>
      </c>
      <c r="CI835" s="94" t="e">
        <f t="shared" si="2673"/>
        <v>#REF!</v>
      </c>
      <c r="CJ835" s="94" t="e">
        <f t="shared" si="2673"/>
        <v>#REF!</v>
      </c>
      <c r="CK835" s="94" t="e">
        <f t="shared" si="2673"/>
        <v>#REF!</v>
      </c>
      <c r="CL835" s="94" t="e">
        <f t="shared" si="2673"/>
        <v>#REF!</v>
      </c>
      <c r="CM835" s="94" t="e">
        <f t="shared" si="2673"/>
        <v>#REF!</v>
      </c>
      <c r="CN835" s="94" t="e">
        <f t="shared" si="2673"/>
        <v>#REF!</v>
      </c>
      <c r="CO835" s="79"/>
      <c r="CP835" s="80" t="e">
        <f t="shared" si="2585"/>
        <v>#REF!</v>
      </c>
      <c r="CQ835" s="85" t="e">
        <f>CP835/CP792</f>
        <v>#REF!</v>
      </c>
    </row>
    <row r="836" spans="1:95" ht="10.5" customHeight="1" outlineLevel="1" x14ac:dyDescent="0.25">
      <c r="A836" s="70" t="str">
        <f t="shared" si="2624"/>
        <v>DespesaConciliação contas a receber</v>
      </c>
      <c r="B836" s="114" t="s">
        <v>53</v>
      </c>
      <c r="C836" s="70"/>
      <c r="D836" s="79" t="s">
        <v>138</v>
      </c>
      <c r="E836" s="79" t="e">
        <f>D790</f>
        <v>#REF!</v>
      </c>
      <c r="F836" s="79"/>
      <c r="G836" s="85">
        <v>0</v>
      </c>
      <c r="H836" s="79"/>
      <c r="I836" s="94">
        <v>0</v>
      </c>
      <c r="J836" s="94">
        <v>0</v>
      </c>
      <c r="K836" s="94">
        <v>0</v>
      </c>
      <c r="L836" s="94">
        <v>0</v>
      </c>
      <c r="M836" s="94">
        <v>0</v>
      </c>
      <c r="N836" s="94">
        <v>0</v>
      </c>
      <c r="O836" s="94">
        <v>0</v>
      </c>
      <c r="P836" s="94">
        <v>0</v>
      </c>
      <c r="Q836" s="94">
        <v>0</v>
      </c>
      <c r="R836" s="94">
        <v>0</v>
      </c>
      <c r="S836" s="94">
        <v>0</v>
      </c>
      <c r="T836" s="94">
        <v>0</v>
      </c>
      <c r="U836" s="79"/>
      <c r="V836" s="80">
        <f t="shared" si="2577"/>
        <v>0</v>
      </c>
      <c r="W836" s="85" t="e">
        <f>V836/V792</f>
        <v>#REF!</v>
      </c>
      <c r="X836" s="60"/>
      <c r="Y836" s="94">
        <v>0</v>
      </c>
      <c r="Z836" s="94">
        <v>0</v>
      </c>
      <c r="AA836" s="94">
        <v>0</v>
      </c>
      <c r="AB836" s="94">
        <v>0</v>
      </c>
      <c r="AC836" s="94">
        <v>0</v>
      </c>
      <c r="AD836" s="94">
        <v>0</v>
      </c>
      <c r="AE836" s="94" t="e">
        <f t="shared" ref="AE836:AJ836" si="2674">((AE792*$G836*--(AND($BF836=0,$BG836=0))+$BF836+AE792*$BG836)*--(AE$3&gt;=$BH836))*(1+$BJ836*--(AE$3&gt;=$BK836))*--(IFERROR(MOD(MONTH(AE$3),$BI836),0)=0)</f>
        <v>#REF!</v>
      </c>
      <c r="AF836" s="94" t="e">
        <f t="shared" si="2674"/>
        <v>#REF!</v>
      </c>
      <c r="AG836" s="94" t="e">
        <f t="shared" si="2674"/>
        <v>#REF!</v>
      </c>
      <c r="AH836" s="94" t="e">
        <f t="shared" si="2674"/>
        <v>#REF!</v>
      </c>
      <c r="AI836" s="94" t="e">
        <f t="shared" si="2674"/>
        <v>#REF!</v>
      </c>
      <c r="AJ836" s="94" t="e">
        <f t="shared" si="2674"/>
        <v>#REF!</v>
      </c>
      <c r="AK836" s="79"/>
      <c r="AL836" s="80" t="e">
        <f t="shared" si="2579"/>
        <v>#REF!</v>
      </c>
      <c r="AM836" s="85" t="e">
        <f>AL836/AL792</f>
        <v>#REF!</v>
      </c>
      <c r="AN836" s="60" t="e">
        <f>D790&amp;D836</f>
        <v>#REF!</v>
      </c>
      <c r="AO836" s="94" t="e">
        <f t="shared" ref="AO836:AZ836" si="2675">((AO792*$G836*--(AND($BF836=0,$BG836=0))+$BF836+AO792*$BG836)*--(AO$3&gt;=$BH836))*(1+$BJ836*--(AO$3&gt;=$BK836))*--(IFERROR(MOD(MONTH(AO$3),$BI836),0)=0)</f>
        <v>#REF!</v>
      </c>
      <c r="AP836" s="94" t="e">
        <f t="shared" si="2675"/>
        <v>#REF!</v>
      </c>
      <c r="AQ836" s="94" t="e">
        <f t="shared" si="2675"/>
        <v>#REF!</v>
      </c>
      <c r="AR836" s="94" t="e">
        <f t="shared" si="2675"/>
        <v>#REF!</v>
      </c>
      <c r="AS836" s="94" t="e">
        <f t="shared" si="2675"/>
        <v>#REF!</v>
      </c>
      <c r="AT836" s="94" t="e">
        <f t="shared" si="2675"/>
        <v>#REF!</v>
      </c>
      <c r="AU836" s="94" t="e">
        <f t="shared" si="2675"/>
        <v>#REF!</v>
      </c>
      <c r="AV836" s="94" t="e">
        <f t="shared" si="2675"/>
        <v>#REF!</v>
      </c>
      <c r="AW836" s="94" t="e">
        <f t="shared" si="2675"/>
        <v>#REF!</v>
      </c>
      <c r="AX836" s="94" t="e">
        <f t="shared" si="2675"/>
        <v>#REF!</v>
      </c>
      <c r="AY836" s="94" t="e">
        <f t="shared" si="2675"/>
        <v>#REF!</v>
      </c>
      <c r="AZ836" s="94" t="e">
        <f t="shared" si="2675"/>
        <v>#REF!</v>
      </c>
      <c r="BA836" s="79"/>
      <c r="BB836" s="80" t="e">
        <f t="shared" si="2581"/>
        <v>#REF!</v>
      </c>
      <c r="BC836" s="85" t="e">
        <f>BB836/BB792</f>
        <v>#REF!</v>
      </c>
      <c r="BD836" s="60"/>
      <c r="BE836" s="94" t="str">
        <f t="shared" si="2635"/>
        <v>Corte de custo</v>
      </c>
      <c r="BF836" s="115">
        <f t="shared" si="2635"/>
        <v>0</v>
      </c>
      <c r="BG836" s="112">
        <f t="shared" si="2635"/>
        <v>0</v>
      </c>
      <c r="BH836" s="111" t="e">
        <f>BH792</f>
        <v>#REF!</v>
      </c>
      <c r="BI836" s="115">
        <f t="shared" si="2636"/>
        <v>0</v>
      </c>
      <c r="BJ836" s="112">
        <f t="shared" si="2636"/>
        <v>0</v>
      </c>
      <c r="BK836" s="111">
        <f t="shared" si="2636"/>
        <v>0</v>
      </c>
      <c r="BL836" s="60"/>
      <c r="BM836" s="94" t="e">
        <f t="shared" ref="BM836:BX836" si="2676">((BM792*$G836*--(AND($BF836=0,$BG836=0))+$BF836+BM792*$BG836)*--(BM$3&gt;=$BH836))*(1+$BJ836*--(BM$3&gt;=$BK836))*--(IFERROR(MOD(MONTH(BM$3),$BI836),0)=0)</f>
        <v>#REF!</v>
      </c>
      <c r="BN836" s="94" t="e">
        <f t="shared" si="2676"/>
        <v>#REF!</v>
      </c>
      <c r="BO836" s="94" t="e">
        <f t="shared" si="2676"/>
        <v>#REF!</v>
      </c>
      <c r="BP836" s="94" t="e">
        <f t="shared" si="2676"/>
        <v>#REF!</v>
      </c>
      <c r="BQ836" s="94" t="e">
        <f t="shared" si="2676"/>
        <v>#REF!</v>
      </c>
      <c r="BR836" s="94" t="e">
        <f t="shared" si="2676"/>
        <v>#REF!</v>
      </c>
      <c r="BS836" s="94" t="e">
        <f t="shared" si="2676"/>
        <v>#REF!</v>
      </c>
      <c r="BT836" s="94" t="e">
        <f t="shared" si="2676"/>
        <v>#REF!</v>
      </c>
      <c r="BU836" s="94" t="e">
        <f t="shared" si="2676"/>
        <v>#REF!</v>
      </c>
      <c r="BV836" s="94" t="e">
        <f t="shared" si="2676"/>
        <v>#REF!</v>
      </c>
      <c r="BW836" s="94" t="e">
        <f t="shared" si="2676"/>
        <v>#REF!</v>
      </c>
      <c r="BX836" s="94" t="e">
        <f t="shared" si="2676"/>
        <v>#REF!</v>
      </c>
      <c r="BY836" s="79"/>
      <c r="BZ836" s="80" t="e">
        <f t="shared" si="2583"/>
        <v>#REF!</v>
      </c>
      <c r="CA836" s="85" t="e">
        <f>BZ836/BZ792</f>
        <v>#REF!</v>
      </c>
      <c r="CB836" s="60"/>
      <c r="CC836" s="94" t="e">
        <f t="shared" ref="CC836:CN836" si="2677">((CC792*$G836*--(AND($BF836=0,$BG836=0))+$BF836+CC792*$BG836)*--(CC$3&gt;=$BH836))*(1+$BJ836*--(CC$3&gt;=$BK836))*--(IFERROR(MOD(MONTH(CC$3),$BI836),0)=0)</f>
        <v>#REF!</v>
      </c>
      <c r="CD836" s="94" t="e">
        <f t="shared" si="2677"/>
        <v>#REF!</v>
      </c>
      <c r="CE836" s="94" t="e">
        <f t="shared" si="2677"/>
        <v>#REF!</v>
      </c>
      <c r="CF836" s="94" t="e">
        <f t="shared" si="2677"/>
        <v>#REF!</v>
      </c>
      <c r="CG836" s="94" t="e">
        <f t="shared" si="2677"/>
        <v>#REF!</v>
      </c>
      <c r="CH836" s="94" t="e">
        <f t="shared" si="2677"/>
        <v>#REF!</v>
      </c>
      <c r="CI836" s="94" t="e">
        <f t="shared" si="2677"/>
        <v>#REF!</v>
      </c>
      <c r="CJ836" s="94" t="e">
        <f t="shared" si="2677"/>
        <v>#REF!</v>
      </c>
      <c r="CK836" s="94" t="e">
        <f t="shared" si="2677"/>
        <v>#REF!</v>
      </c>
      <c r="CL836" s="94" t="e">
        <f t="shared" si="2677"/>
        <v>#REF!</v>
      </c>
      <c r="CM836" s="94" t="e">
        <f t="shared" si="2677"/>
        <v>#REF!</v>
      </c>
      <c r="CN836" s="94" t="e">
        <f t="shared" si="2677"/>
        <v>#REF!</v>
      </c>
      <c r="CO836" s="79"/>
      <c r="CP836" s="80" t="e">
        <f t="shared" si="2585"/>
        <v>#REF!</v>
      </c>
      <c r="CQ836" s="85" t="e">
        <f>CP836/CP792</f>
        <v>#REF!</v>
      </c>
    </row>
    <row r="837" spans="1:95" ht="10.5" customHeight="1" x14ac:dyDescent="0.25">
      <c r="A837" s="70" t="str">
        <f t="shared" si="2624"/>
        <v>DespesaServiços contratados</v>
      </c>
      <c r="B837" s="114" t="s">
        <v>53</v>
      </c>
      <c r="C837" s="70"/>
      <c r="D837" s="60" t="s">
        <v>131</v>
      </c>
      <c r="E837" s="60" t="e">
        <f>D790</f>
        <v>#REF!</v>
      </c>
      <c r="F837" s="60"/>
      <c r="G837" s="62">
        <v>-1.15366778420781E-2</v>
      </c>
      <c r="H837" s="60"/>
      <c r="I837" s="67">
        <v>0</v>
      </c>
      <c r="J837" s="67">
        <v>0</v>
      </c>
      <c r="K837" s="67">
        <v>0</v>
      </c>
      <c r="L837" s="67">
        <v>0</v>
      </c>
      <c r="M837" s="67">
        <v>0</v>
      </c>
      <c r="N837" s="67">
        <v>0</v>
      </c>
      <c r="O837" s="67">
        <v>0</v>
      </c>
      <c r="P837" s="67">
        <v>0</v>
      </c>
      <c r="Q837" s="67">
        <v>0</v>
      </c>
      <c r="R837" s="67">
        <v>0</v>
      </c>
      <c r="S837" s="67">
        <v>0</v>
      </c>
      <c r="T837" s="67">
        <v>0</v>
      </c>
      <c r="U837" s="60"/>
      <c r="V837" s="87">
        <f t="shared" si="2577"/>
        <v>0</v>
      </c>
      <c r="W837" s="62" t="e">
        <f>V837/V792</f>
        <v>#REF!</v>
      </c>
      <c r="X837" s="60"/>
      <c r="Y837" s="67">
        <v>0</v>
      </c>
      <c r="Z837" s="67">
        <v>0</v>
      </c>
      <c r="AA837" s="67">
        <v>0</v>
      </c>
      <c r="AB837" s="67">
        <v>0</v>
      </c>
      <c r="AC837" s="67">
        <v>0</v>
      </c>
      <c r="AD837" s="67">
        <v>0</v>
      </c>
      <c r="AE837" s="67" t="e">
        <f t="shared" ref="AE837:AJ837" si="2678">SUM(AE838:AE840)</f>
        <v>#REF!</v>
      </c>
      <c r="AF837" s="67" t="e">
        <f t="shared" si="2678"/>
        <v>#REF!</v>
      </c>
      <c r="AG837" s="67" t="e">
        <f t="shared" si="2678"/>
        <v>#REF!</v>
      </c>
      <c r="AH837" s="67" t="e">
        <f t="shared" si="2678"/>
        <v>#REF!</v>
      </c>
      <c r="AI837" s="67" t="e">
        <f t="shared" si="2678"/>
        <v>#REF!</v>
      </c>
      <c r="AJ837" s="67" t="e">
        <f t="shared" si="2678"/>
        <v>#REF!</v>
      </c>
      <c r="AK837" s="60"/>
      <c r="AL837" s="87" t="e">
        <f t="shared" si="2579"/>
        <v>#REF!</v>
      </c>
      <c r="AM837" s="62" t="e">
        <f>AL837/AL792</f>
        <v>#REF!</v>
      </c>
      <c r="AN837" s="60" t="e">
        <f>D790&amp;D837</f>
        <v>#REF!</v>
      </c>
      <c r="AO837" s="67" t="e">
        <f t="shared" ref="AO837:AZ837" si="2679">SUM(AO838:AO840)</f>
        <v>#REF!</v>
      </c>
      <c r="AP837" s="67" t="e">
        <f t="shared" si="2679"/>
        <v>#REF!</v>
      </c>
      <c r="AQ837" s="67" t="e">
        <f t="shared" si="2679"/>
        <v>#REF!</v>
      </c>
      <c r="AR837" s="67" t="e">
        <f t="shared" si="2679"/>
        <v>#REF!</v>
      </c>
      <c r="AS837" s="67" t="e">
        <f t="shared" si="2679"/>
        <v>#REF!</v>
      </c>
      <c r="AT837" s="67" t="e">
        <f t="shared" si="2679"/>
        <v>#REF!</v>
      </c>
      <c r="AU837" s="67" t="e">
        <f t="shared" si="2679"/>
        <v>#REF!</v>
      </c>
      <c r="AV837" s="67" t="e">
        <f t="shared" si="2679"/>
        <v>#REF!</v>
      </c>
      <c r="AW837" s="67" t="e">
        <f t="shared" si="2679"/>
        <v>#REF!</v>
      </c>
      <c r="AX837" s="67" t="e">
        <f t="shared" si="2679"/>
        <v>#REF!</v>
      </c>
      <c r="AY837" s="67" t="e">
        <f t="shared" si="2679"/>
        <v>#REF!</v>
      </c>
      <c r="AZ837" s="67" t="e">
        <f t="shared" si="2679"/>
        <v>#REF!</v>
      </c>
      <c r="BA837" s="60"/>
      <c r="BB837" s="87" t="e">
        <f t="shared" si="2581"/>
        <v>#REF!</v>
      </c>
      <c r="BC837" s="62" t="e">
        <f>BB837/BB792</f>
        <v>#REF!</v>
      </c>
      <c r="BD837" s="60"/>
      <c r="BE837" s="67">
        <f t="shared" si="2635"/>
        <v>0</v>
      </c>
      <c r="BF837" s="119">
        <f t="shared" si="2635"/>
        <v>0</v>
      </c>
      <c r="BG837" s="120">
        <f t="shared" si="2635"/>
        <v>0</v>
      </c>
      <c r="BH837" s="121" t="e">
        <f>BH792</f>
        <v>#REF!</v>
      </c>
      <c r="BI837" s="69">
        <f t="shared" si="2636"/>
        <v>0</v>
      </c>
      <c r="BJ837" s="120">
        <f t="shared" si="2636"/>
        <v>0</v>
      </c>
      <c r="BK837" s="121">
        <f t="shared" si="2636"/>
        <v>0</v>
      </c>
      <c r="BL837" s="60"/>
      <c r="BM837" s="67" t="e">
        <f t="shared" ref="BM837:BX837" si="2680">SUM(BM838:BM840)</f>
        <v>#REF!</v>
      </c>
      <c r="BN837" s="67" t="e">
        <f t="shared" si="2680"/>
        <v>#REF!</v>
      </c>
      <c r="BO837" s="67" t="e">
        <f t="shared" si="2680"/>
        <v>#REF!</v>
      </c>
      <c r="BP837" s="67" t="e">
        <f t="shared" si="2680"/>
        <v>#REF!</v>
      </c>
      <c r="BQ837" s="67" t="e">
        <f t="shared" si="2680"/>
        <v>#REF!</v>
      </c>
      <c r="BR837" s="67" t="e">
        <f t="shared" si="2680"/>
        <v>#REF!</v>
      </c>
      <c r="BS837" s="67" t="e">
        <f t="shared" si="2680"/>
        <v>#REF!</v>
      </c>
      <c r="BT837" s="67" t="e">
        <f t="shared" si="2680"/>
        <v>#REF!</v>
      </c>
      <c r="BU837" s="67" t="e">
        <f t="shared" si="2680"/>
        <v>#REF!</v>
      </c>
      <c r="BV837" s="67" t="e">
        <f t="shared" si="2680"/>
        <v>#REF!</v>
      </c>
      <c r="BW837" s="67" t="e">
        <f t="shared" si="2680"/>
        <v>#REF!</v>
      </c>
      <c r="BX837" s="67" t="e">
        <f t="shared" si="2680"/>
        <v>#REF!</v>
      </c>
      <c r="BY837" s="60"/>
      <c r="BZ837" s="87" t="e">
        <f t="shared" si="2583"/>
        <v>#REF!</v>
      </c>
      <c r="CA837" s="62" t="e">
        <f>BZ837/BZ792</f>
        <v>#REF!</v>
      </c>
      <c r="CB837" s="60"/>
      <c r="CC837" s="67" t="e">
        <f t="shared" ref="CC837:CN837" si="2681">SUM(CC838:CC840)</f>
        <v>#REF!</v>
      </c>
      <c r="CD837" s="67" t="e">
        <f t="shared" si="2681"/>
        <v>#REF!</v>
      </c>
      <c r="CE837" s="67" t="e">
        <f t="shared" si="2681"/>
        <v>#REF!</v>
      </c>
      <c r="CF837" s="67" t="e">
        <f t="shared" si="2681"/>
        <v>#REF!</v>
      </c>
      <c r="CG837" s="67" t="e">
        <f t="shared" si="2681"/>
        <v>#REF!</v>
      </c>
      <c r="CH837" s="67" t="e">
        <f t="shared" si="2681"/>
        <v>#REF!</v>
      </c>
      <c r="CI837" s="67" t="e">
        <f t="shared" si="2681"/>
        <v>#REF!</v>
      </c>
      <c r="CJ837" s="67" t="e">
        <f t="shared" si="2681"/>
        <v>#REF!</v>
      </c>
      <c r="CK837" s="67" t="e">
        <f t="shared" si="2681"/>
        <v>#REF!</v>
      </c>
      <c r="CL837" s="67" t="e">
        <f t="shared" si="2681"/>
        <v>#REF!</v>
      </c>
      <c r="CM837" s="67" t="e">
        <f t="shared" si="2681"/>
        <v>#REF!</v>
      </c>
      <c r="CN837" s="67" t="e">
        <f t="shared" si="2681"/>
        <v>#REF!</v>
      </c>
      <c r="CO837" s="60"/>
      <c r="CP837" s="87" t="e">
        <f t="shared" si="2585"/>
        <v>#REF!</v>
      </c>
      <c r="CQ837" s="62" t="e">
        <f>CP837/CP792</f>
        <v>#REF!</v>
      </c>
    </row>
    <row r="838" spans="1:95" ht="10.5" customHeight="1" outlineLevel="1" x14ac:dyDescent="0.25">
      <c r="A838" s="70" t="str">
        <f t="shared" si="2624"/>
        <v>DespesaContabilidade</v>
      </c>
      <c r="B838" s="114" t="s">
        <v>53</v>
      </c>
      <c r="C838" s="78" t="s">
        <v>281</v>
      </c>
      <c r="D838" s="79" t="s">
        <v>132</v>
      </c>
      <c r="E838" s="79" t="e">
        <f>D790</f>
        <v>#REF!</v>
      </c>
      <c r="F838" s="79"/>
      <c r="G838" s="85">
        <v>0</v>
      </c>
      <c r="H838" s="79"/>
      <c r="I838" s="94">
        <v>0</v>
      </c>
      <c r="J838" s="94">
        <v>0</v>
      </c>
      <c r="K838" s="94">
        <v>0</v>
      </c>
      <c r="L838" s="94">
        <v>0</v>
      </c>
      <c r="M838" s="94">
        <v>0</v>
      </c>
      <c r="N838" s="94">
        <v>0</v>
      </c>
      <c r="O838" s="94">
        <v>0</v>
      </c>
      <c r="P838" s="94">
        <v>0</v>
      </c>
      <c r="Q838" s="94">
        <v>0</v>
      </c>
      <c r="R838" s="94">
        <v>0</v>
      </c>
      <c r="S838" s="94">
        <v>0</v>
      </c>
      <c r="T838" s="94">
        <v>0</v>
      </c>
      <c r="U838" s="79"/>
      <c r="V838" s="80">
        <f t="shared" si="2577"/>
        <v>0</v>
      </c>
      <c r="W838" s="85" t="e">
        <f>V838/V792</f>
        <v>#REF!</v>
      </c>
      <c r="X838" s="60"/>
      <c r="Y838" s="94">
        <v>0</v>
      </c>
      <c r="Z838" s="94">
        <v>0</v>
      </c>
      <c r="AA838" s="94">
        <v>0</v>
      </c>
      <c r="AB838" s="94">
        <v>0</v>
      </c>
      <c r="AC838" s="94">
        <v>0</v>
      </c>
      <c r="AD838" s="94">
        <v>0</v>
      </c>
      <c r="AE838" s="94" t="e">
        <f t="shared" ref="AE838:AJ838" si="2682">((AE792*$G838*--(AND($BF838=0,$BG838=0))+$BF838+AE792*$BG838)*--(AE$3&gt;=$BH838))*(1+$BJ838*--(AE$3&gt;=$BK838))*--(IFERROR(MOD(MONTH(AE$3),$BI838),0)=0)</f>
        <v>#REF!</v>
      </c>
      <c r="AF838" s="94" t="e">
        <f t="shared" si="2682"/>
        <v>#REF!</v>
      </c>
      <c r="AG838" s="94" t="e">
        <f t="shared" si="2682"/>
        <v>#REF!</v>
      </c>
      <c r="AH838" s="94" t="e">
        <f t="shared" si="2682"/>
        <v>#REF!</v>
      </c>
      <c r="AI838" s="94" t="e">
        <f t="shared" si="2682"/>
        <v>#REF!</v>
      </c>
      <c r="AJ838" s="94" t="e">
        <f t="shared" si="2682"/>
        <v>#REF!</v>
      </c>
      <c r="AK838" s="79"/>
      <c r="AL838" s="80" t="e">
        <f t="shared" si="2579"/>
        <v>#REF!</v>
      </c>
      <c r="AM838" s="85" t="e">
        <f>AL838/AL792</f>
        <v>#REF!</v>
      </c>
      <c r="AN838" s="60" t="e">
        <f>D790&amp;D838</f>
        <v>#REF!</v>
      </c>
      <c r="AO838" s="94" t="e">
        <f t="shared" ref="AO838:AZ838" si="2683">((AO792*$G838*--(AND($BF838=0,$BG838=0))+$BF838+AO792*$BG838)*--(AO$3&gt;=$BH838))*(1+$BJ838*--(AO$3&gt;=$BK838))*--(IFERROR(MOD(MONTH(AO$3),$BI838),0)=0)</f>
        <v>#REF!</v>
      </c>
      <c r="AP838" s="94" t="e">
        <f t="shared" si="2683"/>
        <v>#REF!</v>
      </c>
      <c r="AQ838" s="94" t="e">
        <f t="shared" si="2683"/>
        <v>#REF!</v>
      </c>
      <c r="AR838" s="94" t="e">
        <f t="shared" si="2683"/>
        <v>#REF!</v>
      </c>
      <c r="AS838" s="94" t="e">
        <f t="shared" si="2683"/>
        <v>#REF!</v>
      </c>
      <c r="AT838" s="94" t="e">
        <f t="shared" si="2683"/>
        <v>#REF!</v>
      </c>
      <c r="AU838" s="94" t="e">
        <f t="shared" si="2683"/>
        <v>#REF!</v>
      </c>
      <c r="AV838" s="94" t="e">
        <f t="shared" si="2683"/>
        <v>#REF!</v>
      </c>
      <c r="AW838" s="94" t="e">
        <f t="shared" si="2683"/>
        <v>#REF!</v>
      </c>
      <c r="AX838" s="94" t="e">
        <f t="shared" si="2683"/>
        <v>#REF!</v>
      </c>
      <c r="AY838" s="94" t="e">
        <f t="shared" si="2683"/>
        <v>#REF!</v>
      </c>
      <c r="AZ838" s="94" t="e">
        <f t="shared" si="2683"/>
        <v>#REF!</v>
      </c>
      <c r="BA838" s="79"/>
      <c r="BB838" s="80" t="e">
        <f t="shared" si="2581"/>
        <v>#REF!</v>
      </c>
      <c r="BC838" s="85" t="e">
        <f>BB838/BB792</f>
        <v>#REF!</v>
      </c>
      <c r="BD838" s="60"/>
      <c r="BE838" s="94" t="str">
        <f t="shared" si="2635"/>
        <v>Venegas Contábil</v>
      </c>
      <c r="BF838" s="115">
        <f t="shared" si="2635"/>
        <v>-600</v>
      </c>
      <c r="BG838" s="112">
        <f t="shared" si="2635"/>
        <v>0</v>
      </c>
      <c r="BH838" s="111" t="e">
        <f>BH792</f>
        <v>#REF!</v>
      </c>
      <c r="BI838" s="113">
        <f t="shared" si="2636"/>
        <v>0</v>
      </c>
      <c r="BJ838" s="112">
        <f t="shared" si="2636"/>
        <v>0</v>
      </c>
      <c r="BK838" s="111">
        <f t="shared" si="2636"/>
        <v>0</v>
      </c>
      <c r="BL838" s="60"/>
      <c r="BM838" s="94" t="e">
        <f t="shared" ref="BM838:BX838" si="2684">((BM792*$G838*--(AND($BF838=0,$BG838=0))+$BF838+BM792*$BG838)*--(BM$3&gt;=$BH838))*(1+$BJ838*--(BM$3&gt;=$BK838))*--(IFERROR(MOD(MONTH(BM$3),$BI838),0)=0)</f>
        <v>#REF!</v>
      </c>
      <c r="BN838" s="94" t="e">
        <f t="shared" si="2684"/>
        <v>#REF!</v>
      </c>
      <c r="BO838" s="94" t="e">
        <f t="shared" si="2684"/>
        <v>#REF!</v>
      </c>
      <c r="BP838" s="94" t="e">
        <f t="shared" si="2684"/>
        <v>#REF!</v>
      </c>
      <c r="BQ838" s="94" t="e">
        <f t="shared" si="2684"/>
        <v>#REF!</v>
      </c>
      <c r="BR838" s="94" t="e">
        <f t="shared" si="2684"/>
        <v>#REF!</v>
      </c>
      <c r="BS838" s="94" t="e">
        <f t="shared" si="2684"/>
        <v>#REF!</v>
      </c>
      <c r="BT838" s="94" t="e">
        <f t="shared" si="2684"/>
        <v>#REF!</v>
      </c>
      <c r="BU838" s="94" t="e">
        <f t="shared" si="2684"/>
        <v>#REF!</v>
      </c>
      <c r="BV838" s="94" t="e">
        <f t="shared" si="2684"/>
        <v>#REF!</v>
      </c>
      <c r="BW838" s="94" t="e">
        <f t="shared" si="2684"/>
        <v>#REF!</v>
      </c>
      <c r="BX838" s="94" t="e">
        <f t="shared" si="2684"/>
        <v>#REF!</v>
      </c>
      <c r="BY838" s="79"/>
      <c r="BZ838" s="80" t="e">
        <f t="shared" si="2583"/>
        <v>#REF!</v>
      </c>
      <c r="CA838" s="85" t="e">
        <f>BZ838/BZ792</f>
        <v>#REF!</v>
      </c>
      <c r="CB838" s="60"/>
      <c r="CC838" s="94" t="e">
        <f t="shared" ref="CC838:CN838" si="2685">((CC792*$G838*--(AND($BF838=0,$BG838=0))+$BF838+CC792*$BG838)*--(CC$3&gt;=$BH838))*(1+$BJ838*--(CC$3&gt;=$BK838))*--(IFERROR(MOD(MONTH(CC$3),$BI838),0)=0)</f>
        <v>#REF!</v>
      </c>
      <c r="CD838" s="94" t="e">
        <f t="shared" si="2685"/>
        <v>#REF!</v>
      </c>
      <c r="CE838" s="94" t="e">
        <f t="shared" si="2685"/>
        <v>#REF!</v>
      </c>
      <c r="CF838" s="94" t="e">
        <f t="shared" si="2685"/>
        <v>#REF!</v>
      </c>
      <c r="CG838" s="94" t="e">
        <f t="shared" si="2685"/>
        <v>#REF!</v>
      </c>
      <c r="CH838" s="94" t="e">
        <f t="shared" si="2685"/>
        <v>#REF!</v>
      </c>
      <c r="CI838" s="94" t="e">
        <f t="shared" si="2685"/>
        <v>#REF!</v>
      </c>
      <c r="CJ838" s="94" t="e">
        <f t="shared" si="2685"/>
        <v>#REF!</v>
      </c>
      <c r="CK838" s="94" t="e">
        <f t="shared" si="2685"/>
        <v>#REF!</v>
      </c>
      <c r="CL838" s="94" t="e">
        <f t="shared" si="2685"/>
        <v>#REF!</v>
      </c>
      <c r="CM838" s="94" t="e">
        <f t="shared" si="2685"/>
        <v>#REF!</v>
      </c>
      <c r="CN838" s="94" t="e">
        <f t="shared" si="2685"/>
        <v>#REF!</v>
      </c>
      <c r="CO838" s="79"/>
      <c r="CP838" s="80" t="e">
        <f t="shared" si="2585"/>
        <v>#REF!</v>
      </c>
      <c r="CQ838" s="85" t="e">
        <f>CP838/CP792</f>
        <v>#REF!</v>
      </c>
    </row>
    <row r="839" spans="1:95" ht="10.5" customHeight="1" outlineLevel="1" x14ac:dyDescent="0.25">
      <c r="A839" s="70" t="str">
        <f t="shared" si="2624"/>
        <v>DespesaInternet</v>
      </c>
      <c r="B839" s="114" t="s">
        <v>53</v>
      </c>
      <c r="C839" s="78" t="s">
        <v>283</v>
      </c>
      <c r="D839" s="79" t="s">
        <v>137</v>
      </c>
      <c r="E839" s="79" t="e">
        <f>D790</f>
        <v>#REF!</v>
      </c>
      <c r="F839" s="79"/>
      <c r="G839" s="85">
        <v>-2.2336437834284588E-3</v>
      </c>
      <c r="H839" s="79"/>
      <c r="I839" s="94">
        <v>0</v>
      </c>
      <c r="J839" s="94">
        <v>0</v>
      </c>
      <c r="K839" s="94">
        <v>0</v>
      </c>
      <c r="L839" s="94">
        <v>0</v>
      </c>
      <c r="M839" s="94">
        <v>0</v>
      </c>
      <c r="N839" s="94">
        <v>0</v>
      </c>
      <c r="O839" s="94">
        <v>0</v>
      </c>
      <c r="P839" s="94">
        <v>0</v>
      </c>
      <c r="Q839" s="94">
        <v>0</v>
      </c>
      <c r="R839" s="94">
        <v>0</v>
      </c>
      <c r="S839" s="94">
        <v>0</v>
      </c>
      <c r="T839" s="94">
        <v>0</v>
      </c>
      <c r="U839" s="79"/>
      <c r="V839" s="80">
        <f t="shared" si="2577"/>
        <v>0</v>
      </c>
      <c r="W839" s="85">
        <f>V839/V791</f>
        <v>0</v>
      </c>
      <c r="X839" s="60"/>
      <c r="Y839" s="94">
        <v>0</v>
      </c>
      <c r="Z839" s="94">
        <v>0</v>
      </c>
      <c r="AA839" s="94">
        <v>0</v>
      </c>
      <c r="AB839" s="94">
        <v>0</v>
      </c>
      <c r="AC839" s="94">
        <v>0</v>
      </c>
      <c r="AD839" s="94">
        <v>0</v>
      </c>
      <c r="AE839" s="94">
        <f t="shared" ref="AE839:AJ840" si="2686">((AE791*$G839*--(AND($BF839=0,$BG839=0))+$BF839+AE791*$BG839)*--(AE$3&gt;=$BH839))*(1+$BJ839*--(AE$3&gt;=$BK839))*--(IFERROR(MOD(MONTH(AE$3),$BI839),0)=0)</f>
        <v>0</v>
      </c>
      <c r="AF839" s="94">
        <f t="shared" si="2686"/>
        <v>0</v>
      </c>
      <c r="AG839" s="94">
        <f t="shared" si="2686"/>
        <v>0</v>
      </c>
      <c r="AH839" s="94">
        <f t="shared" si="2686"/>
        <v>0</v>
      </c>
      <c r="AI839" s="94">
        <f t="shared" si="2686"/>
        <v>0</v>
      </c>
      <c r="AJ839" s="94">
        <f t="shared" si="2686"/>
        <v>0</v>
      </c>
      <c r="AK839" s="79"/>
      <c r="AL839" s="80">
        <f t="shared" si="2579"/>
        <v>0</v>
      </c>
      <c r="AM839" s="85">
        <f>AL839/AL791</f>
        <v>0</v>
      </c>
      <c r="AN839" s="60" t="e">
        <f>D790&amp;D839</f>
        <v>#REF!</v>
      </c>
      <c r="AO839" s="94">
        <f t="shared" ref="AO839:AZ839" si="2687">((AO791*$G839*--(AND($BF839=0,$BG839=0))+$BF839+AO791*$BG839)*--(AO$3&gt;=$BH839))*(1+$BJ839*--(AO$3&gt;=$BK839))*--(IFERROR(MOD(MONTH(AO$3),$BI839),0)=0)</f>
        <v>0</v>
      </c>
      <c r="AP839" s="94">
        <f t="shared" si="2687"/>
        <v>0</v>
      </c>
      <c r="AQ839" s="94">
        <f t="shared" si="2687"/>
        <v>0</v>
      </c>
      <c r="AR839" s="94">
        <f t="shared" si="2687"/>
        <v>0</v>
      </c>
      <c r="AS839" s="94">
        <f t="shared" si="2687"/>
        <v>0</v>
      </c>
      <c r="AT839" s="94">
        <f t="shared" si="2687"/>
        <v>0</v>
      </c>
      <c r="AU839" s="94">
        <f t="shared" si="2687"/>
        <v>0</v>
      </c>
      <c r="AV839" s="94">
        <f t="shared" si="2687"/>
        <v>0</v>
      </c>
      <c r="AW839" s="94">
        <f t="shared" si="2687"/>
        <v>0</v>
      </c>
      <c r="AX839" s="94">
        <f t="shared" si="2687"/>
        <v>0</v>
      </c>
      <c r="AY839" s="94">
        <f t="shared" si="2687"/>
        <v>0</v>
      </c>
      <c r="AZ839" s="94">
        <f t="shared" si="2687"/>
        <v>0</v>
      </c>
      <c r="BA839" s="79"/>
      <c r="BB839" s="80">
        <f t="shared" si="2581"/>
        <v>0</v>
      </c>
      <c r="BC839" s="85">
        <f>BB839/BB791</f>
        <v>0</v>
      </c>
      <c r="BD839" s="60"/>
      <c r="BE839" s="94" t="str">
        <f t="shared" si="2635"/>
        <v>Venegas Contábil</v>
      </c>
      <c r="BF839" s="115">
        <f t="shared" si="2635"/>
        <v>-350</v>
      </c>
      <c r="BG839" s="112">
        <f t="shared" si="2635"/>
        <v>0</v>
      </c>
      <c r="BH839" s="111" t="str">
        <f>BH791</f>
        <v>Início</v>
      </c>
      <c r="BI839" s="113">
        <f t="shared" si="2636"/>
        <v>0</v>
      </c>
      <c r="BJ839" s="112">
        <f t="shared" si="2636"/>
        <v>0.1</v>
      </c>
      <c r="BK839" s="111">
        <f t="shared" si="2636"/>
        <v>45658</v>
      </c>
      <c r="BL839" s="60"/>
      <c r="BM839" s="94">
        <f t="shared" ref="BM839:BX839" si="2688">((BM791*$G839*--(AND($BF839=0,$BG839=0))+$BF839+BM791*$BG839)*--(BM$3&gt;=$BH839))*(1+$BJ839*--(BM$3&gt;=$BK839))*--(IFERROR(MOD(MONTH(BM$3),$BI839),0)=0)</f>
        <v>0</v>
      </c>
      <c r="BN839" s="94">
        <f t="shared" si="2688"/>
        <v>0</v>
      </c>
      <c r="BO839" s="94">
        <f t="shared" si="2688"/>
        <v>0</v>
      </c>
      <c r="BP839" s="94">
        <f t="shared" si="2688"/>
        <v>0</v>
      </c>
      <c r="BQ839" s="94">
        <f t="shared" si="2688"/>
        <v>0</v>
      </c>
      <c r="BR839" s="94">
        <f t="shared" si="2688"/>
        <v>0</v>
      </c>
      <c r="BS839" s="94">
        <f t="shared" si="2688"/>
        <v>0</v>
      </c>
      <c r="BT839" s="94">
        <f t="shared" si="2688"/>
        <v>0</v>
      </c>
      <c r="BU839" s="94">
        <f t="shared" si="2688"/>
        <v>0</v>
      </c>
      <c r="BV839" s="94">
        <f t="shared" si="2688"/>
        <v>0</v>
      </c>
      <c r="BW839" s="94">
        <f t="shared" si="2688"/>
        <v>0</v>
      </c>
      <c r="BX839" s="94">
        <f t="shared" si="2688"/>
        <v>0</v>
      </c>
      <c r="BY839" s="79"/>
      <c r="BZ839" s="80">
        <f t="shared" si="2583"/>
        <v>0</v>
      </c>
      <c r="CA839" s="85">
        <f>BZ839/BZ791</f>
        <v>0</v>
      </c>
      <c r="CB839" s="60"/>
      <c r="CC839" s="94">
        <f t="shared" ref="CC839:CN839" si="2689">((CC791*$G839*--(AND($BF839=0,$BG839=0))+$BF839+CC791*$BG839)*--(CC$3&gt;=$BH839))*(1+$BJ839*--(CC$3&gt;=$BK839))*--(IFERROR(MOD(MONTH(CC$3),$BI839),0)=0)</f>
        <v>0</v>
      </c>
      <c r="CD839" s="94">
        <f t="shared" si="2689"/>
        <v>0</v>
      </c>
      <c r="CE839" s="94">
        <f t="shared" si="2689"/>
        <v>0</v>
      </c>
      <c r="CF839" s="94">
        <f t="shared" si="2689"/>
        <v>0</v>
      </c>
      <c r="CG839" s="94">
        <f t="shared" si="2689"/>
        <v>0</v>
      </c>
      <c r="CH839" s="94">
        <f t="shared" si="2689"/>
        <v>0</v>
      </c>
      <c r="CI839" s="94">
        <f t="shared" si="2689"/>
        <v>0</v>
      </c>
      <c r="CJ839" s="94">
        <f t="shared" si="2689"/>
        <v>0</v>
      </c>
      <c r="CK839" s="94">
        <f t="shared" si="2689"/>
        <v>0</v>
      </c>
      <c r="CL839" s="94">
        <f t="shared" si="2689"/>
        <v>0</v>
      </c>
      <c r="CM839" s="94">
        <f t="shared" si="2689"/>
        <v>0</v>
      </c>
      <c r="CN839" s="94">
        <f t="shared" si="2689"/>
        <v>0</v>
      </c>
      <c r="CO839" s="79"/>
      <c r="CP839" s="80">
        <f t="shared" si="2585"/>
        <v>0</v>
      </c>
      <c r="CQ839" s="85">
        <f>CP839/CP791</f>
        <v>0</v>
      </c>
    </row>
    <row r="840" spans="1:95" ht="10.5" customHeight="1" outlineLevel="1" x14ac:dyDescent="0.25">
      <c r="A840" s="70" t="str">
        <f t="shared" si="2624"/>
        <v>DespesaManutenção equipamentos</v>
      </c>
      <c r="B840" s="114" t="s">
        <v>53</v>
      </c>
      <c r="C840" s="78" t="s">
        <v>283</v>
      </c>
      <c r="D840" s="79" t="s">
        <v>134</v>
      </c>
      <c r="E840" s="79" t="e">
        <f>D790</f>
        <v>#REF!</v>
      </c>
      <c r="F840" s="79"/>
      <c r="G840" s="85">
        <v>-2.2336437834284588E-3</v>
      </c>
      <c r="H840" s="79"/>
      <c r="I840" s="94">
        <v>0</v>
      </c>
      <c r="J840" s="94">
        <v>0</v>
      </c>
      <c r="K840" s="94">
        <v>0</v>
      </c>
      <c r="L840" s="94">
        <v>0</v>
      </c>
      <c r="M840" s="94">
        <v>0</v>
      </c>
      <c r="N840" s="94">
        <v>0</v>
      </c>
      <c r="O840" s="94">
        <v>0</v>
      </c>
      <c r="P840" s="94">
        <v>0</v>
      </c>
      <c r="Q840" s="94">
        <v>0</v>
      </c>
      <c r="R840" s="94">
        <v>0</v>
      </c>
      <c r="S840" s="94">
        <v>0</v>
      </c>
      <c r="T840" s="94">
        <v>0</v>
      </c>
      <c r="U840" s="79"/>
      <c r="V840" s="80">
        <f t="shared" si="2577"/>
        <v>0</v>
      </c>
      <c r="W840" s="85" t="e">
        <f>V840/V792</f>
        <v>#REF!</v>
      </c>
      <c r="X840" s="60"/>
      <c r="Y840" s="94">
        <v>0</v>
      </c>
      <c r="Z840" s="94">
        <v>0</v>
      </c>
      <c r="AA840" s="94">
        <v>0</v>
      </c>
      <c r="AB840" s="94">
        <v>0</v>
      </c>
      <c r="AC840" s="94">
        <v>0</v>
      </c>
      <c r="AD840" s="94">
        <v>0</v>
      </c>
      <c r="AE840" s="94" t="e">
        <f t="shared" si="2686"/>
        <v>#REF!</v>
      </c>
      <c r="AF840" s="94" t="e">
        <f t="shared" si="2686"/>
        <v>#REF!</v>
      </c>
      <c r="AG840" s="94" t="e">
        <f t="shared" si="2686"/>
        <v>#REF!</v>
      </c>
      <c r="AH840" s="94" t="e">
        <f t="shared" si="2686"/>
        <v>#REF!</v>
      </c>
      <c r="AI840" s="94" t="e">
        <f t="shared" si="2686"/>
        <v>#REF!</v>
      </c>
      <c r="AJ840" s="94" t="e">
        <f t="shared" si="2686"/>
        <v>#REF!</v>
      </c>
      <c r="AK840" s="79"/>
      <c r="AL840" s="80" t="e">
        <f t="shared" si="2579"/>
        <v>#REF!</v>
      </c>
      <c r="AM840" s="85" t="e">
        <f>AL840/AL792</f>
        <v>#REF!</v>
      </c>
      <c r="AN840" s="60" t="e">
        <f>D790&amp;D840</f>
        <v>#REF!</v>
      </c>
      <c r="AO840" s="94" t="e">
        <f t="shared" ref="AO840:AZ840" si="2690">((AO792*$G840*--(AND($BF840=0,$BG840=0))+$BF840+AO792*$BG840)*--(AO$3&gt;=$BH840))*(1+$BJ840*--(AO$3&gt;=$BK840))*--(IFERROR(MOD(MONTH(AO$3),$BI840),0)=0)</f>
        <v>#REF!</v>
      </c>
      <c r="AP840" s="94" t="e">
        <f t="shared" si="2690"/>
        <v>#REF!</v>
      </c>
      <c r="AQ840" s="94" t="e">
        <f t="shared" si="2690"/>
        <v>#REF!</v>
      </c>
      <c r="AR840" s="94" t="e">
        <f t="shared" si="2690"/>
        <v>#REF!</v>
      </c>
      <c r="AS840" s="94" t="e">
        <f t="shared" si="2690"/>
        <v>#REF!</v>
      </c>
      <c r="AT840" s="94" t="e">
        <f t="shared" si="2690"/>
        <v>#REF!</v>
      </c>
      <c r="AU840" s="94" t="e">
        <f t="shared" si="2690"/>
        <v>#REF!</v>
      </c>
      <c r="AV840" s="94" t="e">
        <f t="shared" si="2690"/>
        <v>#REF!</v>
      </c>
      <c r="AW840" s="94" t="e">
        <f t="shared" si="2690"/>
        <v>#REF!</v>
      </c>
      <c r="AX840" s="94" t="e">
        <f t="shared" si="2690"/>
        <v>#REF!</v>
      </c>
      <c r="AY840" s="94" t="e">
        <f t="shared" si="2690"/>
        <v>#REF!</v>
      </c>
      <c r="AZ840" s="94" t="e">
        <f t="shared" si="2690"/>
        <v>#REF!</v>
      </c>
      <c r="BA840" s="79"/>
      <c r="BB840" s="80" t="e">
        <f t="shared" si="2581"/>
        <v>#REF!</v>
      </c>
      <c r="BC840" s="85" t="e">
        <f>BB840/BB792</f>
        <v>#REF!</v>
      </c>
      <c r="BD840" s="60"/>
      <c r="BE840" s="94">
        <f t="shared" si="2635"/>
        <v>0</v>
      </c>
      <c r="BF840" s="115">
        <f t="shared" si="2635"/>
        <v>0</v>
      </c>
      <c r="BG840" s="112">
        <f t="shared" si="2635"/>
        <v>0</v>
      </c>
      <c r="BH840" s="111" t="e">
        <f>BH792</f>
        <v>#REF!</v>
      </c>
      <c r="BI840" s="113">
        <f t="shared" si="2636"/>
        <v>0</v>
      </c>
      <c r="BJ840" s="112">
        <f t="shared" si="2636"/>
        <v>0</v>
      </c>
      <c r="BK840" s="111">
        <f t="shared" si="2636"/>
        <v>0</v>
      </c>
      <c r="BL840" s="60"/>
      <c r="BM840" s="94" t="e">
        <f t="shared" ref="BM840:BX840" si="2691">((BM792*$G840*--(AND($BF840=0,$BG840=0))+$BF840+BM792*$BG840)*--(BM$3&gt;=$BH840))*(1+$BJ840*--(BM$3&gt;=$BK840))*--(IFERROR(MOD(MONTH(BM$3),$BI840),0)=0)</f>
        <v>#REF!</v>
      </c>
      <c r="BN840" s="94" t="e">
        <f t="shared" si="2691"/>
        <v>#REF!</v>
      </c>
      <c r="BO840" s="94" t="e">
        <f t="shared" si="2691"/>
        <v>#REF!</v>
      </c>
      <c r="BP840" s="94" t="e">
        <f t="shared" si="2691"/>
        <v>#REF!</v>
      </c>
      <c r="BQ840" s="94" t="e">
        <f t="shared" si="2691"/>
        <v>#REF!</v>
      </c>
      <c r="BR840" s="94" t="e">
        <f t="shared" si="2691"/>
        <v>#REF!</v>
      </c>
      <c r="BS840" s="94" t="e">
        <f t="shared" si="2691"/>
        <v>#REF!</v>
      </c>
      <c r="BT840" s="94" t="e">
        <f t="shared" si="2691"/>
        <v>#REF!</v>
      </c>
      <c r="BU840" s="94" t="e">
        <f t="shared" si="2691"/>
        <v>#REF!</v>
      </c>
      <c r="BV840" s="94" t="e">
        <f t="shared" si="2691"/>
        <v>#REF!</v>
      </c>
      <c r="BW840" s="94" t="e">
        <f t="shared" si="2691"/>
        <v>#REF!</v>
      </c>
      <c r="BX840" s="94" t="e">
        <f t="shared" si="2691"/>
        <v>#REF!</v>
      </c>
      <c r="BY840" s="79"/>
      <c r="BZ840" s="80" t="e">
        <f t="shared" si="2583"/>
        <v>#REF!</v>
      </c>
      <c r="CA840" s="85" t="e">
        <f>BZ840/BZ792</f>
        <v>#REF!</v>
      </c>
      <c r="CB840" s="60"/>
      <c r="CC840" s="94" t="e">
        <f t="shared" ref="CC840:CN840" si="2692">((CC792*$G840*--(AND($BF840=0,$BG840=0))+$BF840+CC792*$BG840)*--(CC$3&gt;=$BH840))*(1+$BJ840*--(CC$3&gt;=$BK840))*--(IFERROR(MOD(MONTH(CC$3),$BI840),0)=0)</f>
        <v>#REF!</v>
      </c>
      <c r="CD840" s="94" t="e">
        <f t="shared" si="2692"/>
        <v>#REF!</v>
      </c>
      <c r="CE840" s="94" t="e">
        <f t="shared" si="2692"/>
        <v>#REF!</v>
      </c>
      <c r="CF840" s="94" t="e">
        <f t="shared" si="2692"/>
        <v>#REF!</v>
      </c>
      <c r="CG840" s="94" t="e">
        <f t="shared" si="2692"/>
        <v>#REF!</v>
      </c>
      <c r="CH840" s="94" t="e">
        <f t="shared" si="2692"/>
        <v>#REF!</v>
      </c>
      <c r="CI840" s="94" t="e">
        <f t="shared" si="2692"/>
        <v>#REF!</v>
      </c>
      <c r="CJ840" s="94" t="e">
        <f t="shared" si="2692"/>
        <v>#REF!</v>
      </c>
      <c r="CK840" s="94" t="e">
        <f t="shared" si="2692"/>
        <v>#REF!</v>
      </c>
      <c r="CL840" s="94" t="e">
        <f t="shared" si="2692"/>
        <v>#REF!</v>
      </c>
      <c r="CM840" s="94" t="e">
        <f t="shared" si="2692"/>
        <v>#REF!</v>
      </c>
      <c r="CN840" s="94" t="e">
        <f t="shared" si="2692"/>
        <v>#REF!</v>
      </c>
      <c r="CO840" s="79"/>
      <c r="CP840" s="80" t="e">
        <f t="shared" si="2585"/>
        <v>#REF!</v>
      </c>
      <c r="CQ840" s="85" t="e">
        <f>CP840/CP792</f>
        <v>#REF!</v>
      </c>
    </row>
    <row r="841" spans="1:95" ht="10.5" customHeight="1" x14ac:dyDescent="0.25">
      <c r="A841" s="70" t="str">
        <f t="shared" si="2624"/>
        <v>DespesaViagens e agendas externas</v>
      </c>
      <c r="B841" s="114" t="s">
        <v>53</v>
      </c>
      <c r="C841" s="70" t="s">
        <v>320</v>
      </c>
      <c r="D841" s="60" t="s">
        <v>130</v>
      </c>
      <c r="E841" s="60" t="e">
        <f>D790</f>
        <v>#REF!</v>
      </c>
      <c r="F841" s="60"/>
      <c r="G841" s="62">
        <v>-9.8452618553320515E-5</v>
      </c>
      <c r="H841" s="60"/>
      <c r="I841" s="67">
        <v>0</v>
      </c>
      <c r="J841" s="67">
        <v>0</v>
      </c>
      <c r="K841" s="67">
        <v>0</v>
      </c>
      <c r="L841" s="67">
        <v>0</v>
      </c>
      <c r="M841" s="67">
        <v>0</v>
      </c>
      <c r="N841" s="67">
        <v>0</v>
      </c>
      <c r="O841" s="67">
        <v>0</v>
      </c>
      <c r="P841" s="67">
        <v>0</v>
      </c>
      <c r="Q841" s="67">
        <v>0</v>
      </c>
      <c r="R841" s="67">
        <v>0</v>
      </c>
      <c r="S841" s="67">
        <v>0</v>
      </c>
      <c r="T841" s="67">
        <v>0</v>
      </c>
      <c r="U841" s="60"/>
      <c r="V841" s="87">
        <f t="shared" si="2577"/>
        <v>0</v>
      </c>
      <c r="W841" s="62" t="e">
        <f>V841/V792</f>
        <v>#REF!</v>
      </c>
      <c r="X841" s="60"/>
      <c r="Y841" s="67">
        <v>0</v>
      </c>
      <c r="Z841" s="67">
        <v>0</v>
      </c>
      <c r="AA841" s="67">
        <v>0</v>
      </c>
      <c r="AB841" s="67">
        <v>0</v>
      </c>
      <c r="AC841" s="67">
        <v>0</v>
      </c>
      <c r="AD841" s="67">
        <v>0</v>
      </c>
      <c r="AE841" s="67" t="e">
        <f t="shared" ref="AE841:AJ841" si="2693">((AE792*$G841*--(AND($BF841=0,$BG841=0))+$BF841+AE792*$BG841)*--(AE$3&gt;=$BH841))*(1+$BJ841*--(AE$3&gt;=$BK841))*--(IFERROR(MOD(MONTH(AE$3),$BI841),0)=0)</f>
        <v>#REF!</v>
      </c>
      <c r="AF841" s="67" t="e">
        <f t="shared" si="2693"/>
        <v>#REF!</v>
      </c>
      <c r="AG841" s="67" t="e">
        <f t="shared" si="2693"/>
        <v>#REF!</v>
      </c>
      <c r="AH841" s="67" t="e">
        <f t="shared" si="2693"/>
        <v>#REF!</v>
      </c>
      <c r="AI841" s="67" t="e">
        <f t="shared" si="2693"/>
        <v>#REF!</v>
      </c>
      <c r="AJ841" s="67" t="e">
        <f t="shared" si="2693"/>
        <v>#REF!</v>
      </c>
      <c r="AK841" s="60"/>
      <c r="AL841" s="87" t="e">
        <f t="shared" si="2579"/>
        <v>#REF!</v>
      </c>
      <c r="AM841" s="62" t="e">
        <f>AL841/AL792</f>
        <v>#REF!</v>
      </c>
      <c r="AN841" s="60" t="e">
        <f>D790&amp;D841</f>
        <v>#REF!</v>
      </c>
      <c r="AO841" s="67" t="e">
        <f t="shared" ref="AO841:AZ841" si="2694">((AO792*$G841*--(AND($BF841=0,$BG841=0))+$BF841+AO792*$BG841)*--(AO$3&gt;=$BH841))*(1+$BJ841*--(AO$3&gt;=$BK841))*--(IFERROR(MOD(MONTH(AO$3),$BI841),0)=0)</f>
        <v>#REF!</v>
      </c>
      <c r="AP841" s="67" t="e">
        <f t="shared" si="2694"/>
        <v>#REF!</v>
      </c>
      <c r="AQ841" s="67" t="e">
        <f t="shared" si="2694"/>
        <v>#REF!</v>
      </c>
      <c r="AR841" s="67" t="e">
        <f t="shared" si="2694"/>
        <v>#REF!</v>
      </c>
      <c r="AS841" s="67" t="e">
        <f t="shared" si="2694"/>
        <v>#REF!</v>
      </c>
      <c r="AT841" s="67" t="e">
        <f t="shared" si="2694"/>
        <v>#REF!</v>
      </c>
      <c r="AU841" s="67" t="e">
        <f t="shared" si="2694"/>
        <v>#REF!</v>
      </c>
      <c r="AV841" s="67" t="e">
        <f t="shared" si="2694"/>
        <v>#REF!</v>
      </c>
      <c r="AW841" s="67" t="e">
        <f t="shared" si="2694"/>
        <v>#REF!</v>
      </c>
      <c r="AX841" s="67" t="e">
        <f t="shared" si="2694"/>
        <v>#REF!</v>
      </c>
      <c r="AY841" s="67" t="e">
        <f t="shared" si="2694"/>
        <v>#REF!</v>
      </c>
      <c r="AZ841" s="67" t="e">
        <f t="shared" si="2694"/>
        <v>#REF!</v>
      </c>
      <c r="BA841" s="60"/>
      <c r="BB841" s="87" t="e">
        <f t="shared" si="2581"/>
        <v>#REF!</v>
      </c>
      <c r="BC841" s="62" t="e">
        <f>BB841/BB792</f>
        <v>#REF!</v>
      </c>
      <c r="BD841" s="60"/>
      <c r="BE841" s="67">
        <f t="shared" si="2635"/>
        <v>0</v>
      </c>
      <c r="BF841" s="119">
        <f t="shared" si="2635"/>
        <v>-700</v>
      </c>
      <c r="BG841" s="120">
        <f t="shared" si="2635"/>
        <v>0</v>
      </c>
      <c r="BH841" s="121" t="e">
        <f>BH792</f>
        <v>#REF!</v>
      </c>
      <c r="BI841" s="69">
        <f t="shared" si="2636"/>
        <v>3</v>
      </c>
      <c r="BJ841" s="120">
        <f t="shared" si="2636"/>
        <v>0</v>
      </c>
      <c r="BK841" s="121">
        <f t="shared" si="2636"/>
        <v>0</v>
      </c>
      <c r="BL841" s="60"/>
      <c r="BM841" s="67" t="e">
        <f t="shared" ref="BM841:BX841" si="2695">((BM792*$G841*--(AND($BF841=0,$BG841=0))+$BF841+BM792*$BG841)*--(BM$3&gt;=$BH841))*(1+$BJ841*--(BM$3&gt;=$BK841))*--(IFERROR(MOD(MONTH(BM$3),$BI841),0)=0)</f>
        <v>#REF!</v>
      </c>
      <c r="BN841" s="67" t="e">
        <f t="shared" si="2695"/>
        <v>#REF!</v>
      </c>
      <c r="BO841" s="67" t="e">
        <f t="shared" si="2695"/>
        <v>#REF!</v>
      </c>
      <c r="BP841" s="67" t="e">
        <f t="shared" si="2695"/>
        <v>#REF!</v>
      </c>
      <c r="BQ841" s="67" t="e">
        <f t="shared" si="2695"/>
        <v>#REF!</v>
      </c>
      <c r="BR841" s="67" t="e">
        <f t="shared" si="2695"/>
        <v>#REF!</v>
      </c>
      <c r="BS841" s="67" t="e">
        <f t="shared" si="2695"/>
        <v>#REF!</v>
      </c>
      <c r="BT841" s="67" t="e">
        <f t="shared" si="2695"/>
        <v>#REF!</v>
      </c>
      <c r="BU841" s="67" t="e">
        <f t="shared" si="2695"/>
        <v>#REF!</v>
      </c>
      <c r="BV841" s="67" t="e">
        <f t="shared" si="2695"/>
        <v>#REF!</v>
      </c>
      <c r="BW841" s="67" t="e">
        <f t="shared" si="2695"/>
        <v>#REF!</v>
      </c>
      <c r="BX841" s="67" t="e">
        <f t="shared" si="2695"/>
        <v>#REF!</v>
      </c>
      <c r="BY841" s="60"/>
      <c r="BZ841" s="87" t="e">
        <f t="shared" si="2583"/>
        <v>#REF!</v>
      </c>
      <c r="CA841" s="62" t="e">
        <f>BZ841/BZ792</f>
        <v>#REF!</v>
      </c>
      <c r="CB841" s="60"/>
      <c r="CC841" s="67" t="e">
        <f t="shared" ref="CC841:CN841" si="2696">((CC792*$G841*--(AND($BF841=0,$BG841=0))+$BF841+CC792*$BG841)*--(CC$3&gt;=$BH841))*(1+$BJ841*--(CC$3&gt;=$BK841))*--(IFERROR(MOD(MONTH(CC$3),$BI841),0)=0)</f>
        <v>#REF!</v>
      </c>
      <c r="CD841" s="67" t="e">
        <f t="shared" si="2696"/>
        <v>#REF!</v>
      </c>
      <c r="CE841" s="67" t="e">
        <f t="shared" si="2696"/>
        <v>#REF!</v>
      </c>
      <c r="CF841" s="67" t="e">
        <f t="shared" si="2696"/>
        <v>#REF!</v>
      </c>
      <c r="CG841" s="67" t="e">
        <f t="shared" si="2696"/>
        <v>#REF!</v>
      </c>
      <c r="CH841" s="67" t="e">
        <f t="shared" si="2696"/>
        <v>#REF!</v>
      </c>
      <c r="CI841" s="67" t="e">
        <f t="shared" si="2696"/>
        <v>#REF!</v>
      </c>
      <c r="CJ841" s="67" t="e">
        <f t="shared" si="2696"/>
        <v>#REF!</v>
      </c>
      <c r="CK841" s="67" t="e">
        <f t="shared" si="2696"/>
        <v>#REF!</v>
      </c>
      <c r="CL841" s="67" t="e">
        <f t="shared" si="2696"/>
        <v>#REF!</v>
      </c>
      <c r="CM841" s="67" t="e">
        <f t="shared" si="2696"/>
        <v>#REF!</v>
      </c>
      <c r="CN841" s="67" t="e">
        <f t="shared" si="2696"/>
        <v>#REF!</v>
      </c>
      <c r="CO841" s="60"/>
      <c r="CP841" s="87" t="e">
        <f t="shared" si="2585"/>
        <v>#REF!</v>
      </c>
      <c r="CQ841" s="62" t="e">
        <f>CP841/CP792</f>
        <v>#REF!</v>
      </c>
    </row>
    <row r="842" spans="1:95" ht="10.5" customHeight="1" x14ac:dyDescent="0.25">
      <c r="A842" s="70" t="str">
        <f t="shared" si="2624"/>
        <v>DespesaAtivações de inauguração</v>
      </c>
      <c r="B842" s="114" t="s">
        <v>53</v>
      </c>
      <c r="C842" s="70" t="s">
        <v>284</v>
      </c>
      <c r="D842" s="60" t="s">
        <v>285</v>
      </c>
      <c r="E842" s="60" t="e">
        <f>D790</f>
        <v>#REF!</v>
      </c>
      <c r="F842" s="60"/>
      <c r="G842" s="62">
        <v>-1.3904791493680641E-4</v>
      </c>
      <c r="H842" s="60"/>
      <c r="I842" s="67">
        <v>0</v>
      </c>
      <c r="J842" s="67">
        <v>0</v>
      </c>
      <c r="K842" s="67">
        <v>0</v>
      </c>
      <c r="L842" s="67">
        <v>0</v>
      </c>
      <c r="M842" s="67">
        <v>0</v>
      </c>
      <c r="N842" s="67">
        <v>0</v>
      </c>
      <c r="O842" s="67">
        <v>0</v>
      </c>
      <c r="P842" s="67">
        <v>0</v>
      </c>
      <c r="Q842" s="67">
        <v>0</v>
      </c>
      <c r="R842" s="67">
        <v>0</v>
      </c>
      <c r="S842" s="67">
        <v>0</v>
      </c>
      <c r="T842" s="67">
        <v>0</v>
      </c>
      <c r="U842" s="60"/>
      <c r="V842" s="87">
        <f t="shared" si="2577"/>
        <v>0</v>
      </c>
      <c r="W842" s="62" t="e">
        <f>V842/V790</f>
        <v>#DIV/0!</v>
      </c>
      <c r="X842" s="60"/>
      <c r="Y842" s="67">
        <f t="shared" ref="Y842:AJ842" si="2697">SUM(Y843:Y845)</f>
        <v>0</v>
      </c>
      <c r="Z842" s="67">
        <f t="shared" si="2697"/>
        <v>0</v>
      </c>
      <c r="AA842" s="67">
        <f t="shared" si="2697"/>
        <v>0</v>
      </c>
      <c r="AB842" s="67">
        <f t="shared" si="2697"/>
        <v>0</v>
      </c>
      <c r="AC842" s="67">
        <f t="shared" si="2697"/>
        <v>0</v>
      </c>
      <c r="AD842" s="67">
        <f t="shared" si="2697"/>
        <v>0</v>
      </c>
      <c r="AE842" s="67">
        <f t="shared" si="2697"/>
        <v>0</v>
      </c>
      <c r="AF842" s="67" t="e">
        <f t="shared" si="2697"/>
        <v>#REF!</v>
      </c>
      <c r="AG842" s="67" t="e">
        <f t="shared" si="2697"/>
        <v>#REF!</v>
      </c>
      <c r="AH842" s="67" t="e">
        <f t="shared" si="2697"/>
        <v>#REF!</v>
      </c>
      <c r="AI842" s="67" t="e">
        <f t="shared" si="2697"/>
        <v>#REF!</v>
      </c>
      <c r="AJ842" s="67" t="e">
        <f t="shared" si="2697"/>
        <v>#REF!</v>
      </c>
      <c r="AK842" s="60"/>
      <c r="AL842" s="87" t="e">
        <f t="shared" si="2579"/>
        <v>#REF!</v>
      </c>
      <c r="AM842" s="62" t="e">
        <f>AL842/AL790</f>
        <v>#REF!</v>
      </c>
      <c r="AN842" s="60" t="e">
        <f>D790&amp;D842</f>
        <v>#REF!</v>
      </c>
      <c r="AO842" s="67" t="e">
        <f t="shared" ref="AO842:AZ842" si="2698">SUM(AO843:AO845)</f>
        <v>#REF!</v>
      </c>
      <c r="AP842" s="67" t="e">
        <f t="shared" si="2698"/>
        <v>#REF!</v>
      </c>
      <c r="AQ842" s="67" t="e">
        <f t="shared" si="2698"/>
        <v>#REF!</v>
      </c>
      <c r="AR842" s="67" t="e">
        <f t="shared" si="2698"/>
        <v>#REF!</v>
      </c>
      <c r="AS842" s="67" t="e">
        <f t="shared" si="2698"/>
        <v>#REF!</v>
      </c>
      <c r="AT842" s="67" t="e">
        <f t="shared" si="2698"/>
        <v>#REF!</v>
      </c>
      <c r="AU842" s="67" t="e">
        <f t="shared" si="2698"/>
        <v>#REF!</v>
      </c>
      <c r="AV842" s="67" t="e">
        <f t="shared" si="2698"/>
        <v>#REF!</v>
      </c>
      <c r="AW842" s="67" t="e">
        <f t="shared" si="2698"/>
        <v>#REF!</v>
      </c>
      <c r="AX842" s="67" t="e">
        <f t="shared" si="2698"/>
        <v>#REF!</v>
      </c>
      <c r="AY842" s="67" t="e">
        <f t="shared" si="2698"/>
        <v>#REF!</v>
      </c>
      <c r="AZ842" s="67" t="e">
        <f t="shared" si="2698"/>
        <v>#REF!</v>
      </c>
      <c r="BA842" s="60"/>
      <c r="BB842" s="87" t="e">
        <f t="shared" si="2581"/>
        <v>#REF!</v>
      </c>
      <c r="BC842" s="62" t="e">
        <f>BB842/BB790</f>
        <v>#REF!</v>
      </c>
      <c r="BD842" s="60"/>
      <c r="BE842" s="67"/>
      <c r="BF842" s="119"/>
      <c r="BG842" s="120"/>
      <c r="BH842" s="121"/>
      <c r="BI842" s="69"/>
      <c r="BJ842" s="120"/>
      <c r="BK842" s="121"/>
      <c r="BL842" s="60"/>
      <c r="BM842" s="67" t="e">
        <f t="shared" ref="BM842:BX842" si="2699">SUM(BM843:BM845)</f>
        <v>#REF!</v>
      </c>
      <c r="BN842" s="67" t="e">
        <f t="shared" si="2699"/>
        <v>#REF!</v>
      </c>
      <c r="BO842" s="67" t="e">
        <f t="shared" si="2699"/>
        <v>#REF!</v>
      </c>
      <c r="BP842" s="67" t="e">
        <f t="shared" si="2699"/>
        <v>#REF!</v>
      </c>
      <c r="BQ842" s="67" t="e">
        <f t="shared" si="2699"/>
        <v>#REF!</v>
      </c>
      <c r="BR842" s="67" t="e">
        <f t="shared" si="2699"/>
        <v>#REF!</v>
      </c>
      <c r="BS842" s="67" t="e">
        <f t="shared" si="2699"/>
        <v>#REF!</v>
      </c>
      <c r="BT842" s="67" t="e">
        <f t="shared" si="2699"/>
        <v>#REF!</v>
      </c>
      <c r="BU842" s="67" t="e">
        <f t="shared" si="2699"/>
        <v>#REF!</v>
      </c>
      <c r="BV842" s="67" t="e">
        <f t="shared" si="2699"/>
        <v>#REF!</v>
      </c>
      <c r="BW842" s="67" t="e">
        <f t="shared" si="2699"/>
        <v>#REF!</v>
      </c>
      <c r="BX842" s="67" t="e">
        <f t="shared" si="2699"/>
        <v>#REF!</v>
      </c>
      <c r="BY842" s="60"/>
      <c r="BZ842" s="87" t="e">
        <f t="shared" si="2583"/>
        <v>#REF!</v>
      </c>
      <c r="CA842" s="62" t="e">
        <f>BZ842/BZ790</f>
        <v>#REF!</v>
      </c>
      <c r="CB842" s="60"/>
      <c r="CC842" s="67" t="e">
        <f t="shared" ref="CC842:CN842" si="2700">SUM(CC843:CC845)</f>
        <v>#REF!</v>
      </c>
      <c r="CD842" s="67" t="e">
        <f t="shared" si="2700"/>
        <v>#REF!</v>
      </c>
      <c r="CE842" s="67" t="e">
        <f t="shared" si="2700"/>
        <v>#REF!</v>
      </c>
      <c r="CF842" s="67" t="e">
        <f t="shared" si="2700"/>
        <v>#REF!</v>
      </c>
      <c r="CG842" s="67" t="e">
        <f t="shared" si="2700"/>
        <v>#REF!</v>
      </c>
      <c r="CH842" s="67" t="e">
        <f t="shared" si="2700"/>
        <v>#REF!</v>
      </c>
      <c r="CI842" s="67" t="e">
        <f t="shared" si="2700"/>
        <v>#REF!</v>
      </c>
      <c r="CJ842" s="67" t="e">
        <f t="shared" si="2700"/>
        <v>#REF!</v>
      </c>
      <c r="CK842" s="67" t="e">
        <f t="shared" si="2700"/>
        <v>#REF!</v>
      </c>
      <c r="CL842" s="67" t="e">
        <f t="shared" si="2700"/>
        <v>#REF!</v>
      </c>
      <c r="CM842" s="67" t="e">
        <f t="shared" si="2700"/>
        <v>#REF!</v>
      </c>
      <c r="CN842" s="67" t="e">
        <f t="shared" si="2700"/>
        <v>#REF!</v>
      </c>
      <c r="CO842" s="60"/>
      <c r="CP842" s="87" t="e">
        <f t="shared" si="2585"/>
        <v>#REF!</v>
      </c>
      <c r="CQ842" s="62" t="e">
        <f>CP842/CP790</f>
        <v>#REF!</v>
      </c>
    </row>
    <row r="843" spans="1:95" ht="10.5" customHeight="1" outlineLevel="1" x14ac:dyDescent="0.25">
      <c r="A843" s="70" t="str">
        <f t="shared" si="2624"/>
        <v>DespesaDespesas inaugurais</v>
      </c>
      <c r="B843" s="114" t="s">
        <v>53</v>
      </c>
      <c r="C843" s="78" t="s">
        <v>284</v>
      </c>
      <c r="D843" s="79" t="s">
        <v>286</v>
      </c>
      <c r="E843" s="79" t="e">
        <f>D790</f>
        <v>#REF!</v>
      </c>
      <c r="F843" s="79"/>
      <c r="G843" s="85">
        <v>-1.3904791493680641E-4</v>
      </c>
      <c r="H843" s="79"/>
      <c r="I843" s="94">
        <v>0</v>
      </c>
      <c r="J843" s="94">
        <v>0</v>
      </c>
      <c r="K843" s="94">
        <v>0</v>
      </c>
      <c r="L843" s="94">
        <v>0</v>
      </c>
      <c r="M843" s="94">
        <v>0</v>
      </c>
      <c r="N843" s="94">
        <v>0</v>
      </c>
      <c r="O843" s="94">
        <v>0</v>
      </c>
      <c r="P843" s="94">
        <v>0</v>
      </c>
      <c r="Q843" s="94">
        <v>0</v>
      </c>
      <c r="R843" s="94">
        <v>0</v>
      </c>
      <c r="S843" s="94">
        <v>0</v>
      </c>
      <c r="T843" s="94">
        <v>0</v>
      </c>
      <c r="U843" s="79"/>
      <c r="V843" s="80">
        <f t="shared" si="2577"/>
        <v>0</v>
      </c>
      <c r="W843" s="91" t="e">
        <f>V843/V790</f>
        <v>#DIV/0!</v>
      </c>
      <c r="X843" s="60"/>
      <c r="Y843" s="94">
        <v>0</v>
      </c>
      <c r="Z843" s="94">
        <v>0</v>
      </c>
      <c r="AA843" s="94">
        <v>0</v>
      </c>
      <c r="AB843" s="94">
        <v>0</v>
      </c>
      <c r="AC843" s="94">
        <v>0</v>
      </c>
      <c r="AD843" s="94">
        <v>0</v>
      </c>
      <c r="AE843" s="94">
        <v>0</v>
      </c>
      <c r="AF843" s="94" t="e">
        <f>((AF791*$G843*--(AND($BF843=0,$BG843=0))+$BF843+AF791*$BG843)*--(AF$3&gt;=$BH843))*(1+$BJ843*--(AF$3&gt;=$BK843))*--(IFERROR(MOD(MONTH(AF$3),$BI843),0)=0)</f>
        <v>#REF!</v>
      </c>
      <c r="AG843" s="94" t="e">
        <f>((AG791*$G843*--(AND($BF843=0,$BG843=0))+$BF843+AG791*$BG843)*--(AG$3&gt;=$BH843))*(1+$BJ843*--(AG$3&gt;=$BK843))*--(IFERROR(MOD(MONTH(AG$3),$BI843),0)=0)</f>
        <v>#REF!</v>
      </c>
      <c r="AH843" s="94" t="e">
        <f>((AH791*$G843*--(AND($BF843=0,$BG843=0))+$BF843+AH791*$BG843)*--(AH$3&gt;=$BH843))*(1+$BJ843*--(AH$3&gt;=$BK843))*--(IFERROR(MOD(MONTH(AH$3),$BI843),0)=0)</f>
        <v>#REF!</v>
      </c>
      <c r="AI843" s="94" t="e">
        <f>((AI791*$G843*--(AND($BF843=0,$BG843=0))+$BF843+AI791*$BG843)*--(AI$3&gt;=$BH843))*(1+$BJ843*--(AI$3&gt;=$BK843))*--(IFERROR(MOD(MONTH(AI$3),$BI843),0)=0)</f>
        <v>#REF!</v>
      </c>
      <c r="AJ843" s="94" t="e">
        <f>((AJ791*$G843*--(AND($BF843=0,$BG843=0))+$BF843+AJ791*$BG843)*--(AJ$3&gt;=$BH843))*(1+$BJ843*--(AJ$3&gt;=$BK843))*--(IFERROR(MOD(MONTH(AJ$3),$BI843),0)=0)</f>
        <v>#REF!</v>
      </c>
      <c r="AK843" s="79"/>
      <c r="AL843" s="80" t="e">
        <f t="shared" si="2579"/>
        <v>#REF!</v>
      </c>
      <c r="AM843" s="91" t="e">
        <f>AL843/AL790</f>
        <v>#REF!</v>
      </c>
      <c r="AN843" s="60" t="e">
        <f>D790&amp;D843</f>
        <v>#REF!</v>
      </c>
      <c r="AO843" s="94" t="e">
        <f t="shared" ref="AO843:AZ843" si="2701">((AO791*$G843*--(AND($BF843=0,$BG843=0))+$BF843+AO791*$BG843)*--(AO$3&gt;=$BH843))*(1+$BJ843*--(AO$3&gt;=$BK843))*--(IFERROR(MOD(MONTH(AO$3),$BI843),0)=0)</f>
        <v>#REF!</v>
      </c>
      <c r="AP843" s="94" t="e">
        <f t="shared" si="2701"/>
        <v>#REF!</v>
      </c>
      <c r="AQ843" s="94" t="e">
        <f t="shared" si="2701"/>
        <v>#REF!</v>
      </c>
      <c r="AR843" s="94" t="e">
        <f t="shared" si="2701"/>
        <v>#REF!</v>
      </c>
      <c r="AS843" s="94" t="e">
        <f t="shared" si="2701"/>
        <v>#REF!</v>
      </c>
      <c r="AT843" s="94" t="e">
        <f t="shared" si="2701"/>
        <v>#REF!</v>
      </c>
      <c r="AU843" s="94" t="e">
        <f t="shared" si="2701"/>
        <v>#REF!</v>
      </c>
      <c r="AV843" s="94" t="e">
        <f t="shared" si="2701"/>
        <v>#REF!</v>
      </c>
      <c r="AW843" s="94" t="e">
        <f t="shared" si="2701"/>
        <v>#REF!</v>
      </c>
      <c r="AX843" s="94" t="e">
        <f t="shared" si="2701"/>
        <v>#REF!</v>
      </c>
      <c r="AY843" s="94" t="e">
        <f t="shared" si="2701"/>
        <v>#REF!</v>
      </c>
      <c r="AZ843" s="94" t="e">
        <f t="shared" si="2701"/>
        <v>#REF!</v>
      </c>
      <c r="BA843" s="79"/>
      <c r="BB843" s="80" t="e">
        <f t="shared" si="2581"/>
        <v>#REF!</v>
      </c>
      <c r="BC843" s="91" t="e">
        <f>BB843/BB790</f>
        <v>#REF!</v>
      </c>
      <c r="BD843" s="60"/>
      <c r="BE843" s="94">
        <f>INDEX($BE$4:$BK$115,MATCH($D843,$D$4:$D$115,0),MATCH(BE$475,$BE$4:$BK$4,0))</f>
        <v>0</v>
      </c>
      <c r="BF843" s="115">
        <f>INDEX($BE$4:$BK$115,MATCH($D843,$D$4:$D$115,0),MATCH(BF$475,$BE$4:$BK$4,0))</f>
        <v>-15000</v>
      </c>
      <c r="BG843" s="115">
        <f>INDEX($BE$4:$BK$115,MATCH($D843,$D$4:$D$115,0),MATCH(BG$475,$BE$4:$BK$4,0))</f>
        <v>0</v>
      </c>
      <c r="BH843" s="111" t="e">
        <f>BH792</f>
        <v>#REF!</v>
      </c>
      <c r="BI843" s="115">
        <f t="array" ref="BI843">INDEX($BE$4:$BK$115,MATCH($D843,$D$4:$D$115,0),MATCH(BI$475,$BE$4:$BK$4,0))</f>
        <v>0</v>
      </c>
      <c r="BJ843" s="112">
        <v>-1</v>
      </c>
      <c r="BK843" s="111" t="e">
        <f>EDATE(BH843,1)</f>
        <v>#REF!</v>
      </c>
      <c r="BL843" s="60"/>
      <c r="BM843" s="94" t="e">
        <f t="shared" ref="BM843:BX843" si="2702">((BM791*$G843*--(AND($BF843=0,$BG843=0))+$BF843+BM791*$BG843)*--(BM$3&gt;=$BH843))*(1+$BJ843*--(BM$3&gt;=$BK843))*--(IFERROR(MOD(MONTH(BM$3),$BI843),0)=0)</f>
        <v>#REF!</v>
      </c>
      <c r="BN843" s="94" t="e">
        <f t="shared" si="2702"/>
        <v>#REF!</v>
      </c>
      <c r="BO843" s="94" t="e">
        <f t="shared" si="2702"/>
        <v>#REF!</v>
      </c>
      <c r="BP843" s="94" t="e">
        <f t="shared" si="2702"/>
        <v>#REF!</v>
      </c>
      <c r="BQ843" s="94" t="e">
        <f t="shared" si="2702"/>
        <v>#REF!</v>
      </c>
      <c r="BR843" s="94" t="e">
        <f t="shared" si="2702"/>
        <v>#REF!</v>
      </c>
      <c r="BS843" s="94" t="e">
        <f t="shared" si="2702"/>
        <v>#REF!</v>
      </c>
      <c r="BT843" s="94" t="e">
        <f t="shared" si="2702"/>
        <v>#REF!</v>
      </c>
      <c r="BU843" s="94" t="e">
        <f t="shared" si="2702"/>
        <v>#REF!</v>
      </c>
      <c r="BV843" s="94" t="e">
        <f t="shared" si="2702"/>
        <v>#REF!</v>
      </c>
      <c r="BW843" s="94" t="e">
        <f t="shared" si="2702"/>
        <v>#REF!</v>
      </c>
      <c r="BX843" s="94" t="e">
        <f t="shared" si="2702"/>
        <v>#REF!</v>
      </c>
      <c r="BY843" s="79"/>
      <c r="BZ843" s="80" t="e">
        <f t="shared" si="2583"/>
        <v>#REF!</v>
      </c>
      <c r="CA843" s="91" t="e">
        <f>BZ843/BZ790</f>
        <v>#REF!</v>
      </c>
      <c r="CB843" s="60"/>
      <c r="CC843" s="94" t="e">
        <f t="shared" ref="CC843:CN843" si="2703">((CC791*$G843*--(AND($BF843=0,$BG843=0))+$BF843+CC791*$BG843)*--(CC$3&gt;=$BH843))*(1+$BJ843*--(CC$3&gt;=$BK843))*--(IFERROR(MOD(MONTH(CC$3),$BI843),0)=0)</f>
        <v>#REF!</v>
      </c>
      <c r="CD843" s="94" t="e">
        <f t="shared" si="2703"/>
        <v>#REF!</v>
      </c>
      <c r="CE843" s="94" t="e">
        <f t="shared" si="2703"/>
        <v>#REF!</v>
      </c>
      <c r="CF843" s="94" t="e">
        <f t="shared" si="2703"/>
        <v>#REF!</v>
      </c>
      <c r="CG843" s="94" t="e">
        <f t="shared" si="2703"/>
        <v>#REF!</v>
      </c>
      <c r="CH843" s="94" t="e">
        <f t="shared" si="2703"/>
        <v>#REF!</v>
      </c>
      <c r="CI843" s="94" t="e">
        <f t="shared" si="2703"/>
        <v>#REF!</v>
      </c>
      <c r="CJ843" s="94" t="e">
        <f t="shared" si="2703"/>
        <v>#REF!</v>
      </c>
      <c r="CK843" s="94" t="e">
        <f t="shared" si="2703"/>
        <v>#REF!</v>
      </c>
      <c r="CL843" s="94" t="e">
        <f t="shared" si="2703"/>
        <v>#REF!</v>
      </c>
      <c r="CM843" s="94" t="e">
        <f t="shared" si="2703"/>
        <v>#REF!</v>
      </c>
      <c r="CN843" s="94" t="e">
        <f t="shared" si="2703"/>
        <v>#REF!</v>
      </c>
      <c r="CO843" s="79"/>
      <c r="CP843" s="80" t="e">
        <f t="shared" si="2585"/>
        <v>#REF!</v>
      </c>
      <c r="CQ843" s="91" t="e">
        <f>CP843/CP790</f>
        <v>#REF!</v>
      </c>
    </row>
    <row r="844" spans="1:95" ht="10.5" customHeight="1" outlineLevel="1" x14ac:dyDescent="0.25">
      <c r="A844" s="70" t="str">
        <f t="shared" si="2624"/>
        <v>DespesaEnxoval inaugural</v>
      </c>
      <c r="B844" s="114" t="s">
        <v>53</v>
      </c>
      <c r="C844" s="78" t="s">
        <v>266</v>
      </c>
      <c r="D844" s="79" t="s">
        <v>287</v>
      </c>
      <c r="E844" s="79" t="e">
        <f>D790</f>
        <v>#REF!</v>
      </c>
      <c r="F844" s="79"/>
      <c r="G844" s="85">
        <v>0</v>
      </c>
      <c r="H844" s="79"/>
      <c r="I844" s="94">
        <v>0</v>
      </c>
      <c r="J844" s="94">
        <v>0</v>
      </c>
      <c r="K844" s="94">
        <v>0</v>
      </c>
      <c r="L844" s="94">
        <v>0</v>
      </c>
      <c r="M844" s="94">
        <v>0</v>
      </c>
      <c r="N844" s="94">
        <v>0</v>
      </c>
      <c r="O844" s="94">
        <v>0</v>
      </c>
      <c r="P844" s="94">
        <v>0</v>
      </c>
      <c r="Q844" s="94">
        <v>0</v>
      </c>
      <c r="R844" s="94">
        <v>0</v>
      </c>
      <c r="S844" s="94">
        <v>0</v>
      </c>
      <c r="T844" s="94">
        <v>0</v>
      </c>
      <c r="U844" s="79"/>
      <c r="V844" s="80">
        <f t="shared" si="2577"/>
        <v>0</v>
      </c>
      <c r="W844" s="85" t="e">
        <f>V844/V790</f>
        <v>#DIV/0!</v>
      </c>
      <c r="X844" s="60"/>
      <c r="Y844" s="94">
        <v>0</v>
      </c>
      <c r="Z844" s="94">
        <v>0</v>
      </c>
      <c r="AA844" s="94">
        <v>0</v>
      </c>
      <c r="AB844" s="94">
        <v>0</v>
      </c>
      <c r="AC844" s="94">
        <v>0</v>
      </c>
      <c r="AD844" s="94">
        <v>0</v>
      </c>
      <c r="AE844" s="94">
        <v>0</v>
      </c>
      <c r="AF844" s="94" t="e">
        <f t="shared" ref="AF844:AJ846" si="2704">((AF790*$G844*--(AND($BF844=0,$BG844=0))+$BF844+AF790*$BG844)*--(AF$3&gt;=$BH844))*(1+$BJ844*--(AF$3&gt;=$BK844))*--(IFERROR(MOD(MONTH(AF$3),$BI844),0)=0)</f>
        <v>#REF!</v>
      </c>
      <c r="AG844" s="94" t="e">
        <f t="shared" si="2704"/>
        <v>#REF!</v>
      </c>
      <c r="AH844" s="94" t="e">
        <f t="shared" si="2704"/>
        <v>#REF!</v>
      </c>
      <c r="AI844" s="94" t="e">
        <f t="shared" si="2704"/>
        <v>#REF!</v>
      </c>
      <c r="AJ844" s="94" t="e">
        <f t="shared" si="2704"/>
        <v>#REF!</v>
      </c>
      <c r="AK844" s="79"/>
      <c r="AL844" s="80" t="e">
        <f t="shared" si="2579"/>
        <v>#REF!</v>
      </c>
      <c r="AM844" s="91" t="e">
        <f>AL844/AL790</f>
        <v>#REF!</v>
      </c>
      <c r="AN844" s="60" t="e">
        <f>D790&amp;D844</f>
        <v>#REF!</v>
      </c>
      <c r="AO844" s="94" t="e">
        <f t="shared" ref="AO844:AZ844" si="2705">((AO790*$G844*--(AND($BF844=0,$BG844=0))+$BF844+AO790*$BG844)*--(AO$3&gt;=$BH844))*(1+$BJ844*--(AO$3&gt;=$BK844))*--(IFERROR(MOD(MONTH(AO$3),$BI844),0)=0)</f>
        <v>#REF!</v>
      </c>
      <c r="AP844" s="94" t="e">
        <f t="shared" si="2705"/>
        <v>#REF!</v>
      </c>
      <c r="AQ844" s="94" t="e">
        <f t="shared" si="2705"/>
        <v>#REF!</v>
      </c>
      <c r="AR844" s="94" t="e">
        <f t="shared" si="2705"/>
        <v>#REF!</v>
      </c>
      <c r="AS844" s="94" t="e">
        <f t="shared" si="2705"/>
        <v>#REF!</v>
      </c>
      <c r="AT844" s="94" t="e">
        <f t="shared" si="2705"/>
        <v>#REF!</v>
      </c>
      <c r="AU844" s="94" t="e">
        <f t="shared" si="2705"/>
        <v>#REF!</v>
      </c>
      <c r="AV844" s="94" t="e">
        <f t="shared" si="2705"/>
        <v>#REF!</v>
      </c>
      <c r="AW844" s="94" t="e">
        <f t="shared" si="2705"/>
        <v>#REF!</v>
      </c>
      <c r="AX844" s="94" t="e">
        <f t="shared" si="2705"/>
        <v>#REF!</v>
      </c>
      <c r="AY844" s="94" t="e">
        <f t="shared" si="2705"/>
        <v>#REF!</v>
      </c>
      <c r="AZ844" s="94" t="e">
        <f t="shared" si="2705"/>
        <v>#REF!</v>
      </c>
      <c r="BA844" s="79"/>
      <c r="BB844" s="80" t="e">
        <f t="shared" si="2581"/>
        <v>#REF!</v>
      </c>
      <c r="BC844" s="91" t="e">
        <f>BB844/BB790</f>
        <v>#REF!</v>
      </c>
      <c r="BD844" s="60"/>
      <c r="BE844" s="94" t="e">
        <f t="array" ref="BE844">INDEX(#REF!,MATCH($D790,#REF!,0),MATCH($D844,#REF!,0))</f>
        <v>#REF!</v>
      </c>
      <c r="BF844" s="115" t="e">
        <f t="array" ref="BF844">INDEX(#REF!,MATCH($D790,#REF!,0),MATCH($D844,#REF!,0))</f>
        <v>#REF!</v>
      </c>
      <c r="BG844" s="115"/>
      <c r="BH844" s="111" t="e">
        <f>EDATE(BH792,1)</f>
        <v>#REF!</v>
      </c>
      <c r="BI844" s="115"/>
      <c r="BJ844" s="112">
        <v>-1</v>
      </c>
      <c r="BK844" s="111" t="e">
        <f>EDATE(BH844,1)</f>
        <v>#REF!</v>
      </c>
      <c r="BL844" s="60"/>
      <c r="BM844" s="94" t="e">
        <f t="shared" ref="BM844:BX844" si="2706">((BM790*$G844*--(AND($BF844=0,$BG844=0))+$BF844+BM790*$BG844)*--(BM$3&gt;=$BH844))*(1+$BJ844*--(BM$3&gt;=$BK844))*--(IFERROR(MOD(MONTH(BM$3),$BI844),0)=0)</f>
        <v>#REF!</v>
      </c>
      <c r="BN844" s="94" t="e">
        <f t="shared" si="2706"/>
        <v>#REF!</v>
      </c>
      <c r="BO844" s="94" t="e">
        <f t="shared" si="2706"/>
        <v>#REF!</v>
      </c>
      <c r="BP844" s="94" t="e">
        <f t="shared" si="2706"/>
        <v>#REF!</v>
      </c>
      <c r="BQ844" s="94" t="e">
        <f t="shared" si="2706"/>
        <v>#REF!</v>
      </c>
      <c r="BR844" s="94" t="e">
        <f t="shared" si="2706"/>
        <v>#REF!</v>
      </c>
      <c r="BS844" s="94" t="e">
        <f t="shared" si="2706"/>
        <v>#REF!</v>
      </c>
      <c r="BT844" s="94" t="e">
        <f t="shared" si="2706"/>
        <v>#REF!</v>
      </c>
      <c r="BU844" s="94" t="e">
        <f t="shared" si="2706"/>
        <v>#REF!</v>
      </c>
      <c r="BV844" s="94" t="e">
        <f t="shared" si="2706"/>
        <v>#REF!</v>
      </c>
      <c r="BW844" s="94" t="e">
        <f t="shared" si="2706"/>
        <v>#REF!</v>
      </c>
      <c r="BX844" s="94" t="e">
        <f t="shared" si="2706"/>
        <v>#REF!</v>
      </c>
      <c r="BY844" s="79"/>
      <c r="BZ844" s="80" t="e">
        <f t="shared" si="2583"/>
        <v>#REF!</v>
      </c>
      <c r="CA844" s="91" t="e">
        <f>BZ844/BZ790</f>
        <v>#REF!</v>
      </c>
      <c r="CB844" s="60"/>
      <c r="CC844" s="94" t="e">
        <f t="shared" ref="CC844:CN844" si="2707">((CC790*$G844*--(AND($BF844=0,$BG844=0))+$BF844+CC790*$BG844)*--(CC$3&gt;=$BH844))*(1+$BJ844*--(CC$3&gt;=$BK844))*--(IFERROR(MOD(MONTH(CC$3),$BI844),0)=0)</f>
        <v>#REF!</v>
      </c>
      <c r="CD844" s="94" t="e">
        <f t="shared" si="2707"/>
        <v>#REF!</v>
      </c>
      <c r="CE844" s="94" t="e">
        <f t="shared" si="2707"/>
        <v>#REF!</v>
      </c>
      <c r="CF844" s="94" t="e">
        <f t="shared" si="2707"/>
        <v>#REF!</v>
      </c>
      <c r="CG844" s="94" t="e">
        <f t="shared" si="2707"/>
        <v>#REF!</v>
      </c>
      <c r="CH844" s="94" t="e">
        <f t="shared" si="2707"/>
        <v>#REF!</v>
      </c>
      <c r="CI844" s="94" t="e">
        <f t="shared" si="2707"/>
        <v>#REF!</v>
      </c>
      <c r="CJ844" s="94" t="e">
        <f t="shared" si="2707"/>
        <v>#REF!</v>
      </c>
      <c r="CK844" s="94" t="e">
        <f t="shared" si="2707"/>
        <v>#REF!</v>
      </c>
      <c r="CL844" s="94" t="e">
        <f t="shared" si="2707"/>
        <v>#REF!</v>
      </c>
      <c r="CM844" s="94" t="e">
        <f t="shared" si="2707"/>
        <v>#REF!</v>
      </c>
      <c r="CN844" s="94" t="e">
        <f t="shared" si="2707"/>
        <v>#REF!</v>
      </c>
      <c r="CO844" s="79"/>
      <c r="CP844" s="80" t="e">
        <f t="shared" si="2585"/>
        <v>#REF!</v>
      </c>
      <c r="CQ844" s="91" t="e">
        <f>CP844/CP790</f>
        <v>#REF!</v>
      </c>
    </row>
    <row r="845" spans="1:95" ht="10.5" customHeight="1" outlineLevel="1" x14ac:dyDescent="0.25">
      <c r="A845" s="70" t="str">
        <f t="shared" si="2624"/>
        <v>DespesaMídia inaugural</v>
      </c>
      <c r="B845" s="114" t="s">
        <v>53</v>
      </c>
      <c r="C845" s="78" t="s">
        <v>266</v>
      </c>
      <c r="D845" s="79" t="s">
        <v>288</v>
      </c>
      <c r="E845" s="79" t="e">
        <f>D790</f>
        <v>#REF!</v>
      </c>
      <c r="F845" s="79"/>
      <c r="G845" s="85">
        <v>0</v>
      </c>
      <c r="H845" s="79"/>
      <c r="I845" s="94">
        <v>0</v>
      </c>
      <c r="J845" s="94">
        <v>0</v>
      </c>
      <c r="K845" s="94">
        <v>0</v>
      </c>
      <c r="L845" s="94">
        <v>0</v>
      </c>
      <c r="M845" s="94">
        <v>0</v>
      </c>
      <c r="N845" s="94">
        <v>0</v>
      </c>
      <c r="O845" s="94">
        <v>0</v>
      </c>
      <c r="P845" s="94">
        <v>0</v>
      </c>
      <c r="Q845" s="94">
        <v>0</v>
      </c>
      <c r="R845" s="94">
        <v>0</v>
      </c>
      <c r="S845" s="94">
        <v>0</v>
      </c>
      <c r="T845" s="94">
        <v>0</v>
      </c>
      <c r="U845" s="79"/>
      <c r="V845" s="80">
        <f t="shared" si="2577"/>
        <v>0</v>
      </c>
      <c r="W845" s="91" t="e">
        <f>V845/V790</f>
        <v>#DIV/0!</v>
      </c>
      <c r="X845" s="60"/>
      <c r="Y845" s="94">
        <v>0</v>
      </c>
      <c r="Z845" s="94">
        <v>0</v>
      </c>
      <c r="AA845" s="94">
        <v>0</v>
      </c>
      <c r="AB845" s="94">
        <v>0</v>
      </c>
      <c r="AC845" s="94">
        <v>0</v>
      </c>
      <c r="AD845" s="94">
        <v>0</v>
      </c>
      <c r="AE845" s="94">
        <v>0</v>
      </c>
      <c r="AF845" s="94" t="e">
        <f t="shared" si="2704"/>
        <v>#REF!</v>
      </c>
      <c r="AG845" s="94" t="e">
        <f t="shared" si="2704"/>
        <v>#REF!</v>
      </c>
      <c r="AH845" s="94" t="e">
        <f t="shared" si="2704"/>
        <v>#REF!</v>
      </c>
      <c r="AI845" s="94" t="e">
        <f t="shared" si="2704"/>
        <v>#REF!</v>
      </c>
      <c r="AJ845" s="94" t="e">
        <f t="shared" si="2704"/>
        <v>#REF!</v>
      </c>
      <c r="AK845" s="79"/>
      <c r="AL845" s="80" t="e">
        <f t="shared" si="2579"/>
        <v>#REF!</v>
      </c>
      <c r="AM845" s="85" t="e">
        <f>AL845/AL792</f>
        <v>#REF!</v>
      </c>
      <c r="AN845" s="60" t="e">
        <f>D790&amp;D845</f>
        <v>#REF!</v>
      </c>
      <c r="AO845" s="94" t="e">
        <f t="shared" ref="AO845:AZ845" si="2708">((AO791*$G845*--(AND($BF845=0,$BG845=0))+$BF845+AO791*$BG845)*--(AO$3&gt;=$BH845))*(1+$BJ845*--(AO$3&gt;=$BK845))*--(IFERROR(MOD(MONTH(AO$3),$BI845),0)=0)</f>
        <v>#REF!</v>
      </c>
      <c r="AP845" s="94" t="e">
        <f t="shared" si="2708"/>
        <v>#REF!</v>
      </c>
      <c r="AQ845" s="94" t="e">
        <f t="shared" si="2708"/>
        <v>#REF!</v>
      </c>
      <c r="AR845" s="94" t="e">
        <f t="shared" si="2708"/>
        <v>#REF!</v>
      </c>
      <c r="AS845" s="94" t="e">
        <f t="shared" si="2708"/>
        <v>#REF!</v>
      </c>
      <c r="AT845" s="94" t="e">
        <f t="shared" si="2708"/>
        <v>#REF!</v>
      </c>
      <c r="AU845" s="94" t="e">
        <f t="shared" si="2708"/>
        <v>#REF!</v>
      </c>
      <c r="AV845" s="94" t="e">
        <f t="shared" si="2708"/>
        <v>#REF!</v>
      </c>
      <c r="AW845" s="94" t="e">
        <f t="shared" si="2708"/>
        <v>#REF!</v>
      </c>
      <c r="AX845" s="94" t="e">
        <f t="shared" si="2708"/>
        <v>#REF!</v>
      </c>
      <c r="AY845" s="94" t="e">
        <f t="shared" si="2708"/>
        <v>#REF!</v>
      </c>
      <c r="AZ845" s="94" t="e">
        <f t="shared" si="2708"/>
        <v>#REF!</v>
      </c>
      <c r="BA845" s="79"/>
      <c r="BB845" s="80" t="e">
        <f t="shared" si="2581"/>
        <v>#REF!</v>
      </c>
      <c r="BC845" s="85" t="e">
        <f>BB845/BB792</f>
        <v>#REF!</v>
      </c>
      <c r="BD845" s="60"/>
      <c r="BE845" s="94" t="e">
        <f t="array" ref="BE845">INDEX(#REF!,MATCH($D790,#REF!,0),MATCH("Parcelamento "&amp;$D845,#REF!,0))</f>
        <v>#REF!</v>
      </c>
      <c r="BF845" s="115" t="e">
        <f t="array" ref="BF845">INDEX(#REF!,MATCH($D790,#REF!,0),MATCH("Parcela "&amp;$D845,#REF!,0))</f>
        <v>#REF!</v>
      </c>
      <c r="BG845" s="115"/>
      <c r="BH845" s="111" t="e">
        <f>BH792</f>
        <v>#REF!</v>
      </c>
      <c r="BI845" s="115"/>
      <c r="BJ845" s="112">
        <v>-1</v>
      </c>
      <c r="BK845" s="111" t="e">
        <f>EDATE(BH845,BE845)</f>
        <v>#REF!</v>
      </c>
      <c r="BL845" s="60"/>
      <c r="BM845" s="94" t="e">
        <f t="shared" ref="BM845:BX845" si="2709">((BM791*$G845*--(AND($BF845=0,$BG845=0))+$BF845+BM791*$BG845)*--(BM$3&gt;=$BH845))*(1+$BJ845*--(BM$3&gt;=$BK845))*--(IFERROR(MOD(MONTH(BM$3),$BI845),0)=0)</f>
        <v>#REF!</v>
      </c>
      <c r="BN845" s="94" t="e">
        <f t="shared" si="2709"/>
        <v>#REF!</v>
      </c>
      <c r="BO845" s="94" t="e">
        <f t="shared" si="2709"/>
        <v>#REF!</v>
      </c>
      <c r="BP845" s="94" t="e">
        <f t="shared" si="2709"/>
        <v>#REF!</v>
      </c>
      <c r="BQ845" s="94" t="e">
        <f t="shared" si="2709"/>
        <v>#REF!</v>
      </c>
      <c r="BR845" s="94" t="e">
        <f t="shared" si="2709"/>
        <v>#REF!</v>
      </c>
      <c r="BS845" s="94" t="e">
        <f t="shared" si="2709"/>
        <v>#REF!</v>
      </c>
      <c r="BT845" s="94" t="e">
        <f t="shared" si="2709"/>
        <v>#REF!</v>
      </c>
      <c r="BU845" s="94" t="e">
        <f t="shared" si="2709"/>
        <v>#REF!</v>
      </c>
      <c r="BV845" s="94" t="e">
        <f t="shared" si="2709"/>
        <v>#REF!</v>
      </c>
      <c r="BW845" s="94" t="e">
        <f t="shared" si="2709"/>
        <v>#REF!</v>
      </c>
      <c r="BX845" s="94" t="e">
        <f t="shared" si="2709"/>
        <v>#REF!</v>
      </c>
      <c r="BY845" s="79"/>
      <c r="BZ845" s="80" t="e">
        <f t="shared" si="2583"/>
        <v>#REF!</v>
      </c>
      <c r="CA845" s="85" t="e">
        <f>BZ845/BZ792</f>
        <v>#REF!</v>
      </c>
      <c r="CB845" s="60"/>
      <c r="CC845" s="94" t="e">
        <f t="shared" ref="CC845:CN845" si="2710">((CC791*$G845*--(AND($BF845=0,$BG845=0))+$BF845+CC791*$BG845)*--(CC$3&gt;=$BH845))*(1+$BJ845*--(CC$3&gt;=$BK845))*--(IFERROR(MOD(MONTH(CC$3),$BI845),0)=0)</f>
        <v>#REF!</v>
      </c>
      <c r="CD845" s="94" t="e">
        <f t="shared" si="2710"/>
        <v>#REF!</v>
      </c>
      <c r="CE845" s="94" t="e">
        <f t="shared" si="2710"/>
        <v>#REF!</v>
      </c>
      <c r="CF845" s="94" t="e">
        <f t="shared" si="2710"/>
        <v>#REF!</v>
      </c>
      <c r="CG845" s="94" t="e">
        <f t="shared" si="2710"/>
        <v>#REF!</v>
      </c>
      <c r="CH845" s="94" t="e">
        <f t="shared" si="2710"/>
        <v>#REF!</v>
      </c>
      <c r="CI845" s="94" t="e">
        <f t="shared" si="2710"/>
        <v>#REF!</v>
      </c>
      <c r="CJ845" s="94" t="e">
        <f t="shared" si="2710"/>
        <v>#REF!</v>
      </c>
      <c r="CK845" s="94" t="e">
        <f t="shared" si="2710"/>
        <v>#REF!</v>
      </c>
      <c r="CL845" s="94" t="e">
        <f t="shared" si="2710"/>
        <v>#REF!</v>
      </c>
      <c r="CM845" s="94" t="e">
        <f t="shared" si="2710"/>
        <v>#REF!</v>
      </c>
      <c r="CN845" s="94" t="e">
        <f t="shared" si="2710"/>
        <v>#REF!</v>
      </c>
      <c r="CO845" s="79"/>
      <c r="CP845" s="80" t="e">
        <f t="shared" si="2585"/>
        <v>#REF!</v>
      </c>
      <c r="CQ845" s="85" t="e">
        <f>CP845/CP792</f>
        <v>#REF!</v>
      </c>
    </row>
    <row r="846" spans="1:95" ht="10.5" customHeight="1" x14ac:dyDescent="0.25">
      <c r="A846" s="70" t="str">
        <f t="shared" si="2624"/>
        <v>DespesaTarifas bancárias</v>
      </c>
      <c r="B846" s="114" t="s">
        <v>53</v>
      </c>
      <c r="C846" s="70" t="s">
        <v>284</v>
      </c>
      <c r="D846" s="60" t="s">
        <v>152</v>
      </c>
      <c r="E846" s="60" t="e">
        <f>D790</f>
        <v>#REF!</v>
      </c>
      <c r="F846" s="60"/>
      <c r="G846" s="62">
        <v>-1.3904791493680641E-4</v>
      </c>
      <c r="H846" s="60"/>
      <c r="I846" s="67">
        <v>0</v>
      </c>
      <c r="J846" s="67">
        <v>0</v>
      </c>
      <c r="K846" s="67">
        <v>0</v>
      </c>
      <c r="L846" s="67">
        <v>0</v>
      </c>
      <c r="M846" s="67">
        <v>0</v>
      </c>
      <c r="N846" s="67">
        <v>0</v>
      </c>
      <c r="O846" s="67">
        <v>0</v>
      </c>
      <c r="P846" s="67">
        <v>0</v>
      </c>
      <c r="Q846" s="67">
        <v>0</v>
      </c>
      <c r="R846" s="67">
        <v>0</v>
      </c>
      <c r="S846" s="67">
        <v>0</v>
      </c>
      <c r="T846" s="67">
        <v>0</v>
      </c>
      <c r="U846" s="60"/>
      <c r="V846" s="87">
        <f t="shared" ref="V846:V867" si="2711">SUM(I846:T846)</f>
        <v>0</v>
      </c>
      <c r="W846" s="62" t="e">
        <f>V846/V792</f>
        <v>#REF!</v>
      </c>
      <c r="X846" s="60"/>
      <c r="Y846" s="67">
        <v>0</v>
      </c>
      <c r="Z846" s="67">
        <v>0</v>
      </c>
      <c r="AA846" s="67">
        <v>0</v>
      </c>
      <c r="AB846" s="67">
        <v>0</v>
      </c>
      <c r="AC846" s="67">
        <v>0</v>
      </c>
      <c r="AD846" s="67">
        <v>0</v>
      </c>
      <c r="AE846" s="67" t="e">
        <f>((AE792*$G846*--(AND($BF846=0,$BG846=0))+$BF846+AE792*$BG846)*--(AE$3&gt;=$BH846))*(1+$BJ846*--(AE$3&gt;=$BK846))*--(IFERROR(MOD(MONTH(AE$3),$BI846),0)=0)</f>
        <v>#REF!</v>
      </c>
      <c r="AF846" s="67" t="e">
        <f t="shared" si="2704"/>
        <v>#REF!</v>
      </c>
      <c r="AG846" s="67" t="e">
        <f t="shared" si="2704"/>
        <v>#REF!</v>
      </c>
      <c r="AH846" s="67" t="e">
        <f t="shared" si="2704"/>
        <v>#REF!</v>
      </c>
      <c r="AI846" s="67" t="e">
        <f t="shared" si="2704"/>
        <v>#REF!</v>
      </c>
      <c r="AJ846" s="67" t="e">
        <f t="shared" si="2704"/>
        <v>#REF!</v>
      </c>
      <c r="AK846" s="60"/>
      <c r="AL846" s="87" t="e">
        <f t="shared" ref="AL846:AL867" si="2712">SUM(Y846:AJ846)</f>
        <v>#REF!</v>
      </c>
      <c r="AM846" s="62" t="e">
        <f>AL846/AL792</f>
        <v>#REF!</v>
      </c>
      <c r="AN846" s="60" t="e">
        <f>D790&amp;D846</f>
        <v>#REF!</v>
      </c>
      <c r="AO846" s="67" t="e">
        <f t="shared" ref="AO846:AZ846" si="2713">((AO792*$G846*--(AND($BF846=0,$BG846=0))+$BF846+AO792*$BG846)*--(AO$3&gt;=$BH846))*(1+$BJ846*--(AO$3&gt;=$BK846))*--(IFERROR(MOD(MONTH(AO$3),$BI846),0)=0)</f>
        <v>#REF!</v>
      </c>
      <c r="AP846" s="67" t="e">
        <f t="shared" si="2713"/>
        <v>#REF!</v>
      </c>
      <c r="AQ846" s="67" t="e">
        <f t="shared" si="2713"/>
        <v>#REF!</v>
      </c>
      <c r="AR846" s="67" t="e">
        <f t="shared" si="2713"/>
        <v>#REF!</v>
      </c>
      <c r="AS846" s="67" t="e">
        <f t="shared" si="2713"/>
        <v>#REF!</v>
      </c>
      <c r="AT846" s="67" t="e">
        <f t="shared" si="2713"/>
        <v>#REF!</v>
      </c>
      <c r="AU846" s="67" t="e">
        <f t="shared" si="2713"/>
        <v>#REF!</v>
      </c>
      <c r="AV846" s="67" t="e">
        <f t="shared" si="2713"/>
        <v>#REF!</v>
      </c>
      <c r="AW846" s="67" t="e">
        <f t="shared" si="2713"/>
        <v>#REF!</v>
      </c>
      <c r="AX846" s="67" t="e">
        <f t="shared" si="2713"/>
        <v>#REF!</v>
      </c>
      <c r="AY846" s="67" t="e">
        <f t="shared" si="2713"/>
        <v>#REF!</v>
      </c>
      <c r="AZ846" s="67" t="e">
        <f t="shared" si="2713"/>
        <v>#REF!</v>
      </c>
      <c r="BA846" s="60"/>
      <c r="BB846" s="87" t="e">
        <f t="shared" ref="BB846:BB867" si="2714">SUM(AO846:AZ846)</f>
        <v>#REF!</v>
      </c>
      <c r="BC846" s="62" t="e">
        <f>BB846/BB792</f>
        <v>#REF!</v>
      </c>
      <c r="BD846" s="60"/>
      <c r="BE846" s="67">
        <f t="shared" ref="BE846:BG852" si="2715">INDEX($BE$4:$BK$115,MATCH($D846,$D$4:$D$115,0),MATCH(BE$475,$BE$4:$BK$4,0))</f>
        <v>0</v>
      </c>
      <c r="BF846" s="119">
        <f t="shared" si="2715"/>
        <v>-200</v>
      </c>
      <c r="BG846" s="120">
        <f t="shared" si="2715"/>
        <v>0</v>
      </c>
      <c r="BH846" s="121" t="e">
        <f>BH792</f>
        <v>#REF!</v>
      </c>
      <c r="BI846" s="69">
        <f t="shared" ref="BI846:BK852" si="2716">INDEX($BE$4:$BK$115,MATCH($D846,$D$4:$D$115,0),MATCH(BI$475,$BE$4:$BK$4,0))</f>
        <v>0</v>
      </c>
      <c r="BJ846" s="120">
        <f t="shared" si="2716"/>
        <v>0</v>
      </c>
      <c r="BK846" s="121">
        <f t="shared" si="2716"/>
        <v>0</v>
      </c>
      <c r="BL846" s="60"/>
      <c r="BM846" s="67" t="e">
        <f t="shared" ref="BM846:BX846" si="2717">((BM792*$G846*--(AND($BF846=0,$BG846=0))+$BF846+BM792*$BG846)*--(BM$3&gt;=$BH846))*(1+$BJ846*--(BM$3&gt;=$BK846))*--(IFERROR(MOD(MONTH(BM$3),$BI846),0)=0)</f>
        <v>#REF!</v>
      </c>
      <c r="BN846" s="67" t="e">
        <f t="shared" si="2717"/>
        <v>#REF!</v>
      </c>
      <c r="BO846" s="67" t="e">
        <f t="shared" si="2717"/>
        <v>#REF!</v>
      </c>
      <c r="BP846" s="67" t="e">
        <f t="shared" si="2717"/>
        <v>#REF!</v>
      </c>
      <c r="BQ846" s="67" t="e">
        <f t="shared" si="2717"/>
        <v>#REF!</v>
      </c>
      <c r="BR846" s="67" t="e">
        <f t="shared" si="2717"/>
        <v>#REF!</v>
      </c>
      <c r="BS846" s="67" t="e">
        <f t="shared" si="2717"/>
        <v>#REF!</v>
      </c>
      <c r="BT846" s="67" t="e">
        <f t="shared" si="2717"/>
        <v>#REF!</v>
      </c>
      <c r="BU846" s="67" t="e">
        <f t="shared" si="2717"/>
        <v>#REF!</v>
      </c>
      <c r="BV846" s="67" t="e">
        <f t="shared" si="2717"/>
        <v>#REF!</v>
      </c>
      <c r="BW846" s="67" t="e">
        <f t="shared" si="2717"/>
        <v>#REF!</v>
      </c>
      <c r="BX846" s="67" t="e">
        <f t="shared" si="2717"/>
        <v>#REF!</v>
      </c>
      <c r="BY846" s="60"/>
      <c r="BZ846" s="87" t="e">
        <f t="shared" ref="BZ846:BZ867" si="2718">SUM(BM846:BX846)</f>
        <v>#REF!</v>
      </c>
      <c r="CA846" s="62" t="e">
        <f>BZ846/BZ792</f>
        <v>#REF!</v>
      </c>
      <c r="CB846" s="60"/>
      <c r="CC846" s="67" t="e">
        <f t="shared" ref="CC846:CN846" si="2719">((CC792*$G846*--(AND($BF846=0,$BG846=0))+$BF846+CC792*$BG846)*--(CC$3&gt;=$BH846))*(1+$BJ846*--(CC$3&gt;=$BK846))*--(IFERROR(MOD(MONTH(CC$3),$BI846),0)=0)</f>
        <v>#REF!</v>
      </c>
      <c r="CD846" s="67" t="e">
        <f t="shared" si="2719"/>
        <v>#REF!</v>
      </c>
      <c r="CE846" s="67" t="e">
        <f t="shared" si="2719"/>
        <v>#REF!</v>
      </c>
      <c r="CF846" s="67" t="e">
        <f t="shared" si="2719"/>
        <v>#REF!</v>
      </c>
      <c r="CG846" s="67" t="e">
        <f t="shared" si="2719"/>
        <v>#REF!</v>
      </c>
      <c r="CH846" s="67" t="e">
        <f t="shared" si="2719"/>
        <v>#REF!</v>
      </c>
      <c r="CI846" s="67" t="e">
        <f t="shared" si="2719"/>
        <v>#REF!</v>
      </c>
      <c r="CJ846" s="67" t="e">
        <f t="shared" si="2719"/>
        <v>#REF!</v>
      </c>
      <c r="CK846" s="67" t="e">
        <f t="shared" si="2719"/>
        <v>#REF!</v>
      </c>
      <c r="CL846" s="67" t="e">
        <f t="shared" si="2719"/>
        <v>#REF!</v>
      </c>
      <c r="CM846" s="67" t="e">
        <f t="shared" si="2719"/>
        <v>#REF!</v>
      </c>
      <c r="CN846" s="67" t="e">
        <f t="shared" si="2719"/>
        <v>#REF!</v>
      </c>
      <c r="CO846" s="60"/>
      <c r="CP846" s="87" t="e">
        <f t="shared" ref="CP846:CP867" si="2720">SUM(CC846:CN846)</f>
        <v>#REF!</v>
      </c>
      <c r="CQ846" s="62" t="e">
        <f>CP846/CP792</f>
        <v>#REF!</v>
      </c>
    </row>
    <row r="847" spans="1:95" ht="10.5" customHeight="1" x14ac:dyDescent="0.25">
      <c r="A847" s="70" t="str">
        <f t="shared" si="2624"/>
        <v>DespesaTaxas legais</v>
      </c>
      <c r="B847" s="114" t="s">
        <v>53</v>
      </c>
      <c r="C847" s="70" t="s">
        <v>289</v>
      </c>
      <c r="D847" s="60" t="s">
        <v>155</v>
      </c>
      <c r="E847" s="60" t="e">
        <f>D790</f>
        <v>#REF!</v>
      </c>
      <c r="F847" s="60"/>
      <c r="G847" s="62">
        <v>-3.3913645337667141E-4</v>
      </c>
      <c r="H847" s="60"/>
      <c r="I847" s="67">
        <v>0</v>
      </c>
      <c r="J847" s="67">
        <v>0</v>
      </c>
      <c r="K847" s="67">
        <v>0</v>
      </c>
      <c r="L847" s="67">
        <v>0</v>
      </c>
      <c r="M847" s="67">
        <v>0</v>
      </c>
      <c r="N847" s="67">
        <v>0</v>
      </c>
      <c r="O847" s="67">
        <v>0</v>
      </c>
      <c r="P847" s="67">
        <v>0</v>
      </c>
      <c r="Q847" s="67">
        <v>0</v>
      </c>
      <c r="R847" s="67">
        <v>0</v>
      </c>
      <c r="S847" s="67">
        <v>0</v>
      </c>
      <c r="T847" s="67">
        <v>0</v>
      </c>
      <c r="U847" s="60"/>
      <c r="V847" s="87">
        <f t="shared" si="2711"/>
        <v>0</v>
      </c>
      <c r="W847" s="62" t="e">
        <f>V847/V792</f>
        <v>#REF!</v>
      </c>
      <c r="X847" s="60"/>
      <c r="Y847" s="67">
        <v>0</v>
      </c>
      <c r="Z847" s="67">
        <v>0</v>
      </c>
      <c r="AA847" s="67">
        <v>0</v>
      </c>
      <c r="AB847" s="67">
        <v>0</v>
      </c>
      <c r="AC847" s="67">
        <v>0</v>
      </c>
      <c r="AD847" s="67">
        <v>0</v>
      </c>
      <c r="AE847" s="67" t="e">
        <f t="shared" ref="AE847:AJ847" si="2721">((AE792*$G847*--(AND($BF847=0,$BG847=0))+$BF847+AE792*$BG847)*--(AE$3&gt;=$BH847))*(1+$BJ847*--(AE$3&gt;=$BK847))*--(IFERROR(MOD(MONTH(AE$3),$BI847),0)=0)</f>
        <v>#REF!</v>
      </c>
      <c r="AF847" s="67" t="e">
        <f t="shared" si="2721"/>
        <v>#REF!</v>
      </c>
      <c r="AG847" s="67" t="e">
        <f t="shared" si="2721"/>
        <v>#REF!</v>
      </c>
      <c r="AH847" s="67" t="e">
        <f t="shared" si="2721"/>
        <v>#REF!</v>
      </c>
      <c r="AI847" s="67" t="e">
        <f t="shared" si="2721"/>
        <v>#REF!</v>
      </c>
      <c r="AJ847" s="67" t="e">
        <f t="shared" si="2721"/>
        <v>#REF!</v>
      </c>
      <c r="AK847" s="60"/>
      <c r="AL847" s="87" t="e">
        <f t="shared" si="2712"/>
        <v>#REF!</v>
      </c>
      <c r="AM847" s="62" t="e">
        <f>AL847/AL792</f>
        <v>#REF!</v>
      </c>
      <c r="AN847" s="60" t="e">
        <f>D790&amp;D847</f>
        <v>#REF!</v>
      </c>
      <c r="AO847" s="67" t="e">
        <f t="shared" ref="AO847:AZ847" si="2722">((AO792*$G847*--(AND($BF847=0,$BG847=0))+$BF847+AO792*$BG847)*--(AO$3&gt;=$BH847))*(1+$BJ847*--(AO$3&gt;=$BK847))*--(IFERROR(MOD(MONTH(AO$3),$BI847),0)=0)</f>
        <v>#REF!</v>
      </c>
      <c r="AP847" s="67" t="e">
        <f t="shared" si="2722"/>
        <v>#REF!</v>
      </c>
      <c r="AQ847" s="67" t="e">
        <f t="shared" si="2722"/>
        <v>#REF!</v>
      </c>
      <c r="AR847" s="67" t="e">
        <f t="shared" si="2722"/>
        <v>#REF!</v>
      </c>
      <c r="AS847" s="67" t="e">
        <f t="shared" si="2722"/>
        <v>#REF!</v>
      </c>
      <c r="AT847" s="67" t="e">
        <f t="shared" si="2722"/>
        <v>#REF!</v>
      </c>
      <c r="AU847" s="67" t="e">
        <f t="shared" si="2722"/>
        <v>#REF!</v>
      </c>
      <c r="AV847" s="67" t="e">
        <f t="shared" si="2722"/>
        <v>#REF!</v>
      </c>
      <c r="AW847" s="67" t="e">
        <f t="shared" si="2722"/>
        <v>#REF!</v>
      </c>
      <c r="AX847" s="67" t="e">
        <f t="shared" si="2722"/>
        <v>#REF!</v>
      </c>
      <c r="AY847" s="67" t="e">
        <f t="shared" si="2722"/>
        <v>#REF!</v>
      </c>
      <c r="AZ847" s="67" t="e">
        <f t="shared" si="2722"/>
        <v>#REF!</v>
      </c>
      <c r="BA847" s="60"/>
      <c r="BB847" s="87" t="e">
        <f t="shared" si="2714"/>
        <v>#REF!</v>
      </c>
      <c r="BC847" s="62" t="e">
        <f>BB847/BB792</f>
        <v>#REF!</v>
      </c>
      <c r="BD847" s="60"/>
      <c r="BE847" s="67" t="str">
        <f t="shared" si="2715"/>
        <v>Abertura filial</v>
      </c>
      <c r="BF847" s="119">
        <f t="shared" si="2715"/>
        <v>-750</v>
      </c>
      <c r="BG847" s="120">
        <f t="shared" si="2715"/>
        <v>0</v>
      </c>
      <c r="BH847" s="121" t="e">
        <f>BH792</f>
        <v>#REF!</v>
      </c>
      <c r="BI847" s="121">
        <f t="shared" si="2716"/>
        <v>0</v>
      </c>
      <c r="BJ847" s="120">
        <f t="shared" si="2716"/>
        <v>0</v>
      </c>
      <c r="BK847" s="121">
        <f t="shared" si="2716"/>
        <v>0</v>
      </c>
      <c r="BL847" s="60"/>
      <c r="BM847" s="67" t="e">
        <f t="shared" ref="BM847:BX847" si="2723">((BM792*$G847*--(AND($BF847=0,$BG847=0))+$BF847+BM792*$BG847)*--(BM$3&gt;=$BH847))*(1+$BJ847*--(BM$3&gt;=$BK847))*--(IFERROR(MOD(MONTH(BM$3),$BI847),0)=0)</f>
        <v>#REF!</v>
      </c>
      <c r="BN847" s="67" t="e">
        <f t="shared" si="2723"/>
        <v>#REF!</v>
      </c>
      <c r="BO847" s="67" t="e">
        <f t="shared" si="2723"/>
        <v>#REF!</v>
      </c>
      <c r="BP847" s="67" t="e">
        <f t="shared" si="2723"/>
        <v>#REF!</v>
      </c>
      <c r="BQ847" s="67" t="e">
        <f t="shared" si="2723"/>
        <v>#REF!</v>
      </c>
      <c r="BR847" s="67" t="e">
        <f t="shared" si="2723"/>
        <v>#REF!</v>
      </c>
      <c r="BS847" s="67" t="e">
        <f t="shared" si="2723"/>
        <v>#REF!</v>
      </c>
      <c r="BT847" s="67" t="e">
        <f t="shared" si="2723"/>
        <v>#REF!</v>
      </c>
      <c r="BU847" s="67" t="e">
        <f t="shared" si="2723"/>
        <v>#REF!</v>
      </c>
      <c r="BV847" s="67" t="e">
        <f t="shared" si="2723"/>
        <v>#REF!</v>
      </c>
      <c r="BW847" s="67" t="e">
        <f t="shared" si="2723"/>
        <v>#REF!</v>
      </c>
      <c r="BX847" s="67" t="e">
        <f t="shared" si="2723"/>
        <v>#REF!</v>
      </c>
      <c r="BY847" s="60"/>
      <c r="BZ847" s="87" t="e">
        <f t="shared" si="2718"/>
        <v>#REF!</v>
      </c>
      <c r="CA847" s="62" t="e">
        <f>BZ847/BZ792</f>
        <v>#REF!</v>
      </c>
      <c r="CB847" s="60"/>
      <c r="CC847" s="67" t="e">
        <f t="shared" ref="CC847:CN847" si="2724">((CC792*$G847*--(AND($BF847=0,$BG847=0))+$BF847+CC792*$BG847)*--(CC$3&gt;=$BH847))*(1+$BJ847*--(CC$3&gt;=$BK847))*--(IFERROR(MOD(MONTH(CC$3),$BI847),0)=0)</f>
        <v>#REF!</v>
      </c>
      <c r="CD847" s="67" t="e">
        <f t="shared" si="2724"/>
        <v>#REF!</v>
      </c>
      <c r="CE847" s="67" t="e">
        <f t="shared" si="2724"/>
        <v>#REF!</v>
      </c>
      <c r="CF847" s="67" t="e">
        <f t="shared" si="2724"/>
        <v>#REF!</v>
      </c>
      <c r="CG847" s="67" t="e">
        <f t="shared" si="2724"/>
        <v>#REF!</v>
      </c>
      <c r="CH847" s="67" t="e">
        <f t="shared" si="2724"/>
        <v>#REF!</v>
      </c>
      <c r="CI847" s="67" t="e">
        <f t="shared" si="2724"/>
        <v>#REF!</v>
      </c>
      <c r="CJ847" s="67" t="e">
        <f t="shared" si="2724"/>
        <v>#REF!</v>
      </c>
      <c r="CK847" s="67" t="e">
        <f t="shared" si="2724"/>
        <v>#REF!</v>
      </c>
      <c r="CL847" s="67" t="e">
        <f t="shared" si="2724"/>
        <v>#REF!</v>
      </c>
      <c r="CM847" s="67" t="e">
        <f t="shared" si="2724"/>
        <v>#REF!</v>
      </c>
      <c r="CN847" s="67" t="e">
        <f t="shared" si="2724"/>
        <v>#REF!</v>
      </c>
      <c r="CO847" s="60"/>
      <c r="CP847" s="87" t="e">
        <f t="shared" si="2720"/>
        <v>#REF!</v>
      </c>
      <c r="CQ847" s="62" t="e">
        <f>CP847/CP792</f>
        <v>#REF!</v>
      </c>
    </row>
    <row r="848" spans="1:95" ht="10.5" customHeight="1" x14ac:dyDescent="0.25">
      <c r="A848" s="70" t="str">
        <f t="shared" si="2624"/>
        <v>DespesaOutras despesas</v>
      </c>
      <c r="B848" s="114" t="s">
        <v>53</v>
      </c>
      <c r="C848" s="70" t="s">
        <v>153</v>
      </c>
      <c r="D848" s="60" t="s">
        <v>153</v>
      </c>
      <c r="E848" s="60" t="e">
        <f>D790</f>
        <v>#REF!</v>
      </c>
      <c r="F848" s="60"/>
      <c r="G848" s="62">
        <v>-7.4537328892835854E-3</v>
      </c>
      <c r="H848" s="60"/>
      <c r="I848" s="67">
        <v>0</v>
      </c>
      <c r="J848" s="67">
        <v>0</v>
      </c>
      <c r="K848" s="67">
        <v>0</v>
      </c>
      <c r="L848" s="67">
        <v>0</v>
      </c>
      <c r="M848" s="67">
        <v>0</v>
      </c>
      <c r="N848" s="67">
        <v>0</v>
      </c>
      <c r="O848" s="67">
        <v>0</v>
      </c>
      <c r="P848" s="67">
        <v>0</v>
      </c>
      <c r="Q848" s="67">
        <v>0</v>
      </c>
      <c r="R848" s="67">
        <v>0</v>
      </c>
      <c r="S848" s="67">
        <v>0</v>
      </c>
      <c r="T848" s="67">
        <v>0</v>
      </c>
      <c r="U848" s="60"/>
      <c r="V848" s="87">
        <f t="shared" si="2711"/>
        <v>0</v>
      </c>
      <c r="W848" s="62" t="e">
        <f>V848/V792</f>
        <v>#REF!</v>
      </c>
      <c r="X848" s="60"/>
      <c r="Y848" s="67">
        <v>0</v>
      </c>
      <c r="Z848" s="67">
        <v>0</v>
      </c>
      <c r="AA848" s="67">
        <v>0</v>
      </c>
      <c r="AB848" s="67">
        <v>0</v>
      </c>
      <c r="AC848" s="67">
        <v>0</v>
      </c>
      <c r="AD848" s="67">
        <v>0</v>
      </c>
      <c r="AE848" s="67" t="e">
        <f t="shared" ref="AE848:AJ848" si="2725">SUM(AE849:AE852)</f>
        <v>#REF!</v>
      </c>
      <c r="AF848" s="67" t="e">
        <f t="shared" si="2725"/>
        <v>#REF!</v>
      </c>
      <c r="AG848" s="67" t="e">
        <f t="shared" si="2725"/>
        <v>#REF!</v>
      </c>
      <c r="AH848" s="67" t="e">
        <f t="shared" si="2725"/>
        <v>#REF!</v>
      </c>
      <c r="AI848" s="67" t="e">
        <f t="shared" si="2725"/>
        <v>#REF!</v>
      </c>
      <c r="AJ848" s="67" t="e">
        <f t="shared" si="2725"/>
        <v>#REF!</v>
      </c>
      <c r="AK848" s="60"/>
      <c r="AL848" s="87" t="e">
        <f t="shared" si="2712"/>
        <v>#REF!</v>
      </c>
      <c r="AM848" s="62" t="e">
        <f>AL848/AL792</f>
        <v>#REF!</v>
      </c>
      <c r="AN848" s="60" t="e">
        <f>D790&amp;D848</f>
        <v>#REF!</v>
      </c>
      <c r="AO848" s="67" t="e">
        <f t="shared" ref="AO848:AZ848" si="2726">SUM(AO849:AO852)</f>
        <v>#REF!</v>
      </c>
      <c r="AP848" s="67" t="e">
        <f t="shared" si="2726"/>
        <v>#REF!</v>
      </c>
      <c r="AQ848" s="67" t="e">
        <f t="shared" si="2726"/>
        <v>#REF!</v>
      </c>
      <c r="AR848" s="67" t="e">
        <f t="shared" si="2726"/>
        <v>#REF!</v>
      </c>
      <c r="AS848" s="67" t="e">
        <f t="shared" si="2726"/>
        <v>#REF!</v>
      </c>
      <c r="AT848" s="67" t="e">
        <f t="shared" si="2726"/>
        <v>#REF!</v>
      </c>
      <c r="AU848" s="67" t="e">
        <f t="shared" si="2726"/>
        <v>#REF!</v>
      </c>
      <c r="AV848" s="67" t="e">
        <f t="shared" si="2726"/>
        <v>#REF!</v>
      </c>
      <c r="AW848" s="67" t="e">
        <f t="shared" si="2726"/>
        <v>#REF!</v>
      </c>
      <c r="AX848" s="67" t="e">
        <f t="shared" si="2726"/>
        <v>#REF!</v>
      </c>
      <c r="AY848" s="67" t="e">
        <f t="shared" si="2726"/>
        <v>#REF!</v>
      </c>
      <c r="AZ848" s="67" t="e">
        <f t="shared" si="2726"/>
        <v>#REF!</v>
      </c>
      <c r="BA848" s="60"/>
      <c r="BB848" s="87" t="e">
        <f t="shared" si="2714"/>
        <v>#REF!</v>
      </c>
      <c r="BC848" s="62" t="e">
        <f>BB848/BB792</f>
        <v>#REF!</v>
      </c>
      <c r="BD848" s="60"/>
      <c r="BE848" s="67">
        <f t="shared" si="2715"/>
        <v>0</v>
      </c>
      <c r="BF848" s="119">
        <f t="shared" si="2715"/>
        <v>0</v>
      </c>
      <c r="BG848" s="120">
        <f t="shared" si="2715"/>
        <v>0</v>
      </c>
      <c r="BH848" s="121" t="e">
        <f>BH792</f>
        <v>#REF!</v>
      </c>
      <c r="BI848" s="69">
        <f t="shared" si="2716"/>
        <v>0</v>
      </c>
      <c r="BJ848" s="120">
        <f t="shared" si="2716"/>
        <v>0</v>
      </c>
      <c r="BK848" s="121">
        <f t="shared" si="2716"/>
        <v>0</v>
      </c>
      <c r="BL848" s="60"/>
      <c r="BM848" s="67" t="e">
        <f t="shared" ref="BM848:BX848" si="2727">SUM(BM849:BM852)</f>
        <v>#REF!</v>
      </c>
      <c r="BN848" s="67" t="e">
        <f t="shared" si="2727"/>
        <v>#REF!</v>
      </c>
      <c r="BO848" s="67" t="e">
        <f t="shared" si="2727"/>
        <v>#REF!</v>
      </c>
      <c r="BP848" s="67" t="e">
        <f t="shared" si="2727"/>
        <v>#REF!</v>
      </c>
      <c r="BQ848" s="67" t="e">
        <f t="shared" si="2727"/>
        <v>#REF!</v>
      </c>
      <c r="BR848" s="67" t="e">
        <f t="shared" si="2727"/>
        <v>#REF!</v>
      </c>
      <c r="BS848" s="67" t="e">
        <f t="shared" si="2727"/>
        <v>#REF!</v>
      </c>
      <c r="BT848" s="67" t="e">
        <f t="shared" si="2727"/>
        <v>#REF!</v>
      </c>
      <c r="BU848" s="67" t="e">
        <f t="shared" si="2727"/>
        <v>#REF!</v>
      </c>
      <c r="BV848" s="67" t="e">
        <f t="shared" si="2727"/>
        <v>#REF!</v>
      </c>
      <c r="BW848" s="67" t="e">
        <f t="shared" si="2727"/>
        <v>#REF!</v>
      </c>
      <c r="BX848" s="67" t="e">
        <f t="shared" si="2727"/>
        <v>#REF!</v>
      </c>
      <c r="BY848" s="60"/>
      <c r="BZ848" s="87" t="e">
        <f t="shared" si="2718"/>
        <v>#REF!</v>
      </c>
      <c r="CA848" s="62" t="e">
        <f>BZ848/BZ792</f>
        <v>#REF!</v>
      </c>
      <c r="CB848" s="60"/>
      <c r="CC848" s="67" t="e">
        <f t="shared" ref="CC848:CN848" si="2728">SUM(CC849:CC852)</f>
        <v>#REF!</v>
      </c>
      <c r="CD848" s="67" t="e">
        <f t="shared" si="2728"/>
        <v>#REF!</v>
      </c>
      <c r="CE848" s="67" t="e">
        <f t="shared" si="2728"/>
        <v>#REF!</v>
      </c>
      <c r="CF848" s="67" t="e">
        <f t="shared" si="2728"/>
        <v>#REF!</v>
      </c>
      <c r="CG848" s="67" t="e">
        <f t="shared" si="2728"/>
        <v>#REF!</v>
      </c>
      <c r="CH848" s="67" t="e">
        <f t="shared" si="2728"/>
        <v>#REF!</v>
      </c>
      <c r="CI848" s="67" t="e">
        <f t="shared" si="2728"/>
        <v>#REF!</v>
      </c>
      <c r="CJ848" s="67" t="e">
        <f t="shared" si="2728"/>
        <v>#REF!</v>
      </c>
      <c r="CK848" s="67" t="e">
        <f t="shared" si="2728"/>
        <v>#REF!</v>
      </c>
      <c r="CL848" s="67" t="e">
        <f t="shared" si="2728"/>
        <v>#REF!</v>
      </c>
      <c r="CM848" s="67" t="e">
        <f t="shared" si="2728"/>
        <v>#REF!</v>
      </c>
      <c r="CN848" s="67" t="e">
        <f t="shared" si="2728"/>
        <v>#REF!</v>
      </c>
      <c r="CO848" s="60"/>
      <c r="CP848" s="87" t="e">
        <f t="shared" si="2720"/>
        <v>#REF!</v>
      </c>
      <c r="CQ848" s="62" t="e">
        <f>CP848/CP792</f>
        <v>#REF!</v>
      </c>
    </row>
    <row r="849" spans="1:95" ht="10.5" customHeight="1" outlineLevel="2" x14ac:dyDescent="0.25">
      <c r="A849" s="70" t="str">
        <f t="shared" si="2624"/>
        <v>DespesaUniformes</v>
      </c>
      <c r="B849" s="114" t="s">
        <v>53</v>
      </c>
      <c r="C849" s="78" t="s">
        <v>293</v>
      </c>
      <c r="D849" s="79" t="s">
        <v>290</v>
      </c>
      <c r="E849" s="79" t="e">
        <f>D790</f>
        <v>#REF!</v>
      </c>
      <c r="F849" s="79"/>
      <c r="G849" s="85">
        <v>0</v>
      </c>
      <c r="H849" s="79"/>
      <c r="I849" s="94">
        <v>0</v>
      </c>
      <c r="J849" s="94">
        <v>0</v>
      </c>
      <c r="K849" s="94">
        <v>0</v>
      </c>
      <c r="L849" s="94">
        <v>0</v>
      </c>
      <c r="M849" s="94">
        <v>0</v>
      </c>
      <c r="N849" s="94">
        <v>0</v>
      </c>
      <c r="O849" s="94">
        <v>0</v>
      </c>
      <c r="P849" s="94">
        <v>0</v>
      </c>
      <c r="Q849" s="94">
        <v>0</v>
      </c>
      <c r="R849" s="94">
        <v>0</v>
      </c>
      <c r="S849" s="94">
        <v>0</v>
      </c>
      <c r="T849" s="94">
        <v>0</v>
      </c>
      <c r="U849" s="79"/>
      <c r="V849" s="80">
        <f t="shared" si="2711"/>
        <v>0</v>
      </c>
      <c r="W849" s="85" t="e">
        <f>V849/V792</f>
        <v>#REF!</v>
      </c>
      <c r="X849" s="60"/>
      <c r="Y849" s="94">
        <v>0</v>
      </c>
      <c r="Z849" s="94">
        <v>0</v>
      </c>
      <c r="AA849" s="94">
        <v>0</v>
      </c>
      <c r="AB849" s="94">
        <v>0</v>
      </c>
      <c r="AC849" s="94">
        <v>0</v>
      </c>
      <c r="AD849" s="94">
        <v>0</v>
      </c>
      <c r="AE849" s="94" t="e">
        <f t="shared" ref="AE849:AJ849" si="2729">((AE796*$G849*--(AND($BF849=0,$BG849=0))+$BF849+AE796*$BG849)*--(AE$3&gt;=$BH849))*(1+$BJ849*--(AE$3&gt;=$BK849))*--(IFERROR(MOD(MONTH(AE$3),$BI849),0)=0)</f>
        <v>#REF!</v>
      </c>
      <c r="AF849" s="94" t="e">
        <f t="shared" si="2729"/>
        <v>#REF!</v>
      </c>
      <c r="AG849" s="94" t="e">
        <f t="shared" si="2729"/>
        <v>#REF!</v>
      </c>
      <c r="AH849" s="94" t="e">
        <f t="shared" si="2729"/>
        <v>#REF!</v>
      </c>
      <c r="AI849" s="94" t="e">
        <f t="shared" si="2729"/>
        <v>#REF!</v>
      </c>
      <c r="AJ849" s="94" t="e">
        <f t="shared" si="2729"/>
        <v>#REF!</v>
      </c>
      <c r="AK849" s="79"/>
      <c r="AL849" s="80" t="e">
        <f t="shared" si="2712"/>
        <v>#REF!</v>
      </c>
      <c r="AM849" s="85" t="e">
        <f>AL849/AL792</f>
        <v>#REF!</v>
      </c>
      <c r="AN849" s="60" t="e">
        <f>D790&amp;D849</f>
        <v>#REF!</v>
      </c>
      <c r="AO849" s="94" t="e">
        <f t="shared" ref="AO849:AZ849" si="2730">((AO796*$G849*--(AND($BF849=0,$BG849=0))+$BF849+AO796*$BG849)*--(AO$3&gt;=$BH849))*(1+$BJ849*--(AO$3&gt;=$BK849))*--(IFERROR(MOD(MONTH(AO$3),$BI849),0)=0)</f>
        <v>#REF!</v>
      </c>
      <c r="AP849" s="94" t="e">
        <f t="shared" si="2730"/>
        <v>#REF!</v>
      </c>
      <c r="AQ849" s="94" t="e">
        <f t="shared" si="2730"/>
        <v>#REF!</v>
      </c>
      <c r="AR849" s="94" t="e">
        <f t="shared" si="2730"/>
        <v>#REF!</v>
      </c>
      <c r="AS849" s="94" t="e">
        <f t="shared" si="2730"/>
        <v>#REF!</v>
      </c>
      <c r="AT849" s="94" t="e">
        <f t="shared" si="2730"/>
        <v>#REF!</v>
      </c>
      <c r="AU849" s="94" t="e">
        <f t="shared" si="2730"/>
        <v>#REF!</v>
      </c>
      <c r="AV849" s="94" t="e">
        <f t="shared" si="2730"/>
        <v>#REF!</v>
      </c>
      <c r="AW849" s="94" t="e">
        <f t="shared" si="2730"/>
        <v>#REF!</v>
      </c>
      <c r="AX849" s="94" t="e">
        <f t="shared" si="2730"/>
        <v>#REF!</v>
      </c>
      <c r="AY849" s="94" t="e">
        <f t="shared" si="2730"/>
        <v>#REF!</v>
      </c>
      <c r="AZ849" s="94" t="e">
        <f t="shared" si="2730"/>
        <v>#REF!</v>
      </c>
      <c r="BA849" s="79"/>
      <c r="BB849" s="80" t="e">
        <f t="shared" si="2714"/>
        <v>#REF!</v>
      </c>
      <c r="BC849" s="85" t="e">
        <f>BB849/BB792</f>
        <v>#REF!</v>
      </c>
      <c r="BD849" s="60"/>
      <c r="BE849" s="94">
        <f t="shared" si="2715"/>
        <v>0</v>
      </c>
      <c r="BF849" s="115">
        <f t="shared" si="2715"/>
        <v>0</v>
      </c>
      <c r="BG849" s="112">
        <f t="shared" si="2715"/>
        <v>0</v>
      </c>
      <c r="BH849" s="111" t="e">
        <f>BH792</f>
        <v>#REF!</v>
      </c>
      <c r="BI849" s="111">
        <f t="shared" si="2716"/>
        <v>0</v>
      </c>
      <c r="BJ849" s="112">
        <f t="shared" si="2716"/>
        <v>0</v>
      </c>
      <c r="BK849" s="111">
        <f t="shared" si="2716"/>
        <v>0</v>
      </c>
      <c r="BL849" s="60"/>
      <c r="BM849" s="94" t="e">
        <f t="shared" ref="BM849:BX849" si="2731">((BM796*$G849*--(AND($BF849=0,$BG849=0))+$BF849+BM796*$BG849)*--(BM$3&gt;=$BH849))*(1+$BJ849*--(BM$3&gt;=$BK849))*--(IFERROR(MOD(MONTH(BM$3),$BI849),0)=0)</f>
        <v>#REF!</v>
      </c>
      <c r="BN849" s="94" t="e">
        <f t="shared" si="2731"/>
        <v>#REF!</v>
      </c>
      <c r="BO849" s="94" t="e">
        <f t="shared" si="2731"/>
        <v>#REF!</v>
      </c>
      <c r="BP849" s="94" t="e">
        <f t="shared" si="2731"/>
        <v>#REF!</v>
      </c>
      <c r="BQ849" s="94" t="e">
        <f t="shared" si="2731"/>
        <v>#REF!</v>
      </c>
      <c r="BR849" s="94" t="e">
        <f t="shared" si="2731"/>
        <v>#REF!</v>
      </c>
      <c r="BS849" s="94" t="e">
        <f t="shared" si="2731"/>
        <v>#REF!</v>
      </c>
      <c r="BT849" s="94" t="e">
        <f t="shared" si="2731"/>
        <v>#REF!</v>
      </c>
      <c r="BU849" s="94" t="e">
        <f t="shared" si="2731"/>
        <v>#REF!</v>
      </c>
      <c r="BV849" s="94" t="e">
        <f t="shared" si="2731"/>
        <v>#REF!</v>
      </c>
      <c r="BW849" s="94" t="e">
        <f t="shared" si="2731"/>
        <v>#REF!</v>
      </c>
      <c r="BX849" s="94" t="e">
        <f t="shared" si="2731"/>
        <v>#REF!</v>
      </c>
      <c r="BY849" s="79"/>
      <c r="BZ849" s="80" t="e">
        <f t="shared" si="2718"/>
        <v>#REF!</v>
      </c>
      <c r="CA849" s="85" t="e">
        <f>BZ849/BZ792</f>
        <v>#REF!</v>
      </c>
      <c r="CB849" s="60"/>
      <c r="CC849" s="94" t="e">
        <f t="shared" ref="CC849:CN849" si="2732">((CC796*$G849*--(AND($BF849=0,$BG849=0))+$BF849+CC796*$BG849)*--(CC$3&gt;=$BH849))*(1+$BJ849*--(CC$3&gt;=$BK849))*--(IFERROR(MOD(MONTH(CC$3),$BI849),0)=0)</f>
        <v>#REF!</v>
      </c>
      <c r="CD849" s="94" t="e">
        <f t="shared" si="2732"/>
        <v>#REF!</v>
      </c>
      <c r="CE849" s="94" t="e">
        <f t="shared" si="2732"/>
        <v>#REF!</v>
      </c>
      <c r="CF849" s="94" t="e">
        <f t="shared" si="2732"/>
        <v>#REF!</v>
      </c>
      <c r="CG849" s="94" t="e">
        <f t="shared" si="2732"/>
        <v>#REF!</v>
      </c>
      <c r="CH849" s="94" t="e">
        <f t="shared" si="2732"/>
        <v>#REF!</v>
      </c>
      <c r="CI849" s="94" t="e">
        <f t="shared" si="2732"/>
        <v>#REF!</v>
      </c>
      <c r="CJ849" s="94" t="e">
        <f t="shared" si="2732"/>
        <v>#REF!</v>
      </c>
      <c r="CK849" s="94" t="e">
        <f t="shared" si="2732"/>
        <v>#REF!</v>
      </c>
      <c r="CL849" s="94" t="e">
        <f t="shared" si="2732"/>
        <v>#REF!</v>
      </c>
      <c r="CM849" s="94" t="e">
        <f t="shared" si="2732"/>
        <v>#REF!</v>
      </c>
      <c r="CN849" s="94" t="e">
        <f t="shared" si="2732"/>
        <v>#REF!</v>
      </c>
      <c r="CO849" s="79"/>
      <c r="CP849" s="80" t="e">
        <f t="shared" si="2720"/>
        <v>#REF!</v>
      </c>
      <c r="CQ849" s="85" t="e">
        <f>CP849/CP792</f>
        <v>#REF!</v>
      </c>
    </row>
    <row r="850" spans="1:95" ht="10.5" customHeight="1" outlineLevel="2" x14ac:dyDescent="0.25">
      <c r="A850" s="70" t="str">
        <f t="shared" si="2624"/>
        <v>DespesaLocação equipamentos</v>
      </c>
      <c r="B850" s="114" t="s">
        <v>53</v>
      </c>
      <c r="C850" s="78" t="s">
        <v>292</v>
      </c>
      <c r="D850" s="79" t="s">
        <v>156</v>
      </c>
      <c r="E850" s="79" t="e">
        <f>D790</f>
        <v>#REF!</v>
      </c>
      <c r="F850" s="79"/>
      <c r="G850" s="85">
        <v>0</v>
      </c>
      <c r="H850" s="79"/>
      <c r="I850" s="94">
        <v>0</v>
      </c>
      <c r="J850" s="94">
        <v>0</v>
      </c>
      <c r="K850" s="94">
        <v>0</v>
      </c>
      <c r="L850" s="94">
        <v>0</v>
      </c>
      <c r="M850" s="94">
        <v>0</v>
      </c>
      <c r="N850" s="94">
        <v>0</v>
      </c>
      <c r="O850" s="94">
        <v>0</v>
      </c>
      <c r="P850" s="94">
        <v>0</v>
      </c>
      <c r="Q850" s="94">
        <v>0</v>
      </c>
      <c r="R850" s="94">
        <v>0</v>
      </c>
      <c r="S850" s="94">
        <v>0</v>
      </c>
      <c r="T850" s="94">
        <v>0</v>
      </c>
      <c r="U850" s="79"/>
      <c r="V850" s="80">
        <f t="shared" si="2711"/>
        <v>0</v>
      </c>
      <c r="W850" s="85" t="e">
        <f>V850/V792</f>
        <v>#REF!</v>
      </c>
      <c r="X850" s="60"/>
      <c r="Y850" s="94">
        <v>0</v>
      </c>
      <c r="Z850" s="94">
        <v>0</v>
      </c>
      <c r="AA850" s="94">
        <v>0</v>
      </c>
      <c r="AB850" s="94">
        <v>0</v>
      </c>
      <c r="AC850" s="94">
        <v>0</v>
      </c>
      <c r="AD850" s="94">
        <v>0</v>
      </c>
      <c r="AE850" s="94" t="e">
        <f t="shared" ref="AE850:AJ850" si="2733">((AE792*$G850*--(AND($BF850=0,$BG850=0))+$BF850+AE792*$BG850)*--(AE$3&gt;=$BH850))*(1+$BJ850*--(AE$3&gt;=$BK850))*--(IFERROR(MOD(MONTH(AE$3),$BI850),0)=0)</f>
        <v>#REF!</v>
      </c>
      <c r="AF850" s="94" t="e">
        <f t="shared" si="2733"/>
        <v>#REF!</v>
      </c>
      <c r="AG850" s="94" t="e">
        <f t="shared" si="2733"/>
        <v>#REF!</v>
      </c>
      <c r="AH850" s="94" t="e">
        <f t="shared" si="2733"/>
        <v>#REF!</v>
      </c>
      <c r="AI850" s="94" t="e">
        <f t="shared" si="2733"/>
        <v>#REF!</v>
      </c>
      <c r="AJ850" s="94" t="e">
        <f t="shared" si="2733"/>
        <v>#REF!</v>
      </c>
      <c r="AK850" s="79"/>
      <c r="AL850" s="80" t="e">
        <f t="shared" si="2712"/>
        <v>#REF!</v>
      </c>
      <c r="AM850" s="85" t="e">
        <f>AL850/AL792</f>
        <v>#REF!</v>
      </c>
      <c r="AN850" s="60" t="e">
        <f>D790&amp;D850</f>
        <v>#REF!</v>
      </c>
      <c r="AO850" s="94" t="e">
        <f t="shared" ref="AO850:AZ850" si="2734">((AO792*$G850*--(AND($BF850=0,$BG850=0))+$BF850+AO792*$BG850)*--(AO$3&gt;=$BH850))*(1+$BJ850*--(AO$3&gt;=$BK850))*--(IFERROR(MOD(MONTH(AO$3),$BI850),0)=0)</f>
        <v>#REF!</v>
      </c>
      <c r="AP850" s="94" t="e">
        <f t="shared" si="2734"/>
        <v>#REF!</v>
      </c>
      <c r="AQ850" s="94" t="e">
        <f t="shared" si="2734"/>
        <v>#REF!</v>
      </c>
      <c r="AR850" s="94" t="e">
        <f t="shared" si="2734"/>
        <v>#REF!</v>
      </c>
      <c r="AS850" s="94" t="e">
        <f t="shared" si="2734"/>
        <v>#REF!</v>
      </c>
      <c r="AT850" s="94" t="e">
        <f t="shared" si="2734"/>
        <v>#REF!</v>
      </c>
      <c r="AU850" s="94" t="e">
        <f t="shared" si="2734"/>
        <v>#REF!</v>
      </c>
      <c r="AV850" s="94" t="e">
        <f t="shared" si="2734"/>
        <v>#REF!</v>
      </c>
      <c r="AW850" s="94" t="e">
        <f t="shared" si="2734"/>
        <v>#REF!</v>
      </c>
      <c r="AX850" s="94" t="e">
        <f t="shared" si="2734"/>
        <v>#REF!</v>
      </c>
      <c r="AY850" s="94" t="e">
        <f t="shared" si="2734"/>
        <v>#REF!</v>
      </c>
      <c r="AZ850" s="94" t="e">
        <f t="shared" si="2734"/>
        <v>#REF!</v>
      </c>
      <c r="BA850" s="79"/>
      <c r="BB850" s="80" t="e">
        <f t="shared" si="2714"/>
        <v>#REF!</v>
      </c>
      <c r="BC850" s="85" t="e">
        <f>BB850/BB792</f>
        <v>#REF!</v>
      </c>
      <c r="BD850" s="60"/>
      <c r="BE850" s="94">
        <f t="shared" si="2715"/>
        <v>0</v>
      </c>
      <c r="BF850" s="115">
        <f t="shared" si="2715"/>
        <v>0</v>
      </c>
      <c r="BG850" s="112">
        <f t="shared" si="2715"/>
        <v>0</v>
      </c>
      <c r="BH850" s="111" t="e">
        <f>BH792</f>
        <v>#REF!</v>
      </c>
      <c r="BI850" s="111">
        <f t="shared" si="2716"/>
        <v>0</v>
      </c>
      <c r="BJ850" s="112">
        <f t="shared" si="2716"/>
        <v>0</v>
      </c>
      <c r="BK850" s="111">
        <f t="shared" si="2716"/>
        <v>0</v>
      </c>
      <c r="BL850" s="60"/>
      <c r="BM850" s="94" t="e">
        <f t="shared" ref="BM850:BX850" si="2735">((BM792*$G850*--(AND($BF850=0,$BG850=0))+$BF850+BM792*$BG850)*--(BM$3&gt;=$BH850))*(1+$BJ850*--(BM$3&gt;=$BK850))*--(IFERROR(MOD(MONTH(BM$3),$BI850),0)=0)</f>
        <v>#REF!</v>
      </c>
      <c r="BN850" s="94" t="e">
        <f t="shared" si="2735"/>
        <v>#REF!</v>
      </c>
      <c r="BO850" s="94" t="e">
        <f t="shared" si="2735"/>
        <v>#REF!</v>
      </c>
      <c r="BP850" s="94" t="e">
        <f t="shared" si="2735"/>
        <v>#REF!</v>
      </c>
      <c r="BQ850" s="94" t="e">
        <f t="shared" si="2735"/>
        <v>#REF!</v>
      </c>
      <c r="BR850" s="94" t="e">
        <f t="shared" si="2735"/>
        <v>#REF!</v>
      </c>
      <c r="BS850" s="94" t="e">
        <f t="shared" si="2735"/>
        <v>#REF!</v>
      </c>
      <c r="BT850" s="94" t="e">
        <f t="shared" si="2735"/>
        <v>#REF!</v>
      </c>
      <c r="BU850" s="94" t="e">
        <f t="shared" si="2735"/>
        <v>#REF!</v>
      </c>
      <c r="BV850" s="94" t="e">
        <f t="shared" si="2735"/>
        <v>#REF!</v>
      </c>
      <c r="BW850" s="94" t="e">
        <f t="shared" si="2735"/>
        <v>#REF!</v>
      </c>
      <c r="BX850" s="94" t="e">
        <f t="shared" si="2735"/>
        <v>#REF!</v>
      </c>
      <c r="BY850" s="79"/>
      <c r="BZ850" s="80" t="e">
        <f t="shared" si="2718"/>
        <v>#REF!</v>
      </c>
      <c r="CA850" s="85" t="e">
        <f>BZ850/BZ792</f>
        <v>#REF!</v>
      </c>
      <c r="CB850" s="60"/>
      <c r="CC850" s="94" t="e">
        <f t="shared" ref="CC850:CN850" si="2736">((CC792*$G850*--(AND($BF850=0,$BG850=0))+$BF850+CC792*$BG850)*--(CC$3&gt;=$BH850))*(1+$BJ850*--(CC$3&gt;=$BK850))*--(IFERROR(MOD(MONTH(CC$3),$BI850),0)=0)</f>
        <v>#REF!</v>
      </c>
      <c r="CD850" s="94" t="e">
        <f t="shared" si="2736"/>
        <v>#REF!</v>
      </c>
      <c r="CE850" s="94" t="e">
        <f t="shared" si="2736"/>
        <v>#REF!</v>
      </c>
      <c r="CF850" s="94" t="e">
        <f t="shared" si="2736"/>
        <v>#REF!</v>
      </c>
      <c r="CG850" s="94" t="e">
        <f t="shared" si="2736"/>
        <v>#REF!</v>
      </c>
      <c r="CH850" s="94" t="e">
        <f t="shared" si="2736"/>
        <v>#REF!</v>
      </c>
      <c r="CI850" s="94" t="e">
        <f t="shared" si="2736"/>
        <v>#REF!</v>
      </c>
      <c r="CJ850" s="94" t="e">
        <f t="shared" si="2736"/>
        <v>#REF!</v>
      </c>
      <c r="CK850" s="94" t="e">
        <f t="shared" si="2736"/>
        <v>#REF!</v>
      </c>
      <c r="CL850" s="94" t="e">
        <f t="shared" si="2736"/>
        <v>#REF!</v>
      </c>
      <c r="CM850" s="94" t="e">
        <f t="shared" si="2736"/>
        <v>#REF!</v>
      </c>
      <c r="CN850" s="94" t="e">
        <f t="shared" si="2736"/>
        <v>#REF!</v>
      </c>
      <c r="CO850" s="79"/>
      <c r="CP850" s="80" t="e">
        <f t="shared" si="2720"/>
        <v>#REF!</v>
      </c>
      <c r="CQ850" s="85" t="e">
        <f>CP850/CP792</f>
        <v>#REF!</v>
      </c>
    </row>
    <row r="851" spans="1:95" ht="10.5" customHeight="1" outlineLevel="2" x14ac:dyDescent="0.25">
      <c r="A851" s="70" t="str">
        <f t="shared" si="2624"/>
        <v>DespesaServiços de entrega</v>
      </c>
      <c r="B851" s="114" t="s">
        <v>53</v>
      </c>
      <c r="C851" s="78" t="s">
        <v>293</v>
      </c>
      <c r="D851" s="86" t="s">
        <v>159</v>
      </c>
      <c r="E851" s="79" t="e">
        <f>D790</f>
        <v>#REF!</v>
      </c>
      <c r="F851" s="79"/>
      <c r="G851" s="85">
        <v>-7.4537328892835854E-3</v>
      </c>
      <c r="H851" s="79"/>
      <c r="I851" s="94">
        <v>0</v>
      </c>
      <c r="J851" s="94">
        <v>0</v>
      </c>
      <c r="K851" s="94">
        <v>0</v>
      </c>
      <c r="L851" s="94">
        <v>0</v>
      </c>
      <c r="M851" s="94">
        <v>0</v>
      </c>
      <c r="N851" s="94">
        <v>0</v>
      </c>
      <c r="O851" s="94">
        <v>0</v>
      </c>
      <c r="P851" s="94">
        <v>0</v>
      </c>
      <c r="Q851" s="94">
        <v>0</v>
      </c>
      <c r="R851" s="94">
        <v>0</v>
      </c>
      <c r="S851" s="94">
        <v>0</v>
      </c>
      <c r="T851" s="94">
        <v>0</v>
      </c>
      <c r="U851" s="79"/>
      <c r="V851" s="80">
        <f t="shared" si="2711"/>
        <v>0</v>
      </c>
      <c r="W851" s="85" t="e">
        <f>V851/V792</f>
        <v>#REF!</v>
      </c>
      <c r="X851" s="60"/>
      <c r="Y851" s="94">
        <v>0</v>
      </c>
      <c r="Z851" s="94">
        <v>0</v>
      </c>
      <c r="AA851" s="94">
        <v>0</v>
      </c>
      <c r="AB851" s="94">
        <v>0</v>
      </c>
      <c r="AC851" s="94">
        <v>0</v>
      </c>
      <c r="AD851" s="94">
        <v>0</v>
      </c>
      <c r="AE851" s="94" t="e">
        <f t="shared" ref="AE851:AJ852" si="2737">((AE797*$G851*--(AND($BF851=0,$BG851=0))+$BF851+AE797*$BG851)*--(AE$3&gt;=$BH851))*(1+$BJ851*--(AE$3&gt;=$BK851))*--(IFERROR(MOD(MONTH(AE$3),$BI851),0)=0)</f>
        <v>#REF!</v>
      </c>
      <c r="AF851" s="94" t="e">
        <f t="shared" si="2737"/>
        <v>#REF!</v>
      </c>
      <c r="AG851" s="94" t="e">
        <f t="shared" si="2737"/>
        <v>#REF!</v>
      </c>
      <c r="AH851" s="94" t="e">
        <f t="shared" si="2737"/>
        <v>#REF!</v>
      </c>
      <c r="AI851" s="94" t="e">
        <f t="shared" si="2737"/>
        <v>#REF!</v>
      </c>
      <c r="AJ851" s="94" t="e">
        <f t="shared" si="2737"/>
        <v>#REF!</v>
      </c>
      <c r="AK851" s="79"/>
      <c r="AL851" s="80" t="e">
        <f t="shared" si="2712"/>
        <v>#REF!</v>
      </c>
      <c r="AM851" s="85" t="e">
        <f>AL851/AL792</f>
        <v>#REF!</v>
      </c>
      <c r="AN851" s="60" t="e">
        <f>D790&amp;D851</f>
        <v>#REF!</v>
      </c>
      <c r="AO851" s="94" t="e">
        <f t="shared" ref="AO851:AZ851" si="2738">((AO797*$G851*--(AND($BF851=0,$BG851=0))+$BF851+AO797*$BG851)*--(AO$3&gt;=$BH851))*(1+$BJ851*--(AO$3&gt;=$BK851))*--(IFERROR(MOD(MONTH(AO$3),$BI851),0)=0)</f>
        <v>#REF!</v>
      </c>
      <c r="AP851" s="94" t="e">
        <f t="shared" si="2738"/>
        <v>#REF!</v>
      </c>
      <c r="AQ851" s="94" t="e">
        <f t="shared" si="2738"/>
        <v>#REF!</v>
      </c>
      <c r="AR851" s="94" t="e">
        <f t="shared" si="2738"/>
        <v>#REF!</v>
      </c>
      <c r="AS851" s="94" t="e">
        <f t="shared" si="2738"/>
        <v>#REF!</v>
      </c>
      <c r="AT851" s="94" t="e">
        <f t="shared" si="2738"/>
        <v>#REF!</v>
      </c>
      <c r="AU851" s="94" t="e">
        <f t="shared" si="2738"/>
        <v>#REF!</v>
      </c>
      <c r="AV851" s="94" t="e">
        <f t="shared" si="2738"/>
        <v>#REF!</v>
      </c>
      <c r="AW851" s="94" t="e">
        <f t="shared" si="2738"/>
        <v>#REF!</v>
      </c>
      <c r="AX851" s="94" t="e">
        <f t="shared" si="2738"/>
        <v>#REF!</v>
      </c>
      <c r="AY851" s="94" t="e">
        <f t="shared" si="2738"/>
        <v>#REF!</v>
      </c>
      <c r="AZ851" s="94" t="e">
        <f t="shared" si="2738"/>
        <v>#REF!</v>
      </c>
      <c r="BA851" s="79"/>
      <c r="BB851" s="80" t="e">
        <f t="shared" si="2714"/>
        <v>#REF!</v>
      </c>
      <c r="BC851" s="85" t="e">
        <f>BB851/BB792</f>
        <v>#REF!</v>
      </c>
      <c r="BD851" s="60"/>
      <c r="BE851" s="94">
        <f t="shared" si="2715"/>
        <v>0</v>
      </c>
      <c r="BF851" s="115">
        <f t="shared" si="2715"/>
        <v>-250</v>
      </c>
      <c r="BG851" s="112">
        <f t="shared" si="2715"/>
        <v>0</v>
      </c>
      <c r="BH851" s="111" t="e">
        <f>BH792</f>
        <v>#REF!</v>
      </c>
      <c r="BI851" s="111">
        <f t="shared" si="2716"/>
        <v>0</v>
      </c>
      <c r="BJ851" s="112">
        <f t="shared" si="2716"/>
        <v>0</v>
      </c>
      <c r="BK851" s="111">
        <f t="shared" si="2716"/>
        <v>0</v>
      </c>
      <c r="BL851" s="60"/>
      <c r="BM851" s="94" t="e">
        <f t="shared" ref="BM851:BX851" si="2739">((BM797*$G851*--(AND($BF851=0,$BG851=0))+$BF851+BM797*$BG851)*--(BM$3&gt;=$BH851))*(1+$BJ851*--(BM$3&gt;=$BK851))*--(IFERROR(MOD(MONTH(BM$3),$BI851),0)=0)</f>
        <v>#REF!</v>
      </c>
      <c r="BN851" s="94" t="e">
        <f t="shared" si="2739"/>
        <v>#REF!</v>
      </c>
      <c r="BO851" s="94" t="e">
        <f t="shared" si="2739"/>
        <v>#REF!</v>
      </c>
      <c r="BP851" s="94" t="e">
        <f t="shared" si="2739"/>
        <v>#REF!</v>
      </c>
      <c r="BQ851" s="94" t="e">
        <f t="shared" si="2739"/>
        <v>#REF!</v>
      </c>
      <c r="BR851" s="94" t="e">
        <f t="shared" si="2739"/>
        <v>#REF!</v>
      </c>
      <c r="BS851" s="94" t="e">
        <f t="shared" si="2739"/>
        <v>#REF!</v>
      </c>
      <c r="BT851" s="94" t="e">
        <f t="shared" si="2739"/>
        <v>#REF!</v>
      </c>
      <c r="BU851" s="94" t="e">
        <f t="shared" si="2739"/>
        <v>#REF!</v>
      </c>
      <c r="BV851" s="94" t="e">
        <f t="shared" si="2739"/>
        <v>#REF!</v>
      </c>
      <c r="BW851" s="94" t="e">
        <f t="shared" si="2739"/>
        <v>#REF!</v>
      </c>
      <c r="BX851" s="94" t="e">
        <f t="shared" si="2739"/>
        <v>#REF!</v>
      </c>
      <c r="BY851" s="79"/>
      <c r="BZ851" s="80" t="e">
        <f t="shared" si="2718"/>
        <v>#REF!</v>
      </c>
      <c r="CA851" s="85" t="e">
        <f>BZ851/BZ792</f>
        <v>#REF!</v>
      </c>
      <c r="CB851" s="60"/>
      <c r="CC851" s="94" t="e">
        <f t="shared" ref="CC851:CN851" si="2740">((CC797*$G851*--(AND($BF851=0,$BG851=0))+$BF851+CC797*$BG851)*--(CC$3&gt;=$BH851))*(1+$BJ851*--(CC$3&gt;=$BK851))*--(IFERROR(MOD(MONTH(CC$3),$BI851),0)=0)</f>
        <v>#REF!</v>
      </c>
      <c r="CD851" s="94" t="e">
        <f t="shared" si="2740"/>
        <v>#REF!</v>
      </c>
      <c r="CE851" s="94" t="e">
        <f t="shared" si="2740"/>
        <v>#REF!</v>
      </c>
      <c r="CF851" s="94" t="e">
        <f t="shared" si="2740"/>
        <v>#REF!</v>
      </c>
      <c r="CG851" s="94" t="e">
        <f t="shared" si="2740"/>
        <v>#REF!</v>
      </c>
      <c r="CH851" s="94" t="e">
        <f t="shared" si="2740"/>
        <v>#REF!</v>
      </c>
      <c r="CI851" s="94" t="e">
        <f t="shared" si="2740"/>
        <v>#REF!</v>
      </c>
      <c r="CJ851" s="94" t="e">
        <f t="shared" si="2740"/>
        <v>#REF!</v>
      </c>
      <c r="CK851" s="94" t="e">
        <f t="shared" si="2740"/>
        <v>#REF!</v>
      </c>
      <c r="CL851" s="94" t="e">
        <f t="shared" si="2740"/>
        <v>#REF!</v>
      </c>
      <c r="CM851" s="94" t="e">
        <f t="shared" si="2740"/>
        <v>#REF!</v>
      </c>
      <c r="CN851" s="94" t="e">
        <f t="shared" si="2740"/>
        <v>#REF!</v>
      </c>
      <c r="CO851" s="79"/>
      <c r="CP851" s="80" t="e">
        <f t="shared" si="2720"/>
        <v>#REF!</v>
      </c>
      <c r="CQ851" s="85" t="e">
        <f>CP851/CP792</f>
        <v>#REF!</v>
      </c>
    </row>
    <row r="852" spans="1:95" ht="10.5" customHeight="1" outlineLevel="2" x14ac:dyDescent="0.25">
      <c r="A852" s="70" t="str">
        <f t="shared" si="2624"/>
        <v>DespesaPresentes</v>
      </c>
      <c r="B852" s="114" t="s">
        <v>53</v>
      </c>
      <c r="C852" s="78" t="s">
        <v>293</v>
      </c>
      <c r="D852" s="86" t="s">
        <v>160</v>
      </c>
      <c r="E852" s="79" t="e">
        <f>D790</f>
        <v>#REF!</v>
      </c>
      <c r="F852" s="79"/>
      <c r="G852" s="85">
        <v>0</v>
      </c>
      <c r="H852" s="79"/>
      <c r="I852" s="94">
        <v>0</v>
      </c>
      <c r="J852" s="94">
        <v>0</v>
      </c>
      <c r="K852" s="94">
        <v>0</v>
      </c>
      <c r="L852" s="94">
        <v>0</v>
      </c>
      <c r="M852" s="94">
        <v>0</v>
      </c>
      <c r="N852" s="94">
        <v>0</v>
      </c>
      <c r="O852" s="94">
        <v>0</v>
      </c>
      <c r="P852" s="94">
        <v>0</v>
      </c>
      <c r="Q852" s="94">
        <v>0</v>
      </c>
      <c r="R852" s="94">
        <v>0</v>
      </c>
      <c r="S852" s="94">
        <v>0</v>
      </c>
      <c r="T852" s="94">
        <v>0</v>
      </c>
      <c r="U852" s="79"/>
      <c r="V852" s="80">
        <f t="shared" si="2711"/>
        <v>0</v>
      </c>
      <c r="W852" s="85" t="e">
        <f>V852/V792</f>
        <v>#REF!</v>
      </c>
      <c r="X852" s="60"/>
      <c r="Y852" s="94">
        <v>0</v>
      </c>
      <c r="Z852" s="94">
        <v>0</v>
      </c>
      <c r="AA852" s="94">
        <v>0</v>
      </c>
      <c r="AB852" s="94">
        <v>0</v>
      </c>
      <c r="AC852" s="94">
        <v>0</v>
      </c>
      <c r="AD852" s="94">
        <v>0</v>
      </c>
      <c r="AE852" s="94" t="e">
        <f t="shared" si="2737"/>
        <v>#REF!</v>
      </c>
      <c r="AF852" s="94" t="e">
        <f t="shared" si="2737"/>
        <v>#REF!</v>
      </c>
      <c r="AG852" s="94" t="e">
        <f t="shared" si="2737"/>
        <v>#REF!</v>
      </c>
      <c r="AH852" s="94" t="e">
        <f t="shared" si="2737"/>
        <v>#REF!</v>
      </c>
      <c r="AI852" s="94" t="e">
        <f t="shared" si="2737"/>
        <v>#REF!</v>
      </c>
      <c r="AJ852" s="94" t="e">
        <f t="shared" si="2737"/>
        <v>#REF!</v>
      </c>
      <c r="AK852" s="79"/>
      <c r="AL852" s="80" t="e">
        <f t="shared" si="2712"/>
        <v>#REF!</v>
      </c>
      <c r="AM852" s="85" t="e">
        <f>AL852/AL792</f>
        <v>#REF!</v>
      </c>
      <c r="AN852" s="60" t="e">
        <f>D790&amp;D852</f>
        <v>#REF!</v>
      </c>
      <c r="AO852" s="94" t="e">
        <f t="shared" ref="AO852:AZ852" si="2741">((AO798*$G852*--(AND($BF852=0,$BG852=0))+$BF852+AO798*$BG852)*--(AO$3&gt;=$BH852))*(1+$BJ852*--(AO$3&gt;=$BK852))*--(IFERROR(MOD(MONTH(AO$3),$BI852),0)=0)</f>
        <v>#REF!</v>
      </c>
      <c r="AP852" s="94" t="e">
        <f t="shared" si="2741"/>
        <v>#REF!</v>
      </c>
      <c r="AQ852" s="94" t="e">
        <f t="shared" si="2741"/>
        <v>#REF!</v>
      </c>
      <c r="AR852" s="94" t="e">
        <f t="shared" si="2741"/>
        <v>#REF!</v>
      </c>
      <c r="AS852" s="94" t="e">
        <f t="shared" si="2741"/>
        <v>#REF!</v>
      </c>
      <c r="AT852" s="94" t="e">
        <f t="shared" si="2741"/>
        <v>#REF!</v>
      </c>
      <c r="AU852" s="94" t="e">
        <f t="shared" si="2741"/>
        <v>#REF!</v>
      </c>
      <c r="AV852" s="94" t="e">
        <f t="shared" si="2741"/>
        <v>#REF!</v>
      </c>
      <c r="AW852" s="94" t="e">
        <f t="shared" si="2741"/>
        <v>#REF!</v>
      </c>
      <c r="AX852" s="94" t="e">
        <f t="shared" si="2741"/>
        <v>#REF!</v>
      </c>
      <c r="AY852" s="94" t="e">
        <f t="shared" si="2741"/>
        <v>#REF!</v>
      </c>
      <c r="AZ852" s="94" t="e">
        <f t="shared" si="2741"/>
        <v>#REF!</v>
      </c>
      <c r="BA852" s="79"/>
      <c r="BB852" s="80" t="e">
        <f t="shared" si="2714"/>
        <v>#REF!</v>
      </c>
      <c r="BC852" s="85" t="e">
        <f>BB852/BB792</f>
        <v>#REF!</v>
      </c>
      <c r="BD852" s="60"/>
      <c r="BE852" s="94">
        <f t="shared" si="2715"/>
        <v>0</v>
      </c>
      <c r="BF852" s="115">
        <f t="shared" si="2715"/>
        <v>0</v>
      </c>
      <c r="BG852" s="112">
        <f t="shared" si="2715"/>
        <v>0</v>
      </c>
      <c r="BH852" s="111" t="e">
        <f>BH792</f>
        <v>#REF!</v>
      </c>
      <c r="BI852" s="113">
        <f t="shared" si="2716"/>
        <v>0</v>
      </c>
      <c r="BJ852" s="112">
        <f t="shared" si="2716"/>
        <v>0</v>
      </c>
      <c r="BK852" s="111">
        <f t="shared" si="2716"/>
        <v>0</v>
      </c>
      <c r="BL852" s="60"/>
      <c r="BM852" s="94" t="e">
        <f t="shared" ref="BM852:BX852" si="2742">((BM798*$G852*--(AND($BF852=0,$BG852=0))+$BF852+BM798*$BG852)*--(BM$3&gt;=$BH852))*(1+$BJ852*--(BM$3&gt;=$BK852))*--(IFERROR(MOD(MONTH(BM$3),$BI852),0)=0)</f>
        <v>#REF!</v>
      </c>
      <c r="BN852" s="94" t="e">
        <f t="shared" si="2742"/>
        <v>#REF!</v>
      </c>
      <c r="BO852" s="94" t="e">
        <f t="shared" si="2742"/>
        <v>#REF!</v>
      </c>
      <c r="BP852" s="94" t="e">
        <f t="shared" si="2742"/>
        <v>#REF!</v>
      </c>
      <c r="BQ852" s="94" t="e">
        <f t="shared" si="2742"/>
        <v>#REF!</v>
      </c>
      <c r="BR852" s="94" t="e">
        <f t="shared" si="2742"/>
        <v>#REF!</v>
      </c>
      <c r="BS852" s="94" t="e">
        <f t="shared" si="2742"/>
        <v>#REF!</v>
      </c>
      <c r="BT852" s="94" t="e">
        <f t="shared" si="2742"/>
        <v>#REF!</v>
      </c>
      <c r="BU852" s="94" t="e">
        <f t="shared" si="2742"/>
        <v>#REF!</v>
      </c>
      <c r="BV852" s="94" t="e">
        <f t="shared" si="2742"/>
        <v>#REF!</v>
      </c>
      <c r="BW852" s="94" t="e">
        <f t="shared" si="2742"/>
        <v>#REF!</v>
      </c>
      <c r="BX852" s="94" t="e">
        <f t="shared" si="2742"/>
        <v>#REF!</v>
      </c>
      <c r="BY852" s="79"/>
      <c r="BZ852" s="80" t="e">
        <f t="shared" si="2718"/>
        <v>#REF!</v>
      </c>
      <c r="CA852" s="85" t="e">
        <f>BZ852/BZ792</f>
        <v>#REF!</v>
      </c>
      <c r="CB852" s="60"/>
      <c r="CC852" s="94" t="e">
        <f t="shared" ref="CC852:CN852" si="2743">((CC798*$G852*--(AND($BF852=0,$BG852=0))+$BF852+CC798*$BG852)*--(CC$3&gt;=$BH852))*(1+$BJ852*--(CC$3&gt;=$BK852))*--(IFERROR(MOD(MONTH(CC$3),$BI852),0)=0)</f>
        <v>#REF!</v>
      </c>
      <c r="CD852" s="94" t="e">
        <f t="shared" si="2743"/>
        <v>#REF!</v>
      </c>
      <c r="CE852" s="94" t="e">
        <f t="shared" si="2743"/>
        <v>#REF!</v>
      </c>
      <c r="CF852" s="94" t="e">
        <f t="shared" si="2743"/>
        <v>#REF!</v>
      </c>
      <c r="CG852" s="94" t="e">
        <f t="shared" si="2743"/>
        <v>#REF!</v>
      </c>
      <c r="CH852" s="94" t="e">
        <f t="shared" si="2743"/>
        <v>#REF!</v>
      </c>
      <c r="CI852" s="94" t="e">
        <f t="shared" si="2743"/>
        <v>#REF!</v>
      </c>
      <c r="CJ852" s="94" t="e">
        <f t="shared" si="2743"/>
        <v>#REF!</v>
      </c>
      <c r="CK852" s="94" t="e">
        <f t="shared" si="2743"/>
        <v>#REF!</v>
      </c>
      <c r="CL852" s="94" t="e">
        <f t="shared" si="2743"/>
        <v>#REF!</v>
      </c>
      <c r="CM852" s="94" t="e">
        <f t="shared" si="2743"/>
        <v>#REF!</v>
      </c>
      <c r="CN852" s="94" t="e">
        <f t="shared" si="2743"/>
        <v>#REF!</v>
      </c>
      <c r="CO852" s="79"/>
      <c r="CP852" s="80" t="e">
        <f t="shared" si="2720"/>
        <v>#REF!</v>
      </c>
      <c r="CQ852" s="85" t="e">
        <f>CP852/CP792</f>
        <v>#REF!</v>
      </c>
    </row>
    <row r="853" spans="1:95" ht="10.5" customHeight="1" x14ac:dyDescent="0.25">
      <c r="A853" s="70" t="str">
        <f t="shared" si="2624"/>
        <v>DespesaEBITDA</v>
      </c>
      <c r="B853" s="114" t="s">
        <v>53</v>
      </c>
      <c r="C853" s="70"/>
      <c r="D853" s="3" t="s">
        <v>161</v>
      </c>
      <c r="E853" s="3" t="e">
        <f>D790</f>
        <v>#REF!</v>
      </c>
      <c r="F853" s="60"/>
      <c r="G853" s="6">
        <v>0.22666342918100679</v>
      </c>
      <c r="H853" s="60"/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60"/>
      <c r="V853" s="4">
        <f t="shared" si="2711"/>
        <v>0</v>
      </c>
      <c r="W853" s="6" t="e">
        <f>V853/V792</f>
        <v>#REF!</v>
      </c>
      <c r="X853" s="60"/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 t="e">
        <f t="shared" ref="AE853:AJ853" si="2744">AE822+AE823</f>
        <v>#REF!</v>
      </c>
      <c r="AF853" s="4" t="e">
        <f t="shared" si="2744"/>
        <v>#REF!</v>
      </c>
      <c r="AG853" s="4" t="e">
        <f t="shared" si="2744"/>
        <v>#REF!</v>
      </c>
      <c r="AH853" s="4" t="e">
        <f t="shared" si="2744"/>
        <v>#REF!</v>
      </c>
      <c r="AI853" s="4" t="e">
        <f t="shared" si="2744"/>
        <v>#REF!</v>
      </c>
      <c r="AJ853" s="4" t="e">
        <f t="shared" si="2744"/>
        <v>#REF!</v>
      </c>
      <c r="AK853" s="60"/>
      <c r="AL853" s="4" t="e">
        <f t="shared" si="2712"/>
        <v>#REF!</v>
      </c>
      <c r="AM853" s="6" t="e">
        <f>AL853/AL792</f>
        <v>#REF!</v>
      </c>
      <c r="AN853" s="60" t="e">
        <f>D790&amp;D853</f>
        <v>#REF!</v>
      </c>
      <c r="AO853" s="4" t="e">
        <f t="shared" ref="AO853:AZ853" si="2745">AO822+AO823</f>
        <v>#REF!</v>
      </c>
      <c r="AP853" s="4" t="e">
        <f t="shared" si="2745"/>
        <v>#REF!</v>
      </c>
      <c r="AQ853" s="4" t="e">
        <f t="shared" si="2745"/>
        <v>#REF!</v>
      </c>
      <c r="AR853" s="4" t="e">
        <f t="shared" si="2745"/>
        <v>#REF!</v>
      </c>
      <c r="AS853" s="4" t="e">
        <f t="shared" si="2745"/>
        <v>#REF!</v>
      </c>
      <c r="AT853" s="4" t="e">
        <f t="shared" si="2745"/>
        <v>#REF!</v>
      </c>
      <c r="AU853" s="4" t="e">
        <f t="shared" si="2745"/>
        <v>#REF!</v>
      </c>
      <c r="AV853" s="4" t="e">
        <f t="shared" si="2745"/>
        <v>#REF!</v>
      </c>
      <c r="AW853" s="4" t="e">
        <f t="shared" si="2745"/>
        <v>#REF!</v>
      </c>
      <c r="AX853" s="4" t="e">
        <f t="shared" si="2745"/>
        <v>#REF!</v>
      </c>
      <c r="AY853" s="4" t="e">
        <f t="shared" si="2745"/>
        <v>#REF!</v>
      </c>
      <c r="AZ853" s="4" t="e">
        <f t="shared" si="2745"/>
        <v>#REF!</v>
      </c>
      <c r="BA853" s="60"/>
      <c r="BB853" s="4" t="e">
        <f t="shared" si="2714"/>
        <v>#REF!</v>
      </c>
      <c r="BC853" s="6" t="e">
        <f>BB853/BB792</f>
        <v>#REF!</v>
      </c>
      <c r="BD853" s="60"/>
      <c r="BE853" s="4"/>
      <c r="BF853" s="102"/>
      <c r="BG853" s="102"/>
      <c r="BH853" s="103"/>
      <c r="BI853" s="103"/>
      <c r="BJ853" s="63"/>
      <c r="BK853" s="103"/>
      <c r="BL853" s="60"/>
      <c r="BM853" s="4" t="e">
        <f t="shared" ref="BM853:BX853" si="2746">BM822+BM823</f>
        <v>#REF!</v>
      </c>
      <c r="BN853" s="4" t="e">
        <f t="shared" si="2746"/>
        <v>#REF!</v>
      </c>
      <c r="BO853" s="4" t="e">
        <f t="shared" si="2746"/>
        <v>#REF!</v>
      </c>
      <c r="BP853" s="4" t="e">
        <f t="shared" si="2746"/>
        <v>#REF!</v>
      </c>
      <c r="BQ853" s="4" t="e">
        <f t="shared" si="2746"/>
        <v>#REF!</v>
      </c>
      <c r="BR853" s="4" t="e">
        <f t="shared" si="2746"/>
        <v>#REF!</v>
      </c>
      <c r="BS853" s="4" t="e">
        <f t="shared" si="2746"/>
        <v>#REF!</v>
      </c>
      <c r="BT853" s="4" t="e">
        <f t="shared" si="2746"/>
        <v>#REF!</v>
      </c>
      <c r="BU853" s="4" t="e">
        <f t="shared" si="2746"/>
        <v>#REF!</v>
      </c>
      <c r="BV853" s="4" t="e">
        <f t="shared" si="2746"/>
        <v>#REF!</v>
      </c>
      <c r="BW853" s="4" t="e">
        <f t="shared" si="2746"/>
        <v>#REF!</v>
      </c>
      <c r="BX853" s="4" t="e">
        <f t="shared" si="2746"/>
        <v>#REF!</v>
      </c>
      <c r="BY853" s="60"/>
      <c r="BZ853" s="4" t="e">
        <f t="shared" si="2718"/>
        <v>#REF!</v>
      </c>
      <c r="CA853" s="6" t="e">
        <f>BZ853/BZ792</f>
        <v>#REF!</v>
      </c>
      <c r="CB853" s="60"/>
      <c r="CC853" s="4" t="e">
        <f t="shared" ref="CC853:CN853" si="2747">CC822+CC823</f>
        <v>#REF!</v>
      </c>
      <c r="CD853" s="4" t="e">
        <f t="shared" si="2747"/>
        <v>#REF!</v>
      </c>
      <c r="CE853" s="4" t="e">
        <f t="shared" si="2747"/>
        <v>#REF!</v>
      </c>
      <c r="CF853" s="4" t="e">
        <f t="shared" si="2747"/>
        <v>#REF!</v>
      </c>
      <c r="CG853" s="4" t="e">
        <f t="shared" si="2747"/>
        <v>#REF!</v>
      </c>
      <c r="CH853" s="4" t="e">
        <f t="shared" si="2747"/>
        <v>#REF!</v>
      </c>
      <c r="CI853" s="4" t="e">
        <f t="shared" si="2747"/>
        <v>#REF!</v>
      </c>
      <c r="CJ853" s="4" t="e">
        <f t="shared" si="2747"/>
        <v>#REF!</v>
      </c>
      <c r="CK853" s="4" t="e">
        <f t="shared" si="2747"/>
        <v>#REF!</v>
      </c>
      <c r="CL853" s="4" t="e">
        <f t="shared" si="2747"/>
        <v>#REF!</v>
      </c>
      <c r="CM853" s="4" t="e">
        <f t="shared" si="2747"/>
        <v>#REF!</v>
      </c>
      <c r="CN853" s="4" t="e">
        <f t="shared" si="2747"/>
        <v>#REF!</v>
      </c>
      <c r="CO853" s="60"/>
      <c r="CP853" s="4" t="e">
        <f t="shared" si="2720"/>
        <v>#REF!</v>
      </c>
      <c r="CQ853" s="6" t="e">
        <f>CP853/CP792</f>
        <v>#REF!</v>
      </c>
    </row>
    <row r="854" spans="1:95" ht="10.5" customHeight="1" x14ac:dyDescent="0.25">
      <c r="A854" s="70" t="str">
        <f t="shared" si="2624"/>
        <v>DespesaDespesas financeiras</v>
      </c>
      <c r="B854" s="114" t="s">
        <v>53</v>
      </c>
      <c r="C854" s="70"/>
      <c r="D854" s="92" t="s">
        <v>162</v>
      </c>
      <c r="E854" s="92" t="e">
        <f>D790</f>
        <v>#REF!</v>
      </c>
      <c r="F854" s="60"/>
      <c r="G854" s="66">
        <v>0</v>
      </c>
      <c r="H854" s="60"/>
      <c r="I854" s="65">
        <v>0</v>
      </c>
      <c r="J854" s="65">
        <v>0</v>
      </c>
      <c r="K854" s="65">
        <v>0</v>
      </c>
      <c r="L854" s="65">
        <v>0</v>
      </c>
      <c r="M854" s="65">
        <v>0</v>
      </c>
      <c r="N854" s="65">
        <v>0</v>
      </c>
      <c r="O854" s="65">
        <v>0</v>
      </c>
      <c r="P854" s="65">
        <v>0</v>
      </c>
      <c r="Q854" s="65">
        <v>0</v>
      </c>
      <c r="R854" s="65">
        <v>0</v>
      </c>
      <c r="S854" s="65">
        <v>0</v>
      </c>
      <c r="T854" s="65">
        <v>0</v>
      </c>
      <c r="U854" s="60"/>
      <c r="V854" s="65">
        <f t="shared" si="2711"/>
        <v>0</v>
      </c>
      <c r="W854" s="66" t="e">
        <f>V854/V792</f>
        <v>#REF!</v>
      </c>
      <c r="X854" s="60"/>
      <c r="Y854" s="65" t="e">
        <f t="shared" ref="Y854:AJ854" si="2748">SUM(Y855:Y859)</f>
        <v>#REF!</v>
      </c>
      <c r="Z854" s="65" t="e">
        <f t="shared" si="2748"/>
        <v>#REF!</v>
      </c>
      <c r="AA854" s="65" t="e">
        <f t="shared" si="2748"/>
        <v>#REF!</v>
      </c>
      <c r="AB854" s="65" t="e">
        <f t="shared" si="2748"/>
        <v>#REF!</v>
      </c>
      <c r="AC854" s="65" t="e">
        <f t="shared" si="2748"/>
        <v>#REF!</v>
      </c>
      <c r="AD854" s="65" t="e">
        <f t="shared" si="2748"/>
        <v>#REF!</v>
      </c>
      <c r="AE854" s="65" t="e">
        <f t="shared" si="2748"/>
        <v>#REF!</v>
      </c>
      <c r="AF854" s="65" t="e">
        <f t="shared" si="2748"/>
        <v>#REF!</v>
      </c>
      <c r="AG854" s="65" t="e">
        <f t="shared" si="2748"/>
        <v>#REF!</v>
      </c>
      <c r="AH854" s="65" t="e">
        <f t="shared" si="2748"/>
        <v>#REF!</v>
      </c>
      <c r="AI854" s="65" t="e">
        <f t="shared" si="2748"/>
        <v>#REF!</v>
      </c>
      <c r="AJ854" s="65" t="e">
        <f t="shared" si="2748"/>
        <v>#REF!</v>
      </c>
      <c r="AK854" s="60"/>
      <c r="AL854" s="65" t="e">
        <f t="shared" si="2712"/>
        <v>#REF!</v>
      </c>
      <c r="AM854" s="66" t="e">
        <f>AL854/AL792</f>
        <v>#REF!</v>
      </c>
      <c r="AN854" s="60" t="e">
        <f>D790&amp;D854</f>
        <v>#REF!</v>
      </c>
      <c r="AO854" s="65" t="e">
        <f t="shared" ref="AO854:AZ854" si="2749">SUM(AO855:AO859)</f>
        <v>#REF!</v>
      </c>
      <c r="AP854" s="65" t="e">
        <f t="shared" si="2749"/>
        <v>#REF!</v>
      </c>
      <c r="AQ854" s="65" t="e">
        <f t="shared" si="2749"/>
        <v>#REF!</v>
      </c>
      <c r="AR854" s="65" t="e">
        <f t="shared" si="2749"/>
        <v>#REF!</v>
      </c>
      <c r="AS854" s="65" t="e">
        <f t="shared" si="2749"/>
        <v>#REF!</v>
      </c>
      <c r="AT854" s="65" t="e">
        <f t="shared" si="2749"/>
        <v>#REF!</v>
      </c>
      <c r="AU854" s="65" t="e">
        <f t="shared" si="2749"/>
        <v>#REF!</v>
      </c>
      <c r="AV854" s="65" t="e">
        <f t="shared" si="2749"/>
        <v>#REF!</v>
      </c>
      <c r="AW854" s="65" t="e">
        <f t="shared" si="2749"/>
        <v>#REF!</v>
      </c>
      <c r="AX854" s="65" t="e">
        <f t="shared" si="2749"/>
        <v>#REF!</v>
      </c>
      <c r="AY854" s="65" t="e">
        <f t="shared" si="2749"/>
        <v>#REF!</v>
      </c>
      <c r="AZ854" s="65" t="e">
        <f t="shared" si="2749"/>
        <v>#REF!</v>
      </c>
      <c r="BA854" s="60"/>
      <c r="BB854" s="65" t="e">
        <f t="shared" si="2714"/>
        <v>#REF!</v>
      </c>
      <c r="BC854" s="66" t="e">
        <f>BB854/BB792</f>
        <v>#REF!</v>
      </c>
      <c r="BD854" s="60"/>
      <c r="BE854" s="65"/>
      <c r="BF854" s="105"/>
      <c r="BG854" s="77"/>
      <c r="BH854" s="107"/>
      <c r="BI854" s="107"/>
      <c r="BJ854" s="77"/>
      <c r="BK854" s="107"/>
      <c r="BL854" s="60"/>
      <c r="BM854" s="65" t="e">
        <f t="shared" ref="BM854:BX854" si="2750">SUM(BM855:BM859)</f>
        <v>#REF!</v>
      </c>
      <c r="BN854" s="65" t="e">
        <f t="shared" si="2750"/>
        <v>#REF!</v>
      </c>
      <c r="BO854" s="65" t="e">
        <f t="shared" si="2750"/>
        <v>#REF!</v>
      </c>
      <c r="BP854" s="65" t="e">
        <f t="shared" si="2750"/>
        <v>#REF!</v>
      </c>
      <c r="BQ854" s="65" t="e">
        <f t="shared" si="2750"/>
        <v>#REF!</v>
      </c>
      <c r="BR854" s="65" t="e">
        <f t="shared" si="2750"/>
        <v>#REF!</v>
      </c>
      <c r="BS854" s="65" t="e">
        <f t="shared" si="2750"/>
        <v>#REF!</v>
      </c>
      <c r="BT854" s="65" t="e">
        <f t="shared" si="2750"/>
        <v>#REF!</v>
      </c>
      <c r="BU854" s="65" t="e">
        <f t="shared" si="2750"/>
        <v>#REF!</v>
      </c>
      <c r="BV854" s="65" t="e">
        <f t="shared" si="2750"/>
        <v>#REF!</v>
      </c>
      <c r="BW854" s="65" t="e">
        <f t="shared" si="2750"/>
        <v>#REF!</v>
      </c>
      <c r="BX854" s="65" t="e">
        <f t="shared" si="2750"/>
        <v>#REF!</v>
      </c>
      <c r="BY854" s="60"/>
      <c r="BZ854" s="65" t="e">
        <f t="shared" si="2718"/>
        <v>#REF!</v>
      </c>
      <c r="CA854" s="66" t="e">
        <f>BZ854/BZ792</f>
        <v>#REF!</v>
      </c>
      <c r="CB854" s="60"/>
      <c r="CC854" s="65" t="e">
        <f t="shared" ref="CC854:CN854" si="2751">SUM(CC855:CC859)</f>
        <v>#REF!</v>
      </c>
      <c r="CD854" s="65" t="e">
        <f t="shared" si="2751"/>
        <v>#REF!</v>
      </c>
      <c r="CE854" s="65" t="e">
        <f t="shared" si="2751"/>
        <v>#REF!</v>
      </c>
      <c r="CF854" s="65" t="e">
        <f t="shared" si="2751"/>
        <v>#REF!</v>
      </c>
      <c r="CG854" s="65" t="e">
        <f t="shared" si="2751"/>
        <v>#REF!</v>
      </c>
      <c r="CH854" s="65" t="e">
        <f t="shared" si="2751"/>
        <v>#REF!</v>
      </c>
      <c r="CI854" s="65" t="e">
        <f t="shared" si="2751"/>
        <v>#REF!</v>
      </c>
      <c r="CJ854" s="65" t="e">
        <f t="shared" si="2751"/>
        <v>#REF!</v>
      </c>
      <c r="CK854" s="65" t="e">
        <f t="shared" si="2751"/>
        <v>#REF!</v>
      </c>
      <c r="CL854" s="65" t="e">
        <f t="shared" si="2751"/>
        <v>#REF!</v>
      </c>
      <c r="CM854" s="65" t="e">
        <f t="shared" si="2751"/>
        <v>#REF!</v>
      </c>
      <c r="CN854" s="65" t="e">
        <f t="shared" si="2751"/>
        <v>#REF!</v>
      </c>
      <c r="CO854" s="60"/>
      <c r="CP854" s="65" t="e">
        <f t="shared" si="2720"/>
        <v>#REF!</v>
      </c>
      <c r="CQ854" s="66" t="e">
        <f>CP854/CP792</f>
        <v>#REF!</v>
      </c>
    </row>
    <row r="855" spans="1:95" ht="10.5" customHeight="1" outlineLevel="1" x14ac:dyDescent="0.25">
      <c r="A855" s="70" t="str">
        <f t="shared" si="2624"/>
        <v>DespesaAntecipação recebíveis</v>
      </c>
      <c r="B855" s="114" t="s">
        <v>53</v>
      </c>
      <c r="C855" s="78" t="s">
        <v>293</v>
      </c>
      <c r="D855" s="79" t="s">
        <v>163</v>
      </c>
      <c r="E855" s="79" t="e">
        <f>D790</f>
        <v>#REF!</v>
      </c>
      <c r="F855" s="79"/>
      <c r="G855" s="85">
        <v>0</v>
      </c>
      <c r="H855" s="79"/>
      <c r="I855" s="94">
        <v>0</v>
      </c>
      <c r="J855" s="94">
        <v>0</v>
      </c>
      <c r="K855" s="94">
        <v>0</v>
      </c>
      <c r="L855" s="94">
        <v>0</v>
      </c>
      <c r="M855" s="94">
        <v>0</v>
      </c>
      <c r="N855" s="94">
        <v>0</v>
      </c>
      <c r="O855" s="94">
        <v>0</v>
      </c>
      <c r="P855" s="94">
        <v>0</v>
      </c>
      <c r="Q855" s="94">
        <v>0</v>
      </c>
      <c r="R855" s="94">
        <v>0</v>
      </c>
      <c r="S855" s="94">
        <v>0</v>
      </c>
      <c r="T855" s="94">
        <v>0</v>
      </c>
      <c r="U855" s="79"/>
      <c r="V855" s="80">
        <f t="shared" si="2711"/>
        <v>0</v>
      </c>
      <c r="W855" s="85" t="e">
        <f>V855/V792</f>
        <v>#REF!</v>
      </c>
      <c r="X855" s="60"/>
      <c r="Y855" s="94" t="e">
        <f t="shared" ref="Y855:AJ855" si="2752">((Y792*$G855*--(AND($BF855=0,$BG855=0))+$BF855+Y792*$BG855)*--(Y$3&gt;=$BH855))*(1+$BJ855*--(Y$3&gt;=$BK855))*--(IFERROR(MOD(MONTH(Y$3),$BI855),0)=0)</f>
        <v>#REF!</v>
      </c>
      <c r="Z855" s="94" t="e">
        <f t="shared" si="2752"/>
        <v>#REF!</v>
      </c>
      <c r="AA855" s="94" t="e">
        <f t="shared" si="2752"/>
        <v>#REF!</v>
      </c>
      <c r="AB855" s="94" t="e">
        <f t="shared" si="2752"/>
        <v>#REF!</v>
      </c>
      <c r="AC855" s="94" t="e">
        <f t="shared" si="2752"/>
        <v>#REF!</v>
      </c>
      <c r="AD855" s="94" t="e">
        <f t="shared" si="2752"/>
        <v>#REF!</v>
      </c>
      <c r="AE855" s="94" t="e">
        <f t="shared" si="2752"/>
        <v>#REF!</v>
      </c>
      <c r="AF855" s="94" t="e">
        <f t="shared" si="2752"/>
        <v>#REF!</v>
      </c>
      <c r="AG855" s="94" t="e">
        <f t="shared" si="2752"/>
        <v>#REF!</v>
      </c>
      <c r="AH855" s="94" t="e">
        <f t="shared" si="2752"/>
        <v>#REF!</v>
      </c>
      <c r="AI855" s="94" t="e">
        <f t="shared" si="2752"/>
        <v>#REF!</v>
      </c>
      <c r="AJ855" s="94" t="e">
        <f t="shared" si="2752"/>
        <v>#REF!</v>
      </c>
      <c r="AK855" s="79"/>
      <c r="AL855" s="80" t="e">
        <f t="shared" si="2712"/>
        <v>#REF!</v>
      </c>
      <c r="AM855" s="85" t="e">
        <f>AL855/AL792</f>
        <v>#REF!</v>
      </c>
      <c r="AN855" s="60" t="e">
        <f>D790&amp;D855</f>
        <v>#REF!</v>
      </c>
      <c r="AO855" s="94" t="e">
        <f t="shared" ref="AO855:AZ855" si="2753">((AO792*$G855*--(AND($BF855=0,$BG855=0))+$BF855+AO792*$BG855)*--(AO$3&gt;=$BH855))*(1+$BJ855*--(AO$3&gt;=$BK855))*--(IFERROR(MOD(MONTH(AO$3),$BI855),0)=0)</f>
        <v>#REF!</v>
      </c>
      <c r="AP855" s="94" t="e">
        <f t="shared" si="2753"/>
        <v>#REF!</v>
      </c>
      <c r="AQ855" s="94" t="e">
        <f t="shared" si="2753"/>
        <v>#REF!</v>
      </c>
      <c r="AR855" s="94" t="e">
        <f t="shared" si="2753"/>
        <v>#REF!</v>
      </c>
      <c r="AS855" s="94" t="e">
        <f t="shared" si="2753"/>
        <v>#REF!</v>
      </c>
      <c r="AT855" s="94" t="e">
        <f t="shared" si="2753"/>
        <v>#REF!</v>
      </c>
      <c r="AU855" s="94" t="e">
        <f t="shared" si="2753"/>
        <v>#REF!</v>
      </c>
      <c r="AV855" s="94" t="e">
        <f t="shared" si="2753"/>
        <v>#REF!</v>
      </c>
      <c r="AW855" s="94" t="e">
        <f t="shared" si="2753"/>
        <v>#REF!</v>
      </c>
      <c r="AX855" s="94" t="e">
        <f t="shared" si="2753"/>
        <v>#REF!</v>
      </c>
      <c r="AY855" s="94" t="e">
        <f t="shared" si="2753"/>
        <v>#REF!</v>
      </c>
      <c r="AZ855" s="94" t="e">
        <f t="shared" si="2753"/>
        <v>#REF!</v>
      </c>
      <c r="BA855" s="79"/>
      <c r="BB855" s="80" t="e">
        <f t="shared" si="2714"/>
        <v>#REF!</v>
      </c>
      <c r="BC855" s="85" t="e">
        <f>BB855/BB792</f>
        <v>#REF!</v>
      </c>
      <c r="BD855" s="60"/>
      <c r="BE855" s="94">
        <f>INDEX($BE$4:$BK$115,MATCH($D855,$D$4:$D$115,0),MATCH(BE$475,$BE$4:$BK$4,0))</f>
        <v>0</v>
      </c>
      <c r="BF855" s="115">
        <f>INDEX($BE$4:$BK$115,MATCH($D855,$D$4:$D$115,0),MATCH(BF$475,$BE$4:$BK$4,0))</f>
        <v>0</v>
      </c>
      <c r="BG855" s="112" t="e">
        <f>INDEX($BE$4:$BK$115,MATCH($D855,$D$4:$D$115,0),MATCH(BG$475,$BE$4:$BK$4,0))</f>
        <v>#REF!</v>
      </c>
      <c r="BH855" s="111" t="e">
        <f>BH808</f>
        <v>#REF!</v>
      </c>
      <c r="BI855" s="111">
        <f t="array" ref="BI855">INDEX($BE$4:$BK$115,MATCH($D855,$D$4:$D$115,0),MATCH(BI$475,$BE$4:$BK$4,0))</f>
        <v>0</v>
      </c>
      <c r="BJ855" s="112" t="e">
        <f>INDEX($BE$4:$BK$115,MATCH($D855,$D$4:$D$115,0),MATCH(BJ$475,$BE$4:$BK$4,0))</f>
        <v>#REF!</v>
      </c>
      <c r="BK855" s="111" t="e">
        <f>INDEX($BE$4:$BK$115,MATCH($D855,$D$4:$D$115,0),MATCH(BK$475,$BE$4:$BK$4,0))</f>
        <v>#REF!</v>
      </c>
      <c r="BL855" s="60"/>
      <c r="BM855" s="94" t="e">
        <f t="shared" ref="BM855:BX855" si="2754">((BM792*$G855*--(AND($BF855=0,$BG855=0))+$BF855+BM792*$BG855)*--(BM$3&gt;=$BH855))*(1+$BJ855*--(BM$3&gt;=$BK855))*--(IFERROR(MOD(MONTH(BM$3),$BI855),0)=0)</f>
        <v>#REF!</v>
      </c>
      <c r="BN855" s="94" t="e">
        <f t="shared" si="2754"/>
        <v>#REF!</v>
      </c>
      <c r="BO855" s="94" t="e">
        <f t="shared" si="2754"/>
        <v>#REF!</v>
      </c>
      <c r="BP855" s="94" t="e">
        <f t="shared" si="2754"/>
        <v>#REF!</v>
      </c>
      <c r="BQ855" s="94" t="e">
        <f t="shared" si="2754"/>
        <v>#REF!</v>
      </c>
      <c r="BR855" s="94" t="e">
        <f t="shared" si="2754"/>
        <v>#REF!</v>
      </c>
      <c r="BS855" s="94" t="e">
        <f t="shared" si="2754"/>
        <v>#REF!</v>
      </c>
      <c r="BT855" s="94" t="e">
        <f t="shared" si="2754"/>
        <v>#REF!</v>
      </c>
      <c r="BU855" s="94" t="e">
        <f t="shared" si="2754"/>
        <v>#REF!</v>
      </c>
      <c r="BV855" s="94" t="e">
        <f t="shared" si="2754"/>
        <v>#REF!</v>
      </c>
      <c r="BW855" s="94" t="e">
        <f t="shared" si="2754"/>
        <v>#REF!</v>
      </c>
      <c r="BX855" s="94" t="e">
        <f t="shared" si="2754"/>
        <v>#REF!</v>
      </c>
      <c r="BY855" s="79"/>
      <c r="BZ855" s="80" t="e">
        <f t="shared" si="2718"/>
        <v>#REF!</v>
      </c>
      <c r="CA855" s="85" t="e">
        <f>BZ855/BZ792</f>
        <v>#REF!</v>
      </c>
      <c r="CB855" s="60"/>
      <c r="CC855" s="94" t="e">
        <f t="shared" ref="CC855:CN855" si="2755">((CC792*$G855*--(AND($BF855=0,$BG855=0))+$BF855+CC792*$BG855)*--(CC$3&gt;=$BH855))*(1+$BJ855*--(CC$3&gt;=$BK855))*--(IFERROR(MOD(MONTH(CC$3),$BI855),0)=0)</f>
        <v>#REF!</v>
      </c>
      <c r="CD855" s="94" t="e">
        <f t="shared" si="2755"/>
        <v>#REF!</v>
      </c>
      <c r="CE855" s="94" t="e">
        <f t="shared" si="2755"/>
        <v>#REF!</v>
      </c>
      <c r="CF855" s="94" t="e">
        <f t="shared" si="2755"/>
        <v>#REF!</v>
      </c>
      <c r="CG855" s="94" t="e">
        <f t="shared" si="2755"/>
        <v>#REF!</v>
      </c>
      <c r="CH855" s="94" t="e">
        <f t="shared" si="2755"/>
        <v>#REF!</v>
      </c>
      <c r="CI855" s="94" t="e">
        <f t="shared" si="2755"/>
        <v>#REF!</v>
      </c>
      <c r="CJ855" s="94" t="e">
        <f t="shared" si="2755"/>
        <v>#REF!</v>
      </c>
      <c r="CK855" s="94" t="e">
        <f t="shared" si="2755"/>
        <v>#REF!</v>
      </c>
      <c r="CL855" s="94" t="e">
        <f t="shared" si="2755"/>
        <v>#REF!</v>
      </c>
      <c r="CM855" s="94" t="e">
        <f t="shared" si="2755"/>
        <v>#REF!</v>
      </c>
      <c r="CN855" s="94" t="e">
        <f t="shared" si="2755"/>
        <v>#REF!</v>
      </c>
      <c r="CO855" s="79"/>
      <c r="CP855" s="80" t="e">
        <f t="shared" si="2720"/>
        <v>#REF!</v>
      </c>
      <c r="CQ855" s="85" t="e">
        <f>CP855/CP792</f>
        <v>#REF!</v>
      </c>
    </row>
    <row r="856" spans="1:95" ht="10.5" customHeight="1" outlineLevel="1" x14ac:dyDescent="0.25">
      <c r="A856" s="70" t="str">
        <f t="shared" ref="A856:A867" si="2756">B856&amp;D856</f>
        <v>DespesaIOF</v>
      </c>
      <c r="B856" s="114" t="s">
        <v>53</v>
      </c>
      <c r="C856" s="78" t="s">
        <v>294</v>
      </c>
      <c r="D856" s="79" t="s">
        <v>164</v>
      </c>
      <c r="E856" s="79" t="e">
        <f>D790</f>
        <v>#REF!</v>
      </c>
      <c r="F856" s="79"/>
      <c r="G856" s="85">
        <v>0</v>
      </c>
      <c r="H856" s="79"/>
      <c r="I856" s="94">
        <v>0</v>
      </c>
      <c r="J856" s="94">
        <v>0</v>
      </c>
      <c r="K856" s="94">
        <v>0</v>
      </c>
      <c r="L856" s="94">
        <v>0</v>
      </c>
      <c r="M856" s="94">
        <v>0</v>
      </c>
      <c r="N856" s="94">
        <v>0</v>
      </c>
      <c r="O856" s="94">
        <v>0</v>
      </c>
      <c r="P856" s="94">
        <v>0</v>
      </c>
      <c r="Q856" s="94">
        <v>0</v>
      </c>
      <c r="R856" s="94">
        <v>0</v>
      </c>
      <c r="S856" s="94">
        <v>0</v>
      </c>
      <c r="T856" s="94">
        <v>0</v>
      </c>
      <c r="U856" s="79"/>
      <c r="V856" s="80">
        <f t="shared" si="2711"/>
        <v>0</v>
      </c>
      <c r="W856" s="85" t="e">
        <f>V856/V792</f>
        <v>#REF!</v>
      </c>
      <c r="X856" s="60"/>
      <c r="Y856" s="94" t="e">
        <f t="shared" ref="Y856:AJ856" si="2757">((Y790*$G856*--(AND($BF856=0,$BG856=0))+$BF856+Y790*$BG856)*--(Y$3&gt;=$BH856))*(1+$BJ856*--(Y$3&gt;=$BK856))*--(IFERROR(MOD(MONTH(Y$3),$BI856),0)=0)</f>
        <v>#REF!</v>
      </c>
      <c r="Z856" s="94" t="e">
        <f t="shared" si="2757"/>
        <v>#REF!</v>
      </c>
      <c r="AA856" s="94" t="e">
        <f t="shared" si="2757"/>
        <v>#REF!</v>
      </c>
      <c r="AB856" s="94" t="e">
        <f t="shared" si="2757"/>
        <v>#REF!</v>
      </c>
      <c r="AC856" s="94" t="e">
        <f t="shared" si="2757"/>
        <v>#REF!</v>
      </c>
      <c r="AD856" s="94" t="e">
        <f t="shared" si="2757"/>
        <v>#REF!</v>
      </c>
      <c r="AE856" s="94" t="e">
        <f t="shared" si="2757"/>
        <v>#REF!</v>
      </c>
      <c r="AF856" s="94" t="e">
        <f t="shared" si="2757"/>
        <v>#REF!</v>
      </c>
      <c r="AG856" s="94" t="e">
        <f t="shared" si="2757"/>
        <v>#REF!</v>
      </c>
      <c r="AH856" s="94" t="e">
        <f t="shared" si="2757"/>
        <v>#REF!</v>
      </c>
      <c r="AI856" s="94" t="e">
        <f t="shared" si="2757"/>
        <v>#REF!</v>
      </c>
      <c r="AJ856" s="94" t="e">
        <f t="shared" si="2757"/>
        <v>#REF!</v>
      </c>
      <c r="AK856" s="79"/>
      <c r="AL856" s="80" t="e">
        <f t="shared" si="2712"/>
        <v>#REF!</v>
      </c>
      <c r="AM856" s="85" t="e">
        <f>AL856/AL792</f>
        <v>#REF!</v>
      </c>
      <c r="AN856" s="60" t="e">
        <f>D790&amp;D856</f>
        <v>#REF!</v>
      </c>
      <c r="AO856" s="94" t="e">
        <f t="shared" ref="AO856:AZ856" si="2758">((AO790*$G856*--(AND($BF856=0,$BG856=0))+$BF856+AO790*$BG856)*--(AO$3&gt;=$BH856))*(1+$BJ856*--(AO$3&gt;=$BK856))*--(IFERROR(MOD(MONTH(AO$3),$BI856),0)=0)</f>
        <v>#REF!</v>
      </c>
      <c r="AP856" s="94" t="e">
        <f t="shared" si="2758"/>
        <v>#REF!</v>
      </c>
      <c r="AQ856" s="94" t="e">
        <f t="shared" si="2758"/>
        <v>#REF!</v>
      </c>
      <c r="AR856" s="94" t="e">
        <f t="shared" si="2758"/>
        <v>#REF!</v>
      </c>
      <c r="AS856" s="94" t="e">
        <f t="shared" si="2758"/>
        <v>#REF!</v>
      </c>
      <c r="AT856" s="94" t="e">
        <f t="shared" si="2758"/>
        <v>#REF!</v>
      </c>
      <c r="AU856" s="94" t="e">
        <f t="shared" si="2758"/>
        <v>#REF!</v>
      </c>
      <c r="AV856" s="94" t="e">
        <f t="shared" si="2758"/>
        <v>#REF!</v>
      </c>
      <c r="AW856" s="94" t="e">
        <f t="shared" si="2758"/>
        <v>#REF!</v>
      </c>
      <c r="AX856" s="94" t="e">
        <f t="shared" si="2758"/>
        <v>#REF!</v>
      </c>
      <c r="AY856" s="94" t="e">
        <f t="shared" si="2758"/>
        <v>#REF!</v>
      </c>
      <c r="AZ856" s="94" t="e">
        <f t="shared" si="2758"/>
        <v>#REF!</v>
      </c>
      <c r="BA856" s="79"/>
      <c r="BB856" s="80" t="e">
        <f t="shared" si="2714"/>
        <v>#REF!</v>
      </c>
      <c r="BC856" s="85" t="e">
        <f>BB856/BB792</f>
        <v>#REF!</v>
      </c>
      <c r="BD856" s="60"/>
      <c r="BE856" s="94"/>
      <c r="BF856" s="115"/>
      <c r="BG856" s="115"/>
      <c r="BH856" s="111"/>
      <c r="BI856" s="111"/>
      <c r="BJ856" s="112"/>
      <c r="BK856" s="111"/>
      <c r="BL856" s="60"/>
      <c r="BM856" s="94" t="e">
        <f t="shared" ref="BM856:BX856" si="2759">((BM790*$G856*--(AND($BF856=0,$BG856=0))+$BF856+BM790*$BG856)*--(BM$3&gt;=$BH856))*(1+$BJ856*--(BM$3&gt;=$BK856))*--(IFERROR(MOD(MONTH(BM$3),$BI856),0)=0)</f>
        <v>#REF!</v>
      </c>
      <c r="BN856" s="94" t="e">
        <f t="shared" si="2759"/>
        <v>#REF!</v>
      </c>
      <c r="BO856" s="94" t="e">
        <f t="shared" si="2759"/>
        <v>#REF!</v>
      </c>
      <c r="BP856" s="94" t="e">
        <f t="shared" si="2759"/>
        <v>#REF!</v>
      </c>
      <c r="BQ856" s="94" t="e">
        <f t="shared" si="2759"/>
        <v>#REF!</v>
      </c>
      <c r="BR856" s="94" t="e">
        <f t="shared" si="2759"/>
        <v>#REF!</v>
      </c>
      <c r="BS856" s="94" t="e">
        <f t="shared" si="2759"/>
        <v>#REF!</v>
      </c>
      <c r="BT856" s="94" t="e">
        <f t="shared" si="2759"/>
        <v>#REF!</v>
      </c>
      <c r="BU856" s="94" t="e">
        <f t="shared" si="2759"/>
        <v>#REF!</v>
      </c>
      <c r="BV856" s="94" t="e">
        <f t="shared" si="2759"/>
        <v>#REF!</v>
      </c>
      <c r="BW856" s="94" t="e">
        <f t="shared" si="2759"/>
        <v>#REF!</v>
      </c>
      <c r="BX856" s="94" t="e">
        <f t="shared" si="2759"/>
        <v>#REF!</v>
      </c>
      <c r="BY856" s="79"/>
      <c r="BZ856" s="80" t="e">
        <f t="shared" si="2718"/>
        <v>#REF!</v>
      </c>
      <c r="CA856" s="85" t="e">
        <f>BZ856/BZ792</f>
        <v>#REF!</v>
      </c>
      <c r="CB856" s="60"/>
      <c r="CC856" s="94" t="e">
        <f t="shared" ref="CC856:CN856" si="2760">((CC790*$G856*--(AND($BF856=0,$BG856=0))+$BF856+CC790*$BG856)*--(CC$3&gt;=$BH856))*(1+$BJ856*--(CC$3&gt;=$BK856))*--(IFERROR(MOD(MONTH(CC$3),$BI856),0)=0)</f>
        <v>#REF!</v>
      </c>
      <c r="CD856" s="94" t="e">
        <f t="shared" si="2760"/>
        <v>#REF!</v>
      </c>
      <c r="CE856" s="94" t="e">
        <f t="shared" si="2760"/>
        <v>#REF!</v>
      </c>
      <c r="CF856" s="94" t="e">
        <f t="shared" si="2760"/>
        <v>#REF!</v>
      </c>
      <c r="CG856" s="94" t="e">
        <f t="shared" si="2760"/>
        <v>#REF!</v>
      </c>
      <c r="CH856" s="94" t="e">
        <f t="shared" si="2760"/>
        <v>#REF!</v>
      </c>
      <c r="CI856" s="94" t="e">
        <f t="shared" si="2760"/>
        <v>#REF!</v>
      </c>
      <c r="CJ856" s="94" t="e">
        <f t="shared" si="2760"/>
        <v>#REF!</v>
      </c>
      <c r="CK856" s="94" t="e">
        <f t="shared" si="2760"/>
        <v>#REF!</v>
      </c>
      <c r="CL856" s="94" t="e">
        <f t="shared" si="2760"/>
        <v>#REF!</v>
      </c>
      <c r="CM856" s="94" t="e">
        <f t="shared" si="2760"/>
        <v>#REF!</v>
      </c>
      <c r="CN856" s="94" t="e">
        <f t="shared" si="2760"/>
        <v>#REF!</v>
      </c>
      <c r="CO856" s="79"/>
      <c r="CP856" s="80" t="e">
        <f t="shared" si="2720"/>
        <v>#REF!</v>
      </c>
      <c r="CQ856" s="85" t="e">
        <f>CP856/CP792</f>
        <v>#REF!</v>
      </c>
    </row>
    <row r="857" spans="1:95" ht="10.5" customHeight="1" outlineLevel="1" x14ac:dyDescent="0.25">
      <c r="A857" s="70" t="str">
        <f t="shared" si="2756"/>
        <v>DespesaRendimentos aplicações</v>
      </c>
      <c r="B857" s="114" t="s">
        <v>53</v>
      </c>
      <c r="C857" s="78" t="s">
        <v>294</v>
      </c>
      <c r="D857" s="79" t="s">
        <v>165</v>
      </c>
      <c r="E857" s="79" t="e">
        <f>D790</f>
        <v>#REF!</v>
      </c>
      <c r="F857" s="79"/>
      <c r="G857" s="85">
        <v>0</v>
      </c>
      <c r="H857" s="79"/>
      <c r="I857" s="94">
        <v>0</v>
      </c>
      <c r="J857" s="94">
        <v>0</v>
      </c>
      <c r="K857" s="94">
        <v>0</v>
      </c>
      <c r="L857" s="94">
        <v>0</v>
      </c>
      <c r="M857" s="94">
        <v>0</v>
      </c>
      <c r="N857" s="94">
        <v>0</v>
      </c>
      <c r="O857" s="94">
        <v>0</v>
      </c>
      <c r="P857" s="94">
        <v>0</v>
      </c>
      <c r="Q857" s="94">
        <v>0</v>
      </c>
      <c r="R857" s="94">
        <v>0</v>
      </c>
      <c r="S857" s="94">
        <v>0</v>
      </c>
      <c r="T857" s="94">
        <v>0</v>
      </c>
      <c r="U857" s="79"/>
      <c r="V857" s="80">
        <f t="shared" si="2711"/>
        <v>0</v>
      </c>
      <c r="W857" s="85" t="e">
        <f>V857/V792</f>
        <v>#REF!</v>
      </c>
      <c r="X857" s="60"/>
      <c r="Y857" s="94">
        <f t="shared" ref="Y857:AJ857" si="2761">((Y791*$G857*--(AND($BF857=0,$BG857=0))+$BF857+Y791*$BG857)*--(Y$3&gt;=$BH857))*(1+$BJ857*--(Y$3&gt;=$BK857))*--(IFERROR(MOD(MONTH(Y$3),$BI857),0)=0)</f>
        <v>0</v>
      </c>
      <c r="Z857" s="94">
        <f t="shared" si="2761"/>
        <v>0</v>
      </c>
      <c r="AA857" s="94">
        <f t="shared" si="2761"/>
        <v>0</v>
      </c>
      <c r="AB857" s="94">
        <f t="shared" si="2761"/>
        <v>0</v>
      </c>
      <c r="AC857" s="94">
        <f t="shared" si="2761"/>
        <v>0</v>
      </c>
      <c r="AD857" s="94">
        <f t="shared" si="2761"/>
        <v>0</v>
      </c>
      <c r="AE857" s="94">
        <f t="shared" si="2761"/>
        <v>0</v>
      </c>
      <c r="AF857" s="94">
        <f t="shared" si="2761"/>
        <v>0</v>
      </c>
      <c r="AG857" s="94">
        <f t="shared" si="2761"/>
        <v>0</v>
      </c>
      <c r="AH857" s="94">
        <f t="shared" si="2761"/>
        <v>0</v>
      </c>
      <c r="AI857" s="94">
        <f t="shared" si="2761"/>
        <v>0</v>
      </c>
      <c r="AJ857" s="94">
        <f t="shared" si="2761"/>
        <v>0</v>
      </c>
      <c r="AK857" s="79"/>
      <c r="AL857" s="80">
        <f t="shared" si="2712"/>
        <v>0</v>
      </c>
      <c r="AM857" s="85" t="e">
        <f>AL857/AL792</f>
        <v>#REF!</v>
      </c>
      <c r="AN857" s="60" t="e">
        <f>D790&amp;D857</f>
        <v>#REF!</v>
      </c>
      <c r="AO857" s="94">
        <f t="shared" ref="AO857:AZ857" si="2762">((AO791*$G857*--(AND($BF857=0,$BG857=0))+$BF857+AO791*$BG857)*--(AO$3&gt;=$BH857))*(1+$BJ857*--(AO$3&gt;=$BK857))*--(IFERROR(MOD(MONTH(AO$3),$BI857),0)=0)</f>
        <v>0</v>
      </c>
      <c r="AP857" s="94">
        <f t="shared" si="2762"/>
        <v>0</v>
      </c>
      <c r="AQ857" s="94">
        <f t="shared" si="2762"/>
        <v>0</v>
      </c>
      <c r="AR857" s="94">
        <f t="shared" si="2762"/>
        <v>0</v>
      </c>
      <c r="AS857" s="94">
        <f t="shared" si="2762"/>
        <v>0</v>
      </c>
      <c r="AT857" s="94">
        <f t="shared" si="2762"/>
        <v>0</v>
      </c>
      <c r="AU857" s="94">
        <f t="shared" si="2762"/>
        <v>0</v>
      </c>
      <c r="AV857" s="94">
        <f t="shared" si="2762"/>
        <v>0</v>
      </c>
      <c r="AW857" s="94">
        <f t="shared" si="2762"/>
        <v>0</v>
      </c>
      <c r="AX857" s="94">
        <f t="shared" si="2762"/>
        <v>0</v>
      </c>
      <c r="AY857" s="94">
        <f t="shared" si="2762"/>
        <v>0</v>
      </c>
      <c r="AZ857" s="94">
        <f t="shared" si="2762"/>
        <v>0</v>
      </c>
      <c r="BA857" s="79"/>
      <c r="BB857" s="80">
        <f t="shared" si="2714"/>
        <v>0</v>
      </c>
      <c r="BC857" s="85" t="e">
        <f>BB857/BB792</f>
        <v>#REF!</v>
      </c>
      <c r="BD857" s="60"/>
      <c r="BE857" s="94"/>
      <c r="BF857" s="115"/>
      <c r="BG857" s="115"/>
      <c r="BH857" s="111"/>
      <c r="BI857" s="111"/>
      <c r="BJ857" s="112"/>
      <c r="BK857" s="111"/>
      <c r="BL857" s="60"/>
      <c r="BM857" s="94">
        <f t="shared" ref="BM857:BX857" si="2763">((BM791*$G857*--(AND($BF857=0,$BG857=0))+$BF857+BM791*$BG857)*--(BM$3&gt;=$BH857))*(1+$BJ857*--(BM$3&gt;=$BK857))*--(IFERROR(MOD(MONTH(BM$3),$BI857),0)=0)</f>
        <v>0</v>
      </c>
      <c r="BN857" s="94">
        <f t="shared" si="2763"/>
        <v>0</v>
      </c>
      <c r="BO857" s="94">
        <f t="shared" si="2763"/>
        <v>0</v>
      </c>
      <c r="BP857" s="94">
        <f t="shared" si="2763"/>
        <v>0</v>
      </c>
      <c r="BQ857" s="94">
        <f t="shared" si="2763"/>
        <v>0</v>
      </c>
      <c r="BR857" s="94">
        <f t="shared" si="2763"/>
        <v>0</v>
      </c>
      <c r="BS857" s="94">
        <f t="shared" si="2763"/>
        <v>0</v>
      </c>
      <c r="BT857" s="94">
        <f t="shared" si="2763"/>
        <v>0</v>
      </c>
      <c r="BU857" s="94">
        <f t="shared" si="2763"/>
        <v>0</v>
      </c>
      <c r="BV857" s="94">
        <f t="shared" si="2763"/>
        <v>0</v>
      </c>
      <c r="BW857" s="94">
        <f t="shared" si="2763"/>
        <v>0</v>
      </c>
      <c r="BX857" s="94">
        <f t="shared" si="2763"/>
        <v>0</v>
      </c>
      <c r="BY857" s="79"/>
      <c r="BZ857" s="80">
        <f t="shared" si="2718"/>
        <v>0</v>
      </c>
      <c r="CA857" s="85" t="e">
        <f>BZ857/BZ792</f>
        <v>#REF!</v>
      </c>
      <c r="CB857" s="60"/>
      <c r="CC857" s="94">
        <f t="shared" ref="CC857:CN857" si="2764">((CC791*$G857*--(AND($BF857=0,$BG857=0))+$BF857+CC791*$BG857)*--(CC$3&gt;=$BH857))*(1+$BJ857*--(CC$3&gt;=$BK857))*--(IFERROR(MOD(MONTH(CC$3),$BI857),0)=0)</f>
        <v>0</v>
      </c>
      <c r="CD857" s="94">
        <f t="shared" si="2764"/>
        <v>0</v>
      </c>
      <c r="CE857" s="94">
        <f t="shared" si="2764"/>
        <v>0</v>
      </c>
      <c r="CF857" s="94">
        <f t="shared" si="2764"/>
        <v>0</v>
      </c>
      <c r="CG857" s="94">
        <f t="shared" si="2764"/>
        <v>0</v>
      </c>
      <c r="CH857" s="94">
        <f t="shared" si="2764"/>
        <v>0</v>
      </c>
      <c r="CI857" s="94">
        <f t="shared" si="2764"/>
        <v>0</v>
      </c>
      <c r="CJ857" s="94">
        <f t="shared" si="2764"/>
        <v>0</v>
      </c>
      <c r="CK857" s="94">
        <f t="shared" si="2764"/>
        <v>0</v>
      </c>
      <c r="CL857" s="94">
        <f t="shared" si="2764"/>
        <v>0</v>
      </c>
      <c r="CM857" s="94">
        <f t="shared" si="2764"/>
        <v>0</v>
      </c>
      <c r="CN857" s="94">
        <f t="shared" si="2764"/>
        <v>0</v>
      </c>
      <c r="CO857" s="79"/>
      <c r="CP857" s="80">
        <f t="shared" si="2720"/>
        <v>0</v>
      </c>
      <c r="CQ857" s="85" t="e">
        <f>CP857/CP792</f>
        <v>#REF!</v>
      </c>
    </row>
    <row r="858" spans="1:95" ht="10.5" customHeight="1" outlineLevel="1" x14ac:dyDescent="0.25">
      <c r="A858" s="70" t="str">
        <f t="shared" si="2756"/>
        <v>DespesaAluguel máquina de cartão</v>
      </c>
      <c r="B858" s="114" t="s">
        <v>53</v>
      </c>
      <c r="C858" s="78" t="s">
        <v>294</v>
      </c>
      <c r="D858" s="79" t="s">
        <v>166</v>
      </c>
      <c r="E858" s="79" t="e">
        <f>D790</f>
        <v>#REF!</v>
      </c>
      <c r="F858" s="79"/>
      <c r="G858" s="85">
        <v>0</v>
      </c>
      <c r="H858" s="79"/>
      <c r="I858" s="94">
        <v>0</v>
      </c>
      <c r="J858" s="94">
        <v>0</v>
      </c>
      <c r="K858" s="94">
        <v>0</v>
      </c>
      <c r="L858" s="94">
        <v>0</v>
      </c>
      <c r="M858" s="94">
        <v>0</v>
      </c>
      <c r="N858" s="94">
        <v>0</v>
      </c>
      <c r="O858" s="94">
        <v>0</v>
      </c>
      <c r="P858" s="94">
        <v>0</v>
      </c>
      <c r="Q858" s="94">
        <v>0</v>
      </c>
      <c r="R858" s="94">
        <v>0</v>
      </c>
      <c r="S858" s="94">
        <v>0</v>
      </c>
      <c r="T858" s="94">
        <v>0</v>
      </c>
      <c r="U858" s="79"/>
      <c r="V858" s="80">
        <f t="shared" si="2711"/>
        <v>0</v>
      </c>
      <c r="W858" s="85" t="e">
        <f>V858/V792</f>
        <v>#REF!</v>
      </c>
      <c r="X858" s="60"/>
      <c r="Y858" s="94" t="e">
        <f t="shared" ref="Y858:AJ858" si="2765">((Y792*$G858*--(AND($BF858=0,$BG858=0))+$BF858+Y792*$BG858)*--(Y$3&gt;=$BH858))*(1+$BJ858*--(Y$3&gt;=$BK858))*--(IFERROR(MOD(MONTH(Y$3),$BI858),0)=0)</f>
        <v>#REF!</v>
      </c>
      <c r="Z858" s="94" t="e">
        <f t="shared" si="2765"/>
        <v>#REF!</v>
      </c>
      <c r="AA858" s="94" t="e">
        <f t="shared" si="2765"/>
        <v>#REF!</v>
      </c>
      <c r="AB858" s="94" t="e">
        <f t="shared" si="2765"/>
        <v>#REF!</v>
      </c>
      <c r="AC858" s="94" t="e">
        <f t="shared" si="2765"/>
        <v>#REF!</v>
      </c>
      <c r="AD858" s="94" t="e">
        <f t="shared" si="2765"/>
        <v>#REF!</v>
      </c>
      <c r="AE858" s="94" t="e">
        <f t="shared" si="2765"/>
        <v>#REF!</v>
      </c>
      <c r="AF858" s="94" t="e">
        <f t="shared" si="2765"/>
        <v>#REF!</v>
      </c>
      <c r="AG858" s="94" t="e">
        <f t="shared" si="2765"/>
        <v>#REF!</v>
      </c>
      <c r="AH858" s="94" t="e">
        <f t="shared" si="2765"/>
        <v>#REF!</v>
      </c>
      <c r="AI858" s="94" t="e">
        <f t="shared" si="2765"/>
        <v>#REF!</v>
      </c>
      <c r="AJ858" s="94" t="e">
        <f t="shared" si="2765"/>
        <v>#REF!</v>
      </c>
      <c r="AK858" s="79"/>
      <c r="AL858" s="80" t="e">
        <f t="shared" si="2712"/>
        <v>#REF!</v>
      </c>
      <c r="AM858" s="85" t="e">
        <f>AL858/AL792</f>
        <v>#REF!</v>
      </c>
      <c r="AN858" s="60" t="e">
        <f>D790&amp;D858</f>
        <v>#REF!</v>
      </c>
      <c r="AO858" s="94" t="e">
        <f t="shared" ref="AO858:AZ858" si="2766">((AO792*$G858*--(AND($BF858=0,$BG858=0))+$BF858+AO792*$BG858)*--(AO$3&gt;=$BH858))*(1+$BJ858*--(AO$3&gt;=$BK858))*--(IFERROR(MOD(MONTH(AO$3),$BI858),0)=0)</f>
        <v>#REF!</v>
      </c>
      <c r="AP858" s="94" t="e">
        <f t="shared" si="2766"/>
        <v>#REF!</v>
      </c>
      <c r="AQ858" s="94" t="e">
        <f t="shared" si="2766"/>
        <v>#REF!</v>
      </c>
      <c r="AR858" s="94" t="e">
        <f t="shared" si="2766"/>
        <v>#REF!</v>
      </c>
      <c r="AS858" s="94" t="e">
        <f t="shared" si="2766"/>
        <v>#REF!</v>
      </c>
      <c r="AT858" s="94" t="e">
        <f t="shared" si="2766"/>
        <v>#REF!</v>
      </c>
      <c r="AU858" s="94" t="e">
        <f t="shared" si="2766"/>
        <v>#REF!</v>
      </c>
      <c r="AV858" s="94" t="e">
        <f t="shared" si="2766"/>
        <v>#REF!</v>
      </c>
      <c r="AW858" s="94" t="e">
        <f t="shared" si="2766"/>
        <v>#REF!</v>
      </c>
      <c r="AX858" s="94" t="e">
        <f t="shared" si="2766"/>
        <v>#REF!</v>
      </c>
      <c r="AY858" s="94" t="e">
        <f t="shared" si="2766"/>
        <v>#REF!</v>
      </c>
      <c r="AZ858" s="94" t="e">
        <f t="shared" si="2766"/>
        <v>#REF!</v>
      </c>
      <c r="BA858" s="79"/>
      <c r="BB858" s="80" t="e">
        <f t="shared" si="2714"/>
        <v>#REF!</v>
      </c>
      <c r="BC858" s="85" t="e">
        <f>BB858/BB792</f>
        <v>#REF!</v>
      </c>
      <c r="BD858" s="60"/>
      <c r="BE858" s="94"/>
      <c r="BF858" s="115"/>
      <c r="BG858" s="115"/>
      <c r="BH858" s="111"/>
      <c r="BI858" s="111"/>
      <c r="BJ858" s="112"/>
      <c r="BK858" s="111"/>
      <c r="BL858" s="60"/>
      <c r="BM858" s="94" t="e">
        <f t="shared" ref="BM858:BX858" si="2767">((BM792*$G858*--(AND($BF858=0,$BG858=0))+$BF858+BM792*$BG858)*--(BM$3&gt;=$BH858))*(1+$BJ858*--(BM$3&gt;=$BK858))*--(IFERROR(MOD(MONTH(BM$3),$BI858),0)=0)</f>
        <v>#REF!</v>
      </c>
      <c r="BN858" s="94" t="e">
        <f t="shared" si="2767"/>
        <v>#REF!</v>
      </c>
      <c r="BO858" s="94" t="e">
        <f t="shared" si="2767"/>
        <v>#REF!</v>
      </c>
      <c r="BP858" s="94" t="e">
        <f t="shared" si="2767"/>
        <v>#REF!</v>
      </c>
      <c r="BQ858" s="94" t="e">
        <f t="shared" si="2767"/>
        <v>#REF!</v>
      </c>
      <c r="BR858" s="94" t="e">
        <f t="shared" si="2767"/>
        <v>#REF!</v>
      </c>
      <c r="BS858" s="94" t="e">
        <f t="shared" si="2767"/>
        <v>#REF!</v>
      </c>
      <c r="BT858" s="94" t="e">
        <f t="shared" si="2767"/>
        <v>#REF!</v>
      </c>
      <c r="BU858" s="94" t="e">
        <f t="shared" si="2767"/>
        <v>#REF!</v>
      </c>
      <c r="BV858" s="94" t="e">
        <f t="shared" si="2767"/>
        <v>#REF!</v>
      </c>
      <c r="BW858" s="94" t="e">
        <f t="shared" si="2767"/>
        <v>#REF!</v>
      </c>
      <c r="BX858" s="94" t="e">
        <f t="shared" si="2767"/>
        <v>#REF!</v>
      </c>
      <c r="BY858" s="79"/>
      <c r="BZ858" s="80" t="e">
        <f t="shared" si="2718"/>
        <v>#REF!</v>
      </c>
      <c r="CA858" s="85" t="e">
        <f>BZ858/BZ792</f>
        <v>#REF!</v>
      </c>
      <c r="CB858" s="60"/>
      <c r="CC858" s="94" t="e">
        <f t="shared" ref="CC858:CN858" si="2768">((CC792*$G858*--(AND($BF858=0,$BG858=0))+$BF858+CC792*$BG858)*--(CC$3&gt;=$BH858))*(1+$BJ858*--(CC$3&gt;=$BK858))*--(IFERROR(MOD(MONTH(CC$3),$BI858),0)=0)</f>
        <v>#REF!</v>
      </c>
      <c r="CD858" s="94" t="e">
        <f t="shared" si="2768"/>
        <v>#REF!</v>
      </c>
      <c r="CE858" s="94" t="e">
        <f t="shared" si="2768"/>
        <v>#REF!</v>
      </c>
      <c r="CF858" s="94" t="e">
        <f t="shared" si="2768"/>
        <v>#REF!</v>
      </c>
      <c r="CG858" s="94" t="e">
        <f t="shared" si="2768"/>
        <v>#REF!</v>
      </c>
      <c r="CH858" s="94" t="e">
        <f t="shared" si="2768"/>
        <v>#REF!</v>
      </c>
      <c r="CI858" s="94" t="e">
        <f t="shared" si="2768"/>
        <v>#REF!</v>
      </c>
      <c r="CJ858" s="94" t="e">
        <f t="shared" si="2768"/>
        <v>#REF!</v>
      </c>
      <c r="CK858" s="94" t="e">
        <f t="shared" si="2768"/>
        <v>#REF!</v>
      </c>
      <c r="CL858" s="94" t="e">
        <f t="shared" si="2768"/>
        <v>#REF!</v>
      </c>
      <c r="CM858" s="94" t="e">
        <f t="shared" si="2768"/>
        <v>#REF!</v>
      </c>
      <c r="CN858" s="94" t="e">
        <f t="shared" si="2768"/>
        <v>#REF!</v>
      </c>
      <c r="CO858" s="79"/>
      <c r="CP858" s="80" t="e">
        <f t="shared" si="2720"/>
        <v>#REF!</v>
      </c>
      <c r="CQ858" s="85" t="e">
        <f>CP858/CP792</f>
        <v>#REF!</v>
      </c>
    </row>
    <row r="859" spans="1:95" ht="10.5" customHeight="1" outlineLevel="1" x14ac:dyDescent="0.25">
      <c r="A859" s="70" t="str">
        <f t="shared" si="2756"/>
        <v>DespesaCheque especial</v>
      </c>
      <c r="B859" s="114" t="s">
        <v>53</v>
      </c>
      <c r="C859" s="78" t="s">
        <v>295</v>
      </c>
      <c r="D859" s="79" t="s">
        <v>167</v>
      </c>
      <c r="E859" s="79" t="e">
        <f>D790</f>
        <v>#REF!</v>
      </c>
      <c r="F859" s="79"/>
      <c r="G859" s="85">
        <v>0</v>
      </c>
      <c r="H859" s="79"/>
      <c r="I859" s="94">
        <v>0</v>
      </c>
      <c r="J859" s="94">
        <v>0</v>
      </c>
      <c r="K859" s="94">
        <v>0</v>
      </c>
      <c r="L859" s="94">
        <v>0</v>
      </c>
      <c r="M859" s="94">
        <v>0</v>
      </c>
      <c r="N859" s="94">
        <v>0</v>
      </c>
      <c r="O859" s="94">
        <v>0</v>
      </c>
      <c r="P859" s="94">
        <v>0</v>
      </c>
      <c r="Q859" s="94">
        <v>0</v>
      </c>
      <c r="R859" s="94">
        <v>0</v>
      </c>
      <c r="S859" s="94">
        <v>0</v>
      </c>
      <c r="T859" s="94">
        <v>0</v>
      </c>
      <c r="U859" s="79"/>
      <c r="V859" s="80">
        <f t="shared" si="2711"/>
        <v>0</v>
      </c>
      <c r="W859" s="85" t="e">
        <f>V859/V792</f>
        <v>#REF!</v>
      </c>
      <c r="X859" s="60"/>
      <c r="Y859" s="94" t="e">
        <f t="shared" ref="Y859:AJ859" si="2769">((Y792*$G859*--(AND($BF859=0,$BG859=0))+$BF859+Y792*$BG859)*--(Y$3&gt;=$BH859))*(1+$BJ859*--(Y$3&gt;=$BK859))*--(IFERROR(MOD(MONTH(Y$3),$BI859),0)=0)</f>
        <v>#REF!</v>
      </c>
      <c r="Z859" s="94" t="e">
        <f t="shared" si="2769"/>
        <v>#REF!</v>
      </c>
      <c r="AA859" s="94" t="e">
        <f t="shared" si="2769"/>
        <v>#REF!</v>
      </c>
      <c r="AB859" s="94" t="e">
        <f t="shared" si="2769"/>
        <v>#REF!</v>
      </c>
      <c r="AC859" s="94" t="e">
        <f t="shared" si="2769"/>
        <v>#REF!</v>
      </c>
      <c r="AD859" s="94" t="e">
        <f t="shared" si="2769"/>
        <v>#REF!</v>
      </c>
      <c r="AE859" s="94" t="e">
        <f t="shared" si="2769"/>
        <v>#REF!</v>
      </c>
      <c r="AF859" s="94" t="e">
        <f t="shared" si="2769"/>
        <v>#REF!</v>
      </c>
      <c r="AG859" s="94" t="e">
        <f t="shared" si="2769"/>
        <v>#REF!</v>
      </c>
      <c r="AH859" s="94" t="e">
        <f t="shared" si="2769"/>
        <v>#REF!</v>
      </c>
      <c r="AI859" s="94" t="e">
        <f t="shared" si="2769"/>
        <v>#REF!</v>
      </c>
      <c r="AJ859" s="94" t="e">
        <f t="shared" si="2769"/>
        <v>#REF!</v>
      </c>
      <c r="AK859" s="79"/>
      <c r="AL859" s="80" t="e">
        <f t="shared" si="2712"/>
        <v>#REF!</v>
      </c>
      <c r="AM859" s="85" t="e">
        <f>AL859/AL792</f>
        <v>#REF!</v>
      </c>
      <c r="AN859" s="60" t="e">
        <f>D790&amp;D859</f>
        <v>#REF!</v>
      </c>
      <c r="AO859" s="94" t="e">
        <f t="shared" ref="AO859:AZ859" si="2770">((AO792*$G859*--(AND($BF859=0,$BG859=0))+$BF859+AO792*$BG859)*--(AO$3&gt;=$BH859))*(1+$BJ859*--(AO$3&gt;=$BK859))*--(IFERROR(MOD(MONTH(AO$3),$BI859),0)=0)</f>
        <v>#REF!</v>
      </c>
      <c r="AP859" s="94" t="e">
        <f t="shared" si="2770"/>
        <v>#REF!</v>
      </c>
      <c r="AQ859" s="94" t="e">
        <f t="shared" si="2770"/>
        <v>#REF!</v>
      </c>
      <c r="AR859" s="94" t="e">
        <f t="shared" si="2770"/>
        <v>#REF!</v>
      </c>
      <c r="AS859" s="94" t="e">
        <f t="shared" si="2770"/>
        <v>#REF!</v>
      </c>
      <c r="AT859" s="94" t="e">
        <f t="shared" si="2770"/>
        <v>#REF!</v>
      </c>
      <c r="AU859" s="94" t="e">
        <f t="shared" si="2770"/>
        <v>#REF!</v>
      </c>
      <c r="AV859" s="94" t="e">
        <f t="shared" si="2770"/>
        <v>#REF!</v>
      </c>
      <c r="AW859" s="94" t="e">
        <f t="shared" si="2770"/>
        <v>#REF!</v>
      </c>
      <c r="AX859" s="94" t="e">
        <f t="shared" si="2770"/>
        <v>#REF!</v>
      </c>
      <c r="AY859" s="94" t="e">
        <f t="shared" si="2770"/>
        <v>#REF!</v>
      </c>
      <c r="AZ859" s="94" t="e">
        <f t="shared" si="2770"/>
        <v>#REF!</v>
      </c>
      <c r="BA859" s="79"/>
      <c r="BB859" s="80" t="e">
        <f t="shared" si="2714"/>
        <v>#REF!</v>
      </c>
      <c r="BC859" s="85" t="e">
        <f>BB859/BB792</f>
        <v>#REF!</v>
      </c>
      <c r="BD859" s="60"/>
      <c r="BE859" s="94"/>
      <c r="BF859" s="115"/>
      <c r="BG859" s="115"/>
      <c r="BH859" s="111"/>
      <c r="BI859" s="111"/>
      <c r="BJ859" s="112"/>
      <c r="BK859" s="111"/>
      <c r="BL859" s="60"/>
      <c r="BM859" s="94" t="e">
        <f t="shared" ref="BM859:BX859" si="2771">((BM792*$G859*--(AND($BF859=0,$BG859=0))+$BF859+BM792*$BG859)*--(BM$3&gt;=$BH859))*(1+$BJ859*--(BM$3&gt;=$BK859))*--(IFERROR(MOD(MONTH(BM$3),$BI859),0)=0)</f>
        <v>#REF!</v>
      </c>
      <c r="BN859" s="94" t="e">
        <f t="shared" si="2771"/>
        <v>#REF!</v>
      </c>
      <c r="BO859" s="94" t="e">
        <f t="shared" si="2771"/>
        <v>#REF!</v>
      </c>
      <c r="BP859" s="94" t="e">
        <f t="shared" si="2771"/>
        <v>#REF!</v>
      </c>
      <c r="BQ859" s="94" t="e">
        <f t="shared" si="2771"/>
        <v>#REF!</v>
      </c>
      <c r="BR859" s="94" t="e">
        <f t="shared" si="2771"/>
        <v>#REF!</v>
      </c>
      <c r="BS859" s="94" t="e">
        <f t="shared" si="2771"/>
        <v>#REF!</v>
      </c>
      <c r="BT859" s="94" t="e">
        <f t="shared" si="2771"/>
        <v>#REF!</v>
      </c>
      <c r="BU859" s="94" t="e">
        <f t="shared" si="2771"/>
        <v>#REF!</v>
      </c>
      <c r="BV859" s="94" t="e">
        <f t="shared" si="2771"/>
        <v>#REF!</v>
      </c>
      <c r="BW859" s="94" t="e">
        <f t="shared" si="2771"/>
        <v>#REF!</v>
      </c>
      <c r="BX859" s="94" t="e">
        <f t="shared" si="2771"/>
        <v>#REF!</v>
      </c>
      <c r="BY859" s="79"/>
      <c r="BZ859" s="80" t="e">
        <f t="shared" si="2718"/>
        <v>#REF!</v>
      </c>
      <c r="CA859" s="85" t="e">
        <f>BZ859/BZ792</f>
        <v>#REF!</v>
      </c>
      <c r="CB859" s="60"/>
      <c r="CC859" s="94" t="e">
        <f t="shared" ref="CC859:CN859" si="2772">((CC792*$G859*--(AND($BF859=0,$BG859=0))+$BF859+CC792*$BG859)*--(CC$3&gt;=$BH859))*(1+$BJ859*--(CC$3&gt;=$BK859))*--(IFERROR(MOD(MONTH(CC$3),$BI859),0)=0)</f>
        <v>#REF!</v>
      </c>
      <c r="CD859" s="94" t="e">
        <f t="shared" si="2772"/>
        <v>#REF!</v>
      </c>
      <c r="CE859" s="94" t="e">
        <f t="shared" si="2772"/>
        <v>#REF!</v>
      </c>
      <c r="CF859" s="94" t="e">
        <f t="shared" si="2772"/>
        <v>#REF!</v>
      </c>
      <c r="CG859" s="94" t="e">
        <f t="shared" si="2772"/>
        <v>#REF!</v>
      </c>
      <c r="CH859" s="94" t="e">
        <f t="shared" si="2772"/>
        <v>#REF!</v>
      </c>
      <c r="CI859" s="94" t="e">
        <f t="shared" si="2772"/>
        <v>#REF!</v>
      </c>
      <c r="CJ859" s="94" t="e">
        <f t="shared" si="2772"/>
        <v>#REF!</v>
      </c>
      <c r="CK859" s="94" t="e">
        <f t="shared" si="2772"/>
        <v>#REF!</v>
      </c>
      <c r="CL859" s="94" t="e">
        <f t="shared" si="2772"/>
        <v>#REF!</v>
      </c>
      <c r="CM859" s="94" t="e">
        <f t="shared" si="2772"/>
        <v>#REF!</v>
      </c>
      <c r="CN859" s="94" t="e">
        <f t="shared" si="2772"/>
        <v>#REF!</v>
      </c>
      <c r="CO859" s="79"/>
      <c r="CP859" s="80" t="e">
        <f t="shared" si="2720"/>
        <v>#REF!</v>
      </c>
      <c r="CQ859" s="85" t="e">
        <f>CP859/CP792</f>
        <v>#REF!</v>
      </c>
    </row>
    <row r="860" spans="1:95" ht="10.5" customHeight="1" x14ac:dyDescent="0.25">
      <c r="A860" s="70" t="str">
        <f t="shared" si="2756"/>
        <v>DespesaIRPJ</v>
      </c>
      <c r="B860" s="114" t="s">
        <v>53</v>
      </c>
      <c r="C860" s="75" t="s">
        <v>168</v>
      </c>
      <c r="D860" s="92" t="s">
        <v>168</v>
      </c>
      <c r="E860" s="92" t="e">
        <f>D790</f>
        <v>#REF!</v>
      </c>
      <c r="F860" s="60"/>
      <c r="G860" s="66">
        <v>0</v>
      </c>
      <c r="H860" s="60"/>
      <c r="I860" s="65">
        <v>0</v>
      </c>
      <c r="J860" s="65">
        <v>0</v>
      </c>
      <c r="K860" s="65">
        <v>0</v>
      </c>
      <c r="L860" s="65">
        <v>0</v>
      </c>
      <c r="M860" s="65">
        <v>0</v>
      </c>
      <c r="N860" s="65">
        <v>0</v>
      </c>
      <c r="O860" s="65">
        <v>0</v>
      </c>
      <c r="P860" s="65">
        <v>0</v>
      </c>
      <c r="Q860" s="65">
        <v>0</v>
      </c>
      <c r="R860" s="65">
        <v>0</v>
      </c>
      <c r="S860" s="65">
        <v>0</v>
      </c>
      <c r="T860" s="65">
        <v>0</v>
      </c>
      <c r="U860" s="60"/>
      <c r="V860" s="65">
        <f t="shared" si="2711"/>
        <v>0</v>
      </c>
      <c r="W860" s="66" t="e">
        <f>V860/V792</f>
        <v>#REF!</v>
      </c>
      <c r="X860" s="60"/>
      <c r="Y860" s="65" t="e">
        <f t="shared" ref="Y860:AJ860" si="2773">((Y792*$G860*--(AND($BF860=0,$BG860=0))+$BF860+Y792*$BG860)*--(Y$3&gt;=$BH860))*(1+$BJ860*--(Y$3&gt;=$BK860))*--(IFERROR(MOD(MONTH(Y$3),$BI860),0)=0)</f>
        <v>#REF!</v>
      </c>
      <c r="Z860" s="65" t="e">
        <f t="shared" si="2773"/>
        <v>#REF!</v>
      </c>
      <c r="AA860" s="65" t="e">
        <f t="shared" si="2773"/>
        <v>#REF!</v>
      </c>
      <c r="AB860" s="65" t="e">
        <f t="shared" si="2773"/>
        <v>#REF!</v>
      </c>
      <c r="AC860" s="65" t="e">
        <f t="shared" si="2773"/>
        <v>#REF!</v>
      </c>
      <c r="AD860" s="65" t="e">
        <f t="shared" si="2773"/>
        <v>#REF!</v>
      </c>
      <c r="AE860" s="65" t="e">
        <f t="shared" si="2773"/>
        <v>#REF!</v>
      </c>
      <c r="AF860" s="65" t="e">
        <f t="shared" si="2773"/>
        <v>#REF!</v>
      </c>
      <c r="AG860" s="65" t="e">
        <f t="shared" si="2773"/>
        <v>#REF!</v>
      </c>
      <c r="AH860" s="65" t="e">
        <f t="shared" si="2773"/>
        <v>#REF!</v>
      </c>
      <c r="AI860" s="65" t="e">
        <f t="shared" si="2773"/>
        <v>#REF!</v>
      </c>
      <c r="AJ860" s="65" t="e">
        <f t="shared" si="2773"/>
        <v>#REF!</v>
      </c>
      <c r="AK860" s="60"/>
      <c r="AL860" s="65" t="e">
        <f t="shared" si="2712"/>
        <v>#REF!</v>
      </c>
      <c r="AM860" s="66" t="e">
        <f>AL860/AL792</f>
        <v>#REF!</v>
      </c>
      <c r="AN860" s="60" t="e">
        <f>D790&amp;D860</f>
        <v>#REF!</v>
      </c>
      <c r="AO860" s="65" t="e">
        <f t="shared" ref="AO860:AZ860" si="2774">((AO792*$G860*--(AND($BF860=0,$BG860=0))+$BF860+AO792*$BG860)*--(AO$3&gt;=$BH860))*(1+$BJ860*--(AO$3&gt;=$BK860))*--(IFERROR(MOD(MONTH(AO$3),$BI860),0)=0)</f>
        <v>#REF!</v>
      </c>
      <c r="AP860" s="65" t="e">
        <f t="shared" si="2774"/>
        <v>#REF!</v>
      </c>
      <c r="AQ860" s="65" t="e">
        <f t="shared" si="2774"/>
        <v>#REF!</v>
      </c>
      <c r="AR860" s="65" t="e">
        <f t="shared" si="2774"/>
        <v>#REF!</v>
      </c>
      <c r="AS860" s="65" t="e">
        <f t="shared" si="2774"/>
        <v>#REF!</v>
      </c>
      <c r="AT860" s="65" t="e">
        <f t="shared" si="2774"/>
        <v>#REF!</v>
      </c>
      <c r="AU860" s="65" t="e">
        <f t="shared" si="2774"/>
        <v>#REF!</v>
      </c>
      <c r="AV860" s="65" t="e">
        <f t="shared" si="2774"/>
        <v>#REF!</v>
      </c>
      <c r="AW860" s="65" t="e">
        <f t="shared" si="2774"/>
        <v>#REF!</v>
      </c>
      <c r="AX860" s="65" t="e">
        <f t="shared" si="2774"/>
        <v>#REF!</v>
      </c>
      <c r="AY860" s="65" t="e">
        <f t="shared" si="2774"/>
        <v>#REF!</v>
      </c>
      <c r="AZ860" s="65" t="e">
        <f t="shared" si="2774"/>
        <v>#REF!</v>
      </c>
      <c r="BA860" s="60"/>
      <c r="BB860" s="65" t="e">
        <f t="shared" si="2714"/>
        <v>#REF!</v>
      </c>
      <c r="BC860" s="66" t="e">
        <f>BB860/BB792</f>
        <v>#REF!</v>
      </c>
      <c r="BD860" s="60"/>
      <c r="BE860" s="66"/>
      <c r="BF860" s="105"/>
      <c r="BG860" s="105"/>
      <c r="BH860" s="107"/>
      <c r="BI860" s="107"/>
      <c r="BJ860" s="77"/>
      <c r="BK860" s="107"/>
      <c r="BL860" s="60"/>
      <c r="BM860" s="65" t="e">
        <f t="shared" ref="BM860:BX860" si="2775">((BM792*$G860*--(AND($BF860=0,$BG860=0))+$BF860+BM792*$BG860)*--(BM$3&gt;=$BH860))*(1+$BJ860*--(BM$3&gt;=$BK860))*--(IFERROR(MOD(MONTH(BM$3),$BI860),0)=0)</f>
        <v>#REF!</v>
      </c>
      <c r="BN860" s="65" t="e">
        <f t="shared" si="2775"/>
        <v>#REF!</v>
      </c>
      <c r="BO860" s="65" t="e">
        <f t="shared" si="2775"/>
        <v>#REF!</v>
      </c>
      <c r="BP860" s="65" t="e">
        <f t="shared" si="2775"/>
        <v>#REF!</v>
      </c>
      <c r="BQ860" s="65" t="e">
        <f t="shared" si="2775"/>
        <v>#REF!</v>
      </c>
      <c r="BR860" s="65" t="e">
        <f t="shared" si="2775"/>
        <v>#REF!</v>
      </c>
      <c r="BS860" s="65" t="e">
        <f t="shared" si="2775"/>
        <v>#REF!</v>
      </c>
      <c r="BT860" s="65" t="e">
        <f t="shared" si="2775"/>
        <v>#REF!</v>
      </c>
      <c r="BU860" s="65" t="e">
        <f t="shared" si="2775"/>
        <v>#REF!</v>
      </c>
      <c r="BV860" s="65" t="e">
        <f t="shared" si="2775"/>
        <v>#REF!</v>
      </c>
      <c r="BW860" s="65" t="e">
        <f t="shared" si="2775"/>
        <v>#REF!</v>
      </c>
      <c r="BX860" s="65" t="e">
        <f t="shared" si="2775"/>
        <v>#REF!</v>
      </c>
      <c r="BY860" s="60"/>
      <c r="BZ860" s="65" t="e">
        <f t="shared" si="2718"/>
        <v>#REF!</v>
      </c>
      <c r="CA860" s="66" t="e">
        <f>BZ860/BZ792</f>
        <v>#REF!</v>
      </c>
      <c r="CB860" s="60"/>
      <c r="CC860" s="65" t="e">
        <f t="shared" ref="CC860:CN860" si="2776">((CC792*$G860*--(AND($BF860=0,$BG860=0))+$BF860+CC792*$BG860)*--(CC$3&gt;=$BH860))*(1+$BJ860*--(CC$3&gt;=$BK860))*--(IFERROR(MOD(MONTH(CC$3),$BI860),0)=0)</f>
        <v>#REF!</v>
      </c>
      <c r="CD860" s="65" t="e">
        <f t="shared" si="2776"/>
        <v>#REF!</v>
      </c>
      <c r="CE860" s="65" t="e">
        <f t="shared" si="2776"/>
        <v>#REF!</v>
      </c>
      <c r="CF860" s="65" t="e">
        <f t="shared" si="2776"/>
        <v>#REF!</v>
      </c>
      <c r="CG860" s="65" t="e">
        <f t="shared" si="2776"/>
        <v>#REF!</v>
      </c>
      <c r="CH860" s="65" t="e">
        <f t="shared" si="2776"/>
        <v>#REF!</v>
      </c>
      <c r="CI860" s="65" t="e">
        <f t="shared" si="2776"/>
        <v>#REF!</v>
      </c>
      <c r="CJ860" s="65" t="e">
        <f t="shared" si="2776"/>
        <v>#REF!</v>
      </c>
      <c r="CK860" s="65" t="e">
        <f t="shared" si="2776"/>
        <v>#REF!</v>
      </c>
      <c r="CL860" s="65" t="e">
        <f t="shared" si="2776"/>
        <v>#REF!</v>
      </c>
      <c r="CM860" s="65" t="e">
        <f t="shared" si="2776"/>
        <v>#REF!</v>
      </c>
      <c r="CN860" s="65" t="e">
        <f t="shared" si="2776"/>
        <v>#REF!</v>
      </c>
      <c r="CO860" s="60"/>
      <c r="CP860" s="65" t="e">
        <f t="shared" si="2720"/>
        <v>#REF!</v>
      </c>
      <c r="CQ860" s="66" t="e">
        <f>CP860/CP792</f>
        <v>#REF!</v>
      </c>
    </row>
    <row r="861" spans="1:95" ht="10.5" customHeight="1" x14ac:dyDescent="0.25">
      <c r="A861" s="70" t="str">
        <f t="shared" si="2756"/>
        <v>DespesaCSLL</v>
      </c>
      <c r="B861" s="114" t="s">
        <v>53</v>
      </c>
      <c r="C861" s="75" t="s">
        <v>296</v>
      </c>
      <c r="D861" s="92" t="s">
        <v>169</v>
      </c>
      <c r="E861" s="92" t="e">
        <f>D790</f>
        <v>#REF!</v>
      </c>
      <c r="F861" s="60"/>
      <c r="G861" s="66">
        <v>0</v>
      </c>
      <c r="H861" s="60"/>
      <c r="I861" s="65">
        <v>0</v>
      </c>
      <c r="J861" s="65">
        <v>0</v>
      </c>
      <c r="K861" s="65">
        <v>0</v>
      </c>
      <c r="L861" s="65">
        <v>0</v>
      </c>
      <c r="M861" s="65">
        <v>0</v>
      </c>
      <c r="N861" s="65">
        <v>0</v>
      </c>
      <c r="O861" s="65">
        <v>0</v>
      </c>
      <c r="P861" s="65">
        <v>0</v>
      </c>
      <c r="Q861" s="65">
        <v>0</v>
      </c>
      <c r="R861" s="65">
        <v>0</v>
      </c>
      <c r="S861" s="65">
        <v>0</v>
      </c>
      <c r="T861" s="65">
        <v>0</v>
      </c>
      <c r="U861" s="60"/>
      <c r="V861" s="65">
        <f t="shared" si="2711"/>
        <v>0</v>
      </c>
      <c r="W861" s="66" t="e">
        <f>V861/V792</f>
        <v>#REF!</v>
      </c>
      <c r="X861" s="60"/>
      <c r="Y861" s="65" t="e">
        <f t="shared" ref="Y861:AJ861" si="2777">((Y792*$G861*--(AND($BF861=0,$BG861=0))+$BF861+Y792*$BG861)*--(Y$3&gt;=$BH861))*(1+$BJ861*--(Y$3&gt;=$BK861))*--(IFERROR(MOD(MONTH(Y$3),$BI861),0)=0)</f>
        <v>#REF!</v>
      </c>
      <c r="Z861" s="65" t="e">
        <f t="shared" si="2777"/>
        <v>#REF!</v>
      </c>
      <c r="AA861" s="65" t="e">
        <f t="shared" si="2777"/>
        <v>#REF!</v>
      </c>
      <c r="AB861" s="65" t="e">
        <f t="shared" si="2777"/>
        <v>#REF!</v>
      </c>
      <c r="AC861" s="65" t="e">
        <f t="shared" si="2777"/>
        <v>#REF!</v>
      </c>
      <c r="AD861" s="65" t="e">
        <f t="shared" si="2777"/>
        <v>#REF!</v>
      </c>
      <c r="AE861" s="65" t="e">
        <f t="shared" si="2777"/>
        <v>#REF!</v>
      </c>
      <c r="AF861" s="65" t="e">
        <f t="shared" si="2777"/>
        <v>#REF!</v>
      </c>
      <c r="AG861" s="65" t="e">
        <f t="shared" si="2777"/>
        <v>#REF!</v>
      </c>
      <c r="AH861" s="65" t="e">
        <f t="shared" si="2777"/>
        <v>#REF!</v>
      </c>
      <c r="AI861" s="65" t="e">
        <f t="shared" si="2777"/>
        <v>#REF!</v>
      </c>
      <c r="AJ861" s="65" t="e">
        <f t="shared" si="2777"/>
        <v>#REF!</v>
      </c>
      <c r="AK861" s="60"/>
      <c r="AL861" s="65" t="e">
        <f t="shared" si="2712"/>
        <v>#REF!</v>
      </c>
      <c r="AM861" s="66" t="e">
        <f>AL861/AL792</f>
        <v>#REF!</v>
      </c>
      <c r="AN861" s="60" t="e">
        <f>D790&amp;D861</f>
        <v>#REF!</v>
      </c>
      <c r="AO861" s="65" t="e">
        <f t="shared" ref="AO861:AZ861" si="2778">((AO792*$G861*--(AND($BF861=0,$BG861=0))+$BF861+AO792*$BG861)*--(AO$3&gt;=$BH861))*(1+$BJ861*--(AO$3&gt;=$BK861))*--(IFERROR(MOD(MONTH(AO$3),$BI861),0)=0)</f>
        <v>#REF!</v>
      </c>
      <c r="AP861" s="65" t="e">
        <f t="shared" si="2778"/>
        <v>#REF!</v>
      </c>
      <c r="AQ861" s="65" t="e">
        <f t="shared" si="2778"/>
        <v>#REF!</v>
      </c>
      <c r="AR861" s="65" t="e">
        <f t="shared" si="2778"/>
        <v>#REF!</v>
      </c>
      <c r="AS861" s="65" t="e">
        <f t="shared" si="2778"/>
        <v>#REF!</v>
      </c>
      <c r="AT861" s="65" t="e">
        <f t="shared" si="2778"/>
        <v>#REF!</v>
      </c>
      <c r="AU861" s="65" t="e">
        <f t="shared" si="2778"/>
        <v>#REF!</v>
      </c>
      <c r="AV861" s="65" t="e">
        <f t="shared" si="2778"/>
        <v>#REF!</v>
      </c>
      <c r="AW861" s="65" t="e">
        <f t="shared" si="2778"/>
        <v>#REF!</v>
      </c>
      <c r="AX861" s="65" t="e">
        <f t="shared" si="2778"/>
        <v>#REF!</v>
      </c>
      <c r="AY861" s="65" t="e">
        <f t="shared" si="2778"/>
        <v>#REF!</v>
      </c>
      <c r="AZ861" s="65" t="e">
        <f t="shared" si="2778"/>
        <v>#REF!</v>
      </c>
      <c r="BA861" s="60"/>
      <c r="BB861" s="65" t="e">
        <f t="shared" si="2714"/>
        <v>#REF!</v>
      </c>
      <c r="BC861" s="66" t="e">
        <f>BB861/BB792</f>
        <v>#REF!</v>
      </c>
      <c r="BD861" s="60"/>
      <c r="BE861" s="66"/>
      <c r="BF861" s="105"/>
      <c r="BG861" s="77"/>
      <c r="BH861" s="107"/>
      <c r="BI861" s="107"/>
      <c r="BJ861" s="77"/>
      <c r="BK861" s="107"/>
      <c r="BL861" s="60"/>
      <c r="BM861" s="65" t="e">
        <f t="shared" ref="BM861:BX861" si="2779">((BM792*$G861*--(AND($BF861=0,$BG861=0))+$BF861+BM792*$BG861)*--(BM$3&gt;=$BH861))*(1+$BJ861*--(BM$3&gt;=$BK861))*--(IFERROR(MOD(MONTH(BM$3),$BI861),0)=0)</f>
        <v>#REF!</v>
      </c>
      <c r="BN861" s="65" t="e">
        <f t="shared" si="2779"/>
        <v>#REF!</v>
      </c>
      <c r="BO861" s="65" t="e">
        <f t="shared" si="2779"/>
        <v>#REF!</v>
      </c>
      <c r="BP861" s="65" t="e">
        <f t="shared" si="2779"/>
        <v>#REF!</v>
      </c>
      <c r="BQ861" s="65" t="e">
        <f t="shared" si="2779"/>
        <v>#REF!</v>
      </c>
      <c r="BR861" s="65" t="e">
        <f t="shared" si="2779"/>
        <v>#REF!</v>
      </c>
      <c r="BS861" s="65" t="e">
        <f t="shared" si="2779"/>
        <v>#REF!</v>
      </c>
      <c r="BT861" s="65" t="e">
        <f t="shared" si="2779"/>
        <v>#REF!</v>
      </c>
      <c r="BU861" s="65" t="e">
        <f t="shared" si="2779"/>
        <v>#REF!</v>
      </c>
      <c r="BV861" s="65" t="e">
        <f t="shared" si="2779"/>
        <v>#REF!</v>
      </c>
      <c r="BW861" s="65" t="e">
        <f t="shared" si="2779"/>
        <v>#REF!</v>
      </c>
      <c r="BX861" s="65" t="e">
        <f t="shared" si="2779"/>
        <v>#REF!</v>
      </c>
      <c r="BY861" s="60"/>
      <c r="BZ861" s="65" t="e">
        <f t="shared" si="2718"/>
        <v>#REF!</v>
      </c>
      <c r="CA861" s="66" t="e">
        <f>BZ861/BZ792</f>
        <v>#REF!</v>
      </c>
      <c r="CB861" s="60"/>
      <c r="CC861" s="65" t="e">
        <f t="shared" ref="CC861:CN861" si="2780">((CC792*$G861*--(AND($BF861=0,$BG861=0))+$BF861+CC792*$BG861)*--(CC$3&gt;=$BH861))*(1+$BJ861*--(CC$3&gt;=$BK861))*--(IFERROR(MOD(MONTH(CC$3),$BI861),0)=0)</f>
        <v>#REF!</v>
      </c>
      <c r="CD861" s="65" t="e">
        <f t="shared" si="2780"/>
        <v>#REF!</v>
      </c>
      <c r="CE861" s="65" t="e">
        <f t="shared" si="2780"/>
        <v>#REF!</v>
      </c>
      <c r="CF861" s="65" t="e">
        <f t="shared" si="2780"/>
        <v>#REF!</v>
      </c>
      <c r="CG861" s="65" t="e">
        <f t="shared" si="2780"/>
        <v>#REF!</v>
      </c>
      <c r="CH861" s="65" t="e">
        <f t="shared" si="2780"/>
        <v>#REF!</v>
      </c>
      <c r="CI861" s="65" t="e">
        <f t="shared" si="2780"/>
        <v>#REF!</v>
      </c>
      <c r="CJ861" s="65" t="e">
        <f t="shared" si="2780"/>
        <v>#REF!</v>
      </c>
      <c r="CK861" s="65" t="e">
        <f t="shared" si="2780"/>
        <v>#REF!</v>
      </c>
      <c r="CL861" s="65" t="e">
        <f t="shared" si="2780"/>
        <v>#REF!</v>
      </c>
      <c r="CM861" s="65" t="e">
        <f t="shared" si="2780"/>
        <v>#REF!</v>
      </c>
      <c r="CN861" s="65" t="e">
        <f t="shared" si="2780"/>
        <v>#REF!</v>
      </c>
      <c r="CO861" s="60"/>
      <c r="CP861" s="65" t="e">
        <f t="shared" si="2720"/>
        <v>#REF!</v>
      </c>
      <c r="CQ861" s="66" t="e">
        <f>CP861/CP792</f>
        <v>#REF!</v>
      </c>
    </row>
    <row r="862" spans="1:95" ht="10.5" customHeight="1" x14ac:dyDescent="0.25">
      <c r="A862" s="70" t="str">
        <f t="shared" si="2756"/>
        <v>DespesaEmpréstimos</v>
      </c>
      <c r="B862" s="114" t="s">
        <v>53</v>
      </c>
      <c r="C862" s="70" t="s">
        <v>297</v>
      </c>
      <c r="D862" s="92" t="s">
        <v>170</v>
      </c>
      <c r="E862" s="92" t="e">
        <f>D790</f>
        <v>#REF!</v>
      </c>
      <c r="F862" s="60"/>
      <c r="G862" s="66">
        <v>0</v>
      </c>
      <c r="H862" s="60"/>
      <c r="I862" s="65">
        <v>0</v>
      </c>
      <c r="J862" s="65">
        <v>0</v>
      </c>
      <c r="K862" s="65">
        <v>0</v>
      </c>
      <c r="L862" s="65">
        <v>0</v>
      </c>
      <c r="M862" s="65">
        <v>0</v>
      </c>
      <c r="N862" s="65">
        <v>0</v>
      </c>
      <c r="O862" s="65">
        <v>0</v>
      </c>
      <c r="P862" s="65">
        <v>0</v>
      </c>
      <c r="Q862" s="65">
        <v>0</v>
      </c>
      <c r="R862" s="65">
        <v>0</v>
      </c>
      <c r="S862" s="65">
        <v>0</v>
      </c>
      <c r="T862" s="65">
        <v>0</v>
      </c>
      <c r="U862" s="60"/>
      <c r="V862" s="65">
        <f t="shared" si="2711"/>
        <v>0</v>
      </c>
      <c r="W862" s="66" t="e">
        <f>V862/V792</f>
        <v>#REF!</v>
      </c>
      <c r="X862" s="60"/>
      <c r="Y862" s="65" t="e">
        <f t="shared" ref="Y862:AJ862" si="2781">((Y792*$G862*--(AND($BF862=0,$BG862=0))+$BF862+Y792*$BG862)*--(Y$3&gt;=$BH862))*(1+$BJ862*--(Y$3&gt;=$BK862))*--(IFERROR(MOD(MONTH(Y$3),$BI862),0)=0)</f>
        <v>#REF!</v>
      </c>
      <c r="Z862" s="65" t="e">
        <f t="shared" si="2781"/>
        <v>#REF!</v>
      </c>
      <c r="AA862" s="65" t="e">
        <f t="shared" si="2781"/>
        <v>#REF!</v>
      </c>
      <c r="AB862" s="65" t="e">
        <f t="shared" si="2781"/>
        <v>#REF!</v>
      </c>
      <c r="AC862" s="65" t="e">
        <f t="shared" si="2781"/>
        <v>#REF!</v>
      </c>
      <c r="AD862" s="65" t="e">
        <f t="shared" si="2781"/>
        <v>#REF!</v>
      </c>
      <c r="AE862" s="65" t="e">
        <f t="shared" si="2781"/>
        <v>#REF!</v>
      </c>
      <c r="AF862" s="65" t="e">
        <f t="shared" si="2781"/>
        <v>#REF!</v>
      </c>
      <c r="AG862" s="65" t="e">
        <f t="shared" si="2781"/>
        <v>#REF!</v>
      </c>
      <c r="AH862" s="65" t="e">
        <f t="shared" si="2781"/>
        <v>#REF!</v>
      </c>
      <c r="AI862" s="65" t="e">
        <f t="shared" si="2781"/>
        <v>#REF!</v>
      </c>
      <c r="AJ862" s="65" t="e">
        <f t="shared" si="2781"/>
        <v>#REF!</v>
      </c>
      <c r="AK862" s="60"/>
      <c r="AL862" s="65" t="e">
        <f t="shared" si="2712"/>
        <v>#REF!</v>
      </c>
      <c r="AM862" s="66" t="e">
        <f>AL862/AL792</f>
        <v>#REF!</v>
      </c>
      <c r="AN862" s="60" t="e">
        <f>D790&amp;D862</f>
        <v>#REF!</v>
      </c>
      <c r="AO862" s="65" t="e">
        <f t="shared" ref="AO862:AZ862" si="2782">((AO792*$G862*--(AND($BF862=0,$BG862=0))+$BF862+AO792*$BG862)*--(AO$3&gt;=$BH862))*(1+$BJ862*--(AO$3&gt;=$BK862))*--(IFERROR(MOD(MONTH(AO$3),$BI862),0)=0)</f>
        <v>#REF!</v>
      </c>
      <c r="AP862" s="65" t="e">
        <f t="shared" si="2782"/>
        <v>#REF!</v>
      </c>
      <c r="AQ862" s="65" t="e">
        <f t="shared" si="2782"/>
        <v>#REF!</v>
      </c>
      <c r="AR862" s="65" t="e">
        <f t="shared" si="2782"/>
        <v>#REF!</v>
      </c>
      <c r="AS862" s="65" t="e">
        <f t="shared" si="2782"/>
        <v>#REF!</v>
      </c>
      <c r="AT862" s="65" t="e">
        <f t="shared" si="2782"/>
        <v>#REF!</v>
      </c>
      <c r="AU862" s="65" t="e">
        <f t="shared" si="2782"/>
        <v>#REF!</v>
      </c>
      <c r="AV862" s="65" t="e">
        <f t="shared" si="2782"/>
        <v>#REF!</v>
      </c>
      <c r="AW862" s="65" t="e">
        <f t="shared" si="2782"/>
        <v>#REF!</v>
      </c>
      <c r="AX862" s="65" t="e">
        <f t="shared" si="2782"/>
        <v>#REF!</v>
      </c>
      <c r="AY862" s="65" t="e">
        <f t="shared" si="2782"/>
        <v>#REF!</v>
      </c>
      <c r="AZ862" s="65" t="e">
        <f t="shared" si="2782"/>
        <v>#REF!</v>
      </c>
      <c r="BA862" s="60"/>
      <c r="BB862" s="65" t="e">
        <f t="shared" si="2714"/>
        <v>#REF!</v>
      </c>
      <c r="BC862" s="66" t="e">
        <f>BB862/BB792</f>
        <v>#REF!</v>
      </c>
      <c r="BD862" s="60"/>
      <c r="BE862" s="65"/>
      <c r="BF862" s="105"/>
      <c r="BG862" s="105"/>
      <c r="BH862" s="107"/>
      <c r="BI862" s="107"/>
      <c r="BJ862" s="77"/>
      <c r="BK862" s="107"/>
      <c r="BL862" s="60"/>
      <c r="BM862" s="65" t="e">
        <f t="shared" ref="BM862:BX862" si="2783">((BM792*$G862*--(AND($BF862=0,$BG862=0))+$BF862+BM792*$BG862)*--(BM$3&gt;=$BH862))*(1+$BJ862*--(BM$3&gt;=$BK862))*--(IFERROR(MOD(MONTH(BM$3),$BI862),0)=0)</f>
        <v>#REF!</v>
      </c>
      <c r="BN862" s="65" t="e">
        <f t="shared" si="2783"/>
        <v>#REF!</v>
      </c>
      <c r="BO862" s="65" t="e">
        <f t="shared" si="2783"/>
        <v>#REF!</v>
      </c>
      <c r="BP862" s="65" t="e">
        <f t="shared" si="2783"/>
        <v>#REF!</v>
      </c>
      <c r="BQ862" s="65" t="e">
        <f t="shared" si="2783"/>
        <v>#REF!</v>
      </c>
      <c r="BR862" s="65" t="e">
        <f t="shared" si="2783"/>
        <v>#REF!</v>
      </c>
      <c r="BS862" s="65" t="e">
        <f t="shared" si="2783"/>
        <v>#REF!</v>
      </c>
      <c r="BT862" s="65" t="e">
        <f t="shared" si="2783"/>
        <v>#REF!</v>
      </c>
      <c r="BU862" s="65" t="e">
        <f t="shared" si="2783"/>
        <v>#REF!</v>
      </c>
      <c r="BV862" s="65" t="e">
        <f t="shared" si="2783"/>
        <v>#REF!</v>
      </c>
      <c r="BW862" s="65" t="e">
        <f t="shared" si="2783"/>
        <v>#REF!</v>
      </c>
      <c r="BX862" s="65" t="e">
        <f t="shared" si="2783"/>
        <v>#REF!</v>
      </c>
      <c r="BY862" s="60"/>
      <c r="BZ862" s="65" t="e">
        <f t="shared" si="2718"/>
        <v>#REF!</v>
      </c>
      <c r="CA862" s="66" t="e">
        <f>BZ862/BZ792</f>
        <v>#REF!</v>
      </c>
      <c r="CB862" s="60"/>
      <c r="CC862" s="65" t="e">
        <f t="shared" ref="CC862:CN862" si="2784">((CC792*$G862*--(AND($BF862=0,$BG862=0))+$BF862+CC792*$BG862)*--(CC$3&gt;=$BH862))*(1+$BJ862*--(CC$3&gt;=$BK862))*--(IFERROR(MOD(MONTH(CC$3),$BI862),0)=0)</f>
        <v>#REF!</v>
      </c>
      <c r="CD862" s="65" t="e">
        <f t="shared" si="2784"/>
        <v>#REF!</v>
      </c>
      <c r="CE862" s="65" t="e">
        <f t="shared" si="2784"/>
        <v>#REF!</v>
      </c>
      <c r="CF862" s="65" t="e">
        <f t="shared" si="2784"/>
        <v>#REF!</v>
      </c>
      <c r="CG862" s="65" t="e">
        <f t="shared" si="2784"/>
        <v>#REF!</v>
      </c>
      <c r="CH862" s="65" t="e">
        <f t="shared" si="2784"/>
        <v>#REF!</v>
      </c>
      <c r="CI862" s="65" t="e">
        <f t="shared" si="2784"/>
        <v>#REF!</v>
      </c>
      <c r="CJ862" s="65" t="e">
        <f t="shared" si="2784"/>
        <v>#REF!</v>
      </c>
      <c r="CK862" s="65" t="e">
        <f t="shared" si="2784"/>
        <v>#REF!</v>
      </c>
      <c r="CL862" s="65" t="e">
        <f t="shared" si="2784"/>
        <v>#REF!</v>
      </c>
      <c r="CM862" s="65" t="e">
        <f t="shared" si="2784"/>
        <v>#REF!</v>
      </c>
      <c r="CN862" s="65" t="e">
        <f t="shared" si="2784"/>
        <v>#REF!</v>
      </c>
      <c r="CO862" s="60"/>
      <c r="CP862" s="65" t="e">
        <f t="shared" si="2720"/>
        <v>#REF!</v>
      </c>
      <c r="CQ862" s="66" t="e">
        <f>CP862/CP792</f>
        <v>#REF!</v>
      </c>
    </row>
    <row r="863" spans="1:95" ht="10.5" customHeight="1" x14ac:dyDescent="0.25">
      <c r="A863" s="70" t="str">
        <f t="shared" si="2756"/>
        <v>DespesaCAPEX</v>
      </c>
      <c r="B863" s="114" t="s">
        <v>53</v>
      </c>
      <c r="C863" s="70" t="s">
        <v>298</v>
      </c>
      <c r="D863" s="92" t="s">
        <v>171</v>
      </c>
      <c r="E863" s="92" t="e">
        <f>D790</f>
        <v>#REF!</v>
      </c>
      <c r="F863" s="60"/>
      <c r="G863" s="66">
        <v>0</v>
      </c>
      <c r="H863" s="60"/>
      <c r="I863" s="93">
        <v>0</v>
      </c>
      <c r="J863" s="93">
        <v>0</v>
      </c>
      <c r="K863" s="93">
        <v>0</v>
      </c>
      <c r="L863" s="93">
        <v>0</v>
      </c>
      <c r="M863" s="93">
        <v>0</v>
      </c>
      <c r="N863" s="93">
        <v>0</v>
      </c>
      <c r="O863" s="93">
        <v>0</v>
      </c>
      <c r="P863" s="93">
        <v>0</v>
      </c>
      <c r="Q863" s="93">
        <v>0</v>
      </c>
      <c r="R863" s="93">
        <v>0</v>
      </c>
      <c r="S863" s="93">
        <v>0</v>
      </c>
      <c r="T863" s="93">
        <v>0</v>
      </c>
      <c r="U863" s="60"/>
      <c r="V863" s="65">
        <f t="shared" si="2711"/>
        <v>0</v>
      </c>
      <c r="W863" s="66" t="e">
        <f>V863/V792</f>
        <v>#REF!</v>
      </c>
      <c r="X863" s="60"/>
      <c r="Y863" s="93">
        <f t="shared" ref="Y863:AJ863" si="2785">SUM(Y864:Y866)</f>
        <v>0</v>
      </c>
      <c r="Z863" s="93">
        <f t="shared" si="2785"/>
        <v>0</v>
      </c>
      <c r="AA863" s="93">
        <f t="shared" si="2785"/>
        <v>0</v>
      </c>
      <c r="AB863" s="93">
        <f t="shared" si="2785"/>
        <v>0</v>
      </c>
      <c r="AC863" s="93">
        <f t="shared" si="2785"/>
        <v>0</v>
      </c>
      <c r="AD863" s="93">
        <f t="shared" si="2785"/>
        <v>0</v>
      </c>
      <c r="AE863" s="93">
        <f t="shared" si="2785"/>
        <v>0</v>
      </c>
      <c r="AF863" s="93">
        <f t="shared" si="2785"/>
        <v>0</v>
      </c>
      <c r="AG863" s="93" t="e">
        <f t="shared" si="2785"/>
        <v>#REF!</v>
      </c>
      <c r="AH863" s="93" t="e">
        <f t="shared" si="2785"/>
        <v>#REF!</v>
      </c>
      <c r="AI863" s="93" t="e">
        <f t="shared" si="2785"/>
        <v>#REF!</v>
      </c>
      <c r="AJ863" s="93" t="e">
        <f t="shared" si="2785"/>
        <v>#REF!</v>
      </c>
      <c r="AK863" s="60"/>
      <c r="AL863" s="65" t="e">
        <f t="shared" si="2712"/>
        <v>#REF!</v>
      </c>
      <c r="AM863" s="66" t="e">
        <f>AL863/AL792</f>
        <v>#REF!</v>
      </c>
      <c r="AN863" s="60" t="e">
        <f>D790&amp;D863</f>
        <v>#REF!</v>
      </c>
      <c r="AO863" s="93" t="e">
        <f t="shared" ref="AO863:AZ863" si="2786">SUM(AO864:AO866)</f>
        <v>#REF!</v>
      </c>
      <c r="AP863" s="93" t="e">
        <f t="shared" si="2786"/>
        <v>#REF!</v>
      </c>
      <c r="AQ863" s="93" t="e">
        <f t="shared" si="2786"/>
        <v>#REF!</v>
      </c>
      <c r="AR863" s="93" t="e">
        <f t="shared" si="2786"/>
        <v>#REF!</v>
      </c>
      <c r="AS863" s="93" t="e">
        <f t="shared" si="2786"/>
        <v>#REF!</v>
      </c>
      <c r="AT863" s="93" t="e">
        <f t="shared" si="2786"/>
        <v>#REF!</v>
      </c>
      <c r="AU863" s="93" t="e">
        <f t="shared" si="2786"/>
        <v>#REF!</v>
      </c>
      <c r="AV863" s="93" t="e">
        <f t="shared" si="2786"/>
        <v>#REF!</v>
      </c>
      <c r="AW863" s="93" t="e">
        <f t="shared" si="2786"/>
        <v>#REF!</v>
      </c>
      <c r="AX863" s="93" t="e">
        <f t="shared" si="2786"/>
        <v>#REF!</v>
      </c>
      <c r="AY863" s="93" t="e">
        <f t="shared" si="2786"/>
        <v>#REF!</v>
      </c>
      <c r="AZ863" s="93" t="e">
        <f t="shared" si="2786"/>
        <v>#REF!</v>
      </c>
      <c r="BA863" s="60"/>
      <c r="BB863" s="65" t="e">
        <f t="shared" si="2714"/>
        <v>#REF!</v>
      </c>
      <c r="BC863" s="66" t="e">
        <f>BB863/BB792</f>
        <v>#REF!</v>
      </c>
      <c r="BD863" s="60"/>
      <c r="BE863" s="65"/>
      <c r="BF863" s="105"/>
      <c r="BG863" s="105"/>
      <c r="BH863" s="107"/>
      <c r="BI863" s="107"/>
      <c r="BJ863" s="77"/>
      <c r="BK863" s="107"/>
      <c r="BL863" s="60"/>
      <c r="BM863" s="93" t="e">
        <f t="shared" ref="BM863:BX863" si="2787">SUM(BM864:BM866)</f>
        <v>#REF!</v>
      </c>
      <c r="BN863" s="93" t="e">
        <f t="shared" si="2787"/>
        <v>#REF!</v>
      </c>
      <c r="BO863" s="93" t="e">
        <f t="shared" si="2787"/>
        <v>#REF!</v>
      </c>
      <c r="BP863" s="93" t="e">
        <f t="shared" si="2787"/>
        <v>#REF!</v>
      </c>
      <c r="BQ863" s="93" t="e">
        <f t="shared" si="2787"/>
        <v>#REF!</v>
      </c>
      <c r="BR863" s="93" t="e">
        <f t="shared" si="2787"/>
        <v>#REF!</v>
      </c>
      <c r="BS863" s="93" t="e">
        <f t="shared" si="2787"/>
        <v>#REF!</v>
      </c>
      <c r="BT863" s="93" t="e">
        <f t="shared" si="2787"/>
        <v>#REF!</v>
      </c>
      <c r="BU863" s="93" t="e">
        <f t="shared" si="2787"/>
        <v>#REF!</v>
      </c>
      <c r="BV863" s="93" t="e">
        <f t="shared" si="2787"/>
        <v>#REF!</v>
      </c>
      <c r="BW863" s="93" t="e">
        <f t="shared" si="2787"/>
        <v>#REF!</v>
      </c>
      <c r="BX863" s="93" t="e">
        <f t="shared" si="2787"/>
        <v>#REF!</v>
      </c>
      <c r="BY863" s="60"/>
      <c r="BZ863" s="65" t="e">
        <f t="shared" si="2718"/>
        <v>#REF!</v>
      </c>
      <c r="CA863" s="66" t="e">
        <f>BZ863/BZ792</f>
        <v>#REF!</v>
      </c>
      <c r="CB863" s="60"/>
      <c r="CC863" s="93" t="e">
        <f t="shared" ref="CC863:CN863" si="2788">SUM(CC864:CC866)</f>
        <v>#REF!</v>
      </c>
      <c r="CD863" s="93" t="e">
        <f t="shared" si="2788"/>
        <v>#REF!</v>
      </c>
      <c r="CE863" s="93" t="e">
        <f t="shared" si="2788"/>
        <v>#REF!</v>
      </c>
      <c r="CF863" s="93" t="e">
        <f t="shared" si="2788"/>
        <v>#REF!</v>
      </c>
      <c r="CG863" s="93" t="e">
        <f t="shared" si="2788"/>
        <v>#REF!</v>
      </c>
      <c r="CH863" s="93" t="e">
        <f t="shared" si="2788"/>
        <v>#REF!</v>
      </c>
      <c r="CI863" s="93" t="e">
        <f t="shared" si="2788"/>
        <v>#REF!</v>
      </c>
      <c r="CJ863" s="93" t="e">
        <f t="shared" si="2788"/>
        <v>#REF!</v>
      </c>
      <c r="CK863" s="93" t="e">
        <f t="shared" si="2788"/>
        <v>#REF!</v>
      </c>
      <c r="CL863" s="93" t="e">
        <f t="shared" si="2788"/>
        <v>#REF!</v>
      </c>
      <c r="CM863" s="93" t="e">
        <f t="shared" si="2788"/>
        <v>#REF!</v>
      </c>
      <c r="CN863" s="93" t="e">
        <f t="shared" si="2788"/>
        <v>#REF!</v>
      </c>
      <c r="CO863" s="60"/>
      <c r="CP863" s="65" t="e">
        <f t="shared" si="2720"/>
        <v>#REF!</v>
      </c>
      <c r="CQ863" s="66" t="e">
        <f>CP863/CP792</f>
        <v>#REF!</v>
      </c>
    </row>
    <row r="864" spans="1:95" ht="10.5" customHeight="1" outlineLevel="1" x14ac:dyDescent="0.25">
      <c r="A864" s="70" t="str">
        <f t="shared" si="2756"/>
        <v>DespesaQuiosques e Lojas</v>
      </c>
      <c r="B864" s="114" t="s">
        <v>53</v>
      </c>
      <c r="C864" s="78"/>
      <c r="D864" s="79" t="s">
        <v>300</v>
      </c>
      <c r="E864" s="79" t="e">
        <f>D790</f>
        <v>#REF!</v>
      </c>
      <c r="F864" s="79"/>
      <c r="G864" s="85">
        <v>0</v>
      </c>
      <c r="H864" s="79"/>
      <c r="I864" s="94">
        <v>0</v>
      </c>
      <c r="J864" s="94">
        <v>0</v>
      </c>
      <c r="K864" s="94">
        <v>0</v>
      </c>
      <c r="L864" s="94">
        <v>0</v>
      </c>
      <c r="M864" s="94">
        <v>0</v>
      </c>
      <c r="N864" s="94">
        <v>0</v>
      </c>
      <c r="O864" s="94">
        <v>0</v>
      </c>
      <c r="P864" s="94">
        <v>0</v>
      </c>
      <c r="Q864" s="94">
        <v>0</v>
      </c>
      <c r="R864" s="94">
        <v>0</v>
      </c>
      <c r="S864" s="94">
        <v>0</v>
      </c>
      <c r="T864" s="94">
        <v>0</v>
      </c>
      <c r="U864" s="79"/>
      <c r="V864" s="80">
        <f t="shared" si="2711"/>
        <v>0</v>
      </c>
      <c r="W864" s="85" t="e">
        <f>V864/V792</f>
        <v>#REF!</v>
      </c>
      <c r="X864" s="60"/>
      <c r="Y864" s="94">
        <f t="array" ref="Y864">IFERROR(INDEX(#REF!,MATCH($A790&amp;$D864,#REF!,0),MATCH(Y$3,#REF!,0)),0)</f>
        <v>0</v>
      </c>
      <c r="Z864" s="94">
        <f t="array" ref="Z864">IFERROR(INDEX(#REF!,MATCH($A790&amp;$D864,#REF!,0),MATCH(Z$3,#REF!,0)),0)</f>
        <v>0</v>
      </c>
      <c r="AA864" s="94">
        <f t="array" ref="AA864">IFERROR(INDEX(#REF!,MATCH($A790&amp;$D864,#REF!,0),MATCH(AA$3,#REF!,0)),0)</f>
        <v>0</v>
      </c>
      <c r="AB864" s="94">
        <f t="array" ref="AB864">IFERROR(INDEX(#REF!,MATCH($A790&amp;$D864,#REF!,0),MATCH(AB$3,#REF!,0)),0)</f>
        <v>0</v>
      </c>
      <c r="AC864" s="94">
        <f t="array" ref="AC864">IFERROR(INDEX(#REF!,MATCH($A790&amp;$D864,#REF!,0),MATCH(AC$3,#REF!,0)),0)</f>
        <v>0</v>
      </c>
      <c r="AD864" s="94">
        <f t="array" ref="AD864">IFERROR(INDEX(#REF!,MATCH($A790&amp;$D864,#REF!,0),MATCH(AD$3,#REF!,0)),0)</f>
        <v>0</v>
      </c>
      <c r="AE864" s="94">
        <f t="array" ref="AE864">IFERROR(INDEX(#REF!,MATCH($A790&amp;$D864,#REF!,0),MATCH(AE$3,#REF!,0)),0)</f>
        <v>0</v>
      </c>
      <c r="AF864" s="94">
        <f t="array" ref="AF864">IFERROR(INDEX(#REF!,MATCH($A790&amp;$D864,#REF!,0),MATCH(AF$3,#REF!,0)),0)</f>
        <v>0</v>
      </c>
      <c r="AG864" s="94" t="e">
        <f>((AG792*$G864*--(AND($BF864=0,$BG864=0))+$BF864+AG792*$BG864)*--(AG$3&gt;=$BH864))*(1+$BJ864*--(AG$3&gt;=$BK864))*--(IFERROR(MOD(MONTH(AG$3),$BI864),0)=0)</f>
        <v>#REF!</v>
      </c>
      <c r="AH864" s="94" t="e">
        <f>((AH792*$G864*--(AND($BF864=0,$BG864=0))+$BF864+AH792*$BG864)*--(AH$3&gt;=$BH864))*(1+$BJ864*--(AH$3&gt;=$BK864))*--(IFERROR(MOD(MONTH(AH$3),$BI864),0)=0)</f>
        <v>#REF!</v>
      </c>
      <c r="AI864" s="94" t="e">
        <f>((AI792*$G864*--(AND($BF864=0,$BG864=0))+$BF864+AI792*$BG864)*--(AI$3&gt;=$BH864))*(1+$BJ864*--(AI$3&gt;=$BK864))*--(IFERROR(MOD(MONTH(AI$3),$BI864),0)=0)</f>
        <v>#REF!</v>
      </c>
      <c r="AJ864" s="94" t="e">
        <f>((AJ792*$G864*--(AND($BF864=0,$BG864=0))+$BF864+AJ792*$BG864)*--(AJ$3&gt;=$BH864))*(1+$BJ864*--(AJ$3&gt;=$BK864))*--(IFERROR(MOD(MONTH(AJ$3),$BI864),0)=0)</f>
        <v>#REF!</v>
      </c>
      <c r="AK864" s="79"/>
      <c r="AL864" s="80" t="e">
        <f t="shared" si="2712"/>
        <v>#REF!</v>
      </c>
      <c r="AM864" s="85" t="e">
        <f>AL864/AL792</f>
        <v>#REF!</v>
      </c>
      <c r="AN864" s="60" t="e">
        <f>D790&amp;D864</f>
        <v>#REF!</v>
      </c>
      <c r="AO864" s="94" t="e">
        <f t="shared" ref="AO864:AZ864" si="2789">$BF864*--(AO$3&gt;=$BH864)*(1+$BJ864*--(AO$3&gt;=$BK864))+$BG864*--(AO$3=EDATE($BH792,1))</f>
        <v>#REF!</v>
      </c>
      <c r="AP864" s="94" t="e">
        <f t="shared" si="2789"/>
        <v>#REF!</v>
      </c>
      <c r="AQ864" s="94" t="e">
        <f t="shared" si="2789"/>
        <v>#REF!</v>
      </c>
      <c r="AR864" s="94" t="e">
        <f t="shared" si="2789"/>
        <v>#REF!</v>
      </c>
      <c r="AS864" s="94" t="e">
        <f t="shared" si="2789"/>
        <v>#REF!</v>
      </c>
      <c r="AT864" s="94" t="e">
        <f t="shared" si="2789"/>
        <v>#REF!</v>
      </c>
      <c r="AU864" s="94" t="e">
        <f t="shared" si="2789"/>
        <v>#REF!</v>
      </c>
      <c r="AV864" s="94" t="e">
        <f t="shared" si="2789"/>
        <v>#REF!</v>
      </c>
      <c r="AW864" s="94" t="e">
        <f t="shared" si="2789"/>
        <v>#REF!</v>
      </c>
      <c r="AX864" s="94" t="e">
        <f t="shared" si="2789"/>
        <v>#REF!</v>
      </c>
      <c r="AY864" s="94" t="e">
        <f t="shared" si="2789"/>
        <v>#REF!</v>
      </c>
      <c r="AZ864" s="94" t="e">
        <f t="shared" si="2789"/>
        <v>#REF!</v>
      </c>
      <c r="BA864" s="79"/>
      <c r="BB864" s="80" t="e">
        <f t="shared" si="2714"/>
        <v>#REF!</v>
      </c>
      <c r="BC864" s="85" t="e">
        <f>BB864/BB792</f>
        <v>#REF!</v>
      </c>
      <c r="BD864" s="60"/>
      <c r="BE864" s="94" t="e">
        <f t="array" ref="BE864">INDEX(#REF!,MATCH($D790,#REF!,0),MATCH("Parcelamento "&amp;$D864,#REF!,0))</f>
        <v>#REF!</v>
      </c>
      <c r="BF864" s="115" t="e">
        <f t="array" ref="BF864">INDEX(#REF!,MATCH($D790,#REF!,0),MATCH("Parcela "&amp;$D864,#REF!,0))</f>
        <v>#REF!</v>
      </c>
      <c r="BG864" s="115" t="e">
        <f t="array" ref="BG864">INDEX(#REF!,MATCH($D790,#REF!,0),MATCH("DIFAL "&amp;$D864,#REF!,0))</f>
        <v>#REF!</v>
      </c>
      <c r="BH864" s="111" t="e">
        <f>EDATE(BH792,1)</f>
        <v>#REF!</v>
      </c>
      <c r="BI864" s="115"/>
      <c r="BJ864" s="112">
        <v>-1</v>
      </c>
      <c r="BK864" s="111" t="e">
        <f>EDATE(BH864,BE864)</f>
        <v>#REF!</v>
      </c>
      <c r="BL864" s="60"/>
      <c r="BM864" s="94" t="e">
        <f t="shared" ref="BM864:BX864" si="2790">$BF864*--(BM$3&gt;=$BH864)*(1+$BJ864*--(BM$3&gt;=$BK864))+$BG864*--(BM$3=EDATE($BH792,1))</f>
        <v>#REF!</v>
      </c>
      <c r="BN864" s="94" t="e">
        <f t="shared" si="2790"/>
        <v>#REF!</v>
      </c>
      <c r="BO864" s="94" t="e">
        <f t="shared" si="2790"/>
        <v>#REF!</v>
      </c>
      <c r="BP864" s="94" t="e">
        <f t="shared" si="2790"/>
        <v>#REF!</v>
      </c>
      <c r="BQ864" s="94" t="e">
        <f t="shared" si="2790"/>
        <v>#REF!</v>
      </c>
      <c r="BR864" s="94" t="e">
        <f t="shared" si="2790"/>
        <v>#REF!</v>
      </c>
      <c r="BS864" s="94" t="e">
        <f t="shared" si="2790"/>
        <v>#REF!</v>
      </c>
      <c r="BT864" s="94" t="e">
        <f t="shared" si="2790"/>
        <v>#REF!</v>
      </c>
      <c r="BU864" s="94" t="e">
        <f t="shared" si="2790"/>
        <v>#REF!</v>
      </c>
      <c r="BV864" s="94" t="e">
        <f t="shared" si="2790"/>
        <v>#REF!</v>
      </c>
      <c r="BW864" s="94" t="e">
        <f t="shared" si="2790"/>
        <v>#REF!</v>
      </c>
      <c r="BX864" s="94" t="e">
        <f t="shared" si="2790"/>
        <v>#REF!</v>
      </c>
      <c r="BY864" s="79"/>
      <c r="BZ864" s="80" t="e">
        <f t="shared" si="2718"/>
        <v>#REF!</v>
      </c>
      <c r="CA864" s="85" t="e">
        <f>BZ864/BZ792</f>
        <v>#REF!</v>
      </c>
      <c r="CB864" s="60"/>
      <c r="CC864" s="94" t="e">
        <f t="shared" ref="CC864:CN864" si="2791">$BF864*--(CC$3&gt;=$BH864)*(1+$BJ864*--(CC$3&gt;=$BK864))+$BG864*--(CC$3=EDATE($BH792,1))</f>
        <v>#REF!</v>
      </c>
      <c r="CD864" s="94" t="e">
        <f t="shared" si="2791"/>
        <v>#REF!</v>
      </c>
      <c r="CE864" s="94" t="e">
        <f t="shared" si="2791"/>
        <v>#REF!</v>
      </c>
      <c r="CF864" s="94" t="e">
        <f t="shared" si="2791"/>
        <v>#REF!</v>
      </c>
      <c r="CG864" s="94" t="e">
        <f t="shared" si="2791"/>
        <v>#REF!</v>
      </c>
      <c r="CH864" s="94" t="e">
        <f t="shared" si="2791"/>
        <v>#REF!</v>
      </c>
      <c r="CI864" s="94" t="e">
        <f t="shared" si="2791"/>
        <v>#REF!</v>
      </c>
      <c r="CJ864" s="94" t="e">
        <f t="shared" si="2791"/>
        <v>#REF!</v>
      </c>
      <c r="CK864" s="94" t="e">
        <f t="shared" si="2791"/>
        <v>#REF!</v>
      </c>
      <c r="CL864" s="94" t="e">
        <f t="shared" si="2791"/>
        <v>#REF!</v>
      </c>
      <c r="CM864" s="94" t="e">
        <f t="shared" si="2791"/>
        <v>#REF!</v>
      </c>
      <c r="CN864" s="94" t="e">
        <f t="shared" si="2791"/>
        <v>#REF!</v>
      </c>
      <c r="CO864" s="79"/>
      <c r="CP864" s="80" t="e">
        <f t="shared" si="2720"/>
        <v>#REF!</v>
      </c>
      <c r="CQ864" s="85" t="e">
        <f>CP864/CP792</f>
        <v>#REF!</v>
      </c>
    </row>
    <row r="865" spans="1:95" ht="10.5" customHeight="1" outlineLevel="1" x14ac:dyDescent="0.25">
      <c r="A865" s="70" t="str">
        <f t="shared" si="2756"/>
        <v>DespesaMóveis e Utensílios</v>
      </c>
      <c r="B865" s="114" t="s">
        <v>53</v>
      </c>
      <c r="C865" s="78" t="s">
        <v>174</v>
      </c>
      <c r="D865" s="79" t="s">
        <v>174</v>
      </c>
      <c r="E865" s="79" t="e">
        <f>D790</f>
        <v>#REF!</v>
      </c>
      <c r="F865" s="79"/>
      <c r="G865" s="85">
        <v>0</v>
      </c>
      <c r="H865" s="79"/>
      <c r="I865" s="94">
        <v>0</v>
      </c>
      <c r="J865" s="94">
        <v>0</v>
      </c>
      <c r="K865" s="94">
        <v>0</v>
      </c>
      <c r="L865" s="94">
        <v>0</v>
      </c>
      <c r="M865" s="94">
        <v>0</v>
      </c>
      <c r="N865" s="94">
        <v>0</v>
      </c>
      <c r="O865" s="94">
        <v>0</v>
      </c>
      <c r="P865" s="94">
        <v>0</v>
      </c>
      <c r="Q865" s="94">
        <v>0</v>
      </c>
      <c r="R865" s="94">
        <v>0</v>
      </c>
      <c r="S865" s="94">
        <v>0</v>
      </c>
      <c r="T865" s="94">
        <v>0</v>
      </c>
      <c r="U865" s="79"/>
      <c r="V865" s="80">
        <f t="shared" si="2711"/>
        <v>0</v>
      </c>
      <c r="W865" s="85" t="e">
        <f>V865/V792</f>
        <v>#REF!</v>
      </c>
      <c r="X865" s="60"/>
      <c r="Y865" s="94">
        <f t="array" ref="Y865">IFERROR(INDEX(#REF!,MATCH($A790&amp;$D865,#REF!,0),MATCH(Y$3,#REF!,0)),0)</f>
        <v>0</v>
      </c>
      <c r="Z865" s="94">
        <f t="array" ref="Z865">IFERROR(INDEX(#REF!,MATCH($A790&amp;$D865,#REF!,0),MATCH(Z$3,#REF!,0)),0)</f>
        <v>0</v>
      </c>
      <c r="AA865" s="94">
        <f t="array" ref="AA865">IFERROR(INDEX(#REF!,MATCH($A790&amp;$D865,#REF!,0),MATCH(AA$3,#REF!,0)),0)</f>
        <v>0</v>
      </c>
      <c r="AB865" s="94">
        <f t="array" ref="AB865">IFERROR(INDEX(#REF!,MATCH($A790&amp;$D865,#REF!,0),MATCH(AB$3,#REF!,0)),0)</f>
        <v>0</v>
      </c>
      <c r="AC865" s="94">
        <f t="array" ref="AC865">IFERROR(INDEX(#REF!,MATCH($A790&amp;$D865,#REF!,0),MATCH(AC$3,#REF!,0)),0)</f>
        <v>0</v>
      </c>
      <c r="AD865" s="94">
        <f t="array" ref="AD865">IFERROR(INDEX(#REF!,MATCH($A790&amp;$D865,#REF!,0),MATCH(AD$3,#REF!,0)),0)</f>
        <v>0</v>
      </c>
      <c r="AE865" s="94">
        <f t="array" ref="AE865">IFERROR(INDEX(#REF!,MATCH($A790&amp;$D865,#REF!,0),MATCH(AE$3,#REF!,0)),0)</f>
        <v>0</v>
      </c>
      <c r="AF865" s="94">
        <f t="array" ref="AF865">IFERROR(INDEX(#REF!,MATCH($A790&amp;$D865,#REF!,0),MATCH(AF$3,#REF!,0)),0)</f>
        <v>0</v>
      </c>
      <c r="AG865" s="94" t="e">
        <f>((AG792*$G865*--(AND($BF865=0,$BG865=0))+$BF865+AG792*$BG865)*--(AG$3&gt;=$BH865))*(1+$BJ865*--(AG$3&gt;=$BK865))*--(IFERROR(MOD(MONTH(AG$3),$BI865),0)=0)</f>
        <v>#REF!</v>
      </c>
      <c r="AH865" s="94" t="e">
        <f>((AH792*$G865*--(AND($BF865=0,$BG865=0))+$BF865+AH792*$BG865)*--(AH$3&gt;=$BH865))*(1+$BJ865*--(AH$3&gt;=$BK865))*--(IFERROR(MOD(MONTH(AH$3),$BI865),0)=0)</f>
        <v>#REF!</v>
      </c>
      <c r="AI865" s="94" t="e">
        <f>((AI792*$G865*--(AND($BF865=0,$BG865=0))+$BF865+AI792*$BG865)*--(AI$3&gt;=$BH865))*(1+$BJ865*--(AI$3&gt;=$BK865))*--(IFERROR(MOD(MONTH(AI$3),$BI865),0)=0)</f>
        <v>#REF!</v>
      </c>
      <c r="AJ865" s="94" t="e">
        <f>((AJ792*$G865*--(AND($BF865=0,$BG865=0))+$BF865+AJ792*$BG865)*--(AJ$3&gt;=$BH865))*(1+$BJ865*--(AJ$3&gt;=$BK865))*--(IFERROR(MOD(MONTH(AJ$3),$BI865),0)=0)</f>
        <v>#REF!</v>
      </c>
      <c r="AK865" s="79"/>
      <c r="AL865" s="80" t="e">
        <f t="shared" si="2712"/>
        <v>#REF!</v>
      </c>
      <c r="AM865" s="85" t="e">
        <f>AL865/AL792</f>
        <v>#REF!</v>
      </c>
      <c r="AN865" s="60" t="e">
        <f>D790&amp;D865</f>
        <v>#REF!</v>
      </c>
      <c r="AO865" s="94" t="e">
        <f t="shared" ref="AO865:AZ865" si="2792">((AO792*$G865*--(AND($BF865=0,$BG865=0))+$BF865+AO792*$BG865)*--(AO$3&gt;=$BH865))*(1+$BJ865*--(AO$3&gt;=$BK865))*--(IFERROR(MOD(MONTH(AO$3),$BI865),0)=0)</f>
        <v>#REF!</v>
      </c>
      <c r="AP865" s="94" t="e">
        <f t="shared" si="2792"/>
        <v>#REF!</v>
      </c>
      <c r="AQ865" s="94" t="e">
        <f t="shared" si="2792"/>
        <v>#REF!</v>
      </c>
      <c r="AR865" s="94" t="e">
        <f t="shared" si="2792"/>
        <v>#REF!</v>
      </c>
      <c r="AS865" s="94" t="e">
        <f t="shared" si="2792"/>
        <v>#REF!</v>
      </c>
      <c r="AT865" s="94" t="e">
        <f t="shared" si="2792"/>
        <v>#REF!</v>
      </c>
      <c r="AU865" s="94" t="e">
        <f t="shared" si="2792"/>
        <v>#REF!</v>
      </c>
      <c r="AV865" s="94" t="e">
        <f t="shared" si="2792"/>
        <v>#REF!</v>
      </c>
      <c r="AW865" s="94" t="e">
        <f t="shared" si="2792"/>
        <v>#REF!</v>
      </c>
      <c r="AX865" s="94" t="e">
        <f t="shared" si="2792"/>
        <v>#REF!</v>
      </c>
      <c r="AY865" s="94" t="e">
        <f t="shared" si="2792"/>
        <v>#REF!</v>
      </c>
      <c r="AZ865" s="94" t="e">
        <f t="shared" si="2792"/>
        <v>#REF!</v>
      </c>
      <c r="BA865" s="79"/>
      <c r="BB865" s="80" t="e">
        <f t="shared" si="2714"/>
        <v>#REF!</v>
      </c>
      <c r="BC865" s="85" t="e">
        <f>BB865/BB792</f>
        <v>#REF!</v>
      </c>
      <c r="BD865" s="60"/>
      <c r="BE865" s="94"/>
      <c r="BF865" s="115" t="e">
        <f t="array" ref="BF865">INDEX(#REF!,MATCH($D790,#REF!,0),MATCH($D865,#REF!,0))</f>
        <v>#REF!</v>
      </c>
      <c r="BG865" s="115"/>
      <c r="BH865" s="111" t="e">
        <f>EDATE(BH792,1)</f>
        <v>#REF!</v>
      </c>
      <c r="BI865" s="115"/>
      <c r="BJ865" s="112">
        <v>-1</v>
      </c>
      <c r="BK865" s="111" t="e">
        <f>EDATE(BH865,1)</f>
        <v>#REF!</v>
      </c>
      <c r="BL865" s="60"/>
      <c r="BM865" s="94" t="e">
        <f t="shared" ref="BM865:BX865" si="2793">((BM792*$G865*--(AND($BF865=0,$BG865=0))+$BF865+BM792*$BG865)*--(BM$3&gt;=$BH865))*(1+$BJ865*--(BM$3&gt;=$BK865))*--(IFERROR(MOD(MONTH(BM$3),$BI865),0)=0)</f>
        <v>#REF!</v>
      </c>
      <c r="BN865" s="94" t="e">
        <f t="shared" si="2793"/>
        <v>#REF!</v>
      </c>
      <c r="BO865" s="94" t="e">
        <f t="shared" si="2793"/>
        <v>#REF!</v>
      </c>
      <c r="BP865" s="94" t="e">
        <f t="shared" si="2793"/>
        <v>#REF!</v>
      </c>
      <c r="BQ865" s="94" t="e">
        <f t="shared" si="2793"/>
        <v>#REF!</v>
      </c>
      <c r="BR865" s="94" t="e">
        <f t="shared" si="2793"/>
        <v>#REF!</v>
      </c>
      <c r="BS865" s="94" t="e">
        <f t="shared" si="2793"/>
        <v>#REF!</v>
      </c>
      <c r="BT865" s="94" t="e">
        <f t="shared" si="2793"/>
        <v>#REF!</v>
      </c>
      <c r="BU865" s="94" t="e">
        <f t="shared" si="2793"/>
        <v>#REF!</v>
      </c>
      <c r="BV865" s="94" t="e">
        <f t="shared" si="2793"/>
        <v>#REF!</v>
      </c>
      <c r="BW865" s="94" t="e">
        <f t="shared" si="2793"/>
        <v>#REF!</v>
      </c>
      <c r="BX865" s="94" t="e">
        <f t="shared" si="2793"/>
        <v>#REF!</v>
      </c>
      <c r="BY865" s="79"/>
      <c r="BZ865" s="80" t="e">
        <f t="shared" si="2718"/>
        <v>#REF!</v>
      </c>
      <c r="CA865" s="85" t="e">
        <f>BZ865/BZ792</f>
        <v>#REF!</v>
      </c>
      <c r="CB865" s="60"/>
      <c r="CC865" s="94" t="e">
        <f t="shared" ref="CC865:CN865" si="2794">((CC792*$G865*--(AND($BF865=0,$BG865=0))+$BF865+CC792*$BG865)*--(CC$3&gt;=$BH865))*(1+$BJ865*--(CC$3&gt;=$BK865))*--(IFERROR(MOD(MONTH(CC$3),$BI865),0)=0)</f>
        <v>#REF!</v>
      </c>
      <c r="CD865" s="94" t="e">
        <f t="shared" si="2794"/>
        <v>#REF!</v>
      </c>
      <c r="CE865" s="94" t="e">
        <f t="shared" si="2794"/>
        <v>#REF!</v>
      </c>
      <c r="CF865" s="94" t="e">
        <f t="shared" si="2794"/>
        <v>#REF!</v>
      </c>
      <c r="CG865" s="94" t="e">
        <f t="shared" si="2794"/>
        <v>#REF!</v>
      </c>
      <c r="CH865" s="94" t="e">
        <f t="shared" si="2794"/>
        <v>#REF!</v>
      </c>
      <c r="CI865" s="94" t="e">
        <f t="shared" si="2794"/>
        <v>#REF!</v>
      </c>
      <c r="CJ865" s="94" t="e">
        <f t="shared" si="2794"/>
        <v>#REF!</v>
      </c>
      <c r="CK865" s="94" t="e">
        <f t="shared" si="2794"/>
        <v>#REF!</v>
      </c>
      <c r="CL865" s="94" t="e">
        <f t="shared" si="2794"/>
        <v>#REF!</v>
      </c>
      <c r="CM865" s="94" t="e">
        <f t="shared" si="2794"/>
        <v>#REF!</v>
      </c>
      <c r="CN865" s="94" t="e">
        <f t="shared" si="2794"/>
        <v>#REF!</v>
      </c>
      <c r="CO865" s="79"/>
      <c r="CP865" s="80" t="e">
        <f t="shared" si="2720"/>
        <v>#REF!</v>
      </c>
      <c r="CQ865" s="85" t="e">
        <f>CP865/CP792</f>
        <v>#REF!</v>
      </c>
    </row>
    <row r="866" spans="1:95" ht="10.5" customHeight="1" outlineLevel="1" x14ac:dyDescent="0.25">
      <c r="A866" s="70" t="str">
        <f t="shared" si="2756"/>
        <v>DespesaEquipamentos e Software</v>
      </c>
      <c r="B866" s="114" t="s">
        <v>53</v>
      </c>
      <c r="C866" s="78" t="s">
        <v>299</v>
      </c>
      <c r="D866" s="79" t="s">
        <v>172</v>
      </c>
      <c r="E866" s="79" t="e">
        <f>D790</f>
        <v>#REF!</v>
      </c>
      <c r="F866" s="79"/>
      <c r="G866" s="85">
        <v>0</v>
      </c>
      <c r="H866" s="79"/>
      <c r="I866" s="94">
        <v>0</v>
      </c>
      <c r="J866" s="94">
        <v>0</v>
      </c>
      <c r="K866" s="94">
        <v>0</v>
      </c>
      <c r="L866" s="94">
        <v>0</v>
      </c>
      <c r="M866" s="94">
        <v>0</v>
      </c>
      <c r="N866" s="94">
        <v>0</v>
      </c>
      <c r="O866" s="94">
        <v>0</v>
      </c>
      <c r="P866" s="94">
        <v>0</v>
      </c>
      <c r="Q866" s="94">
        <v>0</v>
      </c>
      <c r="R866" s="94">
        <v>0</v>
      </c>
      <c r="S866" s="94">
        <v>0</v>
      </c>
      <c r="T866" s="94">
        <v>0</v>
      </c>
      <c r="U866" s="79"/>
      <c r="V866" s="80">
        <f t="shared" si="2711"/>
        <v>0</v>
      </c>
      <c r="W866" s="85" t="e">
        <f>V866/V792</f>
        <v>#REF!</v>
      </c>
      <c r="X866" s="60"/>
      <c r="Y866" s="94">
        <f t="array" ref="Y866">IFERROR(INDEX(#REF!,MATCH($A790&amp;$D866,#REF!,0),MATCH(Y$3,#REF!,0)),0)</f>
        <v>0</v>
      </c>
      <c r="Z866" s="94">
        <f t="array" ref="Z866">IFERROR(INDEX(#REF!,MATCH($A790&amp;$D866,#REF!,0),MATCH(Z$3,#REF!,0)),0)</f>
        <v>0</v>
      </c>
      <c r="AA866" s="94">
        <f t="array" ref="AA866">IFERROR(INDEX(#REF!,MATCH($A790&amp;$D866,#REF!,0),MATCH(AA$3,#REF!,0)),0)</f>
        <v>0</v>
      </c>
      <c r="AB866" s="94">
        <f t="array" ref="AB866">IFERROR(INDEX(#REF!,MATCH($A790&amp;$D866,#REF!,0),MATCH(AB$3,#REF!,0)),0)</f>
        <v>0</v>
      </c>
      <c r="AC866" s="94">
        <f t="array" ref="AC866">IFERROR(INDEX(#REF!,MATCH($A790&amp;$D866,#REF!,0),MATCH(AC$3,#REF!,0)),0)</f>
        <v>0</v>
      </c>
      <c r="AD866" s="94">
        <f t="array" ref="AD866">IFERROR(INDEX(#REF!,MATCH($A790&amp;$D866,#REF!,0),MATCH(AD$3,#REF!,0)),0)</f>
        <v>0</v>
      </c>
      <c r="AE866" s="94">
        <f t="array" ref="AE866">IFERROR(INDEX(#REF!,MATCH($A790&amp;$D866,#REF!,0),MATCH(AE$3,#REF!,0)),0)</f>
        <v>0</v>
      </c>
      <c r="AF866" s="94">
        <f t="array" ref="AF866">IFERROR(INDEX(#REF!,MATCH($A790&amp;$D866,#REF!,0),MATCH(AF$3,#REF!,0)),0)</f>
        <v>0</v>
      </c>
      <c r="AG866" s="94" t="e">
        <f>((AG792*$G866*--(AND($BF866=0,$BG866=0))+$BF866+AG792*$BG866)*--(AG$3&gt;=$BH866))*(1+$BJ866*--(AG$3&gt;=$BK866))*--(IFERROR(MOD(MONTH(AG$3),$BI866),0)=0)</f>
        <v>#REF!</v>
      </c>
      <c r="AH866" s="94" t="e">
        <f>((AH792*$G866*--(AND($BF866=0,$BG866=0))+$BF866+AH792*$BG866)*--(AH$3&gt;=$BH866))*(1+$BJ866*--(AH$3&gt;=$BK866))*--(IFERROR(MOD(MONTH(AH$3),$BI866),0)=0)</f>
        <v>#REF!</v>
      </c>
      <c r="AI866" s="94" t="e">
        <f>((AI792*$G866*--(AND($BF866=0,$BG866=0))+$BF866+AI792*$BG866)*--(AI$3&gt;=$BH866))*(1+$BJ866*--(AI$3&gt;=$BK866))*--(IFERROR(MOD(MONTH(AI$3),$BI866),0)=0)</f>
        <v>#REF!</v>
      </c>
      <c r="AJ866" s="94" t="e">
        <f>((AJ792*$G866*--(AND($BF866=0,$BG866=0))+$BF866+AJ792*$BG866)*--(AJ$3&gt;=$BH866))*(1+$BJ866*--(AJ$3&gt;=$BK866))*--(IFERROR(MOD(MONTH(AJ$3),$BI866),0)=0)</f>
        <v>#REF!</v>
      </c>
      <c r="AK866" s="79"/>
      <c r="AL866" s="80" t="e">
        <f t="shared" si="2712"/>
        <v>#REF!</v>
      </c>
      <c r="AM866" s="85" t="e">
        <f>AL866/AL792</f>
        <v>#REF!</v>
      </c>
      <c r="AN866" s="60" t="e">
        <f>D790&amp;D866</f>
        <v>#REF!</v>
      </c>
      <c r="AO866" s="94" t="e">
        <f t="shared" ref="AO866:AZ866" si="2795">((AO792*$G866*--(AND($BF866=0,$BG866=0))+$BF866+AO792*$BG866)*--(AO$3&gt;=$BH866))*(1+$BJ866*--(AO$3&gt;=$BK866))*--(IFERROR(MOD(MONTH(AO$3),$BI866),0)=0)</f>
        <v>#REF!</v>
      </c>
      <c r="AP866" s="94" t="e">
        <f t="shared" si="2795"/>
        <v>#REF!</v>
      </c>
      <c r="AQ866" s="94" t="e">
        <f t="shared" si="2795"/>
        <v>#REF!</v>
      </c>
      <c r="AR866" s="94" t="e">
        <f t="shared" si="2795"/>
        <v>#REF!</v>
      </c>
      <c r="AS866" s="94" t="e">
        <f t="shared" si="2795"/>
        <v>#REF!</v>
      </c>
      <c r="AT866" s="94" t="e">
        <f t="shared" si="2795"/>
        <v>#REF!</v>
      </c>
      <c r="AU866" s="94" t="e">
        <f t="shared" si="2795"/>
        <v>#REF!</v>
      </c>
      <c r="AV866" s="94" t="e">
        <f t="shared" si="2795"/>
        <v>#REF!</v>
      </c>
      <c r="AW866" s="94" t="e">
        <f t="shared" si="2795"/>
        <v>#REF!</v>
      </c>
      <c r="AX866" s="94" t="e">
        <f t="shared" si="2795"/>
        <v>#REF!</v>
      </c>
      <c r="AY866" s="94" t="e">
        <f t="shared" si="2795"/>
        <v>#REF!</v>
      </c>
      <c r="AZ866" s="94" t="e">
        <f t="shared" si="2795"/>
        <v>#REF!</v>
      </c>
      <c r="BA866" s="79"/>
      <c r="BB866" s="80" t="e">
        <f t="shared" si="2714"/>
        <v>#REF!</v>
      </c>
      <c r="BC866" s="85" t="e">
        <f>BB866/BB792</f>
        <v>#REF!</v>
      </c>
      <c r="BD866" s="60"/>
      <c r="BE866" s="94">
        <f t="array" ref="BE866">INDEX($BE$4:$BK$115,MATCH($D866,$D$4:$D$115,0),MATCH(BE$475,$BE$4:$BK$4,0))</f>
        <v>0</v>
      </c>
      <c r="BF866" s="115" t="e">
        <f t="array" ref="BF866">INDEX(#REF!,MATCH($D790,#REF!,0),MATCH($D866,#REF!,0))</f>
        <v>#REF!</v>
      </c>
      <c r="BG866" s="112"/>
      <c r="BH866" s="111" t="e">
        <f>EDATE(BH850,1)</f>
        <v>#REF!</v>
      </c>
      <c r="BI866" s="111">
        <f t="array" ref="BI866">INDEX($BE$4:$BK$115,MATCH($D866,$D$4:$D$115,0),MATCH(BI$475,$BE$4:$BK$4,0))</f>
        <v>0</v>
      </c>
      <c r="BJ866" s="112">
        <v>-1</v>
      </c>
      <c r="BK866" s="111" t="e">
        <f>EDATE(BH866,1)</f>
        <v>#REF!</v>
      </c>
      <c r="BL866" s="60"/>
      <c r="BM866" s="94" t="e">
        <f t="shared" ref="BM866:BX866" si="2796">((BM792*$G866*--(AND($BF866=0,$BG866=0))+$BF866+BM792*$BG866)*--(BM$3&gt;=$BH866))*(1+$BJ866*--(BM$3&gt;=$BK866))*--(IFERROR(MOD(MONTH(BM$3),$BI866),0)=0)</f>
        <v>#REF!</v>
      </c>
      <c r="BN866" s="94" t="e">
        <f t="shared" si="2796"/>
        <v>#REF!</v>
      </c>
      <c r="BO866" s="94" t="e">
        <f t="shared" si="2796"/>
        <v>#REF!</v>
      </c>
      <c r="BP866" s="94" t="e">
        <f t="shared" si="2796"/>
        <v>#REF!</v>
      </c>
      <c r="BQ866" s="94" t="e">
        <f t="shared" si="2796"/>
        <v>#REF!</v>
      </c>
      <c r="BR866" s="94" t="e">
        <f t="shared" si="2796"/>
        <v>#REF!</v>
      </c>
      <c r="BS866" s="94" t="e">
        <f t="shared" si="2796"/>
        <v>#REF!</v>
      </c>
      <c r="BT866" s="94" t="e">
        <f t="shared" si="2796"/>
        <v>#REF!</v>
      </c>
      <c r="BU866" s="94" t="e">
        <f t="shared" si="2796"/>
        <v>#REF!</v>
      </c>
      <c r="BV866" s="94" t="e">
        <f t="shared" si="2796"/>
        <v>#REF!</v>
      </c>
      <c r="BW866" s="94" t="e">
        <f t="shared" si="2796"/>
        <v>#REF!</v>
      </c>
      <c r="BX866" s="94" t="e">
        <f t="shared" si="2796"/>
        <v>#REF!</v>
      </c>
      <c r="BY866" s="79"/>
      <c r="BZ866" s="80" t="e">
        <f t="shared" si="2718"/>
        <v>#REF!</v>
      </c>
      <c r="CA866" s="85" t="e">
        <f>BZ866/BZ792</f>
        <v>#REF!</v>
      </c>
      <c r="CB866" s="60"/>
      <c r="CC866" s="94" t="e">
        <f t="shared" ref="CC866:CN866" si="2797">((CC792*$G866*--(AND($BF866=0,$BG866=0))+$BF866+CC792*$BG866)*--(CC$3&gt;=$BH866))*(1+$BJ866*--(CC$3&gt;=$BK866))*--(IFERROR(MOD(MONTH(CC$3),$BI866),0)=0)</f>
        <v>#REF!</v>
      </c>
      <c r="CD866" s="94" t="e">
        <f t="shared" si="2797"/>
        <v>#REF!</v>
      </c>
      <c r="CE866" s="94" t="e">
        <f t="shared" si="2797"/>
        <v>#REF!</v>
      </c>
      <c r="CF866" s="94" t="e">
        <f t="shared" si="2797"/>
        <v>#REF!</v>
      </c>
      <c r="CG866" s="94" t="e">
        <f t="shared" si="2797"/>
        <v>#REF!</v>
      </c>
      <c r="CH866" s="94" t="e">
        <f t="shared" si="2797"/>
        <v>#REF!</v>
      </c>
      <c r="CI866" s="94" t="e">
        <f t="shared" si="2797"/>
        <v>#REF!</v>
      </c>
      <c r="CJ866" s="94" t="e">
        <f t="shared" si="2797"/>
        <v>#REF!</v>
      </c>
      <c r="CK866" s="94" t="e">
        <f t="shared" si="2797"/>
        <v>#REF!</v>
      </c>
      <c r="CL866" s="94" t="e">
        <f t="shared" si="2797"/>
        <v>#REF!</v>
      </c>
      <c r="CM866" s="94" t="e">
        <f t="shared" si="2797"/>
        <v>#REF!</v>
      </c>
      <c r="CN866" s="94" t="e">
        <f t="shared" si="2797"/>
        <v>#REF!</v>
      </c>
      <c r="CO866" s="79"/>
      <c r="CP866" s="80" t="e">
        <f t="shared" si="2720"/>
        <v>#REF!</v>
      </c>
      <c r="CQ866" s="85" t="e">
        <f>CP866/CP792</f>
        <v>#REF!</v>
      </c>
    </row>
    <row r="867" spans="1:95" ht="10.5" customHeight="1" x14ac:dyDescent="0.25">
      <c r="A867" s="70" t="str">
        <f t="shared" si="2756"/>
        <v>Lucro líquido</v>
      </c>
      <c r="B867" s="70"/>
      <c r="C867" s="70"/>
      <c r="D867" s="3" t="s">
        <v>176</v>
      </c>
      <c r="E867" s="3" t="e">
        <f>D790</f>
        <v>#REF!</v>
      </c>
      <c r="F867" s="60"/>
      <c r="G867" s="6"/>
      <c r="H867" s="60"/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60"/>
      <c r="V867" s="4">
        <f t="shared" si="2711"/>
        <v>0</v>
      </c>
      <c r="W867" s="6" t="e">
        <f>V867/V792</f>
        <v>#REF!</v>
      </c>
      <c r="X867" s="60"/>
      <c r="Y867" s="4" t="e">
        <f t="shared" ref="Y867:AJ867" si="2798">Y853+Y854+Y860+SUM(Y861:Y863)</f>
        <v>#REF!</v>
      </c>
      <c r="Z867" s="4" t="e">
        <f t="shared" si="2798"/>
        <v>#REF!</v>
      </c>
      <c r="AA867" s="4" t="e">
        <f t="shared" si="2798"/>
        <v>#REF!</v>
      </c>
      <c r="AB867" s="4" t="e">
        <f t="shared" si="2798"/>
        <v>#REF!</v>
      </c>
      <c r="AC867" s="4" t="e">
        <f t="shared" si="2798"/>
        <v>#REF!</v>
      </c>
      <c r="AD867" s="4" t="e">
        <f t="shared" si="2798"/>
        <v>#REF!</v>
      </c>
      <c r="AE867" s="4" t="e">
        <f t="shared" si="2798"/>
        <v>#REF!</v>
      </c>
      <c r="AF867" s="4" t="e">
        <f t="shared" si="2798"/>
        <v>#REF!</v>
      </c>
      <c r="AG867" s="4" t="e">
        <f t="shared" si="2798"/>
        <v>#REF!</v>
      </c>
      <c r="AH867" s="4" t="e">
        <f t="shared" si="2798"/>
        <v>#REF!</v>
      </c>
      <c r="AI867" s="4" t="e">
        <f t="shared" si="2798"/>
        <v>#REF!</v>
      </c>
      <c r="AJ867" s="4" t="e">
        <f t="shared" si="2798"/>
        <v>#REF!</v>
      </c>
      <c r="AK867" s="60"/>
      <c r="AL867" s="4" t="e">
        <f t="shared" si="2712"/>
        <v>#REF!</v>
      </c>
      <c r="AM867" s="6" t="e">
        <f>AL867/AL792</f>
        <v>#REF!</v>
      </c>
      <c r="AN867" s="60" t="e">
        <f>D790&amp;D867</f>
        <v>#REF!</v>
      </c>
      <c r="AO867" s="4" t="e">
        <f t="shared" ref="AO867:AZ867" si="2799">AO853+AO854+AO860+SUM(AO861:AO863)</f>
        <v>#REF!</v>
      </c>
      <c r="AP867" s="4" t="e">
        <f t="shared" si="2799"/>
        <v>#REF!</v>
      </c>
      <c r="AQ867" s="4" t="e">
        <f t="shared" si="2799"/>
        <v>#REF!</v>
      </c>
      <c r="AR867" s="4" t="e">
        <f t="shared" si="2799"/>
        <v>#REF!</v>
      </c>
      <c r="AS867" s="4" t="e">
        <f t="shared" si="2799"/>
        <v>#REF!</v>
      </c>
      <c r="AT867" s="4" t="e">
        <f t="shared" si="2799"/>
        <v>#REF!</v>
      </c>
      <c r="AU867" s="4" t="e">
        <f t="shared" si="2799"/>
        <v>#REF!</v>
      </c>
      <c r="AV867" s="4" t="e">
        <f t="shared" si="2799"/>
        <v>#REF!</v>
      </c>
      <c r="AW867" s="4" t="e">
        <f t="shared" si="2799"/>
        <v>#REF!</v>
      </c>
      <c r="AX867" s="4" t="e">
        <f t="shared" si="2799"/>
        <v>#REF!</v>
      </c>
      <c r="AY867" s="4" t="e">
        <f t="shared" si="2799"/>
        <v>#REF!</v>
      </c>
      <c r="AZ867" s="4" t="e">
        <f t="shared" si="2799"/>
        <v>#REF!</v>
      </c>
      <c r="BA867" s="60"/>
      <c r="BB867" s="4" t="e">
        <f t="shared" si="2714"/>
        <v>#REF!</v>
      </c>
      <c r="BC867" s="6" t="e">
        <f>BB867/BB792</f>
        <v>#REF!</v>
      </c>
      <c r="BD867" s="60"/>
      <c r="BE867" s="4"/>
      <c r="BF867" s="102"/>
      <c r="BG867" s="102"/>
      <c r="BH867" s="103"/>
      <c r="BI867" s="103"/>
      <c r="BJ867" s="103"/>
      <c r="BK867" s="103"/>
      <c r="BL867" s="60"/>
      <c r="BM867" s="4" t="e">
        <f t="shared" ref="BM867:BX867" si="2800">BM853+BM854+BM860+SUM(BM861:BM863)</f>
        <v>#REF!</v>
      </c>
      <c r="BN867" s="4" t="e">
        <f t="shared" si="2800"/>
        <v>#REF!</v>
      </c>
      <c r="BO867" s="4" t="e">
        <f t="shared" si="2800"/>
        <v>#REF!</v>
      </c>
      <c r="BP867" s="4" t="e">
        <f t="shared" si="2800"/>
        <v>#REF!</v>
      </c>
      <c r="BQ867" s="4" t="e">
        <f t="shared" si="2800"/>
        <v>#REF!</v>
      </c>
      <c r="BR867" s="4" t="e">
        <f t="shared" si="2800"/>
        <v>#REF!</v>
      </c>
      <c r="BS867" s="4" t="e">
        <f t="shared" si="2800"/>
        <v>#REF!</v>
      </c>
      <c r="BT867" s="4" t="e">
        <f t="shared" si="2800"/>
        <v>#REF!</v>
      </c>
      <c r="BU867" s="4" t="e">
        <f t="shared" si="2800"/>
        <v>#REF!</v>
      </c>
      <c r="BV867" s="4" t="e">
        <f t="shared" si="2800"/>
        <v>#REF!</v>
      </c>
      <c r="BW867" s="4" t="e">
        <f t="shared" si="2800"/>
        <v>#REF!</v>
      </c>
      <c r="BX867" s="4" t="e">
        <f t="shared" si="2800"/>
        <v>#REF!</v>
      </c>
      <c r="BY867" s="60"/>
      <c r="BZ867" s="4" t="e">
        <f t="shared" si="2718"/>
        <v>#REF!</v>
      </c>
      <c r="CA867" s="6" t="e">
        <f>BZ867/BZ792</f>
        <v>#REF!</v>
      </c>
      <c r="CB867" s="60"/>
      <c r="CC867" s="4" t="e">
        <f t="shared" ref="CC867:CN867" si="2801">CC853+CC854+CC860+SUM(CC861:CC863)</f>
        <v>#REF!</v>
      </c>
      <c r="CD867" s="4" t="e">
        <f t="shared" si="2801"/>
        <v>#REF!</v>
      </c>
      <c r="CE867" s="4" t="e">
        <f t="shared" si="2801"/>
        <v>#REF!</v>
      </c>
      <c r="CF867" s="4" t="e">
        <f t="shared" si="2801"/>
        <v>#REF!</v>
      </c>
      <c r="CG867" s="4" t="e">
        <f t="shared" si="2801"/>
        <v>#REF!</v>
      </c>
      <c r="CH867" s="4" t="e">
        <f t="shared" si="2801"/>
        <v>#REF!</v>
      </c>
      <c r="CI867" s="4" t="e">
        <f t="shared" si="2801"/>
        <v>#REF!</v>
      </c>
      <c r="CJ867" s="4" t="e">
        <f t="shared" si="2801"/>
        <v>#REF!</v>
      </c>
      <c r="CK867" s="4" t="e">
        <f t="shared" si="2801"/>
        <v>#REF!</v>
      </c>
      <c r="CL867" s="4" t="e">
        <f t="shared" si="2801"/>
        <v>#REF!</v>
      </c>
      <c r="CM867" s="4" t="e">
        <f t="shared" si="2801"/>
        <v>#REF!</v>
      </c>
      <c r="CN867" s="4" t="e">
        <f t="shared" si="2801"/>
        <v>#REF!</v>
      </c>
      <c r="CO867" s="60"/>
      <c r="CP867" s="4" t="e">
        <f t="shared" si="2720"/>
        <v>#REF!</v>
      </c>
      <c r="CQ867" s="6" t="e">
        <f>CP867/CP792</f>
        <v>#REF!</v>
      </c>
    </row>
    <row r="868" spans="1:95" ht="10.5" customHeight="1" x14ac:dyDescent="0.25">
      <c r="A868" s="70"/>
      <c r="B868" s="70"/>
      <c r="C868" s="70"/>
      <c r="D868" s="60"/>
      <c r="E868" s="60"/>
      <c r="F868" s="60"/>
      <c r="G868" s="61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1"/>
      <c r="W868" s="61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1"/>
      <c r="AM868" s="61"/>
      <c r="AN868" s="60"/>
      <c r="AO868" s="60"/>
      <c r="AP868" s="60"/>
      <c r="AQ868" s="60"/>
      <c r="AR868" s="60"/>
      <c r="AS868" s="60"/>
      <c r="AT868" s="60"/>
      <c r="AU868" s="60"/>
      <c r="AV868" s="60"/>
      <c r="AW868" s="60"/>
      <c r="AX868" s="60"/>
      <c r="AY868" s="60"/>
      <c r="AZ868" s="60"/>
      <c r="BA868" s="60"/>
      <c r="BB868" s="61"/>
      <c r="BC868" s="61"/>
      <c r="BD868" s="60"/>
      <c r="BE868" s="60"/>
      <c r="BF868" s="69"/>
      <c r="BG868" s="69"/>
      <c r="BH868" s="121"/>
      <c r="BI868" s="121"/>
      <c r="BJ868" s="121"/>
      <c r="BK868" s="121"/>
      <c r="BL868" s="60"/>
      <c r="BM868" s="60"/>
      <c r="BN868" s="60"/>
      <c r="BO868" s="60"/>
      <c r="BP868" s="60"/>
      <c r="BQ868" s="60"/>
      <c r="BR868" s="60"/>
      <c r="BS868" s="60"/>
      <c r="BT868" s="60"/>
      <c r="BU868" s="60"/>
      <c r="BV868" s="60"/>
      <c r="BW868" s="60"/>
      <c r="BX868" s="60"/>
      <c r="BY868" s="60"/>
      <c r="BZ868" s="61"/>
      <c r="CA868" s="61"/>
      <c r="CB868" s="60"/>
      <c r="CC868" s="60"/>
      <c r="CD868" s="60"/>
      <c r="CE868" s="60"/>
      <c r="CF868" s="60"/>
      <c r="CG868" s="60"/>
      <c r="CH868" s="60"/>
      <c r="CI868" s="60"/>
      <c r="CJ868" s="60"/>
      <c r="CK868" s="60"/>
      <c r="CL868" s="60"/>
      <c r="CM868" s="60"/>
      <c r="CN868" s="60"/>
      <c r="CO868" s="60"/>
      <c r="CP868" s="61"/>
      <c r="CQ868" s="61"/>
    </row>
    <row r="869" spans="1:95" ht="10.5" customHeight="1" x14ac:dyDescent="0.25">
      <c r="A869" s="133"/>
      <c r="B869" s="133"/>
      <c r="C869" s="133"/>
      <c r="D869" s="134" t="e">
        <f>#REF!</f>
        <v>#REF!</v>
      </c>
      <c r="E869" s="134"/>
      <c r="F869" s="132"/>
      <c r="G869" s="135"/>
      <c r="H869" s="132"/>
      <c r="I869" s="61" t="e">
        <f t="shared" ref="I869:T869" si="2802">MAX(ROUND((I870-$BH871)/30+1,0),0)</f>
        <v>#REF!</v>
      </c>
      <c r="J869" s="61" t="e">
        <f t="shared" si="2802"/>
        <v>#REF!</v>
      </c>
      <c r="K869" s="61" t="e">
        <f t="shared" si="2802"/>
        <v>#REF!</v>
      </c>
      <c r="L869" s="61" t="e">
        <f t="shared" si="2802"/>
        <v>#REF!</v>
      </c>
      <c r="M869" s="61" t="e">
        <f t="shared" si="2802"/>
        <v>#REF!</v>
      </c>
      <c r="N869" s="61" t="e">
        <f t="shared" si="2802"/>
        <v>#REF!</v>
      </c>
      <c r="O869" s="61" t="e">
        <f t="shared" si="2802"/>
        <v>#REF!</v>
      </c>
      <c r="P869" s="61" t="e">
        <f t="shared" si="2802"/>
        <v>#REF!</v>
      </c>
      <c r="Q869" s="61" t="e">
        <f t="shared" si="2802"/>
        <v>#REF!</v>
      </c>
      <c r="R869" s="61" t="e">
        <f t="shared" si="2802"/>
        <v>#REF!</v>
      </c>
      <c r="S869" s="61" t="e">
        <f t="shared" si="2802"/>
        <v>#REF!</v>
      </c>
      <c r="T869" s="61" t="e">
        <f t="shared" si="2802"/>
        <v>#REF!</v>
      </c>
      <c r="U869" s="132"/>
      <c r="V869" s="135"/>
      <c r="W869" s="135"/>
      <c r="X869" s="132"/>
      <c r="Y869" s="61" t="e">
        <f t="shared" ref="Y869:AJ869" si="2803">MAX(ROUND((Y870-$BH871)/30+1,0),0)</f>
        <v>#REF!</v>
      </c>
      <c r="Z869" s="61" t="e">
        <f t="shared" si="2803"/>
        <v>#REF!</v>
      </c>
      <c r="AA869" s="61" t="e">
        <f t="shared" si="2803"/>
        <v>#REF!</v>
      </c>
      <c r="AB869" s="61" t="e">
        <f t="shared" si="2803"/>
        <v>#REF!</v>
      </c>
      <c r="AC869" s="61" t="e">
        <f t="shared" si="2803"/>
        <v>#REF!</v>
      </c>
      <c r="AD869" s="61" t="e">
        <f t="shared" si="2803"/>
        <v>#REF!</v>
      </c>
      <c r="AE869" s="61" t="e">
        <f t="shared" si="2803"/>
        <v>#REF!</v>
      </c>
      <c r="AF869" s="61" t="e">
        <f t="shared" si="2803"/>
        <v>#REF!</v>
      </c>
      <c r="AG869" s="61" t="e">
        <f t="shared" si="2803"/>
        <v>#REF!</v>
      </c>
      <c r="AH869" s="61" t="e">
        <f t="shared" si="2803"/>
        <v>#REF!</v>
      </c>
      <c r="AI869" s="61" t="e">
        <f t="shared" si="2803"/>
        <v>#REF!</v>
      </c>
      <c r="AJ869" s="61" t="e">
        <f t="shared" si="2803"/>
        <v>#REF!</v>
      </c>
      <c r="AK869" s="132"/>
      <c r="AL869" s="135"/>
      <c r="AM869" s="135"/>
      <c r="AN869" s="132"/>
      <c r="AO869" s="61" t="e">
        <f t="shared" ref="AO869:AZ869" si="2804">MAX(ROUND((AO870-$BH871)/30+1,0),0)</f>
        <v>#REF!</v>
      </c>
      <c r="AP869" s="61" t="e">
        <f t="shared" si="2804"/>
        <v>#REF!</v>
      </c>
      <c r="AQ869" s="61" t="e">
        <f t="shared" si="2804"/>
        <v>#REF!</v>
      </c>
      <c r="AR869" s="61" t="e">
        <f t="shared" si="2804"/>
        <v>#REF!</v>
      </c>
      <c r="AS869" s="61" t="e">
        <f t="shared" si="2804"/>
        <v>#REF!</v>
      </c>
      <c r="AT869" s="61" t="e">
        <f t="shared" si="2804"/>
        <v>#REF!</v>
      </c>
      <c r="AU869" s="61" t="e">
        <f t="shared" si="2804"/>
        <v>#REF!</v>
      </c>
      <c r="AV869" s="61" t="e">
        <f t="shared" si="2804"/>
        <v>#REF!</v>
      </c>
      <c r="AW869" s="61" t="e">
        <f t="shared" si="2804"/>
        <v>#REF!</v>
      </c>
      <c r="AX869" s="61" t="e">
        <f t="shared" si="2804"/>
        <v>#REF!</v>
      </c>
      <c r="AY869" s="61" t="e">
        <f t="shared" si="2804"/>
        <v>#REF!</v>
      </c>
      <c r="AZ869" s="61" t="e">
        <f t="shared" si="2804"/>
        <v>#REF!</v>
      </c>
      <c r="BA869" s="132"/>
      <c r="BB869" s="135"/>
      <c r="BC869" s="135"/>
      <c r="BD869" s="132"/>
      <c r="BE869" s="132"/>
      <c r="BF869" s="136"/>
      <c r="BG869" s="136"/>
      <c r="BH869" s="137"/>
      <c r="BI869" s="137"/>
      <c r="BJ869" s="137"/>
      <c r="BK869" s="137"/>
      <c r="BL869" s="132"/>
      <c r="BM869" s="61" t="e">
        <f t="shared" ref="BM869:BX869" si="2805">MAX(ROUND((BM870-$BH871)/30+1,0),0)</f>
        <v>#REF!</v>
      </c>
      <c r="BN869" s="61" t="e">
        <f t="shared" si="2805"/>
        <v>#REF!</v>
      </c>
      <c r="BO869" s="61" t="e">
        <f t="shared" si="2805"/>
        <v>#REF!</v>
      </c>
      <c r="BP869" s="61" t="e">
        <f t="shared" si="2805"/>
        <v>#REF!</v>
      </c>
      <c r="BQ869" s="61" t="e">
        <f t="shared" si="2805"/>
        <v>#REF!</v>
      </c>
      <c r="BR869" s="61" t="e">
        <f t="shared" si="2805"/>
        <v>#REF!</v>
      </c>
      <c r="BS869" s="61" t="e">
        <f t="shared" si="2805"/>
        <v>#REF!</v>
      </c>
      <c r="BT869" s="61" t="e">
        <f t="shared" si="2805"/>
        <v>#REF!</v>
      </c>
      <c r="BU869" s="61" t="e">
        <f t="shared" si="2805"/>
        <v>#REF!</v>
      </c>
      <c r="BV869" s="61" t="e">
        <f t="shared" si="2805"/>
        <v>#REF!</v>
      </c>
      <c r="BW869" s="61" t="e">
        <f t="shared" si="2805"/>
        <v>#REF!</v>
      </c>
      <c r="BX869" s="61" t="e">
        <f t="shared" si="2805"/>
        <v>#REF!</v>
      </c>
      <c r="BY869" s="132"/>
      <c r="BZ869" s="135"/>
      <c r="CA869" s="135"/>
      <c r="CB869" s="132"/>
      <c r="CC869" s="61" t="e">
        <f t="shared" ref="CC869:CN869" si="2806">MAX(ROUND((CC870-$BH871)/30+1,0),0)</f>
        <v>#REF!</v>
      </c>
      <c r="CD869" s="61" t="e">
        <f t="shared" si="2806"/>
        <v>#REF!</v>
      </c>
      <c r="CE869" s="61" t="e">
        <f t="shared" si="2806"/>
        <v>#REF!</v>
      </c>
      <c r="CF869" s="61" t="e">
        <f t="shared" si="2806"/>
        <v>#REF!</v>
      </c>
      <c r="CG869" s="61" t="e">
        <f t="shared" si="2806"/>
        <v>#REF!</v>
      </c>
      <c r="CH869" s="61" t="e">
        <f t="shared" si="2806"/>
        <v>#REF!</v>
      </c>
      <c r="CI869" s="61" t="e">
        <f t="shared" si="2806"/>
        <v>#REF!</v>
      </c>
      <c r="CJ869" s="61" t="e">
        <f t="shared" si="2806"/>
        <v>#REF!</v>
      </c>
      <c r="CK869" s="61" t="e">
        <f t="shared" si="2806"/>
        <v>#REF!</v>
      </c>
      <c r="CL869" s="61" t="e">
        <f t="shared" si="2806"/>
        <v>#REF!</v>
      </c>
      <c r="CM869" s="61" t="e">
        <f t="shared" si="2806"/>
        <v>#REF!</v>
      </c>
      <c r="CN869" s="61" t="e">
        <f t="shared" si="2806"/>
        <v>#REF!</v>
      </c>
      <c r="CO869" s="132"/>
      <c r="CP869" s="135"/>
      <c r="CQ869" s="135"/>
    </row>
    <row r="870" spans="1:95" ht="10.5" customHeight="1" x14ac:dyDescent="0.25">
      <c r="A870" s="70"/>
      <c r="B870" s="70"/>
      <c r="C870" s="70"/>
      <c r="D870" s="60"/>
      <c r="E870" s="60"/>
      <c r="F870" s="60"/>
      <c r="G870" s="61" t="s">
        <v>204</v>
      </c>
      <c r="H870" s="60"/>
      <c r="I870" s="1">
        <v>44927</v>
      </c>
      <c r="J870" s="1">
        <v>44958</v>
      </c>
      <c r="K870" s="1">
        <v>44986</v>
      </c>
      <c r="L870" s="1">
        <v>45017</v>
      </c>
      <c r="M870" s="1">
        <v>45047</v>
      </c>
      <c r="N870" s="1">
        <v>45078</v>
      </c>
      <c r="O870" s="1">
        <v>45108</v>
      </c>
      <c r="P870" s="1">
        <v>45139</v>
      </c>
      <c r="Q870" s="1">
        <v>45170</v>
      </c>
      <c r="R870" s="1">
        <v>45200</v>
      </c>
      <c r="S870" s="1">
        <v>45231</v>
      </c>
      <c r="T870" s="1">
        <v>45261</v>
      </c>
      <c r="U870" s="1"/>
      <c r="V870" s="61">
        <v>2023</v>
      </c>
      <c r="W870" s="61" t="s">
        <v>204</v>
      </c>
      <c r="X870" s="60"/>
      <c r="Y870" s="1">
        <f t="shared" ref="Y870:AJ870" si="2807">Y$3</f>
        <v>45292</v>
      </c>
      <c r="Z870" s="1">
        <f t="shared" si="2807"/>
        <v>45323</v>
      </c>
      <c r="AA870" s="1">
        <f t="shared" si="2807"/>
        <v>45352</v>
      </c>
      <c r="AB870" s="1">
        <f t="shared" si="2807"/>
        <v>45383</v>
      </c>
      <c r="AC870" s="1">
        <f t="shared" si="2807"/>
        <v>45413</v>
      </c>
      <c r="AD870" s="1">
        <f t="shared" si="2807"/>
        <v>45444</v>
      </c>
      <c r="AE870" s="1">
        <f t="shared" si="2807"/>
        <v>45474</v>
      </c>
      <c r="AF870" s="1">
        <f t="shared" si="2807"/>
        <v>45505</v>
      </c>
      <c r="AG870" s="1">
        <f t="shared" si="2807"/>
        <v>45536</v>
      </c>
      <c r="AH870" s="1">
        <f t="shared" si="2807"/>
        <v>45566</v>
      </c>
      <c r="AI870" s="1">
        <f t="shared" si="2807"/>
        <v>45597</v>
      </c>
      <c r="AJ870" s="1">
        <f t="shared" si="2807"/>
        <v>45627</v>
      </c>
      <c r="AK870" s="60"/>
      <c r="AL870" s="61">
        <v>2024</v>
      </c>
      <c r="AM870" s="61" t="s">
        <v>204</v>
      </c>
      <c r="AN870" s="60"/>
      <c r="AO870" s="1">
        <f t="shared" ref="AO870:AZ870" si="2808">AO$3</f>
        <v>45658</v>
      </c>
      <c r="AP870" s="1">
        <f t="shared" si="2808"/>
        <v>45689</v>
      </c>
      <c r="AQ870" s="1">
        <f t="shared" si="2808"/>
        <v>45717</v>
      </c>
      <c r="AR870" s="1">
        <f t="shared" si="2808"/>
        <v>45748</v>
      </c>
      <c r="AS870" s="1">
        <f t="shared" si="2808"/>
        <v>45778</v>
      </c>
      <c r="AT870" s="1">
        <f t="shared" si="2808"/>
        <v>45809</v>
      </c>
      <c r="AU870" s="1">
        <f t="shared" si="2808"/>
        <v>45839</v>
      </c>
      <c r="AV870" s="1">
        <f t="shared" si="2808"/>
        <v>45870</v>
      </c>
      <c r="AW870" s="1">
        <f t="shared" si="2808"/>
        <v>45901</v>
      </c>
      <c r="AX870" s="1">
        <f t="shared" si="2808"/>
        <v>45931</v>
      </c>
      <c r="AY870" s="1">
        <f t="shared" si="2808"/>
        <v>45962</v>
      </c>
      <c r="AZ870" s="1">
        <f t="shared" si="2808"/>
        <v>45992</v>
      </c>
      <c r="BA870" s="60"/>
      <c r="BB870" s="61">
        <v>2025</v>
      </c>
      <c r="BC870" s="61" t="s">
        <v>204</v>
      </c>
      <c r="BD870" s="60"/>
      <c r="BE870" s="4" t="s">
        <v>206</v>
      </c>
      <c r="BF870" s="102" t="s">
        <v>207</v>
      </c>
      <c r="BG870" s="102" t="s">
        <v>208</v>
      </c>
      <c r="BH870" s="103" t="s">
        <v>209</v>
      </c>
      <c r="BI870" s="102" t="s">
        <v>210</v>
      </c>
      <c r="BJ870" s="102" t="s">
        <v>211</v>
      </c>
      <c r="BK870" s="103" t="s">
        <v>212</v>
      </c>
      <c r="BL870" s="60"/>
      <c r="BM870" s="1">
        <f t="shared" ref="BM870:BX870" si="2809">BM$3</f>
        <v>46023</v>
      </c>
      <c r="BN870" s="1">
        <f t="shared" si="2809"/>
        <v>46054</v>
      </c>
      <c r="BO870" s="1">
        <f t="shared" si="2809"/>
        <v>46082</v>
      </c>
      <c r="BP870" s="1">
        <f t="shared" si="2809"/>
        <v>46113</v>
      </c>
      <c r="BQ870" s="1">
        <f t="shared" si="2809"/>
        <v>46143</v>
      </c>
      <c r="BR870" s="1">
        <f t="shared" si="2809"/>
        <v>46174</v>
      </c>
      <c r="BS870" s="1">
        <f t="shared" si="2809"/>
        <v>46204</v>
      </c>
      <c r="BT870" s="1">
        <f t="shared" si="2809"/>
        <v>46235</v>
      </c>
      <c r="BU870" s="1">
        <f t="shared" si="2809"/>
        <v>46266</v>
      </c>
      <c r="BV870" s="1">
        <f t="shared" si="2809"/>
        <v>46296</v>
      </c>
      <c r="BW870" s="1">
        <f t="shared" si="2809"/>
        <v>46327</v>
      </c>
      <c r="BX870" s="1">
        <f t="shared" si="2809"/>
        <v>46357</v>
      </c>
      <c r="BY870" s="60"/>
      <c r="BZ870" s="61">
        <v>2026</v>
      </c>
      <c r="CA870" s="61" t="s">
        <v>204</v>
      </c>
      <c r="CB870" s="60"/>
      <c r="CC870" s="1">
        <f t="shared" ref="CC870:CN870" si="2810">CC$3</f>
        <v>46388</v>
      </c>
      <c r="CD870" s="1">
        <f t="shared" si="2810"/>
        <v>46419</v>
      </c>
      <c r="CE870" s="1">
        <f t="shared" si="2810"/>
        <v>46447</v>
      </c>
      <c r="CF870" s="1">
        <f t="shared" si="2810"/>
        <v>46478</v>
      </c>
      <c r="CG870" s="1">
        <f t="shared" si="2810"/>
        <v>46508</v>
      </c>
      <c r="CH870" s="1">
        <f t="shared" si="2810"/>
        <v>46539</v>
      </c>
      <c r="CI870" s="1">
        <f t="shared" si="2810"/>
        <v>46569</v>
      </c>
      <c r="CJ870" s="1">
        <f t="shared" si="2810"/>
        <v>46600</v>
      </c>
      <c r="CK870" s="1">
        <f t="shared" si="2810"/>
        <v>46631</v>
      </c>
      <c r="CL870" s="1">
        <f t="shared" si="2810"/>
        <v>46661</v>
      </c>
      <c r="CM870" s="1">
        <f t="shared" si="2810"/>
        <v>46692</v>
      </c>
      <c r="CN870" s="1">
        <f t="shared" si="2810"/>
        <v>46722</v>
      </c>
      <c r="CO870" s="60"/>
      <c r="CP870" s="61">
        <v>2026</v>
      </c>
      <c r="CQ870" s="61" t="s">
        <v>204</v>
      </c>
    </row>
    <row r="871" spans="1:95" ht="10.5" customHeight="1" x14ac:dyDescent="0.25">
      <c r="A871" s="70" t="str">
        <f t="shared" ref="A871:A902" si="2811">B871&amp;D871</f>
        <v>ReceitaReceita bruta</v>
      </c>
      <c r="B871" s="70" t="s">
        <v>20</v>
      </c>
      <c r="C871" s="70"/>
      <c r="D871" s="3" t="s">
        <v>52</v>
      </c>
      <c r="E871" s="3" t="e">
        <f>D869</f>
        <v>#REF!</v>
      </c>
      <c r="F871" s="60"/>
      <c r="G871" s="6">
        <v>1</v>
      </c>
      <c r="H871" s="60"/>
      <c r="I871" s="4" t="e">
        <f t="array" ref="I871">$BF871*(1+INDEX(#REF!,MATCH($D869,#REF!,0),COUNTIF(#REF!,"&lt;="&amp;I869)))*(1+IFERROR(INDEX(#REF!,MATCH($D869,#REF!,0),MATCH(MONTH(I870),#REF!,0)),0))</f>
        <v>#REF!</v>
      </c>
      <c r="J871" s="4" t="e">
        <f t="array" ref="J871">$BF871*(1+INDEX(#REF!,MATCH($D869,#REF!,0),COUNTIF(#REF!,"&lt;="&amp;J869)))*(1+IFERROR(INDEX(#REF!,MATCH($D869,#REF!,0),MATCH(MONTH(J870),#REF!,0)),0))</f>
        <v>#REF!</v>
      </c>
      <c r="K871" s="4" t="e">
        <f t="array" ref="K871">$BF871*(1+INDEX(#REF!,MATCH($D869,#REF!,0),COUNTIF(#REF!,"&lt;="&amp;K869)))*(1+IFERROR(INDEX(#REF!,MATCH($D869,#REF!,0),MATCH(MONTH(K870),#REF!,0)),0))</f>
        <v>#REF!</v>
      </c>
      <c r="L871" s="4" t="e">
        <f t="array" ref="L871">$BF871*(1+INDEX(#REF!,MATCH($D869,#REF!,0),COUNTIF(#REF!,"&lt;="&amp;L869)))*(1+IFERROR(INDEX(#REF!,MATCH($D869,#REF!,0),MATCH(MONTH(L870),#REF!,0)),0))</f>
        <v>#REF!</v>
      </c>
      <c r="M871" s="4" t="e">
        <f t="array" ref="M871">$BF871*(1+INDEX(#REF!,MATCH($D869,#REF!,0),COUNTIF(#REF!,"&lt;="&amp;M869)))*(1+IFERROR(INDEX(#REF!,MATCH($D869,#REF!,0),MATCH(MONTH(M870),#REF!,0)),0))</f>
        <v>#REF!</v>
      </c>
      <c r="N871" s="4" t="e">
        <f t="array" ref="N871">$BF871*(1+INDEX(#REF!,MATCH($D869,#REF!,0),COUNTIF(#REF!,"&lt;="&amp;N869)))*(1+IFERROR(INDEX(#REF!,MATCH($D869,#REF!,0),MATCH(MONTH(N870),#REF!,0)),0))</f>
        <v>#REF!</v>
      </c>
      <c r="O871" s="4" t="e">
        <f t="array" ref="O871">$BF871*(1+INDEX(#REF!,MATCH($D869,#REF!,0),COUNTIF(#REF!,"&lt;="&amp;O869)))*(1+IFERROR(INDEX(#REF!,MATCH($D869,#REF!,0),MATCH(MONTH(O870),#REF!,0)),0))</f>
        <v>#REF!</v>
      </c>
      <c r="P871" s="4" t="e">
        <f t="array" ref="P871">$BF871*(1+INDEX(#REF!,MATCH($D869,#REF!,0),COUNTIF(#REF!,"&lt;="&amp;P869)))*(1+IFERROR(INDEX(#REF!,MATCH($D869,#REF!,0),MATCH(MONTH(P870),#REF!,0)),0))</f>
        <v>#REF!</v>
      </c>
      <c r="Q871" s="4" t="e">
        <f t="array" ref="Q871">$BF871*(1+INDEX(#REF!,MATCH($D869,#REF!,0),COUNTIF(#REF!,"&lt;="&amp;Q869)))*(1+IFERROR(INDEX(#REF!,MATCH($D869,#REF!,0),MATCH(MONTH(Q870),#REF!,0)),0))</f>
        <v>#REF!</v>
      </c>
      <c r="R871" s="4" t="e">
        <f t="array" ref="R871">$BF871*(1+INDEX(#REF!,MATCH($D869,#REF!,0),COUNTIF(#REF!,"&lt;="&amp;R869)))*(1+IFERROR(INDEX(#REF!,MATCH($D869,#REF!,0),MATCH(MONTH(R870),#REF!,0)),0))</f>
        <v>#REF!</v>
      </c>
      <c r="S871" s="4" t="e">
        <f t="array" ref="S871">$BF871*(1+INDEX(#REF!,MATCH($D869,#REF!,0),COUNTIF(#REF!,"&lt;="&amp;S869)))*(1+IFERROR(INDEX(#REF!,MATCH($D869,#REF!,0),MATCH(MONTH(S870),#REF!,0)),0))</f>
        <v>#REF!</v>
      </c>
      <c r="T871" s="4" t="e">
        <f t="array" ref="T871">$BF871*(1+INDEX(#REF!,MATCH($D869,#REF!,0),COUNTIF(#REF!,"&lt;="&amp;T869)))*(1+IFERROR(INDEX(#REF!,MATCH($D869,#REF!,0),MATCH(MONTH(T870),#REF!,0)),0))</f>
        <v>#REF!</v>
      </c>
      <c r="U871" s="60"/>
      <c r="V871" s="4" t="e">
        <f t="shared" ref="V871:V888" si="2812">SUM(I871:T871)</f>
        <v>#REF!</v>
      </c>
      <c r="W871" s="6" t="e">
        <f>V871/V871</f>
        <v>#REF!</v>
      </c>
      <c r="X871" s="60"/>
      <c r="Y871" s="4" t="e">
        <f t="array" ref="Y871">$BF871*(1+INDEX(#REF!,MATCH($D869,#REF!,0),COUNTIF(#REF!,"&lt;="&amp;Y869)))*(1+IFERROR(INDEX(#REF!,MATCH($D869,#REF!,0),MATCH(MONTH(Y870),#REF!,0)),0))</f>
        <v>#REF!</v>
      </c>
      <c r="Z871" s="4" t="e">
        <f t="array" ref="Z871">$BF871*(1+INDEX(#REF!,MATCH($D869,#REF!,0),COUNTIF(#REF!,"&lt;="&amp;Z869)))*(1+IFERROR(INDEX(#REF!,MATCH($D869,#REF!,0),MATCH(MONTH(Z870),#REF!,0)),0))</f>
        <v>#REF!</v>
      </c>
      <c r="AA871" s="4" t="e">
        <f t="array" ref="AA871">$BF871*(1+INDEX(#REF!,MATCH($D869,#REF!,0),COUNTIF(#REF!,"&lt;="&amp;AA869)))*(1+IFERROR(INDEX(#REF!,MATCH($D869,#REF!,0),MATCH(MONTH(AA870),#REF!,0)),0))</f>
        <v>#REF!</v>
      </c>
      <c r="AB871" s="4" t="e">
        <f t="array" ref="AB871">$BF871*(1+INDEX(#REF!,MATCH($D869,#REF!,0),COUNTIF(#REF!,"&lt;="&amp;AB869)))*(1+IFERROR(INDEX(#REF!,MATCH($D869,#REF!,0),MATCH(MONTH(AB870),#REF!,0)),0))</f>
        <v>#REF!</v>
      </c>
      <c r="AC871" s="4" t="e">
        <f t="array" ref="AC871">$BF871*(1+INDEX(#REF!,MATCH($D869,#REF!,0),COUNTIF(#REF!,"&lt;="&amp;AC869)))*(1+IFERROR(INDEX(#REF!,MATCH($D869,#REF!,0),MATCH(MONTH(AC870),#REF!,0)),0))</f>
        <v>#REF!</v>
      </c>
      <c r="AD871" s="4" t="e">
        <f t="array" ref="AD871">$BF871*(1+INDEX(#REF!,MATCH($D869,#REF!,0),COUNTIF(#REF!,"&lt;="&amp;AD869)))*(1+IFERROR(INDEX(#REF!,MATCH($D869,#REF!,0),MATCH(MONTH(AD870),#REF!,0)),0))</f>
        <v>#REF!</v>
      </c>
      <c r="AE871" s="4" t="e">
        <f t="array" ref="AE871">$BF871*(1+INDEX(#REF!,MATCH($D869,#REF!,0),COUNTIF(#REF!,"&lt;="&amp;AE869)))*(1+IFERROR(INDEX(#REF!,MATCH($D869,#REF!,0),MATCH(MONTH(AE870),#REF!,0)),0))</f>
        <v>#REF!</v>
      </c>
      <c r="AF871" s="4" t="e">
        <f t="array" ref="AF871">($BF871*(1+INDEX(#REF!,MATCH($D869,#REF!,0),COUNTIF(#REF!,"&lt;="&amp;AF869)))*(1+IFERROR(INDEX(#REF!,MATCH($D869,#REF!,0),MATCH(MONTH(AF870),#REF!,0)),0))*--(ROUND((AF870-$BH871)/30,0)&lt;18)+INDEX($I871:AE871,1,MATCH(EDATE(AF870,-12),$I870:AE870,0))*(1+$AH$2)*--(ROUND((AF870-$BH871)/30,0)&gt;=18))*(1+INDEX(#REF!,1,MATCH(AF870,#REF!,0)))</f>
        <v>#REF!</v>
      </c>
      <c r="AG871" s="4" t="e">
        <f t="array" ref="AG871">($BF871*(1+INDEX(#REF!,MATCH($D869,#REF!,0),COUNTIF(#REF!,"&lt;="&amp;AG869)))*(1+IFERROR(INDEX(#REF!,MATCH($D869,#REF!,0),MATCH(MONTH(AG870),#REF!,0)),0))*--(ROUND((AG870-$BH871)/30,0)&lt;18)+INDEX($I871:AF871,1,MATCH(EDATE(AG870,-12),$I870:AF870,0))*(1+$AH$2)*--(ROUND((AG870-$BH871)/30,0)&gt;=18))*(1+INDEX(#REF!,1,MATCH(AG870,#REF!,0)))</f>
        <v>#REF!</v>
      </c>
      <c r="AH871" s="4" t="e">
        <f t="array" ref="AH871">($BF871*(1+INDEX(#REF!,MATCH($D869,#REF!,0),COUNTIF(#REF!,"&lt;="&amp;AH869)))*(1+IFERROR(INDEX(#REF!,MATCH($D869,#REF!,0),MATCH(MONTH(AH870),#REF!,0)),0))*--(ROUND((AH870-$BH871)/30,0)&lt;18)+INDEX($I871:AG871,1,MATCH(EDATE(AH870,-12),$I870:AG870,0))*(1+AH$2)*--(ROUND((AH870-$BH871)/30,0)&gt;=18))*(1+INDEX(#REF!,1,MATCH(AH870,#REF!,0)))</f>
        <v>#REF!</v>
      </c>
      <c r="AI871" s="4" t="e">
        <f t="array" ref="AI871">($BF871*(1+INDEX(#REF!,MATCH($D869,#REF!,0),COUNTIF(#REF!,"&lt;="&amp;AI869)))*(1+IFERROR(INDEX(#REF!,MATCH($D869,#REF!,0),MATCH(MONTH(AI870),#REF!,0)),0))*--(ROUND((AI870-$BH871)/30,0)&lt;18)+INDEX($I871:AH871,1,MATCH(EDATE(AI870,-12),$I870:AH870,0))*(1+AI$2)*--(ROUND((AI870-$BH871)/30,0)&gt;=18))*(1+INDEX(#REF!,1,MATCH(AI870,#REF!,0)))*(1+$BJ871*--($BK871&lt;=AI870))</f>
        <v>#REF!</v>
      </c>
      <c r="AJ871" s="4" t="e">
        <f t="array" ref="AJ871">($BF871*(1+INDEX(#REF!,MATCH($D869,#REF!,0),COUNTIF(#REF!,"&lt;="&amp;AJ869)))*(1+IFERROR(INDEX(#REF!,MATCH($D869,#REF!,0),MATCH(MONTH(AJ870),#REF!,0)),0))*--(ROUND((AJ870-$BH871)/30,0)&lt;18)+INDEX($I871:AI871,1,MATCH(EDATE(AJ870,-12),$I870:AI870,0))*(1+AJ$2)*--(ROUND((AJ870-$BH871)/30,0)&gt;=18))*(1+INDEX(#REF!,1,MATCH(AJ870,#REF!,0)))*(1+$BJ871*--($BK871&lt;=AJ870))</f>
        <v>#REF!</v>
      </c>
      <c r="AK871" s="60"/>
      <c r="AL871" s="4" t="e">
        <f t="shared" ref="AL871:AL888" si="2813">SUM(Y871:AJ871)</f>
        <v>#REF!</v>
      </c>
      <c r="AM871" s="6" t="e">
        <f>AL871/AL871</f>
        <v>#REF!</v>
      </c>
      <c r="AN871" s="60" t="e">
        <f>D869&amp;D871</f>
        <v>#REF!</v>
      </c>
      <c r="AO871" s="4" t="e">
        <f t="array" ref="AO871">($BF871*(1+INDEX(#REF!,MATCH($D869,#REF!,0),COUNTIF(#REF!,"&lt;="&amp;AO869)))*(1+IFERROR(INDEX(#REF!,MATCH($D869,#REF!,0),MATCH(MONTH(AO870),#REF!,0)),0))*--(ROUND((AO870-$BH871)/30,0)&lt;18)+INDEX($I871:BD871,1,MATCH(EDATE(AO870,-12),$I870:BD870,0))*(1+AO$2)*--(ROUND((AO870-$BH871)/30,0)&gt;=18))*(1+INDEX(#REF!,1,MATCH(AO870,#REF!,0)))*(1+$BJ871*--($BK871&lt;=AO870))</f>
        <v>#REF!</v>
      </c>
      <c r="AP871" s="4" t="e">
        <f t="array" ref="AP871">($BF871*(1+INDEX(#REF!,MATCH($D869,#REF!,0),COUNTIF(#REF!,"&lt;="&amp;AP869)))*(1+IFERROR(INDEX(#REF!,MATCH($D869,#REF!,0),MATCH(MONTH(AP870),#REF!,0)),0))*--(ROUND((AP870-$BH871)/30,0)&lt;18)+INDEX($I871:AO871,1,MATCH(EDATE(AP870,-12),$I870:AO870,0))*(1+AP$2)*--(ROUND((AP870-$BH871)/30,0)&gt;=18))*(1+INDEX(#REF!,1,MATCH(AP870,#REF!,0)))*(1+$BJ871*--($BK871&lt;=AP870))</f>
        <v>#REF!</v>
      </c>
      <c r="AQ871" s="4" t="e">
        <f t="array" ref="AQ871">($BF871*(1+INDEX(#REF!,MATCH($D869,#REF!,0),COUNTIF(#REF!,"&lt;="&amp;AQ869)))*(1+IFERROR(INDEX(#REF!,MATCH($D869,#REF!,0),MATCH(MONTH(AQ870),#REF!,0)),0))*--(ROUND((AQ870-$BH871)/30,0)&lt;18)+INDEX($I871:AP871,1,MATCH(EDATE(AQ870,-12),$I870:AP870,0))*(1+AQ$2)*--(ROUND((AQ870-$BH871)/30,0)&gt;=18))*(1+INDEX(#REF!,1,MATCH(AQ870,#REF!,0)))*(1+$BJ871*--($BK871&lt;=AQ870))</f>
        <v>#REF!</v>
      </c>
      <c r="AR871" s="4" t="e">
        <f t="array" ref="AR871">($BF871*(1+INDEX(#REF!,MATCH($D869,#REF!,0),COUNTIF(#REF!,"&lt;="&amp;AR869)))*(1+IFERROR(INDEX(#REF!,MATCH($D869,#REF!,0),MATCH(MONTH(AR870),#REF!,0)),0))*--(ROUND((AR870-$BH871)/30,0)&lt;18)+INDEX($I871:AQ871,1,MATCH(EDATE(AR870,-12),$I870:AQ870,0))*(1+AR$2)*--(ROUND((AR870-$BH871)/30,0)&gt;=18))*(1+INDEX(#REF!,1,MATCH(AR870,#REF!,0)))*(1+$BJ871*--($BK871&lt;=AR870))</f>
        <v>#REF!</v>
      </c>
      <c r="AS871" s="4" t="e">
        <f t="array" ref="AS871">($BF871*(1+INDEX(#REF!,MATCH($D869,#REF!,0),COUNTIF(#REF!,"&lt;="&amp;AS869)))*(1+IFERROR(INDEX(#REF!,MATCH($D869,#REF!,0),MATCH(MONTH(AS870),#REF!,0)),0))*--(ROUND((AS870-$BH871)/30,0)&lt;18)+INDEX($I871:AR871,1,MATCH(EDATE(AS870,-12),$I870:AR870,0))*(1+AS$2)*--(ROUND((AS870-$BH871)/30,0)&gt;=18))*(1+INDEX(#REF!,1,MATCH(AS870,#REF!,0)))*(1+$BJ871*--($BK871&lt;=AS870))</f>
        <v>#REF!</v>
      </c>
      <c r="AT871" s="4" t="e">
        <f t="array" ref="AT871">($BF871*(1+INDEX(#REF!,MATCH($D869,#REF!,0),COUNTIF(#REF!,"&lt;="&amp;AT869)))*(1+IFERROR(INDEX(#REF!,MATCH($D869,#REF!,0),MATCH(MONTH(AT870),#REF!,0)),0))*--(ROUND((AT870-$BH871)/30,0)&lt;18)+INDEX($I871:AS871,1,MATCH(EDATE(AT870,-12),$I870:AS870,0))*(1+AT$2)*--(ROUND((AT870-$BH871)/30,0)&gt;=18))*(1+INDEX(#REF!,1,MATCH(AT870,#REF!,0)))*(1+$BJ871*--($BK871&lt;=AT870))</f>
        <v>#REF!</v>
      </c>
      <c r="AU871" s="4" t="e">
        <f t="array" ref="AU871">($BF871*(1+INDEX(#REF!,MATCH($D869,#REF!,0),COUNTIF(#REF!,"&lt;="&amp;AU869)))*(1+IFERROR(INDEX(#REF!,MATCH($D869,#REF!,0),MATCH(MONTH(AU870),#REF!,0)),0))*--(ROUND((AU870-$BH871)/30,0)&lt;18)+INDEX($I871:AT871,1,MATCH(EDATE(AU870,-12),$I870:AT870,0))*(1+AU$2)*--(ROUND((AU870-$BH871)/30,0)&gt;=18))*(1+INDEX(#REF!,1,MATCH(AU870,#REF!,0)))*(1+$BJ871*--($BK871&lt;=AU870))</f>
        <v>#REF!</v>
      </c>
      <c r="AV871" s="4" t="e">
        <f t="array" ref="AV871">($BF871*(1+INDEX(#REF!,MATCH($D869,#REF!,0),COUNTIF(#REF!,"&lt;="&amp;AV869)))*(1+IFERROR(INDEX(#REF!,MATCH($D869,#REF!,0),MATCH(MONTH(AV870),#REF!,0)),0))*--(ROUND((AV870-$BH871)/30,0)&lt;18)+INDEX($I871:AU871,1,MATCH(EDATE(AV870,-12),$I870:AU870,0))*(1+AV$2)*--(ROUND((AV870-$BH871)/30,0)&gt;=18))*(1+INDEX(#REF!,1,MATCH(AV870,#REF!,0)))*(1+$BJ871*--($BK871&lt;=AV870))</f>
        <v>#REF!</v>
      </c>
      <c r="AW871" s="4" t="e">
        <f t="array" ref="AW871">($BF871*(1+INDEX(#REF!,MATCH($D869,#REF!,0),COUNTIF(#REF!,"&lt;="&amp;AW869)))*(1+IFERROR(INDEX(#REF!,MATCH($D869,#REF!,0),MATCH(MONTH(AW870),#REF!,0)),0))*--(ROUND((AW870-$BH871)/30,0)&lt;18)+INDEX($I871:AV871,1,MATCH(EDATE(AW870,-12),$I870:AV870,0))*(1+AW$2)*--(ROUND((AW870-$BH871)/30,0)&gt;=18))*(1+INDEX(#REF!,1,MATCH(AW870,#REF!,0)))*(1+$BJ871*--($BK871&lt;=AW870))</f>
        <v>#REF!</v>
      </c>
      <c r="AX871" s="4" t="e">
        <f t="array" ref="AX871">($BF871*(1+INDEX(#REF!,MATCH($D869,#REF!,0),COUNTIF(#REF!,"&lt;="&amp;AX869)))*(1+IFERROR(INDEX(#REF!,MATCH($D869,#REF!,0),MATCH(MONTH(AX870),#REF!,0)),0))*--(ROUND((AX870-$BH871)/30,0)&lt;18)+INDEX($I871:AW871,1,MATCH(EDATE(AX870,-12),$I870:AW870,0))*(1+AX$2)*--(ROUND((AX870-$BH871)/30,0)&gt;=18))*(1+INDEX(#REF!,1,MATCH(AX870,#REF!,0)))*(1+$BJ871*--($BK871&lt;=AX870))</f>
        <v>#REF!</v>
      </c>
      <c r="AY871" s="4" t="e">
        <f t="array" ref="AY871">($BF871*(1+INDEX(#REF!,MATCH($D869,#REF!,0),COUNTIF(#REF!,"&lt;="&amp;AY869)))*(1+IFERROR(INDEX(#REF!,MATCH($D869,#REF!,0),MATCH(MONTH(AY870),#REF!,0)),0))*--(ROUND((AY870-$BH871)/30,0)&lt;18)+INDEX($I871:AX871,1,MATCH(EDATE(AY870,-12),$I870:AX870,0))*(1+AY$2)*--(ROUND((AY870-$BH871)/30,0)&gt;=18))*(1+INDEX(#REF!,1,MATCH(AY870,#REF!,0)))*(1+$BJ871*--($BK871&lt;=AY870))</f>
        <v>#REF!</v>
      </c>
      <c r="AZ871" s="4" t="e">
        <f t="array" ref="AZ871">($BF871*(1+INDEX(#REF!,MATCH($D869,#REF!,0),COUNTIF(#REF!,"&lt;="&amp;AZ869)))*(1+IFERROR(INDEX(#REF!,MATCH($D869,#REF!,0),MATCH(MONTH(AZ870),#REF!,0)),0))*--(ROUND((AZ870-$BH871)/30,0)&lt;18)+INDEX($I871:AY871,1,MATCH(EDATE(AZ870,-12),$I870:AY870,0))*(1+AZ$2)*--(ROUND((AZ870-$BH871)/30,0)&gt;=18))*(1+INDEX(#REF!,1,MATCH(AZ870,#REF!,0)))*(1+$BJ871*--($BK871&lt;=AZ870))</f>
        <v>#REF!</v>
      </c>
      <c r="BA871" s="60"/>
      <c r="BB871" s="4" t="e">
        <f t="shared" ref="BB871:BB888" si="2814">SUM(AO871:AZ871)</f>
        <v>#REF!</v>
      </c>
      <c r="BC871" s="6" t="e">
        <f>BB871/BB871</f>
        <v>#REF!</v>
      </c>
      <c r="BD871" s="60"/>
      <c r="BE871" s="4"/>
      <c r="BF871" s="102" t="e">
        <f t="array" ref="BF871">INDEX(#REF!,MATCH($D869,#REF!,0),MATCH($D871,#REF!,0))</f>
        <v>#REF!</v>
      </c>
      <c r="BG871" s="102"/>
      <c r="BH871" s="103" t="e">
        <f t="array" ref="BH871">INDEX(#REF!,MATCH($D869,#REF!,0),MATCH(BH870,#REF!,0))</f>
        <v>#REF!</v>
      </c>
      <c r="BI871" s="103"/>
      <c r="BJ871" s="103"/>
      <c r="BK871" s="103"/>
      <c r="BL871" s="60"/>
      <c r="BM871" s="4" t="e">
        <f t="array" ref="BM871">($BF871*(1+INDEX(#REF!,MATCH($D869,#REF!,0),COUNTIF(#REF!,"&lt;="&amp;BM869)))*(1+IFERROR(INDEX(#REF!,MATCH($D869,#REF!,0),MATCH(MONTH(BM870),#REF!,0)),0))*--(ROUND((BM870-$BH871)/30,0)&lt;18)+INDEX($I871:BL871,1,MATCH(EDATE(BM870,-12),$I870:BL870,0))*(1+BM$2)*--(ROUND((BM870-$BH871)/30,0)&gt;=18))*(1+INDEX(#REF!,1,MATCH(BM870,#REF!,0)))*(1+$BJ871*--($BK871&lt;=BM870))</f>
        <v>#REF!</v>
      </c>
      <c r="BN871" s="4" t="e">
        <f t="array" ref="BN871">($BF871*(1+INDEX(#REF!,MATCH($D869,#REF!,0),COUNTIF(#REF!,"&lt;="&amp;BN869)))*(1+IFERROR(INDEX(#REF!,MATCH($D869,#REF!,0),MATCH(MONTH(BN870),#REF!,0)),0))*--(ROUND((BN870-$BH871)/30,0)&lt;18)+INDEX($I871:BM871,1,MATCH(EDATE(BN870,-12),$I870:BM870,0))*(1+BN$2)*--(ROUND((BN870-$BH871)/30,0)&gt;=18))*(1+INDEX(#REF!,1,MATCH(BN870,#REF!,0)))*(1+$BJ871*--($BK871&lt;=BN870))</f>
        <v>#REF!</v>
      </c>
      <c r="BO871" s="4" t="e">
        <f t="array" ref="BO871">($BF871*(1+INDEX(#REF!,MATCH($D869,#REF!,0),COUNTIF(#REF!,"&lt;="&amp;BO869)))*(1+IFERROR(INDEX(#REF!,MATCH($D869,#REF!,0),MATCH(MONTH(BO870),#REF!,0)),0))*--(ROUND((BO870-$BH871)/30,0)&lt;18)+INDEX($I871:BN871,1,MATCH(EDATE(BO870,-12),$I870:BN870,0))*(1+BO$2)*--(ROUND((BO870-$BH871)/30,0)&gt;=18))*(1+INDEX(#REF!,1,MATCH(BO870,#REF!,0)))*(1+$BJ871*--($BK871&lt;=BO870))</f>
        <v>#REF!</v>
      </c>
      <c r="BP871" s="4" t="e">
        <f t="array" ref="BP871">($BF871*(1+INDEX(#REF!,MATCH($D869,#REF!,0),COUNTIF(#REF!,"&lt;="&amp;BP869)))*(1+IFERROR(INDEX(#REF!,MATCH($D869,#REF!,0),MATCH(MONTH(BP870),#REF!,0)),0))*--(ROUND((BP870-$BH871)/30,0)&lt;18)+INDEX($I871:BO871,1,MATCH(EDATE(BP870,-12),$I870:BO870,0))*(1+BP$2)*--(ROUND((BP870-$BH871)/30,0)&gt;=18))*(1+INDEX(#REF!,1,MATCH(BP870,#REF!,0)))*(1+$BJ871*--($BK871&lt;=BP870))</f>
        <v>#REF!</v>
      </c>
      <c r="BQ871" s="4" t="e">
        <f t="array" ref="BQ871">($BF871*(1+INDEX(#REF!,MATCH($D869,#REF!,0),COUNTIF(#REF!,"&lt;="&amp;BQ869)))*(1+IFERROR(INDEX(#REF!,MATCH($D869,#REF!,0),MATCH(MONTH(BQ870),#REF!,0)),0))*--(ROUND((BQ870-$BH871)/30,0)&lt;12)+INDEX($I871:BP871,1,MATCH(EDATE(BQ870,-12),$I870:BP870,0))*(1+BQ$2)*--(ROUND((BQ870-$BH871)/30,0)&gt;=12))*(1+INDEX(#REF!,1,MATCH(BQ870,#REF!,0)))*(1+$BJ871*--($BK871&lt;=BQ870))</f>
        <v>#REF!</v>
      </c>
      <c r="BR871" s="4" t="e">
        <f t="array" ref="BR871">($BF871*(1+INDEX(#REF!,MATCH($D869,#REF!,0),COUNTIF(#REF!,"&lt;="&amp;BR869)))*(1+IFERROR(INDEX(#REF!,MATCH($D869,#REF!,0),MATCH(MONTH(BR870),#REF!,0)),0))*--(ROUND((BR870-$BH871)/30,0)&lt;12)+INDEX($I871:BQ871,1,MATCH(EDATE(BR870,-12),$I870:BQ870,0))*(1+BR$2)*--(ROUND((BR870-$BH871)/30,0)&gt;=12))*(1+INDEX(#REF!,1,MATCH(BR870,#REF!,0)))*(1+$BJ871*--($BK871&lt;=BR870))</f>
        <v>#REF!</v>
      </c>
      <c r="BS871" s="4" t="e">
        <f t="array" ref="BS871">($BF871*(1+INDEX(#REF!,MATCH($D869,#REF!,0),COUNTIF(#REF!,"&lt;="&amp;BS869)))*(1+IFERROR(INDEX(#REF!,MATCH($D869,#REF!,0),MATCH(MONTH(BS870),#REF!,0)),0))*--(ROUND((BS870-$BH871)/30,0)&lt;12)+INDEX($I871:BR871,1,MATCH(EDATE(BS870,-12),$I870:BR870,0))*(1+BS$2)*--(ROUND((BS870-$BH871)/30,0)&gt;=12))*(1+INDEX(#REF!,1,MATCH(BS870,#REF!,0)))*(1+$BJ871*--($BK871&lt;=BS870))</f>
        <v>#REF!</v>
      </c>
      <c r="BT871" s="4" t="e">
        <f t="array" ref="BT871">($BF871*(1+INDEX(#REF!,MATCH($D869,#REF!,0),COUNTIF(#REF!,"&lt;="&amp;BT869)))*(1+IFERROR(INDEX(#REF!,MATCH($D869,#REF!,0),MATCH(MONTH(BT870),#REF!,0)),0))*--(ROUND((BT870-$BH871)/30,0)&lt;12)+INDEX($I871:BS871,1,MATCH(EDATE(BT870,-12),$I870:BS870,0))*(1+BT$2)*--(ROUND((BT870-$BH871)/30,0)&gt;=12))*(1+INDEX(#REF!,1,MATCH(BT870,#REF!,0)))*(1+$BJ871*--($BK871&lt;=BT870))</f>
        <v>#REF!</v>
      </c>
      <c r="BU871" s="4" t="e">
        <f t="array" ref="BU871">($BF871*(1+INDEX(#REF!,MATCH($D869,#REF!,0),COUNTIF(#REF!,"&lt;="&amp;BU869)))*(1+IFERROR(INDEX(#REF!,MATCH($D869,#REF!,0),MATCH(MONTH(BU870),#REF!,0)),0))*--(ROUND((BU870-$BH871)/30,0)&lt;12)+INDEX($I871:BT871,1,MATCH(EDATE(BU870,-12),$I870:BT870,0))*(1+BU$2)*--(ROUND((BU870-$BH871)/30,0)&gt;=12))*(1+INDEX(#REF!,1,MATCH(BU870,#REF!,0)))*(1+$BJ871*--($BK871&lt;=BU870))</f>
        <v>#REF!</v>
      </c>
      <c r="BV871" s="4" t="e">
        <f t="array" ref="BV871">($BF871*(1+INDEX(#REF!,MATCH($D869,#REF!,0),COUNTIF(#REF!,"&lt;="&amp;BV869)))*(1+IFERROR(INDEX(#REF!,MATCH($D869,#REF!,0),MATCH(MONTH(BV870),#REF!,0)),0))*--(ROUND((BV870-$BH871)/30,0)&lt;12)+INDEX($I871:BU871,1,MATCH(EDATE(BV870,-12),$I870:BU870,0))*(1+BV$2)*--(ROUND((BV870-$BH871)/30,0)&gt;=12))*(1+INDEX(#REF!,1,MATCH(BV870,#REF!,0)))*(1+$BJ871*--($BK871&lt;=BV870))</f>
        <v>#REF!</v>
      </c>
      <c r="BW871" s="4" t="e">
        <f t="array" ref="BW871">($BF871*(1+INDEX(#REF!,MATCH($D869,#REF!,0),COUNTIF(#REF!,"&lt;="&amp;BW869)))*(1+IFERROR(INDEX(#REF!,MATCH($D869,#REF!,0),MATCH(MONTH(BW870),#REF!,0)),0))*--(ROUND((BW870-$BH871)/30,0)&lt;12)+INDEX($I871:BV871,1,MATCH(EDATE(BW870,-12),$I870:BV870,0))*(1+BW$2)*--(ROUND((BW870-$BH871)/30,0)&gt;=12))*(1+INDEX(#REF!,1,MATCH(BW870,#REF!,0)))*(1+$BJ871*--($BK871&lt;=BW870))</f>
        <v>#REF!</v>
      </c>
      <c r="BX871" s="4" t="e">
        <f t="array" ref="BX871">($BF871*(1+INDEX(#REF!,MATCH($D869,#REF!,0),COUNTIF(#REF!,"&lt;="&amp;BX869)))*(1+IFERROR(INDEX(#REF!,MATCH($D869,#REF!,0),MATCH(MONTH(BX870),#REF!,0)),0))*--(ROUND((BX870-$BH871)/30,0)&lt;12)+INDEX($I871:BW871,1,MATCH(EDATE(BX870,-12),$I870:BW870,0))*(1+BX$2)*--(ROUND((BX870-$BH871)/30,0)&gt;=12))*(1+INDEX(#REF!,1,MATCH(BX870,#REF!,0)))*(1+$BJ871*--($BK871&lt;=BX870))</f>
        <v>#REF!</v>
      </c>
      <c r="BY871" s="60"/>
      <c r="BZ871" s="4" t="e">
        <f t="shared" ref="BZ871:BZ888" si="2815">SUM(BM871:BX871)</f>
        <v>#REF!</v>
      </c>
      <c r="CA871" s="6" t="e">
        <f>BZ871/BZ871</f>
        <v>#REF!</v>
      </c>
      <c r="CB871" s="60"/>
      <c r="CC871" s="4" t="e">
        <f t="array" ref="CC871">($BF871*(1+INDEX(#REF!,MATCH($D869,#REF!,0),COUNTIF(#REF!,"&lt;="&amp;CC869)))*(1+IFERROR(INDEX(#REF!,MATCH($D869,#REF!,0),MATCH(MONTH(CC870),#REF!,0)),0))*--(ROUND((CC870-$BH871)/30,0)&lt;18)+INDEX($I871:CB871,1,MATCH(EDATE(CC870,-12),$I870:CB870,0))*(1+CC$2)*--(ROUND((CC870-$BH871)/30,0)&gt;=18))*(1+INDEX(#REF!,1,MATCH(CC870,#REF!,0)))*(1+$BJ871*--($BK871&lt;=CC870))</f>
        <v>#REF!</v>
      </c>
      <c r="CD871" s="4" t="e">
        <f t="array" ref="CD871">($BF871*(1+INDEX(#REF!,MATCH($D869,#REF!,0),COUNTIF(#REF!,"&lt;="&amp;CD869)))*(1+IFERROR(INDEX(#REF!,MATCH($D869,#REF!,0),MATCH(MONTH(CD870),#REF!,0)),0))*--(ROUND((CD870-$BH871)/30,0)&lt;18)+INDEX($I871:CC871,1,MATCH(EDATE(CD870,-12),$I870:CC870,0))*(1+CD$2)*--(ROUND((CD870-$BH871)/30,0)&gt;=18))*(1+INDEX(#REF!,1,MATCH(CD870,#REF!,0)))*(1+$BJ871*--($BK871&lt;=CD870))</f>
        <v>#REF!</v>
      </c>
      <c r="CE871" s="4" t="e">
        <f t="array" ref="CE871">($BF871*(1+INDEX(#REF!,MATCH($D869,#REF!,0),COUNTIF(#REF!,"&lt;="&amp;CE869)))*(1+IFERROR(INDEX(#REF!,MATCH($D869,#REF!,0),MATCH(MONTH(CE870),#REF!,0)),0))*--(ROUND((CE870-$BH871)/30,0)&lt;18)+INDEX($I871:CD871,1,MATCH(EDATE(CE870,-12),$I870:CD870,0))*(1+CE$2)*--(ROUND((CE870-$BH871)/30,0)&gt;=18))*(1+INDEX(#REF!,1,MATCH(CE870,#REF!,0)))*(1+$BJ871*--($BK871&lt;=CE870))</f>
        <v>#REF!</v>
      </c>
      <c r="CF871" s="4" t="e">
        <f t="array" ref="CF871">($BF871*(1+INDEX(#REF!,MATCH($D869,#REF!,0),COUNTIF(#REF!,"&lt;="&amp;CF869)))*(1+IFERROR(INDEX(#REF!,MATCH($D869,#REF!,0),MATCH(MONTH(CF870),#REF!,0)),0))*--(ROUND((CF870-$BH871)/30,0)&lt;18)+INDEX($I871:CE871,1,MATCH(EDATE(CF870,-12),$I870:CE870,0))*(1+CF$2)*--(ROUND((CF870-$BH871)/30,0)&gt;=18))*(1+INDEX(#REF!,1,MATCH(CF870,#REF!,0)))*(1+$BJ871*--($BK871&lt;=CF870))</f>
        <v>#REF!</v>
      </c>
      <c r="CG871" s="4" t="e">
        <f t="array" ref="CG871">($BF871*(1+INDEX(#REF!,MATCH($D869,#REF!,0),COUNTIF(#REF!,"&lt;="&amp;CG869)))*(1+IFERROR(INDEX(#REF!,MATCH($D869,#REF!,0),MATCH(MONTH(CG870),#REF!,0)),0))*--(ROUND((CG870-$BH871)/30,0)&lt;18)+INDEX($I871:CF871,1,MATCH(EDATE(CG870,-12),$I870:CF870,0))*(1+CG$2)*--(ROUND((CG870-$BH871)/30,0)&gt;=18))*(1+INDEX(#REF!,1,MATCH(CG870,#REF!,0)))*(1+$BJ871*--($BK871&lt;=CG870))</f>
        <v>#REF!</v>
      </c>
      <c r="CH871" s="4" t="e">
        <f t="array" ref="CH871">($BF871*(1+INDEX(#REF!,MATCH($D869,#REF!,0),COUNTIF(#REF!,"&lt;="&amp;CH869)))*(1+IFERROR(INDEX(#REF!,MATCH($D869,#REF!,0),MATCH(MONTH(CH870),#REF!,0)),0))*--(ROUND((CH870-$BH871)/30,0)&lt;18)+INDEX($I871:CG871,1,MATCH(EDATE(CH870,-12),$I870:CG870,0))*(1+CH$2)*--(ROUND((CH870-$BH871)/30,0)&gt;=18))*(1+INDEX(#REF!,1,MATCH(CH870,#REF!,0)))*(1+$BJ871*--($BK871&lt;=CH870))</f>
        <v>#REF!</v>
      </c>
      <c r="CI871" s="4" t="e">
        <f t="array" ref="CI871">($BF871*(1+INDEX(#REF!,MATCH($D869,#REF!,0),COUNTIF(#REF!,"&lt;="&amp;CI869)))*(1+IFERROR(INDEX(#REF!,MATCH($D869,#REF!,0),MATCH(MONTH(CI870),#REF!,0)),0))*--(ROUND((CI870-$BH871)/30,0)&lt;18)+INDEX($I871:CH871,1,MATCH(EDATE(CI870,-12),$I870:CH870,0))*(1+CI$2)*--(ROUND((CI870-$BH871)/30,0)&gt;=18))*(1+INDEX(#REF!,1,MATCH(CI870,#REF!,0)))*(1+$BJ871*--($BK871&lt;=CI870))</f>
        <v>#REF!</v>
      </c>
      <c r="CJ871" s="4" t="e">
        <f t="array" ref="CJ871">($BF871*(1+INDEX(#REF!,MATCH($D869,#REF!,0),COUNTIF(#REF!,"&lt;="&amp;CJ869)))*(1+IFERROR(INDEX(#REF!,MATCH($D869,#REF!,0),MATCH(MONTH(CJ870),#REF!,0)),0))*--(ROUND((CJ870-$BH871)/30,0)&lt;18)+INDEX($I871:CI871,1,MATCH(EDATE(CJ870,-12),$I870:CI870,0))*(1+CJ$2)*--(ROUND((CJ870-$BH871)/30,0)&gt;=18))*(1+INDEX(#REF!,1,MATCH(CJ870,#REF!,0)))*(1+$BJ871*--($BK871&lt;=CJ870))</f>
        <v>#REF!</v>
      </c>
      <c r="CK871" s="4" t="e">
        <f t="array" ref="CK871">($BF871*(1+INDEX(#REF!,MATCH($D869,#REF!,0),COUNTIF(#REF!,"&lt;="&amp;CK869)))*(1+IFERROR(INDEX(#REF!,MATCH($D869,#REF!,0),MATCH(MONTH(CK870),#REF!,0)),0))*--(ROUND((CK870-$BH871)/30,0)&lt;18)+INDEX($I871:CJ871,1,MATCH(EDATE(CK870,-12),$I870:CJ870,0))*(1+CK$2)*--(ROUND((CK870-$BH871)/30,0)&gt;=18))*(1+INDEX(#REF!,1,MATCH(CK870,#REF!,0)))*(1+$BJ871*--($BK871&lt;=CK870))</f>
        <v>#REF!</v>
      </c>
      <c r="CL871" s="4" t="e">
        <f t="array" ref="CL871">($BF871*(1+INDEX(#REF!,MATCH($D869,#REF!,0),COUNTIF(#REF!,"&lt;="&amp;CL869)))*(1+IFERROR(INDEX(#REF!,MATCH($D869,#REF!,0),MATCH(MONTH(CL870),#REF!,0)),0))*--(ROUND((CL870-$BH871)/30,0)&lt;18)+INDEX($I871:CK871,1,MATCH(EDATE(CL870,-12),$I870:CK870,0))*(1+CL$2)*--(ROUND((CL870-$BH871)/30,0)&gt;=18))*(1+INDEX(#REF!,1,MATCH(CL870,#REF!,0)))*(1+$BJ871*--($BK871&lt;=CL870))</f>
        <v>#REF!</v>
      </c>
      <c r="CM871" s="4" t="e">
        <f t="array" ref="CM871">($BF871*(1+INDEX(#REF!,MATCH($D869,#REF!,0),COUNTIF(#REF!,"&lt;="&amp;CM869)))*(1+IFERROR(INDEX(#REF!,MATCH($D869,#REF!,0),MATCH(MONTH(CM870),#REF!,0)),0))*--(ROUND((CM870-$BH871)/30,0)&lt;18)+INDEX($I871:CL871,1,MATCH(EDATE(CM870,-12),$I870:CL870,0))*(1+CM$2)*--(ROUND((CM870-$BH871)/30,0)&gt;=18))*(1+INDEX(#REF!,1,MATCH(CM870,#REF!,0)))*(1+$BJ871*--($BK871&lt;=CM870))</f>
        <v>#REF!</v>
      </c>
      <c r="CN871" s="4" t="e">
        <f t="array" ref="CN871">($BF871*(1+INDEX(#REF!,MATCH($D869,#REF!,0),COUNTIF(#REF!,"&lt;="&amp;CN869)))*(1+IFERROR(INDEX(#REF!,MATCH($D869,#REF!,0),MATCH(MONTH(CN870),#REF!,0)),0))*--(ROUND((CN870-$BH871)/30,0)&lt;18)+INDEX($I871:CM871,1,MATCH(EDATE(CN870,-12),$I870:CM870,0))*(1+CN$2)*--(ROUND((CN870-$BH871)/30,0)&gt;=18))*(1+INDEX(#REF!,1,MATCH(CN870,#REF!,0)))*(1+$BJ871*--($BK871&lt;=CN870))</f>
        <v>#REF!</v>
      </c>
      <c r="CO871" s="60"/>
      <c r="CP871" s="4" t="e">
        <f t="shared" ref="CP871:CP888" si="2816">SUM(CC871:CN871)</f>
        <v>#REF!</v>
      </c>
      <c r="CQ871" s="6" t="e">
        <f>CP871/CP871</f>
        <v>#REF!</v>
      </c>
    </row>
    <row r="872" spans="1:95" ht="10.5" customHeight="1" x14ac:dyDescent="0.25">
      <c r="A872" s="70" t="str">
        <f t="shared" si="2811"/>
        <v>DespesaImpostos sobre receita</v>
      </c>
      <c r="B872" s="70" t="s">
        <v>53</v>
      </c>
      <c r="C872" s="70"/>
      <c r="D872" s="81" t="s">
        <v>54</v>
      </c>
      <c r="E872" s="81" t="e">
        <f>D869</f>
        <v>#REF!</v>
      </c>
      <c r="F872" s="60"/>
      <c r="G872" s="88">
        <v>-6.3411034382427501E-3</v>
      </c>
      <c r="H872" s="60"/>
      <c r="I872" s="83" t="e">
        <f t="shared" ref="I872:T872" si="2817">SUM(I873:I875)</f>
        <v>#REF!</v>
      </c>
      <c r="J872" s="83" t="e">
        <f t="shared" si="2817"/>
        <v>#REF!</v>
      </c>
      <c r="K872" s="83" t="e">
        <f t="shared" si="2817"/>
        <v>#REF!</v>
      </c>
      <c r="L872" s="83" t="e">
        <f t="shared" si="2817"/>
        <v>#REF!</v>
      </c>
      <c r="M872" s="83" t="e">
        <f t="shared" si="2817"/>
        <v>#REF!</v>
      </c>
      <c r="N872" s="83" t="e">
        <f t="shared" si="2817"/>
        <v>#REF!</v>
      </c>
      <c r="O872" s="83" t="e">
        <f t="shared" si="2817"/>
        <v>#REF!</v>
      </c>
      <c r="P872" s="83" t="e">
        <f t="shared" si="2817"/>
        <v>#REF!</v>
      </c>
      <c r="Q872" s="83" t="e">
        <f t="shared" si="2817"/>
        <v>#REF!</v>
      </c>
      <c r="R872" s="83" t="e">
        <f t="shared" si="2817"/>
        <v>#REF!</v>
      </c>
      <c r="S872" s="83" t="e">
        <f t="shared" si="2817"/>
        <v>#REF!</v>
      </c>
      <c r="T872" s="83" t="e">
        <f t="shared" si="2817"/>
        <v>#REF!</v>
      </c>
      <c r="U872" s="60"/>
      <c r="V872" s="83" t="e">
        <f t="shared" si="2812"/>
        <v>#REF!</v>
      </c>
      <c r="W872" s="88" t="e">
        <f>V872/V871</f>
        <v>#REF!</v>
      </c>
      <c r="X872" s="60"/>
      <c r="Y872" s="83" t="e">
        <f t="shared" ref="Y872:AJ872" si="2818">SUM(Y873:Y875)</f>
        <v>#REF!</v>
      </c>
      <c r="Z872" s="83" t="e">
        <f t="shared" si="2818"/>
        <v>#REF!</v>
      </c>
      <c r="AA872" s="83" t="e">
        <f t="shared" si="2818"/>
        <v>#REF!</v>
      </c>
      <c r="AB872" s="83" t="e">
        <f t="shared" si="2818"/>
        <v>#REF!</v>
      </c>
      <c r="AC872" s="83" t="e">
        <f t="shared" si="2818"/>
        <v>#REF!</v>
      </c>
      <c r="AD872" s="83" t="e">
        <f t="shared" si="2818"/>
        <v>#REF!</v>
      </c>
      <c r="AE872" s="83" t="e">
        <f t="shared" si="2818"/>
        <v>#REF!</v>
      </c>
      <c r="AF872" s="83" t="e">
        <f t="shared" si="2818"/>
        <v>#REF!</v>
      </c>
      <c r="AG872" s="83" t="e">
        <f t="shared" si="2818"/>
        <v>#REF!</v>
      </c>
      <c r="AH872" s="83" t="e">
        <f t="shared" si="2818"/>
        <v>#REF!</v>
      </c>
      <c r="AI872" s="83" t="e">
        <f t="shared" si="2818"/>
        <v>#REF!</v>
      </c>
      <c r="AJ872" s="83" t="e">
        <f t="shared" si="2818"/>
        <v>#REF!</v>
      </c>
      <c r="AK872" s="60"/>
      <c r="AL872" s="83" t="e">
        <f t="shared" si="2813"/>
        <v>#REF!</v>
      </c>
      <c r="AM872" s="88" t="e">
        <f>AL872/AL871</f>
        <v>#REF!</v>
      </c>
      <c r="AN872" s="60" t="e">
        <f>D869&amp;D872</f>
        <v>#REF!</v>
      </c>
      <c r="AO872" s="83" t="e">
        <f t="shared" ref="AO872:AZ872" si="2819">SUM(AO873:AO875)</f>
        <v>#REF!</v>
      </c>
      <c r="AP872" s="83" t="e">
        <f t="shared" si="2819"/>
        <v>#REF!</v>
      </c>
      <c r="AQ872" s="83" t="e">
        <f t="shared" si="2819"/>
        <v>#REF!</v>
      </c>
      <c r="AR872" s="83" t="e">
        <f t="shared" si="2819"/>
        <v>#REF!</v>
      </c>
      <c r="AS872" s="83" t="e">
        <f t="shared" si="2819"/>
        <v>#REF!</v>
      </c>
      <c r="AT872" s="83" t="e">
        <f t="shared" si="2819"/>
        <v>#REF!</v>
      </c>
      <c r="AU872" s="83" t="e">
        <f t="shared" si="2819"/>
        <v>#REF!</v>
      </c>
      <c r="AV872" s="83" t="e">
        <f t="shared" si="2819"/>
        <v>#REF!</v>
      </c>
      <c r="AW872" s="83" t="e">
        <f t="shared" si="2819"/>
        <v>#REF!</v>
      </c>
      <c r="AX872" s="83" t="e">
        <f t="shared" si="2819"/>
        <v>#REF!</v>
      </c>
      <c r="AY872" s="83" t="e">
        <f t="shared" si="2819"/>
        <v>#REF!</v>
      </c>
      <c r="AZ872" s="83" t="e">
        <f t="shared" si="2819"/>
        <v>#REF!</v>
      </c>
      <c r="BA872" s="60"/>
      <c r="BB872" s="83" t="e">
        <f t="shared" si="2814"/>
        <v>#REF!</v>
      </c>
      <c r="BC872" s="88" t="e">
        <f>BB872/BB871</f>
        <v>#REF!</v>
      </c>
      <c r="BD872" s="60"/>
      <c r="BE872" s="83"/>
      <c r="BF872" s="116"/>
      <c r="BG872" s="116"/>
      <c r="BH872" s="117"/>
      <c r="BI872" s="117"/>
      <c r="BJ872" s="117"/>
      <c r="BK872" s="117"/>
      <c r="BL872" s="60"/>
      <c r="BM872" s="83" t="e">
        <f t="shared" ref="BM872:BX872" si="2820">SUM(BM873:BM875)</f>
        <v>#REF!</v>
      </c>
      <c r="BN872" s="83" t="e">
        <f t="shared" si="2820"/>
        <v>#REF!</v>
      </c>
      <c r="BO872" s="83" t="e">
        <f t="shared" si="2820"/>
        <v>#REF!</v>
      </c>
      <c r="BP872" s="83" t="e">
        <f t="shared" si="2820"/>
        <v>#REF!</v>
      </c>
      <c r="BQ872" s="83" t="e">
        <f t="shared" si="2820"/>
        <v>#REF!</v>
      </c>
      <c r="BR872" s="83" t="e">
        <f t="shared" si="2820"/>
        <v>#REF!</v>
      </c>
      <c r="BS872" s="83" t="e">
        <f t="shared" si="2820"/>
        <v>#REF!</v>
      </c>
      <c r="BT872" s="83" t="e">
        <f t="shared" si="2820"/>
        <v>#REF!</v>
      </c>
      <c r="BU872" s="83" t="e">
        <f t="shared" si="2820"/>
        <v>#REF!</v>
      </c>
      <c r="BV872" s="83" t="e">
        <f t="shared" si="2820"/>
        <v>#REF!</v>
      </c>
      <c r="BW872" s="83" t="e">
        <f t="shared" si="2820"/>
        <v>#REF!</v>
      </c>
      <c r="BX872" s="83" t="e">
        <f t="shared" si="2820"/>
        <v>#REF!</v>
      </c>
      <c r="BY872" s="60"/>
      <c r="BZ872" s="83" t="e">
        <f t="shared" si="2815"/>
        <v>#REF!</v>
      </c>
      <c r="CA872" s="88" t="e">
        <f>BZ872/BZ871</f>
        <v>#REF!</v>
      </c>
      <c r="CB872" s="60"/>
      <c r="CC872" s="83" t="e">
        <f t="shared" ref="CC872:CN872" si="2821">SUM(CC873:CC875)</f>
        <v>#REF!</v>
      </c>
      <c r="CD872" s="83" t="e">
        <f t="shared" si="2821"/>
        <v>#REF!</v>
      </c>
      <c r="CE872" s="83" t="e">
        <f t="shared" si="2821"/>
        <v>#REF!</v>
      </c>
      <c r="CF872" s="83" t="e">
        <f t="shared" si="2821"/>
        <v>#REF!</v>
      </c>
      <c r="CG872" s="83" t="e">
        <f t="shared" si="2821"/>
        <v>#REF!</v>
      </c>
      <c r="CH872" s="83" t="e">
        <f t="shared" si="2821"/>
        <v>#REF!</v>
      </c>
      <c r="CI872" s="83" t="e">
        <f t="shared" si="2821"/>
        <v>#REF!</v>
      </c>
      <c r="CJ872" s="83" t="e">
        <f t="shared" si="2821"/>
        <v>#REF!</v>
      </c>
      <c r="CK872" s="83" t="e">
        <f t="shared" si="2821"/>
        <v>#REF!</v>
      </c>
      <c r="CL872" s="83" t="e">
        <f t="shared" si="2821"/>
        <v>#REF!</v>
      </c>
      <c r="CM872" s="83" t="e">
        <f t="shared" si="2821"/>
        <v>#REF!</v>
      </c>
      <c r="CN872" s="83" t="e">
        <f t="shared" si="2821"/>
        <v>#REF!</v>
      </c>
      <c r="CO872" s="60"/>
      <c r="CP872" s="83" t="e">
        <f t="shared" si="2816"/>
        <v>#REF!</v>
      </c>
      <c r="CQ872" s="88" t="e">
        <f>CP872/CP871</f>
        <v>#REF!</v>
      </c>
    </row>
    <row r="873" spans="1:95" ht="10.5" customHeight="1" outlineLevel="1" x14ac:dyDescent="0.25">
      <c r="A873" s="70" t="str">
        <f t="shared" si="2811"/>
        <v>DespesaICMS</v>
      </c>
      <c r="B873" s="70" t="s">
        <v>53</v>
      </c>
      <c r="C873" s="70" t="s">
        <v>55</v>
      </c>
      <c r="D873" s="60" t="s">
        <v>55</v>
      </c>
      <c r="E873" s="60" t="e">
        <f>D869</f>
        <v>#REF!</v>
      </c>
      <c r="F873" s="60"/>
      <c r="G873" s="62">
        <v>0</v>
      </c>
      <c r="H873" s="60"/>
      <c r="I873" s="67" t="e">
        <f t="shared" ref="I873:T873" si="2822">((I871*$G873*--(AND($BF873=0,$BG873=0))+$BF873+I871*$BG873)*--(I$3&gt;=$BH873))*(1+$BJ873*--(I$3&gt;=$BK873))*--(IFERROR(MOD(MONTH(I$3),$BI873),0)=0)</f>
        <v>#REF!</v>
      </c>
      <c r="J873" s="67" t="e">
        <f t="shared" si="2822"/>
        <v>#REF!</v>
      </c>
      <c r="K873" s="67" t="e">
        <f t="shared" si="2822"/>
        <v>#REF!</v>
      </c>
      <c r="L873" s="67" t="e">
        <f t="shared" si="2822"/>
        <v>#REF!</v>
      </c>
      <c r="M873" s="67" t="e">
        <f t="shared" si="2822"/>
        <v>#REF!</v>
      </c>
      <c r="N873" s="67" t="e">
        <f t="shared" si="2822"/>
        <v>#REF!</v>
      </c>
      <c r="O873" s="67" t="e">
        <f t="shared" si="2822"/>
        <v>#REF!</v>
      </c>
      <c r="P873" s="67" t="e">
        <f t="shared" si="2822"/>
        <v>#REF!</v>
      </c>
      <c r="Q873" s="67" t="e">
        <f t="shared" si="2822"/>
        <v>#REF!</v>
      </c>
      <c r="R873" s="67" t="e">
        <f t="shared" si="2822"/>
        <v>#REF!</v>
      </c>
      <c r="S873" s="67" t="e">
        <f t="shared" si="2822"/>
        <v>#REF!</v>
      </c>
      <c r="T873" s="67" t="e">
        <f t="shared" si="2822"/>
        <v>#REF!</v>
      </c>
      <c r="U873" s="60"/>
      <c r="V873" s="87" t="e">
        <f t="shared" si="2812"/>
        <v>#REF!</v>
      </c>
      <c r="W873" s="62" t="e">
        <f>V873/V871</f>
        <v>#REF!</v>
      </c>
      <c r="X873" s="60"/>
      <c r="Y873" s="67" t="e">
        <f t="shared" ref="Y873:AJ873" si="2823">((Y878*$G873*--(AND($BF873=0,$BG873=0))+$BF873+Y878*$BG873)*--(Y$3&gt;=$BH873))*(1+$BJ873*--(Y$3&gt;=$BK873))*--(IFERROR(MOD(MONTH(Y$3),$BI873),0)=0)</f>
        <v>#REF!</v>
      </c>
      <c r="Z873" s="67" t="e">
        <f t="shared" si="2823"/>
        <v>#REF!</v>
      </c>
      <c r="AA873" s="67" t="e">
        <f t="shared" si="2823"/>
        <v>#REF!</v>
      </c>
      <c r="AB873" s="67" t="e">
        <f t="shared" si="2823"/>
        <v>#REF!</v>
      </c>
      <c r="AC873" s="67" t="e">
        <f t="shared" si="2823"/>
        <v>#REF!</v>
      </c>
      <c r="AD873" s="67" t="e">
        <f t="shared" si="2823"/>
        <v>#REF!</v>
      </c>
      <c r="AE873" s="67" t="e">
        <f t="shared" si="2823"/>
        <v>#REF!</v>
      </c>
      <c r="AF873" s="67" t="e">
        <f t="shared" si="2823"/>
        <v>#REF!</v>
      </c>
      <c r="AG873" s="67" t="e">
        <f t="shared" si="2823"/>
        <v>#REF!</v>
      </c>
      <c r="AH873" s="67" t="e">
        <f t="shared" si="2823"/>
        <v>#REF!</v>
      </c>
      <c r="AI873" s="67" t="e">
        <f t="shared" si="2823"/>
        <v>#REF!</v>
      </c>
      <c r="AJ873" s="67" t="e">
        <f t="shared" si="2823"/>
        <v>#REF!</v>
      </c>
      <c r="AK873" s="60"/>
      <c r="AL873" s="87" t="e">
        <f t="shared" si="2813"/>
        <v>#REF!</v>
      </c>
      <c r="AM873" s="62" t="e">
        <f>AL873/AL871</f>
        <v>#REF!</v>
      </c>
      <c r="AN873" s="60" t="e">
        <f>D869&amp;D873</f>
        <v>#REF!</v>
      </c>
      <c r="AO873" s="67" t="e">
        <f t="shared" ref="AO873:AZ873" si="2824">((AO878*$G873*--(AND($BF873=0,$BG873=0))+$BF873+AO878*$BG873)*--(AO$3&gt;=$BH873))*(1+$BJ873*--(AO$3&gt;=$BK873))*--(IFERROR(MOD(MONTH(AO$3),$BI873),0)=0)</f>
        <v>#REF!</v>
      </c>
      <c r="AP873" s="67" t="e">
        <f t="shared" si="2824"/>
        <v>#REF!</v>
      </c>
      <c r="AQ873" s="67" t="e">
        <f t="shared" si="2824"/>
        <v>#REF!</v>
      </c>
      <c r="AR873" s="67" t="e">
        <f t="shared" si="2824"/>
        <v>#REF!</v>
      </c>
      <c r="AS873" s="67" t="e">
        <f t="shared" si="2824"/>
        <v>#REF!</v>
      </c>
      <c r="AT873" s="67" t="e">
        <f t="shared" si="2824"/>
        <v>#REF!</v>
      </c>
      <c r="AU873" s="67" t="e">
        <f t="shared" si="2824"/>
        <v>#REF!</v>
      </c>
      <c r="AV873" s="67" t="e">
        <f t="shared" si="2824"/>
        <v>#REF!</v>
      </c>
      <c r="AW873" s="67" t="e">
        <f t="shared" si="2824"/>
        <v>#REF!</v>
      </c>
      <c r="AX873" s="67" t="e">
        <f t="shared" si="2824"/>
        <v>#REF!</v>
      </c>
      <c r="AY873" s="67" t="e">
        <f t="shared" si="2824"/>
        <v>#REF!</v>
      </c>
      <c r="AZ873" s="67" t="e">
        <f t="shared" si="2824"/>
        <v>#REF!</v>
      </c>
      <c r="BA873" s="60"/>
      <c r="BB873" s="87" t="e">
        <f t="shared" si="2814"/>
        <v>#REF!</v>
      </c>
      <c r="BC873" s="62" t="e">
        <f>BB873/BB871</f>
        <v>#REF!</v>
      </c>
      <c r="BD873" s="60"/>
      <c r="BE873" s="67"/>
      <c r="BF873" s="119"/>
      <c r="BG873" s="120" t="e">
        <f t="array" ref="BG873">INDEX(#REF!,MATCH($D869,#REF!,0),MATCH($D873,#REF!,0))</f>
        <v>#REF!</v>
      </c>
      <c r="BH873" s="121"/>
      <c r="BI873" s="121"/>
      <c r="BJ873" s="121"/>
      <c r="BK873" s="121"/>
      <c r="BL873" s="60"/>
      <c r="BM873" s="67" t="e">
        <f t="shared" ref="BM873:BX873" si="2825">((BM878*$G873*--(AND($BF873=0,$BG873=0))+$BF873+BM878*$BG873)*--(BM$3&gt;=$BH873))*(1+$BJ873*--(BM$3&gt;=$BK873))*--(IFERROR(MOD(MONTH(BM$3),$BI873),0)=0)</f>
        <v>#REF!</v>
      </c>
      <c r="BN873" s="67" t="e">
        <f t="shared" si="2825"/>
        <v>#REF!</v>
      </c>
      <c r="BO873" s="67" t="e">
        <f t="shared" si="2825"/>
        <v>#REF!</v>
      </c>
      <c r="BP873" s="67" t="e">
        <f t="shared" si="2825"/>
        <v>#REF!</v>
      </c>
      <c r="BQ873" s="67" t="e">
        <f t="shared" si="2825"/>
        <v>#REF!</v>
      </c>
      <c r="BR873" s="67" t="e">
        <f t="shared" si="2825"/>
        <v>#REF!</v>
      </c>
      <c r="BS873" s="67" t="e">
        <f t="shared" si="2825"/>
        <v>#REF!</v>
      </c>
      <c r="BT873" s="67" t="e">
        <f t="shared" si="2825"/>
        <v>#REF!</v>
      </c>
      <c r="BU873" s="67" t="e">
        <f t="shared" si="2825"/>
        <v>#REF!</v>
      </c>
      <c r="BV873" s="67" t="e">
        <f t="shared" si="2825"/>
        <v>#REF!</v>
      </c>
      <c r="BW873" s="67" t="e">
        <f t="shared" si="2825"/>
        <v>#REF!</v>
      </c>
      <c r="BX873" s="67" t="e">
        <f t="shared" si="2825"/>
        <v>#REF!</v>
      </c>
      <c r="BY873" s="60"/>
      <c r="BZ873" s="87" t="e">
        <f t="shared" si="2815"/>
        <v>#REF!</v>
      </c>
      <c r="CA873" s="62" t="e">
        <f>BZ873/BZ871</f>
        <v>#REF!</v>
      </c>
      <c r="CB873" s="60"/>
      <c r="CC873" s="67" t="e">
        <f t="shared" ref="CC873:CN873" si="2826">((CC878*$G873*--(AND($BF873=0,$BG873=0))+$BF873+CC878*$BG873)*--(CC$3&gt;=$BH873))*(1+$BJ873*--(CC$3&gt;=$BK873))*--(IFERROR(MOD(MONTH(CC$3),$BI873),0)=0)</f>
        <v>#REF!</v>
      </c>
      <c r="CD873" s="67" t="e">
        <f t="shared" si="2826"/>
        <v>#REF!</v>
      </c>
      <c r="CE873" s="67" t="e">
        <f t="shared" si="2826"/>
        <v>#REF!</v>
      </c>
      <c r="CF873" s="67" t="e">
        <f t="shared" si="2826"/>
        <v>#REF!</v>
      </c>
      <c r="CG873" s="67" t="e">
        <f t="shared" si="2826"/>
        <v>#REF!</v>
      </c>
      <c r="CH873" s="67" t="e">
        <f t="shared" si="2826"/>
        <v>#REF!</v>
      </c>
      <c r="CI873" s="67" t="e">
        <f t="shared" si="2826"/>
        <v>#REF!</v>
      </c>
      <c r="CJ873" s="67" t="e">
        <f t="shared" si="2826"/>
        <v>#REF!</v>
      </c>
      <c r="CK873" s="67" t="e">
        <f t="shared" si="2826"/>
        <v>#REF!</v>
      </c>
      <c r="CL873" s="67" t="e">
        <f t="shared" si="2826"/>
        <v>#REF!</v>
      </c>
      <c r="CM873" s="67" t="e">
        <f t="shared" si="2826"/>
        <v>#REF!</v>
      </c>
      <c r="CN873" s="67" t="e">
        <f t="shared" si="2826"/>
        <v>#REF!</v>
      </c>
      <c r="CO873" s="60"/>
      <c r="CP873" s="87" t="e">
        <f t="shared" si="2816"/>
        <v>#REF!</v>
      </c>
      <c r="CQ873" s="62" t="e">
        <f>CP873/CP871</f>
        <v>#REF!</v>
      </c>
    </row>
    <row r="874" spans="1:95" ht="10.5" customHeight="1" outlineLevel="1" x14ac:dyDescent="0.25">
      <c r="A874" s="70" t="str">
        <f t="shared" si="2811"/>
        <v>DespesaPIS/COFINS</v>
      </c>
      <c r="B874" s="70" t="s">
        <v>53</v>
      </c>
      <c r="C874" s="70" t="s">
        <v>56</v>
      </c>
      <c r="D874" s="60" t="s">
        <v>56</v>
      </c>
      <c r="E874" s="60" t="e">
        <f>D869</f>
        <v>#REF!</v>
      </c>
      <c r="F874" s="60"/>
      <c r="G874" s="62">
        <v>0</v>
      </c>
      <c r="H874" s="60"/>
      <c r="I874" s="67" t="e">
        <f t="shared" ref="I874:T874" si="2827">((I871*$G874*--(AND($BF874=0,$BG874=0))+$BF874+I871*$BG874)*--(I$3&gt;=$BH874))*(1+$BJ874*--(I$3&gt;=$BK874))*--(IFERROR(MOD(MONTH(I$3),$BI874),0)=0)</f>
        <v>#REF!</v>
      </c>
      <c r="J874" s="67" t="e">
        <f t="shared" si="2827"/>
        <v>#REF!</v>
      </c>
      <c r="K874" s="67" t="e">
        <f t="shared" si="2827"/>
        <v>#REF!</v>
      </c>
      <c r="L874" s="67" t="e">
        <f t="shared" si="2827"/>
        <v>#REF!</v>
      </c>
      <c r="M874" s="67" t="e">
        <f t="shared" si="2827"/>
        <v>#REF!</v>
      </c>
      <c r="N874" s="67" t="e">
        <f t="shared" si="2827"/>
        <v>#REF!</v>
      </c>
      <c r="O874" s="67" t="e">
        <f t="shared" si="2827"/>
        <v>#REF!</v>
      </c>
      <c r="P874" s="67" t="e">
        <f t="shared" si="2827"/>
        <v>#REF!</v>
      </c>
      <c r="Q874" s="67" t="e">
        <f t="shared" si="2827"/>
        <v>#REF!</v>
      </c>
      <c r="R874" s="67" t="e">
        <f t="shared" si="2827"/>
        <v>#REF!</v>
      </c>
      <c r="S874" s="67" t="e">
        <f t="shared" si="2827"/>
        <v>#REF!</v>
      </c>
      <c r="T874" s="67" t="e">
        <f t="shared" si="2827"/>
        <v>#REF!</v>
      </c>
      <c r="U874" s="60"/>
      <c r="V874" s="87" t="e">
        <f t="shared" si="2812"/>
        <v>#REF!</v>
      </c>
      <c r="W874" s="62" t="e">
        <f>V874/V871</f>
        <v>#REF!</v>
      </c>
      <c r="X874" s="60"/>
      <c r="Y874" s="67" t="e">
        <f t="shared" ref="Y874:AJ874" si="2828">((Y871*$G874*--(AND($BF874=0,$BG874=0))+$BF874+Y871*$BG874)*--(Y$3&gt;=$BH874))*(1+$BJ874*--(Y$3&gt;=$BK874))*--(IFERROR(MOD(MONTH(Y$3),$BI874),0)=0)</f>
        <v>#REF!</v>
      </c>
      <c r="Z874" s="67" t="e">
        <f t="shared" si="2828"/>
        <v>#REF!</v>
      </c>
      <c r="AA874" s="67" t="e">
        <f t="shared" si="2828"/>
        <v>#REF!</v>
      </c>
      <c r="AB874" s="67" t="e">
        <f t="shared" si="2828"/>
        <v>#REF!</v>
      </c>
      <c r="AC874" s="67" t="e">
        <f t="shared" si="2828"/>
        <v>#REF!</v>
      </c>
      <c r="AD874" s="67" t="e">
        <f t="shared" si="2828"/>
        <v>#REF!</v>
      </c>
      <c r="AE874" s="67" t="e">
        <f t="shared" si="2828"/>
        <v>#REF!</v>
      </c>
      <c r="AF874" s="67" t="e">
        <f t="shared" si="2828"/>
        <v>#REF!</v>
      </c>
      <c r="AG874" s="67" t="e">
        <f t="shared" si="2828"/>
        <v>#REF!</v>
      </c>
      <c r="AH874" s="67" t="e">
        <f t="shared" si="2828"/>
        <v>#REF!</v>
      </c>
      <c r="AI874" s="67" t="e">
        <f t="shared" si="2828"/>
        <v>#REF!</v>
      </c>
      <c r="AJ874" s="67" t="e">
        <f t="shared" si="2828"/>
        <v>#REF!</v>
      </c>
      <c r="AK874" s="60"/>
      <c r="AL874" s="87" t="e">
        <f t="shared" si="2813"/>
        <v>#REF!</v>
      </c>
      <c r="AM874" s="62" t="e">
        <f>AL874/AL871</f>
        <v>#REF!</v>
      </c>
      <c r="AN874" s="60" t="e">
        <f>D869&amp;D874</f>
        <v>#REF!</v>
      </c>
      <c r="AO874" s="67" t="e">
        <f t="shared" ref="AO874:AZ874" si="2829">((AO871*$G874*--(AND($BF874=0,$BG874=0))+$BF874+AO871*$BG874)*--(AO$3&gt;=$BH874))*(1+$BJ874*--(AO$3&gt;=$BK874))*--(IFERROR(MOD(MONTH(AO$3),$BI874),0)=0)</f>
        <v>#REF!</v>
      </c>
      <c r="AP874" s="67" t="e">
        <f t="shared" si="2829"/>
        <v>#REF!</v>
      </c>
      <c r="AQ874" s="67" t="e">
        <f t="shared" si="2829"/>
        <v>#REF!</v>
      </c>
      <c r="AR874" s="67" t="e">
        <f t="shared" si="2829"/>
        <v>#REF!</v>
      </c>
      <c r="AS874" s="67" t="e">
        <f t="shared" si="2829"/>
        <v>#REF!</v>
      </c>
      <c r="AT874" s="67" t="e">
        <f t="shared" si="2829"/>
        <v>#REF!</v>
      </c>
      <c r="AU874" s="67" t="e">
        <f t="shared" si="2829"/>
        <v>#REF!</v>
      </c>
      <c r="AV874" s="67" t="e">
        <f t="shared" si="2829"/>
        <v>#REF!</v>
      </c>
      <c r="AW874" s="67" t="e">
        <f t="shared" si="2829"/>
        <v>#REF!</v>
      </c>
      <c r="AX874" s="67" t="e">
        <f t="shared" si="2829"/>
        <v>#REF!</v>
      </c>
      <c r="AY874" s="67" t="e">
        <f t="shared" si="2829"/>
        <v>#REF!</v>
      </c>
      <c r="AZ874" s="67" t="e">
        <f t="shared" si="2829"/>
        <v>#REF!</v>
      </c>
      <c r="BA874" s="60"/>
      <c r="BB874" s="87" t="e">
        <f t="shared" si="2814"/>
        <v>#REF!</v>
      </c>
      <c r="BC874" s="62" t="e">
        <f>BB874/BB871</f>
        <v>#REF!</v>
      </c>
      <c r="BD874" s="60"/>
      <c r="BE874" s="67"/>
      <c r="BF874" s="119"/>
      <c r="BG874" s="119"/>
      <c r="BH874" s="121"/>
      <c r="BI874" s="121"/>
      <c r="BJ874" s="121"/>
      <c r="BK874" s="121"/>
      <c r="BL874" s="60"/>
      <c r="BM874" s="67" t="e">
        <f t="shared" ref="BM874:BX874" si="2830">((BM871*$G874*--(AND($BF874=0,$BG874=0))+$BF874+BM871*$BG874)*--(BM$3&gt;=$BH874))*(1+$BJ874*--(BM$3&gt;=$BK874))*--(IFERROR(MOD(MONTH(BM$3),$BI874),0)=0)</f>
        <v>#REF!</v>
      </c>
      <c r="BN874" s="67" t="e">
        <f t="shared" si="2830"/>
        <v>#REF!</v>
      </c>
      <c r="BO874" s="67" t="e">
        <f t="shared" si="2830"/>
        <v>#REF!</v>
      </c>
      <c r="BP874" s="67" t="e">
        <f t="shared" si="2830"/>
        <v>#REF!</v>
      </c>
      <c r="BQ874" s="67" t="e">
        <f t="shared" si="2830"/>
        <v>#REF!</v>
      </c>
      <c r="BR874" s="67" t="e">
        <f t="shared" si="2830"/>
        <v>#REF!</v>
      </c>
      <c r="BS874" s="67" t="e">
        <f t="shared" si="2830"/>
        <v>#REF!</v>
      </c>
      <c r="BT874" s="67" t="e">
        <f t="shared" si="2830"/>
        <v>#REF!</v>
      </c>
      <c r="BU874" s="67" t="e">
        <f t="shared" si="2830"/>
        <v>#REF!</v>
      </c>
      <c r="BV874" s="67" t="e">
        <f t="shared" si="2830"/>
        <v>#REF!</v>
      </c>
      <c r="BW874" s="67" t="e">
        <f t="shared" si="2830"/>
        <v>#REF!</v>
      </c>
      <c r="BX874" s="67" t="e">
        <f t="shared" si="2830"/>
        <v>#REF!</v>
      </c>
      <c r="BY874" s="60"/>
      <c r="BZ874" s="87" t="e">
        <f t="shared" si="2815"/>
        <v>#REF!</v>
      </c>
      <c r="CA874" s="62" t="e">
        <f>BZ874/BZ871</f>
        <v>#REF!</v>
      </c>
      <c r="CB874" s="60"/>
      <c r="CC874" s="67" t="e">
        <f t="shared" ref="CC874:CN874" si="2831">((CC871*$G874*--(AND($BF874=0,$BG874=0))+$BF874+CC871*$BG874)*--(CC$3&gt;=$BH874))*(1+$BJ874*--(CC$3&gt;=$BK874))*--(IFERROR(MOD(MONTH(CC$3),$BI874),0)=0)</f>
        <v>#REF!</v>
      </c>
      <c r="CD874" s="67" t="e">
        <f t="shared" si="2831"/>
        <v>#REF!</v>
      </c>
      <c r="CE874" s="67" t="e">
        <f t="shared" si="2831"/>
        <v>#REF!</v>
      </c>
      <c r="CF874" s="67" t="e">
        <f t="shared" si="2831"/>
        <v>#REF!</v>
      </c>
      <c r="CG874" s="67" t="e">
        <f t="shared" si="2831"/>
        <v>#REF!</v>
      </c>
      <c r="CH874" s="67" t="e">
        <f t="shared" si="2831"/>
        <v>#REF!</v>
      </c>
      <c r="CI874" s="67" t="e">
        <f t="shared" si="2831"/>
        <v>#REF!</v>
      </c>
      <c r="CJ874" s="67" t="e">
        <f t="shared" si="2831"/>
        <v>#REF!</v>
      </c>
      <c r="CK874" s="67" t="e">
        <f t="shared" si="2831"/>
        <v>#REF!</v>
      </c>
      <c r="CL874" s="67" t="e">
        <f t="shared" si="2831"/>
        <v>#REF!</v>
      </c>
      <c r="CM874" s="67" t="e">
        <f t="shared" si="2831"/>
        <v>#REF!</v>
      </c>
      <c r="CN874" s="67" t="e">
        <f t="shared" si="2831"/>
        <v>#REF!</v>
      </c>
      <c r="CO874" s="60"/>
      <c r="CP874" s="87" t="e">
        <f t="shared" si="2816"/>
        <v>#REF!</v>
      </c>
      <c r="CQ874" s="62" t="e">
        <f>CP874/CP871</f>
        <v>#REF!</v>
      </c>
    </row>
    <row r="875" spans="1:95" ht="10.5" customHeight="1" outlineLevel="1" x14ac:dyDescent="0.25">
      <c r="A875" s="70" t="str">
        <f t="shared" si="2811"/>
        <v>DespesaDIFAL + FCP</v>
      </c>
      <c r="B875" s="70" t="s">
        <v>53</v>
      </c>
      <c r="C875" s="70" t="s">
        <v>251</v>
      </c>
      <c r="D875" s="60" t="s">
        <v>57</v>
      </c>
      <c r="E875" s="60" t="e">
        <f>D869</f>
        <v>#REF!</v>
      </c>
      <c r="F875" s="60"/>
      <c r="G875" s="62">
        <v>0</v>
      </c>
      <c r="H875" s="60"/>
      <c r="I875" s="67" t="e">
        <f t="shared" ref="I875:T875" si="2832">((I871*$G875*--(AND($BF875=0,$BG875=0))+$BF875+I871*$BG875)*--(I$3&gt;=$BH875))*(1+$BJ875*--(I$3&gt;=$BK875))*--(IFERROR(MOD(MONTH(I$3),$BI875),0)=0)</f>
        <v>#REF!</v>
      </c>
      <c r="J875" s="67" t="e">
        <f t="shared" si="2832"/>
        <v>#REF!</v>
      </c>
      <c r="K875" s="67" t="e">
        <f t="shared" si="2832"/>
        <v>#REF!</v>
      </c>
      <c r="L875" s="67" t="e">
        <f t="shared" si="2832"/>
        <v>#REF!</v>
      </c>
      <c r="M875" s="67" t="e">
        <f t="shared" si="2832"/>
        <v>#REF!</v>
      </c>
      <c r="N875" s="67" t="e">
        <f t="shared" si="2832"/>
        <v>#REF!</v>
      </c>
      <c r="O875" s="67" t="e">
        <f t="shared" si="2832"/>
        <v>#REF!</v>
      </c>
      <c r="P875" s="67" t="e">
        <f t="shared" si="2832"/>
        <v>#REF!</v>
      </c>
      <c r="Q875" s="67" t="e">
        <f t="shared" si="2832"/>
        <v>#REF!</v>
      </c>
      <c r="R875" s="67" t="e">
        <f t="shared" si="2832"/>
        <v>#REF!</v>
      </c>
      <c r="S875" s="67" t="e">
        <f t="shared" si="2832"/>
        <v>#REF!</v>
      </c>
      <c r="T875" s="67" t="e">
        <f t="shared" si="2832"/>
        <v>#REF!</v>
      </c>
      <c r="U875" s="60"/>
      <c r="V875" s="87" t="e">
        <f t="shared" si="2812"/>
        <v>#REF!</v>
      </c>
      <c r="W875" s="62" t="e">
        <f>V875/V871</f>
        <v>#REF!</v>
      </c>
      <c r="X875" s="60"/>
      <c r="Y875" s="67" t="e">
        <f t="shared" ref="Y875:AJ875" si="2833">((Y871*$G875*--(AND($BF875=0,$BG875=0))+$BF875+Y871*$BG875)*--(Y$3&gt;=$BH875))*(1+$BJ875*--(Y$3&gt;=$BK875))*--(IFERROR(MOD(MONTH(Y$3),$BI875),0)=0)</f>
        <v>#REF!</v>
      </c>
      <c r="Z875" s="67" t="e">
        <f t="shared" si="2833"/>
        <v>#REF!</v>
      </c>
      <c r="AA875" s="67" t="e">
        <f t="shared" si="2833"/>
        <v>#REF!</v>
      </c>
      <c r="AB875" s="67" t="e">
        <f t="shared" si="2833"/>
        <v>#REF!</v>
      </c>
      <c r="AC875" s="67" t="e">
        <f t="shared" si="2833"/>
        <v>#REF!</v>
      </c>
      <c r="AD875" s="67" t="e">
        <f t="shared" si="2833"/>
        <v>#REF!</v>
      </c>
      <c r="AE875" s="67" t="e">
        <f t="shared" si="2833"/>
        <v>#REF!</v>
      </c>
      <c r="AF875" s="67" t="e">
        <f t="shared" si="2833"/>
        <v>#REF!</v>
      </c>
      <c r="AG875" s="67" t="e">
        <f t="shared" si="2833"/>
        <v>#REF!</v>
      </c>
      <c r="AH875" s="67" t="e">
        <f t="shared" si="2833"/>
        <v>#REF!</v>
      </c>
      <c r="AI875" s="67" t="e">
        <f t="shared" si="2833"/>
        <v>#REF!</v>
      </c>
      <c r="AJ875" s="67" t="e">
        <f t="shared" si="2833"/>
        <v>#REF!</v>
      </c>
      <c r="AK875" s="60"/>
      <c r="AL875" s="87" t="e">
        <f t="shared" si="2813"/>
        <v>#REF!</v>
      </c>
      <c r="AM875" s="62" t="e">
        <f>AL875/AL871</f>
        <v>#REF!</v>
      </c>
      <c r="AN875" s="60" t="e">
        <f>D869&amp;D875</f>
        <v>#REF!</v>
      </c>
      <c r="AO875" s="67" t="e">
        <f t="shared" ref="AO875:AZ875" si="2834">((AO871*$G875*--(AND($BF875=0,$BG875=0))+$BF875+AO871*$BG875)*--(AO$3&gt;=$BH875))*(1+$BJ875*--(AO$3&gt;=$BK875))*--(IFERROR(MOD(MONTH(AO$3),$BI875),0)=0)</f>
        <v>#REF!</v>
      </c>
      <c r="AP875" s="67" t="e">
        <f t="shared" si="2834"/>
        <v>#REF!</v>
      </c>
      <c r="AQ875" s="67" t="e">
        <f t="shared" si="2834"/>
        <v>#REF!</v>
      </c>
      <c r="AR875" s="67" t="e">
        <f t="shared" si="2834"/>
        <v>#REF!</v>
      </c>
      <c r="AS875" s="67" t="e">
        <f t="shared" si="2834"/>
        <v>#REF!</v>
      </c>
      <c r="AT875" s="67" t="e">
        <f t="shared" si="2834"/>
        <v>#REF!</v>
      </c>
      <c r="AU875" s="67" t="e">
        <f t="shared" si="2834"/>
        <v>#REF!</v>
      </c>
      <c r="AV875" s="67" t="e">
        <f t="shared" si="2834"/>
        <v>#REF!</v>
      </c>
      <c r="AW875" s="67" t="e">
        <f t="shared" si="2834"/>
        <v>#REF!</v>
      </c>
      <c r="AX875" s="67" t="e">
        <f t="shared" si="2834"/>
        <v>#REF!</v>
      </c>
      <c r="AY875" s="67" t="e">
        <f t="shared" si="2834"/>
        <v>#REF!</v>
      </c>
      <c r="AZ875" s="67" t="e">
        <f t="shared" si="2834"/>
        <v>#REF!</v>
      </c>
      <c r="BA875" s="60"/>
      <c r="BB875" s="87" t="e">
        <f t="shared" si="2814"/>
        <v>#REF!</v>
      </c>
      <c r="BC875" s="62" t="e">
        <f>BB875/BB871</f>
        <v>#REF!</v>
      </c>
      <c r="BD875" s="60"/>
      <c r="BE875" s="67"/>
      <c r="BF875" s="119"/>
      <c r="BG875" s="119"/>
      <c r="BH875" s="121"/>
      <c r="BI875" s="121"/>
      <c r="BJ875" s="121"/>
      <c r="BK875" s="121"/>
      <c r="BL875" s="60"/>
      <c r="BM875" s="67" t="e">
        <f t="shared" ref="BM875:BX875" si="2835">((BM871*$G875*--(AND($BF875=0,$BG875=0))+$BF875+BM871*$BG875)*--(BM$3&gt;=$BH875))*(1+$BJ875*--(BM$3&gt;=$BK875))*--(IFERROR(MOD(MONTH(BM$3),$BI875),0)=0)</f>
        <v>#REF!</v>
      </c>
      <c r="BN875" s="67" t="e">
        <f t="shared" si="2835"/>
        <v>#REF!</v>
      </c>
      <c r="BO875" s="67" t="e">
        <f t="shared" si="2835"/>
        <v>#REF!</v>
      </c>
      <c r="BP875" s="67" t="e">
        <f t="shared" si="2835"/>
        <v>#REF!</v>
      </c>
      <c r="BQ875" s="67" t="e">
        <f t="shared" si="2835"/>
        <v>#REF!</v>
      </c>
      <c r="BR875" s="67" t="e">
        <f t="shared" si="2835"/>
        <v>#REF!</v>
      </c>
      <c r="BS875" s="67" t="e">
        <f t="shared" si="2835"/>
        <v>#REF!</v>
      </c>
      <c r="BT875" s="67" t="e">
        <f t="shared" si="2835"/>
        <v>#REF!</v>
      </c>
      <c r="BU875" s="67" t="e">
        <f t="shared" si="2835"/>
        <v>#REF!</v>
      </c>
      <c r="BV875" s="67" t="e">
        <f t="shared" si="2835"/>
        <v>#REF!</v>
      </c>
      <c r="BW875" s="67" t="e">
        <f t="shared" si="2835"/>
        <v>#REF!</v>
      </c>
      <c r="BX875" s="67" t="e">
        <f t="shared" si="2835"/>
        <v>#REF!</v>
      </c>
      <c r="BY875" s="60"/>
      <c r="BZ875" s="87" t="e">
        <f t="shared" si="2815"/>
        <v>#REF!</v>
      </c>
      <c r="CA875" s="62" t="e">
        <f>BZ875/BZ871</f>
        <v>#REF!</v>
      </c>
      <c r="CB875" s="60"/>
      <c r="CC875" s="67" t="e">
        <f t="shared" ref="CC875:CN875" si="2836">((CC871*$G875*--(AND($BF875=0,$BG875=0))+$BF875+CC871*$BG875)*--(CC$3&gt;=$BH875))*(1+$BJ875*--(CC$3&gt;=$BK875))*--(IFERROR(MOD(MONTH(CC$3),$BI875),0)=0)</f>
        <v>#REF!</v>
      </c>
      <c r="CD875" s="67" t="e">
        <f t="shared" si="2836"/>
        <v>#REF!</v>
      </c>
      <c r="CE875" s="67" t="e">
        <f t="shared" si="2836"/>
        <v>#REF!</v>
      </c>
      <c r="CF875" s="67" t="e">
        <f t="shared" si="2836"/>
        <v>#REF!</v>
      </c>
      <c r="CG875" s="67" t="e">
        <f t="shared" si="2836"/>
        <v>#REF!</v>
      </c>
      <c r="CH875" s="67" t="e">
        <f t="shared" si="2836"/>
        <v>#REF!</v>
      </c>
      <c r="CI875" s="67" t="e">
        <f t="shared" si="2836"/>
        <v>#REF!</v>
      </c>
      <c r="CJ875" s="67" t="e">
        <f t="shared" si="2836"/>
        <v>#REF!</v>
      </c>
      <c r="CK875" s="67" t="e">
        <f t="shared" si="2836"/>
        <v>#REF!</v>
      </c>
      <c r="CL875" s="67" t="e">
        <f t="shared" si="2836"/>
        <v>#REF!</v>
      </c>
      <c r="CM875" s="67" t="e">
        <f t="shared" si="2836"/>
        <v>#REF!</v>
      </c>
      <c r="CN875" s="67" t="e">
        <f t="shared" si="2836"/>
        <v>#REF!</v>
      </c>
      <c r="CO875" s="60"/>
      <c r="CP875" s="87" t="e">
        <f t="shared" si="2816"/>
        <v>#REF!</v>
      </c>
      <c r="CQ875" s="62" t="e">
        <f>CP875/CP871</f>
        <v>#REF!</v>
      </c>
    </row>
    <row r="876" spans="1:95" ht="10.5" customHeight="1" x14ac:dyDescent="0.25">
      <c r="A876" s="70" t="str">
        <f t="shared" si="2811"/>
        <v>DespesaReceita líquida</v>
      </c>
      <c r="B876" s="70" t="s">
        <v>53</v>
      </c>
      <c r="C876" s="70"/>
      <c r="D876" s="3" t="s">
        <v>1</v>
      </c>
      <c r="E876" s="3" t="e">
        <f>D869</f>
        <v>#REF!</v>
      </c>
      <c r="F876" s="60"/>
      <c r="G876" s="6">
        <v>0.99365889656175732</v>
      </c>
      <c r="H876" s="60"/>
      <c r="I876" s="4" t="e">
        <f t="shared" ref="I876:T876" si="2837">I871+I872</f>
        <v>#REF!</v>
      </c>
      <c r="J876" s="4" t="e">
        <f t="shared" si="2837"/>
        <v>#REF!</v>
      </c>
      <c r="K876" s="4" t="e">
        <f t="shared" si="2837"/>
        <v>#REF!</v>
      </c>
      <c r="L876" s="4" t="e">
        <f t="shared" si="2837"/>
        <v>#REF!</v>
      </c>
      <c r="M876" s="4" t="e">
        <f t="shared" si="2837"/>
        <v>#REF!</v>
      </c>
      <c r="N876" s="4" t="e">
        <f t="shared" si="2837"/>
        <v>#REF!</v>
      </c>
      <c r="O876" s="4" t="e">
        <f t="shared" si="2837"/>
        <v>#REF!</v>
      </c>
      <c r="P876" s="4" t="e">
        <f t="shared" si="2837"/>
        <v>#REF!</v>
      </c>
      <c r="Q876" s="4" t="e">
        <f t="shared" si="2837"/>
        <v>#REF!</v>
      </c>
      <c r="R876" s="4" t="e">
        <f t="shared" si="2837"/>
        <v>#REF!</v>
      </c>
      <c r="S876" s="4" t="e">
        <f t="shared" si="2837"/>
        <v>#REF!</v>
      </c>
      <c r="T876" s="4" t="e">
        <f t="shared" si="2837"/>
        <v>#REF!</v>
      </c>
      <c r="U876" s="60"/>
      <c r="V876" s="4" t="e">
        <f t="shared" si="2812"/>
        <v>#REF!</v>
      </c>
      <c r="W876" s="6" t="e">
        <f>V876/V871</f>
        <v>#REF!</v>
      </c>
      <c r="X876" s="60"/>
      <c r="Y876" s="4" t="e">
        <f t="shared" ref="Y876:AJ876" si="2838">Y871+Y872</f>
        <v>#REF!</v>
      </c>
      <c r="Z876" s="4" t="e">
        <f t="shared" si="2838"/>
        <v>#REF!</v>
      </c>
      <c r="AA876" s="4" t="e">
        <f t="shared" si="2838"/>
        <v>#REF!</v>
      </c>
      <c r="AB876" s="4" t="e">
        <f t="shared" si="2838"/>
        <v>#REF!</v>
      </c>
      <c r="AC876" s="4" t="e">
        <f t="shared" si="2838"/>
        <v>#REF!</v>
      </c>
      <c r="AD876" s="4" t="e">
        <f t="shared" si="2838"/>
        <v>#REF!</v>
      </c>
      <c r="AE876" s="4" t="e">
        <f t="shared" si="2838"/>
        <v>#REF!</v>
      </c>
      <c r="AF876" s="4" t="e">
        <f t="shared" si="2838"/>
        <v>#REF!</v>
      </c>
      <c r="AG876" s="4" t="e">
        <f t="shared" si="2838"/>
        <v>#REF!</v>
      </c>
      <c r="AH876" s="4" t="e">
        <f t="shared" si="2838"/>
        <v>#REF!</v>
      </c>
      <c r="AI876" s="4" t="e">
        <f t="shared" si="2838"/>
        <v>#REF!</v>
      </c>
      <c r="AJ876" s="4" t="e">
        <f t="shared" si="2838"/>
        <v>#REF!</v>
      </c>
      <c r="AK876" s="60"/>
      <c r="AL876" s="4" t="e">
        <f t="shared" si="2813"/>
        <v>#REF!</v>
      </c>
      <c r="AM876" s="6" t="e">
        <f>AL876/AL871</f>
        <v>#REF!</v>
      </c>
      <c r="AN876" s="60" t="e">
        <f>D869&amp;D876</f>
        <v>#REF!</v>
      </c>
      <c r="AO876" s="4" t="e">
        <f t="shared" ref="AO876:AZ876" si="2839">AO871+AO872</f>
        <v>#REF!</v>
      </c>
      <c r="AP876" s="4" t="e">
        <f t="shared" si="2839"/>
        <v>#REF!</v>
      </c>
      <c r="AQ876" s="4" t="e">
        <f t="shared" si="2839"/>
        <v>#REF!</v>
      </c>
      <c r="AR876" s="4" t="e">
        <f t="shared" si="2839"/>
        <v>#REF!</v>
      </c>
      <c r="AS876" s="4" t="e">
        <f t="shared" si="2839"/>
        <v>#REF!</v>
      </c>
      <c r="AT876" s="4" t="e">
        <f t="shared" si="2839"/>
        <v>#REF!</v>
      </c>
      <c r="AU876" s="4" t="e">
        <f t="shared" si="2839"/>
        <v>#REF!</v>
      </c>
      <c r="AV876" s="4" t="e">
        <f t="shared" si="2839"/>
        <v>#REF!</v>
      </c>
      <c r="AW876" s="4" t="e">
        <f t="shared" si="2839"/>
        <v>#REF!</v>
      </c>
      <c r="AX876" s="4" t="e">
        <f t="shared" si="2839"/>
        <v>#REF!</v>
      </c>
      <c r="AY876" s="4" t="e">
        <f t="shared" si="2839"/>
        <v>#REF!</v>
      </c>
      <c r="AZ876" s="4" t="e">
        <f t="shared" si="2839"/>
        <v>#REF!</v>
      </c>
      <c r="BA876" s="60"/>
      <c r="BB876" s="4" t="e">
        <f t="shared" si="2814"/>
        <v>#REF!</v>
      </c>
      <c r="BC876" s="6" t="e">
        <f>BB876/BB871</f>
        <v>#REF!</v>
      </c>
      <c r="BD876" s="60"/>
      <c r="BE876" s="4"/>
      <c r="BF876" s="102"/>
      <c r="BG876" s="102"/>
      <c r="BH876" s="103"/>
      <c r="BI876" s="103"/>
      <c r="BJ876" s="103"/>
      <c r="BK876" s="103"/>
      <c r="BL876" s="60"/>
      <c r="BM876" s="4" t="e">
        <f t="shared" ref="BM876:BX876" si="2840">BM871+BM872</f>
        <v>#REF!</v>
      </c>
      <c r="BN876" s="4" t="e">
        <f t="shared" si="2840"/>
        <v>#REF!</v>
      </c>
      <c r="BO876" s="4" t="e">
        <f t="shared" si="2840"/>
        <v>#REF!</v>
      </c>
      <c r="BP876" s="4" t="e">
        <f t="shared" si="2840"/>
        <v>#REF!</v>
      </c>
      <c r="BQ876" s="4" t="e">
        <f t="shared" si="2840"/>
        <v>#REF!</v>
      </c>
      <c r="BR876" s="4" t="e">
        <f t="shared" si="2840"/>
        <v>#REF!</v>
      </c>
      <c r="BS876" s="4" t="e">
        <f t="shared" si="2840"/>
        <v>#REF!</v>
      </c>
      <c r="BT876" s="4" t="e">
        <f t="shared" si="2840"/>
        <v>#REF!</v>
      </c>
      <c r="BU876" s="4" t="e">
        <f t="shared" si="2840"/>
        <v>#REF!</v>
      </c>
      <c r="BV876" s="4" t="e">
        <f t="shared" si="2840"/>
        <v>#REF!</v>
      </c>
      <c r="BW876" s="4" t="e">
        <f t="shared" si="2840"/>
        <v>#REF!</v>
      </c>
      <c r="BX876" s="4" t="e">
        <f t="shared" si="2840"/>
        <v>#REF!</v>
      </c>
      <c r="BY876" s="60"/>
      <c r="BZ876" s="4" t="e">
        <f t="shared" si="2815"/>
        <v>#REF!</v>
      </c>
      <c r="CA876" s="6" t="e">
        <f>BZ876/BZ871</f>
        <v>#REF!</v>
      </c>
      <c r="CB876" s="60"/>
      <c r="CC876" s="4" t="e">
        <f t="shared" ref="CC876:CN876" si="2841">CC871+CC872</f>
        <v>#REF!</v>
      </c>
      <c r="CD876" s="4" t="e">
        <f t="shared" si="2841"/>
        <v>#REF!</v>
      </c>
      <c r="CE876" s="4" t="e">
        <f t="shared" si="2841"/>
        <v>#REF!</v>
      </c>
      <c r="CF876" s="4" t="e">
        <f t="shared" si="2841"/>
        <v>#REF!</v>
      </c>
      <c r="CG876" s="4" t="e">
        <f t="shared" si="2841"/>
        <v>#REF!</v>
      </c>
      <c r="CH876" s="4" t="e">
        <f t="shared" si="2841"/>
        <v>#REF!</v>
      </c>
      <c r="CI876" s="4" t="e">
        <f t="shared" si="2841"/>
        <v>#REF!</v>
      </c>
      <c r="CJ876" s="4" t="e">
        <f t="shared" si="2841"/>
        <v>#REF!</v>
      </c>
      <c r="CK876" s="4" t="e">
        <f t="shared" si="2841"/>
        <v>#REF!</v>
      </c>
      <c r="CL876" s="4" t="e">
        <f t="shared" si="2841"/>
        <v>#REF!</v>
      </c>
      <c r="CM876" s="4" t="e">
        <f t="shared" si="2841"/>
        <v>#REF!</v>
      </c>
      <c r="CN876" s="4" t="e">
        <f t="shared" si="2841"/>
        <v>#REF!</v>
      </c>
      <c r="CO876" s="60"/>
      <c r="CP876" s="4" t="e">
        <f t="shared" si="2816"/>
        <v>#REF!</v>
      </c>
      <c r="CQ876" s="6" t="e">
        <f>CP876/CP871</f>
        <v>#REF!</v>
      </c>
    </row>
    <row r="877" spans="1:95" ht="10.5" customHeight="1" x14ac:dyDescent="0.25">
      <c r="A877" s="70" t="str">
        <f t="shared" si="2811"/>
        <v>DespesaCMV</v>
      </c>
      <c r="B877" s="70" t="s">
        <v>53</v>
      </c>
      <c r="C877" s="70"/>
      <c r="D877" s="81" t="s">
        <v>58</v>
      </c>
      <c r="E877" s="81" t="e">
        <f>D869</f>
        <v>#REF!</v>
      </c>
      <c r="F877" s="60"/>
      <c r="G877" s="88">
        <v>-0.2100861864968902</v>
      </c>
      <c r="H877" s="60"/>
      <c r="I877" s="83" t="e">
        <f t="shared" ref="I877:T877" si="2842">SUM(I878:I881)</f>
        <v>#REF!</v>
      </c>
      <c r="J877" s="83" t="e">
        <f t="shared" si="2842"/>
        <v>#REF!</v>
      </c>
      <c r="K877" s="83" t="e">
        <f t="shared" si="2842"/>
        <v>#REF!</v>
      </c>
      <c r="L877" s="83" t="e">
        <f t="shared" si="2842"/>
        <v>#REF!</v>
      </c>
      <c r="M877" s="83" t="e">
        <f t="shared" si="2842"/>
        <v>#REF!</v>
      </c>
      <c r="N877" s="83" t="e">
        <f t="shared" si="2842"/>
        <v>#REF!</v>
      </c>
      <c r="O877" s="83" t="e">
        <f t="shared" si="2842"/>
        <v>#REF!</v>
      </c>
      <c r="P877" s="83" t="e">
        <f t="shared" si="2842"/>
        <v>#REF!</v>
      </c>
      <c r="Q877" s="83" t="e">
        <f t="shared" si="2842"/>
        <v>#REF!</v>
      </c>
      <c r="R877" s="83" t="e">
        <f t="shared" si="2842"/>
        <v>#REF!</v>
      </c>
      <c r="S877" s="83" t="e">
        <f t="shared" si="2842"/>
        <v>#REF!</v>
      </c>
      <c r="T877" s="83" t="e">
        <f t="shared" si="2842"/>
        <v>#REF!</v>
      </c>
      <c r="U877" s="60"/>
      <c r="V877" s="83" t="e">
        <f t="shared" si="2812"/>
        <v>#REF!</v>
      </c>
      <c r="W877" s="88" t="e">
        <f>V877/V871</f>
        <v>#REF!</v>
      </c>
      <c r="X877" s="60"/>
      <c r="Y877" s="83" t="e">
        <f t="shared" ref="Y877:AJ877" si="2843">SUM(Y878:Y881)</f>
        <v>#REF!</v>
      </c>
      <c r="Z877" s="83" t="e">
        <f t="shared" si="2843"/>
        <v>#REF!</v>
      </c>
      <c r="AA877" s="83" t="e">
        <f t="shared" si="2843"/>
        <v>#REF!</v>
      </c>
      <c r="AB877" s="83" t="e">
        <f t="shared" si="2843"/>
        <v>#REF!</v>
      </c>
      <c r="AC877" s="83" t="e">
        <f t="shared" si="2843"/>
        <v>#REF!</v>
      </c>
      <c r="AD877" s="83" t="e">
        <f t="shared" si="2843"/>
        <v>#REF!</v>
      </c>
      <c r="AE877" s="83" t="e">
        <f t="shared" si="2843"/>
        <v>#REF!</v>
      </c>
      <c r="AF877" s="83" t="e">
        <f t="shared" si="2843"/>
        <v>#REF!</v>
      </c>
      <c r="AG877" s="83" t="e">
        <f t="shared" si="2843"/>
        <v>#REF!</v>
      </c>
      <c r="AH877" s="83" t="e">
        <f t="shared" si="2843"/>
        <v>#REF!</v>
      </c>
      <c r="AI877" s="83" t="e">
        <f t="shared" si="2843"/>
        <v>#REF!</v>
      </c>
      <c r="AJ877" s="83" t="e">
        <f t="shared" si="2843"/>
        <v>#REF!</v>
      </c>
      <c r="AK877" s="60"/>
      <c r="AL877" s="83" t="e">
        <f t="shared" si="2813"/>
        <v>#REF!</v>
      </c>
      <c r="AM877" s="88" t="e">
        <f>AL877/AL871</f>
        <v>#REF!</v>
      </c>
      <c r="AN877" s="60" t="e">
        <f>D869&amp;D877</f>
        <v>#REF!</v>
      </c>
      <c r="AO877" s="83" t="e">
        <f t="shared" ref="AO877:AZ877" si="2844">SUM(AO878:AO881)</f>
        <v>#REF!</v>
      </c>
      <c r="AP877" s="83" t="e">
        <f t="shared" si="2844"/>
        <v>#REF!</v>
      </c>
      <c r="AQ877" s="83" t="e">
        <f t="shared" si="2844"/>
        <v>#REF!</v>
      </c>
      <c r="AR877" s="83" t="e">
        <f t="shared" si="2844"/>
        <v>#REF!</v>
      </c>
      <c r="AS877" s="83" t="e">
        <f t="shared" si="2844"/>
        <v>#REF!</v>
      </c>
      <c r="AT877" s="83" t="e">
        <f t="shared" si="2844"/>
        <v>#REF!</v>
      </c>
      <c r="AU877" s="83" t="e">
        <f t="shared" si="2844"/>
        <v>#REF!</v>
      </c>
      <c r="AV877" s="83" t="e">
        <f t="shared" si="2844"/>
        <v>#REF!</v>
      </c>
      <c r="AW877" s="83" t="e">
        <f t="shared" si="2844"/>
        <v>#REF!</v>
      </c>
      <c r="AX877" s="83" t="e">
        <f t="shared" si="2844"/>
        <v>#REF!</v>
      </c>
      <c r="AY877" s="83" t="e">
        <f t="shared" si="2844"/>
        <v>#REF!</v>
      </c>
      <c r="AZ877" s="83" t="e">
        <f t="shared" si="2844"/>
        <v>#REF!</v>
      </c>
      <c r="BA877" s="60"/>
      <c r="BB877" s="83" t="e">
        <f t="shared" si="2814"/>
        <v>#REF!</v>
      </c>
      <c r="BC877" s="88" t="e">
        <f>BB877/BB871</f>
        <v>#REF!</v>
      </c>
      <c r="BD877" s="60"/>
      <c r="BE877" s="83"/>
      <c r="BF877" s="116"/>
      <c r="BG877" s="116"/>
      <c r="BH877" s="117"/>
      <c r="BI877" s="117"/>
      <c r="BJ877" s="117"/>
      <c r="BK877" s="117"/>
      <c r="BL877" s="60"/>
      <c r="BM877" s="83" t="e">
        <f t="shared" ref="BM877:BX877" si="2845">SUM(BM878:BM881)</f>
        <v>#REF!</v>
      </c>
      <c r="BN877" s="83" t="e">
        <f t="shared" si="2845"/>
        <v>#REF!</v>
      </c>
      <c r="BO877" s="83" t="e">
        <f t="shared" si="2845"/>
        <v>#REF!</v>
      </c>
      <c r="BP877" s="83" t="e">
        <f t="shared" si="2845"/>
        <v>#REF!</v>
      </c>
      <c r="BQ877" s="83" t="e">
        <f t="shared" si="2845"/>
        <v>#REF!</v>
      </c>
      <c r="BR877" s="83" t="e">
        <f t="shared" si="2845"/>
        <v>#REF!</v>
      </c>
      <c r="BS877" s="83" t="e">
        <f t="shared" si="2845"/>
        <v>#REF!</v>
      </c>
      <c r="BT877" s="83" t="e">
        <f t="shared" si="2845"/>
        <v>#REF!</v>
      </c>
      <c r="BU877" s="83" t="e">
        <f t="shared" si="2845"/>
        <v>#REF!</v>
      </c>
      <c r="BV877" s="83" t="e">
        <f t="shared" si="2845"/>
        <v>#REF!</v>
      </c>
      <c r="BW877" s="83" t="e">
        <f t="shared" si="2845"/>
        <v>#REF!</v>
      </c>
      <c r="BX877" s="83" t="e">
        <f t="shared" si="2845"/>
        <v>#REF!</v>
      </c>
      <c r="BY877" s="60"/>
      <c r="BZ877" s="83" t="e">
        <f t="shared" si="2815"/>
        <v>#REF!</v>
      </c>
      <c r="CA877" s="88" t="e">
        <f>BZ877/BZ871</f>
        <v>#REF!</v>
      </c>
      <c r="CB877" s="60"/>
      <c r="CC877" s="83" t="e">
        <f t="shared" ref="CC877:CN877" si="2846">SUM(CC878:CC881)</f>
        <v>#REF!</v>
      </c>
      <c r="CD877" s="83" t="e">
        <f t="shared" si="2846"/>
        <v>#REF!</v>
      </c>
      <c r="CE877" s="83" t="e">
        <f t="shared" si="2846"/>
        <v>#REF!</v>
      </c>
      <c r="CF877" s="83" t="e">
        <f t="shared" si="2846"/>
        <v>#REF!</v>
      </c>
      <c r="CG877" s="83" t="e">
        <f t="shared" si="2846"/>
        <v>#REF!</v>
      </c>
      <c r="CH877" s="83" t="e">
        <f t="shared" si="2846"/>
        <v>#REF!</v>
      </c>
      <c r="CI877" s="83" t="e">
        <f t="shared" si="2846"/>
        <v>#REF!</v>
      </c>
      <c r="CJ877" s="83" t="e">
        <f t="shared" si="2846"/>
        <v>#REF!</v>
      </c>
      <c r="CK877" s="83" t="e">
        <f t="shared" si="2846"/>
        <v>#REF!</v>
      </c>
      <c r="CL877" s="83" t="e">
        <f t="shared" si="2846"/>
        <v>#REF!</v>
      </c>
      <c r="CM877" s="83" t="e">
        <f t="shared" si="2846"/>
        <v>#REF!</v>
      </c>
      <c r="CN877" s="83" t="e">
        <f t="shared" si="2846"/>
        <v>#REF!</v>
      </c>
      <c r="CO877" s="60"/>
      <c r="CP877" s="83" t="e">
        <f t="shared" si="2816"/>
        <v>#REF!</v>
      </c>
      <c r="CQ877" s="88" t="e">
        <f>CP877/CP871</f>
        <v>#REF!</v>
      </c>
    </row>
    <row r="878" spans="1:95" ht="10.5" customHeight="1" outlineLevel="1" x14ac:dyDescent="0.25">
      <c r="A878" s="70" t="str">
        <f t="shared" si="2811"/>
        <v>DespesaProduto</v>
      </c>
      <c r="B878" s="70" t="s">
        <v>53</v>
      </c>
      <c r="C878" s="70" t="s">
        <v>252</v>
      </c>
      <c r="D878" s="60" t="s">
        <v>59</v>
      </c>
      <c r="E878" s="60" t="e">
        <f>D869</f>
        <v>#REF!</v>
      </c>
      <c r="F878" s="60"/>
      <c r="G878" s="62">
        <v>-0.18724764030798369</v>
      </c>
      <c r="H878" s="60"/>
      <c r="I878" s="67" t="e">
        <f t="shared" ref="I878:T878" si="2847">((I871*$G878*--(AND($BF878=0,$BG878=0))+$BF878+I871*$BG878)*--(I$3&gt;=$BH878))*(1+$BJ878*--(I$3&gt;=$BK878))*--(IFERROR(MOD(MONTH(I$3),$BI878),0)=0)</f>
        <v>#REF!</v>
      </c>
      <c r="J878" s="67" t="e">
        <f t="shared" si="2847"/>
        <v>#REF!</v>
      </c>
      <c r="K878" s="67" t="e">
        <f t="shared" si="2847"/>
        <v>#REF!</v>
      </c>
      <c r="L878" s="67" t="e">
        <f t="shared" si="2847"/>
        <v>#REF!</v>
      </c>
      <c r="M878" s="67" t="e">
        <f t="shared" si="2847"/>
        <v>#REF!</v>
      </c>
      <c r="N878" s="67" t="e">
        <f t="shared" si="2847"/>
        <v>#REF!</v>
      </c>
      <c r="O878" s="67" t="e">
        <f t="shared" si="2847"/>
        <v>#REF!</v>
      </c>
      <c r="P878" s="67" t="e">
        <f t="shared" si="2847"/>
        <v>#REF!</v>
      </c>
      <c r="Q878" s="67" t="e">
        <f t="shared" si="2847"/>
        <v>#REF!</v>
      </c>
      <c r="R878" s="67" t="e">
        <f t="shared" si="2847"/>
        <v>#REF!</v>
      </c>
      <c r="S878" s="67" t="e">
        <f t="shared" si="2847"/>
        <v>#REF!</v>
      </c>
      <c r="T878" s="67" t="e">
        <f t="shared" si="2847"/>
        <v>#REF!</v>
      </c>
      <c r="U878" s="60"/>
      <c r="V878" s="87" t="e">
        <f t="shared" si="2812"/>
        <v>#REF!</v>
      </c>
      <c r="W878" s="62" t="e">
        <f>V878/V871</f>
        <v>#REF!</v>
      </c>
      <c r="X878" s="60"/>
      <c r="Y878" s="67" t="e">
        <f t="shared" ref="Y878:AE878" si="2848">((Y871*$G878*--(AND($BF878=0,$BG878=0))+$BF878+Y871*$BG878)*--(Y$3&gt;=$BH878))*(1+$BJ878*--(Y$3&gt;=$BK878))*--(IFERROR(MOD(MONTH(Y$3),$BI878),0)=0)</f>
        <v>#REF!</v>
      </c>
      <c r="Z878" s="67" t="e">
        <f t="shared" si="2848"/>
        <v>#REF!</v>
      </c>
      <c r="AA878" s="67" t="e">
        <f t="shared" si="2848"/>
        <v>#REF!</v>
      </c>
      <c r="AB878" s="67" t="e">
        <f t="shared" si="2848"/>
        <v>#REF!</v>
      </c>
      <c r="AC878" s="67" t="e">
        <f t="shared" si="2848"/>
        <v>#REF!</v>
      </c>
      <c r="AD878" s="67" t="e">
        <f t="shared" si="2848"/>
        <v>#REF!</v>
      </c>
      <c r="AE878" s="67" t="e">
        <f t="shared" si="2848"/>
        <v>#REF!</v>
      </c>
      <c r="AF878" s="67" t="e">
        <f>AF$48*(AF871/AF$41)</f>
        <v>#REF!</v>
      </c>
      <c r="AG878" s="67" t="e">
        <f>AG$48*(AG871/AG$41)</f>
        <v>#REF!</v>
      </c>
      <c r="AH878" s="67" t="e">
        <f>AH$48*(AH871/AH$41)</f>
        <v>#REF!</v>
      </c>
      <c r="AI878" s="67" t="e">
        <f>AI$48*(AI871/AI$41)</f>
        <v>#REF!</v>
      </c>
      <c r="AJ878" s="67" t="e">
        <f>AJ$48*(AJ871/AJ$41)</f>
        <v>#REF!</v>
      </c>
      <c r="AK878" s="60"/>
      <c r="AL878" s="87" t="e">
        <f t="shared" si="2813"/>
        <v>#REF!</v>
      </c>
      <c r="AM878" s="62" t="e">
        <f>AL878/AL871</f>
        <v>#REF!</v>
      </c>
      <c r="AN878" s="60" t="e">
        <f>D869&amp;D878</f>
        <v>#REF!</v>
      </c>
      <c r="AO878" s="67" t="e">
        <f t="shared" ref="AO878:AZ878" si="2849">AO$48*(AO871/AO$41)</f>
        <v>#REF!</v>
      </c>
      <c r="AP878" s="67" t="e">
        <f t="shared" si="2849"/>
        <v>#REF!</v>
      </c>
      <c r="AQ878" s="67" t="e">
        <f t="shared" si="2849"/>
        <v>#REF!</v>
      </c>
      <c r="AR878" s="67" t="e">
        <f t="shared" si="2849"/>
        <v>#REF!</v>
      </c>
      <c r="AS878" s="67" t="e">
        <f t="shared" si="2849"/>
        <v>#REF!</v>
      </c>
      <c r="AT878" s="67" t="e">
        <f t="shared" si="2849"/>
        <v>#REF!</v>
      </c>
      <c r="AU878" s="67" t="e">
        <f t="shared" si="2849"/>
        <v>#REF!</v>
      </c>
      <c r="AV878" s="67" t="e">
        <f t="shared" si="2849"/>
        <v>#REF!</v>
      </c>
      <c r="AW878" s="67" t="e">
        <f t="shared" si="2849"/>
        <v>#REF!</v>
      </c>
      <c r="AX878" s="67" t="e">
        <f t="shared" si="2849"/>
        <v>#REF!</v>
      </c>
      <c r="AY878" s="67" t="e">
        <f t="shared" si="2849"/>
        <v>#REF!</v>
      </c>
      <c r="AZ878" s="67" t="e">
        <f t="shared" si="2849"/>
        <v>#REF!</v>
      </c>
      <c r="BA878" s="60"/>
      <c r="BB878" s="87" t="e">
        <f t="shared" si="2814"/>
        <v>#REF!</v>
      </c>
      <c r="BC878" s="62" t="e">
        <f>BB878/BB871</f>
        <v>#REF!</v>
      </c>
      <c r="BD878" s="60"/>
      <c r="BE878" s="67" t="str">
        <f t="shared" ref="BE878:BG881" si="2850">INDEX($BE$4:$BK$115,MATCH($D878,$D$4:$D$115,0),MATCH(BE$475,$BE$4:$BK$4,0))</f>
        <v>Aumento de preços</v>
      </c>
      <c r="BF878" s="119">
        <f t="shared" si="2850"/>
        <v>0</v>
      </c>
      <c r="BG878" s="120">
        <f t="shared" si="2850"/>
        <v>0</v>
      </c>
      <c r="BH878" s="121" t="e">
        <f>BH871</f>
        <v>#REF!</v>
      </c>
      <c r="BI878" s="120">
        <f t="shared" ref="BI878:BK881" si="2851">INDEX($BE$4:$BK$115,MATCH($D878,$D$4:$D$115,0),MATCH(BI$475,$BE$4:$BK$4,0))</f>
        <v>0</v>
      </c>
      <c r="BJ878" s="120">
        <f t="shared" si="2851"/>
        <v>0</v>
      </c>
      <c r="BK878" s="121">
        <f t="shared" si="2851"/>
        <v>0</v>
      </c>
      <c r="BL878" s="60"/>
      <c r="BM878" s="67" t="e">
        <f t="shared" ref="BM878:BX878" si="2852">BM$48*(BM871/BM$41)</f>
        <v>#REF!</v>
      </c>
      <c r="BN878" s="67" t="e">
        <f t="shared" si="2852"/>
        <v>#REF!</v>
      </c>
      <c r="BO878" s="67" t="e">
        <f t="shared" si="2852"/>
        <v>#REF!</v>
      </c>
      <c r="BP878" s="67" t="e">
        <f t="shared" si="2852"/>
        <v>#REF!</v>
      </c>
      <c r="BQ878" s="67" t="e">
        <f t="shared" si="2852"/>
        <v>#REF!</v>
      </c>
      <c r="BR878" s="67" t="e">
        <f t="shared" si="2852"/>
        <v>#REF!</v>
      </c>
      <c r="BS878" s="67" t="e">
        <f t="shared" si="2852"/>
        <v>#REF!</v>
      </c>
      <c r="BT878" s="67" t="e">
        <f t="shared" si="2852"/>
        <v>#REF!</v>
      </c>
      <c r="BU878" s="67" t="e">
        <f t="shared" si="2852"/>
        <v>#REF!</v>
      </c>
      <c r="BV878" s="67" t="e">
        <f t="shared" si="2852"/>
        <v>#REF!</v>
      </c>
      <c r="BW878" s="67" t="e">
        <f t="shared" si="2852"/>
        <v>#REF!</v>
      </c>
      <c r="BX878" s="67" t="e">
        <f t="shared" si="2852"/>
        <v>#REF!</v>
      </c>
      <c r="BY878" s="60"/>
      <c r="BZ878" s="87" t="e">
        <f t="shared" si="2815"/>
        <v>#REF!</v>
      </c>
      <c r="CA878" s="62" t="e">
        <f>BZ878/BZ871</f>
        <v>#REF!</v>
      </c>
      <c r="CB878" s="60"/>
      <c r="CC878" s="67" t="e">
        <f t="shared" ref="CC878:CN878" si="2853">CC$48*(CC871/CC$41)</f>
        <v>#REF!</v>
      </c>
      <c r="CD878" s="67" t="e">
        <f t="shared" si="2853"/>
        <v>#REF!</v>
      </c>
      <c r="CE878" s="67" t="e">
        <f t="shared" si="2853"/>
        <v>#REF!</v>
      </c>
      <c r="CF878" s="67" t="e">
        <f t="shared" si="2853"/>
        <v>#REF!</v>
      </c>
      <c r="CG878" s="67" t="e">
        <f t="shared" si="2853"/>
        <v>#REF!</v>
      </c>
      <c r="CH878" s="67" t="e">
        <f t="shared" si="2853"/>
        <v>#REF!</v>
      </c>
      <c r="CI878" s="67" t="e">
        <f t="shared" si="2853"/>
        <v>#REF!</v>
      </c>
      <c r="CJ878" s="67" t="e">
        <f t="shared" si="2853"/>
        <v>#REF!</v>
      </c>
      <c r="CK878" s="67" t="e">
        <f t="shared" si="2853"/>
        <v>#REF!</v>
      </c>
      <c r="CL878" s="67" t="e">
        <f t="shared" si="2853"/>
        <v>#REF!</v>
      </c>
      <c r="CM878" s="67" t="e">
        <f t="shared" si="2853"/>
        <v>#REF!</v>
      </c>
      <c r="CN878" s="67" t="e">
        <f t="shared" si="2853"/>
        <v>#REF!</v>
      </c>
      <c r="CO878" s="60"/>
      <c r="CP878" s="87" t="e">
        <f t="shared" si="2816"/>
        <v>#REF!</v>
      </c>
      <c r="CQ878" s="62" t="e">
        <f>CP878/CP871</f>
        <v>#REF!</v>
      </c>
    </row>
    <row r="879" spans="1:95" ht="10.5" customHeight="1" outlineLevel="1" x14ac:dyDescent="0.25">
      <c r="A879" s="70" t="str">
        <f t="shared" si="2811"/>
        <v>DespesaBoniteca</v>
      </c>
      <c r="B879" s="70" t="s">
        <v>53</v>
      </c>
      <c r="C879" s="70" t="s">
        <v>60</v>
      </c>
      <c r="D879" s="60" t="s">
        <v>60</v>
      </c>
      <c r="E879" s="60" t="e">
        <f>D869</f>
        <v>#REF!</v>
      </c>
      <c r="F879" s="60"/>
      <c r="G879" s="62">
        <v>-2.2838546188906531E-2</v>
      </c>
      <c r="H879" s="60"/>
      <c r="I879" s="67">
        <f>IFERROR(#REF!*I871/I$41,0)</f>
        <v>0</v>
      </c>
      <c r="J879" s="67">
        <f>IFERROR(#REF!*J871/J$41,0)</f>
        <v>0</v>
      </c>
      <c r="K879" s="67">
        <f>IFERROR(#REF!*K871/K$41,0)</f>
        <v>0</v>
      </c>
      <c r="L879" s="67">
        <f>IFERROR(#REF!*L871/L$41,0)</f>
        <v>0</v>
      </c>
      <c r="M879" s="67">
        <f>IFERROR(#REF!*M871/M$41,0)</f>
        <v>0</v>
      </c>
      <c r="N879" s="67">
        <f>IFERROR(#REF!*N871/N$41,0)</f>
        <v>0</v>
      </c>
      <c r="O879" s="67">
        <f>IFERROR(#REF!*O871/O$41,0)</f>
        <v>0</v>
      </c>
      <c r="P879" s="67">
        <f>IFERROR(#REF!*P871/P$41,0)</f>
        <v>0</v>
      </c>
      <c r="Q879" s="67">
        <f>IFERROR(#REF!*Q871/Q$41,0)</f>
        <v>0</v>
      </c>
      <c r="R879" s="67">
        <f>IFERROR(#REF!*R871/R$41,0)</f>
        <v>0</v>
      </c>
      <c r="S879" s="67">
        <f>IFERROR(#REF!*S871/S$41,0)</f>
        <v>0</v>
      </c>
      <c r="T879" s="67">
        <f>IFERROR(#REF!*T871/T$41,0)</f>
        <v>0</v>
      </c>
      <c r="U879" s="60"/>
      <c r="V879" s="87">
        <f t="shared" si="2812"/>
        <v>0</v>
      </c>
      <c r="W879" s="62" t="e">
        <f>V879/V871</f>
        <v>#REF!</v>
      </c>
      <c r="X879" s="60"/>
      <c r="Y879" s="67">
        <f>IFERROR(#REF!*Y871/Y$41,0)</f>
        <v>0</v>
      </c>
      <c r="Z879" s="67">
        <f>IFERROR(#REF!*Z871/Z$41,0)</f>
        <v>0</v>
      </c>
      <c r="AA879" s="67">
        <f>IFERROR(#REF!*AA871/AA$41,0)</f>
        <v>0</v>
      </c>
      <c r="AB879" s="67">
        <f>IFERROR(#REF!*AB871/AB$41,0)</f>
        <v>0</v>
      </c>
      <c r="AC879" s="67">
        <f>IFERROR(#REF!*AC871/AC$41,0)</f>
        <v>0</v>
      </c>
      <c r="AD879" s="67">
        <f>IFERROR(#REF!*AD871/AD$41,0)</f>
        <v>0</v>
      </c>
      <c r="AE879" s="67">
        <f>IFERROR(#REF!*AE871/AE$41,0)</f>
        <v>0</v>
      </c>
      <c r="AF879" s="67">
        <f>IFERROR(#REF!*AF871/AF$41,0)</f>
        <v>0</v>
      </c>
      <c r="AG879" s="67">
        <f>IFERROR(#REF!*AG871/AG$41,0)</f>
        <v>0</v>
      </c>
      <c r="AH879" s="67">
        <f>IFERROR(#REF!*AH871/AH$41,0)</f>
        <v>0</v>
      </c>
      <c r="AI879" s="67">
        <f>IFERROR(#REF!*AI871/AI$41,0)</f>
        <v>0</v>
      </c>
      <c r="AJ879" s="67">
        <f>IFERROR(#REF!*AJ871/AJ$41,0)</f>
        <v>0</v>
      </c>
      <c r="AK879" s="60"/>
      <c r="AL879" s="87">
        <f t="shared" si="2813"/>
        <v>0</v>
      </c>
      <c r="AM879" s="62" t="e">
        <f>AL879/AL871</f>
        <v>#REF!</v>
      </c>
      <c r="AN879" s="60" t="e">
        <f>D869&amp;D879</f>
        <v>#REF!</v>
      </c>
      <c r="AO879" s="67">
        <f>IFERROR(#REF!*AO871/AO$41,0)</f>
        <v>0</v>
      </c>
      <c r="AP879" s="67">
        <f>IFERROR(#REF!*AP871/AP$41,0)</f>
        <v>0</v>
      </c>
      <c r="AQ879" s="67">
        <f>IFERROR(#REF!*AQ871/AQ$41,0)</f>
        <v>0</v>
      </c>
      <c r="AR879" s="67">
        <f>IFERROR(#REF!*AR871/AR$41,0)</f>
        <v>0</v>
      </c>
      <c r="AS879" s="67">
        <f>IFERROR(#REF!*AS871/AS$41,0)</f>
        <v>0</v>
      </c>
      <c r="AT879" s="67">
        <f>IFERROR(#REF!*AT871/AT$41,0)</f>
        <v>0</v>
      </c>
      <c r="AU879" s="67">
        <f>IFERROR(#REF!*AU871/AU$41,0)</f>
        <v>0</v>
      </c>
      <c r="AV879" s="67">
        <f>IFERROR(#REF!*AV871/AV$41,0)</f>
        <v>0</v>
      </c>
      <c r="AW879" s="67">
        <f>IFERROR(#REF!*AW871/AW$41,0)</f>
        <v>0</v>
      </c>
      <c r="AX879" s="67">
        <f>IFERROR(#REF!*AX871/AX$41,0)</f>
        <v>0</v>
      </c>
      <c r="AY879" s="67">
        <f>IFERROR(#REF!*AY871/AY$41,0)</f>
        <v>0</v>
      </c>
      <c r="AZ879" s="67">
        <f>IFERROR(#REF!*AZ871/AZ$41,0)</f>
        <v>0</v>
      </c>
      <c r="BA879" s="60"/>
      <c r="BB879" s="87">
        <f t="shared" si="2814"/>
        <v>0</v>
      </c>
      <c r="BC879" s="62" t="e">
        <f>BB879/BB871</f>
        <v>#REF!</v>
      </c>
      <c r="BD879" s="60"/>
      <c r="BE879" s="67" t="e">
        <f t="shared" si="2850"/>
        <v>#N/A</v>
      </c>
      <c r="BF879" s="119" t="e">
        <f t="shared" si="2850"/>
        <v>#N/A</v>
      </c>
      <c r="BG879" s="120" t="e">
        <f t="shared" si="2850"/>
        <v>#N/A</v>
      </c>
      <c r="BH879" s="121" t="e">
        <f>BH871</f>
        <v>#REF!</v>
      </c>
      <c r="BI879" s="120" t="e">
        <f t="shared" si="2851"/>
        <v>#N/A</v>
      </c>
      <c r="BJ879" s="120" t="e">
        <f t="shared" si="2851"/>
        <v>#N/A</v>
      </c>
      <c r="BK879" s="121" t="e">
        <f t="shared" si="2851"/>
        <v>#N/A</v>
      </c>
      <c r="BL879" s="60"/>
      <c r="BM879" s="67">
        <f>IFERROR(#REF!*BM871/BM$41,0)</f>
        <v>0</v>
      </c>
      <c r="BN879" s="67">
        <f>IFERROR(#REF!*BN871/BN$41,0)</f>
        <v>0</v>
      </c>
      <c r="BO879" s="67">
        <f>IFERROR(#REF!*BO871/BO$41,0)</f>
        <v>0</v>
      </c>
      <c r="BP879" s="67">
        <f>IFERROR(#REF!*BP871/BP$41,0)</f>
        <v>0</v>
      </c>
      <c r="BQ879" s="67">
        <f>IFERROR(#REF!*BQ871/BQ$41,0)</f>
        <v>0</v>
      </c>
      <c r="BR879" s="67">
        <f>IFERROR(#REF!*BR871/BR$41,0)</f>
        <v>0</v>
      </c>
      <c r="BS879" s="67">
        <f>IFERROR(#REF!*BS871/BS$41,0)</f>
        <v>0</v>
      </c>
      <c r="BT879" s="67">
        <f>IFERROR(#REF!*BT871/BT$41,0)</f>
        <v>0</v>
      </c>
      <c r="BU879" s="67">
        <f>IFERROR(#REF!*BU871/BU$41,0)</f>
        <v>0</v>
      </c>
      <c r="BV879" s="67">
        <f>IFERROR(#REF!*BV871/BV$41,0)</f>
        <v>0</v>
      </c>
      <c r="BW879" s="67">
        <f>IFERROR(#REF!*BW871/BW$41,0)</f>
        <v>0</v>
      </c>
      <c r="BX879" s="67">
        <f>IFERROR(#REF!*BX871/BX$41,0)</f>
        <v>0</v>
      </c>
      <c r="BY879" s="60"/>
      <c r="BZ879" s="87">
        <f t="shared" si="2815"/>
        <v>0</v>
      </c>
      <c r="CA879" s="62" t="e">
        <f>BZ879/BZ871</f>
        <v>#REF!</v>
      </c>
      <c r="CB879" s="60"/>
      <c r="CC879" s="67">
        <f>IFERROR(#REF!*CC871/CC$41,0)</f>
        <v>0</v>
      </c>
      <c r="CD879" s="67">
        <f>IFERROR(#REF!*CD871/CD$41,0)</f>
        <v>0</v>
      </c>
      <c r="CE879" s="67">
        <f>IFERROR(#REF!*CE871/CE$41,0)</f>
        <v>0</v>
      </c>
      <c r="CF879" s="67">
        <f>IFERROR(#REF!*CF871/CF$41,0)</f>
        <v>0</v>
      </c>
      <c r="CG879" s="67">
        <f>IFERROR(#REF!*CG871/CG$41,0)</f>
        <v>0</v>
      </c>
      <c r="CH879" s="67">
        <f>IFERROR(#REF!*CH871/CH$41,0)</f>
        <v>0</v>
      </c>
      <c r="CI879" s="67">
        <f>IFERROR(#REF!*CI871/CI$41,0)</f>
        <v>0</v>
      </c>
      <c r="CJ879" s="67">
        <f>IFERROR(#REF!*CJ871/CJ$41,0)</f>
        <v>0</v>
      </c>
      <c r="CK879" s="67">
        <f>IFERROR(#REF!*CK871/CK$41,0)</f>
        <v>0</v>
      </c>
      <c r="CL879" s="67">
        <f>IFERROR(#REF!*CL871/CL$41,0)</f>
        <v>0</v>
      </c>
      <c r="CM879" s="67">
        <f>IFERROR(#REF!*CM871/CM$41,0)</f>
        <v>0</v>
      </c>
      <c r="CN879" s="67">
        <f>IFERROR(#REF!*CN871/CN$41,0)</f>
        <v>0</v>
      </c>
      <c r="CO879" s="60"/>
      <c r="CP879" s="87">
        <f t="shared" si="2816"/>
        <v>0</v>
      </c>
      <c r="CQ879" s="62" t="e">
        <f>CP879/CP871</f>
        <v>#REF!</v>
      </c>
    </row>
    <row r="880" spans="1:95" ht="10.5" customHeight="1" outlineLevel="1" x14ac:dyDescent="0.25">
      <c r="A880" s="70" t="str">
        <f t="shared" si="2811"/>
        <v>DespesaFrete sobre Compras</v>
      </c>
      <c r="B880" s="70" t="s">
        <v>53</v>
      </c>
      <c r="C880" s="70" t="s">
        <v>80</v>
      </c>
      <c r="D880" s="60" t="s">
        <v>61</v>
      </c>
      <c r="E880" s="60" t="e">
        <f>D869</f>
        <v>#REF!</v>
      </c>
      <c r="F880" s="60"/>
      <c r="G880" s="62">
        <v>-2.2838546188906531E-2</v>
      </c>
      <c r="H880" s="60"/>
      <c r="I880" s="67" t="e">
        <f t="shared" ref="I880:T880" si="2854">((I870*$G880*--(AND($BF880=0,$BG880=0))+$BF880+I870*$BG880)*--(I$3&gt;=$BH880))*(1+$BJ880*--(I$3&gt;=$BK880))*--(IFERROR(MOD(MONTH(I$3),$BI880),0)=0)</f>
        <v>#REF!</v>
      </c>
      <c r="J880" s="67" t="e">
        <f t="shared" si="2854"/>
        <v>#REF!</v>
      </c>
      <c r="K880" s="67" t="e">
        <f t="shared" si="2854"/>
        <v>#REF!</v>
      </c>
      <c r="L880" s="67" t="e">
        <f t="shared" si="2854"/>
        <v>#REF!</v>
      </c>
      <c r="M880" s="67" t="e">
        <f t="shared" si="2854"/>
        <v>#REF!</v>
      </c>
      <c r="N880" s="67" t="e">
        <f t="shared" si="2854"/>
        <v>#REF!</v>
      </c>
      <c r="O880" s="67" t="e">
        <f t="shared" si="2854"/>
        <v>#REF!</v>
      </c>
      <c r="P880" s="67" t="e">
        <f t="shared" si="2854"/>
        <v>#REF!</v>
      </c>
      <c r="Q880" s="67" t="e">
        <f t="shared" si="2854"/>
        <v>#REF!</v>
      </c>
      <c r="R880" s="67" t="e">
        <f t="shared" si="2854"/>
        <v>#REF!</v>
      </c>
      <c r="S880" s="67" t="e">
        <f t="shared" si="2854"/>
        <v>#REF!</v>
      </c>
      <c r="T880" s="67" t="e">
        <f t="shared" si="2854"/>
        <v>#REF!</v>
      </c>
      <c r="U880" s="60"/>
      <c r="V880" s="87" t="e">
        <f t="shared" si="2812"/>
        <v>#REF!</v>
      </c>
      <c r="W880" s="62" t="e">
        <f>V880/V871</f>
        <v>#REF!</v>
      </c>
      <c r="X880" s="60"/>
      <c r="Y880" s="67" t="e">
        <f t="shared" ref="Y880:AJ880" si="2855">((Y870*$G880*--(AND($BF880=0,$BG880=0))+$BF880+Y870*$BG880)*--(Y$3&gt;=$BH880))*(1+$BJ880*--(Y$3&gt;=$BK880))*--(IFERROR(MOD(MONTH(Y$3),$BI880),0)=0)</f>
        <v>#REF!</v>
      </c>
      <c r="Z880" s="67" t="e">
        <f t="shared" si="2855"/>
        <v>#REF!</v>
      </c>
      <c r="AA880" s="67" t="e">
        <f t="shared" si="2855"/>
        <v>#REF!</v>
      </c>
      <c r="AB880" s="67" t="e">
        <f t="shared" si="2855"/>
        <v>#REF!</v>
      </c>
      <c r="AC880" s="67" t="e">
        <f t="shared" si="2855"/>
        <v>#REF!</v>
      </c>
      <c r="AD880" s="67" t="e">
        <f t="shared" si="2855"/>
        <v>#REF!</v>
      </c>
      <c r="AE880" s="67" t="e">
        <f t="shared" si="2855"/>
        <v>#REF!</v>
      </c>
      <c r="AF880" s="67" t="e">
        <f t="shared" si="2855"/>
        <v>#REF!</v>
      </c>
      <c r="AG880" s="67" t="e">
        <f t="shared" si="2855"/>
        <v>#REF!</v>
      </c>
      <c r="AH880" s="67" t="e">
        <f t="shared" si="2855"/>
        <v>#REF!</v>
      </c>
      <c r="AI880" s="67" t="e">
        <f t="shared" si="2855"/>
        <v>#REF!</v>
      </c>
      <c r="AJ880" s="67" t="e">
        <f t="shared" si="2855"/>
        <v>#REF!</v>
      </c>
      <c r="AK880" s="60"/>
      <c r="AL880" s="87" t="e">
        <f t="shared" si="2813"/>
        <v>#REF!</v>
      </c>
      <c r="AM880" s="62" t="e">
        <f>AL880/AL871</f>
        <v>#REF!</v>
      </c>
      <c r="AN880" s="60" t="e">
        <f>D869&amp;D880</f>
        <v>#REF!</v>
      </c>
      <c r="AO880" s="67" t="e">
        <f t="shared" ref="AO880:AZ880" si="2856">((AO870*$G880*--(AND($BF880=0,$BG880=0))+$BF880+AO870*$BG880)*--(AO$3&gt;=$BH880))*(1+$BJ880*--(AO$3&gt;=$BK880))*--(IFERROR(MOD(MONTH(AO$3),$BI880),0)=0)</f>
        <v>#REF!</v>
      </c>
      <c r="AP880" s="67" t="e">
        <f t="shared" si="2856"/>
        <v>#REF!</v>
      </c>
      <c r="AQ880" s="67" t="e">
        <f t="shared" si="2856"/>
        <v>#REF!</v>
      </c>
      <c r="AR880" s="67" t="e">
        <f t="shared" si="2856"/>
        <v>#REF!</v>
      </c>
      <c r="AS880" s="67" t="e">
        <f t="shared" si="2856"/>
        <v>#REF!</v>
      </c>
      <c r="AT880" s="67" t="e">
        <f t="shared" si="2856"/>
        <v>#REF!</v>
      </c>
      <c r="AU880" s="67" t="e">
        <f t="shared" si="2856"/>
        <v>#REF!</v>
      </c>
      <c r="AV880" s="67" t="e">
        <f t="shared" si="2856"/>
        <v>#REF!</v>
      </c>
      <c r="AW880" s="67" t="e">
        <f t="shared" si="2856"/>
        <v>#REF!</v>
      </c>
      <c r="AX880" s="67" t="e">
        <f t="shared" si="2856"/>
        <v>#REF!</v>
      </c>
      <c r="AY880" s="67" t="e">
        <f t="shared" si="2856"/>
        <v>#REF!</v>
      </c>
      <c r="AZ880" s="67" t="e">
        <f t="shared" si="2856"/>
        <v>#REF!</v>
      </c>
      <c r="BA880" s="60"/>
      <c r="BB880" s="87" t="e">
        <f t="shared" si="2814"/>
        <v>#REF!</v>
      </c>
      <c r="BC880" s="62" t="e">
        <f>BB880/BB871</f>
        <v>#REF!</v>
      </c>
      <c r="BD880" s="60"/>
      <c r="BE880" s="67" t="str">
        <f t="shared" si="2850"/>
        <v>Tabela Jamef</v>
      </c>
      <c r="BF880" s="119">
        <f t="shared" si="2850"/>
        <v>-691.19999999999993</v>
      </c>
      <c r="BG880" s="120">
        <f t="shared" si="2850"/>
        <v>0</v>
      </c>
      <c r="BH880" s="121" t="e">
        <f>BH871</f>
        <v>#REF!</v>
      </c>
      <c r="BI880" s="120">
        <f t="shared" si="2851"/>
        <v>0</v>
      </c>
      <c r="BJ880" s="120">
        <f t="shared" si="2851"/>
        <v>0</v>
      </c>
      <c r="BK880" s="121">
        <f t="shared" si="2851"/>
        <v>0</v>
      </c>
      <c r="BL880" s="60"/>
      <c r="BM880" s="67" t="e">
        <f t="shared" ref="BM880:BX880" si="2857">((BM870*$G880*--(AND($BF880=0,$BG880=0))+$BF880+BM870*$BG880)*--(BM$3&gt;=$BH880))*(1+$BJ880*--(BM$3&gt;=$BK880))*--(IFERROR(MOD(MONTH(BM$3),$BI880),0)=0)</f>
        <v>#REF!</v>
      </c>
      <c r="BN880" s="67" t="e">
        <f t="shared" si="2857"/>
        <v>#REF!</v>
      </c>
      <c r="BO880" s="67" t="e">
        <f t="shared" si="2857"/>
        <v>#REF!</v>
      </c>
      <c r="BP880" s="67" t="e">
        <f t="shared" si="2857"/>
        <v>#REF!</v>
      </c>
      <c r="BQ880" s="67" t="e">
        <f t="shared" si="2857"/>
        <v>#REF!</v>
      </c>
      <c r="BR880" s="67" t="e">
        <f t="shared" si="2857"/>
        <v>#REF!</v>
      </c>
      <c r="BS880" s="67" t="e">
        <f t="shared" si="2857"/>
        <v>#REF!</v>
      </c>
      <c r="BT880" s="67" t="e">
        <f t="shared" si="2857"/>
        <v>#REF!</v>
      </c>
      <c r="BU880" s="67" t="e">
        <f t="shared" si="2857"/>
        <v>#REF!</v>
      </c>
      <c r="BV880" s="67" t="e">
        <f t="shared" si="2857"/>
        <v>#REF!</v>
      </c>
      <c r="BW880" s="67" t="e">
        <f t="shared" si="2857"/>
        <v>#REF!</v>
      </c>
      <c r="BX880" s="67" t="e">
        <f t="shared" si="2857"/>
        <v>#REF!</v>
      </c>
      <c r="BY880" s="60"/>
      <c r="BZ880" s="87" t="e">
        <f t="shared" si="2815"/>
        <v>#REF!</v>
      </c>
      <c r="CA880" s="62" t="e">
        <f>BZ880/BZ871</f>
        <v>#REF!</v>
      </c>
      <c r="CB880" s="60"/>
      <c r="CC880" s="67" t="e">
        <f t="shared" ref="CC880:CN880" si="2858">((CC870*$G880*--(AND($BF880=0,$BG880=0))+$BF880+CC870*$BG880)*--(CC$3&gt;=$BH880))*(1+$BJ880*--(CC$3&gt;=$BK880))*--(IFERROR(MOD(MONTH(CC$3),$BI880),0)=0)</f>
        <v>#REF!</v>
      </c>
      <c r="CD880" s="67" t="e">
        <f t="shared" si="2858"/>
        <v>#REF!</v>
      </c>
      <c r="CE880" s="67" t="e">
        <f t="shared" si="2858"/>
        <v>#REF!</v>
      </c>
      <c r="CF880" s="67" t="e">
        <f t="shared" si="2858"/>
        <v>#REF!</v>
      </c>
      <c r="CG880" s="67" t="e">
        <f t="shared" si="2858"/>
        <v>#REF!</v>
      </c>
      <c r="CH880" s="67" t="e">
        <f t="shared" si="2858"/>
        <v>#REF!</v>
      </c>
      <c r="CI880" s="67" t="e">
        <f t="shared" si="2858"/>
        <v>#REF!</v>
      </c>
      <c r="CJ880" s="67" t="e">
        <f t="shared" si="2858"/>
        <v>#REF!</v>
      </c>
      <c r="CK880" s="67" t="e">
        <f t="shared" si="2858"/>
        <v>#REF!</v>
      </c>
      <c r="CL880" s="67" t="e">
        <f t="shared" si="2858"/>
        <v>#REF!</v>
      </c>
      <c r="CM880" s="67" t="e">
        <f t="shared" si="2858"/>
        <v>#REF!</v>
      </c>
      <c r="CN880" s="67" t="e">
        <f t="shared" si="2858"/>
        <v>#REF!</v>
      </c>
      <c r="CO880" s="60"/>
      <c r="CP880" s="87" t="e">
        <f t="shared" si="2816"/>
        <v>#REF!</v>
      </c>
      <c r="CQ880" s="62" t="e">
        <f>CP880/CP871</f>
        <v>#REF!</v>
      </c>
    </row>
    <row r="881" spans="1:95" ht="10.5" customHeight="1" outlineLevel="1" x14ac:dyDescent="0.25">
      <c r="A881" s="70" t="str">
        <f t="shared" si="2811"/>
        <v>DespesaEmbalagem</v>
      </c>
      <c r="B881" s="70" t="s">
        <v>53</v>
      </c>
      <c r="C881" s="70" t="s">
        <v>80</v>
      </c>
      <c r="D881" s="60" t="s">
        <v>62</v>
      </c>
      <c r="E881" s="60" t="e">
        <f>D869</f>
        <v>#REF!</v>
      </c>
      <c r="F881" s="60"/>
      <c r="G881" s="62">
        <v>-2.2838546188906531E-2</v>
      </c>
      <c r="H881" s="60"/>
      <c r="I881" s="67" t="e">
        <f t="shared" ref="I881:T881" si="2859">((I871*$G881*--(AND($BF881=0,$BG881=0))+$BF881+I871*$BG881)*--(I$3&gt;=$BH881))*(1+$BJ881*--(I$3&gt;=$BK881))*--(IFERROR(MOD(MONTH(I$3),$BI881),0)=0)</f>
        <v>#REF!</v>
      </c>
      <c r="J881" s="67" t="e">
        <f t="shared" si="2859"/>
        <v>#REF!</v>
      </c>
      <c r="K881" s="67" t="e">
        <f t="shared" si="2859"/>
        <v>#REF!</v>
      </c>
      <c r="L881" s="67" t="e">
        <f t="shared" si="2859"/>
        <v>#REF!</v>
      </c>
      <c r="M881" s="67" t="e">
        <f t="shared" si="2859"/>
        <v>#REF!</v>
      </c>
      <c r="N881" s="67" t="e">
        <f t="shared" si="2859"/>
        <v>#REF!</v>
      </c>
      <c r="O881" s="67" t="e">
        <f t="shared" si="2859"/>
        <v>#REF!</v>
      </c>
      <c r="P881" s="67" t="e">
        <f t="shared" si="2859"/>
        <v>#REF!</v>
      </c>
      <c r="Q881" s="67" t="e">
        <f t="shared" si="2859"/>
        <v>#REF!</v>
      </c>
      <c r="R881" s="67" t="e">
        <f t="shared" si="2859"/>
        <v>#REF!</v>
      </c>
      <c r="S881" s="67" t="e">
        <f t="shared" si="2859"/>
        <v>#REF!</v>
      </c>
      <c r="T881" s="67" t="e">
        <f t="shared" si="2859"/>
        <v>#REF!</v>
      </c>
      <c r="U881" s="60"/>
      <c r="V881" s="87" t="e">
        <f t="shared" si="2812"/>
        <v>#REF!</v>
      </c>
      <c r="W881" s="62" t="e">
        <f>V881/V871</f>
        <v>#REF!</v>
      </c>
      <c r="X881" s="60"/>
      <c r="Y881" s="67" t="e">
        <f t="shared" ref="Y881:AF881" si="2860">((Y871*$G881*--(AND($BF881=0,$BG881=0))+$BF881+Y871*$BG881)*--(Y$3&gt;=$BH881))*(1+$BJ881*--(Y$3&gt;=$BK881))*--(IFERROR(MOD(MONTH(Y$3),$BI881),0)=0)</f>
        <v>#REF!</v>
      </c>
      <c r="Z881" s="67" t="e">
        <f t="shared" si="2860"/>
        <v>#REF!</v>
      </c>
      <c r="AA881" s="67" t="e">
        <f t="shared" si="2860"/>
        <v>#REF!</v>
      </c>
      <c r="AB881" s="67" t="e">
        <f t="shared" si="2860"/>
        <v>#REF!</v>
      </c>
      <c r="AC881" s="67" t="e">
        <f t="shared" si="2860"/>
        <v>#REF!</v>
      </c>
      <c r="AD881" s="67" t="e">
        <f t="shared" si="2860"/>
        <v>#REF!</v>
      </c>
      <c r="AE881" s="67" t="e">
        <f t="shared" si="2860"/>
        <v>#REF!</v>
      </c>
      <c r="AF881" s="67" t="e">
        <f t="shared" si="2860"/>
        <v>#REF!</v>
      </c>
      <c r="AG881" s="67" t="e">
        <f>((AG871*$G881*--(AND($BF881=0,$BG881=0))+$BF881+AG871*$BG881)*--(AG$3&gt;=$BH881))*(1+$BJ881*--(AG$3&gt;=$BK881))*--(IFERROR(MOD(MONTH(AG$3),$BI881),0)=0)*(AG871/AG$156)</f>
        <v>#REF!</v>
      </c>
      <c r="AH881" s="67" t="e">
        <f>((AH871*$G881*--(AND($BF881=0,$BG881=0))+$BF881+AH871*$BG881)*--(AH$3&gt;=$BH881))*(1+$BJ881*--(AH$3&gt;=$BK881))*--(IFERROR(MOD(MONTH(AH$3),$BI881),0)=0)*(AH871/AH$156)</f>
        <v>#REF!</v>
      </c>
      <c r="AI881" s="67" t="e">
        <f>((AI871*$G881*--(AND($BF881=0,$BG881=0))+$BF881+AI871*$BG881)*--(AI$3&gt;=$BH881))*(1+$BJ881*--(AI$3&gt;=$BK881))*--(IFERROR(MOD(MONTH(AI$3),$BI881),0)=0)*(AI871/AI$156)</f>
        <v>#REF!</v>
      </c>
      <c r="AJ881" s="67" t="e">
        <f>((AJ871*$G881*--(AND($BF881=0,$BG881=0))+$BF881+AJ871*$BG881)*--(AJ$3&gt;=$BH881))*(1+$BJ881*--(AJ$3&gt;=$BK881))*--(IFERROR(MOD(MONTH(AJ$3),$BI881),0)=0)*(AJ871/AJ$156)</f>
        <v>#REF!</v>
      </c>
      <c r="AK881" s="60"/>
      <c r="AL881" s="87" t="e">
        <f t="shared" si="2813"/>
        <v>#REF!</v>
      </c>
      <c r="AM881" s="62" t="e">
        <f>AL881/AL871</f>
        <v>#REF!</v>
      </c>
      <c r="AN881" s="60" t="e">
        <f>D869&amp;D881</f>
        <v>#REF!</v>
      </c>
      <c r="AO881" s="67" t="e">
        <f t="shared" ref="AO881:AZ881" si="2861">((AO871*$G881*--(AND($BF881=0,$BG881=0))+$BF881+AO871*$BG881)*--(AO$3&gt;=$BH881))*(1+$BJ881*--(AO$3&gt;=$BK881))*--(IFERROR(MOD(MONTH(AO$3),$BI881),0)=0)*(AO871/AO$156)</f>
        <v>#REF!</v>
      </c>
      <c r="AP881" s="67" t="e">
        <f t="shared" si="2861"/>
        <v>#REF!</v>
      </c>
      <c r="AQ881" s="67" t="e">
        <f t="shared" si="2861"/>
        <v>#REF!</v>
      </c>
      <c r="AR881" s="67" t="e">
        <f t="shared" si="2861"/>
        <v>#REF!</v>
      </c>
      <c r="AS881" s="67" t="e">
        <f t="shared" si="2861"/>
        <v>#REF!</v>
      </c>
      <c r="AT881" s="67" t="e">
        <f t="shared" si="2861"/>
        <v>#REF!</v>
      </c>
      <c r="AU881" s="67" t="e">
        <f t="shared" si="2861"/>
        <v>#REF!</v>
      </c>
      <c r="AV881" s="67" t="e">
        <f t="shared" si="2861"/>
        <v>#REF!</v>
      </c>
      <c r="AW881" s="67" t="e">
        <f t="shared" si="2861"/>
        <v>#REF!</v>
      </c>
      <c r="AX881" s="67" t="e">
        <f t="shared" si="2861"/>
        <v>#REF!</v>
      </c>
      <c r="AY881" s="67" t="e">
        <f t="shared" si="2861"/>
        <v>#REF!</v>
      </c>
      <c r="AZ881" s="67" t="e">
        <f t="shared" si="2861"/>
        <v>#REF!</v>
      </c>
      <c r="BA881" s="60"/>
      <c r="BB881" s="87" t="e">
        <f t="shared" si="2814"/>
        <v>#REF!</v>
      </c>
      <c r="BC881" s="62" t="e">
        <f>BB881/BB871</f>
        <v>#REF!</v>
      </c>
      <c r="BD881" s="60"/>
      <c r="BE881" s="67" t="str">
        <f t="shared" si="2850"/>
        <v>Novas embalagens</v>
      </c>
      <c r="BF881" s="119">
        <f t="shared" si="2850"/>
        <v>-6.78</v>
      </c>
      <c r="BG881" s="120">
        <f t="shared" si="2850"/>
        <v>0</v>
      </c>
      <c r="BH881" s="121" t="e">
        <f>BH871</f>
        <v>#REF!</v>
      </c>
      <c r="BI881" s="120">
        <f t="shared" si="2851"/>
        <v>0</v>
      </c>
      <c r="BJ881" s="120">
        <f t="shared" si="2851"/>
        <v>-0.3</v>
      </c>
      <c r="BK881" s="121">
        <f t="shared" si="2851"/>
        <v>45901</v>
      </c>
      <c r="BL881" s="60"/>
      <c r="BM881" s="67" t="e">
        <f t="shared" ref="BM881:BX881" si="2862">((BM871*$G881*--(AND($BF881=0,$BG881=0))+$BF881+BM871*$BG881)*--(BM$3&gt;=$BH881))*(1+$BJ881*--(BM$3&gt;=$BK881))*--(IFERROR(MOD(MONTH(BM$3),$BI881),0)=0)*(BM871/BM$156)</f>
        <v>#REF!</v>
      </c>
      <c r="BN881" s="67" t="e">
        <f t="shared" si="2862"/>
        <v>#REF!</v>
      </c>
      <c r="BO881" s="67" t="e">
        <f t="shared" si="2862"/>
        <v>#REF!</v>
      </c>
      <c r="BP881" s="67" t="e">
        <f t="shared" si="2862"/>
        <v>#REF!</v>
      </c>
      <c r="BQ881" s="67" t="e">
        <f t="shared" si="2862"/>
        <v>#REF!</v>
      </c>
      <c r="BR881" s="67" t="e">
        <f t="shared" si="2862"/>
        <v>#REF!</v>
      </c>
      <c r="BS881" s="67" t="e">
        <f t="shared" si="2862"/>
        <v>#REF!</v>
      </c>
      <c r="BT881" s="67" t="e">
        <f t="shared" si="2862"/>
        <v>#REF!</v>
      </c>
      <c r="BU881" s="67" t="e">
        <f t="shared" si="2862"/>
        <v>#REF!</v>
      </c>
      <c r="BV881" s="67" t="e">
        <f t="shared" si="2862"/>
        <v>#REF!</v>
      </c>
      <c r="BW881" s="67" t="e">
        <f t="shared" si="2862"/>
        <v>#REF!</v>
      </c>
      <c r="BX881" s="67" t="e">
        <f t="shared" si="2862"/>
        <v>#REF!</v>
      </c>
      <c r="BY881" s="60"/>
      <c r="BZ881" s="87" t="e">
        <f t="shared" si="2815"/>
        <v>#REF!</v>
      </c>
      <c r="CA881" s="62" t="e">
        <f>BZ881/BZ871</f>
        <v>#REF!</v>
      </c>
      <c r="CB881" s="60"/>
      <c r="CC881" s="67" t="e">
        <f t="shared" ref="CC881:CN881" si="2863">((CC871*$G881*--(AND($BF881=0,$BG881=0))+$BF881+CC871*$BG881)*--(CC$3&gt;=$BH881))*(1+$BJ881*--(CC$3&gt;=$BK881))*--(IFERROR(MOD(MONTH(CC$3),$BI881),0)=0)*(CC871/CC$156)</f>
        <v>#REF!</v>
      </c>
      <c r="CD881" s="67" t="e">
        <f t="shared" si="2863"/>
        <v>#REF!</v>
      </c>
      <c r="CE881" s="67" t="e">
        <f t="shared" si="2863"/>
        <v>#REF!</v>
      </c>
      <c r="CF881" s="67" t="e">
        <f t="shared" si="2863"/>
        <v>#REF!</v>
      </c>
      <c r="CG881" s="67" t="e">
        <f t="shared" si="2863"/>
        <v>#REF!</v>
      </c>
      <c r="CH881" s="67" t="e">
        <f t="shared" si="2863"/>
        <v>#REF!</v>
      </c>
      <c r="CI881" s="67" t="e">
        <f t="shared" si="2863"/>
        <v>#REF!</v>
      </c>
      <c r="CJ881" s="67" t="e">
        <f t="shared" si="2863"/>
        <v>#REF!</v>
      </c>
      <c r="CK881" s="67" t="e">
        <f t="shared" si="2863"/>
        <v>#REF!</v>
      </c>
      <c r="CL881" s="67" t="e">
        <f t="shared" si="2863"/>
        <v>#REF!</v>
      </c>
      <c r="CM881" s="67" t="e">
        <f t="shared" si="2863"/>
        <v>#REF!</v>
      </c>
      <c r="CN881" s="67" t="e">
        <f t="shared" si="2863"/>
        <v>#REF!</v>
      </c>
      <c r="CO881" s="60"/>
      <c r="CP881" s="87" t="e">
        <f t="shared" si="2816"/>
        <v>#REF!</v>
      </c>
      <c r="CQ881" s="62" t="e">
        <f>CP881/CP871</f>
        <v>#REF!</v>
      </c>
    </row>
    <row r="882" spans="1:95" ht="10.5" customHeight="1" x14ac:dyDescent="0.25">
      <c r="A882" s="70" t="str">
        <f t="shared" si="2811"/>
        <v>DespesaMargem bruta</v>
      </c>
      <c r="B882" s="70" t="s">
        <v>53</v>
      </c>
      <c r="C882" s="70"/>
      <c r="D882" s="3" t="s">
        <v>63</v>
      </c>
      <c r="E882" s="3" t="e">
        <f>D869</f>
        <v>#REF!</v>
      </c>
      <c r="F882" s="60"/>
      <c r="G882" s="6">
        <v>0.78357271006486728</v>
      </c>
      <c r="H882" s="60"/>
      <c r="I882" s="4" t="e">
        <f t="shared" ref="I882:T882" si="2864">I876+I877</f>
        <v>#REF!</v>
      </c>
      <c r="J882" s="4" t="e">
        <f t="shared" si="2864"/>
        <v>#REF!</v>
      </c>
      <c r="K882" s="4" t="e">
        <f t="shared" si="2864"/>
        <v>#REF!</v>
      </c>
      <c r="L882" s="4" t="e">
        <f t="shared" si="2864"/>
        <v>#REF!</v>
      </c>
      <c r="M882" s="4" t="e">
        <f t="shared" si="2864"/>
        <v>#REF!</v>
      </c>
      <c r="N882" s="4" t="e">
        <f t="shared" si="2864"/>
        <v>#REF!</v>
      </c>
      <c r="O882" s="4" t="e">
        <f t="shared" si="2864"/>
        <v>#REF!</v>
      </c>
      <c r="P882" s="4" t="e">
        <f t="shared" si="2864"/>
        <v>#REF!</v>
      </c>
      <c r="Q882" s="4" t="e">
        <f t="shared" si="2864"/>
        <v>#REF!</v>
      </c>
      <c r="R882" s="4" t="e">
        <f t="shared" si="2864"/>
        <v>#REF!</v>
      </c>
      <c r="S882" s="4" t="e">
        <f t="shared" si="2864"/>
        <v>#REF!</v>
      </c>
      <c r="T882" s="4" t="e">
        <f t="shared" si="2864"/>
        <v>#REF!</v>
      </c>
      <c r="U882" s="60"/>
      <c r="V882" s="4" t="e">
        <f t="shared" si="2812"/>
        <v>#REF!</v>
      </c>
      <c r="W882" s="6" t="e">
        <f>V882/V871</f>
        <v>#REF!</v>
      </c>
      <c r="X882" s="60"/>
      <c r="Y882" s="4" t="e">
        <f t="shared" ref="Y882:AJ882" si="2865">Y876+Y877</f>
        <v>#REF!</v>
      </c>
      <c r="Z882" s="4" t="e">
        <f t="shared" si="2865"/>
        <v>#REF!</v>
      </c>
      <c r="AA882" s="4" t="e">
        <f t="shared" si="2865"/>
        <v>#REF!</v>
      </c>
      <c r="AB882" s="4" t="e">
        <f t="shared" si="2865"/>
        <v>#REF!</v>
      </c>
      <c r="AC882" s="4" t="e">
        <f t="shared" si="2865"/>
        <v>#REF!</v>
      </c>
      <c r="AD882" s="4" t="e">
        <f t="shared" si="2865"/>
        <v>#REF!</v>
      </c>
      <c r="AE882" s="4" t="e">
        <f t="shared" si="2865"/>
        <v>#REF!</v>
      </c>
      <c r="AF882" s="4" t="e">
        <f t="shared" si="2865"/>
        <v>#REF!</v>
      </c>
      <c r="AG882" s="4" t="e">
        <f t="shared" si="2865"/>
        <v>#REF!</v>
      </c>
      <c r="AH882" s="4" t="e">
        <f t="shared" si="2865"/>
        <v>#REF!</v>
      </c>
      <c r="AI882" s="4" t="e">
        <f t="shared" si="2865"/>
        <v>#REF!</v>
      </c>
      <c r="AJ882" s="4" t="e">
        <f t="shared" si="2865"/>
        <v>#REF!</v>
      </c>
      <c r="AK882" s="60"/>
      <c r="AL882" s="4" t="e">
        <f t="shared" si="2813"/>
        <v>#REF!</v>
      </c>
      <c r="AM882" s="6" t="e">
        <f>AL882/AL871</f>
        <v>#REF!</v>
      </c>
      <c r="AN882" s="60" t="e">
        <f>D869&amp;D882</f>
        <v>#REF!</v>
      </c>
      <c r="AO882" s="4" t="e">
        <f t="shared" ref="AO882:AZ882" si="2866">AO876+AO877</f>
        <v>#REF!</v>
      </c>
      <c r="AP882" s="4" t="e">
        <f t="shared" si="2866"/>
        <v>#REF!</v>
      </c>
      <c r="AQ882" s="4" t="e">
        <f t="shared" si="2866"/>
        <v>#REF!</v>
      </c>
      <c r="AR882" s="4" t="e">
        <f t="shared" si="2866"/>
        <v>#REF!</v>
      </c>
      <c r="AS882" s="4" t="e">
        <f t="shared" si="2866"/>
        <v>#REF!</v>
      </c>
      <c r="AT882" s="4" t="e">
        <f t="shared" si="2866"/>
        <v>#REF!</v>
      </c>
      <c r="AU882" s="4" t="e">
        <f t="shared" si="2866"/>
        <v>#REF!</v>
      </c>
      <c r="AV882" s="4" t="e">
        <f t="shared" si="2866"/>
        <v>#REF!</v>
      </c>
      <c r="AW882" s="4" t="e">
        <f t="shared" si="2866"/>
        <v>#REF!</v>
      </c>
      <c r="AX882" s="4" t="e">
        <f t="shared" si="2866"/>
        <v>#REF!</v>
      </c>
      <c r="AY882" s="4" t="e">
        <f t="shared" si="2866"/>
        <v>#REF!</v>
      </c>
      <c r="AZ882" s="4" t="e">
        <f t="shared" si="2866"/>
        <v>#REF!</v>
      </c>
      <c r="BA882" s="60"/>
      <c r="BB882" s="4" t="e">
        <f t="shared" si="2814"/>
        <v>#REF!</v>
      </c>
      <c r="BC882" s="6" t="e">
        <f>BB882/BB871</f>
        <v>#REF!</v>
      </c>
      <c r="BD882" s="60"/>
      <c r="BE882" s="4"/>
      <c r="BF882" s="102"/>
      <c r="BG882" s="102"/>
      <c r="BH882" s="103"/>
      <c r="BI882" s="104"/>
      <c r="BJ882" s="63"/>
      <c r="BK882" s="103"/>
      <c r="BL882" s="60"/>
      <c r="BM882" s="4" t="e">
        <f t="shared" ref="BM882:BX882" si="2867">BM876+BM877</f>
        <v>#REF!</v>
      </c>
      <c r="BN882" s="4" t="e">
        <f t="shared" si="2867"/>
        <v>#REF!</v>
      </c>
      <c r="BO882" s="4" t="e">
        <f t="shared" si="2867"/>
        <v>#REF!</v>
      </c>
      <c r="BP882" s="4" t="e">
        <f t="shared" si="2867"/>
        <v>#REF!</v>
      </c>
      <c r="BQ882" s="4" t="e">
        <f t="shared" si="2867"/>
        <v>#REF!</v>
      </c>
      <c r="BR882" s="4" t="e">
        <f t="shared" si="2867"/>
        <v>#REF!</v>
      </c>
      <c r="BS882" s="4" t="e">
        <f t="shared" si="2867"/>
        <v>#REF!</v>
      </c>
      <c r="BT882" s="4" t="e">
        <f t="shared" si="2867"/>
        <v>#REF!</v>
      </c>
      <c r="BU882" s="4" t="e">
        <f t="shared" si="2867"/>
        <v>#REF!</v>
      </c>
      <c r="BV882" s="4" t="e">
        <f t="shared" si="2867"/>
        <v>#REF!</v>
      </c>
      <c r="BW882" s="4" t="e">
        <f t="shared" si="2867"/>
        <v>#REF!</v>
      </c>
      <c r="BX882" s="4" t="e">
        <f t="shared" si="2867"/>
        <v>#REF!</v>
      </c>
      <c r="BY882" s="60"/>
      <c r="BZ882" s="4" t="e">
        <f t="shared" si="2815"/>
        <v>#REF!</v>
      </c>
      <c r="CA882" s="6" t="e">
        <f>BZ882/BZ871</f>
        <v>#REF!</v>
      </c>
      <c r="CB882" s="60"/>
      <c r="CC882" s="4" t="e">
        <f t="shared" ref="CC882:CN882" si="2868">CC876+CC877</f>
        <v>#REF!</v>
      </c>
      <c r="CD882" s="4" t="e">
        <f t="shared" si="2868"/>
        <v>#REF!</v>
      </c>
      <c r="CE882" s="4" t="e">
        <f t="shared" si="2868"/>
        <v>#REF!</v>
      </c>
      <c r="CF882" s="4" t="e">
        <f t="shared" si="2868"/>
        <v>#REF!</v>
      </c>
      <c r="CG882" s="4" t="e">
        <f t="shared" si="2868"/>
        <v>#REF!</v>
      </c>
      <c r="CH882" s="4" t="e">
        <f t="shared" si="2868"/>
        <v>#REF!</v>
      </c>
      <c r="CI882" s="4" t="e">
        <f t="shared" si="2868"/>
        <v>#REF!</v>
      </c>
      <c r="CJ882" s="4" t="e">
        <f t="shared" si="2868"/>
        <v>#REF!</v>
      </c>
      <c r="CK882" s="4" t="e">
        <f t="shared" si="2868"/>
        <v>#REF!</v>
      </c>
      <c r="CL882" s="4" t="e">
        <f t="shared" si="2868"/>
        <v>#REF!</v>
      </c>
      <c r="CM882" s="4" t="e">
        <f t="shared" si="2868"/>
        <v>#REF!</v>
      </c>
      <c r="CN882" s="4" t="e">
        <f t="shared" si="2868"/>
        <v>#REF!</v>
      </c>
      <c r="CO882" s="60"/>
      <c r="CP882" s="4" t="e">
        <f t="shared" si="2816"/>
        <v>#REF!</v>
      </c>
      <c r="CQ882" s="6" t="e">
        <f>CP882/CP871</f>
        <v>#REF!</v>
      </c>
    </row>
    <row r="883" spans="1:95" ht="10.5" customHeight="1" x14ac:dyDescent="0.25">
      <c r="A883" s="70" t="str">
        <f t="shared" si="2811"/>
        <v>DespesaDespesas variáveis</v>
      </c>
      <c r="B883" s="70" t="s">
        <v>53</v>
      </c>
      <c r="C883" s="70"/>
      <c r="D883" s="81" t="s">
        <v>64</v>
      </c>
      <c r="E883" s="81" t="e">
        <f>D869</f>
        <v>#REF!</v>
      </c>
      <c r="F883" s="60"/>
      <c r="G883" s="88">
        <v>-0.23687071568047149</v>
      </c>
      <c r="H883" s="60"/>
      <c r="I883" s="83">
        <v>0</v>
      </c>
      <c r="J883" s="83">
        <v>0</v>
      </c>
      <c r="K883" s="83">
        <v>0</v>
      </c>
      <c r="L883" s="83">
        <v>0</v>
      </c>
      <c r="M883" s="83">
        <v>0</v>
      </c>
      <c r="N883" s="83">
        <v>0</v>
      </c>
      <c r="O883" s="83">
        <v>0</v>
      </c>
      <c r="P883" s="83">
        <v>0</v>
      </c>
      <c r="Q883" s="83">
        <v>0</v>
      </c>
      <c r="R883" s="83">
        <v>0</v>
      </c>
      <c r="S883" s="83">
        <v>0</v>
      </c>
      <c r="T883" s="83">
        <v>0</v>
      </c>
      <c r="U883" s="60"/>
      <c r="V883" s="83">
        <f t="shared" si="2812"/>
        <v>0</v>
      </c>
      <c r="W883" s="88" t="e">
        <f>V883/V871</f>
        <v>#REF!</v>
      </c>
      <c r="X883" s="60"/>
      <c r="Y883" s="83" t="e">
        <f t="shared" ref="Y883:AJ883" si="2869">Y884+Y896+Y900</f>
        <v>#REF!</v>
      </c>
      <c r="Z883" s="83" t="e">
        <f t="shared" si="2869"/>
        <v>#REF!</v>
      </c>
      <c r="AA883" s="83" t="e">
        <f t="shared" si="2869"/>
        <v>#REF!</v>
      </c>
      <c r="AB883" s="83" t="e">
        <f t="shared" si="2869"/>
        <v>#REF!</v>
      </c>
      <c r="AC883" s="83" t="e">
        <f t="shared" si="2869"/>
        <v>#REF!</v>
      </c>
      <c r="AD883" s="83" t="e">
        <f t="shared" si="2869"/>
        <v>#REF!</v>
      </c>
      <c r="AE883" s="83" t="e">
        <f t="shared" si="2869"/>
        <v>#REF!</v>
      </c>
      <c r="AF883" s="83" t="e">
        <f t="shared" si="2869"/>
        <v>#REF!</v>
      </c>
      <c r="AG883" s="83" t="e">
        <f t="shared" si="2869"/>
        <v>#REF!</v>
      </c>
      <c r="AH883" s="83" t="e">
        <f t="shared" si="2869"/>
        <v>#REF!</v>
      </c>
      <c r="AI883" s="83" t="e">
        <f t="shared" si="2869"/>
        <v>#REF!</v>
      </c>
      <c r="AJ883" s="83" t="e">
        <f t="shared" si="2869"/>
        <v>#REF!</v>
      </c>
      <c r="AK883" s="60"/>
      <c r="AL883" s="83" t="e">
        <f t="shared" si="2813"/>
        <v>#REF!</v>
      </c>
      <c r="AM883" s="88" t="e">
        <f>AL883/AL871</f>
        <v>#REF!</v>
      </c>
      <c r="AN883" s="60" t="e">
        <f>D869&amp;D883</f>
        <v>#REF!</v>
      </c>
      <c r="AO883" s="83" t="e">
        <f t="shared" ref="AO883:AZ883" si="2870">AO884+AO896+AO900</f>
        <v>#REF!</v>
      </c>
      <c r="AP883" s="83" t="e">
        <f t="shared" si="2870"/>
        <v>#REF!</v>
      </c>
      <c r="AQ883" s="83" t="e">
        <f t="shared" si="2870"/>
        <v>#REF!</v>
      </c>
      <c r="AR883" s="83" t="e">
        <f t="shared" si="2870"/>
        <v>#REF!</v>
      </c>
      <c r="AS883" s="83" t="e">
        <f t="shared" si="2870"/>
        <v>#REF!</v>
      </c>
      <c r="AT883" s="83" t="e">
        <f t="shared" si="2870"/>
        <v>#REF!</v>
      </c>
      <c r="AU883" s="83" t="e">
        <f t="shared" si="2870"/>
        <v>#REF!</v>
      </c>
      <c r="AV883" s="83" t="e">
        <f t="shared" si="2870"/>
        <v>#REF!</v>
      </c>
      <c r="AW883" s="83" t="e">
        <f t="shared" si="2870"/>
        <v>#REF!</v>
      </c>
      <c r="AX883" s="83" t="e">
        <f t="shared" si="2870"/>
        <v>#REF!</v>
      </c>
      <c r="AY883" s="83" t="e">
        <f t="shared" si="2870"/>
        <v>#REF!</v>
      </c>
      <c r="AZ883" s="83" t="e">
        <f t="shared" si="2870"/>
        <v>#REF!</v>
      </c>
      <c r="BA883" s="60"/>
      <c r="BB883" s="83" t="e">
        <f t="shared" si="2814"/>
        <v>#REF!</v>
      </c>
      <c r="BC883" s="88" t="e">
        <f>BB883/BB871</f>
        <v>#REF!</v>
      </c>
      <c r="BD883" s="60"/>
      <c r="BE883" s="83"/>
      <c r="BF883" s="116"/>
      <c r="BG883" s="116"/>
      <c r="BH883" s="117"/>
      <c r="BI883" s="118"/>
      <c r="BJ883" s="82"/>
      <c r="BK883" s="117"/>
      <c r="BL883" s="60"/>
      <c r="BM883" s="83" t="e">
        <f t="shared" ref="BM883:BX883" si="2871">BM884+BM896+BM900</f>
        <v>#REF!</v>
      </c>
      <c r="BN883" s="83" t="e">
        <f t="shared" si="2871"/>
        <v>#REF!</v>
      </c>
      <c r="BO883" s="83" t="e">
        <f t="shared" si="2871"/>
        <v>#REF!</v>
      </c>
      <c r="BP883" s="83" t="e">
        <f t="shared" si="2871"/>
        <v>#REF!</v>
      </c>
      <c r="BQ883" s="83" t="e">
        <f t="shared" si="2871"/>
        <v>#REF!</v>
      </c>
      <c r="BR883" s="83" t="e">
        <f t="shared" si="2871"/>
        <v>#REF!</v>
      </c>
      <c r="BS883" s="83" t="e">
        <f t="shared" si="2871"/>
        <v>#REF!</v>
      </c>
      <c r="BT883" s="83" t="e">
        <f t="shared" si="2871"/>
        <v>#REF!</v>
      </c>
      <c r="BU883" s="83" t="e">
        <f t="shared" si="2871"/>
        <v>#REF!</v>
      </c>
      <c r="BV883" s="83" t="e">
        <f t="shared" si="2871"/>
        <v>#REF!</v>
      </c>
      <c r="BW883" s="83" t="e">
        <f t="shared" si="2871"/>
        <v>#REF!</v>
      </c>
      <c r="BX883" s="83" t="e">
        <f t="shared" si="2871"/>
        <v>#REF!</v>
      </c>
      <c r="BY883" s="60"/>
      <c r="BZ883" s="83" t="e">
        <f t="shared" si="2815"/>
        <v>#REF!</v>
      </c>
      <c r="CA883" s="88" t="e">
        <f>BZ883/BZ871</f>
        <v>#REF!</v>
      </c>
      <c r="CB883" s="60"/>
      <c r="CC883" s="83" t="e">
        <f t="shared" ref="CC883:CN883" si="2872">CC884+CC896+CC900</f>
        <v>#REF!</v>
      </c>
      <c r="CD883" s="83" t="e">
        <f t="shared" si="2872"/>
        <v>#REF!</v>
      </c>
      <c r="CE883" s="83" t="e">
        <f t="shared" si="2872"/>
        <v>#REF!</v>
      </c>
      <c r="CF883" s="83" t="e">
        <f t="shared" si="2872"/>
        <v>#REF!</v>
      </c>
      <c r="CG883" s="83" t="e">
        <f t="shared" si="2872"/>
        <v>#REF!</v>
      </c>
      <c r="CH883" s="83" t="e">
        <f t="shared" si="2872"/>
        <v>#REF!</v>
      </c>
      <c r="CI883" s="83" t="e">
        <f t="shared" si="2872"/>
        <v>#REF!</v>
      </c>
      <c r="CJ883" s="83" t="e">
        <f t="shared" si="2872"/>
        <v>#REF!</v>
      </c>
      <c r="CK883" s="83" t="e">
        <f t="shared" si="2872"/>
        <v>#REF!</v>
      </c>
      <c r="CL883" s="83" t="e">
        <f t="shared" si="2872"/>
        <v>#REF!</v>
      </c>
      <c r="CM883" s="83" t="e">
        <f t="shared" si="2872"/>
        <v>#REF!</v>
      </c>
      <c r="CN883" s="83" t="e">
        <f t="shared" si="2872"/>
        <v>#REF!</v>
      </c>
      <c r="CO883" s="60"/>
      <c r="CP883" s="83" t="e">
        <f t="shared" si="2816"/>
        <v>#REF!</v>
      </c>
      <c r="CQ883" s="88" t="e">
        <f>CP883/CP871</f>
        <v>#REF!</v>
      </c>
    </row>
    <row r="884" spans="1:95" ht="10.5" customHeight="1" x14ac:dyDescent="0.25">
      <c r="A884" s="70" t="str">
        <f t="shared" si="2811"/>
        <v>DespesaDespesas de venda</v>
      </c>
      <c r="B884" s="70" t="s">
        <v>53</v>
      </c>
      <c r="C884" s="70"/>
      <c r="D884" s="2" t="s">
        <v>65</v>
      </c>
      <c r="E884" s="2" t="e">
        <f>D869</f>
        <v>#REF!</v>
      </c>
      <c r="F884" s="60"/>
      <c r="G884" s="66">
        <v>-0.23142300412052111</v>
      </c>
      <c r="H884" s="60"/>
      <c r="I884" s="65">
        <v>0</v>
      </c>
      <c r="J884" s="65">
        <v>0</v>
      </c>
      <c r="K884" s="65">
        <v>0</v>
      </c>
      <c r="L884" s="65">
        <v>0</v>
      </c>
      <c r="M884" s="65">
        <v>0</v>
      </c>
      <c r="N884" s="65">
        <v>0</v>
      </c>
      <c r="O884" s="65">
        <v>0</v>
      </c>
      <c r="P884" s="65">
        <v>0</v>
      </c>
      <c r="Q884" s="65">
        <v>0</v>
      </c>
      <c r="R884" s="65">
        <v>0</v>
      </c>
      <c r="S884" s="65">
        <v>0</v>
      </c>
      <c r="T884" s="65">
        <v>0</v>
      </c>
      <c r="U884" s="60"/>
      <c r="V884" s="65">
        <f t="shared" si="2812"/>
        <v>0</v>
      </c>
      <c r="W884" s="66" t="e">
        <f>V884/V871</f>
        <v>#REF!</v>
      </c>
      <c r="X884" s="60"/>
      <c r="Y884" s="65" t="e">
        <f t="shared" ref="Y884:AJ884" si="2873">SUM(Y885:Y888)+Y893</f>
        <v>#REF!</v>
      </c>
      <c r="Z884" s="65" t="e">
        <f t="shared" si="2873"/>
        <v>#REF!</v>
      </c>
      <c r="AA884" s="65" t="e">
        <f t="shared" si="2873"/>
        <v>#REF!</v>
      </c>
      <c r="AB884" s="65" t="e">
        <f t="shared" si="2873"/>
        <v>#REF!</v>
      </c>
      <c r="AC884" s="65" t="e">
        <f t="shared" si="2873"/>
        <v>#REF!</v>
      </c>
      <c r="AD884" s="65" t="e">
        <f t="shared" si="2873"/>
        <v>#REF!</v>
      </c>
      <c r="AE884" s="65" t="e">
        <f t="shared" si="2873"/>
        <v>#REF!</v>
      </c>
      <c r="AF884" s="65" t="e">
        <f t="shared" si="2873"/>
        <v>#REF!</v>
      </c>
      <c r="AG884" s="65" t="e">
        <f t="shared" si="2873"/>
        <v>#REF!</v>
      </c>
      <c r="AH884" s="65" t="e">
        <f t="shared" si="2873"/>
        <v>#REF!</v>
      </c>
      <c r="AI884" s="65" t="e">
        <f t="shared" si="2873"/>
        <v>#REF!</v>
      </c>
      <c r="AJ884" s="65" t="e">
        <f t="shared" si="2873"/>
        <v>#REF!</v>
      </c>
      <c r="AK884" s="60"/>
      <c r="AL884" s="65" t="e">
        <f t="shared" si="2813"/>
        <v>#REF!</v>
      </c>
      <c r="AM884" s="66" t="e">
        <f>AL884/AL871</f>
        <v>#REF!</v>
      </c>
      <c r="AN884" s="60" t="e">
        <f>D869&amp;D884</f>
        <v>#REF!</v>
      </c>
      <c r="AO884" s="65" t="e">
        <f t="shared" ref="AO884:AZ884" si="2874">SUM(AO885:AO888)+AO893</f>
        <v>#REF!</v>
      </c>
      <c r="AP884" s="65" t="e">
        <f t="shared" si="2874"/>
        <v>#REF!</v>
      </c>
      <c r="AQ884" s="65" t="e">
        <f t="shared" si="2874"/>
        <v>#REF!</v>
      </c>
      <c r="AR884" s="65" t="e">
        <f t="shared" si="2874"/>
        <v>#REF!</v>
      </c>
      <c r="AS884" s="65" t="e">
        <f t="shared" si="2874"/>
        <v>#REF!</v>
      </c>
      <c r="AT884" s="65" t="e">
        <f t="shared" si="2874"/>
        <v>#REF!</v>
      </c>
      <c r="AU884" s="65" t="e">
        <f t="shared" si="2874"/>
        <v>#REF!</v>
      </c>
      <c r="AV884" s="65" t="e">
        <f t="shared" si="2874"/>
        <v>#REF!</v>
      </c>
      <c r="AW884" s="65" t="e">
        <f t="shared" si="2874"/>
        <v>#REF!</v>
      </c>
      <c r="AX884" s="65" t="e">
        <f t="shared" si="2874"/>
        <v>#REF!</v>
      </c>
      <c r="AY884" s="65" t="e">
        <f t="shared" si="2874"/>
        <v>#REF!</v>
      </c>
      <c r="AZ884" s="65" t="e">
        <f t="shared" si="2874"/>
        <v>#REF!</v>
      </c>
      <c r="BA884" s="60"/>
      <c r="BB884" s="65" t="e">
        <f t="shared" si="2814"/>
        <v>#REF!</v>
      </c>
      <c r="BC884" s="66" t="e">
        <f>BB884/BB871</f>
        <v>#REF!</v>
      </c>
      <c r="BD884" s="60"/>
      <c r="BE884" s="65"/>
      <c r="BF884" s="105"/>
      <c r="BG884" s="105"/>
      <c r="BH884" s="107"/>
      <c r="BI884" s="108"/>
      <c r="BJ884" s="77"/>
      <c r="BK884" s="107"/>
      <c r="BL884" s="60"/>
      <c r="BM884" s="65" t="e">
        <f t="shared" ref="BM884:BX884" si="2875">SUM(BM885:BM888)+BM893</f>
        <v>#REF!</v>
      </c>
      <c r="BN884" s="65" t="e">
        <f t="shared" si="2875"/>
        <v>#REF!</v>
      </c>
      <c r="BO884" s="65" t="e">
        <f t="shared" si="2875"/>
        <v>#REF!</v>
      </c>
      <c r="BP884" s="65" t="e">
        <f t="shared" si="2875"/>
        <v>#REF!</v>
      </c>
      <c r="BQ884" s="65" t="e">
        <f t="shared" si="2875"/>
        <v>#REF!</v>
      </c>
      <c r="BR884" s="65" t="e">
        <f t="shared" si="2875"/>
        <v>#REF!</v>
      </c>
      <c r="BS884" s="65" t="e">
        <f t="shared" si="2875"/>
        <v>#REF!</v>
      </c>
      <c r="BT884" s="65" t="e">
        <f t="shared" si="2875"/>
        <v>#REF!</v>
      </c>
      <c r="BU884" s="65" t="e">
        <f t="shared" si="2875"/>
        <v>#REF!</v>
      </c>
      <c r="BV884" s="65" t="e">
        <f t="shared" si="2875"/>
        <v>#REF!</v>
      </c>
      <c r="BW884" s="65" t="e">
        <f t="shared" si="2875"/>
        <v>#REF!</v>
      </c>
      <c r="BX884" s="65" t="e">
        <f t="shared" si="2875"/>
        <v>#REF!</v>
      </c>
      <c r="BY884" s="60"/>
      <c r="BZ884" s="65" t="e">
        <f t="shared" si="2815"/>
        <v>#REF!</v>
      </c>
      <c r="CA884" s="66" t="e">
        <f>BZ884/BZ871</f>
        <v>#REF!</v>
      </c>
      <c r="CB884" s="60"/>
      <c r="CC884" s="65" t="e">
        <f t="shared" ref="CC884:CN884" si="2876">SUM(CC885:CC888)+CC893</f>
        <v>#REF!</v>
      </c>
      <c r="CD884" s="65" t="e">
        <f t="shared" si="2876"/>
        <v>#REF!</v>
      </c>
      <c r="CE884" s="65" t="e">
        <f t="shared" si="2876"/>
        <v>#REF!</v>
      </c>
      <c r="CF884" s="65" t="e">
        <f t="shared" si="2876"/>
        <v>#REF!</v>
      </c>
      <c r="CG884" s="65" t="e">
        <f t="shared" si="2876"/>
        <v>#REF!</v>
      </c>
      <c r="CH884" s="65" t="e">
        <f t="shared" si="2876"/>
        <v>#REF!</v>
      </c>
      <c r="CI884" s="65" t="e">
        <f t="shared" si="2876"/>
        <v>#REF!</v>
      </c>
      <c r="CJ884" s="65" t="e">
        <f t="shared" si="2876"/>
        <v>#REF!</v>
      </c>
      <c r="CK884" s="65" t="e">
        <f t="shared" si="2876"/>
        <v>#REF!</v>
      </c>
      <c r="CL884" s="65" t="e">
        <f t="shared" si="2876"/>
        <v>#REF!</v>
      </c>
      <c r="CM884" s="65" t="e">
        <f t="shared" si="2876"/>
        <v>#REF!</v>
      </c>
      <c r="CN884" s="65" t="e">
        <f t="shared" si="2876"/>
        <v>#REF!</v>
      </c>
      <c r="CO884" s="60"/>
      <c r="CP884" s="65" t="e">
        <f t="shared" si="2816"/>
        <v>#REF!</v>
      </c>
      <c r="CQ884" s="66" t="e">
        <f>CP884/CP871</f>
        <v>#REF!</v>
      </c>
    </row>
    <row r="885" spans="1:95" ht="10.5" customHeight="1" outlineLevel="1" x14ac:dyDescent="0.25">
      <c r="A885" s="70" t="str">
        <f t="shared" si="2811"/>
        <v>DespesaArmazenagem</v>
      </c>
      <c r="B885" s="70" t="s">
        <v>53</v>
      </c>
      <c r="C885" s="70" t="s">
        <v>256</v>
      </c>
      <c r="D885" s="60" t="s">
        <v>66</v>
      </c>
      <c r="E885" s="60" t="e">
        <f>D869</f>
        <v>#REF!</v>
      </c>
      <c r="F885" s="60"/>
      <c r="G885" s="62">
        <v>0</v>
      </c>
      <c r="H885" s="60"/>
      <c r="I885" s="67">
        <v>0</v>
      </c>
      <c r="J885" s="67">
        <v>0</v>
      </c>
      <c r="K885" s="67">
        <v>0</v>
      </c>
      <c r="L885" s="67">
        <v>0</v>
      </c>
      <c r="M885" s="67">
        <v>0</v>
      </c>
      <c r="N885" s="67">
        <v>0</v>
      </c>
      <c r="O885" s="67">
        <v>0</v>
      </c>
      <c r="P885" s="67">
        <v>0</v>
      </c>
      <c r="Q885" s="67">
        <v>0</v>
      </c>
      <c r="R885" s="67">
        <v>0</v>
      </c>
      <c r="S885" s="67">
        <v>0</v>
      </c>
      <c r="T885" s="67">
        <v>0</v>
      </c>
      <c r="U885" s="60"/>
      <c r="V885" s="87">
        <f t="shared" si="2812"/>
        <v>0</v>
      </c>
      <c r="W885" s="62" t="e">
        <f>V885/V872</f>
        <v>#REF!</v>
      </c>
      <c r="X885" s="60"/>
      <c r="Y885" s="67" t="e">
        <f t="shared" ref="Y885:AJ885" si="2877">((Y872*$G885*--(AND($BF885=0,$BG885=0))+$BF885+Y872*$BG885)*--(Y$3&gt;=$BH885))*(1+$BJ885*--(Y$3&gt;=$BK885))*--(IFERROR(MOD(MONTH(Y$3),$BI885),0)=0)</f>
        <v>#REF!</v>
      </c>
      <c r="Z885" s="67" t="e">
        <f t="shared" si="2877"/>
        <v>#REF!</v>
      </c>
      <c r="AA885" s="67" t="e">
        <f t="shared" si="2877"/>
        <v>#REF!</v>
      </c>
      <c r="AB885" s="67" t="e">
        <f t="shared" si="2877"/>
        <v>#REF!</v>
      </c>
      <c r="AC885" s="67" t="e">
        <f t="shared" si="2877"/>
        <v>#REF!</v>
      </c>
      <c r="AD885" s="67" t="e">
        <f t="shared" si="2877"/>
        <v>#REF!</v>
      </c>
      <c r="AE885" s="67" t="e">
        <f t="shared" si="2877"/>
        <v>#REF!</v>
      </c>
      <c r="AF885" s="67" t="e">
        <f t="shared" si="2877"/>
        <v>#REF!</v>
      </c>
      <c r="AG885" s="67" t="e">
        <f t="shared" si="2877"/>
        <v>#REF!</v>
      </c>
      <c r="AH885" s="67" t="e">
        <f t="shared" si="2877"/>
        <v>#REF!</v>
      </c>
      <c r="AI885" s="67" t="e">
        <f t="shared" si="2877"/>
        <v>#REF!</v>
      </c>
      <c r="AJ885" s="67" t="e">
        <f t="shared" si="2877"/>
        <v>#REF!</v>
      </c>
      <c r="AK885" s="60"/>
      <c r="AL885" s="87" t="e">
        <f t="shared" si="2813"/>
        <v>#REF!</v>
      </c>
      <c r="AM885" s="62" t="e">
        <f>AL885/AL872</f>
        <v>#REF!</v>
      </c>
      <c r="AN885" s="60" t="e">
        <f>D869&amp;D885</f>
        <v>#REF!</v>
      </c>
      <c r="AO885" s="67" t="e">
        <f t="shared" ref="AO885:AZ885" si="2878">((AO872*$G885*--(AND($BF885=0,$BG885=0))+$BF885+AO872*$BG885)*--(AO$3&gt;=$BH885))*(1+$BJ885*--(AO$3&gt;=$BK885))*--(IFERROR(MOD(MONTH(AO$3),$BI885),0)=0)</f>
        <v>#REF!</v>
      </c>
      <c r="AP885" s="67" t="e">
        <f t="shared" si="2878"/>
        <v>#REF!</v>
      </c>
      <c r="AQ885" s="67" t="e">
        <f t="shared" si="2878"/>
        <v>#REF!</v>
      </c>
      <c r="AR885" s="67" t="e">
        <f t="shared" si="2878"/>
        <v>#REF!</v>
      </c>
      <c r="AS885" s="67" t="e">
        <f t="shared" si="2878"/>
        <v>#REF!</v>
      </c>
      <c r="AT885" s="67" t="e">
        <f t="shared" si="2878"/>
        <v>#REF!</v>
      </c>
      <c r="AU885" s="67" t="e">
        <f t="shared" si="2878"/>
        <v>#REF!</v>
      </c>
      <c r="AV885" s="67" t="e">
        <f t="shared" si="2878"/>
        <v>#REF!</v>
      </c>
      <c r="AW885" s="67" t="e">
        <f t="shared" si="2878"/>
        <v>#REF!</v>
      </c>
      <c r="AX885" s="67" t="e">
        <f t="shared" si="2878"/>
        <v>#REF!</v>
      </c>
      <c r="AY885" s="67" t="e">
        <f t="shared" si="2878"/>
        <v>#REF!</v>
      </c>
      <c r="AZ885" s="67" t="e">
        <f t="shared" si="2878"/>
        <v>#REF!</v>
      </c>
      <c r="BA885" s="60"/>
      <c r="BB885" s="87" t="e">
        <f t="shared" si="2814"/>
        <v>#REF!</v>
      </c>
      <c r="BC885" s="62" t="e">
        <f>BB885/BB872</f>
        <v>#REF!</v>
      </c>
      <c r="BD885" s="60"/>
      <c r="BE885" s="67">
        <f>INDEX($BE$4:$BK$115,MATCH($D885,$D$4:$D$115,0),MATCH(BE$475,$BE$4:$BK$4,0))</f>
        <v>0</v>
      </c>
      <c r="BF885" s="141" t="e">
        <f t="array" ref="BF885">INDEX(#REF!,MATCH($D869,#REF!,0),MATCH($D885,#REF!,0))</f>
        <v>#REF!</v>
      </c>
      <c r="BG885" s="120">
        <f t="array" ref="BG885">INDEX($BE$4:$BK$115,MATCH($D885,$D$4:$D$115,0),MATCH(BG$475,$BE$4:$BK$4,0))</f>
        <v>0</v>
      </c>
      <c r="BH885" s="121" t="e">
        <f>BH871</f>
        <v>#REF!</v>
      </c>
      <c r="BI885" s="121">
        <f t="shared" ref="BI885:BK886" si="2879">INDEX($BE$4:$BK$115,MATCH($D885,$D$4:$D$115,0),MATCH(BI$475,$BE$4:$BK$4,0))</f>
        <v>0</v>
      </c>
      <c r="BJ885" s="120">
        <f t="shared" si="2879"/>
        <v>0</v>
      </c>
      <c r="BK885" s="121">
        <f t="shared" si="2879"/>
        <v>0</v>
      </c>
      <c r="BL885" s="60"/>
      <c r="BM885" s="67" t="e">
        <f t="shared" ref="BM885:BX885" si="2880">((BM872*$G885*--(AND($BF885=0,$BG885=0))+$BF885+BM872*$BG885)*--(BM$3&gt;=$BH885))*(1+$BJ885*--(BM$3&gt;=$BK885))*--(IFERROR(MOD(MONTH(BM$3),$BI885),0)=0)</f>
        <v>#REF!</v>
      </c>
      <c r="BN885" s="67" t="e">
        <f t="shared" si="2880"/>
        <v>#REF!</v>
      </c>
      <c r="BO885" s="67" t="e">
        <f t="shared" si="2880"/>
        <v>#REF!</v>
      </c>
      <c r="BP885" s="67" t="e">
        <f t="shared" si="2880"/>
        <v>#REF!</v>
      </c>
      <c r="BQ885" s="67" t="e">
        <f t="shared" si="2880"/>
        <v>#REF!</v>
      </c>
      <c r="BR885" s="67" t="e">
        <f t="shared" si="2880"/>
        <v>#REF!</v>
      </c>
      <c r="BS885" s="67" t="e">
        <f t="shared" si="2880"/>
        <v>#REF!</v>
      </c>
      <c r="BT885" s="67" t="e">
        <f t="shared" si="2880"/>
        <v>#REF!</v>
      </c>
      <c r="BU885" s="67" t="e">
        <f t="shared" si="2880"/>
        <v>#REF!</v>
      </c>
      <c r="BV885" s="67" t="e">
        <f t="shared" si="2880"/>
        <v>#REF!</v>
      </c>
      <c r="BW885" s="67" t="e">
        <f t="shared" si="2880"/>
        <v>#REF!</v>
      </c>
      <c r="BX885" s="67" t="e">
        <f t="shared" si="2880"/>
        <v>#REF!</v>
      </c>
      <c r="BY885" s="60"/>
      <c r="BZ885" s="87" t="e">
        <f t="shared" si="2815"/>
        <v>#REF!</v>
      </c>
      <c r="CA885" s="62" t="e">
        <f>BZ885/BZ872</f>
        <v>#REF!</v>
      </c>
      <c r="CB885" s="60"/>
      <c r="CC885" s="67" t="e">
        <f t="shared" ref="CC885:CN885" si="2881">((CC872*$G885*--(AND($BF885=0,$BG885=0))+$BF885+CC872*$BG885)*--(CC$3&gt;=$BH885))*(1+$BJ885*--(CC$3&gt;=$BK885))*--(IFERROR(MOD(MONTH(CC$3),$BI885),0)=0)</f>
        <v>#REF!</v>
      </c>
      <c r="CD885" s="67" t="e">
        <f t="shared" si="2881"/>
        <v>#REF!</v>
      </c>
      <c r="CE885" s="67" t="e">
        <f t="shared" si="2881"/>
        <v>#REF!</v>
      </c>
      <c r="CF885" s="67" t="e">
        <f t="shared" si="2881"/>
        <v>#REF!</v>
      </c>
      <c r="CG885" s="67" t="e">
        <f t="shared" si="2881"/>
        <v>#REF!</v>
      </c>
      <c r="CH885" s="67" t="e">
        <f t="shared" si="2881"/>
        <v>#REF!</v>
      </c>
      <c r="CI885" s="67" t="e">
        <f t="shared" si="2881"/>
        <v>#REF!</v>
      </c>
      <c r="CJ885" s="67" t="e">
        <f t="shared" si="2881"/>
        <v>#REF!</v>
      </c>
      <c r="CK885" s="67" t="e">
        <f t="shared" si="2881"/>
        <v>#REF!</v>
      </c>
      <c r="CL885" s="67" t="e">
        <f t="shared" si="2881"/>
        <v>#REF!</v>
      </c>
      <c r="CM885" s="67" t="e">
        <f t="shared" si="2881"/>
        <v>#REF!</v>
      </c>
      <c r="CN885" s="67" t="e">
        <f t="shared" si="2881"/>
        <v>#REF!</v>
      </c>
      <c r="CO885" s="60"/>
      <c r="CP885" s="87" t="e">
        <f t="shared" si="2816"/>
        <v>#REF!</v>
      </c>
      <c r="CQ885" s="62" t="e">
        <f>CP885/CP872</f>
        <v>#REF!</v>
      </c>
    </row>
    <row r="886" spans="1:95" ht="10.5" customHeight="1" outlineLevel="1" x14ac:dyDescent="0.25">
      <c r="A886" s="70" t="str">
        <f t="shared" si="2811"/>
        <v>DespesaFrete sobre Vendas</v>
      </c>
      <c r="B886" s="70" t="s">
        <v>53</v>
      </c>
      <c r="C886" s="70" t="s">
        <v>256</v>
      </c>
      <c r="D886" s="60" t="s">
        <v>67</v>
      </c>
      <c r="E886" s="60" t="e">
        <f>D869</f>
        <v>#REF!</v>
      </c>
      <c r="F886" s="60"/>
      <c r="G886" s="62">
        <v>0</v>
      </c>
      <c r="H886" s="60"/>
      <c r="I886" s="67">
        <v>0</v>
      </c>
      <c r="J886" s="67">
        <v>0</v>
      </c>
      <c r="K886" s="67">
        <v>0</v>
      </c>
      <c r="L886" s="67">
        <v>0</v>
      </c>
      <c r="M886" s="67">
        <v>0</v>
      </c>
      <c r="N886" s="67">
        <v>0</v>
      </c>
      <c r="O886" s="67">
        <v>0</v>
      </c>
      <c r="P886" s="67">
        <v>0</v>
      </c>
      <c r="Q886" s="67">
        <v>0</v>
      </c>
      <c r="R886" s="67">
        <v>0</v>
      </c>
      <c r="S886" s="67">
        <v>0</v>
      </c>
      <c r="T886" s="67">
        <v>0</v>
      </c>
      <c r="U886" s="60"/>
      <c r="V886" s="87">
        <f t="shared" si="2812"/>
        <v>0</v>
      </c>
      <c r="W886" s="62" t="e">
        <f>V886/V873</f>
        <v>#REF!</v>
      </c>
      <c r="X886" s="60"/>
      <c r="Y886" s="67" t="e">
        <f t="shared" ref="Y886:AJ886" si="2882">((Y873*$G886*--(AND($BF886=0,$BG886=0))+$BF886+Y873*$BG886)*--(Y$3&gt;=$BH886))*(1+$BJ886*--(Y$3&gt;=$BK886))*--(IFERROR(MOD(MONTH(Y$3),$BI886),0)=0)</f>
        <v>#REF!</v>
      </c>
      <c r="Z886" s="67" t="e">
        <f t="shared" si="2882"/>
        <v>#REF!</v>
      </c>
      <c r="AA886" s="67" t="e">
        <f t="shared" si="2882"/>
        <v>#REF!</v>
      </c>
      <c r="AB886" s="67" t="e">
        <f t="shared" si="2882"/>
        <v>#REF!</v>
      </c>
      <c r="AC886" s="67" t="e">
        <f t="shared" si="2882"/>
        <v>#REF!</v>
      </c>
      <c r="AD886" s="67" t="e">
        <f t="shared" si="2882"/>
        <v>#REF!</v>
      </c>
      <c r="AE886" s="67" t="e">
        <f t="shared" si="2882"/>
        <v>#REF!</v>
      </c>
      <c r="AF886" s="67" t="e">
        <f t="shared" si="2882"/>
        <v>#REF!</v>
      </c>
      <c r="AG886" s="67" t="e">
        <f t="shared" si="2882"/>
        <v>#REF!</v>
      </c>
      <c r="AH886" s="67" t="e">
        <f t="shared" si="2882"/>
        <v>#REF!</v>
      </c>
      <c r="AI886" s="67" t="e">
        <f t="shared" si="2882"/>
        <v>#REF!</v>
      </c>
      <c r="AJ886" s="67" t="e">
        <f t="shared" si="2882"/>
        <v>#REF!</v>
      </c>
      <c r="AK886" s="60"/>
      <c r="AL886" s="87" t="e">
        <f t="shared" si="2813"/>
        <v>#REF!</v>
      </c>
      <c r="AM886" s="62" t="e">
        <f>AL886/AL873</f>
        <v>#REF!</v>
      </c>
      <c r="AN886" s="60" t="e">
        <f>D869&amp;D886</f>
        <v>#REF!</v>
      </c>
      <c r="AO886" s="67" t="e">
        <f t="shared" ref="AO886:AZ886" si="2883">((AO871*$G886*--(AND($BF886=0,$BG886=0))+$BF886*AO869+AO871*$BG886)*--(AO$3&gt;=$BH886))*(1+$BJ886*--(AO$3&gt;=$BK886))*--(IFERROR(MOD(MONTH(AO$3),$BI886),0)=0)</f>
        <v>#REF!</v>
      </c>
      <c r="AP886" s="67" t="e">
        <f t="shared" si="2883"/>
        <v>#REF!</v>
      </c>
      <c r="AQ886" s="67" t="e">
        <f t="shared" si="2883"/>
        <v>#REF!</v>
      </c>
      <c r="AR886" s="67" t="e">
        <f t="shared" si="2883"/>
        <v>#REF!</v>
      </c>
      <c r="AS886" s="67" t="e">
        <f t="shared" si="2883"/>
        <v>#REF!</v>
      </c>
      <c r="AT886" s="67" t="e">
        <f t="shared" si="2883"/>
        <v>#REF!</v>
      </c>
      <c r="AU886" s="67" t="e">
        <f t="shared" si="2883"/>
        <v>#REF!</v>
      </c>
      <c r="AV886" s="67" t="e">
        <f t="shared" si="2883"/>
        <v>#REF!</v>
      </c>
      <c r="AW886" s="67" t="e">
        <f t="shared" si="2883"/>
        <v>#REF!</v>
      </c>
      <c r="AX886" s="67" t="e">
        <f t="shared" si="2883"/>
        <v>#REF!</v>
      </c>
      <c r="AY886" s="67" t="e">
        <f t="shared" si="2883"/>
        <v>#REF!</v>
      </c>
      <c r="AZ886" s="67" t="e">
        <f t="shared" si="2883"/>
        <v>#REF!</v>
      </c>
      <c r="BA886" s="60"/>
      <c r="BB886" s="87" t="e">
        <f t="shared" si="2814"/>
        <v>#REF!</v>
      </c>
      <c r="BC886" s="62" t="e">
        <f>BB886/BB873</f>
        <v>#REF!</v>
      </c>
      <c r="BD886" s="60"/>
      <c r="BE886" s="67">
        <f>INDEX($BE$4:$BK$115,MATCH($D886,$D$4:$D$115,0),MATCH(BE$475,$BE$4:$BK$4,0))</f>
        <v>0</v>
      </c>
      <c r="BF886" s="119"/>
      <c r="BG886" s="120">
        <f>-10%*15%</f>
        <v>-1.4999999999999999E-2</v>
      </c>
      <c r="BH886" s="121" t="e">
        <f>BH871</f>
        <v>#REF!</v>
      </c>
      <c r="BI886" s="121">
        <f t="shared" si="2879"/>
        <v>0</v>
      </c>
      <c r="BJ886" s="120">
        <f t="shared" si="2879"/>
        <v>0</v>
      </c>
      <c r="BK886" s="121">
        <f t="shared" si="2879"/>
        <v>0</v>
      </c>
      <c r="BL886" s="60"/>
      <c r="BM886" s="67" t="e">
        <f>((BM871*$G886*--(AND($BF886=0,$BG886=0))+$BF886*BM869+BM871*$BG886)*--(BM$3&gt;=$BH886))*(1+$BJ886*--(BM$3&gt;=$BK886))*--(IFERROR(MOD(MONTH(BM$3),$BI886),0)=0)</f>
        <v>#REF!</v>
      </c>
      <c r="BN886" s="67" t="e">
        <f>((BN871*$G886*--(AND($BF886=0,$BG886=0))+$BF886*BN869+BN871*$BG886)*--(BN$3&gt;=$BH886))*(1+$BJ886*--(BN$3&gt;=$BK886))*--(IFERROR(MOD(MONTH(BN$3),$BI886),0)=0)</f>
        <v>#REF!</v>
      </c>
      <c r="BO886" s="67" t="e">
        <f>((BO871*$G886*--(AND($BF886=0,$BG886=0))+$BF886*BO869+BO871*$BG886)*--(BO$3&gt;=$BH886))*(1+$BJ886*--(BO$3&gt;=$BK886))*--(IFERROR(MOD(MONTH(BO$3),$BI886),0)=0)</f>
        <v>#REF!</v>
      </c>
      <c r="BP886" s="67" t="e">
        <f>((BP871*$G886*--(AND($BF886=0,$BG886=0))+$BF886*BP869+BP871*$BG886)*--(BP$3&gt;=$BH886))*(1+$BJ886*--(BP$3&gt;=$BK886))*--(IFERROR(MOD(MONTH(BP$3),$BI886),0)=0)</f>
        <v>#REF!</v>
      </c>
      <c r="BQ886" s="67" t="e">
        <f t="shared" ref="BQ886:BX886" si="2884">((BQ873*$G886*--(AND($BF886=0,$BG886=0))+$BF886+BQ873*$BG886)*--(BQ$3&gt;=$BH886))*(1+$BJ886*--(BQ$3&gt;=$BK886))*--(IFERROR(MOD(MONTH(BQ$3),$BI886),0)=0)</f>
        <v>#REF!</v>
      </c>
      <c r="BR886" s="67" t="e">
        <f t="shared" si="2884"/>
        <v>#REF!</v>
      </c>
      <c r="BS886" s="67" t="e">
        <f t="shared" si="2884"/>
        <v>#REF!</v>
      </c>
      <c r="BT886" s="67" t="e">
        <f t="shared" si="2884"/>
        <v>#REF!</v>
      </c>
      <c r="BU886" s="67" t="e">
        <f t="shared" si="2884"/>
        <v>#REF!</v>
      </c>
      <c r="BV886" s="67" t="e">
        <f t="shared" si="2884"/>
        <v>#REF!</v>
      </c>
      <c r="BW886" s="67" t="e">
        <f t="shared" si="2884"/>
        <v>#REF!</v>
      </c>
      <c r="BX886" s="67" t="e">
        <f t="shared" si="2884"/>
        <v>#REF!</v>
      </c>
      <c r="BY886" s="60"/>
      <c r="BZ886" s="87" t="e">
        <f t="shared" si="2815"/>
        <v>#REF!</v>
      </c>
      <c r="CA886" s="62" t="e">
        <f>BZ886/BZ873</f>
        <v>#REF!</v>
      </c>
      <c r="CB886" s="60"/>
      <c r="CC886" s="67" t="e">
        <f t="shared" ref="CC886:CN886" si="2885">((CC873*$G886*--(AND($BF886=0,$BG886=0))+$BF886+CC873*$BG886)*--(CC$3&gt;=$BH886))*(1+$BJ886*--(CC$3&gt;=$BK886))*--(IFERROR(MOD(MONTH(CC$3),$BI886),0)=0)</f>
        <v>#REF!</v>
      </c>
      <c r="CD886" s="67" t="e">
        <f t="shared" si="2885"/>
        <v>#REF!</v>
      </c>
      <c r="CE886" s="67" t="e">
        <f t="shared" si="2885"/>
        <v>#REF!</v>
      </c>
      <c r="CF886" s="67" t="e">
        <f t="shared" si="2885"/>
        <v>#REF!</v>
      </c>
      <c r="CG886" s="67" t="e">
        <f t="shared" si="2885"/>
        <v>#REF!</v>
      </c>
      <c r="CH886" s="67" t="e">
        <f t="shared" si="2885"/>
        <v>#REF!</v>
      </c>
      <c r="CI886" s="67" t="e">
        <f t="shared" si="2885"/>
        <v>#REF!</v>
      </c>
      <c r="CJ886" s="67" t="e">
        <f t="shared" si="2885"/>
        <v>#REF!</v>
      </c>
      <c r="CK886" s="67" t="e">
        <f t="shared" si="2885"/>
        <v>#REF!</v>
      </c>
      <c r="CL886" s="67" t="e">
        <f t="shared" si="2885"/>
        <v>#REF!</v>
      </c>
      <c r="CM886" s="67" t="e">
        <f t="shared" si="2885"/>
        <v>#REF!</v>
      </c>
      <c r="CN886" s="67" t="e">
        <f t="shared" si="2885"/>
        <v>#REF!</v>
      </c>
      <c r="CO886" s="60"/>
      <c r="CP886" s="87" t="e">
        <f t="shared" si="2816"/>
        <v>#REF!</v>
      </c>
      <c r="CQ886" s="62" t="e">
        <f>CP886/CP873</f>
        <v>#REF!</v>
      </c>
    </row>
    <row r="887" spans="1:95" ht="10.5" customHeight="1" outlineLevel="1" x14ac:dyDescent="0.25">
      <c r="A887" s="70" t="str">
        <f t="shared" si="2811"/>
        <v>DespesaCusto de Ocupação</v>
      </c>
      <c r="B887" s="70" t="s">
        <v>53</v>
      </c>
      <c r="C887" s="70" t="s">
        <v>257</v>
      </c>
      <c r="D887" s="60" t="s">
        <v>68</v>
      </c>
      <c r="E887" s="60" t="e">
        <f>D869</f>
        <v>#REF!</v>
      </c>
      <c r="F887" s="60"/>
      <c r="G887" s="62">
        <v>-0.21759288893801321</v>
      </c>
      <c r="H887" s="60"/>
      <c r="I887" s="67">
        <v>0</v>
      </c>
      <c r="J887" s="67">
        <v>0</v>
      </c>
      <c r="K887" s="67">
        <v>0</v>
      </c>
      <c r="L887" s="67">
        <v>0</v>
      </c>
      <c r="M887" s="67">
        <v>0</v>
      </c>
      <c r="N887" s="67">
        <v>0</v>
      </c>
      <c r="O887" s="67">
        <v>0</v>
      </c>
      <c r="P887" s="67">
        <v>0</v>
      </c>
      <c r="Q887" s="67">
        <v>0</v>
      </c>
      <c r="R887" s="67">
        <v>0</v>
      </c>
      <c r="S887" s="67">
        <v>0</v>
      </c>
      <c r="T887" s="67">
        <v>0</v>
      </c>
      <c r="U887" s="60"/>
      <c r="V887" s="87">
        <f t="shared" si="2812"/>
        <v>0</v>
      </c>
      <c r="W887" s="62" t="e">
        <f>V887/V871</f>
        <v>#REF!</v>
      </c>
      <c r="X887" s="60"/>
      <c r="Y887" s="67">
        <f t="array" ref="Y887">IFERROR(INDEX(#REF!,MATCH($A869&amp;$D887,#REF!,0),MATCH(Y$3,#REF!,0)),0)</f>
        <v>0</v>
      </c>
      <c r="Z887" s="67">
        <f t="array" ref="Z887">IFERROR(INDEX(#REF!,MATCH($A869&amp;$D887,#REF!,0),MATCH(Z$3,#REF!,0)),0)</f>
        <v>0</v>
      </c>
      <c r="AA887" s="67">
        <f t="array" ref="AA887">IFERROR(INDEX(#REF!,MATCH($A869&amp;$D887,#REF!,0),MATCH(AA$3,#REF!,0)),0)</f>
        <v>0</v>
      </c>
      <c r="AB887" s="67">
        <f t="array" ref="AB887">IFERROR(INDEX(#REF!,MATCH($A869&amp;$D887,#REF!,0),MATCH(AB$3,#REF!,0)),0)</f>
        <v>0</v>
      </c>
      <c r="AC887" s="67">
        <f t="array" ref="AC887">IFERROR(INDEX(#REF!,MATCH($A869&amp;$D887,#REF!,0),MATCH(AC$3,#REF!,0)),0)</f>
        <v>0</v>
      </c>
      <c r="AD887" s="67">
        <f t="array" ref="AD887">IFERROR(INDEX(#REF!,MATCH($A869&amp;$D887,#REF!,0),MATCH(AD$3,#REF!,0)),0)</f>
        <v>0</v>
      </c>
      <c r="AE887" s="67">
        <f t="array" ref="AE887">IFERROR(INDEX(#REF!,MATCH($A869&amp;$D887,#REF!,0),MATCH(AE$3,#REF!,0)),0)</f>
        <v>0</v>
      </c>
      <c r="AF887" s="67">
        <f t="array" ref="AF887">IFERROR(INDEX(#REF!,MATCH($A869&amp;$D887,#REF!,0),MATCH(AF$3,#REF!,0)),0)</f>
        <v>0</v>
      </c>
      <c r="AG887" s="67" t="e">
        <f t="array" ref="AG887">((AG871*$G887*--(AND($BF887=0,$BG887=0))+$BF887+AG871*$BG887)*--(AG$3&gt;=$BH887))*(1+$BJ887*--(AG$3&gt;=$BK887))*--(IFERROR(MOD(MONTH(AG$3),$BI887),0)=0)*(1+IFERROR(INDEX(#REF!,MATCH($D869,#REF!,0),MATCH(AG$3,#REF!,0)),0))</f>
        <v>#REF!</v>
      </c>
      <c r="AH887" s="67" t="e">
        <f t="array" ref="AH887">((AH871*$G887*--(AND($BF887=0,$BG887=0))+$BF887+AH871*$BG887)*--(AH$3&gt;=$BH887))*(1+$BJ887*--(AH$3&gt;=$BK887))*--(IFERROR(MOD(MONTH(AH$3),$BI887),0)=0)*(1+IFERROR(INDEX(#REF!,MATCH($D869,#REF!,0),MATCH("AI"&amp;MONTH(AH$3),#REF!,0)),0))</f>
        <v>#REF!</v>
      </c>
      <c r="AI887" s="67" t="e">
        <f t="array" ref="AI887">((AI871*$G887*--(AND($BF887=0,$BG887=0))+$BF887+AI871*$BG887)*--(AI$3&gt;=$BH887))*(1+$BJ887*--(AI$3&gt;=$BK887))*--(IFERROR(MOD(MONTH(AI$3),$BI887),0)=0)*(1+IFERROR(INDEX(#REF!,MATCH($D869,#REF!,0),MATCH("AI"&amp;MONTH(AI$3),#REF!,0)),0))</f>
        <v>#REF!</v>
      </c>
      <c r="AJ887" s="67" t="e">
        <f t="array" ref="AJ887">((AJ871*$G887*--(AND($BF887=0,$BG887=0))+$BF887+AJ871*$BG887)*--(AJ$3&gt;=$BH887))*(1+$BJ887*--(AJ$3&gt;=$BK887))*--(IFERROR(MOD(MONTH(AJ$3),$BI887),0)=0)*(1+IFERROR(INDEX(#REF!,MATCH($D869,#REF!,0),MATCH("AI"&amp;MONTH(AJ$3),#REF!,0)),0))</f>
        <v>#REF!</v>
      </c>
      <c r="AK887" s="60"/>
      <c r="AL887" s="87" t="e">
        <f t="shared" si="2813"/>
        <v>#REF!</v>
      </c>
      <c r="AM887" s="62" t="e">
        <f>AL887/AL871</f>
        <v>#REF!</v>
      </c>
      <c r="AN887" s="60" t="e">
        <f>D869&amp;D887</f>
        <v>#REF!</v>
      </c>
      <c r="AO887" s="67" t="e">
        <f t="array" ref="AO887">((AO871*$G887*--(AND($BF887=0,$BG887=0))+$BF887+AO871*$BG887)*--(AO$3&gt;=$BH887))*(1+$BJ887*--(AO$3&gt;=$BK887))*--(IFERROR(MOD(MONTH(AO$3),$BI887),0)=0)*(1+IFERROR(INDEX(#REF!,MATCH($D869,#REF!,0),MATCH("AI"&amp;MONTH(AO$3),#REF!,0)),0))</f>
        <v>#REF!</v>
      </c>
      <c r="AP887" s="67" t="e">
        <f t="array" ref="AP887">((AP871*$G887*--(AND($BF887=0,$BG887=0))+$BF887+AP871*$BG887)*--(AP$3&gt;=$BH887))*(1+$BJ887*--(AP$3&gt;=$BK887))*--(IFERROR(MOD(MONTH(AP$3),$BI887),0)=0)*(1+IFERROR(INDEX(#REF!,MATCH($D869,#REF!,0),MATCH("AI"&amp;MONTH(AP$3),#REF!,0)),0))</f>
        <v>#REF!</v>
      </c>
      <c r="AQ887" s="67" t="e">
        <f t="array" ref="AQ887">((AQ871*$G887*--(AND($BF887=0,$BG887=0))+$BF887+AQ871*$BG887)*--(AQ$3&gt;=$BH887))*(1+$BJ887*--(AQ$3&gt;=$BK887))*--(IFERROR(MOD(MONTH(AQ$3),$BI887),0)=0)*(1+IFERROR(INDEX(#REF!,MATCH($D869,#REF!,0),MATCH("AI"&amp;MONTH(AQ$3),#REF!,0)),0))</f>
        <v>#REF!</v>
      </c>
      <c r="AR887" s="67" t="e">
        <f t="array" ref="AR887">((AR871*$G887*--(AND($BF887=0,$BG887=0))+$BF887+AR871*$BG887)*--(AR$3&gt;=$BH887))*(1+$BJ887*--(AR$3&gt;=$BK887))*--(IFERROR(MOD(MONTH(AR$3),$BI887),0)=0)*(1+IFERROR(INDEX(#REF!,MATCH($D869,#REF!,0),MATCH("AI"&amp;MONTH(AR$3),#REF!,0)),0))</f>
        <v>#REF!</v>
      </c>
      <c r="AS887" s="67" t="e">
        <f t="array" ref="AS887">((AS871*$G887*--(AND($BF887=0,$BG887=0))+$BF887+AS871*$BG887)*--(AS$3&gt;=$BH887))*(1+$BJ887*--(AS$3&gt;=$BK887))*--(IFERROR(MOD(MONTH(AS$3),$BI887),0)=0)*(1+IFERROR(INDEX(#REF!,MATCH($D869,#REF!,0),MATCH("AI"&amp;MONTH(AS$3),#REF!,0)),0))</f>
        <v>#REF!</v>
      </c>
      <c r="AT887" s="67" t="e">
        <f t="array" ref="AT887">((AT871*$G887*--(AND($BF887=0,$BG887=0))+$BF887+AT871*$BG887)*--(AT$3&gt;=$BH887))*(1+$BJ887*--(AT$3&gt;=$BK887))*--(IFERROR(MOD(MONTH(AT$3),$BI887),0)=0)*(1+IFERROR(INDEX(#REF!,MATCH($D869,#REF!,0),MATCH("AI"&amp;MONTH(AT$3),#REF!,0)),0))</f>
        <v>#REF!</v>
      </c>
      <c r="AU887" s="67" t="e">
        <f t="array" ref="AU887">((AU871*$G887*--(AND($BF887=0,$BG887=0))+$BF887+AU871*$BG887)*--(AU$3&gt;=$BH887))*(1+$BJ887*--(AU$3&gt;=$BK887))*--(IFERROR(MOD(MONTH(AU$3),$BI887),0)=0)*(1+IFERROR(INDEX(#REF!,MATCH($D869,#REF!,0),MATCH("AI"&amp;MONTH(AU$3),#REF!,0)),0))</f>
        <v>#REF!</v>
      </c>
      <c r="AV887" s="67" t="e">
        <f t="array" ref="AV887">((AV871*$G887*--(AND($BF887=0,$BG887=0))+$BF887+AV871*$BG887)*--(AV$3&gt;=$BH887))*(1+$BJ887*--(AV$3&gt;=$BK887))*--(IFERROR(MOD(MONTH(AV$3),$BI887),0)=0)*(1+IFERROR(INDEX(#REF!,MATCH($D869,#REF!,0),MATCH("AI"&amp;MONTH(AV$3),#REF!,0)),0))</f>
        <v>#REF!</v>
      </c>
      <c r="AW887" s="67" t="e">
        <f t="array" ref="AW887">((AW871*$G887*--(AND($BF887=0,$BG887=0))+$BF887+AW871*$BG887)*--(AW$3&gt;=$BH887))*(1+$BJ887*--(AW$3&gt;=$BK887))*--(IFERROR(MOD(MONTH(AW$3),$BI887),0)=0)*(1+IFERROR(INDEX(#REF!,MATCH($D869,#REF!,0),MATCH("AI"&amp;MONTH(AW$3),#REF!,0)),0))</f>
        <v>#REF!</v>
      </c>
      <c r="AX887" s="67" t="e">
        <f t="array" ref="AX887">((AX871*$G887*--(AND($BF887=0,$BG887=0))+$BF887+AX871*$BG887)*--(AX$3&gt;=$BH887))*(1+$BJ887*--(AX$3&gt;=$BK887))*--(IFERROR(MOD(MONTH(AX$3),$BI887),0)=0)*(1+IFERROR(INDEX(#REF!,MATCH($D869,#REF!,0),MATCH("AI"&amp;MONTH(AX$3),#REF!,0)),0))</f>
        <v>#REF!</v>
      </c>
      <c r="AY887" s="67" t="e">
        <f t="array" ref="AY887">((AY871*$G887*--(AND($BF887=0,$BG887=0))+$BF887+AY871*$BG887)*--(AY$3&gt;=$BH887))*(1+$BJ887*--(AY$3&gt;=$BK887))*--(IFERROR(MOD(MONTH(AY$3),$BI887),0)=0)*(1+IFERROR(INDEX(#REF!,MATCH($D869,#REF!,0),MATCH("AI"&amp;MONTH(AY$3),#REF!,0)),0))</f>
        <v>#REF!</v>
      </c>
      <c r="AZ887" s="67" t="e">
        <f t="array" ref="AZ887">((AZ871*$G887*--(AND($BF887=0,$BG887=0))+$BF887+AZ871*$BG887)*--(AZ$3&gt;=$BH887))*(1+$BJ887*--(AZ$3&gt;=$BK887))*--(IFERROR(MOD(MONTH(AZ$3),$BI887),0)=0)*(1+IFERROR(INDEX(#REF!,MATCH($D869,#REF!,0),MATCH("AI"&amp;MONTH(AZ$3),#REF!,0)),0))</f>
        <v>#REF!</v>
      </c>
      <c r="BA887" s="60"/>
      <c r="BB887" s="87" t="e">
        <f t="shared" si="2814"/>
        <v>#REF!</v>
      </c>
      <c r="BC887" s="62" t="e">
        <f>BB887/BB871</f>
        <v>#REF!</v>
      </c>
      <c r="BD887" s="60"/>
      <c r="BE887" s="94" t="e">
        <f t="array" ref="BE887">INDEX(#REF!,MATCH($D869,#REF!,0),MATCH("Carência",#REF!,0))</f>
        <v>#REF!</v>
      </c>
      <c r="BF887" s="141" t="e">
        <f t="array" ref="BF887">INDEX(#REF!,MATCH($D869,#REF!,0),MATCH($D887,#REF!,0))</f>
        <v>#REF!</v>
      </c>
      <c r="BG887" s="142" t="e">
        <f t="array" ref="BG887">INDEX(#REF!,MATCH($D869,#REF!,0),MATCH("CTO",#REF!,0))</f>
        <v>#REF!</v>
      </c>
      <c r="BH887" s="143" t="e">
        <f>EDATE(BH871,BE887)</f>
        <v>#REF!</v>
      </c>
      <c r="BI887" s="144"/>
      <c r="BJ887" s="142" t="e">
        <f t="array" ref="BJ887">INDEX(#REF!,MATCH($D869,#REF!,0),MATCH("Degrau",#REF!,0))</f>
        <v>#REF!</v>
      </c>
      <c r="BK887" s="143" t="e">
        <f t="array" ref="BK887">INDEX(#REF!,MATCH($D869,#REF!,0),MATCH("Data degrau",#REF!,0))</f>
        <v>#REF!</v>
      </c>
      <c r="BL887" s="60"/>
      <c r="BM887" s="67" t="e">
        <f t="array" ref="BM887">((BM871*$G887*--(AND($BF887=0,$BG887=0))+$BF887+BM871*$BG887)*--(BM$3&gt;=$BH887))*(1+$BJ887*--(BM$3&gt;=$BK887))*--(IFERROR(MOD(MONTH(BM$3),$BI887),0)=0)*(1+IFERROR(INDEX(#REF!,MATCH($D869,#REF!,0),MATCH("AI"&amp;MONTH(BM$3),#REF!,0)),0))</f>
        <v>#REF!</v>
      </c>
      <c r="BN887" s="67" t="e">
        <f t="array" ref="BN887">((BN871*$G887*--(AND($BF887=0,$BG887=0))+$BF887+BN871*$BG887)*--(BN$3&gt;=$BH887))*(1+$BJ887*--(BN$3&gt;=$BK887))*--(IFERROR(MOD(MONTH(BN$3),$BI887),0)=0)*(1+IFERROR(INDEX(#REF!,MATCH($D869,#REF!,0),MATCH("AI"&amp;MONTH(BN$3),#REF!,0)),0))</f>
        <v>#REF!</v>
      </c>
      <c r="BO887" s="67" t="e">
        <f t="array" ref="BO887">((BO871*$G887*--(AND($BF887=0,$BG887=0))+$BF887+BO871*$BG887)*--(BO$3&gt;=$BH887))*(1+$BJ887*--(BO$3&gt;=$BK887))*--(IFERROR(MOD(MONTH(BO$3),$BI887),0)=0)*(1+IFERROR(INDEX(#REF!,MATCH($D869,#REF!,0),MATCH("AI"&amp;MONTH(BO$3),#REF!,0)),0))</f>
        <v>#REF!</v>
      </c>
      <c r="BP887" s="67" t="e">
        <f t="array" ref="BP887">((BP871*$G887*--(AND($BF887=0,$BG887=0))+$BF887+BP871*$BG887)*--(BP$3&gt;=$BH887))*(1+$BJ887*--(BP$3&gt;=$BK887))*--(IFERROR(MOD(MONTH(BP$3),$BI887),0)=0)*(1+IFERROR(INDEX(#REF!,MATCH($D869,#REF!,0),MATCH("AI"&amp;MONTH(BP$3),#REF!,0)),0))</f>
        <v>#REF!</v>
      </c>
      <c r="BQ887" s="67" t="e">
        <f t="array" ref="BQ887">((BQ871*$G887*--(AND($BF887=0,$BG887=0))+$BF887+BQ871*$BG887)*--(BQ$3&gt;=$BH887))*(1+$BJ887*--(BQ$3&gt;=$BK887))*--(IFERROR(MOD(MONTH(BQ$3),$BI887),0)=0)*(1+IFERROR(INDEX(#REF!,MATCH($D869,#REF!,0),MATCH("AI"&amp;MONTH(BQ$3),#REF!,0)),0))</f>
        <v>#REF!</v>
      </c>
      <c r="BR887" s="67" t="e">
        <f t="array" ref="BR887">((BR871*$G887*--(AND($BF887=0,$BG887=0))+$BF887+BR871*$BG887)*--(BR$3&gt;=$BH887))*(1+$BJ887*--(BR$3&gt;=$BK887))*--(IFERROR(MOD(MONTH(BR$3),$BI887),0)=0)*(1+IFERROR(INDEX(#REF!,MATCH($D869,#REF!,0),MATCH("AI"&amp;MONTH(BR$3),#REF!,0)),0))</f>
        <v>#REF!</v>
      </c>
      <c r="BS887" s="67" t="e">
        <f t="array" ref="BS887">((BS871*$G887*--(AND($BF887=0,$BG887=0))+$BF887+BS871*$BG887)*--(BS$3&gt;=$BH887))*(1+$BJ887*--(BS$3&gt;=$BK887))*--(IFERROR(MOD(MONTH(BS$3),$BI887),0)=0)*(1+IFERROR(INDEX(#REF!,MATCH($D869,#REF!,0),MATCH("AI"&amp;MONTH(BS$3),#REF!,0)),0))</f>
        <v>#REF!</v>
      </c>
      <c r="BT887" s="67" t="e">
        <f t="array" ref="BT887">((BT871*$G887*--(AND($BF887=0,$BG887=0))+$BF887+BT871*$BG887)*--(BT$3&gt;=$BH887))*(1+$BJ887*--(BT$3&gt;=$BK887))*--(IFERROR(MOD(MONTH(BT$3),$BI887),0)=0)*(1+IFERROR(INDEX(#REF!,MATCH($D869,#REF!,0),MATCH("AI"&amp;MONTH(BT$3),#REF!,0)),0))</f>
        <v>#REF!</v>
      </c>
      <c r="BU887" s="67" t="e">
        <f t="array" ref="BU887">((BU871*$G887*--(AND($BF887=0,$BG887=0))+$BF887+BU871*$BG887)*--(BU$3&gt;=$BH887))*(1+$BJ887*--(BU$3&gt;=$BK887))*--(IFERROR(MOD(MONTH(BU$3),$BI887),0)=0)*(1+IFERROR(INDEX(#REF!,MATCH($D869,#REF!,0),MATCH("AI"&amp;MONTH(BU$3),#REF!,0)),0))</f>
        <v>#REF!</v>
      </c>
      <c r="BV887" s="67" t="e">
        <f t="array" ref="BV887">((BV871*$G887*--(AND($BF887=0,$BG887=0))+$BF887+BV871*$BG887)*--(BV$3&gt;=$BH887))*(1+$BJ887*--(BV$3&gt;=$BK887))*--(IFERROR(MOD(MONTH(BV$3),$BI887),0)=0)*(1+IFERROR(INDEX(#REF!,MATCH($D869,#REF!,0),MATCH("AI"&amp;MONTH(BV$3),#REF!,0)),0))</f>
        <v>#REF!</v>
      </c>
      <c r="BW887" s="67" t="e">
        <f t="array" ref="BW887">((BW871*$G887*--(AND($BF887=0,$BG887=0))+$BF887+BW871*$BG887)*--(BW$3&gt;=$BH887))*(1+$BJ887*--(BW$3&gt;=$BK887))*--(IFERROR(MOD(MONTH(BW$3),$BI887),0)=0)*(1+IFERROR(INDEX(#REF!,MATCH($D869,#REF!,0),MATCH("AI"&amp;MONTH(BW$3),#REF!,0)),0))</f>
        <v>#REF!</v>
      </c>
      <c r="BX887" s="67" t="e">
        <f t="array" ref="BX887">((BX871*$G887*--(AND($BF887=0,$BG887=0))+$BF887+BX871*$BG887)*--(BX$3&gt;=$BH887))*(1+$BJ887*--(BX$3&gt;=$BK887))*--(IFERROR(MOD(MONTH(BX$3),$BI887),0)=0)*(1+IFERROR(INDEX(#REF!,MATCH($D869,#REF!,0),MATCH("AI"&amp;MONTH(BX$3),#REF!,0)),0))</f>
        <v>#REF!</v>
      </c>
      <c r="BY887" s="60"/>
      <c r="BZ887" s="87" t="e">
        <f t="shared" si="2815"/>
        <v>#REF!</v>
      </c>
      <c r="CA887" s="62" t="e">
        <f>BZ887/BZ871</f>
        <v>#REF!</v>
      </c>
      <c r="CB887" s="60"/>
      <c r="CC887" s="67" t="e">
        <f t="array" ref="CC887">((CC871*$G887*--(AND($BF887=0,$BG887=0))+$BF887+CC871*$BG887)*--(CC$3&gt;=$BH887))*(1+$BJ887*--(CC$3&gt;=$BK887))*--(IFERROR(MOD(MONTH(CC$3),$BI887),0)=0)*(1+IFERROR(INDEX(#REF!,MATCH($D869,#REF!,0),MATCH("AI"&amp;MONTH(CC$3),#REF!,0)),0))</f>
        <v>#REF!</v>
      </c>
      <c r="CD887" s="67" t="e">
        <f t="array" ref="CD887">((CD871*$G887*--(AND($BF887=0,$BG887=0))+$BF887+CD871*$BG887)*--(CD$3&gt;=$BH887))*(1+$BJ887*--(CD$3&gt;=$BK887))*--(IFERROR(MOD(MONTH(CD$3),$BI887),0)=0)*(1+IFERROR(INDEX(#REF!,MATCH($D869,#REF!,0),MATCH("AI"&amp;MONTH(CD$3),#REF!,0)),0))</f>
        <v>#REF!</v>
      </c>
      <c r="CE887" s="67" t="e">
        <f t="array" ref="CE887">((CE871*$G887*--(AND($BF887=0,$BG887=0))+$BF887+CE871*$BG887)*--(CE$3&gt;=$BH887))*(1+$BJ887*--(CE$3&gt;=$BK887))*--(IFERROR(MOD(MONTH(CE$3),$BI887),0)=0)*(1+IFERROR(INDEX(#REF!,MATCH($D869,#REF!,0),MATCH("AI"&amp;MONTH(CE$3),#REF!,0)),0))</f>
        <v>#REF!</v>
      </c>
      <c r="CF887" s="67" t="e">
        <f t="array" ref="CF887">((CF871*$G887*--(AND($BF887=0,$BG887=0))+$BF887+CF871*$BG887)*--(CF$3&gt;=$BH887))*(1+$BJ887*--(CF$3&gt;=$BK887))*--(IFERROR(MOD(MONTH(CF$3),$BI887),0)=0)*(1+IFERROR(INDEX(#REF!,MATCH($D869,#REF!,0),MATCH("AI"&amp;MONTH(CF$3),#REF!,0)),0))</f>
        <v>#REF!</v>
      </c>
      <c r="CG887" s="67" t="e">
        <f t="array" ref="CG887">((CG871*$G887*--(AND($BF887=0,$BG887=0))+$BF887+CG871*$BG887)*--(CG$3&gt;=$BH887))*(1+$BJ887*--(CG$3&gt;=$BK887))*--(IFERROR(MOD(MONTH(CG$3),$BI887),0)=0)*(1+IFERROR(INDEX(#REF!,MATCH($D869,#REF!,0),MATCH("AI"&amp;MONTH(CG$3),#REF!,0)),0))</f>
        <v>#REF!</v>
      </c>
      <c r="CH887" s="67" t="e">
        <f t="array" ref="CH887">((CH871*$G887*--(AND($BF887=0,$BG887=0))+$BF887+CH871*$BG887)*--(CH$3&gt;=$BH887))*(1+$BJ887*--(CH$3&gt;=$BK887))*--(IFERROR(MOD(MONTH(CH$3),$BI887),0)=0)*(1+IFERROR(INDEX(#REF!,MATCH($D869,#REF!,0),MATCH("AI"&amp;MONTH(CH$3),#REF!,0)),0))</f>
        <v>#REF!</v>
      </c>
      <c r="CI887" s="67" t="e">
        <f t="array" ref="CI887">((CI871*$G887*--(AND($BF887=0,$BG887=0))+$BF887+CI871*$BG887)*--(CI$3&gt;=$BH887))*(1+$BJ887*--(CI$3&gt;=$BK887))*--(IFERROR(MOD(MONTH(CI$3),$BI887),0)=0)*(1+IFERROR(INDEX(#REF!,MATCH($D869,#REF!,0),MATCH("AI"&amp;MONTH(CI$3),#REF!,0)),0))</f>
        <v>#REF!</v>
      </c>
      <c r="CJ887" s="67" t="e">
        <f t="array" ref="CJ887">((CJ871*$G887*--(AND($BF887=0,$BG887=0))+$BF887+CJ871*$BG887)*--(CJ$3&gt;=$BH887))*(1+$BJ887*--(CJ$3&gt;=$BK887))*--(IFERROR(MOD(MONTH(CJ$3),$BI887),0)=0)*(1+IFERROR(INDEX(#REF!,MATCH($D869,#REF!,0),MATCH("AI"&amp;MONTH(CJ$3),#REF!,0)),0))</f>
        <v>#REF!</v>
      </c>
      <c r="CK887" s="67" t="e">
        <f t="array" ref="CK887">((CK871*$G887*--(AND($BF887=0,$BG887=0))+$BF887+CK871*$BG887)*--(CK$3&gt;=$BH887))*(1+$BJ887*--(CK$3&gt;=$BK887))*--(IFERROR(MOD(MONTH(CK$3),$BI887),0)=0)*(1+IFERROR(INDEX(#REF!,MATCH($D869,#REF!,0),MATCH("AI"&amp;MONTH(CK$3),#REF!,0)),0))</f>
        <v>#REF!</v>
      </c>
      <c r="CL887" s="67" t="e">
        <f t="array" ref="CL887">((CL871*$G887*--(AND($BF887=0,$BG887=0))+$BF887+CL871*$BG887)*--(CL$3&gt;=$BH887))*(1+$BJ887*--(CL$3&gt;=$BK887))*--(IFERROR(MOD(MONTH(CL$3),$BI887),0)=0)*(1+IFERROR(INDEX(#REF!,MATCH($D869,#REF!,0),MATCH("AI"&amp;MONTH(CL$3),#REF!,0)),0))</f>
        <v>#REF!</v>
      </c>
      <c r="CM887" s="67" t="e">
        <f t="array" ref="CM887">((CM871*$G887*--(AND($BF887=0,$BG887=0))+$BF887+CM871*$BG887)*--(CM$3&gt;=$BH887))*(1+$BJ887*--(CM$3&gt;=$BK887))*--(IFERROR(MOD(MONTH(CM$3),$BI887),0)=0)*(1+IFERROR(INDEX(#REF!,MATCH($D869,#REF!,0),MATCH("AI"&amp;MONTH(CM$3),#REF!,0)),0))</f>
        <v>#REF!</v>
      </c>
      <c r="CN887" s="67" t="e">
        <f t="array" ref="CN887">((CN871*$G887*--(AND($BF887=0,$BG887=0))+$BF887+CN871*$BG887)*--(CN$3&gt;=$BH887))*(1+$BJ887*--(CN$3&gt;=$BK887))*--(IFERROR(MOD(MONTH(CN$3),$BI887),0)=0)*(1+IFERROR(INDEX(#REF!,MATCH($D869,#REF!,0),MATCH("AI"&amp;MONTH(CN$3),#REF!,0)),0))</f>
        <v>#REF!</v>
      </c>
      <c r="CO887" s="60"/>
      <c r="CP887" s="87" t="e">
        <f t="shared" si="2816"/>
        <v>#REF!</v>
      </c>
      <c r="CQ887" s="62" t="e">
        <f>CP887/CP871</f>
        <v>#REF!</v>
      </c>
    </row>
    <row r="888" spans="1:95" ht="10.5" customHeight="1" outlineLevel="1" x14ac:dyDescent="0.25">
      <c r="A888" s="70" t="str">
        <f t="shared" si="2811"/>
        <v>DespesaOutras despesas lojas</v>
      </c>
      <c r="B888" s="70" t="s">
        <v>53</v>
      </c>
      <c r="C888" s="70"/>
      <c r="D888" s="60" t="s">
        <v>69</v>
      </c>
      <c r="E888" s="60" t="e">
        <f>D869</f>
        <v>#REF!</v>
      </c>
      <c r="F888" s="60"/>
      <c r="G888" s="62">
        <v>-7.4249683158962554E-4</v>
      </c>
      <c r="H888" s="60"/>
      <c r="I888" s="67">
        <v>0</v>
      </c>
      <c r="J888" s="67">
        <v>0</v>
      </c>
      <c r="K888" s="67">
        <v>0</v>
      </c>
      <c r="L888" s="67">
        <v>0</v>
      </c>
      <c r="M888" s="67">
        <v>0</v>
      </c>
      <c r="N888" s="67">
        <v>0</v>
      </c>
      <c r="O888" s="67">
        <v>0</v>
      </c>
      <c r="P888" s="67">
        <v>0</v>
      </c>
      <c r="Q888" s="67">
        <v>0</v>
      </c>
      <c r="R888" s="67">
        <v>0</v>
      </c>
      <c r="S888" s="67">
        <v>0</v>
      </c>
      <c r="T888" s="67">
        <v>0</v>
      </c>
      <c r="U888" s="60"/>
      <c r="V888" s="87">
        <f t="shared" si="2812"/>
        <v>0</v>
      </c>
      <c r="W888" s="62" t="e">
        <f>V888/V871</f>
        <v>#REF!</v>
      </c>
      <c r="X888" s="60"/>
      <c r="Y888" s="67" t="e">
        <f t="shared" ref="Y888:AJ888" si="2886">SUM(Y889:Y892)</f>
        <v>#REF!</v>
      </c>
      <c r="Z888" s="67" t="e">
        <f t="shared" si="2886"/>
        <v>#REF!</v>
      </c>
      <c r="AA888" s="67" t="e">
        <f t="shared" si="2886"/>
        <v>#REF!</v>
      </c>
      <c r="AB888" s="67" t="e">
        <f t="shared" si="2886"/>
        <v>#REF!</v>
      </c>
      <c r="AC888" s="67" t="e">
        <f t="shared" si="2886"/>
        <v>#REF!</v>
      </c>
      <c r="AD888" s="67" t="e">
        <f t="shared" si="2886"/>
        <v>#REF!</v>
      </c>
      <c r="AE888" s="67" t="e">
        <f t="shared" si="2886"/>
        <v>#REF!</v>
      </c>
      <c r="AF888" s="67" t="e">
        <f t="shared" si="2886"/>
        <v>#REF!</v>
      </c>
      <c r="AG888" s="67" t="e">
        <f t="shared" si="2886"/>
        <v>#REF!</v>
      </c>
      <c r="AH888" s="67" t="e">
        <f t="shared" si="2886"/>
        <v>#REF!</v>
      </c>
      <c r="AI888" s="67" t="e">
        <f t="shared" si="2886"/>
        <v>#REF!</v>
      </c>
      <c r="AJ888" s="67" t="e">
        <f t="shared" si="2886"/>
        <v>#REF!</v>
      </c>
      <c r="AK888" s="60"/>
      <c r="AL888" s="87" t="e">
        <f t="shared" si="2813"/>
        <v>#REF!</v>
      </c>
      <c r="AM888" s="62" t="e">
        <f>AL888/AL871</f>
        <v>#REF!</v>
      </c>
      <c r="AN888" s="60" t="e">
        <f>D869&amp;D888</f>
        <v>#REF!</v>
      </c>
      <c r="AO888" s="67" t="e">
        <f t="shared" ref="AO888:AZ888" si="2887">SUM(AO889:AO892)</f>
        <v>#REF!</v>
      </c>
      <c r="AP888" s="67" t="e">
        <f t="shared" si="2887"/>
        <v>#REF!</v>
      </c>
      <c r="AQ888" s="67" t="e">
        <f t="shared" si="2887"/>
        <v>#REF!</v>
      </c>
      <c r="AR888" s="67" t="e">
        <f t="shared" si="2887"/>
        <v>#REF!</v>
      </c>
      <c r="AS888" s="67" t="e">
        <f t="shared" si="2887"/>
        <v>#REF!</v>
      </c>
      <c r="AT888" s="67" t="e">
        <f t="shared" si="2887"/>
        <v>#REF!</v>
      </c>
      <c r="AU888" s="67" t="e">
        <f t="shared" si="2887"/>
        <v>#REF!</v>
      </c>
      <c r="AV888" s="67" t="e">
        <f t="shared" si="2887"/>
        <v>#REF!</v>
      </c>
      <c r="AW888" s="67" t="e">
        <f t="shared" si="2887"/>
        <v>#REF!</v>
      </c>
      <c r="AX888" s="67" t="e">
        <f t="shared" si="2887"/>
        <v>#REF!</v>
      </c>
      <c r="AY888" s="67" t="e">
        <f t="shared" si="2887"/>
        <v>#REF!</v>
      </c>
      <c r="AZ888" s="67" t="e">
        <f t="shared" si="2887"/>
        <v>#REF!</v>
      </c>
      <c r="BA888" s="60"/>
      <c r="BB888" s="87" t="e">
        <f t="shared" si="2814"/>
        <v>#REF!</v>
      </c>
      <c r="BC888" s="62" t="e">
        <f>BB888/BB871</f>
        <v>#REF!</v>
      </c>
      <c r="BD888" s="60"/>
      <c r="BE888" s="67">
        <f t="shared" ref="BE888:BG892" si="2888">INDEX($BE$4:$BK$115,MATCH($D888,$D$4:$D$115,0),MATCH(BE$475,$BE$4:$BK$4,0))</f>
        <v>0</v>
      </c>
      <c r="BF888" s="119">
        <f t="shared" si="2888"/>
        <v>0</v>
      </c>
      <c r="BG888" s="120">
        <f t="shared" si="2888"/>
        <v>0</v>
      </c>
      <c r="BH888" s="121" t="e">
        <f>BH871</f>
        <v>#REF!</v>
      </c>
      <c r="BI888" s="121">
        <f t="shared" ref="BI888:BK895" si="2889">INDEX($BE$4:$BK$115,MATCH($D888,$D$4:$D$115,0),MATCH(BI$475,$BE$4:$BK$4,0))</f>
        <v>0</v>
      </c>
      <c r="BJ888" s="120">
        <f t="shared" si="2889"/>
        <v>0</v>
      </c>
      <c r="BK888" s="121">
        <f t="shared" si="2889"/>
        <v>0</v>
      </c>
      <c r="BL888" s="60"/>
      <c r="BM888" s="67" t="e">
        <f t="shared" ref="BM888:BX888" si="2890">SUM(BM889:BM892)</f>
        <v>#REF!</v>
      </c>
      <c r="BN888" s="67" t="e">
        <f t="shared" si="2890"/>
        <v>#REF!</v>
      </c>
      <c r="BO888" s="67" t="e">
        <f t="shared" si="2890"/>
        <v>#REF!</v>
      </c>
      <c r="BP888" s="67" t="e">
        <f t="shared" si="2890"/>
        <v>#REF!</v>
      </c>
      <c r="BQ888" s="67" t="e">
        <f t="shared" si="2890"/>
        <v>#REF!</v>
      </c>
      <c r="BR888" s="67" t="e">
        <f t="shared" si="2890"/>
        <v>#REF!</v>
      </c>
      <c r="BS888" s="67" t="e">
        <f t="shared" si="2890"/>
        <v>#REF!</v>
      </c>
      <c r="BT888" s="67" t="e">
        <f t="shared" si="2890"/>
        <v>#REF!</v>
      </c>
      <c r="BU888" s="67" t="e">
        <f t="shared" si="2890"/>
        <v>#REF!</v>
      </c>
      <c r="BV888" s="67" t="e">
        <f t="shared" si="2890"/>
        <v>#REF!</v>
      </c>
      <c r="BW888" s="67" t="e">
        <f t="shared" si="2890"/>
        <v>#REF!</v>
      </c>
      <c r="BX888" s="67" t="e">
        <f t="shared" si="2890"/>
        <v>#REF!</v>
      </c>
      <c r="BY888" s="60"/>
      <c r="BZ888" s="87" t="e">
        <f t="shared" si="2815"/>
        <v>#REF!</v>
      </c>
      <c r="CA888" s="62" t="e">
        <f>BZ888/BZ871</f>
        <v>#REF!</v>
      </c>
      <c r="CB888" s="60"/>
      <c r="CC888" s="67" t="e">
        <f t="shared" ref="CC888:CN888" si="2891">SUM(CC889:CC892)</f>
        <v>#REF!</v>
      </c>
      <c r="CD888" s="67" t="e">
        <f t="shared" si="2891"/>
        <v>#REF!</v>
      </c>
      <c r="CE888" s="67" t="e">
        <f t="shared" si="2891"/>
        <v>#REF!</v>
      </c>
      <c r="CF888" s="67" t="e">
        <f t="shared" si="2891"/>
        <v>#REF!</v>
      </c>
      <c r="CG888" s="67" t="e">
        <f t="shared" si="2891"/>
        <v>#REF!</v>
      </c>
      <c r="CH888" s="67" t="e">
        <f t="shared" si="2891"/>
        <v>#REF!</v>
      </c>
      <c r="CI888" s="67" t="e">
        <f t="shared" si="2891"/>
        <v>#REF!</v>
      </c>
      <c r="CJ888" s="67" t="e">
        <f t="shared" si="2891"/>
        <v>#REF!</v>
      </c>
      <c r="CK888" s="67" t="e">
        <f t="shared" si="2891"/>
        <v>#REF!</v>
      </c>
      <c r="CL888" s="67" t="e">
        <f t="shared" si="2891"/>
        <v>#REF!</v>
      </c>
      <c r="CM888" s="67" t="e">
        <f t="shared" si="2891"/>
        <v>#REF!</v>
      </c>
      <c r="CN888" s="67" t="e">
        <f t="shared" si="2891"/>
        <v>#REF!</v>
      </c>
      <c r="CO888" s="60"/>
      <c r="CP888" s="87" t="e">
        <f t="shared" si="2816"/>
        <v>#REF!</v>
      </c>
      <c r="CQ888" s="62" t="e">
        <f>CP888/CP871</f>
        <v>#REF!</v>
      </c>
    </row>
    <row r="889" spans="1:95" ht="10.5" customHeight="1" outlineLevel="2" x14ac:dyDescent="0.25">
      <c r="A889" s="70" t="str">
        <f t="shared" si="2811"/>
        <v>DespesaEscritório/informática/caixinha</v>
      </c>
      <c r="B889" s="114" t="s">
        <v>53</v>
      </c>
      <c r="C889" s="78" t="s">
        <v>258</v>
      </c>
      <c r="D889" s="79" t="s">
        <v>259</v>
      </c>
      <c r="E889" s="79" t="e">
        <f>D869</f>
        <v>#REF!</v>
      </c>
      <c r="F889" s="79"/>
      <c r="G889" s="85">
        <v>0</v>
      </c>
      <c r="H889" s="79"/>
      <c r="I889" s="94">
        <v>0</v>
      </c>
      <c r="J889" s="94">
        <v>0</v>
      </c>
      <c r="K889" s="94">
        <v>0</v>
      </c>
      <c r="L889" s="94">
        <v>0</v>
      </c>
      <c r="M889" s="94">
        <v>0</v>
      </c>
      <c r="N889" s="94">
        <v>0</v>
      </c>
      <c r="O889" s="94">
        <v>0</v>
      </c>
      <c r="P889" s="94">
        <v>0</v>
      </c>
      <c r="Q889" s="94">
        <v>0</v>
      </c>
      <c r="R889" s="94">
        <v>0</v>
      </c>
      <c r="S889" s="94">
        <v>0</v>
      </c>
      <c r="T889" s="94">
        <v>0</v>
      </c>
      <c r="U889" s="79"/>
      <c r="V889" s="80"/>
      <c r="W889" s="85" t="e">
        <f>V889/V871</f>
        <v>#REF!</v>
      </c>
      <c r="X889" s="60"/>
      <c r="Y889" s="94" t="e">
        <f t="shared" ref="Y889:AJ889" si="2892">(Y871*$G889*--(AND($BF889=0,$BG889=0))+$BF889+Y871*$BG889)*--(Y$3&gt;=$BH889)*((1+$BJ889)*--(Y$3&gt;=$BH889))</f>
        <v>#REF!</v>
      </c>
      <c r="Z889" s="94" t="e">
        <f t="shared" si="2892"/>
        <v>#REF!</v>
      </c>
      <c r="AA889" s="94" t="e">
        <f t="shared" si="2892"/>
        <v>#REF!</v>
      </c>
      <c r="AB889" s="94" t="e">
        <f t="shared" si="2892"/>
        <v>#REF!</v>
      </c>
      <c r="AC889" s="94" t="e">
        <f t="shared" si="2892"/>
        <v>#REF!</v>
      </c>
      <c r="AD889" s="94" t="e">
        <f t="shared" si="2892"/>
        <v>#REF!</v>
      </c>
      <c r="AE889" s="94" t="e">
        <f t="shared" si="2892"/>
        <v>#REF!</v>
      </c>
      <c r="AF889" s="94" t="e">
        <f t="shared" si="2892"/>
        <v>#REF!</v>
      </c>
      <c r="AG889" s="94" t="e">
        <f t="shared" si="2892"/>
        <v>#REF!</v>
      </c>
      <c r="AH889" s="94" t="e">
        <f t="shared" si="2892"/>
        <v>#REF!</v>
      </c>
      <c r="AI889" s="94" t="e">
        <f t="shared" si="2892"/>
        <v>#REF!</v>
      </c>
      <c r="AJ889" s="94" t="e">
        <f t="shared" si="2892"/>
        <v>#REF!</v>
      </c>
      <c r="AK889" s="79"/>
      <c r="AL889" s="80"/>
      <c r="AM889" s="85" t="e">
        <f>AL889/AL871</f>
        <v>#REF!</v>
      </c>
      <c r="AN889" s="60" t="e">
        <f>D869&amp;D889</f>
        <v>#REF!</v>
      </c>
      <c r="AO889" s="94" t="e">
        <f t="shared" ref="AO889:AZ889" si="2893">(AO871*$G889*--(AND($BF889=0,$BG889=0))+$BF889+AO871*$BG889)*--(AO$3&gt;=$BH889)*((1+$BJ889)*--(AO$3&gt;=$BH889))</f>
        <v>#REF!</v>
      </c>
      <c r="AP889" s="94" t="e">
        <f t="shared" si="2893"/>
        <v>#REF!</v>
      </c>
      <c r="AQ889" s="94" t="e">
        <f t="shared" si="2893"/>
        <v>#REF!</v>
      </c>
      <c r="AR889" s="94" t="e">
        <f t="shared" si="2893"/>
        <v>#REF!</v>
      </c>
      <c r="AS889" s="94" t="e">
        <f t="shared" si="2893"/>
        <v>#REF!</v>
      </c>
      <c r="AT889" s="94" t="e">
        <f t="shared" si="2893"/>
        <v>#REF!</v>
      </c>
      <c r="AU889" s="94" t="e">
        <f t="shared" si="2893"/>
        <v>#REF!</v>
      </c>
      <c r="AV889" s="94" t="e">
        <f t="shared" si="2893"/>
        <v>#REF!</v>
      </c>
      <c r="AW889" s="94" t="e">
        <f t="shared" si="2893"/>
        <v>#REF!</v>
      </c>
      <c r="AX889" s="94" t="e">
        <f t="shared" si="2893"/>
        <v>#REF!</v>
      </c>
      <c r="AY889" s="94" t="e">
        <f t="shared" si="2893"/>
        <v>#REF!</v>
      </c>
      <c r="AZ889" s="94" t="e">
        <f t="shared" si="2893"/>
        <v>#REF!</v>
      </c>
      <c r="BA889" s="79"/>
      <c r="BB889" s="80"/>
      <c r="BC889" s="85" t="e">
        <f>BB889/BB871</f>
        <v>#REF!</v>
      </c>
      <c r="BD889" s="60"/>
      <c r="BE889" s="94">
        <f t="shared" si="2888"/>
        <v>0</v>
      </c>
      <c r="BF889" s="115">
        <f t="shared" si="2888"/>
        <v>0</v>
      </c>
      <c r="BG889" s="112">
        <f t="shared" si="2888"/>
        <v>0</v>
      </c>
      <c r="BH889" s="111" t="e">
        <f>BH871</f>
        <v>#REF!</v>
      </c>
      <c r="BI889" s="111">
        <f t="shared" si="2889"/>
        <v>0</v>
      </c>
      <c r="BJ889" s="112">
        <f t="shared" si="2889"/>
        <v>0</v>
      </c>
      <c r="BK889" s="111">
        <f t="shared" si="2889"/>
        <v>0</v>
      </c>
      <c r="BL889" s="60"/>
      <c r="BM889" s="94" t="e">
        <f t="shared" ref="BM889:BX889" si="2894">(BM871*$G889*--(AND($BF889=0,$BG889=0))+$BF889+BM871*$BG889)*--(BM$3&gt;=$BH889)*((1+$BJ889)*--(BM$3&gt;=$BH889))</f>
        <v>#REF!</v>
      </c>
      <c r="BN889" s="94" t="e">
        <f t="shared" si="2894"/>
        <v>#REF!</v>
      </c>
      <c r="BO889" s="94" t="e">
        <f t="shared" si="2894"/>
        <v>#REF!</v>
      </c>
      <c r="BP889" s="94" t="e">
        <f t="shared" si="2894"/>
        <v>#REF!</v>
      </c>
      <c r="BQ889" s="94" t="e">
        <f t="shared" si="2894"/>
        <v>#REF!</v>
      </c>
      <c r="BR889" s="94" t="e">
        <f t="shared" si="2894"/>
        <v>#REF!</v>
      </c>
      <c r="BS889" s="94" t="e">
        <f t="shared" si="2894"/>
        <v>#REF!</v>
      </c>
      <c r="BT889" s="94" t="e">
        <f t="shared" si="2894"/>
        <v>#REF!</v>
      </c>
      <c r="BU889" s="94" t="e">
        <f t="shared" si="2894"/>
        <v>#REF!</v>
      </c>
      <c r="BV889" s="94" t="e">
        <f t="shared" si="2894"/>
        <v>#REF!</v>
      </c>
      <c r="BW889" s="94" t="e">
        <f t="shared" si="2894"/>
        <v>#REF!</v>
      </c>
      <c r="BX889" s="94" t="e">
        <f t="shared" si="2894"/>
        <v>#REF!</v>
      </c>
      <c r="BY889" s="79"/>
      <c r="BZ889" s="80"/>
      <c r="CA889" s="85" t="e">
        <f>BZ889/BZ871</f>
        <v>#REF!</v>
      </c>
      <c r="CB889" s="60"/>
      <c r="CC889" s="94" t="e">
        <f t="shared" ref="CC889:CN889" si="2895">(CC871*$G889*--(AND($BF889=0,$BG889=0))+$BF889+CC871*$BG889)*--(CC$3&gt;=$BH889)*((1+$BJ889)*--(CC$3&gt;=$BH889))</f>
        <v>#REF!</v>
      </c>
      <c r="CD889" s="94" t="e">
        <f t="shared" si="2895"/>
        <v>#REF!</v>
      </c>
      <c r="CE889" s="94" t="e">
        <f t="shared" si="2895"/>
        <v>#REF!</v>
      </c>
      <c r="CF889" s="94" t="e">
        <f t="shared" si="2895"/>
        <v>#REF!</v>
      </c>
      <c r="CG889" s="94" t="e">
        <f t="shared" si="2895"/>
        <v>#REF!</v>
      </c>
      <c r="CH889" s="94" t="e">
        <f t="shared" si="2895"/>
        <v>#REF!</v>
      </c>
      <c r="CI889" s="94" t="e">
        <f t="shared" si="2895"/>
        <v>#REF!</v>
      </c>
      <c r="CJ889" s="94" t="e">
        <f t="shared" si="2895"/>
        <v>#REF!</v>
      </c>
      <c r="CK889" s="94" t="e">
        <f t="shared" si="2895"/>
        <v>#REF!</v>
      </c>
      <c r="CL889" s="94" t="e">
        <f t="shared" si="2895"/>
        <v>#REF!</v>
      </c>
      <c r="CM889" s="94" t="e">
        <f t="shared" si="2895"/>
        <v>#REF!</v>
      </c>
      <c r="CN889" s="94" t="e">
        <f t="shared" si="2895"/>
        <v>#REF!</v>
      </c>
      <c r="CO889" s="79"/>
      <c r="CP889" s="80"/>
      <c r="CQ889" s="85" t="e">
        <f>CP889/CP871</f>
        <v>#REF!</v>
      </c>
    </row>
    <row r="890" spans="1:95" ht="10.5" customHeight="1" outlineLevel="2" x14ac:dyDescent="0.25">
      <c r="A890" s="70" t="str">
        <f t="shared" si="2811"/>
        <v>DespesaGráfica</v>
      </c>
      <c r="B890" s="114" t="s">
        <v>53</v>
      </c>
      <c r="C890" s="78" t="s">
        <v>260</v>
      </c>
      <c r="D890" s="79" t="s">
        <v>260</v>
      </c>
      <c r="E890" s="79" t="e">
        <f>D869</f>
        <v>#REF!</v>
      </c>
      <c r="F890" s="79"/>
      <c r="G890" s="85">
        <v>0</v>
      </c>
      <c r="H890" s="79"/>
      <c r="I890" s="94">
        <v>0</v>
      </c>
      <c r="J890" s="94">
        <v>0</v>
      </c>
      <c r="K890" s="94">
        <v>0</v>
      </c>
      <c r="L890" s="94">
        <v>0</v>
      </c>
      <c r="M890" s="94">
        <v>0</v>
      </c>
      <c r="N890" s="94">
        <v>0</v>
      </c>
      <c r="O890" s="94">
        <v>0</v>
      </c>
      <c r="P890" s="94">
        <v>0</v>
      </c>
      <c r="Q890" s="94">
        <v>0</v>
      </c>
      <c r="R890" s="94">
        <v>0</v>
      </c>
      <c r="S890" s="94">
        <v>0</v>
      </c>
      <c r="T890" s="94">
        <v>0</v>
      </c>
      <c r="U890" s="79"/>
      <c r="V890" s="80"/>
      <c r="W890" s="85" t="e">
        <f>V890/V871</f>
        <v>#REF!</v>
      </c>
      <c r="X890" s="60"/>
      <c r="Y890" s="94" t="e">
        <f t="shared" ref="Y890:AJ890" si="2896">(Y871*$G890*--(AND($BF890=0,$BG890=0))+$BF890+Y871*$BG890)*--(Y$3&gt;=$BH890)*((1+$BJ890)*--(Y$3&gt;=$BH890))</f>
        <v>#REF!</v>
      </c>
      <c r="Z890" s="94" t="e">
        <f t="shared" si="2896"/>
        <v>#REF!</v>
      </c>
      <c r="AA890" s="94" t="e">
        <f t="shared" si="2896"/>
        <v>#REF!</v>
      </c>
      <c r="AB890" s="94" t="e">
        <f t="shared" si="2896"/>
        <v>#REF!</v>
      </c>
      <c r="AC890" s="94" t="e">
        <f t="shared" si="2896"/>
        <v>#REF!</v>
      </c>
      <c r="AD890" s="94" t="e">
        <f t="shared" si="2896"/>
        <v>#REF!</v>
      </c>
      <c r="AE890" s="94" t="e">
        <f t="shared" si="2896"/>
        <v>#REF!</v>
      </c>
      <c r="AF890" s="94" t="e">
        <f t="shared" si="2896"/>
        <v>#REF!</v>
      </c>
      <c r="AG890" s="94" t="e">
        <f t="shared" si="2896"/>
        <v>#REF!</v>
      </c>
      <c r="AH890" s="94" t="e">
        <f t="shared" si="2896"/>
        <v>#REF!</v>
      </c>
      <c r="AI890" s="94" t="e">
        <f t="shared" si="2896"/>
        <v>#REF!</v>
      </c>
      <c r="AJ890" s="94" t="e">
        <f t="shared" si="2896"/>
        <v>#REF!</v>
      </c>
      <c r="AK890" s="79"/>
      <c r="AL890" s="80"/>
      <c r="AM890" s="85" t="e">
        <f>AL890/AL871</f>
        <v>#REF!</v>
      </c>
      <c r="AN890" s="60" t="e">
        <f>D869&amp;D890</f>
        <v>#REF!</v>
      </c>
      <c r="AO890" s="94" t="e">
        <f t="shared" ref="AO890:AZ890" si="2897">(AO871*$G890*--(AND($BF890=0,$BG890=0))+$BF890+AO871*$BG890)*--(AO$3&gt;=$BH890)*((1+$BJ890)*--(AO$3&gt;=$BH890))</f>
        <v>#REF!</v>
      </c>
      <c r="AP890" s="94" t="e">
        <f t="shared" si="2897"/>
        <v>#REF!</v>
      </c>
      <c r="AQ890" s="94" t="e">
        <f t="shared" si="2897"/>
        <v>#REF!</v>
      </c>
      <c r="AR890" s="94" t="e">
        <f t="shared" si="2897"/>
        <v>#REF!</v>
      </c>
      <c r="AS890" s="94" t="e">
        <f t="shared" si="2897"/>
        <v>#REF!</v>
      </c>
      <c r="AT890" s="94" t="e">
        <f t="shared" si="2897"/>
        <v>#REF!</v>
      </c>
      <c r="AU890" s="94" t="e">
        <f t="shared" si="2897"/>
        <v>#REF!</v>
      </c>
      <c r="AV890" s="94" t="e">
        <f t="shared" si="2897"/>
        <v>#REF!</v>
      </c>
      <c r="AW890" s="94" t="e">
        <f t="shared" si="2897"/>
        <v>#REF!</v>
      </c>
      <c r="AX890" s="94" t="e">
        <f t="shared" si="2897"/>
        <v>#REF!</v>
      </c>
      <c r="AY890" s="94" t="e">
        <f t="shared" si="2897"/>
        <v>#REF!</v>
      </c>
      <c r="AZ890" s="94" t="e">
        <f t="shared" si="2897"/>
        <v>#REF!</v>
      </c>
      <c r="BA890" s="79"/>
      <c r="BB890" s="80"/>
      <c r="BC890" s="85" t="e">
        <f>BB890/BB871</f>
        <v>#REF!</v>
      </c>
      <c r="BD890" s="60"/>
      <c r="BE890" s="94">
        <f t="shared" si="2888"/>
        <v>0</v>
      </c>
      <c r="BF890" s="115">
        <f t="shared" si="2888"/>
        <v>-300</v>
      </c>
      <c r="BG890" s="112">
        <f t="shared" si="2888"/>
        <v>0</v>
      </c>
      <c r="BH890" s="111" t="e">
        <f>BH871</f>
        <v>#REF!</v>
      </c>
      <c r="BI890" s="111">
        <f t="shared" si="2889"/>
        <v>0</v>
      </c>
      <c r="BJ890" s="112">
        <f t="shared" si="2889"/>
        <v>0</v>
      </c>
      <c r="BK890" s="111">
        <f t="shared" si="2889"/>
        <v>0</v>
      </c>
      <c r="BL890" s="60"/>
      <c r="BM890" s="94" t="e">
        <f t="shared" ref="BM890:BX890" si="2898">(BM871*$G890*--(AND($BF890=0,$BG890=0))+$BF890+BM871*$BG890)*--(BM$3&gt;=$BH890)*((1+$BJ890)*--(BM$3&gt;=$BH890))</f>
        <v>#REF!</v>
      </c>
      <c r="BN890" s="94" t="e">
        <f t="shared" si="2898"/>
        <v>#REF!</v>
      </c>
      <c r="BO890" s="94" t="e">
        <f t="shared" si="2898"/>
        <v>#REF!</v>
      </c>
      <c r="BP890" s="94" t="e">
        <f t="shared" si="2898"/>
        <v>#REF!</v>
      </c>
      <c r="BQ890" s="94" t="e">
        <f t="shared" si="2898"/>
        <v>#REF!</v>
      </c>
      <c r="BR890" s="94" t="e">
        <f t="shared" si="2898"/>
        <v>#REF!</v>
      </c>
      <c r="BS890" s="94" t="e">
        <f t="shared" si="2898"/>
        <v>#REF!</v>
      </c>
      <c r="BT890" s="94" t="e">
        <f t="shared" si="2898"/>
        <v>#REF!</v>
      </c>
      <c r="BU890" s="94" t="e">
        <f t="shared" si="2898"/>
        <v>#REF!</v>
      </c>
      <c r="BV890" s="94" t="e">
        <f t="shared" si="2898"/>
        <v>#REF!</v>
      </c>
      <c r="BW890" s="94" t="e">
        <f t="shared" si="2898"/>
        <v>#REF!</v>
      </c>
      <c r="BX890" s="94" t="e">
        <f t="shared" si="2898"/>
        <v>#REF!</v>
      </c>
      <c r="BY890" s="79"/>
      <c r="BZ890" s="80"/>
      <c r="CA890" s="85" t="e">
        <f>BZ890/BZ871</f>
        <v>#REF!</v>
      </c>
      <c r="CB890" s="60"/>
      <c r="CC890" s="94" t="e">
        <f t="shared" ref="CC890:CN890" si="2899">(CC871*$G890*--(AND($BF890=0,$BG890=0))+$BF890+CC871*$BG890)*--(CC$3&gt;=$BH890)*((1+$BJ890)*--(CC$3&gt;=$BH890))</f>
        <v>#REF!</v>
      </c>
      <c r="CD890" s="94" t="e">
        <f t="shared" si="2899"/>
        <v>#REF!</v>
      </c>
      <c r="CE890" s="94" t="e">
        <f t="shared" si="2899"/>
        <v>#REF!</v>
      </c>
      <c r="CF890" s="94" t="e">
        <f t="shared" si="2899"/>
        <v>#REF!</v>
      </c>
      <c r="CG890" s="94" t="e">
        <f t="shared" si="2899"/>
        <v>#REF!</v>
      </c>
      <c r="CH890" s="94" t="e">
        <f t="shared" si="2899"/>
        <v>#REF!</v>
      </c>
      <c r="CI890" s="94" t="e">
        <f t="shared" si="2899"/>
        <v>#REF!</v>
      </c>
      <c r="CJ890" s="94" t="e">
        <f t="shared" si="2899"/>
        <v>#REF!</v>
      </c>
      <c r="CK890" s="94" t="e">
        <f t="shared" si="2899"/>
        <v>#REF!</v>
      </c>
      <c r="CL890" s="94" t="e">
        <f t="shared" si="2899"/>
        <v>#REF!</v>
      </c>
      <c r="CM890" s="94" t="e">
        <f t="shared" si="2899"/>
        <v>#REF!</v>
      </c>
      <c r="CN890" s="94" t="e">
        <f t="shared" si="2899"/>
        <v>#REF!</v>
      </c>
      <c r="CO890" s="79"/>
      <c r="CP890" s="80"/>
      <c r="CQ890" s="85" t="e">
        <f>CP890/CP871</f>
        <v>#REF!</v>
      </c>
    </row>
    <row r="891" spans="1:95" ht="10.5" customHeight="1" outlineLevel="2" x14ac:dyDescent="0.25">
      <c r="A891" s="70" t="str">
        <f t="shared" si="2811"/>
        <v>DespesaTáxi/motoboy</v>
      </c>
      <c r="B891" s="114" t="s">
        <v>53</v>
      </c>
      <c r="C891" s="78" t="s">
        <v>261</v>
      </c>
      <c r="D891" s="79" t="s">
        <v>262</v>
      </c>
      <c r="E891" s="79" t="e">
        <f>D869</f>
        <v>#REF!</v>
      </c>
      <c r="F891" s="79"/>
      <c r="G891" s="85">
        <v>0</v>
      </c>
      <c r="H891" s="79"/>
      <c r="I891" s="94">
        <v>0</v>
      </c>
      <c r="J891" s="94">
        <v>0</v>
      </c>
      <c r="K891" s="94">
        <v>0</v>
      </c>
      <c r="L891" s="94">
        <v>0</v>
      </c>
      <c r="M891" s="94">
        <v>0</v>
      </c>
      <c r="N891" s="94">
        <v>0</v>
      </c>
      <c r="O891" s="94">
        <v>0</v>
      </c>
      <c r="P891" s="94">
        <v>0</v>
      </c>
      <c r="Q891" s="94">
        <v>0</v>
      </c>
      <c r="R891" s="94">
        <v>0</v>
      </c>
      <c r="S891" s="94">
        <v>0</v>
      </c>
      <c r="T891" s="94">
        <v>0</v>
      </c>
      <c r="U891" s="79"/>
      <c r="V891" s="80"/>
      <c r="W891" s="85" t="e">
        <f>V891/V871</f>
        <v>#REF!</v>
      </c>
      <c r="X891" s="60"/>
      <c r="Y891" s="94" t="e">
        <f t="shared" ref="Y891:AJ891" si="2900">(Y871*$G891*--(AND($BF891=0,$BG891=0))+$BF891+Y871*$BG891)*--(Y$3&gt;=$BH891)*((1+$BJ891)*--(Y$3&gt;=$BH891))</f>
        <v>#REF!</v>
      </c>
      <c r="Z891" s="94" t="e">
        <f t="shared" si="2900"/>
        <v>#REF!</v>
      </c>
      <c r="AA891" s="94" t="e">
        <f t="shared" si="2900"/>
        <v>#REF!</v>
      </c>
      <c r="AB891" s="94" t="e">
        <f t="shared" si="2900"/>
        <v>#REF!</v>
      </c>
      <c r="AC891" s="94" t="e">
        <f t="shared" si="2900"/>
        <v>#REF!</v>
      </c>
      <c r="AD891" s="94" t="e">
        <f t="shared" si="2900"/>
        <v>#REF!</v>
      </c>
      <c r="AE891" s="94" t="e">
        <f t="shared" si="2900"/>
        <v>#REF!</v>
      </c>
      <c r="AF891" s="94" t="e">
        <f t="shared" si="2900"/>
        <v>#REF!</v>
      </c>
      <c r="AG891" s="94" t="e">
        <f t="shared" si="2900"/>
        <v>#REF!</v>
      </c>
      <c r="AH891" s="94" t="e">
        <f t="shared" si="2900"/>
        <v>#REF!</v>
      </c>
      <c r="AI891" s="94" t="e">
        <f t="shared" si="2900"/>
        <v>#REF!</v>
      </c>
      <c r="AJ891" s="94" t="e">
        <f t="shared" si="2900"/>
        <v>#REF!</v>
      </c>
      <c r="AK891" s="79"/>
      <c r="AL891" s="80"/>
      <c r="AM891" s="85" t="e">
        <f>AL891/AL871</f>
        <v>#REF!</v>
      </c>
      <c r="AN891" s="60" t="e">
        <f>D869&amp;D891</f>
        <v>#REF!</v>
      </c>
      <c r="AO891" s="94" t="e">
        <f t="shared" ref="AO891:AZ891" si="2901">(AO871*$G891*--(AND($BF891=0,$BG891=0))+$BF891+AO871*$BG891)*--(AO$3&gt;=$BH891)*((1+$BJ891)*--(AO$3&gt;=$BH891))</f>
        <v>#REF!</v>
      </c>
      <c r="AP891" s="94" t="e">
        <f t="shared" si="2901"/>
        <v>#REF!</v>
      </c>
      <c r="AQ891" s="94" t="e">
        <f t="shared" si="2901"/>
        <v>#REF!</v>
      </c>
      <c r="AR891" s="94" t="e">
        <f t="shared" si="2901"/>
        <v>#REF!</v>
      </c>
      <c r="AS891" s="94" t="e">
        <f t="shared" si="2901"/>
        <v>#REF!</v>
      </c>
      <c r="AT891" s="94" t="e">
        <f t="shared" si="2901"/>
        <v>#REF!</v>
      </c>
      <c r="AU891" s="94" t="e">
        <f t="shared" si="2901"/>
        <v>#REF!</v>
      </c>
      <c r="AV891" s="94" t="e">
        <f t="shared" si="2901"/>
        <v>#REF!</v>
      </c>
      <c r="AW891" s="94" t="e">
        <f t="shared" si="2901"/>
        <v>#REF!</v>
      </c>
      <c r="AX891" s="94" t="e">
        <f t="shared" si="2901"/>
        <v>#REF!</v>
      </c>
      <c r="AY891" s="94" t="e">
        <f t="shared" si="2901"/>
        <v>#REF!</v>
      </c>
      <c r="AZ891" s="94" t="e">
        <f t="shared" si="2901"/>
        <v>#REF!</v>
      </c>
      <c r="BA891" s="79"/>
      <c r="BB891" s="80"/>
      <c r="BC891" s="85" t="e">
        <f>BB891/BB871</f>
        <v>#REF!</v>
      </c>
      <c r="BD891" s="60"/>
      <c r="BE891" s="94">
        <f t="shared" si="2888"/>
        <v>0</v>
      </c>
      <c r="BF891" s="115">
        <f t="shared" si="2888"/>
        <v>0</v>
      </c>
      <c r="BG891" s="112">
        <f t="shared" si="2888"/>
        <v>0</v>
      </c>
      <c r="BH891" s="111" t="e">
        <f>BH871</f>
        <v>#REF!</v>
      </c>
      <c r="BI891" s="111">
        <f t="shared" si="2889"/>
        <v>0</v>
      </c>
      <c r="BJ891" s="112">
        <f t="shared" si="2889"/>
        <v>0</v>
      </c>
      <c r="BK891" s="111">
        <f t="shared" si="2889"/>
        <v>0</v>
      </c>
      <c r="BL891" s="60"/>
      <c r="BM891" s="94" t="e">
        <f t="shared" ref="BM891:BX891" si="2902">(BM871*$G891*--(AND($BF891=0,$BG891=0))+$BF891+BM871*$BG891)*--(BM$3&gt;=$BH891)*((1+$BJ891)*--(BM$3&gt;=$BH891))</f>
        <v>#REF!</v>
      </c>
      <c r="BN891" s="94" t="e">
        <f t="shared" si="2902"/>
        <v>#REF!</v>
      </c>
      <c r="BO891" s="94" t="e">
        <f t="shared" si="2902"/>
        <v>#REF!</v>
      </c>
      <c r="BP891" s="94" t="e">
        <f t="shared" si="2902"/>
        <v>#REF!</v>
      </c>
      <c r="BQ891" s="94" t="e">
        <f t="shared" si="2902"/>
        <v>#REF!</v>
      </c>
      <c r="BR891" s="94" t="e">
        <f t="shared" si="2902"/>
        <v>#REF!</v>
      </c>
      <c r="BS891" s="94" t="e">
        <f t="shared" si="2902"/>
        <v>#REF!</v>
      </c>
      <c r="BT891" s="94" t="e">
        <f t="shared" si="2902"/>
        <v>#REF!</v>
      </c>
      <c r="BU891" s="94" t="e">
        <f t="shared" si="2902"/>
        <v>#REF!</v>
      </c>
      <c r="BV891" s="94" t="e">
        <f t="shared" si="2902"/>
        <v>#REF!</v>
      </c>
      <c r="BW891" s="94" t="e">
        <f t="shared" si="2902"/>
        <v>#REF!</v>
      </c>
      <c r="BX891" s="94" t="e">
        <f t="shared" si="2902"/>
        <v>#REF!</v>
      </c>
      <c r="BY891" s="79"/>
      <c r="BZ891" s="80"/>
      <c r="CA891" s="85" t="e">
        <f>BZ891/BZ871</f>
        <v>#REF!</v>
      </c>
      <c r="CB891" s="60"/>
      <c r="CC891" s="94" t="e">
        <f t="shared" ref="CC891:CN891" si="2903">(CC871*$G891*--(AND($BF891=0,$BG891=0))+$BF891+CC871*$BG891)*--(CC$3&gt;=$BH891)*((1+$BJ891)*--(CC$3&gt;=$BH891))</f>
        <v>#REF!</v>
      </c>
      <c r="CD891" s="94" t="e">
        <f t="shared" si="2903"/>
        <v>#REF!</v>
      </c>
      <c r="CE891" s="94" t="e">
        <f t="shared" si="2903"/>
        <v>#REF!</v>
      </c>
      <c r="CF891" s="94" t="e">
        <f t="shared" si="2903"/>
        <v>#REF!</v>
      </c>
      <c r="CG891" s="94" t="e">
        <f t="shared" si="2903"/>
        <v>#REF!</v>
      </c>
      <c r="CH891" s="94" t="e">
        <f t="shared" si="2903"/>
        <v>#REF!</v>
      </c>
      <c r="CI891" s="94" t="e">
        <f t="shared" si="2903"/>
        <v>#REF!</v>
      </c>
      <c r="CJ891" s="94" t="e">
        <f t="shared" si="2903"/>
        <v>#REF!</v>
      </c>
      <c r="CK891" s="94" t="e">
        <f t="shared" si="2903"/>
        <v>#REF!</v>
      </c>
      <c r="CL891" s="94" t="e">
        <f t="shared" si="2903"/>
        <v>#REF!</v>
      </c>
      <c r="CM891" s="94" t="e">
        <f t="shared" si="2903"/>
        <v>#REF!</v>
      </c>
      <c r="CN891" s="94" t="e">
        <f t="shared" si="2903"/>
        <v>#REF!</v>
      </c>
      <c r="CO891" s="79"/>
      <c r="CP891" s="80"/>
      <c r="CQ891" s="85" t="e">
        <f>CP891/CP871</f>
        <v>#REF!</v>
      </c>
    </row>
    <row r="892" spans="1:95" ht="10.5" customHeight="1" outlineLevel="2" x14ac:dyDescent="0.25">
      <c r="A892" s="70" t="str">
        <f t="shared" si="2811"/>
        <v>DespesaDespesas Gerais Loja</v>
      </c>
      <c r="B892" s="114" t="s">
        <v>53</v>
      </c>
      <c r="C892" s="78" t="s">
        <v>263</v>
      </c>
      <c r="D892" s="79" t="s">
        <v>264</v>
      </c>
      <c r="E892" s="79" t="e">
        <f>D869</f>
        <v>#REF!</v>
      </c>
      <c r="F892" s="79"/>
      <c r="G892" s="85">
        <v>0</v>
      </c>
      <c r="H892" s="79"/>
      <c r="I892" s="94">
        <v>0</v>
      </c>
      <c r="J892" s="94">
        <v>0</v>
      </c>
      <c r="K892" s="94">
        <v>0</v>
      </c>
      <c r="L892" s="94">
        <v>0</v>
      </c>
      <c r="M892" s="94">
        <v>0</v>
      </c>
      <c r="N892" s="94">
        <v>0</v>
      </c>
      <c r="O892" s="94">
        <v>0</v>
      </c>
      <c r="P892" s="94">
        <v>0</v>
      </c>
      <c r="Q892" s="94">
        <v>0</v>
      </c>
      <c r="R892" s="94">
        <v>0</v>
      </c>
      <c r="S892" s="94">
        <v>0</v>
      </c>
      <c r="T892" s="94">
        <v>0</v>
      </c>
      <c r="U892" s="79"/>
      <c r="V892" s="80"/>
      <c r="W892" s="85" t="e">
        <f>V892/V871</f>
        <v>#REF!</v>
      </c>
      <c r="X892" s="60"/>
      <c r="Y892" s="94" t="e">
        <f t="shared" ref="Y892:AJ892" si="2904">(Y871*$G892*--(AND($BF892=0,$BG892=0))+$BF892+Y871*$BG892)*--(Y$3&gt;=$BH892)*((1+$BJ892)*--(Y$3&gt;=$BH892))</f>
        <v>#REF!</v>
      </c>
      <c r="Z892" s="94" t="e">
        <f t="shared" si="2904"/>
        <v>#REF!</v>
      </c>
      <c r="AA892" s="94" t="e">
        <f t="shared" si="2904"/>
        <v>#REF!</v>
      </c>
      <c r="AB892" s="94" t="e">
        <f t="shared" si="2904"/>
        <v>#REF!</v>
      </c>
      <c r="AC892" s="94" t="e">
        <f t="shared" si="2904"/>
        <v>#REF!</v>
      </c>
      <c r="AD892" s="94" t="e">
        <f t="shared" si="2904"/>
        <v>#REF!</v>
      </c>
      <c r="AE892" s="94" t="e">
        <f t="shared" si="2904"/>
        <v>#REF!</v>
      </c>
      <c r="AF892" s="94" t="e">
        <f t="shared" si="2904"/>
        <v>#REF!</v>
      </c>
      <c r="AG892" s="94" t="e">
        <f t="shared" si="2904"/>
        <v>#REF!</v>
      </c>
      <c r="AH892" s="94" t="e">
        <f t="shared" si="2904"/>
        <v>#REF!</v>
      </c>
      <c r="AI892" s="94" t="e">
        <f t="shared" si="2904"/>
        <v>#REF!</v>
      </c>
      <c r="AJ892" s="94" t="e">
        <f t="shared" si="2904"/>
        <v>#REF!</v>
      </c>
      <c r="AK892" s="79"/>
      <c r="AL892" s="80"/>
      <c r="AM892" s="85" t="e">
        <f>AL892/AL871</f>
        <v>#REF!</v>
      </c>
      <c r="AN892" s="60" t="e">
        <f>D869&amp;D892</f>
        <v>#REF!</v>
      </c>
      <c r="AO892" s="94" t="e">
        <f t="shared" ref="AO892:AZ892" si="2905">(AO871*$G892*--(AND($BF892=0,$BG892=0))+$BF892+AO871*$BG892)*--(AO$3&gt;=$BH892)*((1+$BJ892)*--(AO$3&gt;=$BH892))</f>
        <v>#REF!</v>
      </c>
      <c r="AP892" s="94" t="e">
        <f t="shared" si="2905"/>
        <v>#REF!</v>
      </c>
      <c r="AQ892" s="94" t="e">
        <f t="shared" si="2905"/>
        <v>#REF!</v>
      </c>
      <c r="AR892" s="94" t="e">
        <f t="shared" si="2905"/>
        <v>#REF!</v>
      </c>
      <c r="AS892" s="94" t="e">
        <f t="shared" si="2905"/>
        <v>#REF!</v>
      </c>
      <c r="AT892" s="94" t="e">
        <f t="shared" si="2905"/>
        <v>#REF!</v>
      </c>
      <c r="AU892" s="94" t="e">
        <f t="shared" si="2905"/>
        <v>#REF!</v>
      </c>
      <c r="AV892" s="94" t="e">
        <f t="shared" si="2905"/>
        <v>#REF!</v>
      </c>
      <c r="AW892" s="94" t="e">
        <f t="shared" si="2905"/>
        <v>#REF!</v>
      </c>
      <c r="AX892" s="94" t="e">
        <f t="shared" si="2905"/>
        <v>#REF!</v>
      </c>
      <c r="AY892" s="94" t="e">
        <f t="shared" si="2905"/>
        <v>#REF!</v>
      </c>
      <c r="AZ892" s="94" t="e">
        <f t="shared" si="2905"/>
        <v>#REF!</v>
      </c>
      <c r="BA892" s="79"/>
      <c r="BB892" s="80"/>
      <c r="BC892" s="85" t="e">
        <f>BB892/BB871</f>
        <v>#REF!</v>
      </c>
      <c r="BD892" s="60"/>
      <c r="BE892" s="94">
        <f t="shared" si="2888"/>
        <v>0</v>
      </c>
      <c r="BF892" s="115">
        <f t="shared" si="2888"/>
        <v>-500</v>
      </c>
      <c r="BG892" s="112">
        <f t="shared" si="2888"/>
        <v>0</v>
      </c>
      <c r="BH892" s="111" t="e">
        <f>BH871</f>
        <v>#REF!</v>
      </c>
      <c r="BI892" s="111">
        <f t="shared" si="2889"/>
        <v>0</v>
      </c>
      <c r="BJ892" s="112">
        <f t="shared" si="2889"/>
        <v>0</v>
      </c>
      <c r="BK892" s="111">
        <f t="shared" si="2889"/>
        <v>0</v>
      </c>
      <c r="BL892" s="60"/>
      <c r="BM892" s="94" t="e">
        <f t="shared" ref="BM892:BX892" si="2906">(BM871*$G892*--(AND($BF892=0,$BG892=0))+$BF892+BM871*$BG892)*--(BM$3&gt;=$BH892)*((1+$BJ892)*--(BM$3&gt;=$BH892))</f>
        <v>#REF!</v>
      </c>
      <c r="BN892" s="94" t="e">
        <f t="shared" si="2906"/>
        <v>#REF!</v>
      </c>
      <c r="BO892" s="94" t="e">
        <f t="shared" si="2906"/>
        <v>#REF!</v>
      </c>
      <c r="BP892" s="94" t="e">
        <f t="shared" si="2906"/>
        <v>#REF!</v>
      </c>
      <c r="BQ892" s="94" t="e">
        <f t="shared" si="2906"/>
        <v>#REF!</v>
      </c>
      <c r="BR892" s="94" t="e">
        <f t="shared" si="2906"/>
        <v>#REF!</v>
      </c>
      <c r="BS892" s="94" t="e">
        <f t="shared" si="2906"/>
        <v>#REF!</v>
      </c>
      <c r="BT892" s="94" t="e">
        <f t="shared" si="2906"/>
        <v>#REF!</v>
      </c>
      <c r="BU892" s="94" t="e">
        <f t="shared" si="2906"/>
        <v>#REF!</v>
      </c>
      <c r="BV892" s="94" t="e">
        <f t="shared" si="2906"/>
        <v>#REF!</v>
      </c>
      <c r="BW892" s="94" t="e">
        <f t="shared" si="2906"/>
        <v>#REF!</v>
      </c>
      <c r="BX892" s="94" t="e">
        <f t="shared" si="2906"/>
        <v>#REF!</v>
      </c>
      <c r="BY892" s="79"/>
      <c r="BZ892" s="80"/>
      <c r="CA892" s="85" t="e">
        <f>BZ892/BZ871</f>
        <v>#REF!</v>
      </c>
      <c r="CB892" s="60"/>
      <c r="CC892" s="94" t="e">
        <f t="shared" ref="CC892:CN892" si="2907">(CC871*$G892*--(AND($BF892=0,$BG892=0))+$BF892+CC871*$BG892)*--(CC$3&gt;=$BH892)*((1+$BJ892)*--(CC$3&gt;=$BH892))</f>
        <v>#REF!</v>
      </c>
      <c r="CD892" s="94" t="e">
        <f t="shared" si="2907"/>
        <v>#REF!</v>
      </c>
      <c r="CE892" s="94" t="e">
        <f t="shared" si="2907"/>
        <v>#REF!</v>
      </c>
      <c r="CF892" s="94" t="e">
        <f t="shared" si="2907"/>
        <v>#REF!</v>
      </c>
      <c r="CG892" s="94" t="e">
        <f t="shared" si="2907"/>
        <v>#REF!</v>
      </c>
      <c r="CH892" s="94" t="e">
        <f t="shared" si="2907"/>
        <v>#REF!</v>
      </c>
      <c r="CI892" s="94" t="e">
        <f t="shared" si="2907"/>
        <v>#REF!</v>
      </c>
      <c r="CJ892" s="94" t="e">
        <f t="shared" si="2907"/>
        <v>#REF!</v>
      </c>
      <c r="CK892" s="94" t="e">
        <f t="shared" si="2907"/>
        <v>#REF!</v>
      </c>
      <c r="CL892" s="94" t="e">
        <f t="shared" si="2907"/>
        <v>#REF!</v>
      </c>
      <c r="CM892" s="94" t="e">
        <f t="shared" si="2907"/>
        <v>#REF!</v>
      </c>
      <c r="CN892" s="94" t="e">
        <f t="shared" si="2907"/>
        <v>#REF!</v>
      </c>
      <c r="CO892" s="79"/>
      <c r="CP892" s="80"/>
      <c r="CQ892" s="85" t="e">
        <f>CP892/CP871</f>
        <v>#REF!</v>
      </c>
    </row>
    <row r="893" spans="1:95" ht="10.5" customHeight="1" outlineLevel="1" x14ac:dyDescent="0.25">
      <c r="A893" s="70" t="str">
        <f t="shared" si="2811"/>
        <v>DespesaTaxas comerciais</v>
      </c>
      <c r="B893" s="70" t="s">
        <v>53</v>
      </c>
      <c r="C893" s="70"/>
      <c r="D893" s="60" t="s">
        <v>70</v>
      </c>
      <c r="E893" s="60" t="e">
        <f>D869</f>
        <v>#REF!</v>
      </c>
      <c r="F893" s="60"/>
      <c r="G893" s="62"/>
      <c r="H893" s="60"/>
      <c r="I893" s="67">
        <v>0</v>
      </c>
      <c r="J893" s="67">
        <v>0</v>
      </c>
      <c r="K893" s="67">
        <v>0</v>
      </c>
      <c r="L893" s="67">
        <v>0</v>
      </c>
      <c r="M893" s="67">
        <v>0</v>
      </c>
      <c r="N893" s="67">
        <v>0</v>
      </c>
      <c r="O893" s="67">
        <v>0</v>
      </c>
      <c r="P893" s="67">
        <v>0</v>
      </c>
      <c r="Q893" s="67">
        <v>0</v>
      </c>
      <c r="R893" s="67">
        <v>0</v>
      </c>
      <c r="S893" s="67">
        <v>0</v>
      </c>
      <c r="T893" s="67">
        <v>0</v>
      </c>
      <c r="U893" s="60"/>
      <c r="V893" s="87">
        <f t="shared" ref="V893:V924" si="2908">SUM(I893:T893)</f>
        <v>0</v>
      </c>
      <c r="W893" s="62" t="e">
        <f>V893/V871</f>
        <v>#REF!</v>
      </c>
      <c r="X893" s="60"/>
      <c r="Y893" s="67" t="e">
        <f t="shared" ref="Y893:AJ893" si="2909">SUM(Y894:Y895)</f>
        <v>#REF!</v>
      </c>
      <c r="Z893" s="67" t="e">
        <f t="shared" si="2909"/>
        <v>#REF!</v>
      </c>
      <c r="AA893" s="67" t="e">
        <f t="shared" si="2909"/>
        <v>#REF!</v>
      </c>
      <c r="AB893" s="67" t="e">
        <f t="shared" si="2909"/>
        <v>#REF!</v>
      </c>
      <c r="AC893" s="67" t="e">
        <f t="shared" si="2909"/>
        <v>#REF!</v>
      </c>
      <c r="AD893" s="67" t="e">
        <f t="shared" si="2909"/>
        <v>#REF!</v>
      </c>
      <c r="AE893" s="67" t="e">
        <f t="shared" si="2909"/>
        <v>#REF!</v>
      </c>
      <c r="AF893" s="67" t="e">
        <f t="shared" si="2909"/>
        <v>#REF!</v>
      </c>
      <c r="AG893" s="67" t="e">
        <f t="shared" si="2909"/>
        <v>#REF!</v>
      </c>
      <c r="AH893" s="67" t="e">
        <f t="shared" si="2909"/>
        <v>#REF!</v>
      </c>
      <c r="AI893" s="67" t="e">
        <f t="shared" si="2909"/>
        <v>#REF!</v>
      </c>
      <c r="AJ893" s="67" t="e">
        <f t="shared" si="2909"/>
        <v>#REF!</v>
      </c>
      <c r="AK893" s="60"/>
      <c r="AL893" s="87" t="e">
        <f t="shared" ref="AL893:AL924" si="2910">SUM(Y893:AJ893)</f>
        <v>#REF!</v>
      </c>
      <c r="AM893" s="62" t="e">
        <f>AL893/AL871</f>
        <v>#REF!</v>
      </c>
      <c r="AN893" s="60" t="e">
        <f>D869&amp;D893</f>
        <v>#REF!</v>
      </c>
      <c r="AO893" s="67" t="e">
        <f t="shared" ref="AO893:AZ893" si="2911">SUM(AO894:AO895)</f>
        <v>#REF!</v>
      </c>
      <c r="AP893" s="67" t="e">
        <f t="shared" si="2911"/>
        <v>#REF!</v>
      </c>
      <c r="AQ893" s="67" t="e">
        <f t="shared" si="2911"/>
        <v>#REF!</v>
      </c>
      <c r="AR893" s="67" t="e">
        <f t="shared" si="2911"/>
        <v>#REF!</v>
      </c>
      <c r="AS893" s="67" t="e">
        <f t="shared" si="2911"/>
        <v>#REF!</v>
      </c>
      <c r="AT893" s="67" t="e">
        <f t="shared" si="2911"/>
        <v>#REF!</v>
      </c>
      <c r="AU893" s="67" t="e">
        <f t="shared" si="2911"/>
        <v>#REF!</v>
      </c>
      <c r="AV893" s="67" t="e">
        <f t="shared" si="2911"/>
        <v>#REF!</v>
      </c>
      <c r="AW893" s="67" t="e">
        <f t="shared" si="2911"/>
        <v>#REF!</v>
      </c>
      <c r="AX893" s="67" t="e">
        <f t="shared" si="2911"/>
        <v>#REF!</v>
      </c>
      <c r="AY893" s="67" t="e">
        <f t="shared" si="2911"/>
        <v>#REF!</v>
      </c>
      <c r="AZ893" s="67" t="e">
        <f t="shared" si="2911"/>
        <v>#REF!</v>
      </c>
      <c r="BA893" s="60"/>
      <c r="BB893" s="87" t="e">
        <f t="shared" ref="BB893:BB924" si="2912">SUM(AO893:AZ893)</f>
        <v>#REF!</v>
      </c>
      <c r="BC893" s="62" t="e">
        <f>BB893/BB871</f>
        <v>#REF!</v>
      </c>
      <c r="BD893" s="60"/>
      <c r="BE893" s="64"/>
      <c r="BF893" s="119"/>
      <c r="BG893" s="120"/>
      <c r="BH893" s="121" t="e">
        <f>BH871</f>
        <v>#REF!</v>
      </c>
      <c r="BI893" s="121">
        <f t="shared" si="2889"/>
        <v>0</v>
      </c>
      <c r="BJ893" s="120">
        <f t="shared" si="2889"/>
        <v>0</v>
      </c>
      <c r="BK893" s="121">
        <f t="shared" si="2889"/>
        <v>0</v>
      </c>
      <c r="BL893" s="60"/>
      <c r="BM893" s="67" t="e">
        <f t="shared" ref="BM893:BX893" si="2913">SUM(BM894:BM895)</f>
        <v>#REF!</v>
      </c>
      <c r="BN893" s="67" t="e">
        <f t="shared" si="2913"/>
        <v>#REF!</v>
      </c>
      <c r="BO893" s="67" t="e">
        <f t="shared" si="2913"/>
        <v>#REF!</v>
      </c>
      <c r="BP893" s="67" t="e">
        <f t="shared" si="2913"/>
        <v>#REF!</v>
      </c>
      <c r="BQ893" s="67" t="e">
        <f t="shared" si="2913"/>
        <v>#REF!</v>
      </c>
      <c r="BR893" s="67" t="e">
        <f t="shared" si="2913"/>
        <v>#REF!</v>
      </c>
      <c r="BS893" s="67" t="e">
        <f t="shared" si="2913"/>
        <v>#REF!</v>
      </c>
      <c r="BT893" s="67" t="e">
        <f t="shared" si="2913"/>
        <v>#REF!</v>
      </c>
      <c r="BU893" s="67" t="e">
        <f t="shared" si="2913"/>
        <v>#REF!</v>
      </c>
      <c r="BV893" s="67" t="e">
        <f t="shared" si="2913"/>
        <v>#REF!</v>
      </c>
      <c r="BW893" s="67" t="e">
        <f t="shared" si="2913"/>
        <v>#REF!</v>
      </c>
      <c r="BX893" s="67" t="e">
        <f t="shared" si="2913"/>
        <v>#REF!</v>
      </c>
      <c r="BY893" s="60"/>
      <c r="BZ893" s="87" t="e">
        <f t="shared" ref="BZ893:BZ924" si="2914">SUM(BM893:BX893)</f>
        <v>#REF!</v>
      </c>
      <c r="CA893" s="62" t="e">
        <f>BZ893/BZ871</f>
        <v>#REF!</v>
      </c>
      <c r="CB893" s="60"/>
      <c r="CC893" s="67" t="e">
        <f t="shared" ref="CC893:CN893" si="2915">SUM(CC894:CC895)</f>
        <v>#REF!</v>
      </c>
      <c r="CD893" s="67" t="e">
        <f t="shared" si="2915"/>
        <v>#REF!</v>
      </c>
      <c r="CE893" s="67" t="e">
        <f t="shared" si="2915"/>
        <v>#REF!</v>
      </c>
      <c r="CF893" s="67" t="e">
        <f t="shared" si="2915"/>
        <v>#REF!</v>
      </c>
      <c r="CG893" s="67" t="e">
        <f t="shared" si="2915"/>
        <v>#REF!</v>
      </c>
      <c r="CH893" s="67" t="e">
        <f t="shared" si="2915"/>
        <v>#REF!</v>
      </c>
      <c r="CI893" s="67" t="e">
        <f t="shared" si="2915"/>
        <v>#REF!</v>
      </c>
      <c r="CJ893" s="67" t="e">
        <f t="shared" si="2915"/>
        <v>#REF!</v>
      </c>
      <c r="CK893" s="67" t="e">
        <f t="shared" si="2915"/>
        <v>#REF!</v>
      </c>
      <c r="CL893" s="67" t="e">
        <f t="shared" si="2915"/>
        <v>#REF!</v>
      </c>
      <c r="CM893" s="67" t="e">
        <f t="shared" si="2915"/>
        <v>#REF!</v>
      </c>
      <c r="CN893" s="67" t="e">
        <f t="shared" si="2915"/>
        <v>#REF!</v>
      </c>
      <c r="CO893" s="60"/>
      <c r="CP893" s="87" t="e">
        <f t="shared" ref="CP893:CP924" si="2916">SUM(CC893:CN893)</f>
        <v>#REF!</v>
      </c>
      <c r="CQ893" s="62" t="e">
        <f>CP893/CP871</f>
        <v>#REF!</v>
      </c>
    </row>
    <row r="894" spans="1:95" ht="10.5" customHeight="1" outlineLevel="2" x14ac:dyDescent="0.25">
      <c r="A894" s="70" t="str">
        <f t="shared" si="2811"/>
        <v>DespesaTaxa adquirência</v>
      </c>
      <c r="B894" s="114" t="s">
        <v>53</v>
      </c>
      <c r="C894" s="78" t="s">
        <v>265</v>
      </c>
      <c r="D894" s="79" t="s">
        <v>71</v>
      </c>
      <c r="E894" s="79" t="e">
        <f>D869</f>
        <v>#REF!</v>
      </c>
      <c r="F894" s="79"/>
      <c r="G894" s="85">
        <v>-1.3087618350918319E-2</v>
      </c>
      <c r="H894" s="79"/>
      <c r="I894" s="94">
        <v>0</v>
      </c>
      <c r="J894" s="94">
        <v>0</v>
      </c>
      <c r="K894" s="94">
        <v>0</v>
      </c>
      <c r="L894" s="94">
        <v>0</v>
      </c>
      <c r="M894" s="94">
        <v>0</v>
      </c>
      <c r="N894" s="94">
        <v>0</v>
      </c>
      <c r="O894" s="94">
        <v>0</v>
      </c>
      <c r="P894" s="94">
        <v>0</v>
      </c>
      <c r="Q894" s="94">
        <v>0</v>
      </c>
      <c r="R894" s="94">
        <v>0</v>
      </c>
      <c r="S894" s="94">
        <v>0</v>
      </c>
      <c r="T894" s="94">
        <v>0</v>
      </c>
      <c r="U894" s="79"/>
      <c r="V894" s="80">
        <f t="shared" si="2908"/>
        <v>0</v>
      </c>
      <c r="W894" s="85" t="e">
        <f>V894/V871</f>
        <v>#REF!</v>
      </c>
      <c r="X894" s="60"/>
      <c r="Y894" s="94" t="e">
        <f t="shared" ref="Y894:AJ894" si="2917">((Y871*$G894*--(AND($BF894=0,$BG894=0))+$BF894+Y871*$BG894)*--(Y$3&gt;=$BH894))*(1+$BJ894*--(Y$3&gt;=$BK894))*--(IFERROR(MOD(MONTH(Y$3),$BI894),0)=0)</f>
        <v>#REF!</v>
      </c>
      <c r="Z894" s="94" t="e">
        <f t="shared" si="2917"/>
        <v>#REF!</v>
      </c>
      <c r="AA894" s="94" t="e">
        <f t="shared" si="2917"/>
        <v>#REF!</v>
      </c>
      <c r="AB894" s="94" t="e">
        <f t="shared" si="2917"/>
        <v>#REF!</v>
      </c>
      <c r="AC894" s="94" t="e">
        <f t="shared" si="2917"/>
        <v>#REF!</v>
      </c>
      <c r="AD894" s="94" t="e">
        <f t="shared" si="2917"/>
        <v>#REF!</v>
      </c>
      <c r="AE894" s="94" t="e">
        <f t="shared" si="2917"/>
        <v>#REF!</v>
      </c>
      <c r="AF894" s="94" t="e">
        <f t="shared" si="2917"/>
        <v>#REF!</v>
      </c>
      <c r="AG894" s="94" t="e">
        <f t="shared" si="2917"/>
        <v>#REF!</v>
      </c>
      <c r="AH894" s="94" t="e">
        <f t="shared" si="2917"/>
        <v>#REF!</v>
      </c>
      <c r="AI894" s="94" t="e">
        <f t="shared" si="2917"/>
        <v>#REF!</v>
      </c>
      <c r="AJ894" s="94" t="e">
        <f t="shared" si="2917"/>
        <v>#REF!</v>
      </c>
      <c r="AK894" s="79"/>
      <c r="AL894" s="80" t="e">
        <f t="shared" si="2910"/>
        <v>#REF!</v>
      </c>
      <c r="AM894" s="85" t="e">
        <f>AL894/AL871</f>
        <v>#REF!</v>
      </c>
      <c r="AN894" s="60" t="e">
        <f>D869&amp;D894</f>
        <v>#REF!</v>
      </c>
      <c r="AO894" s="94" t="e">
        <f t="shared" ref="AO894:AZ894" si="2918">((AO871*$G894*--(AND($BF894=0,$BG894=0))+$BF894+AO871*$BG894)*--(AO$3&gt;=$BH894))*(1+$BJ894*--(AO$3&gt;=$BK894))*--(IFERROR(MOD(MONTH(AO$3),$BI894),0)=0)</f>
        <v>#REF!</v>
      </c>
      <c r="AP894" s="94" t="e">
        <f t="shared" si="2918"/>
        <v>#REF!</v>
      </c>
      <c r="AQ894" s="94" t="e">
        <f t="shared" si="2918"/>
        <v>#REF!</v>
      </c>
      <c r="AR894" s="94" t="e">
        <f t="shared" si="2918"/>
        <v>#REF!</v>
      </c>
      <c r="AS894" s="94" t="e">
        <f t="shared" si="2918"/>
        <v>#REF!</v>
      </c>
      <c r="AT894" s="94" t="e">
        <f t="shared" si="2918"/>
        <v>#REF!</v>
      </c>
      <c r="AU894" s="94" t="e">
        <f t="shared" si="2918"/>
        <v>#REF!</v>
      </c>
      <c r="AV894" s="94" t="e">
        <f t="shared" si="2918"/>
        <v>#REF!</v>
      </c>
      <c r="AW894" s="94" t="e">
        <f t="shared" si="2918"/>
        <v>#REF!</v>
      </c>
      <c r="AX894" s="94" t="e">
        <f t="shared" si="2918"/>
        <v>#REF!</v>
      </c>
      <c r="AY894" s="94" t="e">
        <f t="shared" si="2918"/>
        <v>#REF!</v>
      </c>
      <c r="AZ894" s="94" t="e">
        <f t="shared" si="2918"/>
        <v>#REF!</v>
      </c>
      <c r="BA894" s="79"/>
      <c r="BB894" s="80" t="e">
        <f t="shared" si="2912"/>
        <v>#REF!</v>
      </c>
      <c r="BC894" s="85" t="e">
        <f>BB894/BB871</f>
        <v>#REF!</v>
      </c>
      <c r="BD894" s="60"/>
      <c r="BE894" s="94">
        <f t="shared" ref="BE894:BG895" si="2919">INDEX($BE$4:$BK$115,MATCH($D894,$D$4:$D$115,0),MATCH(BE$475,$BE$4:$BK$4,0))</f>
        <v>0</v>
      </c>
      <c r="BF894" s="115">
        <f t="shared" si="2919"/>
        <v>0</v>
      </c>
      <c r="BG894" s="112">
        <f t="shared" si="2919"/>
        <v>-0.03</v>
      </c>
      <c r="BH894" s="111" t="e">
        <f>BH871</f>
        <v>#REF!</v>
      </c>
      <c r="BI894" s="111">
        <f t="shared" si="2889"/>
        <v>0</v>
      </c>
      <c r="BJ894" s="112">
        <f t="shared" si="2889"/>
        <v>0</v>
      </c>
      <c r="BK894" s="111">
        <f t="shared" si="2889"/>
        <v>0</v>
      </c>
      <c r="BL894" s="60"/>
      <c r="BM894" s="94" t="e">
        <f t="shared" ref="BM894:BX894" si="2920">((BM871*$G894*--(AND($BF894=0,$BG894=0))+$BF894+BM871*$BG894)*--(BM$3&gt;=$BH894))*(1+$BJ894*--(BM$3&gt;=$BK894))*--(IFERROR(MOD(MONTH(BM$3),$BI894),0)=0)</f>
        <v>#REF!</v>
      </c>
      <c r="BN894" s="94" t="e">
        <f t="shared" si="2920"/>
        <v>#REF!</v>
      </c>
      <c r="BO894" s="94" t="e">
        <f t="shared" si="2920"/>
        <v>#REF!</v>
      </c>
      <c r="BP894" s="94" t="e">
        <f t="shared" si="2920"/>
        <v>#REF!</v>
      </c>
      <c r="BQ894" s="94" t="e">
        <f t="shared" si="2920"/>
        <v>#REF!</v>
      </c>
      <c r="BR894" s="94" t="e">
        <f t="shared" si="2920"/>
        <v>#REF!</v>
      </c>
      <c r="BS894" s="94" t="e">
        <f t="shared" si="2920"/>
        <v>#REF!</v>
      </c>
      <c r="BT894" s="94" t="e">
        <f t="shared" si="2920"/>
        <v>#REF!</v>
      </c>
      <c r="BU894" s="94" t="e">
        <f t="shared" si="2920"/>
        <v>#REF!</v>
      </c>
      <c r="BV894" s="94" t="e">
        <f t="shared" si="2920"/>
        <v>#REF!</v>
      </c>
      <c r="BW894" s="94" t="e">
        <f t="shared" si="2920"/>
        <v>#REF!</v>
      </c>
      <c r="BX894" s="94" t="e">
        <f t="shared" si="2920"/>
        <v>#REF!</v>
      </c>
      <c r="BY894" s="79"/>
      <c r="BZ894" s="80" t="e">
        <f t="shared" si="2914"/>
        <v>#REF!</v>
      </c>
      <c r="CA894" s="85" t="e">
        <f>BZ894/BZ871</f>
        <v>#REF!</v>
      </c>
      <c r="CB894" s="60"/>
      <c r="CC894" s="94" t="e">
        <f t="shared" ref="CC894:CN894" si="2921">((CC871*$G894*--(AND($BF894=0,$BG894=0))+$BF894+CC871*$BG894)*--(CC$3&gt;=$BH894))*(1+$BJ894*--(CC$3&gt;=$BK894))*--(IFERROR(MOD(MONTH(CC$3),$BI894),0)=0)</f>
        <v>#REF!</v>
      </c>
      <c r="CD894" s="94" t="e">
        <f t="shared" si="2921"/>
        <v>#REF!</v>
      </c>
      <c r="CE894" s="94" t="e">
        <f t="shared" si="2921"/>
        <v>#REF!</v>
      </c>
      <c r="CF894" s="94" t="e">
        <f t="shared" si="2921"/>
        <v>#REF!</v>
      </c>
      <c r="CG894" s="94" t="e">
        <f t="shared" si="2921"/>
        <v>#REF!</v>
      </c>
      <c r="CH894" s="94" t="e">
        <f t="shared" si="2921"/>
        <v>#REF!</v>
      </c>
      <c r="CI894" s="94" t="e">
        <f t="shared" si="2921"/>
        <v>#REF!</v>
      </c>
      <c r="CJ894" s="94" t="e">
        <f t="shared" si="2921"/>
        <v>#REF!</v>
      </c>
      <c r="CK894" s="94" t="e">
        <f t="shared" si="2921"/>
        <v>#REF!</v>
      </c>
      <c r="CL894" s="94" t="e">
        <f t="shared" si="2921"/>
        <v>#REF!</v>
      </c>
      <c r="CM894" s="94" t="e">
        <f t="shared" si="2921"/>
        <v>#REF!</v>
      </c>
      <c r="CN894" s="94" t="e">
        <f t="shared" si="2921"/>
        <v>#REF!</v>
      </c>
      <c r="CO894" s="79"/>
      <c r="CP894" s="80" t="e">
        <f t="shared" si="2916"/>
        <v>#REF!</v>
      </c>
      <c r="CQ894" s="85" t="e">
        <f>CP894/CP871</f>
        <v>#REF!</v>
      </c>
    </row>
    <row r="895" spans="1:95" ht="10.5" customHeight="1" outlineLevel="2" x14ac:dyDescent="0.25">
      <c r="A895" s="70" t="str">
        <f t="shared" si="2811"/>
        <v>DespesaFee plataformas</v>
      </c>
      <c r="B895" s="114" t="s">
        <v>53</v>
      </c>
      <c r="C895" s="78" t="s">
        <v>72</v>
      </c>
      <c r="D895" s="79" t="s">
        <v>72</v>
      </c>
      <c r="E895" s="79" t="e">
        <f>D869</f>
        <v>#REF!</v>
      </c>
      <c r="F895" s="79"/>
      <c r="G895" s="85">
        <v>0</v>
      </c>
      <c r="H895" s="79"/>
      <c r="I895" s="94">
        <v>0</v>
      </c>
      <c r="J895" s="94">
        <v>0</v>
      </c>
      <c r="K895" s="94">
        <v>0</v>
      </c>
      <c r="L895" s="94">
        <v>0</v>
      </c>
      <c r="M895" s="94">
        <v>0</v>
      </c>
      <c r="N895" s="94">
        <v>0</v>
      </c>
      <c r="O895" s="94">
        <v>0</v>
      </c>
      <c r="P895" s="94">
        <v>0</v>
      </c>
      <c r="Q895" s="94">
        <v>0</v>
      </c>
      <c r="R895" s="94">
        <v>0</v>
      </c>
      <c r="S895" s="94">
        <v>0</v>
      </c>
      <c r="T895" s="94">
        <v>0</v>
      </c>
      <c r="U895" s="79"/>
      <c r="V895" s="80">
        <f t="shared" si="2908"/>
        <v>0</v>
      </c>
      <c r="W895" s="85" t="e">
        <f>V895/V871</f>
        <v>#REF!</v>
      </c>
      <c r="X895" s="60"/>
      <c r="Y895" s="94" t="e">
        <f t="shared" ref="Y895:AJ895" si="2922">((Y871*$G895*--(AND($BF895=0,$BG895=0))+$BF895+Y871*$BG895)*--(Y$3&gt;=$BH895))*(1+$BJ895*--(Y$3&gt;=$BK895))*--(IFERROR(MOD(MONTH(Y$3),$BI895),0)=0)</f>
        <v>#REF!</v>
      </c>
      <c r="Z895" s="94" t="e">
        <f t="shared" si="2922"/>
        <v>#REF!</v>
      </c>
      <c r="AA895" s="94" t="e">
        <f t="shared" si="2922"/>
        <v>#REF!</v>
      </c>
      <c r="AB895" s="94" t="e">
        <f t="shared" si="2922"/>
        <v>#REF!</v>
      </c>
      <c r="AC895" s="94" t="e">
        <f t="shared" si="2922"/>
        <v>#REF!</v>
      </c>
      <c r="AD895" s="94" t="e">
        <f t="shared" si="2922"/>
        <v>#REF!</v>
      </c>
      <c r="AE895" s="94" t="e">
        <f t="shared" si="2922"/>
        <v>#REF!</v>
      </c>
      <c r="AF895" s="94" t="e">
        <f t="shared" si="2922"/>
        <v>#REF!</v>
      </c>
      <c r="AG895" s="94" t="e">
        <f t="shared" si="2922"/>
        <v>#REF!</v>
      </c>
      <c r="AH895" s="94" t="e">
        <f t="shared" si="2922"/>
        <v>#REF!</v>
      </c>
      <c r="AI895" s="94" t="e">
        <f t="shared" si="2922"/>
        <v>#REF!</v>
      </c>
      <c r="AJ895" s="94" t="e">
        <f t="shared" si="2922"/>
        <v>#REF!</v>
      </c>
      <c r="AK895" s="79"/>
      <c r="AL895" s="80" t="e">
        <f t="shared" si="2910"/>
        <v>#REF!</v>
      </c>
      <c r="AM895" s="85" t="e">
        <f>AL895/AL871</f>
        <v>#REF!</v>
      </c>
      <c r="AN895" s="60" t="e">
        <f>D869&amp;D895</f>
        <v>#REF!</v>
      </c>
      <c r="AO895" s="94" t="e">
        <f t="shared" ref="AO895:AZ895" si="2923">((AO871*$G895*--(AND($BF895=0,$BG895=0))+$BF895+AO871*$BG895)*--(AO$3&gt;=$BH895))*(1+$BJ895*--(AO$3&gt;=$BK895))*--(IFERROR(MOD(MONTH(AO$3),$BI895),0)=0)</f>
        <v>#REF!</v>
      </c>
      <c r="AP895" s="94" t="e">
        <f t="shared" si="2923"/>
        <v>#REF!</v>
      </c>
      <c r="AQ895" s="94" t="e">
        <f t="shared" si="2923"/>
        <v>#REF!</v>
      </c>
      <c r="AR895" s="94" t="e">
        <f t="shared" si="2923"/>
        <v>#REF!</v>
      </c>
      <c r="AS895" s="94" t="e">
        <f t="shared" si="2923"/>
        <v>#REF!</v>
      </c>
      <c r="AT895" s="94" t="e">
        <f t="shared" si="2923"/>
        <v>#REF!</v>
      </c>
      <c r="AU895" s="94" t="e">
        <f t="shared" si="2923"/>
        <v>#REF!</v>
      </c>
      <c r="AV895" s="94" t="e">
        <f t="shared" si="2923"/>
        <v>#REF!</v>
      </c>
      <c r="AW895" s="94" t="e">
        <f t="shared" si="2923"/>
        <v>#REF!</v>
      </c>
      <c r="AX895" s="94" t="e">
        <f t="shared" si="2923"/>
        <v>#REF!</v>
      </c>
      <c r="AY895" s="94" t="e">
        <f t="shared" si="2923"/>
        <v>#REF!</v>
      </c>
      <c r="AZ895" s="94" t="e">
        <f t="shared" si="2923"/>
        <v>#REF!</v>
      </c>
      <c r="BA895" s="79"/>
      <c r="BB895" s="80" t="e">
        <f t="shared" si="2912"/>
        <v>#REF!</v>
      </c>
      <c r="BC895" s="85" t="e">
        <f>BB895/BB871</f>
        <v>#REF!</v>
      </c>
      <c r="BD895" s="60"/>
      <c r="BE895" s="94">
        <f t="shared" si="2919"/>
        <v>0</v>
      </c>
      <c r="BF895" s="115">
        <f t="shared" si="2919"/>
        <v>0</v>
      </c>
      <c r="BG895" s="112">
        <f t="shared" si="2919"/>
        <v>0</v>
      </c>
      <c r="BH895" s="111" t="e">
        <f>BH871</f>
        <v>#REF!</v>
      </c>
      <c r="BI895" s="111">
        <f t="shared" si="2889"/>
        <v>0</v>
      </c>
      <c r="BJ895" s="112">
        <f t="shared" si="2889"/>
        <v>0</v>
      </c>
      <c r="BK895" s="111">
        <f t="shared" si="2889"/>
        <v>0</v>
      </c>
      <c r="BL895" s="60"/>
      <c r="BM895" s="94" t="e">
        <f t="shared" ref="BM895:BX895" si="2924">((BM871*$G895*--(AND($BF895=0,$BG895=0))+$BF895+BM871*$BG895)*--(BM$3&gt;=$BH895))*(1+$BJ895*--(BM$3&gt;=$BK895))*--(IFERROR(MOD(MONTH(BM$3),$BI895),0)=0)</f>
        <v>#REF!</v>
      </c>
      <c r="BN895" s="94" t="e">
        <f t="shared" si="2924"/>
        <v>#REF!</v>
      </c>
      <c r="BO895" s="94" t="e">
        <f t="shared" si="2924"/>
        <v>#REF!</v>
      </c>
      <c r="BP895" s="94" t="e">
        <f t="shared" si="2924"/>
        <v>#REF!</v>
      </c>
      <c r="BQ895" s="94" t="e">
        <f t="shared" si="2924"/>
        <v>#REF!</v>
      </c>
      <c r="BR895" s="94" t="e">
        <f t="shared" si="2924"/>
        <v>#REF!</v>
      </c>
      <c r="BS895" s="94" t="e">
        <f t="shared" si="2924"/>
        <v>#REF!</v>
      </c>
      <c r="BT895" s="94" t="e">
        <f t="shared" si="2924"/>
        <v>#REF!</v>
      </c>
      <c r="BU895" s="94" t="e">
        <f t="shared" si="2924"/>
        <v>#REF!</v>
      </c>
      <c r="BV895" s="94" t="e">
        <f t="shared" si="2924"/>
        <v>#REF!</v>
      </c>
      <c r="BW895" s="94" t="e">
        <f t="shared" si="2924"/>
        <v>#REF!</v>
      </c>
      <c r="BX895" s="94" t="e">
        <f t="shared" si="2924"/>
        <v>#REF!</v>
      </c>
      <c r="BY895" s="79"/>
      <c r="BZ895" s="80" t="e">
        <f t="shared" si="2914"/>
        <v>#REF!</v>
      </c>
      <c r="CA895" s="85" t="e">
        <f>BZ895/BZ871</f>
        <v>#REF!</v>
      </c>
      <c r="CB895" s="60"/>
      <c r="CC895" s="94" t="e">
        <f t="shared" ref="CC895:CN895" si="2925">((CC871*$G895*--(AND($BF895=0,$BG895=0))+$BF895+CC871*$BG895)*--(CC$3&gt;=$BH895))*(1+$BJ895*--(CC$3&gt;=$BK895))*--(IFERROR(MOD(MONTH(CC$3),$BI895),0)=0)</f>
        <v>#REF!</v>
      </c>
      <c r="CD895" s="94" t="e">
        <f t="shared" si="2925"/>
        <v>#REF!</v>
      </c>
      <c r="CE895" s="94" t="e">
        <f t="shared" si="2925"/>
        <v>#REF!</v>
      </c>
      <c r="CF895" s="94" t="e">
        <f t="shared" si="2925"/>
        <v>#REF!</v>
      </c>
      <c r="CG895" s="94" t="e">
        <f t="shared" si="2925"/>
        <v>#REF!</v>
      </c>
      <c r="CH895" s="94" t="e">
        <f t="shared" si="2925"/>
        <v>#REF!</v>
      </c>
      <c r="CI895" s="94" t="e">
        <f t="shared" si="2925"/>
        <v>#REF!</v>
      </c>
      <c r="CJ895" s="94" t="e">
        <f t="shared" si="2925"/>
        <v>#REF!</v>
      </c>
      <c r="CK895" s="94" t="e">
        <f t="shared" si="2925"/>
        <v>#REF!</v>
      </c>
      <c r="CL895" s="94" t="e">
        <f t="shared" si="2925"/>
        <v>#REF!</v>
      </c>
      <c r="CM895" s="94" t="e">
        <f t="shared" si="2925"/>
        <v>#REF!</v>
      </c>
      <c r="CN895" s="94" t="e">
        <f t="shared" si="2925"/>
        <v>#REF!</v>
      </c>
      <c r="CO895" s="79"/>
      <c r="CP895" s="80" t="e">
        <f t="shared" si="2916"/>
        <v>#REF!</v>
      </c>
      <c r="CQ895" s="85" t="e">
        <f>CP895/CP871</f>
        <v>#REF!</v>
      </c>
    </row>
    <row r="896" spans="1:95" ht="10.5" customHeight="1" x14ac:dyDescent="0.25">
      <c r="A896" s="70" t="str">
        <f t="shared" si="2811"/>
        <v>DespesaDespesas de marketing</v>
      </c>
      <c r="B896" s="70" t="s">
        <v>53</v>
      </c>
      <c r="C896" s="70"/>
      <c r="D896" s="2" t="s">
        <v>73</v>
      </c>
      <c r="E896" s="2" t="e">
        <f>D869</f>
        <v>#REF!</v>
      </c>
      <c r="F896" s="60"/>
      <c r="G896" s="66"/>
      <c r="H896" s="60"/>
      <c r="I896" s="65">
        <v>0</v>
      </c>
      <c r="J896" s="65">
        <v>0</v>
      </c>
      <c r="K896" s="65">
        <v>0</v>
      </c>
      <c r="L896" s="65">
        <v>0</v>
      </c>
      <c r="M896" s="65">
        <v>0</v>
      </c>
      <c r="N896" s="65">
        <v>0</v>
      </c>
      <c r="O896" s="65">
        <v>0</v>
      </c>
      <c r="P896" s="65">
        <v>0</v>
      </c>
      <c r="Q896" s="65">
        <v>0</v>
      </c>
      <c r="R896" s="65">
        <v>0</v>
      </c>
      <c r="S896" s="65">
        <v>0</v>
      </c>
      <c r="T896" s="65">
        <v>0</v>
      </c>
      <c r="U896" s="60"/>
      <c r="V896" s="65">
        <f t="shared" si="2908"/>
        <v>0</v>
      </c>
      <c r="W896" s="66" t="e">
        <f>V896/V871</f>
        <v>#REF!</v>
      </c>
      <c r="X896" s="60"/>
      <c r="Y896" s="65">
        <f t="shared" ref="Y896:AJ896" si="2926">Y897</f>
        <v>0</v>
      </c>
      <c r="Z896" s="65">
        <f t="shared" si="2926"/>
        <v>0</v>
      </c>
      <c r="AA896" s="65">
        <f t="shared" si="2926"/>
        <v>0</v>
      </c>
      <c r="AB896" s="65">
        <f t="shared" si="2926"/>
        <v>0</v>
      </c>
      <c r="AC896" s="65">
        <f t="shared" si="2926"/>
        <v>0</v>
      </c>
      <c r="AD896" s="65">
        <f t="shared" si="2926"/>
        <v>0</v>
      </c>
      <c r="AE896" s="65">
        <f t="shared" si="2926"/>
        <v>0</v>
      </c>
      <c r="AF896" s="65">
        <f t="shared" si="2926"/>
        <v>0</v>
      </c>
      <c r="AG896" s="65">
        <f t="shared" si="2926"/>
        <v>0</v>
      </c>
      <c r="AH896" s="65">
        <f t="shared" si="2926"/>
        <v>0</v>
      </c>
      <c r="AI896" s="65" t="e">
        <f t="shared" si="2926"/>
        <v>#REF!</v>
      </c>
      <c r="AJ896" s="65" t="e">
        <f t="shared" si="2926"/>
        <v>#REF!</v>
      </c>
      <c r="AK896" s="60"/>
      <c r="AL896" s="65" t="e">
        <f t="shared" si="2910"/>
        <v>#REF!</v>
      </c>
      <c r="AM896" s="66" t="e">
        <f>AL896/AL871</f>
        <v>#REF!</v>
      </c>
      <c r="AN896" s="60" t="e">
        <f>D869&amp;D896</f>
        <v>#REF!</v>
      </c>
      <c r="AO896" s="65" t="e">
        <f t="shared" ref="AO896:AZ896" si="2927">AO897</f>
        <v>#REF!</v>
      </c>
      <c r="AP896" s="65" t="e">
        <f t="shared" si="2927"/>
        <v>#REF!</v>
      </c>
      <c r="AQ896" s="65" t="e">
        <f t="shared" si="2927"/>
        <v>#REF!</v>
      </c>
      <c r="AR896" s="65" t="e">
        <f t="shared" si="2927"/>
        <v>#REF!</v>
      </c>
      <c r="AS896" s="65" t="e">
        <f t="shared" si="2927"/>
        <v>#REF!</v>
      </c>
      <c r="AT896" s="65" t="e">
        <f t="shared" si="2927"/>
        <v>#REF!</v>
      </c>
      <c r="AU896" s="65" t="e">
        <f t="shared" si="2927"/>
        <v>#REF!</v>
      </c>
      <c r="AV896" s="65" t="e">
        <f t="shared" si="2927"/>
        <v>#REF!</v>
      </c>
      <c r="AW896" s="65" t="e">
        <f t="shared" si="2927"/>
        <v>#REF!</v>
      </c>
      <c r="AX896" s="65" t="e">
        <f t="shared" si="2927"/>
        <v>#REF!</v>
      </c>
      <c r="AY896" s="65" t="e">
        <f t="shared" si="2927"/>
        <v>#REF!</v>
      </c>
      <c r="AZ896" s="65" t="e">
        <f t="shared" si="2927"/>
        <v>#REF!</v>
      </c>
      <c r="BA896" s="60"/>
      <c r="BB896" s="65" t="e">
        <f t="shared" si="2912"/>
        <v>#REF!</v>
      </c>
      <c r="BC896" s="66" t="e">
        <f>BB896/BB871</f>
        <v>#REF!</v>
      </c>
      <c r="BD896" s="60"/>
      <c r="BE896" s="65"/>
      <c r="BF896" s="105"/>
      <c r="BG896" s="77">
        <f t="array" ref="BG896">INDEX($BE$4:$BK$115,MATCH($D896,$D$4:$D$115,0),MATCH(BG$475,$BE$4:$BK$4,0))</f>
        <v>-0.05</v>
      </c>
      <c r="BH896" s="107"/>
      <c r="BI896" s="108"/>
      <c r="BJ896" s="77"/>
      <c r="BK896" s="107"/>
      <c r="BL896" s="60"/>
      <c r="BM896" s="65" t="e">
        <f t="shared" ref="BM896:BX896" si="2928">BM897</f>
        <v>#REF!</v>
      </c>
      <c r="BN896" s="65" t="e">
        <f t="shared" si="2928"/>
        <v>#REF!</v>
      </c>
      <c r="BO896" s="65" t="e">
        <f t="shared" si="2928"/>
        <v>#REF!</v>
      </c>
      <c r="BP896" s="65" t="e">
        <f t="shared" si="2928"/>
        <v>#REF!</v>
      </c>
      <c r="BQ896" s="65" t="e">
        <f t="shared" si="2928"/>
        <v>#REF!</v>
      </c>
      <c r="BR896" s="65" t="e">
        <f t="shared" si="2928"/>
        <v>#REF!</v>
      </c>
      <c r="BS896" s="65" t="e">
        <f t="shared" si="2928"/>
        <v>#REF!</v>
      </c>
      <c r="BT896" s="65" t="e">
        <f t="shared" si="2928"/>
        <v>#REF!</v>
      </c>
      <c r="BU896" s="65" t="e">
        <f t="shared" si="2928"/>
        <v>#REF!</v>
      </c>
      <c r="BV896" s="65" t="e">
        <f t="shared" si="2928"/>
        <v>#REF!</v>
      </c>
      <c r="BW896" s="65" t="e">
        <f t="shared" si="2928"/>
        <v>#REF!</v>
      </c>
      <c r="BX896" s="65" t="e">
        <f t="shared" si="2928"/>
        <v>#REF!</v>
      </c>
      <c r="BY896" s="60"/>
      <c r="BZ896" s="65" t="e">
        <f t="shared" si="2914"/>
        <v>#REF!</v>
      </c>
      <c r="CA896" s="66" t="e">
        <f>BZ896/BZ871</f>
        <v>#REF!</v>
      </c>
      <c r="CB896" s="60"/>
      <c r="CC896" s="65" t="e">
        <f t="shared" ref="CC896:CN896" si="2929">CC897</f>
        <v>#REF!</v>
      </c>
      <c r="CD896" s="65" t="e">
        <f t="shared" si="2929"/>
        <v>#REF!</v>
      </c>
      <c r="CE896" s="65" t="e">
        <f t="shared" si="2929"/>
        <v>#REF!</v>
      </c>
      <c r="CF896" s="65" t="e">
        <f t="shared" si="2929"/>
        <v>#REF!</v>
      </c>
      <c r="CG896" s="65" t="e">
        <f t="shared" si="2929"/>
        <v>#REF!</v>
      </c>
      <c r="CH896" s="65" t="e">
        <f t="shared" si="2929"/>
        <v>#REF!</v>
      </c>
      <c r="CI896" s="65" t="e">
        <f t="shared" si="2929"/>
        <v>#REF!</v>
      </c>
      <c r="CJ896" s="65" t="e">
        <f t="shared" si="2929"/>
        <v>#REF!</v>
      </c>
      <c r="CK896" s="65" t="e">
        <f t="shared" si="2929"/>
        <v>#REF!</v>
      </c>
      <c r="CL896" s="65" t="e">
        <f t="shared" si="2929"/>
        <v>#REF!</v>
      </c>
      <c r="CM896" s="65" t="e">
        <f t="shared" si="2929"/>
        <v>#REF!</v>
      </c>
      <c r="CN896" s="65" t="e">
        <f t="shared" si="2929"/>
        <v>#REF!</v>
      </c>
      <c r="CO896" s="60"/>
      <c r="CP896" s="65" t="e">
        <f t="shared" si="2916"/>
        <v>#REF!</v>
      </c>
      <c r="CQ896" s="66" t="e">
        <f>CP896/CP871</f>
        <v>#REF!</v>
      </c>
    </row>
    <row r="897" spans="1:95" ht="10.5" customHeight="1" outlineLevel="1" x14ac:dyDescent="0.25">
      <c r="A897" s="70" t="str">
        <f t="shared" si="2811"/>
        <v>DespesaTrade marketing</v>
      </c>
      <c r="B897" s="70" t="s">
        <v>53</v>
      </c>
      <c r="C897" s="70"/>
      <c r="D897" s="60" t="s">
        <v>87</v>
      </c>
      <c r="E897" s="60" t="e">
        <f>D869</f>
        <v>#REF!</v>
      </c>
      <c r="F897" s="60"/>
      <c r="G897" s="62"/>
      <c r="H897" s="60"/>
      <c r="I897" s="67">
        <v>0</v>
      </c>
      <c r="J897" s="67">
        <v>0</v>
      </c>
      <c r="K897" s="67">
        <v>0</v>
      </c>
      <c r="L897" s="67">
        <v>0</v>
      </c>
      <c r="M897" s="67">
        <v>0</v>
      </c>
      <c r="N897" s="67">
        <v>0</v>
      </c>
      <c r="O897" s="67">
        <v>0</v>
      </c>
      <c r="P897" s="67">
        <v>0</v>
      </c>
      <c r="Q897" s="67">
        <v>0</v>
      </c>
      <c r="R897" s="67">
        <v>0</v>
      </c>
      <c r="S897" s="67">
        <v>0</v>
      </c>
      <c r="T897" s="67">
        <v>0</v>
      </c>
      <c r="U897" s="60"/>
      <c r="V897" s="87">
        <f t="shared" si="2908"/>
        <v>0</v>
      </c>
      <c r="W897" s="62" t="e">
        <f>V897/V871</f>
        <v>#REF!</v>
      </c>
      <c r="X897" s="60"/>
      <c r="Y897" s="67">
        <f>IFERROR(AVERAGEIFS(AN871:AN871,AN871:AN871,"&gt;0")*$BG896,0)</f>
        <v>0</v>
      </c>
      <c r="Z897" s="67">
        <f>IFERROR(AVERAGEIFS(Y871,Y871,"&gt;0")*$BG896,0)</f>
        <v>0</v>
      </c>
      <c r="AA897" s="67">
        <f>IFERROR(AVERAGEIFS(Y871:Z871,Y871:Z871,"&gt;0")*$BG896,0)</f>
        <v>0</v>
      </c>
      <c r="AB897" s="67">
        <f>IFERROR(AVERAGEIFS(Y871:AA871,Y871:AA871,"&gt;0")*$BG896,0)</f>
        <v>0</v>
      </c>
      <c r="AC897" s="67">
        <f>IFERROR(AVERAGEIFS(Z871:AB871,Z871:AB871,"&gt;0")*$BG896,0)</f>
        <v>0</v>
      </c>
      <c r="AD897" s="67">
        <f>IFERROR(AVERAGEIFS(AA871:AC871,AA871:AC871,"&gt;0")*$BG896,0)</f>
        <v>0</v>
      </c>
      <c r="AE897" s="67">
        <f>IFERROR(AVERAGEIFS(AB871:AD871,AB871:AD871,"&gt;0")*$BG896,0)</f>
        <v>0</v>
      </c>
      <c r="AF897" s="67">
        <f>IFERROR(AVERAGEIFS(Y871:AE871,Y871:AE871,"&gt;0",Y870:AE870,"&gt;="&amp;EDATE(AF870,-3),Y870:AE870,"&lt;="&amp;EDATE(AF870,-1))*$BG896,0)</f>
        <v>0</v>
      </c>
      <c r="AG897" s="67">
        <f>IFERROR(AVERAGEIFS(Y871:AF871,Y871:AF871,"&gt;0",Y870:AF870,"&gt;="&amp;EDATE(AG870,-3),Y870:AF870,"&lt;="&amp;EDATE(AG870,-1))*$BG896,0)</f>
        <v>0</v>
      </c>
      <c r="AH897" s="67">
        <f>IFERROR(AVERAGEIFS(Y871:AG871,Y871:AG871,"&gt;0",Y870:AG870,"&gt;="&amp;EDATE(AH870,-3),Y870:AG870,"&lt;="&amp;EDATE(AH870,-1))*$BG896,0)</f>
        <v>0</v>
      </c>
      <c r="AI897" s="67" t="e">
        <f>IFERROR(AVERAGEIFS(Y871:AH871,Y871:AH871,"&gt;0",Y870:AH870,"&gt;="&amp;EDATE(AI870,-3),Y870:AH870,"&lt;="&amp;EDATE(AI870,-1))*$BG896,0)*--(AI871&gt;0)</f>
        <v>#REF!</v>
      </c>
      <c r="AJ897" s="67" t="e">
        <f>IFERROR(AVERAGEIFS(Y871:AI871,Y871:AI871,"&gt;0",Y870:AI870,"&gt;="&amp;EDATE(AJ870,-3),Y870:AI870,"&lt;="&amp;EDATE(AJ870,-1))*$BG896,0)*--(AJ871&gt;0)</f>
        <v>#REF!</v>
      </c>
      <c r="AK897" s="60"/>
      <c r="AL897" s="87" t="e">
        <f t="shared" si="2910"/>
        <v>#REF!</v>
      </c>
      <c r="AM897" s="62" t="e">
        <f>AL897/AL871</f>
        <v>#REF!</v>
      </c>
      <c r="AN897" s="60" t="e">
        <f>D869&amp;D897</f>
        <v>#REF!</v>
      </c>
      <c r="AO897" s="67" t="e">
        <f>IFERROR(AVERAGEIFS(AC871:BD871,AC871:BD871,"&gt;0",AC870:BD870,"&gt;="&amp;EDATE(AO870,-3),AC870:BD870,"&lt;="&amp;EDATE(AO870,-1))*$BG896,0)*--(AO871&gt;0)</f>
        <v>#REF!</v>
      </c>
      <c r="AP897" s="67" t="e">
        <f t="shared" ref="AP897:AZ897" si="2930">IFERROR(AVERAGEIFS(AD871:AO871,AD871:AO871,"&gt;0",AD870:AO870,"&gt;="&amp;EDATE(AP870,-3),AD870:AO870,"&lt;="&amp;EDATE(AP870,-1))*$BG896,0)*--(AP871&gt;0)</f>
        <v>#REF!</v>
      </c>
      <c r="AQ897" s="67" t="e">
        <f t="shared" si="2930"/>
        <v>#REF!</v>
      </c>
      <c r="AR897" s="67" t="e">
        <f t="shared" si="2930"/>
        <v>#REF!</v>
      </c>
      <c r="AS897" s="67" t="e">
        <f t="shared" si="2930"/>
        <v>#REF!</v>
      </c>
      <c r="AT897" s="67" t="e">
        <f t="shared" si="2930"/>
        <v>#REF!</v>
      </c>
      <c r="AU897" s="67" t="e">
        <f t="shared" si="2930"/>
        <v>#REF!</v>
      </c>
      <c r="AV897" s="67" t="e">
        <f t="shared" si="2930"/>
        <v>#REF!</v>
      </c>
      <c r="AW897" s="67" t="e">
        <f t="shared" si="2930"/>
        <v>#REF!</v>
      </c>
      <c r="AX897" s="67" t="e">
        <f t="shared" si="2930"/>
        <v>#REF!</v>
      </c>
      <c r="AY897" s="67" t="e">
        <f t="shared" si="2930"/>
        <v>#REF!</v>
      </c>
      <c r="AZ897" s="67" t="e">
        <f t="shared" si="2930"/>
        <v>#REF!</v>
      </c>
      <c r="BA897" s="60"/>
      <c r="BB897" s="87" t="e">
        <f t="shared" si="2912"/>
        <v>#REF!</v>
      </c>
      <c r="BC897" s="62" t="e">
        <f>BB897/BB871</f>
        <v>#REF!</v>
      </c>
      <c r="BD897" s="60"/>
      <c r="BE897" s="67"/>
      <c r="BF897" s="119"/>
      <c r="BG897" s="119"/>
      <c r="BH897" s="119"/>
      <c r="BI897" s="69"/>
      <c r="BJ897" s="120"/>
      <c r="BK897" s="121"/>
      <c r="BL897" s="60"/>
      <c r="BM897" s="67" t="e">
        <f>IFERROR(AVERAGEIFS(BI871:BL871,BI871:BL871,"&gt;0",BI870:BL870,"&gt;="&amp;EDATE(BM870,-3),BI870:BL870,"&lt;="&amp;EDATE(BM870,-1))*$BG896,0)*--(BM871&gt;0)</f>
        <v>#REF!</v>
      </c>
      <c r="BN897" s="67" t="e">
        <f>IFERROR(AVERAGEIFS(BJ871:BM871,BJ871:BM871,"&gt;0",BJ870:BM870,"&gt;="&amp;EDATE(BN870,-3),BJ870:BM870,"&lt;="&amp;EDATE(BN870,-1))*$BG896,0)*--(BN871&gt;0)</f>
        <v>#REF!</v>
      </c>
      <c r="BO897" s="67" t="e">
        <f>IFERROR(AVERAGEIFS(BJ871:BN871,BJ871:BN871,"&gt;0",BJ870:BN870,"&gt;="&amp;EDATE(BO870,-3),BJ870:BN870,"&lt;="&amp;EDATE(BO870,-1))*$BG896,0)*--(BO871&gt;0)</f>
        <v>#REF!</v>
      </c>
      <c r="BP897" s="67" t="e">
        <f>IFERROR(AVERAGEIFS(BK871:BO871,BK871:BO871,"&gt;0",BK870:BO870,"&gt;="&amp;EDATE(BP870,-3),BK870:BO870,"&lt;="&amp;EDATE(BP870,-1))*$BG896,0)*--(BP871&gt;0)</f>
        <v>#REF!</v>
      </c>
      <c r="BQ897" s="67" t="e">
        <f t="shared" ref="BQ897:BW897" si="2931">IFERROR(AVERAGEIFS(AW871:BP871,AW871:BP871,"&gt;0",AW870:BP870,"&gt;="&amp;EDATE(BQ870,-3),AW870:BP870,"&lt;="&amp;EDATE(BQ870,-1))*$BG896,0)*--(BQ871&gt;0)</f>
        <v>#REF!</v>
      </c>
      <c r="BR897" s="67" t="e">
        <f t="shared" si="2931"/>
        <v>#REF!</v>
      </c>
      <c r="BS897" s="67" t="e">
        <f t="shared" si="2931"/>
        <v>#REF!</v>
      </c>
      <c r="BT897" s="67" t="e">
        <f t="shared" si="2931"/>
        <v>#REF!</v>
      </c>
      <c r="BU897" s="67" t="e">
        <f t="shared" si="2931"/>
        <v>#REF!</v>
      </c>
      <c r="BV897" s="67" t="e">
        <f t="shared" si="2931"/>
        <v>#REF!</v>
      </c>
      <c r="BW897" s="67" t="e">
        <f t="shared" si="2931"/>
        <v>#REF!</v>
      </c>
      <c r="BX897" s="67" t="e">
        <f>IFERROR(AVERAGEIFS(BL871:BW871,BL871:BW871,"&gt;0",BL870:BW870,"&gt;="&amp;EDATE(BX870,-3),BL870:BW870,"&lt;="&amp;EDATE(BX870,-1))*$BG896,0)*--(BX871&gt;0)</f>
        <v>#REF!</v>
      </c>
      <c r="BY897" s="60"/>
      <c r="BZ897" s="87" t="e">
        <f t="shared" si="2914"/>
        <v>#REF!</v>
      </c>
      <c r="CA897" s="62" t="e">
        <f>BZ897/BZ871</f>
        <v>#REF!</v>
      </c>
      <c r="CB897" s="60"/>
      <c r="CC897" s="67" t="e">
        <f t="shared" ref="CC897:CN897" si="2932">IFERROR(AVERAGEIFS(BQ871:CB871,BQ871:CB871,"&gt;0",BQ870:CB870,"&gt;="&amp;EDATE(CC870,-3),BQ870:CB870,"&lt;="&amp;EDATE(CC870,-1))*$BG896,0)*--(CC871&gt;0)</f>
        <v>#REF!</v>
      </c>
      <c r="CD897" s="67" t="e">
        <f t="shared" si="2932"/>
        <v>#REF!</v>
      </c>
      <c r="CE897" s="67" t="e">
        <f t="shared" si="2932"/>
        <v>#REF!</v>
      </c>
      <c r="CF897" s="67" t="e">
        <f t="shared" si="2932"/>
        <v>#REF!</v>
      </c>
      <c r="CG897" s="67" t="e">
        <f t="shared" si="2932"/>
        <v>#REF!</v>
      </c>
      <c r="CH897" s="67" t="e">
        <f t="shared" si="2932"/>
        <v>#REF!</v>
      </c>
      <c r="CI897" s="67" t="e">
        <f t="shared" si="2932"/>
        <v>#REF!</v>
      </c>
      <c r="CJ897" s="67" t="e">
        <f t="shared" si="2932"/>
        <v>#REF!</v>
      </c>
      <c r="CK897" s="67" t="e">
        <f t="shared" si="2932"/>
        <v>#REF!</v>
      </c>
      <c r="CL897" s="67" t="e">
        <f t="shared" si="2932"/>
        <v>#REF!</v>
      </c>
      <c r="CM897" s="67" t="e">
        <f t="shared" si="2932"/>
        <v>#REF!</v>
      </c>
      <c r="CN897" s="67" t="e">
        <f t="shared" si="2932"/>
        <v>#REF!</v>
      </c>
      <c r="CO897" s="60"/>
      <c r="CP897" s="87" t="e">
        <f t="shared" si="2916"/>
        <v>#REF!</v>
      </c>
      <c r="CQ897" s="62" t="e">
        <f>CP897/CP871</f>
        <v>#REF!</v>
      </c>
    </row>
    <row r="898" spans="1:95" ht="10.5" customHeight="1" outlineLevel="2" x14ac:dyDescent="0.25">
      <c r="A898" s="70" t="str">
        <f t="shared" si="2811"/>
        <v>DespesaMaterial para PDVs próprios</v>
      </c>
      <c r="B898" s="114" t="s">
        <v>53</v>
      </c>
      <c r="C898" s="78"/>
      <c r="D898" s="79" t="s">
        <v>88</v>
      </c>
      <c r="E898" s="79" t="e">
        <f>D869</f>
        <v>#REF!</v>
      </c>
      <c r="F898" s="79"/>
      <c r="G898" s="85"/>
      <c r="H898" s="79"/>
      <c r="I898" s="94">
        <v>0</v>
      </c>
      <c r="J898" s="94">
        <v>0</v>
      </c>
      <c r="K898" s="94">
        <v>0</v>
      </c>
      <c r="L898" s="94">
        <v>0</v>
      </c>
      <c r="M898" s="94">
        <v>0</v>
      </c>
      <c r="N898" s="94">
        <v>0</v>
      </c>
      <c r="O898" s="94">
        <v>0</v>
      </c>
      <c r="P898" s="94">
        <v>0</v>
      </c>
      <c r="Q898" s="94">
        <v>0</v>
      </c>
      <c r="R898" s="94">
        <v>0</v>
      </c>
      <c r="S898" s="94">
        <v>0</v>
      </c>
      <c r="T898" s="94">
        <v>0</v>
      </c>
      <c r="U898" s="79"/>
      <c r="V898" s="80">
        <f t="shared" si="2908"/>
        <v>0</v>
      </c>
      <c r="W898" s="85" t="e">
        <f>V898/V871</f>
        <v>#REF!</v>
      </c>
      <c r="X898" s="60"/>
      <c r="Y898" s="94">
        <f t="shared" ref="Y898:AJ898" si="2933">Y897*$BG898</f>
        <v>0</v>
      </c>
      <c r="Z898" s="94">
        <f t="shared" si="2933"/>
        <v>0</v>
      </c>
      <c r="AA898" s="94">
        <f t="shared" si="2933"/>
        <v>0</v>
      </c>
      <c r="AB898" s="94">
        <f t="shared" si="2933"/>
        <v>0</v>
      </c>
      <c r="AC898" s="94">
        <f t="shared" si="2933"/>
        <v>0</v>
      </c>
      <c r="AD898" s="94">
        <f t="shared" si="2933"/>
        <v>0</v>
      </c>
      <c r="AE898" s="94">
        <f t="shared" si="2933"/>
        <v>0</v>
      </c>
      <c r="AF898" s="94">
        <f t="shared" si="2933"/>
        <v>0</v>
      </c>
      <c r="AG898" s="94">
        <f t="shared" si="2933"/>
        <v>0</v>
      </c>
      <c r="AH898" s="94">
        <f t="shared" si="2933"/>
        <v>0</v>
      </c>
      <c r="AI898" s="94" t="e">
        <f t="shared" si="2933"/>
        <v>#REF!</v>
      </c>
      <c r="AJ898" s="94" t="e">
        <f t="shared" si="2933"/>
        <v>#REF!</v>
      </c>
      <c r="AK898" s="79"/>
      <c r="AL898" s="80" t="e">
        <f t="shared" si="2910"/>
        <v>#REF!</v>
      </c>
      <c r="AM898" s="85" t="e">
        <f>AL898/AL871</f>
        <v>#REF!</v>
      </c>
      <c r="AN898" s="60" t="e">
        <f>D869&amp;D898</f>
        <v>#REF!</v>
      </c>
      <c r="AO898" s="94" t="e">
        <f t="shared" ref="AO898:AZ898" si="2934">AO897*$BG898</f>
        <v>#REF!</v>
      </c>
      <c r="AP898" s="94" t="e">
        <f t="shared" si="2934"/>
        <v>#REF!</v>
      </c>
      <c r="AQ898" s="94" t="e">
        <f t="shared" si="2934"/>
        <v>#REF!</v>
      </c>
      <c r="AR898" s="94" t="e">
        <f t="shared" si="2934"/>
        <v>#REF!</v>
      </c>
      <c r="AS898" s="94" t="e">
        <f t="shared" si="2934"/>
        <v>#REF!</v>
      </c>
      <c r="AT898" s="94" t="e">
        <f t="shared" si="2934"/>
        <v>#REF!</v>
      </c>
      <c r="AU898" s="94" t="e">
        <f t="shared" si="2934"/>
        <v>#REF!</v>
      </c>
      <c r="AV898" s="94" t="e">
        <f t="shared" si="2934"/>
        <v>#REF!</v>
      </c>
      <c r="AW898" s="94" t="e">
        <f t="shared" si="2934"/>
        <v>#REF!</v>
      </c>
      <c r="AX898" s="94" t="e">
        <f t="shared" si="2934"/>
        <v>#REF!</v>
      </c>
      <c r="AY898" s="94" t="e">
        <f t="shared" si="2934"/>
        <v>#REF!</v>
      </c>
      <c r="AZ898" s="94" t="e">
        <f t="shared" si="2934"/>
        <v>#REF!</v>
      </c>
      <c r="BA898" s="79"/>
      <c r="BB898" s="80" t="e">
        <f t="shared" si="2912"/>
        <v>#REF!</v>
      </c>
      <c r="BC898" s="85" t="e">
        <f>BB898/BB871</f>
        <v>#REF!</v>
      </c>
      <c r="BD898" s="60"/>
      <c r="BE898" s="94">
        <f t="shared" ref="BE898:BG900" si="2935">INDEX($BE$4:$BK$115,MATCH($D898,$D$4:$D$115,0),MATCH(BE$475,$BE$4:$BK$4,0))</f>
        <v>0</v>
      </c>
      <c r="BF898" s="115">
        <f t="shared" si="2935"/>
        <v>0</v>
      </c>
      <c r="BG898" s="112">
        <f t="shared" si="2935"/>
        <v>0.5</v>
      </c>
      <c r="BH898" s="111" t="e">
        <f>BH871</f>
        <v>#REF!</v>
      </c>
      <c r="BI898" s="112">
        <f t="shared" ref="BI898:BK900" si="2936">INDEX($BE$4:$BK$115,MATCH($D898,$D$4:$D$115,0),MATCH(BI$475,$BE$4:$BK$4,0))</f>
        <v>0</v>
      </c>
      <c r="BJ898" s="112">
        <f t="shared" si="2936"/>
        <v>0</v>
      </c>
      <c r="BK898" s="111">
        <f t="shared" si="2936"/>
        <v>0</v>
      </c>
      <c r="BL898" s="60"/>
      <c r="BM898" s="94" t="e">
        <f t="shared" ref="BM898:BX898" si="2937">BM897*$BG898</f>
        <v>#REF!</v>
      </c>
      <c r="BN898" s="94" t="e">
        <f t="shared" si="2937"/>
        <v>#REF!</v>
      </c>
      <c r="BO898" s="94" t="e">
        <f t="shared" si="2937"/>
        <v>#REF!</v>
      </c>
      <c r="BP898" s="94" t="e">
        <f t="shared" si="2937"/>
        <v>#REF!</v>
      </c>
      <c r="BQ898" s="94" t="e">
        <f t="shared" si="2937"/>
        <v>#REF!</v>
      </c>
      <c r="BR898" s="94" t="e">
        <f t="shared" si="2937"/>
        <v>#REF!</v>
      </c>
      <c r="BS898" s="94" t="e">
        <f t="shared" si="2937"/>
        <v>#REF!</v>
      </c>
      <c r="BT898" s="94" t="e">
        <f t="shared" si="2937"/>
        <v>#REF!</v>
      </c>
      <c r="BU898" s="94" t="e">
        <f t="shared" si="2937"/>
        <v>#REF!</v>
      </c>
      <c r="BV898" s="94" t="e">
        <f t="shared" si="2937"/>
        <v>#REF!</v>
      </c>
      <c r="BW898" s="94" t="e">
        <f t="shared" si="2937"/>
        <v>#REF!</v>
      </c>
      <c r="BX898" s="94" t="e">
        <f t="shared" si="2937"/>
        <v>#REF!</v>
      </c>
      <c r="BY898" s="79"/>
      <c r="BZ898" s="80" t="e">
        <f t="shared" si="2914"/>
        <v>#REF!</v>
      </c>
      <c r="CA898" s="85" t="e">
        <f>BZ898/BZ871</f>
        <v>#REF!</v>
      </c>
      <c r="CB898" s="60"/>
      <c r="CC898" s="94" t="e">
        <f t="shared" ref="CC898:CN898" si="2938">CC897*$BG898</f>
        <v>#REF!</v>
      </c>
      <c r="CD898" s="94" t="e">
        <f t="shared" si="2938"/>
        <v>#REF!</v>
      </c>
      <c r="CE898" s="94" t="e">
        <f t="shared" si="2938"/>
        <v>#REF!</v>
      </c>
      <c r="CF898" s="94" t="e">
        <f t="shared" si="2938"/>
        <v>#REF!</v>
      </c>
      <c r="CG898" s="94" t="e">
        <f t="shared" si="2938"/>
        <v>#REF!</v>
      </c>
      <c r="CH898" s="94" t="e">
        <f t="shared" si="2938"/>
        <v>#REF!</v>
      </c>
      <c r="CI898" s="94" t="e">
        <f t="shared" si="2938"/>
        <v>#REF!</v>
      </c>
      <c r="CJ898" s="94" t="e">
        <f t="shared" si="2938"/>
        <v>#REF!</v>
      </c>
      <c r="CK898" s="94" t="e">
        <f t="shared" si="2938"/>
        <v>#REF!</v>
      </c>
      <c r="CL898" s="94" t="e">
        <f t="shared" si="2938"/>
        <v>#REF!</v>
      </c>
      <c r="CM898" s="94" t="e">
        <f t="shared" si="2938"/>
        <v>#REF!</v>
      </c>
      <c r="CN898" s="94" t="e">
        <f t="shared" si="2938"/>
        <v>#REF!</v>
      </c>
      <c r="CO898" s="79"/>
      <c r="CP898" s="80" t="e">
        <f t="shared" si="2916"/>
        <v>#REF!</v>
      </c>
      <c r="CQ898" s="85" t="e">
        <f>CP898/CP871</f>
        <v>#REF!</v>
      </c>
    </row>
    <row r="899" spans="1:95" ht="10.5" customHeight="1" outlineLevel="2" x14ac:dyDescent="0.25">
      <c r="A899" s="70" t="str">
        <f t="shared" si="2811"/>
        <v>DespesaAções de marketing lojas</v>
      </c>
      <c r="B899" s="114" t="s">
        <v>53</v>
      </c>
      <c r="C899" s="78" t="s">
        <v>73</v>
      </c>
      <c r="D899" s="79" t="s">
        <v>91</v>
      </c>
      <c r="E899" s="79" t="e">
        <f>D869</f>
        <v>#REF!</v>
      </c>
      <c r="F899" s="79"/>
      <c r="G899" s="85"/>
      <c r="H899" s="79"/>
      <c r="I899" s="94">
        <v>0</v>
      </c>
      <c r="J899" s="94">
        <v>0</v>
      </c>
      <c r="K899" s="94">
        <v>0</v>
      </c>
      <c r="L899" s="94">
        <v>0</v>
      </c>
      <c r="M899" s="94">
        <v>0</v>
      </c>
      <c r="N899" s="94">
        <v>0</v>
      </c>
      <c r="O899" s="94">
        <v>0</v>
      </c>
      <c r="P899" s="94">
        <v>0</v>
      </c>
      <c r="Q899" s="94">
        <v>0</v>
      </c>
      <c r="R899" s="94">
        <v>0</v>
      </c>
      <c r="S899" s="94">
        <v>0</v>
      </c>
      <c r="T899" s="94">
        <v>0</v>
      </c>
      <c r="U899" s="79"/>
      <c r="V899" s="80">
        <f t="shared" si="2908"/>
        <v>0</v>
      </c>
      <c r="W899" s="85" t="e">
        <f>V899/V871</f>
        <v>#REF!</v>
      </c>
      <c r="X899" s="60"/>
      <c r="Y899" s="94">
        <f t="shared" ref="Y899:AJ899" si="2939">Y897*$BG899</f>
        <v>0</v>
      </c>
      <c r="Z899" s="94">
        <f t="shared" si="2939"/>
        <v>0</v>
      </c>
      <c r="AA899" s="94">
        <f t="shared" si="2939"/>
        <v>0</v>
      </c>
      <c r="AB899" s="94">
        <f t="shared" si="2939"/>
        <v>0</v>
      </c>
      <c r="AC899" s="94">
        <f t="shared" si="2939"/>
        <v>0</v>
      </c>
      <c r="AD899" s="94">
        <f t="shared" si="2939"/>
        <v>0</v>
      </c>
      <c r="AE899" s="94">
        <f t="shared" si="2939"/>
        <v>0</v>
      </c>
      <c r="AF899" s="94">
        <f t="shared" si="2939"/>
        <v>0</v>
      </c>
      <c r="AG899" s="94">
        <f t="shared" si="2939"/>
        <v>0</v>
      </c>
      <c r="AH899" s="94">
        <f t="shared" si="2939"/>
        <v>0</v>
      </c>
      <c r="AI899" s="94" t="e">
        <f t="shared" si="2939"/>
        <v>#REF!</v>
      </c>
      <c r="AJ899" s="94" t="e">
        <f t="shared" si="2939"/>
        <v>#REF!</v>
      </c>
      <c r="AK899" s="79"/>
      <c r="AL899" s="80" t="e">
        <f t="shared" si="2910"/>
        <v>#REF!</v>
      </c>
      <c r="AM899" s="85" t="e">
        <f>AL899/AL871</f>
        <v>#REF!</v>
      </c>
      <c r="AN899" s="60" t="e">
        <f>D869&amp;D899</f>
        <v>#REF!</v>
      </c>
      <c r="AO899" s="94" t="e">
        <f t="shared" ref="AO899:AZ899" si="2940">AO897*$BG899</f>
        <v>#REF!</v>
      </c>
      <c r="AP899" s="94" t="e">
        <f t="shared" si="2940"/>
        <v>#REF!</v>
      </c>
      <c r="AQ899" s="94" t="e">
        <f t="shared" si="2940"/>
        <v>#REF!</v>
      </c>
      <c r="AR899" s="94" t="e">
        <f t="shared" si="2940"/>
        <v>#REF!</v>
      </c>
      <c r="AS899" s="94" t="e">
        <f t="shared" si="2940"/>
        <v>#REF!</v>
      </c>
      <c r="AT899" s="94" t="e">
        <f t="shared" si="2940"/>
        <v>#REF!</v>
      </c>
      <c r="AU899" s="94" t="e">
        <f t="shared" si="2940"/>
        <v>#REF!</v>
      </c>
      <c r="AV899" s="94" t="e">
        <f t="shared" si="2940"/>
        <v>#REF!</v>
      </c>
      <c r="AW899" s="94" t="e">
        <f t="shared" si="2940"/>
        <v>#REF!</v>
      </c>
      <c r="AX899" s="94" t="e">
        <f t="shared" si="2940"/>
        <v>#REF!</v>
      </c>
      <c r="AY899" s="94" t="e">
        <f t="shared" si="2940"/>
        <v>#REF!</v>
      </c>
      <c r="AZ899" s="94" t="e">
        <f t="shared" si="2940"/>
        <v>#REF!</v>
      </c>
      <c r="BA899" s="79"/>
      <c r="BB899" s="80" t="e">
        <f t="shared" si="2912"/>
        <v>#REF!</v>
      </c>
      <c r="BC899" s="85" t="e">
        <f>BB899/BB871</f>
        <v>#REF!</v>
      </c>
      <c r="BD899" s="60"/>
      <c r="BE899" s="94">
        <f t="shared" si="2935"/>
        <v>0</v>
      </c>
      <c r="BF899" s="115">
        <f t="shared" si="2935"/>
        <v>0</v>
      </c>
      <c r="BG899" s="112">
        <f t="shared" si="2935"/>
        <v>0.5</v>
      </c>
      <c r="BH899" s="111" t="e">
        <f>BH871</f>
        <v>#REF!</v>
      </c>
      <c r="BI899" s="112">
        <f t="shared" si="2936"/>
        <v>0</v>
      </c>
      <c r="BJ899" s="112">
        <f t="shared" si="2936"/>
        <v>0</v>
      </c>
      <c r="BK899" s="111">
        <f t="shared" si="2936"/>
        <v>0</v>
      </c>
      <c r="BL899" s="60"/>
      <c r="BM899" s="94" t="e">
        <f t="shared" ref="BM899:BX899" si="2941">BM897*$BG899</f>
        <v>#REF!</v>
      </c>
      <c r="BN899" s="94" t="e">
        <f t="shared" si="2941"/>
        <v>#REF!</v>
      </c>
      <c r="BO899" s="94" t="e">
        <f t="shared" si="2941"/>
        <v>#REF!</v>
      </c>
      <c r="BP899" s="94" t="e">
        <f t="shared" si="2941"/>
        <v>#REF!</v>
      </c>
      <c r="BQ899" s="94" t="e">
        <f t="shared" si="2941"/>
        <v>#REF!</v>
      </c>
      <c r="BR899" s="94" t="e">
        <f t="shared" si="2941"/>
        <v>#REF!</v>
      </c>
      <c r="BS899" s="94" t="e">
        <f t="shared" si="2941"/>
        <v>#REF!</v>
      </c>
      <c r="BT899" s="94" t="e">
        <f t="shared" si="2941"/>
        <v>#REF!</v>
      </c>
      <c r="BU899" s="94" t="e">
        <f t="shared" si="2941"/>
        <v>#REF!</v>
      </c>
      <c r="BV899" s="94" t="e">
        <f t="shared" si="2941"/>
        <v>#REF!</v>
      </c>
      <c r="BW899" s="94" t="e">
        <f t="shared" si="2941"/>
        <v>#REF!</v>
      </c>
      <c r="BX899" s="94" t="e">
        <f t="shared" si="2941"/>
        <v>#REF!</v>
      </c>
      <c r="BY899" s="79"/>
      <c r="BZ899" s="80" t="e">
        <f t="shared" si="2914"/>
        <v>#REF!</v>
      </c>
      <c r="CA899" s="85" t="e">
        <f>BZ899/BZ871</f>
        <v>#REF!</v>
      </c>
      <c r="CB899" s="60"/>
      <c r="CC899" s="94" t="e">
        <f t="shared" ref="CC899:CN899" si="2942">CC897*$BG899</f>
        <v>#REF!</v>
      </c>
      <c r="CD899" s="94" t="e">
        <f t="shared" si="2942"/>
        <v>#REF!</v>
      </c>
      <c r="CE899" s="94" t="e">
        <f t="shared" si="2942"/>
        <v>#REF!</v>
      </c>
      <c r="CF899" s="94" t="e">
        <f t="shared" si="2942"/>
        <v>#REF!</v>
      </c>
      <c r="CG899" s="94" t="e">
        <f t="shared" si="2942"/>
        <v>#REF!</v>
      </c>
      <c r="CH899" s="94" t="e">
        <f t="shared" si="2942"/>
        <v>#REF!</v>
      </c>
      <c r="CI899" s="94" t="e">
        <f t="shared" si="2942"/>
        <v>#REF!</v>
      </c>
      <c r="CJ899" s="94" t="e">
        <f t="shared" si="2942"/>
        <v>#REF!</v>
      </c>
      <c r="CK899" s="94" t="e">
        <f t="shared" si="2942"/>
        <v>#REF!</v>
      </c>
      <c r="CL899" s="94" t="e">
        <f t="shared" si="2942"/>
        <v>#REF!</v>
      </c>
      <c r="CM899" s="94" t="e">
        <f t="shared" si="2942"/>
        <v>#REF!</v>
      </c>
      <c r="CN899" s="94" t="e">
        <f t="shared" si="2942"/>
        <v>#REF!</v>
      </c>
      <c r="CO899" s="79"/>
      <c r="CP899" s="80" t="e">
        <f t="shared" si="2916"/>
        <v>#REF!</v>
      </c>
      <c r="CQ899" s="85" t="e">
        <f>CP899/CP871</f>
        <v>#REF!</v>
      </c>
    </row>
    <row r="900" spans="1:95" ht="10.5" customHeight="1" x14ac:dyDescent="0.25">
      <c r="A900" s="70" t="str">
        <f t="shared" si="2811"/>
        <v>DespesaSistema de PDV</v>
      </c>
      <c r="B900" s="70" t="s">
        <v>53</v>
      </c>
      <c r="C900" s="70" t="s">
        <v>266</v>
      </c>
      <c r="D900" s="2" t="s">
        <v>267</v>
      </c>
      <c r="E900" s="2" t="e">
        <f>D869</f>
        <v>#REF!</v>
      </c>
      <c r="F900" s="60"/>
      <c r="G900" s="66">
        <v>0</v>
      </c>
      <c r="H900" s="60"/>
      <c r="I900" s="65">
        <v>0</v>
      </c>
      <c r="J900" s="65">
        <v>0</v>
      </c>
      <c r="K900" s="65">
        <v>0</v>
      </c>
      <c r="L900" s="65">
        <v>0</v>
      </c>
      <c r="M900" s="65">
        <v>0</v>
      </c>
      <c r="N900" s="65">
        <v>0</v>
      </c>
      <c r="O900" s="65">
        <v>0</v>
      </c>
      <c r="P900" s="65">
        <v>0</v>
      </c>
      <c r="Q900" s="65">
        <v>0</v>
      </c>
      <c r="R900" s="65">
        <v>0</v>
      </c>
      <c r="S900" s="65">
        <v>0</v>
      </c>
      <c r="T900" s="65">
        <v>0</v>
      </c>
      <c r="U900" s="60"/>
      <c r="V900" s="65">
        <f t="shared" si="2908"/>
        <v>0</v>
      </c>
      <c r="W900" s="66" t="e">
        <f>V900/V871</f>
        <v>#REF!</v>
      </c>
      <c r="X900" s="60"/>
      <c r="Y900" s="65" t="e">
        <f t="shared" ref="Y900:AJ900" si="2943">((Y871*$G900*--(AND($BF900=0,$BG900=0))+$BF900+Y871*$BG900)*--(Y$3&gt;=$BH900))*(1+$BJ900*--(Y$3&gt;=$BK900))*--(IFERROR(MOD(MONTH(Y$3),$BI900),0)=0)</f>
        <v>#REF!</v>
      </c>
      <c r="Z900" s="65" t="e">
        <f t="shared" si="2943"/>
        <v>#REF!</v>
      </c>
      <c r="AA900" s="65" t="e">
        <f t="shared" si="2943"/>
        <v>#REF!</v>
      </c>
      <c r="AB900" s="65" t="e">
        <f t="shared" si="2943"/>
        <v>#REF!</v>
      </c>
      <c r="AC900" s="65" t="e">
        <f t="shared" si="2943"/>
        <v>#REF!</v>
      </c>
      <c r="AD900" s="65" t="e">
        <f t="shared" si="2943"/>
        <v>#REF!</v>
      </c>
      <c r="AE900" s="65" t="e">
        <f t="shared" si="2943"/>
        <v>#REF!</v>
      </c>
      <c r="AF900" s="65" t="e">
        <f t="shared" si="2943"/>
        <v>#REF!</v>
      </c>
      <c r="AG900" s="65" t="e">
        <f t="shared" si="2943"/>
        <v>#REF!</v>
      </c>
      <c r="AH900" s="65" t="e">
        <f t="shared" si="2943"/>
        <v>#REF!</v>
      </c>
      <c r="AI900" s="65" t="e">
        <f t="shared" si="2943"/>
        <v>#REF!</v>
      </c>
      <c r="AJ900" s="65" t="e">
        <f t="shared" si="2943"/>
        <v>#REF!</v>
      </c>
      <c r="AK900" s="60"/>
      <c r="AL900" s="65" t="e">
        <f t="shared" si="2910"/>
        <v>#REF!</v>
      </c>
      <c r="AM900" s="66" t="e">
        <f>AL900/AL871</f>
        <v>#REF!</v>
      </c>
      <c r="AN900" s="60" t="e">
        <f>D869&amp;D900</f>
        <v>#REF!</v>
      </c>
      <c r="AO900" s="65" t="e">
        <f t="shared" ref="AO900:AZ900" si="2944">((AO871*$G900*--(AND($BF900=0,$BG900=0))+$BF900+AO871*$BG900)*--(AO$3&gt;=$BH900))*(1+$BJ900*--(AO$3&gt;=$BK900))*--(IFERROR(MOD(MONTH(AO$3),$BI900),0)=0)</f>
        <v>#REF!</v>
      </c>
      <c r="AP900" s="65" t="e">
        <f t="shared" si="2944"/>
        <v>#REF!</v>
      </c>
      <c r="AQ900" s="65" t="e">
        <f t="shared" si="2944"/>
        <v>#REF!</v>
      </c>
      <c r="AR900" s="65" t="e">
        <f t="shared" si="2944"/>
        <v>#REF!</v>
      </c>
      <c r="AS900" s="65" t="e">
        <f t="shared" si="2944"/>
        <v>#REF!</v>
      </c>
      <c r="AT900" s="65" t="e">
        <f t="shared" si="2944"/>
        <v>#REF!</v>
      </c>
      <c r="AU900" s="65" t="e">
        <f t="shared" si="2944"/>
        <v>#REF!</v>
      </c>
      <c r="AV900" s="65" t="e">
        <f t="shared" si="2944"/>
        <v>#REF!</v>
      </c>
      <c r="AW900" s="65" t="e">
        <f t="shared" si="2944"/>
        <v>#REF!</v>
      </c>
      <c r="AX900" s="65" t="e">
        <f t="shared" si="2944"/>
        <v>#REF!</v>
      </c>
      <c r="AY900" s="65" t="e">
        <f t="shared" si="2944"/>
        <v>#REF!</v>
      </c>
      <c r="AZ900" s="65" t="e">
        <f t="shared" si="2944"/>
        <v>#REF!</v>
      </c>
      <c r="BA900" s="60"/>
      <c r="BB900" s="65" t="e">
        <f t="shared" si="2912"/>
        <v>#REF!</v>
      </c>
      <c r="BC900" s="66" t="e">
        <f>BB900/BB871</f>
        <v>#REF!</v>
      </c>
      <c r="BD900" s="60"/>
      <c r="BE900" s="65" t="str">
        <f t="shared" si="2935"/>
        <v>iGlu &gt; Shopify POS by FullComm</v>
      </c>
      <c r="BF900" s="105" t="e">
        <f t="shared" si="2935"/>
        <v>#REF!</v>
      </c>
      <c r="BG900" s="105">
        <f t="shared" si="2935"/>
        <v>0</v>
      </c>
      <c r="BH900" s="107" t="e">
        <f>BH871</f>
        <v>#REF!</v>
      </c>
      <c r="BI900" s="107">
        <f t="shared" si="2936"/>
        <v>0</v>
      </c>
      <c r="BJ900" s="77">
        <f t="shared" si="2936"/>
        <v>-1</v>
      </c>
      <c r="BK900" s="107" t="e">
        <f t="shared" si="2936"/>
        <v>#REF!</v>
      </c>
      <c r="BL900" s="60"/>
      <c r="BM900" s="65" t="e">
        <f t="shared" ref="BM900:BX900" si="2945">((BM871*$G900*--(AND($BF900=0,$BG900=0))+$BF900+BM871*$BG900)*--(BM$3&gt;=$BH900))*(1+$BJ900*--(BM$3&gt;=$BK900))*--(IFERROR(MOD(MONTH(BM$3),$BI900),0)=0)</f>
        <v>#REF!</v>
      </c>
      <c r="BN900" s="65" t="e">
        <f t="shared" si="2945"/>
        <v>#REF!</v>
      </c>
      <c r="BO900" s="65" t="e">
        <f t="shared" si="2945"/>
        <v>#REF!</v>
      </c>
      <c r="BP900" s="65" t="e">
        <f t="shared" si="2945"/>
        <v>#REF!</v>
      </c>
      <c r="BQ900" s="65" t="e">
        <f t="shared" si="2945"/>
        <v>#REF!</v>
      </c>
      <c r="BR900" s="65" t="e">
        <f t="shared" si="2945"/>
        <v>#REF!</v>
      </c>
      <c r="BS900" s="65" t="e">
        <f t="shared" si="2945"/>
        <v>#REF!</v>
      </c>
      <c r="BT900" s="65" t="e">
        <f t="shared" si="2945"/>
        <v>#REF!</v>
      </c>
      <c r="BU900" s="65" t="e">
        <f t="shared" si="2945"/>
        <v>#REF!</v>
      </c>
      <c r="BV900" s="65" t="e">
        <f t="shared" si="2945"/>
        <v>#REF!</v>
      </c>
      <c r="BW900" s="65" t="e">
        <f t="shared" si="2945"/>
        <v>#REF!</v>
      </c>
      <c r="BX900" s="65" t="e">
        <f t="shared" si="2945"/>
        <v>#REF!</v>
      </c>
      <c r="BY900" s="60"/>
      <c r="BZ900" s="65" t="e">
        <f t="shared" si="2914"/>
        <v>#REF!</v>
      </c>
      <c r="CA900" s="66" t="e">
        <f>BZ900/BZ871</f>
        <v>#REF!</v>
      </c>
      <c r="CB900" s="60"/>
      <c r="CC900" s="65" t="e">
        <f t="shared" ref="CC900:CN900" si="2946">((CC871*$G900*--(AND($BF900=0,$BG900=0))+$BF900+CC871*$BG900)*--(CC$3&gt;=$BH900))*(1+$BJ900*--(CC$3&gt;=$BK900))*--(IFERROR(MOD(MONTH(CC$3),$BI900),0)=0)</f>
        <v>#REF!</v>
      </c>
      <c r="CD900" s="65" t="e">
        <f t="shared" si="2946"/>
        <v>#REF!</v>
      </c>
      <c r="CE900" s="65" t="e">
        <f t="shared" si="2946"/>
        <v>#REF!</v>
      </c>
      <c r="CF900" s="65" t="e">
        <f t="shared" si="2946"/>
        <v>#REF!</v>
      </c>
      <c r="CG900" s="65" t="e">
        <f t="shared" si="2946"/>
        <v>#REF!</v>
      </c>
      <c r="CH900" s="65" t="e">
        <f t="shared" si="2946"/>
        <v>#REF!</v>
      </c>
      <c r="CI900" s="65" t="e">
        <f t="shared" si="2946"/>
        <v>#REF!</v>
      </c>
      <c r="CJ900" s="65" t="e">
        <f t="shared" si="2946"/>
        <v>#REF!</v>
      </c>
      <c r="CK900" s="65" t="e">
        <f t="shared" si="2946"/>
        <v>#REF!</v>
      </c>
      <c r="CL900" s="65" t="e">
        <f t="shared" si="2946"/>
        <v>#REF!</v>
      </c>
      <c r="CM900" s="65" t="e">
        <f t="shared" si="2946"/>
        <v>#REF!</v>
      </c>
      <c r="CN900" s="65" t="e">
        <f t="shared" si="2946"/>
        <v>#REF!</v>
      </c>
      <c r="CO900" s="60"/>
      <c r="CP900" s="65" t="e">
        <f t="shared" si="2916"/>
        <v>#REF!</v>
      </c>
      <c r="CQ900" s="66" t="e">
        <f>CP900/CP871</f>
        <v>#REF!</v>
      </c>
    </row>
    <row r="901" spans="1:95" ht="10.5" customHeight="1" x14ac:dyDescent="0.25">
      <c r="A901" s="70" t="str">
        <f t="shared" si="2811"/>
        <v>DespesaMargem de contribuição</v>
      </c>
      <c r="B901" s="70" t="s">
        <v>53</v>
      </c>
      <c r="C901" s="70"/>
      <c r="D901" s="3" t="s">
        <v>104</v>
      </c>
      <c r="E901" s="3" t="e">
        <f>D869</f>
        <v>#REF!</v>
      </c>
      <c r="F901" s="60"/>
      <c r="G901" s="6">
        <v>0.54670199438439582</v>
      </c>
      <c r="H901" s="60"/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60"/>
      <c r="V901" s="4">
        <f t="shared" si="2908"/>
        <v>0</v>
      </c>
      <c r="W901" s="6" t="e">
        <f>V901/V871</f>
        <v>#REF!</v>
      </c>
      <c r="X901" s="60"/>
      <c r="Y901" s="4" t="e">
        <f t="shared" ref="Y901:AJ901" si="2947">Y882+Y883</f>
        <v>#REF!</v>
      </c>
      <c r="Z901" s="4" t="e">
        <f t="shared" si="2947"/>
        <v>#REF!</v>
      </c>
      <c r="AA901" s="4" t="e">
        <f t="shared" si="2947"/>
        <v>#REF!</v>
      </c>
      <c r="AB901" s="4" t="e">
        <f t="shared" si="2947"/>
        <v>#REF!</v>
      </c>
      <c r="AC901" s="4" t="e">
        <f t="shared" si="2947"/>
        <v>#REF!</v>
      </c>
      <c r="AD901" s="4" t="e">
        <f t="shared" si="2947"/>
        <v>#REF!</v>
      </c>
      <c r="AE901" s="4" t="e">
        <f t="shared" si="2947"/>
        <v>#REF!</v>
      </c>
      <c r="AF901" s="4" t="e">
        <f t="shared" si="2947"/>
        <v>#REF!</v>
      </c>
      <c r="AG901" s="4" t="e">
        <f t="shared" si="2947"/>
        <v>#REF!</v>
      </c>
      <c r="AH901" s="4" t="e">
        <f t="shared" si="2947"/>
        <v>#REF!</v>
      </c>
      <c r="AI901" s="4" t="e">
        <f t="shared" si="2947"/>
        <v>#REF!</v>
      </c>
      <c r="AJ901" s="4" t="e">
        <f t="shared" si="2947"/>
        <v>#REF!</v>
      </c>
      <c r="AK901" s="60"/>
      <c r="AL901" s="4" t="e">
        <f t="shared" si="2910"/>
        <v>#REF!</v>
      </c>
      <c r="AM901" s="6" t="e">
        <f>AL901/AL871</f>
        <v>#REF!</v>
      </c>
      <c r="AN901" s="60" t="e">
        <f>D869&amp;D901</f>
        <v>#REF!</v>
      </c>
      <c r="AO901" s="4" t="e">
        <f t="shared" ref="AO901:AZ901" si="2948">AO882+AO883</f>
        <v>#REF!</v>
      </c>
      <c r="AP901" s="4" t="e">
        <f t="shared" si="2948"/>
        <v>#REF!</v>
      </c>
      <c r="AQ901" s="4" t="e">
        <f t="shared" si="2948"/>
        <v>#REF!</v>
      </c>
      <c r="AR901" s="4" t="e">
        <f t="shared" si="2948"/>
        <v>#REF!</v>
      </c>
      <c r="AS901" s="4" t="e">
        <f t="shared" si="2948"/>
        <v>#REF!</v>
      </c>
      <c r="AT901" s="4" t="e">
        <f t="shared" si="2948"/>
        <v>#REF!</v>
      </c>
      <c r="AU901" s="4" t="e">
        <f t="shared" si="2948"/>
        <v>#REF!</v>
      </c>
      <c r="AV901" s="4" t="e">
        <f t="shared" si="2948"/>
        <v>#REF!</v>
      </c>
      <c r="AW901" s="4" t="e">
        <f t="shared" si="2948"/>
        <v>#REF!</v>
      </c>
      <c r="AX901" s="4" t="e">
        <f t="shared" si="2948"/>
        <v>#REF!</v>
      </c>
      <c r="AY901" s="4" t="e">
        <f t="shared" si="2948"/>
        <v>#REF!</v>
      </c>
      <c r="AZ901" s="4" t="e">
        <f t="shared" si="2948"/>
        <v>#REF!</v>
      </c>
      <c r="BA901" s="60"/>
      <c r="BB901" s="4" t="e">
        <f t="shared" si="2912"/>
        <v>#REF!</v>
      </c>
      <c r="BC901" s="6" t="e">
        <f>BB901/BB871</f>
        <v>#REF!</v>
      </c>
      <c r="BD901" s="60"/>
      <c r="BE901" s="4"/>
      <c r="BF901" s="102"/>
      <c r="BG901" s="102"/>
      <c r="BH901" s="103"/>
      <c r="BI901" s="104"/>
      <c r="BJ901" s="63"/>
      <c r="BK901" s="103"/>
      <c r="BL901" s="60"/>
      <c r="BM901" s="4" t="e">
        <f t="shared" ref="BM901:BX901" si="2949">BM882+BM883</f>
        <v>#REF!</v>
      </c>
      <c r="BN901" s="4" t="e">
        <f t="shared" si="2949"/>
        <v>#REF!</v>
      </c>
      <c r="BO901" s="4" t="e">
        <f t="shared" si="2949"/>
        <v>#REF!</v>
      </c>
      <c r="BP901" s="4" t="e">
        <f t="shared" si="2949"/>
        <v>#REF!</v>
      </c>
      <c r="BQ901" s="4" t="e">
        <f t="shared" si="2949"/>
        <v>#REF!</v>
      </c>
      <c r="BR901" s="4" t="e">
        <f t="shared" si="2949"/>
        <v>#REF!</v>
      </c>
      <c r="BS901" s="4" t="e">
        <f t="shared" si="2949"/>
        <v>#REF!</v>
      </c>
      <c r="BT901" s="4" t="e">
        <f t="shared" si="2949"/>
        <v>#REF!</v>
      </c>
      <c r="BU901" s="4" t="e">
        <f t="shared" si="2949"/>
        <v>#REF!</v>
      </c>
      <c r="BV901" s="4" t="e">
        <f t="shared" si="2949"/>
        <v>#REF!</v>
      </c>
      <c r="BW901" s="4" t="e">
        <f t="shared" si="2949"/>
        <v>#REF!</v>
      </c>
      <c r="BX901" s="4" t="e">
        <f t="shared" si="2949"/>
        <v>#REF!</v>
      </c>
      <c r="BY901" s="60"/>
      <c r="BZ901" s="4" t="e">
        <f t="shared" si="2914"/>
        <v>#REF!</v>
      </c>
      <c r="CA901" s="6" t="e">
        <f>BZ901/BZ871</f>
        <v>#REF!</v>
      </c>
      <c r="CB901" s="60"/>
      <c r="CC901" s="4" t="e">
        <f t="shared" ref="CC901:CN901" si="2950">CC882+CC883</f>
        <v>#REF!</v>
      </c>
      <c r="CD901" s="4" t="e">
        <f t="shared" si="2950"/>
        <v>#REF!</v>
      </c>
      <c r="CE901" s="4" t="e">
        <f t="shared" si="2950"/>
        <v>#REF!</v>
      </c>
      <c r="CF901" s="4" t="e">
        <f t="shared" si="2950"/>
        <v>#REF!</v>
      </c>
      <c r="CG901" s="4" t="e">
        <f t="shared" si="2950"/>
        <v>#REF!</v>
      </c>
      <c r="CH901" s="4" t="e">
        <f t="shared" si="2950"/>
        <v>#REF!</v>
      </c>
      <c r="CI901" s="4" t="e">
        <f t="shared" si="2950"/>
        <v>#REF!</v>
      </c>
      <c r="CJ901" s="4" t="e">
        <f t="shared" si="2950"/>
        <v>#REF!</v>
      </c>
      <c r="CK901" s="4" t="e">
        <f t="shared" si="2950"/>
        <v>#REF!</v>
      </c>
      <c r="CL901" s="4" t="e">
        <f t="shared" si="2950"/>
        <v>#REF!</v>
      </c>
      <c r="CM901" s="4" t="e">
        <f t="shared" si="2950"/>
        <v>#REF!</v>
      </c>
      <c r="CN901" s="4" t="e">
        <f t="shared" si="2950"/>
        <v>#REF!</v>
      </c>
      <c r="CO901" s="60"/>
      <c r="CP901" s="4" t="e">
        <f t="shared" si="2916"/>
        <v>#REF!</v>
      </c>
      <c r="CQ901" s="6" t="e">
        <f>CP901/CP871</f>
        <v>#REF!</v>
      </c>
    </row>
    <row r="902" spans="1:95" ht="10.5" customHeight="1" x14ac:dyDescent="0.25">
      <c r="A902" s="70" t="str">
        <f t="shared" si="2811"/>
        <v>DespesaSG&amp;A</v>
      </c>
      <c r="B902" s="75" t="s">
        <v>53</v>
      </c>
      <c r="C902" s="75"/>
      <c r="D902" s="81" t="s">
        <v>105</v>
      </c>
      <c r="E902" s="81" t="e">
        <f>D869</f>
        <v>#REF!</v>
      </c>
      <c r="F902" s="60"/>
      <c r="G902" s="88">
        <v>-0.32003856520338908</v>
      </c>
      <c r="H902" s="60"/>
      <c r="I902" s="83">
        <v>0</v>
      </c>
      <c r="J902" s="83">
        <v>0</v>
      </c>
      <c r="K902" s="83">
        <v>0</v>
      </c>
      <c r="L902" s="83">
        <v>0</v>
      </c>
      <c r="M902" s="83">
        <v>0</v>
      </c>
      <c r="N902" s="83">
        <v>0</v>
      </c>
      <c r="O902" s="83">
        <v>0</v>
      </c>
      <c r="P902" s="83">
        <v>0</v>
      </c>
      <c r="Q902" s="83">
        <v>0</v>
      </c>
      <c r="R902" s="83">
        <v>0</v>
      </c>
      <c r="S902" s="83">
        <v>0</v>
      </c>
      <c r="T902" s="83">
        <v>0</v>
      </c>
      <c r="U902" s="60"/>
      <c r="V902" s="83">
        <f t="shared" si="2908"/>
        <v>0</v>
      </c>
      <c r="W902" s="88" t="e">
        <f>V902/V871</f>
        <v>#REF!</v>
      </c>
      <c r="X902" s="60"/>
      <c r="Y902" s="83">
        <f t="shared" ref="Y902:AJ902" si="2951">Y903+SUM(Y912:Y913)+SUM(Y916)+SUM(Y920:Y921)+SUM(Y925:Y927)</f>
        <v>0</v>
      </c>
      <c r="Z902" s="83">
        <f t="shared" si="2951"/>
        <v>0</v>
      </c>
      <c r="AA902" s="83">
        <f t="shared" si="2951"/>
        <v>0</v>
      </c>
      <c r="AB902" s="83">
        <f t="shared" si="2951"/>
        <v>0</v>
      </c>
      <c r="AC902" s="83">
        <f t="shared" si="2951"/>
        <v>0</v>
      </c>
      <c r="AD902" s="83">
        <f t="shared" si="2951"/>
        <v>0</v>
      </c>
      <c r="AE902" s="83" t="e">
        <f t="shared" si="2951"/>
        <v>#REF!</v>
      </c>
      <c r="AF902" s="83" t="e">
        <f t="shared" si="2951"/>
        <v>#REF!</v>
      </c>
      <c r="AG902" s="83" t="e">
        <f t="shared" si="2951"/>
        <v>#REF!</v>
      </c>
      <c r="AH902" s="83" t="e">
        <f t="shared" si="2951"/>
        <v>#REF!</v>
      </c>
      <c r="AI902" s="83" t="e">
        <f t="shared" si="2951"/>
        <v>#REF!</v>
      </c>
      <c r="AJ902" s="83" t="e">
        <f t="shared" si="2951"/>
        <v>#REF!</v>
      </c>
      <c r="AK902" s="60"/>
      <c r="AL902" s="83" t="e">
        <f t="shared" si="2910"/>
        <v>#REF!</v>
      </c>
      <c r="AM902" s="88" t="e">
        <f>AL902/AL871</f>
        <v>#REF!</v>
      </c>
      <c r="AN902" s="60" t="e">
        <f>D869&amp;D902</f>
        <v>#REF!</v>
      </c>
      <c r="AO902" s="83" t="e">
        <f t="shared" ref="AO902:AZ902" si="2952">AO903+SUM(AO912:AO913)+SUM(AO916)+SUM(AO920:AO927)</f>
        <v>#REF!</v>
      </c>
      <c r="AP902" s="83" t="e">
        <f t="shared" si="2952"/>
        <v>#REF!</v>
      </c>
      <c r="AQ902" s="83" t="e">
        <f t="shared" si="2952"/>
        <v>#REF!</v>
      </c>
      <c r="AR902" s="83" t="e">
        <f t="shared" si="2952"/>
        <v>#REF!</v>
      </c>
      <c r="AS902" s="83" t="e">
        <f t="shared" si="2952"/>
        <v>#REF!</v>
      </c>
      <c r="AT902" s="83" t="e">
        <f t="shared" si="2952"/>
        <v>#REF!</v>
      </c>
      <c r="AU902" s="83" t="e">
        <f t="shared" si="2952"/>
        <v>#REF!</v>
      </c>
      <c r="AV902" s="83" t="e">
        <f t="shared" si="2952"/>
        <v>#REF!</v>
      </c>
      <c r="AW902" s="83" t="e">
        <f t="shared" si="2952"/>
        <v>#REF!</v>
      </c>
      <c r="AX902" s="83" t="e">
        <f t="shared" si="2952"/>
        <v>#REF!</v>
      </c>
      <c r="AY902" s="83" t="e">
        <f t="shared" si="2952"/>
        <v>#REF!</v>
      </c>
      <c r="AZ902" s="83" t="e">
        <f t="shared" si="2952"/>
        <v>#REF!</v>
      </c>
      <c r="BA902" s="60"/>
      <c r="BB902" s="83" t="e">
        <f t="shared" si="2912"/>
        <v>#REF!</v>
      </c>
      <c r="BC902" s="88" t="e">
        <f>BB902/BB871</f>
        <v>#REF!</v>
      </c>
      <c r="BD902" s="60"/>
      <c r="BE902" s="83"/>
      <c r="BF902" s="116"/>
      <c r="BG902" s="116"/>
      <c r="BH902" s="117"/>
      <c r="BI902" s="118"/>
      <c r="BJ902" s="82"/>
      <c r="BK902" s="117"/>
      <c r="BL902" s="60"/>
      <c r="BM902" s="83" t="e">
        <f t="shared" ref="BM902:BX902" si="2953">BM903+SUM(BM912:BM913)+SUM(BM916)+SUM(BM920:BM927)</f>
        <v>#REF!</v>
      </c>
      <c r="BN902" s="83" t="e">
        <f t="shared" si="2953"/>
        <v>#REF!</v>
      </c>
      <c r="BO902" s="83" t="e">
        <f t="shared" si="2953"/>
        <v>#REF!</v>
      </c>
      <c r="BP902" s="83" t="e">
        <f t="shared" si="2953"/>
        <v>#REF!</v>
      </c>
      <c r="BQ902" s="83" t="e">
        <f t="shared" si="2953"/>
        <v>#REF!</v>
      </c>
      <c r="BR902" s="83" t="e">
        <f t="shared" si="2953"/>
        <v>#REF!</v>
      </c>
      <c r="BS902" s="83" t="e">
        <f t="shared" si="2953"/>
        <v>#REF!</v>
      </c>
      <c r="BT902" s="83" t="e">
        <f t="shared" si="2953"/>
        <v>#REF!</v>
      </c>
      <c r="BU902" s="83" t="e">
        <f t="shared" si="2953"/>
        <v>#REF!</v>
      </c>
      <c r="BV902" s="83" t="e">
        <f t="shared" si="2953"/>
        <v>#REF!</v>
      </c>
      <c r="BW902" s="83" t="e">
        <f t="shared" si="2953"/>
        <v>#REF!</v>
      </c>
      <c r="BX902" s="83" t="e">
        <f t="shared" si="2953"/>
        <v>#REF!</v>
      </c>
      <c r="BY902" s="60"/>
      <c r="BZ902" s="83" t="e">
        <f t="shared" si="2914"/>
        <v>#REF!</v>
      </c>
      <c r="CA902" s="88" t="e">
        <f>BZ902/BZ871</f>
        <v>#REF!</v>
      </c>
      <c r="CB902" s="60"/>
      <c r="CC902" s="83" t="e">
        <f t="shared" ref="CC902:CN902" si="2954">CC903+SUM(CC912:CC913)+SUM(CC916)+SUM(CC920:CC927)</f>
        <v>#REF!</v>
      </c>
      <c r="CD902" s="83" t="e">
        <f t="shared" si="2954"/>
        <v>#REF!</v>
      </c>
      <c r="CE902" s="83" t="e">
        <f t="shared" si="2954"/>
        <v>#REF!</v>
      </c>
      <c r="CF902" s="83" t="e">
        <f t="shared" si="2954"/>
        <v>#REF!</v>
      </c>
      <c r="CG902" s="83" t="e">
        <f t="shared" si="2954"/>
        <v>#REF!</v>
      </c>
      <c r="CH902" s="83" t="e">
        <f t="shared" si="2954"/>
        <v>#REF!</v>
      </c>
      <c r="CI902" s="83" t="e">
        <f t="shared" si="2954"/>
        <v>#REF!</v>
      </c>
      <c r="CJ902" s="83" t="e">
        <f t="shared" si="2954"/>
        <v>#REF!</v>
      </c>
      <c r="CK902" s="83" t="e">
        <f t="shared" si="2954"/>
        <v>#REF!</v>
      </c>
      <c r="CL902" s="83" t="e">
        <f t="shared" si="2954"/>
        <v>#REF!</v>
      </c>
      <c r="CM902" s="83" t="e">
        <f t="shared" si="2954"/>
        <v>#REF!</v>
      </c>
      <c r="CN902" s="83" t="e">
        <f t="shared" si="2954"/>
        <v>#REF!</v>
      </c>
      <c r="CO902" s="60"/>
      <c r="CP902" s="83" t="e">
        <f t="shared" si="2916"/>
        <v>#REF!</v>
      </c>
      <c r="CQ902" s="88" t="e">
        <f>CP902/CP871</f>
        <v>#REF!</v>
      </c>
    </row>
    <row r="903" spans="1:95" ht="10.5" customHeight="1" x14ac:dyDescent="0.25">
      <c r="A903" s="70" t="str">
        <f t="shared" ref="A903:A934" si="2955">B903&amp;D903</f>
        <v>DespesaTime CLT</v>
      </c>
      <c r="B903" s="70" t="s">
        <v>53</v>
      </c>
      <c r="C903" s="70"/>
      <c r="D903" s="60" t="s">
        <v>107</v>
      </c>
      <c r="E903" s="60" t="e">
        <f>D869</f>
        <v>#REF!</v>
      </c>
      <c r="F903" s="60"/>
      <c r="G903" s="62">
        <v>-0.23773058444214651</v>
      </c>
      <c r="H903" s="60"/>
      <c r="I903" s="67">
        <v>0</v>
      </c>
      <c r="J903" s="67">
        <v>0</v>
      </c>
      <c r="K903" s="67">
        <v>0</v>
      </c>
      <c r="L903" s="67">
        <v>0</v>
      </c>
      <c r="M903" s="67">
        <v>0</v>
      </c>
      <c r="N903" s="67">
        <v>0</v>
      </c>
      <c r="O903" s="67">
        <v>0</v>
      </c>
      <c r="P903" s="67">
        <v>0</v>
      </c>
      <c r="Q903" s="67">
        <v>0</v>
      </c>
      <c r="R903" s="67">
        <v>0</v>
      </c>
      <c r="S903" s="67">
        <v>0</v>
      </c>
      <c r="T903" s="67">
        <v>0</v>
      </c>
      <c r="U903" s="60"/>
      <c r="V903" s="87">
        <f t="shared" si="2908"/>
        <v>0</v>
      </c>
      <c r="W903" s="62" t="e">
        <f>V903/V871</f>
        <v>#REF!</v>
      </c>
      <c r="X903" s="60"/>
      <c r="Y903" s="67">
        <v>0</v>
      </c>
      <c r="Z903" s="67">
        <v>0</v>
      </c>
      <c r="AA903" s="67">
        <v>0</v>
      </c>
      <c r="AB903" s="67">
        <v>0</v>
      </c>
      <c r="AC903" s="67">
        <v>0</v>
      </c>
      <c r="AD903" s="67">
        <v>0</v>
      </c>
      <c r="AE903" s="67" t="e">
        <f t="shared" ref="AE903:AJ903" si="2956">SUM(AE904:AE911)</f>
        <v>#REF!</v>
      </c>
      <c r="AF903" s="67" t="e">
        <f t="shared" si="2956"/>
        <v>#REF!</v>
      </c>
      <c r="AG903" s="67" t="e">
        <f t="shared" si="2956"/>
        <v>#REF!</v>
      </c>
      <c r="AH903" s="67" t="e">
        <f t="shared" si="2956"/>
        <v>#REF!</v>
      </c>
      <c r="AI903" s="67" t="e">
        <f t="shared" si="2956"/>
        <v>#REF!</v>
      </c>
      <c r="AJ903" s="67" t="e">
        <f t="shared" si="2956"/>
        <v>#REF!</v>
      </c>
      <c r="AK903" s="60"/>
      <c r="AL903" s="87" t="e">
        <f t="shared" si="2910"/>
        <v>#REF!</v>
      </c>
      <c r="AM903" s="62" t="e">
        <f>AL903/AL871</f>
        <v>#REF!</v>
      </c>
      <c r="AN903" s="60" t="e">
        <f>D869&amp;D903</f>
        <v>#REF!</v>
      </c>
      <c r="AO903" s="67" t="e">
        <f t="shared" ref="AO903:AZ903" si="2957">SUM(AO904:AO911)</f>
        <v>#REF!</v>
      </c>
      <c r="AP903" s="67" t="e">
        <f t="shared" si="2957"/>
        <v>#REF!</v>
      </c>
      <c r="AQ903" s="67" t="e">
        <f t="shared" si="2957"/>
        <v>#REF!</v>
      </c>
      <c r="AR903" s="67" t="e">
        <f t="shared" si="2957"/>
        <v>#REF!</v>
      </c>
      <c r="AS903" s="67" t="e">
        <f t="shared" si="2957"/>
        <v>#REF!</v>
      </c>
      <c r="AT903" s="67" t="e">
        <f t="shared" si="2957"/>
        <v>#REF!</v>
      </c>
      <c r="AU903" s="67" t="e">
        <f t="shared" si="2957"/>
        <v>#REF!</v>
      </c>
      <c r="AV903" s="67" t="e">
        <f t="shared" si="2957"/>
        <v>#REF!</v>
      </c>
      <c r="AW903" s="67" t="e">
        <f t="shared" si="2957"/>
        <v>#REF!</v>
      </c>
      <c r="AX903" s="67" t="e">
        <f t="shared" si="2957"/>
        <v>#REF!</v>
      </c>
      <c r="AY903" s="67" t="e">
        <f t="shared" si="2957"/>
        <v>#REF!</v>
      </c>
      <c r="AZ903" s="67" t="e">
        <f t="shared" si="2957"/>
        <v>#REF!</v>
      </c>
      <c r="BA903" s="60"/>
      <c r="BB903" s="87" t="e">
        <f t="shared" si="2912"/>
        <v>#REF!</v>
      </c>
      <c r="BC903" s="62" t="e">
        <f>BB903/BB871</f>
        <v>#REF!</v>
      </c>
      <c r="BD903" s="60"/>
      <c r="BE903" s="67">
        <f>INDEX($BE$4:$BK$115,MATCH($D903,$D$4:$D$115,0),MATCH(BE$475,$BE$4:$BK$4,0))</f>
        <v>0</v>
      </c>
      <c r="BF903" s="119">
        <f>INDEX($BE$4:$BK$115,MATCH($D903,$D$4:$D$115,0),MATCH(BF$475,$BE$4:$BK$4,0))</f>
        <v>0</v>
      </c>
      <c r="BG903" s="120">
        <f>INDEX($BE$4:$BK$115,MATCH($D903,$D$4:$D$115,0),MATCH(BG$475,$BE$4:$BK$4,0))</f>
        <v>0</v>
      </c>
      <c r="BH903" s="121" t="e">
        <f>BH871</f>
        <v>#REF!</v>
      </c>
      <c r="BI903" s="69">
        <f t="array" ref="BI903">INDEX($BE$4:$BK$115,MATCH($D903,$D$4:$D$115,0),MATCH(BI$475,$BE$4:$BK$4,0))</f>
        <v>0</v>
      </c>
      <c r="BJ903" s="120">
        <f>INDEX($BE$4:$BK$115,MATCH($D903,$D$4:$D$115,0),MATCH(BJ$475,$BE$4:$BK$4,0))</f>
        <v>0</v>
      </c>
      <c r="BK903" s="121">
        <f>INDEX($BE$4:$BK$115,MATCH($D903,$D$4:$D$115,0),MATCH(BK$475,$BE$4:$BK$4,0))</f>
        <v>0</v>
      </c>
      <c r="BL903" s="60"/>
      <c r="BM903" s="67" t="e">
        <f t="shared" ref="BM903:BX903" si="2958">SUM(BM904:BM911)</f>
        <v>#REF!</v>
      </c>
      <c r="BN903" s="67" t="e">
        <f t="shared" si="2958"/>
        <v>#REF!</v>
      </c>
      <c r="BO903" s="67" t="e">
        <f t="shared" si="2958"/>
        <v>#REF!</v>
      </c>
      <c r="BP903" s="67" t="e">
        <f t="shared" si="2958"/>
        <v>#REF!</v>
      </c>
      <c r="BQ903" s="67" t="e">
        <f t="shared" si="2958"/>
        <v>#REF!</v>
      </c>
      <c r="BR903" s="67" t="e">
        <f t="shared" si="2958"/>
        <v>#REF!</v>
      </c>
      <c r="BS903" s="67" t="e">
        <f t="shared" si="2958"/>
        <v>#REF!</v>
      </c>
      <c r="BT903" s="67" t="e">
        <f t="shared" si="2958"/>
        <v>#REF!</v>
      </c>
      <c r="BU903" s="67" t="e">
        <f t="shared" si="2958"/>
        <v>#REF!</v>
      </c>
      <c r="BV903" s="67" t="e">
        <f t="shared" si="2958"/>
        <v>#REF!</v>
      </c>
      <c r="BW903" s="67" t="e">
        <f t="shared" si="2958"/>
        <v>#REF!</v>
      </c>
      <c r="BX903" s="67" t="e">
        <f t="shared" si="2958"/>
        <v>#REF!</v>
      </c>
      <c r="BY903" s="60"/>
      <c r="BZ903" s="87" t="e">
        <f t="shared" si="2914"/>
        <v>#REF!</v>
      </c>
      <c r="CA903" s="62" t="e">
        <f>BZ903/BZ871</f>
        <v>#REF!</v>
      </c>
      <c r="CB903" s="60"/>
      <c r="CC903" s="67" t="e">
        <f t="shared" ref="CC903:CN903" si="2959">SUM(CC904:CC911)</f>
        <v>#REF!</v>
      </c>
      <c r="CD903" s="67" t="e">
        <f t="shared" si="2959"/>
        <v>#REF!</v>
      </c>
      <c r="CE903" s="67" t="e">
        <f t="shared" si="2959"/>
        <v>#REF!</v>
      </c>
      <c r="CF903" s="67" t="e">
        <f t="shared" si="2959"/>
        <v>#REF!</v>
      </c>
      <c r="CG903" s="67" t="e">
        <f t="shared" si="2959"/>
        <v>#REF!</v>
      </c>
      <c r="CH903" s="67" t="e">
        <f t="shared" si="2959"/>
        <v>#REF!</v>
      </c>
      <c r="CI903" s="67" t="e">
        <f t="shared" si="2959"/>
        <v>#REF!</v>
      </c>
      <c r="CJ903" s="67" t="e">
        <f t="shared" si="2959"/>
        <v>#REF!</v>
      </c>
      <c r="CK903" s="67" t="e">
        <f t="shared" si="2959"/>
        <v>#REF!</v>
      </c>
      <c r="CL903" s="67" t="e">
        <f t="shared" si="2959"/>
        <v>#REF!</v>
      </c>
      <c r="CM903" s="67" t="e">
        <f t="shared" si="2959"/>
        <v>#REF!</v>
      </c>
      <c r="CN903" s="67" t="e">
        <f t="shared" si="2959"/>
        <v>#REF!</v>
      </c>
      <c r="CO903" s="60"/>
      <c r="CP903" s="87" t="e">
        <f t="shared" si="2916"/>
        <v>#REF!</v>
      </c>
      <c r="CQ903" s="62" t="e">
        <f>CP903/CP871</f>
        <v>#REF!</v>
      </c>
    </row>
    <row r="904" spans="1:95" ht="10.5" customHeight="1" outlineLevel="1" x14ac:dyDescent="0.25">
      <c r="A904" s="70" t="str">
        <f t="shared" si="2955"/>
        <v>DespesaSalários</v>
      </c>
      <c r="B904" s="114" t="s">
        <v>53</v>
      </c>
      <c r="C904" s="78" t="s">
        <v>108</v>
      </c>
      <c r="D904" s="89" t="s">
        <v>108</v>
      </c>
      <c r="E904" s="89" t="e">
        <f>D869</f>
        <v>#REF!</v>
      </c>
      <c r="F904" s="89"/>
      <c r="G904" s="90">
        <v>-0.1181029571868451</v>
      </c>
      <c r="H904" s="89"/>
      <c r="I904" s="122">
        <v>0</v>
      </c>
      <c r="J904" s="122">
        <v>0</v>
      </c>
      <c r="K904" s="122">
        <v>0</v>
      </c>
      <c r="L904" s="122">
        <v>0</v>
      </c>
      <c r="M904" s="122">
        <v>0</v>
      </c>
      <c r="N904" s="122">
        <v>0</v>
      </c>
      <c r="O904" s="122">
        <v>0</v>
      </c>
      <c r="P904" s="122">
        <v>0</v>
      </c>
      <c r="Q904" s="122">
        <v>0</v>
      </c>
      <c r="R904" s="122">
        <v>0</v>
      </c>
      <c r="S904" s="122">
        <v>0</v>
      </c>
      <c r="T904" s="122">
        <v>0</v>
      </c>
      <c r="U904" s="89"/>
      <c r="V904" s="124">
        <f t="shared" si="2908"/>
        <v>0</v>
      </c>
      <c r="W904" s="90" t="e">
        <f>V904/V871</f>
        <v>#REF!</v>
      </c>
      <c r="X904" s="60"/>
      <c r="Y904" s="122">
        <v>0</v>
      </c>
      <c r="Z904" s="122">
        <v>0</v>
      </c>
      <c r="AA904" s="122">
        <v>0</v>
      </c>
      <c r="AB904" s="122">
        <v>0</v>
      </c>
      <c r="AC904" s="122">
        <v>0</v>
      </c>
      <c r="AD904" s="122">
        <v>0</v>
      </c>
      <c r="AE904" s="122" t="e">
        <f t="shared" ref="AE904:AJ904" si="2960">((AE871*$G904*--(AND($BF904=0,$BG904=0))+$BF904+AE871*$BG904)*--(AE$3&gt;=$BH904))*(1+$BJ904*--(AE$3&gt;=$BK904))*--(IFERROR(MOD(MONTH(AE$3),$BI904),0)=0)</f>
        <v>#REF!</v>
      </c>
      <c r="AF904" s="122" t="e">
        <f t="shared" si="2960"/>
        <v>#REF!</v>
      </c>
      <c r="AG904" s="122" t="e">
        <f t="shared" si="2960"/>
        <v>#REF!</v>
      </c>
      <c r="AH904" s="122" t="e">
        <f t="shared" si="2960"/>
        <v>#REF!</v>
      </c>
      <c r="AI904" s="122" t="e">
        <f t="shared" si="2960"/>
        <v>#REF!</v>
      </c>
      <c r="AJ904" s="122" t="e">
        <f t="shared" si="2960"/>
        <v>#REF!</v>
      </c>
      <c r="AK904" s="89"/>
      <c r="AL904" s="124" t="e">
        <f t="shared" si="2910"/>
        <v>#REF!</v>
      </c>
      <c r="AM904" s="90" t="e">
        <f>AL904/AL871</f>
        <v>#REF!</v>
      </c>
      <c r="AN904" s="60" t="e">
        <f>D869&amp;D904</f>
        <v>#REF!</v>
      </c>
      <c r="AO904" s="122" t="e">
        <f t="shared" ref="AO904:AZ904" si="2961">((AO871*$G904*--(AND($BF904=0,$BG904=0))+$BF904+AO871*$BG904)*--(AO$3&gt;=$BH904))*(1+$BJ904*--(AO$3&gt;=$BK904))*--(IFERROR(MOD(MONTH(AO$3),$BI904),0)=0)</f>
        <v>#REF!</v>
      </c>
      <c r="AP904" s="122" t="e">
        <f t="shared" si="2961"/>
        <v>#REF!</v>
      </c>
      <c r="AQ904" s="122" t="e">
        <f t="shared" si="2961"/>
        <v>#REF!</v>
      </c>
      <c r="AR904" s="122" t="e">
        <f t="shared" si="2961"/>
        <v>#REF!</v>
      </c>
      <c r="AS904" s="122" t="e">
        <f t="shared" si="2961"/>
        <v>#REF!</v>
      </c>
      <c r="AT904" s="122" t="e">
        <f t="shared" si="2961"/>
        <v>#REF!</v>
      </c>
      <c r="AU904" s="122" t="e">
        <f t="shared" si="2961"/>
        <v>#REF!</v>
      </c>
      <c r="AV904" s="122" t="e">
        <f t="shared" si="2961"/>
        <v>#REF!</v>
      </c>
      <c r="AW904" s="122" t="e">
        <f t="shared" si="2961"/>
        <v>#REF!</v>
      </c>
      <c r="AX904" s="122" t="e">
        <f t="shared" si="2961"/>
        <v>#REF!</v>
      </c>
      <c r="AY904" s="122" t="e">
        <f t="shared" si="2961"/>
        <v>#REF!</v>
      </c>
      <c r="AZ904" s="122" t="e">
        <f t="shared" si="2961"/>
        <v>#REF!</v>
      </c>
      <c r="BA904" s="89"/>
      <c r="BB904" s="124" t="e">
        <f t="shared" si="2912"/>
        <v>#REF!</v>
      </c>
      <c r="BC904" s="90" t="e">
        <f>BB904/BB871</f>
        <v>#REF!</v>
      </c>
      <c r="BD904" s="60"/>
      <c r="BE904" s="122"/>
      <c r="BF904" s="125"/>
      <c r="BG904" s="126"/>
      <c r="BH904" s="127"/>
      <c r="BI904" s="128"/>
      <c r="BJ904" s="126"/>
      <c r="BK904" s="127"/>
      <c r="BL904" s="60"/>
      <c r="BM904" s="122" t="e">
        <f t="shared" ref="BM904:BX904" si="2962">((BM871*$G904*--(AND($BF904=0,$BG904=0))+$BF904+BM871*$BG904)*--(BM$3&gt;=$BH904))*(1+$BJ904*--(BM$3&gt;=$BK904))*--(IFERROR(MOD(MONTH(BM$3),$BI904),0)=0)</f>
        <v>#REF!</v>
      </c>
      <c r="BN904" s="122" t="e">
        <f t="shared" si="2962"/>
        <v>#REF!</v>
      </c>
      <c r="BO904" s="122" t="e">
        <f t="shared" si="2962"/>
        <v>#REF!</v>
      </c>
      <c r="BP904" s="122" t="e">
        <f t="shared" si="2962"/>
        <v>#REF!</v>
      </c>
      <c r="BQ904" s="122" t="e">
        <f t="shared" si="2962"/>
        <v>#REF!</v>
      </c>
      <c r="BR904" s="122" t="e">
        <f t="shared" si="2962"/>
        <v>#REF!</v>
      </c>
      <c r="BS904" s="122" t="e">
        <f t="shared" si="2962"/>
        <v>#REF!</v>
      </c>
      <c r="BT904" s="122" t="e">
        <f t="shared" si="2962"/>
        <v>#REF!</v>
      </c>
      <c r="BU904" s="122" t="e">
        <f t="shared" si="2962"/>
        <v>#REF!</v>
      </c>
      <c r="BV904" s="122" t="e">
        <f t="shared" si="2962"/>
        <v>#REF!</v>
      </c>
      <c r="BW904" s="122" t="e">
        <f t="shared" si="2962"/>
        <v>#REF!</v>
      </c>
      <c r="BX904" s="122" t="e">
        <f t="shared" si="2962"/>
        <v>#REF!</v>
      </c>
      <c r="BY904" s="89"/>
      <c r="BZ904" s="124" t="e">
        <f t="shared" si="2914"/>
        <v>#REF!</v>
      </c>
      <c r="CA904" s="90" t="e">
        <f>BZ904/BZ871</f>
        <v>#REF!</v>
      </c>
      <c r="CB904" s="60"/>
      <c r="CC904" s="122" t="e">
        <f t="shared" ref="CC904:CN904" si="2963">((CC871*$G904*--(AND($BF904=0,$BG904=0))+$BF904+CC871*$BG904)*--(CC$3&gt;=$BH904))*(1+$BJ904*--(CC$3&gt;=$BK904))*--(IFERROR(MOD(MONTH(CC$3),$BI904),0)=0)</f>
        <v>#REF!</v>
      </c>
      <c r="CD904" s="122" t="e">
        <f t="shared" si="2963"/>
        <v>#REF!</v>
      </c>
      <c r="CE904" s="122" t="e">
        <f t="shared" si="2963"/>
        <v>#REF!</v>
      </c>
      <c r="CF904" s="122" t="e">
        <f t="shared" si="2963"/>
        <v>#REF!</v>
      </c>
      <c r="CG904" s="122" t="e">
        <f t="shared" si="2963"/>
        <v>#REF!</v>
      </c>
      <c r="CH904" s="122" t="e">
        <f t="shared" si="2963"/>
        <v>#REF!</v>
      </c>
      <c r="CI904" s="122" t="e">
        <f t="shared" si="2963"/>
        <v>#REF!</v>
      </c>
      <c r="CJ904" s="122" t="e">
        <f t="shared" si="2963"/>
        <v>#REF!</v>
      </c>
      <c r="CK904" s="122" t="e">
        <f t="shared" si="2963"/>
        <v>#REF!</v>
      </c>
      <c r="CL904" s="122" t="e">
        <f t="shared" si="2963"/>
        <v>#REF!</v>
      </c>
      <c r="CM904" s="122" t="e">
        <f t="shared" si="2963"/>
        <v>#REF!</v>
      </c>
      <c r="CN904" s="122" t="e">
        <f t="shared" si="2963"/>
        <v>#REF!</v>
      </c>
      <c r="CO904" s="89"/>
      <c r="CP904" s="124" t="e">
        <f t="shared" si="2916"/>
        <v>#REF!</v>
      </c>
      <c r="CQ904" s="90" t="e">
        <f>CP904/CP871</f>
        <v>#REF!</v>
      </c>
    </row>
    <row r="905" spans="1:95" ht="10.5" customHeight="1" outlineLevel="1" x14ac:dyDescent="0.25">
      <c r="A905" s="70" t="str">
        <f t="shared" si="2955"/>
        <v>DespesaFérias</v>
      </c>
      <c r="B905" s="114" t="s">
        <v>53</v>
      </c>
      <c r="C905" s="78" t="s">
        <v>109</v>
      </c>
      <c r="D905" s="89" t="s">
        <v>109</v>
      </c>
      <c r="E905" s="89" t="e">
        <f>D869</f>
        <v>#REF!</v>
      </c>
      <c r="F905" s="89"/>
      <c r="G905" s="90">
        <v>-9.8399946402394477E-3</v>
      </c>
      <c r="H905" s="89"/>
      <c r="I905" s="122">
        <v>0</v>
      </c>
      <c r="J905" s="122">
        <v>0</v>
      </c>
      <c r="K905" s="122">
        <v>0</v>
      </c>
      <c r="L905" s="122">
        <v>0</v>
      </c>
      <c r="M905" s="122">
        <v>0</v>
      </c>
      <c r="N905" s="122">
        <v>0</v>
      </c>
      <c r="O905" s="122">
        <v>0</v>
      </c>
      <c r="P905" s="122">
        <v>0</v>
      </c>
      <c r="Q905" s="122">
        <v>0</v>
      </c>
      <c r="R905" s="122">
        <v>0</v>
      </c>
      <c r="S905" s="122">
        <v>0</v>
      </c>
      <c r="T905" s="122">
        <v>0</v>
      </c>
      <c r="U905" s="89"/>
      <c r="V905" s="124">
        <f t="shared" si="2908"/>
        <v>0</v>
      </c>
      <c r="W905" s="90" t="e">
        <f>V905/V871</f>
        <v>#REF!</v>
      </c>
      <c r="X905" s="60"/>
      <c r="Y905" s="122">
        <v>0</v>
      </c>
      <c r="Z905" s="122">
        <v>0</v>
      </c>
      <c r="AA905" s="122">
        <v>0</v>
      </c>
      <c r="AB905" s="122">
        <v>0</v>
      </c>
      <c r="AC905" s="122">
        <v>0</v>
      </c>
      <c r="AD905" s="122">
        <v>0</v>
      </c>
      <c r="AE905" s="122" t="e">
        <f t="shared" ref="AE905:AJ905" si="2964">AE904*$BG905</f>
        <v>#REF!</v>
      </c>
      <c r="AF905" s="122" t="e">
        <f t="shared" si="2964"/>
        <v>#REF!</v>
      </c>
      <c r="AG905" s="122" t="e">
        <f t="shared" si="2964"/>
        <v>#REF!</v>
      </c>
      <c r="AH905" s="122" t="e">
        <f t="shared" si="2964"/>
        <v>#REF!</v>
      </c>
      <c r="AI905" s="122" t="e">
        <f t="shared" si="2964"/>
        <v>#REF!</v>
      </c>
      <c r="AJ905" s="122" t="e">
        <f t="shared" si="2964"/>
        <v>#REF!</v>
      </c>
      <c r="AK905" s="89"/>
      <c r="AL905" s="124" t="e">
        <f t="shared" si="2910"/>
        <v>#REF!</v>
      </c>
      <c r="AM905" s="90" t="e">
        <f>AL905/AL871</f>
        <v>#REF!</v>
      </c>
      <c r="AN905" s="60" t="e">
        <f>D869&amp;D905</f>
        <v>#REF!</v>
      </c>
      <c r="AO905" s="122" t="e">
        <f t="shared" ref="AO905:AZ905" si="2965">AO904*$BG905</f>
        <v>#REF!</v>
      </c>
      <c r="AP905" s="122" t="e">
        <f t="shared" si="2965"/>
        <v>#REF!</v>
      </c>
      <c r="AQ905" s="122" t="e">
        <f t="shared" si="2965"/>
        <v>#REF!</v>
      </c>
      <c r="AR905" s="122" t="e">
        <f t="shared" si="2965"/>
        <v>#REF!</v>
      </c>
      <c r="AS905" s="122" t="e">
        <f t="shared" si="2965"/>
        <v>#REF!</v>
      </c>
      <c r="AT905" s="122" t="e">
        <f t="shared" si="2965"/>
        <v>#REF!</v>
      </c>
      <c r="AU905" s="122" t="e">
        <f t="shared" si="2965"/>
        <v>#REF!</v>
      </c>
      <c r="AV905" s="122" t="e">
        <f t="shared" si="2965"/>
        <v>#REF!</v>
      </c>
      <c r="AW905" s="122" t="e">
        <f t="shared" si="2965"/>
        <v>#REF!</v>
      </c>
      <c r="AX905" s="122" t="e">
        <f t="shared" si="2965"/>
        <v>#REF!</v>
      </c>
      <c r="AY905" s="122" t="e">
        <f t="shared" si="2965"/>
        <v>#REF!</v>
      </c>
      <c r="AZ905" s="122" t="e">
        <f t="shared" si="2965"/>
        <v>#REF!</v>
      </c>
      <c r="BA905" s="89"/>
      <c r="BB905" s="124" t="e">
        <f t="shared" si="2912"/>
        <v>#REF!</v>
      </c>
      <c r="BC905" s="90" t="e">
        <f>BB905/BB871</f>
        <v>#REF!</v>
      </c>
      <c r="BD905" s="60"/>
      <c r="BE905" s="122">
        <f t="shared" ref="BE905:BG920" si="2966">INDEX($BE$4:$BK$115,MATCH($D905,$D$4:$D$115,0),MATCH(BE$475,$BE$4:$BK$4,0))</f>
        <v>0</v>
      </c>
      <c r="BF905" s="125">
        <f t="shared" si="2966"/>
        <v>0</v>
      </c>
      <c r="BG905" s="126">
        <f t="shared" si="2966"/>
        <v>2.7777777777777776E-2</v>
      </c>
      <c r="BH905" s="127" t="e">
        <f>BH871</f>
        <v>#REF!</v>
      </c>
      <c r="BI905" s="128">
        <f t="shared" ref="BI905:BK920" si="2967">INDEX($BE$4:$BK$115,MATCH($D905,$D$4:$D$115,0),MATCH(BI$475,$BE$4:$BK$4,0))</f>
        <v>0</v>
      </c>
      <c r="BJ905" s="126">
        <f t="shared" si="2967"/>
        <v>0</v>
      </c>
      <c r="BK905" s="127">
        <f t="shared" si="2967"/>
        <v>0</v>
      </c>
      <c r="BL905" s="60"/>
      <c r="BM905" s="122" t="e">
        <f t="shared" ref="BM905:BX905" si="2968">BM904*$BG905</f>
        <v>#REF!</v>
      </c>
      <c r="BN905" s="122" t="e">
        <f t="shared" si="2968"/>
        <v>#REF!</v>
      </c>
      <c r="BO905" s="122" t="e">
        <f t="shared" si="2968"/>
        <v>#REF!</v>
      </c>
      <c r="BP905" s="122" t="e">
        <f t="shared" si="2968"/>
        <v>#REF!</v>
      </c>
      <c r="BQ905" s="122" t="e">
        <f t="shared" si="2968"/>
        <v>#REF!</v>
      </c>
      <c r="BR905" s="122" t="e">
        <f t="shared" si="2968"/>
        <v>#REF!</v>
      </c>
      <c r="BS905" s="122" t="e">
        <f t="shared" si="2968"/>
        <v>#REF!</v>
      </c>
      <c r="BT905" s="122" t="e">
        <f t="shared" si="2968"/>
        <v>#REF!</v>
      </c>
      <c r="BU905" s="122" t="e">
        <f t="shared" si="2968"/>
        <v>#REF!</v>
      </c>
      <c r="BV905" s="122" t="e">
        <f t="shared" si="2968"/>
        <v>#REF!</v>
      </c>
      <c r="BW905" s="122" t="e">
        <f t="shared" si="2968"/>
        <v>#REF!</v>
      </c>
      <c r="BX905" s="122" t="e">
        <f t="shared" si="2968"/>
        <v>#REF!</v>
      </c>
      <c r="BY905" s="89"/>
      <c r="BZ905" s="124" t="e">
        <f t="shared" si="2914"/>
        <v>#REF!</v>
      </c>
      <c r="CA905" s="90" t="e">
        <f>BZ905/BZ871</f>
        <v>#REF!</v>
      </c>
      <c r="CB905" s="60"/>
      <c r="CC905" s="122" t="e">
        <f t="shared" ref="CC905:CN905" si="2969">CC904*$BG905</f>
        <v>#REF!</v>
      </c>
      <c r="CD905" s="122" t="e">
        <f t="shared" si="2969"/>
        <v>#REF!</v>
      </c>
      <c r="CE905" s="122" t="e">
        <f t="shared" si="2969"/>
        <v>#REF!</v>
      </c>
      <c r="CF905" s="122" t="e">
        <f t="shared" si="2969"/>
        <v>#REF!</v>
      </c>
      <c r="CG905" s="122" t="e">
        <f t="shared" si="2969"/>
        <v>#REF!</v>
      </c>
      <c r="CH905" s="122" t="e">
        <f t="shared" si="2969"/>
        <v>#REF!</v>
      </c>
      <c r="CI905" s="122" t="e">
        <f t="shared" si="2969"/>
        <v>#REF!</v>
      </c>
      <c r="CJ905" s="122" t="e">
        <f t="shared" si="2969"/>
        <v>#REF!</v>
      </c>
      <c r="CK905" s="122" t="e">
        <f t="shared" si="2969"/>
        <v>#REF!</v>
      </c>
      <c r="CL905" s="122" t="e">
        <f t="shared" si="2969"/>
        <v>#REF!</v>
      </c>
      <c r="CM905" s="122" t="e">
        <f t="shared" si="2969"/>
        <v>#REF!</v>
      </c>
      <c r="CN905" s="122" t="e">
        <f t="shared" si="2969"/>
        <v>#REF!</v>
      </c>
      <c r="CO905" s="89"/>
      <c r="CP905" s="124" t="e">
        <f t="shared" si="2916"/>
        <v>#REF!</v>
      </c>
      <c r="CQ905" s="90" t="e">
        <f>CP905/CP871</f>
        <v>#REF!</v>
      </c>
    </row>
    <row r="906" spans="1:95" ht="10.5" customHeight="1" outlineLevel="1" x14ac:dyDescent="0.25">
      <c r="A906" s="70" t="str">
        <f t="shared" si="2955"/>
        <v>Despesa13º salário</v>
      </c>
      <c r="B906" s="114" t="s">
        <v>53</v>
      </c>
      <c r="C906" s="78" t="s">
        <v>110</v>
      </c>
      <c r="D906" s="89" t="s">
        <v>110</v>
      </c>
      <c r="E906" s="89" t="e">
        <f>D869</f>
        <v>#REF!</v>
      </c>
      <c r="F906" s="89"/>
      <c r="G906" s="90">
        <v>0</v>
      </c>
      <c r="H906" s="89"/>
      <c r="I906" s="122">
        <v>0</v>
      </c>
      <c r="J906" s="122">
        <v>0</v>
      </c>
      <c r="K906" s="122">
        <v>0</v>
      </c>
      <c r="L906" s="122">
        <v>0</v>
      </c>
      <c r="M906" s="122">
        <v>0</v>
      </c>
      <c r="N906" s="122">
        <v>0</v>
      </c>
      <c r="O906" s="122">
        <v>0</v>
      </c>
      <c r="P906" s="122">
        <v>0</v>
      </c>
      <c r="Q906" s="122">
        <v>0</v>
      </c>
      <c r="R906" s="122">
        <v>0</v>
      </c>
      <c r="S906" s="122">
        <v>0</v>
      </c>
      <c r="T906" s="122">
        <v>0</v>
      </c>
      <c r="U906" s="89"/>
      <c r="V906" s="124">
        <f t="shared" si="2908"/>
        <v>0</v>
      </c>
      <c r="W906" s="90" t="e">
        <f>V906/V871</f>
        <v>#REF!</v>
      </c>
      <c r="X906" s="60"/>
      <c r="Y906" s="122">
        <v>0</v>
      </c>
      <c r="Z906" s="122">
        <v>0</v>
      </c>
      <c r="AA906" s="122">
        <v>0</v>
      </c>
      <c r="AB906" s="122">
        <v>0</v>
      </c>
      <c r="AC906" s="122">
        <v>0</v>
      </c>
      <c r="AD906" s="122">
        <v>0</v>
      </c>
      <c r="AE906" s="122" t="e">
        <f t="shared" ref="AE906:AJ906" si="2970">AE904*$BG906</f>
        <v>#REF!</v>
      </c>
      <c r="AF906" s="122" t="e">
        <f t="shared" si="2970"/>
        <v>#REF!</v>
      </c>
      <c r="AG906" s="122" t="e">
        <f t="shared" si="2970"/>
        <v>#REF!</v>
      </c>
      <c r="AH906" s="122" t="e">
        <f t="shared" si="2970"/>
        <v>#REF!</v>
      </c>
      <c r="AI906" s="122" t="e">
        <f t="shared" si="2970"/>
        <v>#REF!</v>
      </c>
      <c r="AJ906" s="122" t="e">
        <f t="shared" si="2970"/>
        <v>#REF!</v>
      </c>
      <c r="AK906" s="89"/>
      <c r="AL906" s="124" t="e">
        <f t="shared" si="2910"/>
        <v>#REF!</v>
      </c>
      <c r="AM906" s="90" t="e">
        <f>AL906/AL871</f>
        <v>#REF!</v>
      </c>
      <c r="AN906" s="60" t="e">
        <f>D869&amp;D906</f>
        <v>#REF!</v>
      </c>
      <c r="AO906" s="122" t="e">
        <f t="shared" ref="AO906:AZ906" si="2971">AO904*$BG906</f>
        <v>#REF!</v>
      </c>
      <c r="AP906" s="122" t="e">
        <f t="shared" si="2971"/>
        <v>#REF!</v>
      </c>
      <c r="AQ906" s="122" t="e">
        <f t="shared" si="2971"/>
        <v>#REF!</v>
      </c>
      <c r="AR906" s="122" t="e">
        <f t="shared" si="2971"/>
        <v>#REF!</v>
      </c>
      <c r="AS906" s="122" t="e">
        <f t="shared" si="2971"/>
        <v>#REF!</v>
      </c>
      <c r="AT906" s="122" t="e">
        <f t="shared" si="2971"/>
        <v>#REF!</v>
      </c>
      <c r="AU906" s="122" t="e">
        <f t="shared" si="2971"/>
        <v>#REF!</v>
      </c>
      <c r="AV906" s="122" t="e">
        <f t="shared" si="2971"/>
        <v>#REF!</v>
      </c>
      <c r="AW906" s="122" t="e">
        <f t="shared" si="2971"/>
        <v>#REF!</v>
      </c>
      <c r="AX906" s="122" t="e">
        <f t="shared" si="2971"/>
        <v>#REF!</v>
      </c>
      <c r="AY906" s="122" t="e">
        <f t="shared" si="2971"/>
        <v>#REF!</v>
      </c>
      <c r="AZ906" s="122" t="e">
        <f t="shared" si="2971"/>
        <v>#REF!</v>
      </c>
      <c r="BA906" s="89"/>
      <c r="BB906" s="124" t="e">
        <f t="shared" si="2912"/>
        <v>#REF!</v>
      </c>
      <c r="BC906" s="90" t="e">
        <f>BB906/BB871</f>
        <v>#REF!</v>
      </c>
      <c r="BD906" s="60"/>
      <c r="BE906" s="122">
        <f t="shared" si="2966"/>
        <v>0</v>
      </c>
      <c r="BF906" s="125">
        <f t="shared" si="2966"/>
        <v>0</v>
      </c>
      <c r="BG906" s="131">
        <f t="shared" si="2966"/>
        <v>8.3333333333333329E-2</v>
      </c>
      <c r="BH906" s="127" t="e">
        <f>BH871</f>
        <v>#REF!</v>
      </c>
      <c r="BI906" s="128">
        <f t="shared" si="2967"/>
        <v>0</v>
      </c>
      <c r="BJ906" s="126">
        <f t="shared" si="2967"/>
        <v>0</v>
      </c>
      <c r="BK906" s="127">
        <f t="shared" si="2967"/>
        <v>0</v>
      </c>
      <c r="BL906" s="60"/>
      <c r="BM906" s="122" t="e">
        <f t="shared" ref="BM906:BX906" si="2972">BM904*$BG906</f>
        <v>#REF!</v>
      </c>
      <c r="BN906" s="122" t="e">
        <f t="shared" si="2972"/>
        <v>#REF!</v>
      </c>
      <c r="BO906" s="122" t="e">
        <f t="shared" si="2972"/>
        <v>#REF!</v>
      </c>
      <c r="BP906" s="122" t="e">
        <f t="shared" si="2972"/>
        <v>#REF!</v>
      </c>
      <c r="BQ906" s="122" t="e">
        <f t="shared" si="2972"/>
        <v>#REF!</v>
      </c>
      <c r="BR906" s="122" t="e">
        <f t="shared" si="2972"/>
        <v>#REF!</v>
      </c>
      <c r="BS906" s="122" t="e">
        <f t="shared" si="2972"/>
        <v>#REF!</v>
      </c>
      <c r="BT906" s="122" t="e">
        <f t="shared" si="2972"/>
        <v>#REF!</v>
      </c>
      <c r="BU906" s="122" t="e">
        <f t="shared" si="2972"/>
        <v>#REF!</v>
      </c>
      <c r="BV906" s="122" t="e">
        <f t="shared" si="2972"/>
        <v>#REF!</v>
      </c>
      <c r="BW906" s="122" t="e">
        <f t="shared" si="2972"/>
        <v>#REF!</v>
      </c>
      <c r="BX906" s="122" t="e">
        <f t="shared" si="2972"/>
        <v>#REF!</v>
      </c>
      <c r="BY906" s="89"/>
      <c r="BZ906" s="124" t="e">
        <f t="shared" si="2914"/>
        <v>#REF!</v>
      </c>
      <c r="CA906" s="90" t="e">
        <f>BZ906/BZ871</f>
        <v>#REF!</v>
      </c>
      <c r="CB906" s="60"/>
      <c r="CC906" s="122" t="e">
        <f t="shared" ref="CC906:CN906" si="2973">CC904*$BG906</f>
        <v>#REF!</v>
      </c>
      <c r="CD906" s="122" t="e">
        <f t="shared" si="2973"/>
        <v>#REF!</v>
      </c>
      <c r="CE906" s="122" t="e">
        <f t="shared" si="2973"/>
        <v>#REF!</v>
      </c>
      <c r="CF906" s="122" t="e">
        <f t="shared" si="2973"/>
        <v>#REF!</v>
      </c>
      <c r="CG906" s="122" t="e">
        <f t="shared" si="2973"/>
        <v>#REF!</v>
      </c>
      <c r="CH906" s="122" t="e">
        <f t="shared" si="2973"/>
        <v>#REF!</v>
      </c>
      <c r="CI906" s="122" t="e">
        <f t="shared" si="2973"/>
        <v>#REF!</v>
      </c>
      <c r="CJ906" s="122" t="e">
        <f t="shared" si="2973"/>
        <v>#REF!</v>
      </c>
      <c r="CK906" s="122" t="e">
        <f t="shared" si="2973"/>
        <v>#REF!</v>
      </c>
      <c r="CL906" s="122" t="e">
        <f t="shared" si="2973"/>
        <v>#REF!</v>
      </c>
      <c r="CM906" s="122" t="e">
        <f t="shared" si="2973"/>
        <v>#REF!</v>
      </c>
      <c r="CN906" s="122" t="e">
        <f t="shared" si="2973"/>
        <v>#REF!</v>
      </c>
      <c r="CO906" s="89"/>
      <c r="CP906" s="124" t="e">
        <f t="shared" si="2916"/>
        <v>#REF!</v>
      </c>
      <c r="CQ906" s="90" t="e">
        <f>CP906/CP871</f>
        <v>#REF!</v>
      </c>
    </row>
    <row r="907" spans="1:95" ht="10.5" customHeight="1" outlineLevel="1" x14ac:dyDescent="0.25">
      <c r="A907" s="70" t="str">
        <f t="shared" si="2955"/>
        <v>DespesaEncargos</v>
      </c>
      <c r="B907" s="114" t="s">
        <v>53</v>
      </c>
      <c r="C907" s="78" t="s">
        <v>270</v>
      </c>
      <c r="D907" s="89" t="s">
        <v>111</v>
      </c>
      <c r="E907" s="89" t="e">
        <f>D869</f>
        <v>#REF!</v>
      </c>
      <c r="F907" s="89"/>
      <c r="G907" s="90">
        <v>-2.2443045611408079E-2</v>
      </c>
      <c r="H907" s="89"/>
      <c r="I907" s="122">
        <v>0</v>
      </c>
      <c r="J907" s="122">
        <v>0</v>
      </c>
      <c r="K907" s="122">
        <v>0</v>
      </c>
      <c r="L907" s="122">
        <v>0</v>
      </c>
      <c r="M907" s="122">
        <v>0</v>
      </c>
      <c r="N907" s="122">
        <v>0</v>
      </c>
      <c r="O907" s="122">
        <v>0</v>
      </c>
      <c r="P907" s="122">
        <v>0</v>
      </c>
      <c r="Q907" s="122">
        <v>0</v>
      </c>
      <c r="R907" s="122">
        <v>0</v>
      </c>
      <c r="S907" s="122">
        <v>0</v>
      </c>
      <c r="T907" s="122">
        <v>0</v>
      </c>
      <c r="U907" s="89"/>
      <c r="V907" s="124">
        <f t="shared" si="2908"/>
        <v>0</v>
      </c>
      <c r="W907" s="90" t="e">
        <f>V907/V871</f>
        <v>#REF!</v>
      </c>
      <c r="X907" s="60"/>
      <c r="Y907" s="122">
        <v>0</v>
      </c>
      <c r="Z907" s="122">
        <v>0</v>
      </c>
      <c r="AA907" s="122">
        <v>0</v>
      </c>
      <c r="AB907" s="122">
        <v>0</v>
      </c>
      <c r="AC907" s="122">
        <v>0</v>
      </c>
      <c r="AD907" s="122">
        <v>0</v>
      </c>
      <c r="AE907" s="122" t="e">
        <f t="shared" ref="AE907:AJ907" si="2974">SUM(AE904:AE906)*$BG907</f>
        <v>#REF!</v>
      </c>
      <c r="AF907" s="122" t="e">
        <f t="shared" si="2974"/>
        <v>#REF!</v>
      </c>
      <c r="AG907" s="122" t="e">
        <f t="shared" si="2974"/>
        <v>#REF!</v>
      </c>
      <c r="AH907" s="122" t="e">
        <f t="shared" si="2974"/>
        <v>#REF!</v>
      </c>
      <c r="AI907" s="122" t="e">
        <f t="shared" si="2974"/>
        <v>#REF!</v>
      </c>
      <c r="AJ907" s="122" t="e">
        <f t="shared" si="2974"/>
        <v>#REF!</v>
      </c>
      <c r="AK907" s="89"/>
      <c r="AL907" s="124" t="e">
        <f t="shared" si="2910"/>
        <v>#REF!</v>
      </c>
      <c r="AM907" s="90" t="e">
        <f>AL907/AL871</f>
        <v>#REF!</v>
      </c>
      <c r="AN907" s="60" t="e">
        <f>D869&amp;D907</f>
        <v>#REF!</v>
      </c>
      <c r="AO907" s="122" t="e">
        <f t="shared" ref="AO907:AZ907" si="2975">SUM(AO904:AO906)*$BG907</f>
        <v>#REF!</v>
      </c>
      <c r="AP907" s="122" t="e">
        <f t="shared" si="2975"/>
        <v>#REF!</v>
      </c>
      <c r="AQ907" s="122" t="e">
        <f t="shared" si="2975"/>
        <v>#REF!</v>
      </c>
      <c r="AR907" s="122" t="e">
        <f t="shared" si="2975"/>
        <v>#REF!</v>
      </c>
      <c r="AS907" s="122" t="e">
        <f t="shared" si="2975"/>
        <v>#REF!</v>
      </c>
      <c r="AT907" s="122" t="e">
        <f t="shared" si="2975"/>
        <v>#REF!</v>
      </c>
      <c r="AU907" s="122" t="e">
        <f t="shared" si="2975"/>
        <v>#REF!</v>
      </c>
      <c r="AV907" s="122" t="e">
        <f t="shared" si="2975"/>
        <v>#REF!</v>
      </c>
      <c r="AW907" s="122" t="e">
        <f t="shared" si="2975"/>
        <v>#REF!</v>
      </c>
      <c r="AX907" s="122" t="e">
        <f t="shared" si="2975"/>
        <v>#REF!</v>
      </c>
      <c r="AY907" s="122" t="e">
        <f t="shared" si="2975"/>
        <v>#REF!</v>
      </c>
      <c r="AZ907" s="122" t="e">
        <f t="shared" si="2975"/>
        <v>#REF!</v>
      </c>
      <c r="BA907" s="89"/>
      <c r="BB907" s="124" t="e">
        <f t="shared" si="2912"/>
        <v>#REF!</v>
      </c>
      <c r="BC907" s="90" t="e">
        <f>BB907/BB871</f>
        <v>#REF!</v>
      </c>
      <c r="BD907" s="60"/>
      <c r="BE907" s="122" t="str">
        <f t="shared" si="2966"/>
        <v>INSS + FGTS</v>
      </c>
      <c r="BF907" s="125">
        <f t="shared" si="2966"/>
        <v>0</v>
      </c>
      <c r="BG907" s="131">
        <f t="shared" si="2966"/>
        <v>0.35800000000000004</v>
      </c>
      <c r="BH907" s="127" t="e">
        <f>BH871</f>
        <v>#REF!</v>
      </c>
      <c r="BI907" s="128">
        <f t="shared" si="2967"/>
        <v>0</v>
      </c>
      <c r="BJ907" s="126">
        <f t="shared" si="2967"/>
        <v>0</v>
      </c>
      <c r="BK907" s="127">
        <f t="shared" si="2967"/>
        <v>0</v>
      </c>
      <c r="BL907" s="60"/>
      <c r="BM907" s="122" t="e">
        <f t="shared" ref="BM907:BX907" si="2976">SUM(BM904:BM906)*$BG907</f>
        <v>#REF!</v>
      </c>
      <c r="BN907" s="122" t="e">
        <f t="shared" si="2976"/>
        <v>#REF!</v>
      </c>
      <c r="BO907" s="122" t="e">
        <f t="shared" si="2976"/>
        <v>#REF!</v>
      </c>
      <c r="BP907" s="122" t="e">
        <f t="shared" si="2976"/>
        <v>#REF!</v>
      </c>
      <c r="BQ907" s="122" t="e">
        <f t="shared" si="2976"/>
        <v>#REF!</v>
      </c>
      <c r="BR907" s="122" t="e">
        <f t="shared" si="2976"/>
        <v>#REF!</v>
      </c>
      <c r="BS907" s="122" t="e">
        <f t="shared" si="2976"/>
        <v>#REF!</v>
      </c>
      <c r="BT907" s="122" t="e">
        <f t="shared" si="2976"/>
        <v>#REF!</v>
      </c>
      <c r="BU907" s="122" t="e">
        <f t="shared" si="2976"/>
        <v>#REF!</v>
      </c>
      <c r="BV907" s="122" t="e">
        <f t="shared" si="2976"/>
        <v>#REF!</v>
      </c>
      <c r="BW907" s="122" t="e">
        <f t="shared" si="2976"/>
        <v>#REF!</v>
      </c>
      <c r="BX907" s="122" t="e">
        <f t="shared" si="2976"/>
        <v>#REF!</v>
      </c>
      <c r="BY907" s="89"/>
      <c r="BZ907" s="124" t="e">
        <f t="shared" si="2914"/>
        <v>#REF!</v>
      </c>
      <c r="CA907" s="90" t="e">
        <f>BZ907/BZ871</f>
        <v>#REF!</v>
      </c>
      <c r="CB907" s="60"/>
      <c r="CC907" s="122" t="e">
        <f t="shared" ref="CC907:CN907" si="2977">SUM(CC904:CC906)*$BG907</f>
        <v>#REF!</v>
      </c>
      <c r="CD907" s="122" t="e">
        <f t="shared" si="2977"/>
        <v>#REF!</v>
      </c>
      <c r="CE907" s="122" t="e">
        <f t="shared" si="2977"/>
        <v>#REF!</v>
      </c>
      <c r="CF907" s="122" t="e">
        <f t="shared" si="2977"/>
        <v>#REF!</v>
      </c>
      <c r="CG907" s="122" t="e">
        <f t="shared" si="2977"/>
        <v>#REF!</v>
      </c>
      <c r="CH907" s="122" t="e">
        <f t="shared" si="2977"/>
        <v>#REF!</v>
      </c>
      <c r="CI907" s="122" t="e">
        <f t="shared" si="2977"/>
        <v>#REF!</v>
      </c>
      <c r="CJ907" s="122" t="e">
        <f t="shared" si="2977"/>
        <v>#REF!</v>
      </c>
      <c r="CK907" s="122" t="e">
        <f t="shared" si="2977"/>
        <v>#REF!</v>
      </c>
      <c r="CL907" s="122" t="e">
        <f t="shared" si="2977"/>
        <v>#REF!</v>
      </c>
      <c r="CM907" s="122" t="e">
        <f t="shared" si="2977"/>
        <v>#REF!</v>
      </c>
      <c r="CN907" s="122" t="e">
        <f t="shared" si="2977"/>
        <v>#REF!</v>
      </c>
      <c r="CO907" s="89"/>
      <c r="CP907" s="124" t="e">
        <f t="shared" si="2916"/>
        <v>#REF!</v>
      </c>
      <c r="CQ907" s="90" t="e">
        <f>CP907/CP871</f>
        <v>#REF!</v>
      </c>
    </row>
    <row r="908" spans="1:95" ht="10.5" customHeight="1" outlineLevel="1" x14ac:dyDescent="0.25">
      <c r="A908" s="70" t="str">
        <f t="shared" si="2955"/>
        <v>DespesaRescisões</v>
      </c>
      <c r="B908" s="114" t="s">
        <v>53</v>
      </c>
      <c r="C908" s="78" t="s">
        <v>112</v>
      </c>
      <c r="D908" s="89" t="s">
        <v>112</v>
      </c>
      <c r="E908" s="89" t="e">
        <f>D869</f>
        <v>#REF!</v>
      </c>
      <c r="F908" s="89"/>
      <c r="G908" s="90">
        <v>-1.4817939530762681E-2</v>
      </c>
      <c r="H908" s="89"/>
      <c r="I908" s="122">
        <v>0</v>
      </c>
      <c r="J908" s="122">
        <v>0</v>
      </c>
      <c r="K908" s="122">
        <v>0</v>
      </c>
      <c r="L908" s="122">
        <v>0</v>
      </c>
      <c r="M908" s="122">
        <v>0</v>
      </c>
      <c r="N908" s="122">
        <v>0</v>
      </c>
      <c r="O908" s="122">
        <v>0</v>
      </c>
      <c r="P908" s="122">
        <v>0</v>
      </c>
      <c r="Q908" s="122">
        <v>0</v>
      </c>
      <c r="R908" s="122">
        <v>0</v>
      </c>
      <c r="S908" s="122">
        <v>0</v>
      </c>
      <c r="T908" s="122">
        <v>0</v>
      </c>
      <c r="U908" s="89"/>
      <c r="V908" s="124">
        <f t="shared" si="2908"/>
        <v>0</v>
      </c>
      <c r="W908" s="90" t="e">
        <f>V908/V871</f>
        <v>#REF!</v>
      </c>
      <c r="X908" s="60"/>
      <c r="Y908" s="122">
        <v>0</v>
      </c>
      <c r="Z908" s="122">
        <v>0</v>
      </c>
      <c r="AA908" s="122">
        <v>0</v>
      </c>
      <c r="AB908" s="122">
        <v>0</v>
      </c>
      <c r="AC908" s="122">
        <v>0</v>
      </c>
      <c r="AD908" s="122">
        <v>0</v>
      </c>
      <c r="AE908" s="122" t="e">
        <f>((AE871*$G908*--(AND($BF908=0,$BG908=0))+$BF908+AE871*$BG908)*--(AE$3&gt;=$BH908))*(1+$BJ908*--(AE$3&gt;=$BK908))*--(IFERROR(MOD(MONTH(AE$3),$BI908),0)=0)</f>
        <v>#REF!</v>
      </c>
      <c r="AF908" s="122" t="e">
        <f>((AF871*$G908*--(AND($BF908=0,$BG908=0))+$BF908+AF871*$BG908)*--(AF$3&gt;=$BH908))*(1+$BJ908*--(AF$3&gt;=$BK908))*--(IFERROR(MOD(MONTH(AF$3),$BI908),0)=0)</f>
        <v>#REF!</v>
      </c>
      <c r="AG908" s="122" t="e">
        <f>((AG871*$G908*--(AND($BF908=0,$BG908=0))+$BF908+AG871*$BG908)*--(AG$3&gt;=$BH908))*(1+$BJ908*--(AG$3&gt;=$BK908))*--(IFERROR(MOD(MONTH(AG$3),$BI908),0)=0)</f>
        <v>#REF!</v>
      </c>
      <c r="AH908" s="122" t="e">
        <f>((AH871*$G908*--(AND($BF908=0,$BG908=0))+$BF908+AH871*$BG908)*--(AH$3&gt;=$BH908))*(1+$BJ908*--(AH$3&gt;=$BK908))*--(IFERROR(MOD(ROUND((AH$3-$BH908)/30,0),$BI908),0)=0)</f>
        <v>#REF!</v>
      </c>
      <c r="AI908" s="122" t="e">
        <f>((AI871*$G908*--(AND($BF908=0,$BG908=0))+$BF908+AI871*$BG908)*--(AI$3&gt;=$BH908))*(1+$BJ908*--(AI$3&gt;=$BK908))*--(IFERROR(MOD(ROUND((AI$3-$BH908)/30,0),$BI908),0)=0)</f>
        <v>#REF!</v>
      </c>
      <c r="AJ908" s="122" t="e">
        <f>((AJ871*$G908*--(AND($BF908=0,$BG908=0))+$BF908+AJ871*$BG908)*--(AJ$3&gt;=$BH908))*(1+$BJ908*--(AJ$3&gt;=$BK908))*--(IFERROR(MOD(ROUND((AJ$3-$BH908)/30,0),$BI908),0)=0)</f>
        <v>#REF!</v>
      </c>
      <c r="AK908" s="89"/>
      <c r="AL908" s="124" t="e">
        <f t="shared" si="2910"/>
        <v>#REF!</v>
      </c>
      <c r="AM908" s="90" t="e">
        <f>AL908/AL871</f>
        <v>#REF!</v>
      </c>
      <c r="AN908" s="60" t="e">
        <f>D869&amp;D908</f>
        <v>#REF!</v>
      </c>
      <c r="AO908" s="122" t="e">
        <f t="shared" ref="AO908:AZ908" si="2978">((AO871*$G908*--(AND($BF908=0,$BG908=0))+$BF908+AO871*$BG908)*--(AO$3&gt;=$BH908))*(1+$BJ908*--(AO$3&gt;=$BK908))*--(IFERROR(MOD(ROUND((AO$3-$BH908)/30,0),$BI908),0)=0)</f>
        <v>#REF!</v>
      </c>
      <c r="AP908" s="122" t="e">
        <f t="shared" si="2978"/>
        <v>#REF!</v>
      </c>
      <c r="AQ908" s="122" t="e">
        <f t="shared" si="2978"/>
        <v>#REF!</v>
      </c>
      <c r="AR908" s="122" t="e">
        <f t="shared" si="2978"/>
        <v>#REF!</v>
      </c>
      <c r="AS908" s="122" t="e">
        <f t="shared" si="2978"/>
        <v>#REF!</v>
      </c>
      <c r="AT908" s="122" t="e">
        <f t="shared" si="2978"/>
        <v>#REF!</v>
      </c>
      <c r="AU908" s="122" t="e">
        <f t="shared" si="2978"/>
        <v>#REF!</v>
      </c>
      <c r="AV908" s="122" t="e">
        <f t="shared" si="2978"/>
        <v>#REF!</v>
      </c>
      <c r="AW908" s="122" t="e">
        <f t="shared" si="2978"/>
        <v>#REF!</v>
      </c>
      <c r="AX908" s="122" t="e">
        <f t="shared" si="2978"/>
        <v>#REF!</v>
      </c>
      <c r="AY908" s="122" t="e">
        <f t="shared" si="2978"/>
        <v>#REF!</v>
      </c>
      <c r="AZ908" s="122" t="e">
        <f t="shared" si="2978"/>
        <v>#REF!</v>
      </c>
      <c r="BA908" s="89"/>
      <c r="BB908" s="124" t="e">
        <f t="shared" si="2912"/>
        <v>#REF!</v>
      </c>
      <c r="BC908" s="90" t="e">
        <f>BB908/BB871</f>
        <v>#REF!</v>
      </c>
      <c r="BD908" s="60"/>
      <c r="BE908" s="122" t="str">
        <f t="shared" si="2966"/>
        <v>Previsão</v>
      </c>
      <c r="BF908" s="125">
        <f t="shared" si="2966"/>
        <v>0</v>
      </c>
      <c r="BG908" s="126">
        <f t="shared" si="2966"/>
        <v>0</v>
      </c>
      <c r="BH908" s="127" t="e">
        <f>EDATE(BH871,6)</f>
        <v>#REF!</v>
      </c>
      <c r="BI908" s="128">
        <f t="shared" si="2967"/>
        <v>6</v>
      </c>
      <c r="BJ908" s="126">
        <f t="shared" si="2967"/>
        <v>0</v>
      </c>
      <c r="BK908" s="127">
        <f t="shared" si="2967"/>
        <v>0</v>
      </c>
      <c r="BL908" s="60"/>
      <c r="BM908" s="122" t="e">
        <f t="shared" ref="BM908:BX908" si="2979">((BM871*$G908*--(AND($BF908=0,$BG908=0))+$BF908+BM871*$BG908)*--(BM$3&gt;=$BH908))*(1+$BJ908*--(BM$3&gt;=$BK908))*--(IFERROR(MOD(ROUND((BM$3-$BH908)/30,0),$BI908),0)=0)</f>
        <v>#REF!</v>
      </c>
      <c r="BN908" s="122" t="e">
        <f t="shared" si="2979"/>
        <v>#REF!</v>
      </c>
      <c r="BO908" s="122" t="e">
        <f t="shared" si="2979"/>
        <v>#REF!</v>
      </c>
      <c r="BP908" s="122" t="e">
        <f t="shared" si="2979"/>
        <v>#REF!</v>
      </c>
      <c r="BQ908" s="122" t="e">
        <f t="shared" si="2979"/>
        <v>#REF!</v>
      </c>
      <c r="BR908" s="122" t="e">
        <f t="shared" si="2979"/>
        <v>#REF!</v>
      </c>
      <c r="BS908" s="122" t="e">
        <f t="shared" si="2979"/>
        <v>#REF!</v>
      </c>
      <c r="BT908" s="122" t="e">
        <f t="shared" si="2979"/>
        <v>#REF!</v>
      </c>
      <c r="BU908" s="122" t="e">
        <f t="shared" si="2979"/>
        <v>#REF!</v>
      </c>
      <c r="BV908" s="122" t="e">
        <f t="shared" si="2979"/>
        <v>#REF!</v>
      </c>
      <c r="BW908" s="122" t="e">
        <f t="shared" si="2979"/>
        <v>#REF!</v>
      </c>
      <c r="BX908" s="122" t="e">
        <f t="shared" si="2979"/>
        <v>#REF!</v>
      </c>
      <c r="BY908" s="89"/>
      <c r="BZ908" s="124" t="e">
        <f t="shared" si="2914"/>
        <v>#REF!</v>
      </c>
      <c r="CA908" s="90" t="e">
        <f>BZ908/BZ871</f>
        <v>#REF!</v>
      </c>
      <c r="CB908" s="60"/>
      <c r="CC908" s="122" t="e">
        <f t="shared" ref="CC908:CN908" si="2980">((CC871*$G908*--(AND($BF908=0,$BG908=0))+$BF908+CC871*$BG908)*--(CC$3&gt;=$BH908))*(1+$BJ908*--(CC$3&gt;=$BK908))*--(IFERROR(MOD(ROUND((CC$3-$BH908)/30,0),$BI908),0)=0)</f>
        <v>#REF!</v>
      </c>
      <c r="CD908" s="122" t="e">
        <f t="shared" si="2980"/>
        <v>#REF!</v>
      </c>
      <c r="CE908" s="122" t="e">
        <f t="shared" si="2980"/>
        <v>#REF!</v>
      </c>
      <c r="CF908" s="122" t="e">
        <f t="shared" si="2980"/>
        <v>#REF!</v>
      </c>
      <c r="CG908" s="122" t="e">
        <f t="shared" si="2980"/>
        <v>#REF!</v>
      </c>
      <c r="CH908" s="122" t="e">
        <f t="shared" si="2980"/>
        <v>#REF!</v>
      </c>
      <c r="CI908" s="122" t="e">
        <f t="shared" si="2980"/>
        <v>#REF!</v>
      </c>
      <c r="CJ908" s="122" t="e">
        <f t="shared" si="2980"/>
        <v>#REF!</v>
      </c>
      <c r="CK908" s="122" t="e">
        <f t="shared" si="2980"/>
        <v>#REF!</v>
      </c>
      <c r="CL908" s="122" t="e">
        <f t="shared" si="2980"/>
        <v>#REF!</v>
      </c>
      <c r="CM908" s="122" t="e">
        <f t="shared" si="2980"/>
        <v>#REF!</v>
      </c>
      <c r="CN908" s="122" t="e">
        <f t="shared" si="2980"/>
        <v>#REF!</v>
      </c>
      <c r="CO908" s="89"/>
      <c r="CP908" s="124" t="e">
        <f t="shared" si="2916"/>
        <v>#REF!</v>
      </c>
      <c r="CQ908" s="90" t="e">
        <f>CP908/CP871</f>
        <v>#REF!</v>
      </c>
    </row>
    <row r="909" spans="1:95" ht="10.5" customHeight="1" outlineLevel="1" x14ac:dyDescent="0.25">
      <c r="A909" s="70" t="str">
        <f t="shared" si="2955"/>
        <v>DespesaBenefícios</v>
      </c>
      <c r="B909" s="114" t="s">
        <v>53</v>
      </c>
      <c r="C909" s="78" t="s">
        <v>273</v>
      </c>
      <c r="D909" s="89" t="s">
        <v>113</v>
      </c>
      <c r="E909" s="89" t="e">
        <f>D869</f>
        <v>#REF!</v>
      </c>
      <c r="F909" s="89"/>
      <c r="G909" s="90">
        <v>-6.5484069127455968E-2</v>
      </c>
      <c r="H909" s="89"/>
      <c r="I909" s="122">
        <v>0</v>
      </c>
      <c r="J909" s="122">
        <v>0</v>
      </c>
      <c r="K909" s="122">
        <v>0</v>
      </c>
      <c r="L909" s="122">
        <v>0</v>
      </c>
      <c r="M909" s="122">
        <v>0</v>
      </c>
      <c r="N909" s="122">
        <v>0</v>
      </c>
      <c r="O909" s="122">
        <v>0</v>
      </c>
      <c r="P909" s="122">
        <v>0</v>
      </c>
      <c r="Q909" s="122">
        <v>0</v>
      </c>
      <c r="R909" s="122">
        <v>0</v>
      </c>
      <c r="S909" s="122">
        <v>0</v>
      </c>
      <c r="T909" s="122">
        <v>0</v>
      </c>
      <c r="U909" s="89"/>
      <c r="V909" s="124">
        <f t="shared" si="2908"/>
        <v>0</v>
      </c>
      <c r="W909" s="90" t="e">
        <f>V909/V871</f>
        <v>#REF!</v>
      </c>
      <c r="X909" s="60"/>
      <c r="Y909" s="122">
        <v>0</v>
      </c>
      <c r="Z909" s="122">
        <v>0</v>
      </c>
      <c r="AA909" s="122">
        <v>0</v>
      </c>
      <c r="AB909" s="122">
        <v>0</v>
      </c>
      <c r="AC909" s="122">
        <v>0</v>
      </c>
      <c r="AD909" s="122">
        <v>0</v>
      </c>
      <c r="AE909" s="122" t="e">
        <f t="shared" ref="AE909:AJ909" si="2981">((AE871*$G909*--(AND($BF909=0,$BG909=0))+$BF909+AE871*$BG909)*--(AE$3&gt;=$BH909))*(1+$BJ909*--(AE$3&gt;=$BK909))*--(IFERROR(MOD(MONTH(AE$3),$BI909),0)=0)</f>
        <v>#REF!</v>
      </c>
      <c r="AF909" s="122" t="e">
        <f t="shared" si="2981"/>
        <v>#REF!</v>
      </c>
      <c r="AG909" s="122" t="e">
        <f t="shared" si="2981"/>
        <v>#REF!</v>
      </c>
      <c r="AH909" s="122" t="e">
        <f t="shared" si="2981"/>
        <v>#REF!</v>
      </c>
      <c r="AI909" s="122" t="e">
        <f t="shared" si="2981"/>
        <v>#REF!</v>
      </c>
      <c r="AJ909" s="122" t="e">
        <f t="shared" si="2981"/>
        <v>#REF!</v>
      </c>
      <c r="AK909" s="89"/>
      <c r="AL909" s="124" t="e">
        <f t="shared" si="2910"/>
        <v>#REF!</v>
      </c>
      <c r="AM909" s="90" t="e">
        <f>AL909/AL871</f>
        <v>#REF!</v>
      </c>
      <c r="AN909" s="60" t="e">
        <f>D869&amp;D909</f>
        <v>#REF!</v>
      </c>
      <c r="AO909" s="122" t="e">
        <f t="shared" ref="AO909:AZ909" si="2982">((AO871*$G909*--(AND($BF909=0,$BG909=0))+$BF909+AO871*$BG909)*--(AO$3&gt;=$BH909))*(1+$BJ909*--(AO$3&gt;=$BK909))*--(IFERROR(MOD(MONTH(AO$3),$BI909),0)=0)</f>
        <v>#REF!</v>
      </c>
      <c r="AP909" s="122" t="e">
        <f t="shared" si="2982"/>
        <v>#REF!</v>
      </c>
      <c r="AQ909" s="122" t="e">
        <f t="shared" si="2982"/>
        <v>#REF!</v>
      </c>
      <c r="AR909" s="122" t="e">
        <f t="shared" si="2982"/>
        <v>#REF!</v>
      </c>
      <c r="AS909" s="122" t="e">
        <f t="shared" si="2982"/>
        <v>#REF!</v>
      </c>
      <c r="AT909" s="122" t="e">
        <f t="shared" si="2982"/>
        <v>#REF!</v>
      </c>
      <c r="AU909" s="122" t="e">
        <f t="shared" si="2982"/>
        <v>#REF!</v>
      </c>
      <c r="AV909" s="122" t="e">
        <f t="shared" si="2982"/>
        <v>#REF!</v>
      </c>
      <c r="AW909" s="122" t="e">
        <f t="shared" si="2982"/>
        <v>#REF!</v>
      </c>
      <c r="AX909" s="122" t="e">
        <f t="shared" si="2982"/>
        <v>#REF!</v>
      </c>
      <c r="AY909" s="122" t="e">
        <f t="shared" si="2982"/>
        <v>#REF!</v>
      </c>
      <c r="AZ909" s="122" t="e">
        <f t="shared" si="2982"/>
        <v>#REF!</v>
      </c>
      <c r="BA909" s="89"/>
      <c r="BB909" s="124" t="e">
        <f t="shared" si="2912"/>
        <v>#REF!</v>
      </c>
      <c r="BC909" s="90" t="e">
        <f>BB909/BB871</f>
        <v>#REF!</v>
      </c>
      <c r="BD909" s="60"/>
      <c r="BE909" s="122" t="str">
        <f t="shared" si="2966"/>
        <v>Assist médica + VR + VT</v>
      </c>
      <c r="BF909" s="125">
        <f t="shared" si="2966"/>
        <v>-6812.3159999999998</v>
      </c>
      <c r="BG909" s="126">
        <f t="shared" si="2966"/>
        <v>0</v>
      </c>
      <c r="BH909" s="127" t="e">
        <f>BH871</f>
        <v>#REF!</v>
      </c>
      <c r="BI909" s="128">
        <f t="shared" si="2967"/>
        <v>0</v>
      </c>
      <c r="BJ909" s="126">
        <f t="shared" si="2967"/>
        <v>0</v>
      </c>
      <c r="BK909" s="127">
        <f t="shared" si="2967"/>
        <v>0</v>
      </c>
      <c r="BL909" s="60"/>
      <c r="BM909" s="122" t="e">
        <f t="shared" ref="BM909:BX909" si="2983">((BM871*$G909*--(AND($BF909=0,$BG909=0))+$BF909+BM871*$BG909)*--(BM$3&gt;=$BH909))*(1+$BJ909*--(BM$3&gt;=$BK909))*--(IFERROR(MOD(MONTH(BM$3),$BI909),0)=0)</f>
        <v>#REF!</v>
      </c>
      <c r="BN909" s="122" t="e">
        <f t="shared" si="2983"/>
        <v>#REF!</v>
      </c>
      <c r="BO909" s="122" t="e">
        <f t="shared" si="2983"/>
        <v>#REF!</v>
      </c>
      <c r="BP909" s="122" t="e">
        <f t="shared" si="2983"/>
        <v>#REF!</v>
      </c>
      <c r="BQ909" s="122" t="e">
        <f t="shared" si="2983"/>
        <v>#REF!</v>
      </c>
      <c r="BR909" s="122" t="e">
        <f t="shared" si="2983"/>
        <v>#REF!</v>
      </c>
      <c r="BS909" s="122" t="e">
        <f t="shared" si="2983"/>
        <v>#REF!</v>
      </c>
      <c r="BT909" s="122" t="e">
        <f t="shared" si="2983"/>
        <v>#REF!</v>
      </c>
      <c r="BU909" s="122" t="e">
        <f t="shared" si="2983"/>
        <v>#REF!</v>
      </c>
      <c r="BV909" s="122" t="e">
        <f t="shared" si="2983"/>
        <v>#REF!</v>
      </c>
      <c r="BW909" s="122" t="e">
        <f t="shared" si="2983"/>
        <v>#REF!</v>
      </c>
      <c r="BX909" s="122" t="e">
        <f t="shared" si="2983"/>
        <v>#REF!</v>
      </c>
      <c r="BY909" s="89"/>
      <c r="BZ909" s="124" t="e">
        <f t="shared" si="2914"/>
        <v>#REF!</v>
      </c>
      <c r="CA909" s="90" t="e">
        <f>BZ909/BZ871</f>
        <v>#REF!</v>
      </c>
      <c r="CB909" s="60"/>
      <c r="CC909" s="122" t="e">
        <f t="shared" ref="CC909:CN909" si="2984">((CC871*$G909*--(AND($BF909=0,$BG909=0))+$BF909+CC871*$BG909)*--(CC$3&gt;=$BH909))*(1+$BJ909*--(CC$3&gt;=$BK909))*--(IFERROR(MOD(MONTH(CC$3),$BI909),0)=0)</f>
        <v>#REF!</v>
      </c>
      <c r="CD909" s="122" t="e">
        <f t="shared" si="2984"/>
        <v>#REF!</v>
      </c>
      <c r="CE909" s="122" t="e">
        <f t="shared" si="2984"/>
        <v>#REF!</v>
      </c>
      <c r="CF909" s="122" t="e">
        <f t="shared" si="2984"/>
        <v>#REF!</v>
      </c>
      <c r="CG909" s="122" t="e">
        <f t="shared" si="2984"/>
        <v>#REF!</v>
      </c>
      <c r="CH909" s="122" t="e">
        <f t="shared" si="2984"/>
        <v>#REF!</v>
      </c>
      <c r="CI909" s="122" t="e">
        <f t="shared" si="2984"/>
        <v>#REF!</v>
      </c>
      <c r="CJ909" s="122" t="e">
        <f t="shared" si="2984"/>
        <v>#REF!</v>
      </c>
      <c r="CK909" s="122" t="e">
        <f t="shared" si="2984"/>
        <v>#REF!</v>
      </c>
      <c r="CL909" s="122" t="e">
        <f t="shared" si="2984"/>
        <v>#REF!</v>
      </c>
      <c r="CM909" s="122" t="e">
        <f t="shared" si="2984"/>
        <v>#REF!</v>
      </c>
      <c r="CN909" s="122" t="e">
        <f t="shared" si="2984"/>
        <v>#REF!</v>
      </c>
      <c r="CO909" s="89"/>
      <c r="CP909" s="124" t="e">
        <f t="shared" si="2916"/>
        <v>#REF!</v>
      </c>
      <c r="CQ909" s="90" t="e">
        <f>CP909/CP871</f>
        <v>#REF!</v>
      </c>
    </row>
    <row r="910" spans="1:95" ht="10.5" customHeight="1" outlineLevel="1" x14ac:dyDescent="0.25">
      <c r="A910" s="70" t="str">
        <f t="shared" si="2955"/>
        <v>DespesaComissões</v>
      </c>
      <c r="B910" s="114" t="s">
        <v>53</v>
      </c>
      <c r="C910" s="78" t="s">
        <v>114</v>
      </c>
      <c r="D910" s="89" t="s">
        <v>275</v>
      </c>
      <c r="E910" s="89" t="e">
        <f>D869</f>
        <v>#REF!</v>
      </c>
      <c r="F910" s="89"/>
      <c r="G910" s="90">
        <v>0</v>
      </c>
      <c r="H910" s="89"/>
      <c r="I910" s="122">
        <v>0</v>
      </c>
      <c r="J910" s="122">
        <v>0</v>
      </c>
      <c r="K910" s="122">
        <v>0</v>
      </c>
      <c r="L910" s="122">
        <v>0</v>
      </c>
      <c r="M910" s="122">
        <v>0</v>
      </c>
      <c r="N910" s="122">
        <v>0</v>
      </c>
      <c r="O910" s="122">
        <v>0</v>
      </c>
      <c r="P910" s="122">
        <v>0</v>
      </c>
      <c r="Q910" s="122">
        <v>0</v>
      </c>
      <c r="R910" s="122">
        <v>0</v>
      </c>
      <c r="S910" s="122">
        <v>0</v>
      </c>
      <c r="T910" s="122">
        <v>0</v>
      </c>
      <c r="U910" s="89"/>
      <c r="V910" s="124">
        <f t="shared" si="2908"/>
        <v>0</v>
      </c>
      <c r="W910" s="90" t="e">
        <f>V910/V871</f>
        <v>#REF!</v>
      </c>
      <c r="X910" s="60"/>
      <c r="Y910" s="122">
        <v>0</v>
      </c>
      <c r="Z910" s="122">
        <v>0</v>
      </c>
      <c r="AA910" s="122">
        <v>0</v>
      </c>
      <c r="AB910" s="122">
        <v>0</v>
      </c>
      <c r="AC910" s="122">
        <v>0</v>
      </c>
      <c r="AD910" s="122">
        <v>0</v>
      </c>
      <c r="AE910" s="122" t="e">
        <f t="shared" ref="AE910:AJ910" si="2985">((AE871*$G910*--(AND($BF910=0,$BG910=0))+$BF910+AE871*$BG910)*--(AE$3&gt;=$BH910))*(1+$BJ910*--(AE$3&gt;=$BK910))*--(IFERROR(MOD(MONTH(AE$3),$BI910),0)=0)</f>
        <v>#REF!</v>
      </c>
      <c r="AF910" s="122" t="e">
        <f t="shared" si="2985"/>
        <v>#REF!</v>
      </c>
      <c r="AG910" s="122" t="e">
        <f t="shared" si="2985"/>
        <v>#REF!</v>
      </c>
      <c r="AH910" s="122" t="e">
        <f t="shared" si="2985"/>
        <v>#REF!</v>
      </c>
      <c r="AI910" s="122" t="e">
        <f t="shared" si="2985"/>
        <v>#REF!</v>
      </c>
      <c r="AJ910" s="122" t="e">
        <f t="shared" si="2985"/>
        <v>#REF!</v>
      </c>
      <c r="AK910" s="89"/>
      <c r="AL910" s="124" t="e">
        <f t="shared" si="2910"/>
        <v>#REF!</v>
      </c>
      <c r="AM910" s="90" t="e">
        <f>AL910/AL871</f>
        <v>#REF!</v>
      </c>
      <c r="AN910" s="60" t="e">
        <f>D869&amp;D910</f>
        <v>#REF!</v>
      </c>
      <c r="AO910" s="122" t="e">
        <f t="shared" ref="AO910:AZ910" si="2986">((AO871*$G910*--(AND($BF910=0,$BG910=0))+$BF910+AO871*$BG910)*--(AO$3&gt;=$BH910))*(1+$BJ910*--(AO$3&gt;=$BK910))*--(IFERROR(MOD(MONTH(AO$3),$BI910),0)=0)</f>
        <v>#REF!</v>
      </c>
      <c r="AP910" s="122" t="e">
        <f t="shared" si="2986"/>
        <v>#REF!</v>
      </c>
      <c r="AQ910" s="122" t="e">
        <f t="shared" si="2986"/>
        <v>#REF!</v>
      </c>
      <c r="AR910" s="122" t="e">
        <f t="shared" si="2986"/>
        <v>#REF!</v>
      </c>
      <c r="AS910" s="122" t="e">
        <f t="shared" si="2986"/>
        <v>#REF!</v>
      </c>
      <c r="AT910" s="122" t="e">
        <f t="shared" si="2986"/>
        <v>#REF!</v>
      </c>
      <c r="AU910" s="122" t="e">
        <f t="shared" si="2986"/>
        <v>#REF!</v>
      </c>
      <c r="AV910" s="122" t="e">
        <f t="shared" si="2986"/>
        <v>#REF!</v>
      </c>
      <c r="AW910" s="122" t="e">
        <f t="shared" si="2986"/>
        <v>#REF!</v>
      </c>
      <c r="AX910" s="122" t="e">
        <f t="shared" si="2986"/>
        <v>#REF!</v>
      </c>
      <c r="AY910" s="122" t="e">
        <f t="shared" si="2986"/>
        <v>#REF!</v>
      </c>
      <c r="AZ910" s="122" t="e">
        <f t="shared" si="2986"/>
        <v>#REF!</v>
      </c>
      <c r="BA910" s="89"/>
      <c r="BB910" s="124" t="e">
        <f t="shared" si="2912"/>
        <v>#REF!</v>
      </c>
      <c r="BC910" s="90" t="e">
        <f>BB910/BB871</f>
        <v>#REF!</v>
      </c>
      <c r="BD910" s="60"/>
      <c r="BE910" s="122">
        <f t="shared" si="2966"/>
        <v>0</v>
      </c>
      <c r="BF910" s="125">
        <f t="shared" si="2966"/>
        <v>0</v>
      </c>
      <c r="BG910" s="131">
        <f t="shared" si="2966"/>
        <v>-0.05</v>
      </c>
      <c r="BH910" s="127" t="e">
        <f>BH871</f>
        <v>#REF!</v>
      </c>
      <c r="BI910" s="128">
        <f t="shared" si="2967"/>
        <v>0</v>
      </c>
      <c r="BJ910" s="126">
        <f t="shared" si="2967"/>
        <v>0</v>
      </c>
      <c r="BK910" s="127">
        <f t="shared" si="2967"/>
        <v>0</v>
      </c>
      <c r="BL910" s="60"/>
      <c r="BM910" s="122" t="e">
        <f t="shared" ref="BM910:BX910" si="2987">((BM871*$G910*--(AND($BF910=0,$BG910=0))+$BF910+BM871*$BG910)*--(BM$3&gt;=$BH910))*(1+$BJ910*--(BM$3&gt;=$BK910))*--(IFERROR(MOD(MONTH(BM$3),$BI910),0)=0)</f>
        <v>#REF!</v>
      </c>
      <c r="BN910" s="122" t="e">
        <f t="shared" si="2987"/>
        <v>#REF!</v>
      </c>
      <c r="BO910" s="122" t="e">
        <f t="shared" si="2987"/>
        <v>#REF!</v>
      </c>
      <c r="BP910" s="122" t="e">
        <f t="shared" si="2987"/>
        <v>#REF!</v>
      </c>
      <c r="BQ910" s="122" t="e">
        <f t="shared" si="2987"/>
        <v>#REF!</v>
      </c>
      <c r="BR910" s="122" t="e">
        <f t="shared" si="2987"/>
        <v>#REF!</v>
      </c>
      <c r="BS910" s="122" t="e">
        <f t="shared" si="2987"/>
        <v>#REF!</v>
      </c>
      <c r="BT910" s="122" t="e">
        <f t="shared" si="2987"/>
        <v>#REF!</v>
      </c>
      <c r="BU910" s="122" t="e">
        <f t="shared" si="2987"/>
        <v>#REF!</v>
      </c>
      <c r="BV910" s="122" t="e">
        <f t="shared" si="2987"/>
        <v>#REF!</v>
      </c>
      <c r="BW910" s="122" t="e">
        <f t="shared" si="2987"/>
        <v>#REF!</v>
      </c>
      <c r="BX910" s="122" t="e">
        <f t="shared" si="2987"/>
        <v>#REF!</v>
      </c>
      <c r="BY910" s="89"/>
      <c r="BZ910" s="124" t="e">
        <f t="shared" si="2914"/>
        <v>#REF!</v>
      </c>
      <c r="CA910" s="90" t="e">
        <f>BZ910/BZ871</f>
        <v>#REF!</v>
      </c>
      <c r="CB910" s="60"/>
      <c r="CC910" s="122" t="e">
        <f t="shared" ref="CC910:CN910" si="2988">((CC871*$G910*--(AND($BF910=0,$BG910=0))+$BF910+CC871*$BG910)*--(CC$3&gt;=$BH910))*(1+$BJ910*--(CC$3&gt;=$BK910))*--(IFERROR(MOD(MONTH(CC$3),$BI910),0)=0)</f>
        <v>#REF!</v>
      </c>
      <c r="CD910" s="122" t="e">
        <f t="shared" si="2988"/>
        <v>#REF!</v>
      </c>
      <c r="CE910" s="122" t="e">
        <f t="shared" si="2988"/>
        <v>#REF!</v>
      </c>
      <c r="CF910" s="122" t="e">
        <f t="shared" si="2988"/>
        <v>#REF!</v>
      </c>
      <c r="CG910" s="122" t="e">
        <f t="shared" si="2988"/>
        <v>#REF!</v>
      </c>
      <c r="CH910" s="122" t="e">
        <f t="shared" si="2988"/>
        <v>#REF!</v>
      </c>
      <c r="CI910" s="122" t="e">
        <f t="shared" si="2988"/>
        <v>#REF!</v>
      </c>
      <c r="CJ910" s="122" t="e">
        <f t="shared" si="2988"/>
        <v>#REF!</v>
      </c>
      <c r="CK910" s="122" t="e">
        <f t="shared" si="2988"/>
        <v>#REF!</v>
      </c>
      <c r="CL910" s="122" t="e">
        <f t="shared" si="2988"/>
        <v>#REF!</v>
      </c>
      <c r="CM910" s="122" t="e">
        <f t="shared" si="2988"/>
        <v>#REF!</v>
      </c>
      <c r="CN910" s="122" t="e">
        <f t="shared" si="2988"/>
        <v>#REF!</v>
      </c>
      <c r="CO910" s="89"/>
      <c r="CP910" s="124" t="e">
        <f t="shared" si="2916"/>
        <v>#REF!</v>
      </c>
      <c r="CQ910" s="90" t="e">
        <f>CP910/CP871</f>
        <v>#REF!</v>
      </c>
    </row>
    <row r="911" spans="1:95" ht="10.5" customHeight="1" outlineLevel="1" x14ac:dyDescent="0.25">
      <c r="A911" s="70" t="str">
        <f t="shared" si="2955"/>
        <v>DespesaOutras despesas de pessoal</v>
      </c>
      <c r="B911" s="114" t="s">
        <v>53</v>
      </c>
      <c r="C911" s="78" t="s">
        <v>276</v>
      </c>
      <c r="D911" s="89" t="s">
        <v>116</v>
      </c>
      <c r="E911" s="89" t="e">
        <f>D869</f>
        <v>#REF!</v>
      </c>
      <c r="F911" s="89"/>
      <c r="G911" s="90">
        <v>-7.0425783454351586E-3</v>
      </c>
      <c r="H911" s="89"/>
      <c r="I911" s="122">
        <v>0</v>
      </c>
      <c r="J911" s="122">
        <v>0</v>
      </c>
      <c r="K911" s="122">
        <v>0</v>
      </c>
      <c r="L911" s="122">
        <v>0</v>
      </c>
      <c r="M911" s="122">
        <v>0</v>
      </c>
      <c r="N911" s="122">
        <v>0</v>
      </c>
      <c r="O911" s="122">
        <v>0</v>
      </c>
      <c r="P911" s="122">
        <v>0</v>
      </c>
      <c r="Q911" s="122">
        <v>0</v>
      </c>
      <c r="R911" s="122">
        <v>0</v>
      </c>
      <c r="S911" s="122">
        <v>0</v>
      </c>
      <c r="T911" s="122">
        <v>0</v>
      </c>
      <c r="U911" s="89"/>
      <c r="V911" s="124">
        <f t="shared" si="2908"/>
        <v>0</v>
      </c>
      <c r="W911" s="90" t="e">
        <f>V911/V871</f>
        <v>#REF!</v>
      </c>
      <c r="X911" s="60"/>
      <c r="Y911" s="122">
        <v>0</v>
      </c>
      <c r="Z911" s="122">
        <v>0</v>
      </c>
      <c r="AA911" s="122">
        <v>0</v>
      </c>
      <c r="AB911" s="122">
        <v>0</v>
      </c>
      <c r="AC911" s="122">
        <v>0</v>
      </c>
      <c r="AD911" s="122">
        <v>0</v>
      </c>
      <c r="AE911" s="122" t="e">
        <f t="shared" ref="AE911:AJ911" si="2989">((AE871*$G911*--(AND($BF911=0,$BG911=0))+$BF911+AE871*$BG911)*--(AE$3&gt;=$BH911))*(1+$BJ911*--(AE$3&gt;=$BK911))*--(IFERROR(MOD(MONTH(AE$3),$BI911),0)=0)</f>
        <v>#REF!</v>
      </c>
      <c r="AF911" s="122" t="e">
        <f t="shared" si="2989"/>
        <v>#REF!</v>
      </c>
      <c r="AG911" s="122" t="e">
        <f t="shared" si="2989"/>
        <v>#REF!</v>
      </c>
      <c r="AH911" s="122" t="e">
        <f t="shared" si="2989"/>
        <v>#REF!</v>
      </c>
      <c r="AI911" s="122" t="e">
        <f t="shared" si="2989"/>
        <v>#REF!</v>
      </c>
      <c r="AJ911" s="122" t="e">
        <f t="shared" si="2989"/>
        <v>#REF!</v>
      </c>
      <c r="AK911" s="89"/>
      <c r="AL911" s="124" t="e">
        <f t="shared" si="2910"/>
        <v>#REF!</v>
      </c>
      <c r="AM911" s="90" t="e">
        <f>AL911/AL871</f>
        <v>#REF!</v>
      </c>
      <c r="AN911" s="60" t="e">
        <f>D869&amp;D911</f>
        <v>#REF!</v>
      </c>
      <c r="AO911" s="122" t="e">
        <f t="shared" ref="AO911:AZ911" si="2990">((AO871*$G911*--(AND($BF911=0,$BG911=0))+$BF911+AO871*$BG911)*--(AO$3&gt;=$BH911))*(1+$BJ911*--(AO$3&gt;=$BK911))*--(IFERROR(MOD(MONTH(AO$3),$BI911),0)=0)</f>
        <v>#REF!</v>
      </c>
      <c r="AP911" s="122" t="e">
        <f t="shared" si="2990"/>
        <v>#REF!</v>
      </c>
      <c r="AQ911" s="122" t="e">
        <f t="shared" si="2990"/>
        <v>#REF!</v>
      </c>
      <c r="AR911" s="122" t="e">
        <f t="shared" si="2990"/>
        <v>#REF!</v>
      </c>
      <c r="AS911" s="122" t="e">
        <f t="shared" si="2990"/>
        <v>#REF!</v>
      </c>
      <c r="AT911" s="122" t="e">
        <f t="shared" si="2990"/>
        <v>#REF!</v>
      </c>
      <c r="AU911" s="122" t="e">
        <f t="shared" si="2990"/>
        <v>#REF!</v>
      </c>
      <c r="AV911" s="122" t="e">
        <f t="shared" si="2990"/>
        <v>#REF!</v>
      </c>
      <c r="AW911" s="122" t="e">
        <f t="shared" si="2990"/>
        <v>#REF!</v>
      </c>
      <c r="AX911" s="122" t="e">
        <f t="shared" si="2990"/>
        <v>#REF!</v>
      </c>
      <c r="AY911" s="122" t="e">
        <f t="shared" si="2990"/>
        <v>#REF!</v>
      </c>
      <c r="AZ911" s="122" t="e">
        <f t="shared" si="2990"/>
        <v>#REF!</v>
      </c>
      <c r="BA911" s="89"/>
      <c r="BB911" s="124" t="e">
        <f t="shared" si="2912"/>
        <v>#REF!</v>
      </c>
      <c r="BC911" s="90" t="e">
        <f>BB911/BB871</f>
        <v>#REF!</v>
      </c>
      <c r="BD911" s="60"/>
      <c r="BE911" s="122">
        <f t="shared" si="2966"/>
        <v>0</v>
      </c>
      <c r="BF911" s="125">
        <f t="shared" si="2966"/>
        <v>0</v>
      </c>
      <c r="BG911" s="126">
        <f t="shared" si="2966"/>
        <v>0</v>
      </c>
      <c r="BH911" s="127" t="e">
        <f>BH871</f>
        <v>#REF!</v>
      </c>
      <c r="BI911" s="128">
        <f t="shared" si="2967"/>
        <v>0</v>
      </c>
      <c r="BJ911" s="126">
        <f t="shared" si="2967"/>
        <v>0</v>
      </c>
      <c r="BK911" s="127">
        <f t="shared" si="2967"/>
        <v>0</v>
      </c>
      <c r="BL911" s="60"/>
      <c r="BM911" s="122" t="e">
        <f t="shared" ref="BM911:BX911" si="2991">((BM871*$G911*--(AND($BF911=0,$BG911=0))+$BF911+BM871*$BG911)*--(BM$3&gt;=$BH911))*(1+$BJ911*--(BM$3&gt;=$BK911))*--(IFERROR(MOD(MONTH(BM$3),$BI911),0)=0)</f>
        <v>#REF!</v>
      </c>
      <c r="BN911" s="122" t="e">
        <f t="shared" si="2991"/>
        <v>#REF!</v>
      </c>
      <c r="BO911" s="122" t="e">
        <f t="shared" si="2991"/>
        <v>#REF!</v>
      </c>
      <c r="BP911" s="122" t="e">
        <f t="shared" si="2991"/>
        <v>#REF!</v>
      </c>
      <c r="BQ911" s="122" t="e">
        <f t="shared" si="2991"/>
        <v>#REF!</v>
      </c>
      <c r="BR911" s="122" t="e">
        <f t="shared" si="2991"/>
        <v>#REF!</v>
      </c>
      <c r="BS911" s="122" t="e">
        <f t="shared" si="2991"/>
        <v>#REF!</v>
      </c>
      <c r="BT911" s="122" t="e">
        <f t="shared" si="2991"/>
        <v>#REF!</v>
      </c>
      <c r="BU911" s="122" t="e">
        <f t="shared" si="2991"/>
        <v>#REF!</v>
      </c>
      <c r="BV911" s="122" t="e">
        <f t="shared" si="2991"/>
        <v>#REF!</v>
      </c>
      <c r="BW911" s="122" t="e">
        <f t="shared" si="2991"/>
        <v>#REF!</v>
      </c>
      <c r="BX911" s="122" t="e">
        <f t="shared" si="2991"/>
        <v>#REF!</v>
      </c>
      <c r="BY911" s="89"/>
      <c r="BZ911" s="124" t="e">
        <f t="shared" si="2914"/>
        <v>#REF!</v>
      </c>
      <c r="CA911" s="90" t="e">
        <f>BZ911/BZ871</f>
        <v>#REF!</v>
      </c>
      <c r="CB911" s="60"/>
      <c r="CC911" s="122" t="e">
        <f t="shared" ref="CC911:CN911" si="2992">((CC871*$G911*--(AND($BF911=0,$BG911=0))+$BF911+CC871*$BG911)*--(CC$3&gt;=$BH911))*(1+$BJ911*--(CC$3&gt;=$BK911))*--(IFERROR(MOD(MONTH(CC$3),$BI911),0)=0)</f>
        <v>#REF!</v>
      </c>
      <c r="CD911" s="122" t="e">
        <f t="shared" si="2992"/>
        <v>#REF!</v>
      </c>
      <c r="CE911" s="122" t="e">
        <f t="shared" si="2992"/>
        <v>#REF!</v>
      </c>
      <c r="CF911" s="122" t="e">
        <f t="shared" si="2992"/>
        <v>#REF!</v>
      </c>
      <c r="CG911" s="122" t="e">
        <f t="shared" si="2992"/>
        <v>#REF!</v>
      </c>
      <c r="CH911" s="122" t="e">
        <f t="shared" si="2992"/>
        <v>#REF!</v>
      </c>
      <c r="CI911" s="122" t="e">
        <f t="shared" si="2992"/>
        <v>#REF!</v>
      </c>
      <c r="CJ911" s="122" t="e">
        <f t="shared" si="2992"/>
        <v>#REF!</v>
      </c>
      <c r="CK911" s="122" t="e">
        <f t="shared" si="2992"/>
        <v>#REF!</v>
      </c>
      <c r="CL911" s="122" t="e">
        <f t="shared" si="2992"/>
        <v>#REF!</v>
      </c>
      <c r="CM911" s="122" t="e">
        <f t="shared" si="2992"/>
        <v>#REF!</v>
      </c>
      <c r="CN911" s="122" t="e">
        <f t="shared" si="2992"/>
        <v>#REF!</v>
      </c>
      <c r="CO911" s="89"/>
      <c r="CP911" s="124" t="e">
        <f t="shared" si="2916"/>
        <v>#REF!</v>
      </c>
      <c r="CQ911" s="90" t="e">
        <f>CP911/CP871</f>
        <v>#REF!</v>
      </c>
    </row>
    <row r="912" spans="1:95" ht="10.5" customHeight="1" x14ac:dyDescent="0.25">
      <c r="A912" s="70" t="str">
        <f t="shared" si="2955"/>
        <v>DespesaPrestadores de Serviço</v>
      </c>
      <c r="B912" s="114" t="s">
        <v>53</v>
      </c>
      <c r="C912" s="70" t="s">
        <v>277</v>
      </c>
      <c r="D912" s="60" t="s">
        <v>117</v>
      </c>
      <c r="E912" s="60" t="e">
        <f>D869</f>
        <v>#REF!</v>
      </c>
      <c r="F912" s="60"/>
      <c r="G912" s="62">
        <v>0</v>
      </c>
      <c r="H912" s="60"/>
      <c r="I912" s="67">
        <v>0</v>
      </c>
      <c r="J912" s="67">
        <v>0</v>
      </c>
      <c r="K912" s="67">
        <v>0</v>
      </c>
      <c r="L912" s="67">
        <v>0</v>
      </c>
      <c r="M912" s="67">
        <v>0</v>
      </c>
      <c r="N912" s="67">
        <v>0</v>
      </c>
      <c r="O912" s="67">
        <v>0</v>
      </c>
      <c r="P912" s="67">
        <v>0</v>
      </c>
      <c r="Q912" s="67">
        <v>0</v>
      </c>
      <c r="R912" s="67">
        <v>0</v>
      </c>
      <c r="S912" s="67">
        <v>0</v>
      </c>
      <c r="T912" s="67">
        <v>0</v>
      </c>
      <c r="U912" s="60"/>
      <c r="V912" s="87">
        <f t="shared" si="2908"/>
        <v>0</v>
      </c>
      <c r="W912" s="62" t="e">
        <f>V912/V871</f>
        <v>#REF!</v>
      </c>
      <c r="X912" s="60"/>
      <c r="Y912" s="67">
        <v>0</v>
      </c>
      <c r="Z912" s="67">
        <v>0</v>
      </c>
      <c r="AA912" s="67">
        <v>0</v>
      </c>
      <c r="AB912" s="67">
        <v>0</v>
      </c>
      <c r="AC912" s="67">
        <v>0</v>
      </c>
      <c r="AD912" s="67">
        <v>0</v>
      </c>
      <c r="AE912" s="67" t="e">
        <f t="shared" ref="AE912:AJ912" si="2993">((AE871*$G912*--(AND($BF912=0,$BG912=0))+$BF912+AE871*$BG912)*--(AE$3&gt;=$BH912))*(1+$BJ912*--(AE$3&gt;=$BK912))*--(IFERROR(MOD(MONTH(AE$3),$BI912),0)=0)</f>
        <v>#REF!</v>
      </c>
      <c r="AF912" s="67" t="e">
        <f t="shared" si="2993"/>
        <v>#REF!</v>
      </c>
      <c r="AG912" s="67" t="e">
        <f t="shared" si="2993"/>
        <v>#REF!</v>
      </c>
      <c r="AH912" s="67" t="e">
        <f t="shared" si="2993"/>
        <v>#REF!</v>
      </c>
      <c r="AI912" s="67" t="e">
        <f t="shared" si="2993"/>
        <v>#REF!</v>
      </c>
      <c r="AJ912" s="67" t="e">
        <f t="shared" si="2993"/>
        <v>#REF!</v>
      </c>
      <c r="AK912" s="60"/>
      <c r="AL912" s="87" t="e">
        <f t="shared" si="2910"/>
        <v>#REF!</v>
      </c>
      <c r="AM912" s="62" t="e">
        <f>AL912/AL871</f>
        <v>#REF!</v>
      </c>
      <c r="AN912" s="60" t="e">
        <f>D869&amp;D912</f>
        <v>#REF!</v>
      </c>
      <c r="AO912" s="67" t="e">
        <f t="shared" ref="AO912:AZ912" si="2994">((AO871*$G912*--(AND($BF912=0,$BG912=0))+$BF912+AO871*$BG912)*--(AO$3&gt;=$BH912))*(1+$BJ912*--(AO$3&gt;=$BK912))*--(IFERROR(MOD(MONTH(AO$3),$BI912),0)=0)</f>
        <v>#REF!</v>
      </c>
      <c r="AP912" s="67" t="e">
        <f t="shared" si="2994"/>
        <v>#REF!</v>
      </c>
      <c r="AQ912" s="67" t="e">
        <f t="shared" si="2994"/>
        <v>#REF!</v>
      </c>
      <c r="AR912" s="67" t="e">
        <f t="shared" si="2994"/>
        <v>#REF!</v>
      </c>
      <c r="AS912" s="67" t="e">
        <f t="shared" si="2994"/>
        <v>#REF!</v>
      </c>
      <c r="AT912" s="67" t="e">
        <f t="shared" si="2994"/>
        <v>#REF!</v>
      </c>
      <c r="AU912" s="67" t="e">
        <f t="shared" si="2994"/>
        <v>#REF!</v>
      </c>
      <c r="AV912" s="67" t="e">
        <f t="shared" si="2994"/>
        <v>#REF!</v>
      </c>
      <c r="AW912" s="67" t="e">
        <f t="shared" si="2994"/>
        <v>#REF!</v>
      </c>
      <c r="AX912" s="67" t="e">
        <f t="shared" si="2994"/>
        <v>#REF!</v>
      </c>
      <c r="AY912" s="67" t="e">
        <f t="shared" si="2994"/>
        <v>#REF!</v>
      </c>
      <c r="AZ912" s="67" t="e">
        <f t="shared" si="2994"/>
        <v>#REF!</v>
      </c>
      <c r="BA912" s="60"/>
      <c r="BB912" s="87" t="e">
        <f t="shared" si="2912"/>
        <v>#REF!</v>
      </c>
      <c r="BC912" s="62" t="e">
        <f>BB912/BB871</f>
        <v>#REF!</v>
      </c>
      <c r="BD912" s="60"/>
      <c r="BE912" s="67">
        <f t="shared" si="2966"/>
        <v>0</v>
      </c>
      <c r="BF912" s="119">
        <f t="shared" si="2966"/>
        <v>0</v>
      </c>
      <c r="BG912" s="120">
        <f t="shared" si="2966"/>
        <v>0</v>
      </c>
      <c r="BH912" s="121" t="e">
        <f>BH871</f>
        <v>#REF!</v>
      </c>
      <c r="BI912" s="69">
        <f t="shared" si="2967"/>
        <v>0</v>
      </c>
      <c r="BJ912" s="120">
        <f t="shared" si="2967"/>
        <v>0</v>
      </c>
      <c r="BK912" s="121">
        <f t="shared" si="2967"/>
        <v>0</v>
      </c>
      <c r="BL912" s="60"/>
      <c r="BM912" s="67" t="e">
        <f t="shared" ref="BM912:BX912" si="2995">((BM871*$G912*--(AND($BF912=0,$BG912=0))+$BF912+BM871*$BG912)*--(BM$3&gt;=$BH912))*(1+$BJ912*--(BM$3&gt;=$BK912))*--(IFERROR(MOD(MONTH(BM$3),$BI912),0)=0)</f>
        <v>#REF!</v>
      </c>
      <c r="BN912" s="67" t="e">
        <f t="shared" si="2995"/>
        <v>#REF!</v>
      </c>
      <c r="BO912" s="67" t="e">
        <f t="shared" si="2995"/>
        <v>#REF!</v>
      </c>
      <c r="BP912" s="67" t="e">
        <f t="shared" si="2995"/>
        <v>#REF!</v>
      </c>
      <c r="BQ912" s="67" t="e">
        <f t="shared" si="2995"/>
        <v>#REF!</v>
      </c>
      <c r="BR912" s="67" t="e">
        <f t="shared" si="2995"/>
        <v>#REF!</v>
      </c>
      <c r="BS912" s="67" t="e">
        <f t="shared" si="2995"/>
        <v>#REF!</v>
      </c>
      <c r="BT912" s="67" t="e">
        <f t="shared" si="2995"/>
        <v>#REF!</v>
      </c>
      <c r="BU912" s="67" t="e">
        <f t="shared" si="2995"/>
        <v>#REF!</v>
      </c>
      <c r="BV912" s="67" t="e">
        <f t="shared" si="2995"/>
        <v>#REF!</v>
      </c>
      <c r="BW912" s="67" t="e">
        <f t="shared" si="2995"/>
        <v>#REF!</v>
      </c>
      <c r="BX912" s="67" t="e">
        <f t="shared" si="2995"/>
        <v>#REF!</v>
      </c>
      <c r="BY912" s="60"/>
      <c r="BZ912" s="87" t="e">
        <f t="shared" si="2914"/>
        <v>#REF!</v>
      </c>
      <c r="CA912" s="62" t="e">
        <f>BZ912/BZ871</f>
        <v>#REF!</v>
      </c>
      <c r="CB912" s="60"/>
      <c r="CC912" s="67" t="e">
        <f t="shared" ref="CC912:CN912" si="2996">((CC871*$G912*--(AND($BF912=0,$BG912=0))+$BF912+CC871*$BG912)*--(CC$3&gt;=$BH912))*(1+$BJ912*--(CC$3&gt;=$BK912))*--(IFERROR(MOD(MONTH(CC$3),$BI912),0)=0)</f>
        <v>#REF!</v>
      </c>
      <c r="CD912" s="67" t="e">
        <f t="shared" si="2996"/>
        <v>#REF!</v>
      </c>
      <c r="CE912" s="67" t="e">
        <f t="shared" si="2996"/>
        <v>#REF!</v>
      </c>
      <c r="CF912" s="67" t="e">
        <f t="shared" si="2996"/>
        <v>#REF!</v>
      </c>
      <c r="CG912" s="67" t="e">
        <f t="shared" si="2996"/>
        <v>#REF!</v>
      </c>
      <c r="CH912" s="67" t="e">
        <f t="shared" si="2996"/>
        <v>#REF!</v>
      </c>
      <c r="CI912" s="67" t="e">
        <f t="shared" si="2996"/>
        <v>#REF!</v>
      </c>
      <c r="CJ912" s="67" t="e">
        <f t="shared" si="2996"/>
        <v>#REF!</v>
      </c>
      <c r="CK912" s="67" t="e">
        <f t="shared" si="2996"/>
        <v>#REF!</v>
      </c>
      <c r="CL912" s="67" t="e">
        <f t="shared" si="2996"/>
        <v>#REF!</v>
      </c>
      <c r="CM912" s="67" t="e">
        <f t="shared" si="2996"/>
        <v>#REF!</v>
      </c>
      <c r="CN912" s="67" t="e">
        <f t="shared" si="2996"/>
        <v>#REF!</v>
      </c>
      <c r="CO912" s="60"/>
      <c r="CP912" s="87" t="e">
        <f t="shared" si="2916"/>
        <v>#REF!</v>
      </c>
      <c r="CQ912" s="62" t="e">
        <f>CP912/CP871</f>
        <v>#REF!</v>
      </c>
    </row>
    <row r="913" spans="1:95" ht="10.5" customHeight="1" x14ac:dyDescent="0.25">
      <c r="A913" s="70" t="str">
        <f t="shared" si="2955"/>
        <v>DespesaSistemas</v>
      </c>
      <c r="B913" s="114" t="s">
        <v>53</v>
      </c>
      <c r="C913" s="70"/>
      <c r="D913" s="60" t="s">
        <v>118</v>
      </c>
      <c r="E913" s="60" t="e">
        <f>D869</f>
        <v>#REF!</v>
      </c>
      <c r="F913" s="60"/>
      <c r="G913" s="62">
        <v>-1.398027183457151E-2</v>
      </c>
      <c r="H913" s="60"/>
      <c r="I913" s="67">
        <v>0</v>
      </c>
      <c r="J913" s="67">
        <v>0</v>
      </c>
      <c r="K913" s="67">
        <v>0</v>
      </c>
      <c r="L913" s="67">
        <v>0</v>
      </c>
      <c r="M913" s="67">
        <v>0</v>
      </c>
      <c r="N913" s="67">
        <v>0</v>
      </c>
      <c r="O913" s="67">
        <v>0</v>
      </c>
      <c r="P913" s="67">
        <v>0</v>
      </c>
      <c r="Q913" s="67">
        <v>0</v>
      </c>
      <c r="R913" s="67">
        <v>0</v>
      </c>
      <c r="S913" s="67">
        <v>0</v>
      </c>
      <c r="T913" s="67">
        <v>0</v>
      </c>
      <c r="U913" s="60"/>
      <c r="V913" s="87">
        <f t="shared" si="2908"/>
        <v>0</v>
      </c>
      <c r="W913" s="62" t="e">
        <f>V913/V871</f>
        <v>#REF!</v>
      </c>
      <c r="X913" s="60"/>
      <c r="Y913" s="67">
        <v>0</v>
      </c>
      <c r="Z913" s="67">
        <v>0</v>
      </c>
      <c r="AA913" s="67">
        <v>0</v>
      </c>
      <c r="AB913" s="67">
        <v>0</v>
      </c>
      <c r="AC913" s="67">
        <v>0</v>
      </c>
      <c r="AD913" s="67">
        <v>0</v>
      </c>
      <c r="AE913" s="67" t="e">
        <f t="shared" ref="AE913:AJ913" si="2997">SUM(AE914:AE915)</f>
        <v>#REF!</v>
      </c>
      <c r="AF913" s="67" t="e">
        <f t="shared" si="2997"/>
        <v>#REF!</v>
      </c>
      <c r="AG913" s="67" t="e">
        <f t="shared" si="2997"/>
        <v>#REF!</v>
      </c>
      <c r="AH913" s="67" t="e">
        <f t="shared" si="2997"/>
        <v>#REF!</v>
      </c>
      <c r="AI913" s="67" t="e">
        <f t="shared" si="2997"/>
        <v>#REF!</v>
      </c>
      <c r="AJ913" s="67" t="e">
        <f t="shared" si="2997"/>
        <v>#REF!</v>
      </c>
      <c r="AK913" s="60"/>
      <c r="AL913" s="87" t="e">
        <f t="shared" si="2910"/>
        <v>#REF!</v>
      </c>
      <c r="AM913" s="62" t="e">
        <f>AL913/AL871</f>
        <v>#REF!</v>
      </c>
      <c r="AN913" s="60" t="e">
        <f>D869&amp;D913</f>
        <v>#REF!</v>
      </c>
      <c r="AO913" s="67" t="e">
        <f t="shared" ref="AO913:AZ913" si="2998">SUM(AO914:AO915)</f>
        <v>#REF!</v>
      </c>
      <c r="AP913" s="67" t="e">
        <f t="shared" si="2998"/>
        <v>#REF!</v>
      </c>
      <c r="AQ913" s="67" t="e">
        <f t="shared" si="2998"/>
        <v>#REF!</v>
      </c>
      <c r="AR913" s="67" t="e">
        <f t="shared" si="2998"/>
        <v>#REF!</v>
      </c>
      <c r="AS913" s="67" t="e">
        <f t="shared" si="2998"/>
        <v>#REF!</v>
      </c>
      <c r="AT913" s="67" t="e">
        <f t="shared" si="2998"/>
        <v>#REF!</v>
      </c>
      <c r="AU913" s="67" t="e">
        <f t="shared" si="2998"/>
        <v>#REF!</v>
      </c>
      <c r="AV913" s="67" t="e">
        <f t="shared" si="2998"/>
        <v>#REF!</v>
      </c>
      <c r="AW913" s="67" t="e">
        <f t="shared" si="2998"/>
        <v>#REF!</v>
      </c>
      <c r="AX913" s="67" t="e">
        <f t="shared" si="2998"/>
        <v>#REF!</v>
      </c>
      <c r="AY913" s="67" t="e">
        <f t="shared" si="2998"/>
        <v>#REF!</v>
      </c>
      <c r="AZ913" s="67" t="e">
        <f t="shared" si="2998"/>
        <v>#REF!</v>
      </c>
      <c r="BA913" s="60"/>
      <c r="BB913" s="87" t="e">
        <f t="shared" si="2912"/>
        <v>#REF!</v>
      </c>
      <c r="BC913" s="62" t="e">
        <f>BB913/BB871</f>
        <v>#REF!</v>
      </c>
      <c r="BD913" s="60"/>
      <c r="BE913" s="67">
        <f t="shared" si="2966"/>
        <v>0</v>
      </c>
      <c r="BF913" s="119">
        <f t="shared" si="2966"/>
        <v>0</v>
      </c>
      <c r="BG913" s="120">
        <f t="shared" si="2966"/>
        <v>0</v>
      </c>
      <c r="BH913" s="121" t="e">
        <f>BH871</f>
        <v>#REF!</v>
      </c>
      <c r="BI913" s="119">
        <f t="shared" si="2967"/>
        <v>0</v>
      </c>
      <c r="BJ913" s="120">
        <f t="shared" si="2967"/>
        <v>0</v>
      </c>
      <c r="BK913" s="121">
        <f t="shared" si="2967"/>
        <v>0</v>
      </c>
      <c r="BL913" s="60"/>
      <c r="BM913" s="67" t="e">
        <f t="shared" ref="BM913:BX913" si="2999">SUM(BM914:BM915)</f>
        <v>#REF!</v>
      </c>
      <c r="BN913" s="67" t="e">
        <f t="shared" si="2999"/>
        <v>#REF!</v>
      </c>
      <c r="BO913" s="67" t="e">
        <f t="shared" si="2999"/>
        <v>#REF!</v>
      </c>
      <c r="BP913" s="67" t="e">
        <f t="shared" si="2999"/>
        <v>#REF!</v>
      </c>
      <c r="BQ913" s="67" t="e">
        <f t="shared" si="2999"/>
        <v>#REF!</v>
      </c>
      <c r="BR913" s="67" t="e">
        <f t="shared" si="2999"/>
        <v>#REF!</v>
      </c>
      <c r="BS913" s="67" t="e">
        <f t="shared" si="2999"/>
        <v>#REF!</v>
      </c>
      <c r="BT913" s="67" t="e">
        <f t="shared" si="2999"/>
        <v>#REF!</v>
      </c>
      <c r="BU913" s="67" t="e">
        <f t="shared" si="2999"/>
        <v>#REF!</v>
      </c>
      <c r="BV913" s="67" t="e">
        <f t="shared" si="2999"/>
        <v>#REF!</v>
      </c>
      <c r="BW913" s="67" t="e">
        <f t="shared" si="2999"/>
        <v>#REF!</v>
      </c>
      <c r="BX913" s="67" t="e">
        <f t="shared" si="2999"/>
        <v>#REF!</v>
      </c>
      <c r="BY913" s="60"/>
      <c r="BZ913" s="87" t="e">
        <f t="shared" si="2914"/>
        <v>#REF!</v>
      </c>
      <c r="CA913" s="62" t="e">
        <f>BZ913/BZ871</f>
        <v>#REF!</v>
      </c>
      <c r="CB913" s="60"/>
      <c r="CC913" s="67" t="e">
        <f t="shared" ref="CC913:CN913" si="3000">SUM(CC914:CC915)</f>
        <v>#REF!</v>
      </c>
      <c r="CD913" s="67" t="e">
        <f t="shared" si="3000"/>
        <v>#REF!</v>
      </c>
      <c r="CE913" s="67" t="e">
        <f t="shared" si="3000"/>
        <v>#REF!</v>
      </c>
      <c r="CF913" s="67" t="e">
        <f t="shared" si="3000"/>
        <v>#REF!</v>
      </c>
      <c r="CG913" s="67" t="e">
        <f t="shared" si="3000"/>
        <v>#REF!</v>
      </c>
      <c r="CH913" s="67" t="e">
        <f t="shared" si="3000"/>
        <v>#REF!</v>
      </c>
      <c r="CI913" s="67" t="e">
        <f t="shared" si="3000"/>
        <v>#REF!</v>
      </c>
      <c r="CJ913" s="67" t="e">
        <f t="shared" si="3000"/>
        <v>#REF!</v>
      </c>
      <c r="CK913" s="67" t="e">
        <f t="shared" si="3000"/>
        <v>#REF!</v>
      </c>
      <c r="CL913" s="67" t="e">
        <f t="shared" si="3000"/>
        <v>#REF!</v>
      </c>
      <c r="CM913" s="67" t="e">
        <f t="shared" si="3000"/>
        <v>#REF!</v>
      </c>
      <c r="CN913" s="67" t="e">
        <f t="shared" si="3000"/>
        <v>#REF!</v>
      </c>
      <c r="CO913" s="60"/>
      <c r="CP913" s="87" t="e">
        <f t="shared" si="2916"/>
        <v>#REF!</v>
      </c>
      <c r="CQ913" s="62" t="e">
        <f>CP913/CP871</f>
        <v>#REF!</v>
      </c>
    </row>
    <row r="914" spans="1:95" ht="10.5" customHeight="1" outlineLevel="1" x14ac:dyDescent="0.25">
      <c r="A914" s="70" t="str">
        <f t="shared" si="2955"/>
        <v>DespesaERP</v>
      </c>
      <c r="B914" s="114" t="s">
        <v>53</v>
      </c>
      <c r="C914" s="70" t="s">
        <v>278</v>
      </c>
      <c r="D914" s="79" t="s">
        <v>119</v>
      </c>
      <c r="E914" s="79" t="e">
        <f>D869</f>
        <v>#REF!</v>
      </c>
      <c r="F914" s="79"/>
      <c r="G914" s="85">
        <v>-1.398027183457151E-2</v>
      </c>
      <c r="H914" s="79"/>
      <c r="I914" s="94">
        <v>0</v>
      </c>
      <c r="J914" s="94">
        <v>0</v>
      </c>
      <c r="K914" s="94">
        <v>0</v>
      </c>
      <c r="L914" s="94">
        <v>0</v>
      </c>
      <c r="M914" s="94">
        <v>0</v>
      </c>
      <c r="N914" s="94">
        <v>0</v>
      </c>
      <c r="O914" s="94">
        <v>0</v>
      </c>
      <c r="P914" s="94">
        <v>0</v>
      </c>
      <c r="Q914" s="94">
        <v>0</v>
      </c>
      <c r="R914" s="94">
        <v>0</v>
      </c>
      <c r="S914" s="94">
        <v>0</v>
      </c>
      <c r="T914" s="94">
        <v>0</v>
      </c>
      <c r="U914" s="79"/>
      <c r="V914" s="80">
        <f t="shared" si="2908"/>
        <v>0</v>
      </c>
      <c r="W914" s="85" t="e">
        <f>V914/V871</f>
        <v>#REF!</v>
      </c>
      <c r="X914" s="60"/>
      <c r="Y914" s="94">
        <v>0</v>
      </c>
      <c r="Z914" s="94">
        <v>0</v>
      </c>
      <c r="AA914" s="94">
        <v>0</v>
      </c>
      <c r="AB914" s="94">
        <v>0</v>
      </c>
      <c r="AC914" s="94">
        <v>0</v>
      </c>
      <c r="AD914" s="94">
        <v>0</v>
      </c>
      <c r="AE914" s="94" t="e">
        <f t="shared" ref="AE914:AJ914" si="3001">((AE871*$G914*--(AND($BF914=0,$BG914=0))+$BF914+AE871*$BG914)*--(AE$3&gt;=$BH914))*(1+$BJ914*--(AE$3&gt;=$BK914))*--(IFERROR(MOD(MONTH(AE$3),$BI914),0)=0)</f>
        <v>#REF!</v>
      </c>
      <c r="AF914" s="94" t="e">
        <f t="shared" si="3001"/>
        <v>#REF!</v>
      </c>
      <c r="AG914" s="94" t="e">
        <f t="shared" si="3001"/>
        <v>#REF!</v>
      </c>
      <c r="AH914" s="94" t="e">
        <f t="shared" si="3001"/>
        <v>#REF!</v>
      </c>
      <c r="AI914" s="94" t="e">
        <f t="shared" si="3001"/>
        <v>#REF!</v>
      </c>
      <c r="AJ914" s="94" t="e">
        <f t="shared" si="3001"/>
        <v>#REF!</v>
      </c>
      <c r="AK914" s="79"/>
      <c r="AL914" s="80" t="e">
        <f t="shared" si="2910"/>
        <v>#REF!</v>
      </c>
      <c r="AM914" s="85" t="e">
        <f>AL914/AL871</f>
        <v>#REF!</v>
      </c>
      <c r="AN914" s="60" t="e">
        <f>D869&amp;D914</f>
        <v>#REF!</v>
      </c>
      <c r="AO914" s="94" t="e">
        <f t="shared" ref="AO914:AZ914" si="3002">((AO871*$G914*--(AND($BF914=0,$BG914=0))+$BF914+AO871*$BG914)*--(AO$3&gt;=$BH914))*(1+$BJ914*--(AO$3&gt;=$BK914))*--(IFERROR(MOD(MONTH(AO$3),$BI914),0)=0)</f>
        <v>#REF!</v>
      </c>
      <c r="AP914" s="94" t="e">
        <f t="shared" si="3002"/>
        <v>#REF!</v>
      </c>
      <c r="AQ914" s="94" t="e">
        <f t="shared" si="3002"/>
        <v>#REF!</v>
      </c>
      <c r="AR914" s="94" t="e">
        <f t="shared" si="3002"/>
        <v>#REF!</v>
      </c>
      <c r="AS914" s="94" t="e">
        <f t="shared" si="3002"/>
        <v>#REF!</v>
      </c>
      <c r="AT914" s="94" t="e">
        <f t="shared" si="3002"/>
        <v>#REF!</v>
      </c>
      <c r="AU914" s="94" t="e">
        <f t="shared" si="3002"/>
        <v>#REF!</v>
      </c>
      <c r="AV914" s="94" t="e">
        <f t="shared" si="3002"/>
        <v>#REF!</v>
      </c>
      <c r="AW914" s="94" t="e">
        <f t="shared" si="3002"/>
        <v>#REF!</v>
      </c>
      <c r="AX914" s="94" t="e">
        <f t="shared" si="3002"/>
        <v>#REF!</v>
      </c>
      <c r="AY914" s="94" t="e">
        <f t="shared" si="3002"/>
        <v>#REF!</v>
      </c>
      <c r="AZ914" s="94" t="e">
        <f t="shared" si="3002"/>
        <v>#REF!</v>
      </c>
      <c r="BA914" s="79"/>
      <c r="BB914" s="80" t="e">
        <f t="shared" si="2912"/>
        <v>#REF!</v>
      </c>
      <c r="BC914" s="85" t="e">
        <f>BB914/BB871</f>
        <v>#REF!</v>
      </c>
      <c r="BD914" s="60"/>
      <c r="BE914" s="94" t="str">
        <f t="shared" si="2966"/>
        <v>Omie</v>
      </c>
      <c r="BF914" s="115">
        <f t="shared" si="2966"/>
        <v>-669</v>
      </c>
      <c r="BG914" s="112">
        <f t="shared" si="2966"/>
        <v>0</v>
      </c>
      <c r="BH914" s="111" t="e">
        <f>BH871</f>
        <v>#REF!</v>
      </c>
      <c r="BI914" s="115">
        <f t="shared" si="2967"/>
        <v>0</v>
      </c>
      <c r="BJ914" s="112">
        <f t="shared" si="2967"/>
        <v>0</v>
      </c>
      <c r="BK914" s="111">
        <f t="shared" si="2967"/>
        <v>0</v>
      </c>
      <c r="BL914" s="60"/>
      <c r="BM914" s="94" t="e">
        <f t="shared" ref="BM914:BX914" si="3003">((BM871*$G914*--(AND($BF914=0,$BG914=0))+$BF914+BM871*$BG914)*--(BM$3&gt;=$BH914))*(1+$BJ914*--(BM$3&gt;=$BK914))*--(IFERROR(MOD(MONTH(BM$3),$BI914),0)=0)</f>
        <v>#REF!</v>
      </c>
      <c r="BN914" s="94" t="e">
        <f t="shared" si="3003"/>
        <v>#REF!</v>
      </c>
      <c r="BO914" s="94" t="e">
        <f t="shared" si="3003"/>
        <v>#REF!</v>
      </c>
      <c r="BP914" s="94" t="e">
        <f t="shared" si="3003"/>
        <v>#REF!</v>
      </c>
      <c r="BQ914" s="94" t="e">
        <f t="shared" si="3003"/>
        <v>#REF!</v>
      </c>
      <c r="BR914" s="94" t="e">
        <f t="shared" si="3003"/>
        <v>#REF!</v>
      </c>
      <c r="BS914" s="94" t="e">
        <f t="shared" si="3003"/>
        <v>#REF!</v>
      </c>
      <c r="BT914" s="94" t="e">
        <f t="shared" si="3003"/>
        <v>#REF!</v>
      </c>
      <c r="BU914" s="94" t="e">
        <f t="shared" si="3003"/>
        <v>#REF!</v>
      </c>
      <c r="BV914" s="94" t="e">
        <f t="shared" si="3003"/>
        <v>#REF!</v>
      </c>
      <c r="BW914" s="94" t="e">
        <f t="shared" si="3003"/>
        <v>#REF!</v>
      </c>
      <c r="BX914" s="94" t="e">
        <f t="shared" si="3003"/>
        <v>#REF!</v>
      </c>
      <c r="BY914" s="79"/>
      <c r="BZ914" s="80" t="e">
        <f t="shared" si="2914"/>
        <v>#REF!</v>
      </c>
      <c r="CA914" s="85" t="e">
        <f>BZ914/BZ871</f>
        <v>#REF!</v>
      </c>
      <c r="CB914" s="60"/>
      <c r="CC914" s="94" t="e">
        <f t="shared" ref="CC914:CN914" si="3004">((CC871*$G914*--(AND($BF914=0,$BG914=0))+$BF914+CC871*$BG914)*--(CC$3&gt;=$BH914))*(1+$BJ914*--(CC$3&gt;=$BK914))*--(IFERROR(MOD(MONTH(CC$3),$BI914),0)=0)</f>
        <v>#REF!</v>
      </c>
      <c r="CD914" s="94" t="e">
        <f t="shared" si="3004"/>
        <v>#REF!</v>
      </c>
      <c r="CE914" s="94" t="e">
        <f t="shared" si="3004"/>
        <v>#REF!</v>
      </c>
      <c r="CF914" s="94" t="e">
        <f t="shared" si="3004"/>
        <v>#REF!</v>
      </c>
      <c r="CG914" s="94" t="e">
        <f t="shared" si="3004"/>
        <v>#REF!</v>
      </c>
      <c r="CH914" s="94" t="e">
        <f t="shared" si="3004"/>
        <v>#REF!</v>
      </c>
      <c r="CI914" s="94" t="e">
        <f t="shared" si="3004"/>
        <v>#REF!</v>
      </c>
      <c r="CJ914" s="94" t="e">
        <f t="shared" si="3004"/>
        <v>#REF!</v>
      </c>
      <c r="CK914" s="94" t="e">
        <f t="shared" si="3004"/>
        <v>#REF!</v>
      </c>
      <c r="CL914" s="94" t="e">
        <f t="shared" si="3004"/>
        <v>#REF!</v>
      </c>
      <c r="CM914" s="94" t="e">
        <f t="shared" si="3004"/>
        <v>#REF!</v>
      </c>
      <c r="CN914" s="94" t="e">
        <f t="shared" si="3004"/>
        <v>#REF!</v>
      </c>
      <c r="CO914" s="79"/>
      <c r="CP914" s="80" t="e">
        <f t="shared" si="2916"/>
        <v>#REF!</v>
      </c>
      <c r="CQ914" s="85" t="e">
        <f>CP914/CP871</f>
        <v>#REF!</v>
      </c>
    </row>
    <row r="915" spans="1:95" ht="10.5" customHeight="1" outlineLevel="1" x14ac:dyDescent="0.25">
      <c r="A915" s="70" t="str">
        <f t="shared" si="2955"/>
        <v>DespesaConciliação contas a receber</v>
      </c>
      <c r="B915" s="114" t="s">
        <v>53</v>
      </c>
      <c r="C915" s="70"/>
      <c r="D915" s="79" t="s">
        <v>138</v>
      </c>
      <c r="E915" s="79" t="e">
        <f>D869</f>
        <v>#REF!</v>
      </c>
      <c r="F915" s="79"/>
      <c r="G915" s="85">
        <v>0</v>
      </c>
      <c r="H915" s="79"/>
      <c r="I915" s="94">
        <v>0</v>
      </c>
      <c r="J915" s="94">
        <v>0</v>
      </c>
      <c r="K915" s="94">
        <v>0</v>
      </c>
      <c r="L915" s="94">
        <v>0</v>
      </c>
      <c r="M915" s="94">
        <v>0</v>
      </c>
      <c r="N915" s="94">
        <v>0</v>
      </c>
      <c r="O915" s="94">
        <v>0</v>
      </c>
      <c r="P915" s="94">
        <v>0</v>
      </c>
      <c r="Q915" s="94">
        <v>0</v>
      </c>
      <c r="R915" s="94">
        <v>0</v>
      </c>
      <c r="S915" s="94">
        <v>0</v>
      </c>
      <c r="T915" s="94">
        <v>0</v>
      </c>
      <c r="U915" s="79"/>
      <c r="V915" s="80">
        <f t="shared" si="2908"/>
        <v>0</v>
      </c>
      <c r="W915" s="85" t="e">
        <f>V915/V871</f>
        <v>#REF!</v>
      </c>
      <c r="X915" s="60"/>
      <c r="Y915" s="94">
        <v>0</v>
      </c>
      <c r="Z915" s="94">
        <v>0</v>
      </c>
      <c r="AA915" s="94">
        <v>0</v>
      </c>
      <c r="AB915" s="94">
        <v>0</v>
      </c>
      <c r="AC915" s="94">
        <v>0</v>
      </c>
      <c r="AD915" s="94">
        <v>0</v>
      </c>
      <c r="AE915" s="94" t="e">
        <f t="shared" ref="AE915:AJ915" si="3005">((AE871*$G915*--(AND($BF915=0,$BG915=0))+$BF915+AE871*$BG915)*--(AE$3&gt;=$BH915))*(1+$BJ915*--(AE$3&gt;=$BK915))*--(IFERROR(MOD(MONTH(AE$3),$BI915),0)=0)</f>
        <v>#REF!</v>
      </c>
      <c r="AF915" s="94" t="e">
        <f t="shared" si="3005"/>
        <v>#REF!</v>
      </c>
      <c r="AG915" s="94" t="e">
        <f t="shared" si="3005"/>
        <v>#REF!</v>
      </c>
      <c r="AH915" s="94" t="e">
        <f t="shared" si="3005"/>
        <v>#REF!</v>
      </c>
      <c r="AI915" s="94" t="e">
        <f t="shared" si="3005"/>
        <v>#REF!</v>
      </c>
      <c r="AJ915" s="94" t="e">
        <f t="shared" si="3005"/>
        <v>#REF!</v>
      </c>
      <c r="AK915" s="79"/>
      <c r="AL915" s="80" t="e">
        <f t="shared" si="2910"/>
        <v>#REF!</v>
      </c>
      <c r="AM915" s="85" t="e">
        <f>AL915/AL871</f>
        <v>#REF!</v>
      </c>
      <c r="AN915" s="60" t="e">
        <f>D869&amp;D915</f>
        <v>#REF!</v>
      </c>
      <c r="AO915" s="94" t="e">
        <f t="shared" ref="AO915:AZ915" si="3006">((AO871*$G915*--(AND($BF915=0,$BG915=0))+$BF915+AO871*$BG915)*--(AO$3&gt;=$BH915))*(1+$BJ915*--(AO$3&gt;=$BK915))*--(IFERROR(MOD(MONTH(AO$3),$BI915),0)=0)</f>
        <v>#REF!</v>
      </c>
      <c r="AP915" s="94" t="e">
        <f t="shared" si="3006"/>
        <v>#REF!</v>
      </c>
      <c r="AQ915" s="94" t="e">
        <f t="shared" si="3006"/>
        <v>#REF!</v>
      </c>
      <c r="AR915" s="94" t="e">
        <f t="shared" si="3006"/>
        <v>#REF!</v>
      </c>
      <c r="AS915" s="94" t="e">
        <f t="shared" si="3006"/>
        <v>#REF!</v>
      </c>
      <c r="AT915" s="94" t="e">
        <f t="shared" si="3006"/>
        <v>#REF!</v>
      </c>
      <c r="AU915" s="94" t="e">
        <f t="shared" si="3006"/>
        <v>#REF!</v>
      </c>
      <c r="AV915" s="94" t="e">
        <f t="shared" si="3006"/>
        <v>#REF!</v>
      </c>
      <c r="AW915" s="94" t="e">
        <f t="shared" si="3006"/>
        <v>#REF!</v>
      </c>
      <c r="AX915" s="94" t="e">
        <f t="shared" si="3006"/>
        <v>#REF!</v>
      </c>
      <c r="AY915" s="94" t="e">
        <f t="shared" si="3006"/>
        <v>#REF!</v>
      </c>
      <c r="AZ915" s="94" t="e">
        <f t="shared" si="3006"/>
        <v>#REF!</v>
      </c>
      <c r="BA915" s="79"/>
      <c r="BB915" s="80" t="e">
        <f t="shared" si="2912"/>
        <v>#REF!</v>
      </c>
      <c r="BC915" s="85" t="e">
        <f>BB915/BB871</f>
        <v>#REF!</v>
      </c>
      <c r="BD915" s="60"/>
      <c r="BE915" s="94" t="str">
        <f t="shared" si="2966"/>
        <v>Corte de custo</v>
      </c>
      <c r="BF915" s="115">
        <f t="shared" si="2966"/>
        <v>0</v>
      </c>
      <c r="BG915" s="112">
        <f t="shared" si="2966"/>
        <v>0</v>
      </c>
      <c r="BH915" s="111" t="e">
        <f>BH871</f>
        <v>#REF!</v>
      </c>
      <c r="BI915" s="115">
        <f t="shared" si="2967"/>
        <v>0</v>
      </c>
      <c r="BJ915" s="112">
        <f t="shared" si="2967"/>
        <v>0</v>
      </c>
      <c r="BK915" s="111">
        <f t="shared" si="2967"/>
        <v>0</v>
      </c>
      <c r="BL915" s="60"/>
      <c r="BM915" s="94" t="e">
        <f t="shared" ref="BM915:BX915" si="3007">((BM871*$G915*--(AND($BF915=0,$BG915=0))+$BF915+BM871*$BG915)*--(BM$3&gt;=$BH915))*(1+$BJ915*--(BM$3&gt;=$BK915))*--(IFERROR(MOD(MONTH(BM$3),$BI915),0)=0)</f>
        <v>#REF!</v>
      </c>
      <c r="BN915" s="94" t="e">
        <f t="shared" si="3007"/>
        <v>#REF!</v>
      </c>
      <c r="BO915" s="94" t="e">
        <f t="shared" si="3007"/>
        <v>#REF!</v>
      </c>
      <c r="BP915" s="94" t="e">
        <f t="shared" si="3007"/>
        <v>#REF!</v>
      </c>
      <c r="BQ915" s="94" t="e">
        <f t="shared" si="3007"/>
        <v>#REF!</v>
      </c>
      <c r="BR915" s="94" t="e">
        <f t="shared" si="3007"/>
        <v>#REF!</v>
      </c>
      <c r="BS915" s="94" t="e">
        <f t="shared" si="3007"/>
        <v>#REF!</v>
      </c>
      <c r="BT915" s="94" t="e">
        <f t="shared" si="3007"/>
        <v>#REF!</v>
      </c>
      <c r="BU915" s="94" t="e">
        <f t="shared" si="3007"/>
        <v>#REF!</v>
      </c>
      <c r="BV915" s="94" t="e">
        <f t="shared" si="3007"/>
        <v>#REF!</v>
      </c>
      <c r="BW915" s="94" t="e">
        <f t="shared" si="3007"/>
        <v>#REF!</v>
      </c>
      <c r="BX915" s="94" t="e">
        <f t="shared" si="3007"/>
        <v>#REF!</v>
      </c>
      <c r="BY915" s="79"/>
      <c r="BZ915" s="80" t="e">
        <f t="shared" si="2914"/>
        <v>#REF!</v>
      </c>
      <c r="CA915" s="85" t="e">
        <f>BZ915/BZ871</f>
        <v>#REF!</v>
      </c>
      <c r="CB915" s="60"/>
      <c r="CC915" s="94" t="e">
        <f t="shared" ref="CC915:CN915" si="3008">((CC871*$G915*--(AND($BF915=0,$BG915=0))+$BF915+CC871*$BG915)*--(CC$3&gt;=$BH915))*(1+$BJ915*--(CC$3&gt;=$BK915))*--(IFERROR(MOD(MONTH(CC$3),$BI915),0)=0)</f>
        <v>#REF!</v>
      </c>
      <c r="CD915" s="94" t="e">
        <f t="shared" si="3008"/>
        <v>#REF!</v>
      </c>
      <c r="CE915" s="94" t="e">
        <f t="shared" si="3008"/>
        <v>#REF!</v>
      </c>
      <c r="CF915" s="94" t="e">
        <f t="shared" si="3008"/>
        <v>#REF!</v>
      </c>
      <c r="CG915" s="94" t="e">
        <f t="shared" si="3008"/>
        <v>#REF!</v>
      </c>
      <c r="CH915" s="94" t="e">
        <f t="shared" si="3008"/>
        <v>#REF!</v>
      </c>
      <c r="CI915" s="94" t="e">
        <f t="shared" si="3008"/>
        <v>#REF!</v>
      </c>
      <c r="CJ915" s="94" t="e">
        <f t="shared" si="3008"/>
        <v>#REF!</v>
      </c>
      <c r="CK915" s="94" t="e">
        <f t="shared" si="3008"/>
        <v>#REF!</v>
      </c>
      <c r="CL915" s="94" t="e">
        <f t="shared" si="3008"/>
        <v>#REF!</v>
      </c>
      <c r="CM915" s="94" t="e">
        <f t="shared" si="3008"/>
        <v>#REF!</v>
      </c>
      <c r="CN915" s="94" t="e">
        <f t="shared" si="3008"/>
        <v>#REF!</v>
      </c>
      <c r="CO915" s="79"/>
      <c r="CP915" s="80" t="e">
        <f t="shared" si="2916"/>
        <v>#REF!</v>
      </c>
      <c r="CQ915" s="85" t="e">
        <f>CP915/CP871</f>
        <v>#REF!</v>
      </c>
    </row>
    <row r="916" spans="1:95" ht="10.5" customHeight="1" x14ac:dyDescent="0.25">
      <c r="A916" s="70" t="str">
        <f t="shared" si="2955"/>
        <v>DespesaServiços contratados</v>
      </c>
      <c r="B916" s="114" t="s">
        <v>53</v>
      </c>
      <c r="C916" s="70"/>
      <c r="D916" s="60" t="s">
        <v>131</v>
      </c>
      <c r="E916" s="60" t="e">
        <f>D869</f>
        <v>#REF!</v>
      </c>
      <c r="F916" s="60"/>
      <c r="G916" s="62">
        <v>-1.15366778420781E-2</v>
      </c>
      <c r="H916" s="60"/>
      <c r="I916" s="67">
        <v>0</v>
      </c>
      <c r="J916" s="67">
        <v>0</v>
      </c>
      <c r="K916" s="67">
        <v>0</v>
      </c>
      <c r="L916" s="67">
        <v>0</v>
      </c>
      <c r="M916" s="67">
        <v>0</v>
      </c>
      <c r="N916" s="67">
        <v>0</v>
      </c>
      <c r="O916" s="67">
        <v>0</v>
      </c>
      <c r="P916" s="67">
        <v>0</v>
      </c>
      <c r="Q916" s="67">
        <v>0</v>
      </c>
      <c r="R916" s="67">
        <v>0</v>
      </c>
      <c r="S916" s="67">
        <v>0</v>
      </c>
      <c r="T916" s="67">
        <v>0</v>
      </c>
      <c r="U916" s="60"/>
      <c r="V916" s="87">
        <f t="shared" si="2908"/>
        <v>0</v>
      </c>
      <c r="W916" s="62" t="e">
        <f>V916/V871</f>
        <v>#REF!</v>
      </c>
      <c r="X916" s="60"/>
      <c r="Y916" s="67">
        <v>0</v>
      </c>
      <c r="Z916" s="67">
        <v>0</v>
      </c>
      <c r="AA916" s="67">
        <v>0</v>
      </c>
      <c r="AB916" s="67">
        <v>0</v>
      </c>
      <c r="AC916" s="67">
        <v>0</v>
      </c>
      <c r="AD916" s="67">
        <v>0</v>
      </c>
      <c r="AE916" s="67" t="e">
        <f t="shared" ref="AE916:AJ916" si="3009">SUM(AE917:AE919)</f>
        <v>#REF!</v>
      </c>
      <c r="AF916" s="67" t="e">
        <f t="shared" si="3009"/>
        <v>#REF!</v>
      </c>
      <c r="AG916" s="67" t="e">
        <f t="shared" si="3009"/>
        <v>#REF!</v>
      </c>
      <c r="AH916" s="67" t="e">
        <f t="shared" si="3009"/>
        <v>#REF!</v>
      </c>
      <c r="AI916" s="67" t="e">
        <f t="shared" si="3009"/>
        <v>#REF!</v>
      </c>
      <c r="AJ916" s="67" t="e">
        <f t="shared" si="3009"/>
        <v>#REF!</v>
      </c>
      <c r="AK916" s="60"/>
      <c r="AL916" s="87" t="e">
        <f t="shared" si="2910"/>
        <v>#REF!</v>
      </c>
      <c r="AM916" s="62" t="e">
        <f>AL916/AL871</f>
        <v>#REF!</v>
      </c>
      <c r="AN916" s="60" t="e">
        <f>D869&amp;D916</f>
        <v>#REF!</v>
      </c>
      <c r="AO916" s="67" t="e">
        <f t="shared" ref="AO916:AZ916" si="3010">SUM(AO917:AO919)</f>
        <v>#REF!</v>
      </c>
      <c r="AP916" s="67" t="e">
        <f t="shared" si="3010"/>
        <v>#REF!</v>
      </c>
      <c r="AQ916" s="67" t="e">
        <f t="shared" si="3010"/>
        <v>#REF!</v>
      </c>
      <c r="AR916" s="67" t="e">
        <f t="shared" si="3010"/>
        <v>#REF!</v>
      </c>
      <c r="AS916" s="67" t="e">
        <f t="shared" si="3010"/>
        <v>#REF!</v>
      </c>
      <c r="AT916" s="67" t="e">
        <f t="shared" si="3010"/>
        <v>#REF!</v>
      </c>
      <c r="AU916" s="67" t="e">
        <f t="shared" si="3010"/>
        <v>#REF!</v>
      </c>
      <c r="AV916" s="67" t="e">
        <f t="shared" si="3010"/>
        <v>#REF!</v>
      </c>
      <c r="AW916" s="67" t="e">
        <f t="shared" si="3010"/>
        <v>#REF!</v>
      </c>
      <c r="AX916" s="67" t="e">
        <f t="shared" si="3010"/>
        <v>#REF!</v>
      </c>
      <c r="AY916" s="67" t="e">
        <f t="shared" si="3010"/>
        <v>#REF!</v>
      </c>
      <c r="AZ916" s="67" t="e">
        <f t="shared" si="3010"/>
        <v>#REF!</v>
      </c>
      <c r="BA916" s="60"/>
      <c r="BB916" s="87" t="e">
        <f t="shared" si="2912"/>
        <v>#REF!</v>
      </c>
      <c r="BC916" s="62" t="e">
        <f>BB916/BB871</f>
        <v>#REF!</v>
      </c>
      <c r="BD916" s="60"/>
      <c r="BE916" s="67">
        <f t="shared" si="2966"/>
        <v>0</v>
      </c>
      <c r="BF916" s="119">
        <f t="shared" si="2966"/>
        <v>0</v>
      </c>
      <c r="BG916" s="120">
        <f t="shared" si="2966"/>
        <v>0</v>
      </c>
      <c r="BH916" s="121" t="e">
        <f>BH871</f>
        <v>#REF!</v>
      </c>
      <c r="BI916" s="69">
        <f t="shared" si="2967"/>
        <v>0</v>
      </c>
      <c r="BJ916" s="120">
        <f t="shared" si="2967"/>
        <v>0</v>
      </c>
      <c r="BK916" s="121">
        <f t="shared" si="2967"/>
        <v>0</v>
      </c>
      <c r="BL916" s="60"/>
      <c r="BM916" s="67" t="e">
        <f t="shared" ref="BM916:BX916" si="3011">SUM(BM917:BM919)</f>
        <v>#REF!</v>
      </c>
      <c r="BN916" s="67" t="e">
        <f t="shared" si="3011"/>
        <v>#REF!</v>
      </c>
      <c r="BO916" s="67" t="e">
        <f t="shared" si="3011"/>
        <v>#REF!</v>
      </c>
      <c r="BP916" s="67" t="e">
        <f t="shared" si="3011"/>
        <v>#REF!</v>
      </c>
      <c r="BQ916" s="67" t="e">
        <f t="shared" si="3011"/>
        <v>#REF!</v>
      </c>
      <c r="BR916" s="67" t="e">
        <f t="shared" si="3011"/>
        <v>#REF!</v>
      </c>
      <c r="BS916" s="67" t="e">
        <f t="shared" si="3011"/>
        <v>#REF!</v>
      </c>
      <c r="BT916" s="67" t="e">
        <f t="shared" si="3011"/>
        <v>#REF!</v>
      </c>
      <c r="BU916" s="67" t="e">
        <f t="shared" si="3011"/>
        <v>#REF!</v>
      </c>
      <c r="BV916" s="67" t="e">
        <f t="shared" si="3011"/>
        <v>#REF!</v>
      </c>
      <c r="BW916" s="67" t="e">
        <f t="shared" si="3011"/>
        <v>#REF!</v>
      </c>
      <c r="BX916" s="67" t="e">
        <f t="shared" si="3011"/>
        <v>#REF!</v>
      </c>
      <c r="BY916" s="60"/>
      <c r="BZ916" s="87" t="e">
        <f t="shared" si="2914"/>
        <v>#REF!</v>
      </c>
      <c r="CA916" s="62" t="e">
        <f>BZ916/BZ871</f>
        <v>#REF!</v>
      </c>
      <c r="CB916" s="60"/>
      <c r="CC916" s="67" t="e">
        <f t="shared" ref="CC916:CN916" si="3012">SUM(CC917:CC919)</f>
        <v>#REF!</v>
      </c>
      <c r="CD916" s="67" t="e">
        <f t="shared" si="3012"/>
        <v>#REF!</v>
      </c>
      <c r="CE916" s="67" t="e">
        <f t="shared" si="3012"/>
        <v>#REF!</v>
      </c>
      <c r="CF916" s="67" t="e">
        <f t="shared" si="3012"/>
        <v>#REF!</v>
      </c>
      <c r="CG916" s="67" t="e">
        <f t="shared" si="3012"/>
        <v>#REF!</v>
      </c>
      <c r="CH916" s="67" t="e">
        <f t="shared" si="3012"/>
        <v>#REF!</v>
      </c>
      <c r="CI916" s="67" t="e">
        <f t="shared" si="3012"/>
        <v>#REF!</v>
      </c>
      <c r="CJ916" s="67" t="e">
        <f t="shared" si="3012"/>
        <v>#REF!</v>
      </c>
      <c r="CK916" s="67" t="e">
        <f t="shared" si="3012"/>
        <v>#REF!</v>
      </c>
      <c r="CL916" s="67" t="e">
        <f t="shared" si="3012"/>
        <v>#REF!</v>
      </c>
      <c r="CM916" s="67" t="e">
        <f t="shared" si="3012"/>
        <v>#REF!</v>
      </c>
      <c r="CN916" s="67" t="e">
        <f t="shared" si="3012"/>
        <v>#REF!</v>
      </c>
      <c r="CO916" s="60"/>
      <c r="CP916" s="87" t="e">
        <f t="shared" si="2916"/>
        <v>#REF!</v>
      </c>
      <c r="CQ916" s="62" t="e">
        <f>CP916/CP871</f>
        <v>#REF!</v>
      </c>
    </row>
    <row r="917" spans="1:95" ht="10.5" customHeight="1" outlineLevel="1" x14ac:dyDescent="0.25">
      <c r="A917" s="70" t="str">
        <f t="shared" si="2955"/>
        <v>DespesaContabilidade</v>
      </c>
      <c r="B917" s="114" t="s">
        <v>53</v>
      </c>
      <c r="C917" s="78" t="s">
        <v>281</v>
      </c>
      <c r="D917" s="79" t="s">
        <v>132</v>
      </c>
      <c r="E917" s="79" t="e">
        <f>D869</f>
        <v>#REF!</v>
      </c>
      <c r="F917" s="79"/>
      <c r="G917" s="85">
        <v>0</v>
      </c>
      <c r="H917" s="79"/>
      <c r="I917" s="94">
        <v>0</v>
      </c>
      <c r="J917" s="94">
        <v>0</v>
      </c>
      <c r="K917" s="94">
        <v>0</v>
      </c>
      <c r="L917" s="94">
        <v>0</v>
      </c>
      <c r="M917" s="94">
        <v>0</v>
      </c>
      <c r="N917" s="94">
        <v>0</v>
      </c>
      <c r="O917" s="94">
        <v>0</v>
      </c>
      <c r="P917" s="94">
        <v>0</v>
      </c>
      <c r="Q917" s="94">
        <v>0</v>
      </c>
      <c r="R917" s="94">
        <v>0</v>
      </c>
      <c r="S917" s="94">
        <v>0</v>
      </c>
      <c r="T917" s="94">
        <v>0</v>
      </c>
      <c r="U917" s="79"/>
      <c r="V917" s="80">
        <f t="shared" si="2908"/>
        <v>0</v>
      </c>
      <c r="W917" s="85" t="e">
        <f>V917/V871</f>
        <v>#REF!</v>
      </c>
      <c r="X917" s="60"/>
      <c r="Y917" s="94">
        <v>0</v>
      </c>
      <c r="Z917" s="94">
        <v>0</v>
      </c>
      <c r="AA917" s="94">
        <v>0</v>
      </c>
      <c r="AB917" s="94">
        <v>0</v>
      </c>
      <c r="AC917" s="94">
        <v>0</v>
      </c>
      <c r="AD917" s="94">
        <v>0</v>
      </c>
      <c r="AE917" s="94" t="e">
        <f t="shared" ref="AE917:AJ917" si="3013">((AE871*$G917*--(AND($BF917=0,$BG917=0))+$BF917+AE871*$BG917)*--(AE$3&gt;=$BH917))*(1+$BJ917*--(AE$3&gt;=$BK917))*--(IFERROR(MOD(MONTH(AE$3),$BI917),0)=0)</f>
        <v>#REF!</v>
      </c>
      <c r="AF917" s="94" t="e">
        <f t="shared" si="3013"/>
        <v>#REF!</v>
      </c>
      <c r="AG917" s="94" t="e">
        <f t="shared" si="3013"/>
        <v>#REF!</v>
      </c>
      <c r="AH917" s="94" t="e">
        <f t="shared" si="3013"/>
        <v>#REF!</v>
      </c>
      <c r="AI917" s="94" t="e">
        <f t="shared" si="3013"/>
        <v>#REF!</v>
      </c>
      <c r="AJ917" s="94" t="e">
        <f t="shared" si="3013"/>
        <v>#REF!</v>
      </c>
      <c r="AK917" s="79"/>
      <c r="AL917" s="80" t="e">
        <f t="shared" si="2910"/>
        <v>#REF!</v>
      </c>
      <c r="AM917" s="85" t="e">
        <f>AL917/AL871</f>
        <v>#REF!</v>
      </c>
      <c r="AN917" s="60" t="e">
        <f>D869&amp;D917</f>
        <v>#REF!</v>
      </c>
      <c r="AO917" s="94" t="e">
        <f t="shared" ref="AO917:AZ917" si="3014">((AO871*$G917*--(AND($BF917=0,$BG917=0))+$BF917+AO871*$BG917)*--(AO$3&gt;=$BH917))*(1+$BJ917*--(AO$3&gt;=$BK917))*--(IFERROR(MOD(MONTH(AO$3),$BI917),0)=0)</f>
        <v>#REF!</v>
      </c>
      <c r="AP917" s="94" t="e">
        <f t="shared" si="3014"/>
        <v>#REF!</v>
      </c>
      <c r="AQ917" s="94" t="e">
        <f t="shared" si="3014"/>
        <v>#REF!</v>
      </c>
      <c r="AR917" s="94" t="e">
        <f t="shared" si="3014"/>
        <v>#REF!</v>
      </c>
      <c r="AS917" s="94" t="e">
        <f t="shared" si="3014"/>
        <v>#REF!</v>
      </c>
      <c r="AT917" s="94" t="e">
        <f t="shared" si="3014"/>
        <v>#REF!</v>
      </c>
      <c r="AU917" s="94" t="e">
        <f t="shared" si="3014"/>
        <v>#REF!</v>
      </c>
      <c r="AV917" s="94" t="e">
        <f t="shared" si="3014"/>
        <v>#REF!</v>
      </c>
      <c r="AW917" s="94" t="e">
        <f t="shared" si="3014"/>
        <v>#REF!</v>
      </c>
      <c r="AX917" s="94" t="e">
        <f t="shared" si="3014"/>
        <v>#REF!</v>
      </c>
      <c r="AY917" s="94" t="e">
        <f t="shared" si="3014"/>
        <v>#REF!</v>
      </c>
      <c r="AZ917" s="94" t="e">
        <f t="shared" si="3014"/>
        <v>#REF!</v>
      </c>
      <c r="BA917" s="79"/>
      <c r="BB917" s="80" t="e">
        <f t="shared" si="2912"/>
        <v>#REF!</v>
      </c>
      <c r="BC917" s="85" t="e">
        <f>BB917/BB871</f>
        <v>#REF!</v>
      </c>
      <c r="BD917" s="60"/>
      <c r="BE917" s="94" t="str">
        <f t="shared" si="2966"/>
        <v>Venegas Contábil</v>
      </c>
      <c r="BF917" s="115">
        <f t="shared" si="2966"/>
        <v>-600</v>
      </c>
      <c r="BG917" s="112">
        <f t="shared" si="2966"/>
        <v>0</v>
      </c>
      <c r="BH917" s="111" t="e">
        <f>BH871</f>
        <v>#REF!</v>
      </c>
      <c r="BI917" s="113">
        <f t="shared" si="2967"/>
        <v>0</v>
      </c>
      <c r="BJ917" s="112">
        <f t="shared" si="2967"/>
        <v>0</v>
      </c>
      <c r="BK917" s="111">
        <f t="shared" si="2967"/>
        <v>0</v>
      </c>
      <c r="BL917" s="60"/>
      <c r="BM917" s="94" t="e">
        <f t="shared" ref="BM917:BX917" si="3015">((BM871*$G917*--(AND($BF917=0,$BG917=0))+$BF917+BM871*$BG917)*--(BM$3&gt;=$BH917))*(1+$BJ917*--(BM$3&gt;=$BK917))*--(IFERROR(MOD(MONTH(BM$3),$BI917),0)=0)</f>
        <v>#REF!</v>
      </c>
      <c r="BN917" s="94" t="e">
        <f t="shared" si="3015"/>
        <v>#REF!</v>
      </c>
      <c r="BO917" s="94" t="e">
        <f t="shared" si="3015"/>
        <v>#REF!</v>
      </c>
      <c r="BP917" s="94" t="e">
        <f t="shared" si="3015"/>
        <v>#REF!</v>
      </c>
      <c r="BQ917" s="94" t="e">
        <f t="shared" si="3015"/>
        <v>#REF!</v>
      </c>
      <c r="BR917" s="94" t="e">
        <f t="shared" si="3015"/>
        <v>#REF!</v>
      </c>
      <c r="BS917" s="94" t="e">
        <f t="shared" si="3015"/>
        <v>#REF!</v>
      </c>
      <c r="BT917" s="94" t="e">
        <f t="shared" si="3015"/>
        <v>#REF!</v>
      </c>
      <c r="BU917" s="94" t="e">
        <f t="shared" si="3015"/>
        <v>#REF!</v>
      </c>
      <c r="BV917" s="94" t="e">
        <f t="shared" si="3015"/>
        <v>#REF!</v>
      </c>
      <c r="BW917" s="94" t="e">
        <f t="shared" si="3015"/>
        <v>#REF!</v>
      </c>
      <c r="BX917" s="94" t="e">
        <f t="shared" si="3015"/>
        <v>#REF!</v>
      </c>
      <c r="BY917" s="79"/>
      <c r="BZ917" s="80" t="e">
        <f t="shared" si="2914"/>
        <v>#REF!</v>
      </c>
      <c r="CA917" s="85" t="e">
        <f>BZ917/BZ871</f>
        <v>#REF!</v>
      </c>
      <c r="CB917" s="60"/>
      <c r="CC917" s="94" t="e">
        <f t="shared" ref="CC917:CN917" si="3016">((CC871*$G917*--(AND($BF917=0,$BG917=0))+$BF917+CC871*$BG917)*--(CC$3&gt;=$BH917))*(1+$BJ917*--(CC$3&gt;=$BK917))*--(IFERROR(MOD(MONTH(CC$3),$BI917),0)=0)</f>
        <v>#REF!</v>
      </c>
      <c r="CD917" s="94" t="e">
        <f t="shared" si="3016"/>
        <v>#REF!</v>
      </c>
      <c r="CE917" s="94" t="e">
        <f t="shared" si="3016"/>
        <v>#REF!</v>
      </c>
      <c r="CF917" s="94" t="e">
        <f t="shared" si="3016"/>
        <v>#REF!</v>
      </c>
      <c r="CG917" s="94" t="e">
        <f t="shared" si="3016"/>
        <v>#REF!</v>
      </c>
      <c r="CH917" s="94" t="e">
        <f t="shared" si="3016"/>
        <v>#REF!</v>
      </c>
      <c r="CI917" s="94" t="e">
        <f t="shared" si="3016"/>
        <v>#REF!</v>
      </c>
      <c r="CJ917" s="94" t="e">
        <f t="shared" si="3016"/>
        <v>#REF!</v>
      </c>
      <c r="CK917" s="94" t="e">
        <f t="shared" si="3016"/>
        <v>#REF!</v>
      </c>
      <c r="CL917" s="94" t="e">
        <f t="shared" si="3016"/>
        <v>#REF!</v>
      </c>
      <c r="CM917" s="94" t="e">
        <f t="shared" si="3016"/>
        <v>#REF!</v>
      </c>
      <c r="CN917" s="94" t="e">
        <f t="shared" si="3016"/>
        <v>#REF!</v>
      </c>
      <c r="CO917" s="79"/>
      <c r="CP917" s="80" t="e">
        <f t="shared" si="2916"/>
        <v>#REF!</v>
      </c>
      <c r="CQ917" s="85" t="e">
        <f>CP917/CP871</f>
        <v>#REF!</v>
      </c>
    </row>
    <row r="918" spans="1:95" ht="10.5" customHeight="1" outlineLevel="1" x14ac:dyDescent="0.25">
      <c r="A918" s="70" t="str">
        <f t="shared" si="2955"/>
        <v>DespesaInternet</v>
      </c>
      <c r="B918" s="114" t="s">
        <v>53</v>
      </c>
      <c r="C918" s="78" t="s">
        <v>283</v>
      </c>
      <c r="D918" s="79" t="s">
        <v>137</v>
      </c>
      <c r="E918" s="79" t="e">
        <f>D869</f>
        <v>#REF!</v>
      </c>
      <c r="F918" s="79"/>
      <c r="G918" s="85">
        <v>-2.2336437834284588E-3</v>
      </c>
      <c r="H918" s="79"/>
      <c r="I918" s="94">
        <v>0</v>
      </c>
      <c r="J918" s="94">
        <v>0</v>
      </c>
      <c r="K918" s="94">
        <v>0</v>
      </c>
      <c r="L918" s="94">
        <v>0</v>
      </c>
      <c r="M918" s="94">
        <v>0</v>
      </c>
      <c r="N918" s="94">
        <v>0</v>
      </c>
      <c r="O918" s="94">
        <v>0</v>
      </c>
      <c r="P918" s="94">
        <v>0</v>
      </c>
      <c r="Q918" s="94">
        <v>0</v>
      </c>
      <c r="R918" s="94">
        <v>0</v>
      </c>
      <c r="S918" s="94">
        <v>0</v>
      </c>
      <c r="T918" s="94">
        <v>0</v>
      </c>
      <c r="U918" s="79"/>
      <c r="V918" s="80">
        <f t="shared" si="2908"/>
        <v>0</v>
      </c>
      <c r="W918" s="85">
        <f>V918/V870</f>
        <v>0</v>
      </c>
      <c r="X918" s="60"/>
      <c r="Y918" s="94">
        <v>0</v>
      </c>
      <c r="Z918" s="94">
        <v>0</v>
      </c>
      <c r="AA918" s="94">
        <v>0</v>
      </c>
      <c r="AB918" s="94">
        <v>0</v>
      </c>
      <c r="AC918" s="94">
        <v>0</v>
      </c>
      <c r="AD918" s="94">
        <v>0</v>
      </c>
      <c r="AE918" s="94">
        <f t="shared" ref="AE918:AJ919" si="3017">((AE870*$G918*--(AND($BF918=0,$BG918=0))+$BF918+AE870*$BG918)*--(AE$3&gt;=$BH918))*(1+$BJ918*--(AE$3&gt;=$BK918))*--(IFERROR(MOD(MONTH(AE$3),$BI918),0)=0)</f>
        <v>0</v>
      </c>
      <c r="AF918" s="94">
        <f t="shared" si="3017"/>
        <v>0</v>
      </c>
      <c r="AG918" s="94">
        <f t="shared" si="3017"/>
        <v>0</v>
      </c>
      <c r="AH918" s="94">
        <f t="shared" si="3017"/>
        <v>0</v>
      </c>
      <c r="AI918" s="94">
        <f t="shared" si="3017"/>
        <v>0</v>
      </c>
      <c r="AJ918" s="94">
        <f t="shared" si="3017"/>
        <v>0</v>
      </c>
      <c r="AK918" s="79"/>
      <c r="AL918" s="80">
        <f t="shared" si="2910"/>
        <v>0</v>
      </c>
      <c r="AM918" s="85">
        <f>AL918/AL870</f>
        <v>0</v>
      </c>
      <c r="AN918" s="60" t="e">
        <f>D869&amp;D918</f>
        <v>#REF!</v>
      </c>
      <c r="AO918" s="94">
        <f t="shared" ref="AO918:AZ918" si="3018">((AO870*$G918*--(AND($BF918=0,$BG918=0))+$BF918+AO870*$BG918)*--(AO$3&gt;=$BH918))*(1+$BJ918*--(AO$3&gt;=$BK918))*--(IFERROR(MOD(MONTH(AO$3),$BI918),0)=0)</f>
        <v>0</v>
      </c>
      <c r="AP918" s="94">
        <f t="shared" si="3018"/>
        <v>0</v>
      </c>
      <c r="AQ918" s="94">
        <f t="shared" si="3018"/>
        <v>0</v>
      </c>
      <c r="AR918" s="94">
        <f t="shared" si="3018"/>
        <v>0</v>
      </c>
      <c r="AS918" s="94">
        <f t="shared" si="3018"/>
        <v>0</v>
      </c>
      <c r="AT918" s="94">
        <f t="shared" si="3018"/>
        <v>0</v>
      </c>
      <c r="AU918" s="94">
        <f t="shared" si="3018"/>
        <v>0</v>
      </c>
      <c r="AV918" s="94">
        <f t="shared" si="3018"/>
        <v>0</v>
      </c>
      <c r="AW918" s="94">
        <f t="shared" si="3018"/>
        <v>0</v>
      </c>
      <c r="AX918" s="94">
        <f t="shared" si="3018"/>
        <v>0</v>
      </c>
      <c r="AY918" s="94">
        <f t="shared" si="3018"/>
        <v>0</v>
      </c>
      <c r="AZ918" s="94">
        <f t="shared" si="3018"/>
        <v>0</v>
      </c>
      <c r="BA918" s="79"/>
      <c r="BB918" s="80">
        <f t="shared" si="2912"/>
        <v>0</v>
      </c>
      <c r="BC918" s="85">
        <f>BB918/BB870</f>
        <v>0</v>
      </c>
      <c r="BD918" s="60"/>
      <c r="BE918" s="94" t="str">
        <f t="shared" si="2966"/>
        <v>Venegas Contábil</v>
      </c>
      <c r="BF918" s="115">
        <f t="shared" si="2966"/>
        <v>-350</v>
      </c>
      <c r="BG918" s="112">
        <f t="shared" si="2966"/>
        <v>0</v>
      </c>
      <c r="BH918" s="111" t="str">
        <f>BH870</f>
        <v>Início</v>
      </c>
      <c r="BI918" s="113">
        <f t="shared" si="2967"/>
        <v>0</v>
      </c>
      <c r="BJ918" s="112">
        <f t="shared" si="2967"/>
        <v>0.1</v>
      </c>
      <c r="BK918" s="111">
        <f t="shared" si="2967"/>
        <v>45658</v>
      </c>
      <c r="BL918" s="60"/>
      <c r="BM918" s="94">
        <f t="shared" ref="BM918:BX918" si="3019">((BM870*$G918*--(AND($BF918=0,$BG918=0))+$BF918+BM870*$BG918)*--(BM$3&gt;=$BH918))*(1+$BJ918*--(BM$3&gt;=$BK918))*--(IFERROR(MOD(MONTH(BM$3),$BI918),0)=0)</f>
        <v>0</v>
      </c>
      <c r="BN918" s="94">
        <f t="shared" si="3019"/>
        <v>0</v>
      </c>
      <c r="BO918" s="94">
        <f t="shared" si="3019"/>
        <v>0</v>
      </c>
      <c r="BP918" s="94">
        <f t="shared" si="3019"/>
        <v>0</v>
      </c>
      <c r="BQ918" s="94">
        <f t="shared" si="3019"/>
        <v>0</v>
      </c>
      <c r="BR918" s="94">
        <f t="shared" si="3019"/>
        <v>0</v>
      </c>
      <c r="BS918" s="94">
        <f t="shared" si="3019"/>
        <v>0</v>
      </c>
      <c r="BT918" s="94">
        <f t="shared" si="3019"/>
        <v>0</v>
      </c>
      <c r="BU918" s="94">
        <f t="shared" si="3019"/>
        <v>0</v>
      </c>
      <c r="BV918" s="94">
        <f t="shared" si="3019"/>
        <v>0</v>
      </c>
      <c r="BW918" s="94">
        <f t="shared" si="3019"/>
        <v>0</v>
      </c>
      <c r="BX918" s="94">
        <f t="shared" si="3019"/>
        <v>0</v>
      </c>
      <c r="BY918" s="79"/>
      <c r="BZ918" s="80">
        <f t="shared" si="2914"/>
        <v>0</v>
      </c>
      <c r="CA918" s="85">
        <f>BZ918/BZ870</f>
        <v>0</v>
      </c>
      <c r="CB918" s="60"/>
      <c r="CC918" s="94">
        <f t="shared" ref="CC918:CN918" si="3020">((CC870*$G918*--(AND($BF918=0,$BG918=0))+$BF918+CC870*$BG918)*--(CC$3&gt;=$BH918))*(1+$BJ918*--(CC$3&gt;=$BK918))*--(IFERROR(MOD(MONTH(CC$3),$BI918),0)=0)</f>
        <v>0</v>
      </c>
      <c r="CD918" s="94">
        <f t="shared" si="3020"/>
        <v>0</v>
      </c>
      <c r="CE918" s="94">
        <f t="shared" si="3020"/>
        <v>0</v>
      </c>
      <c r="CF918" s="94">
        <f t="shared" si="3020"/>
        <v>0</v>
      </c>
      <c r="CG918" s="94">
        <f t="shared" si="3020"/>
        <v>0</v>
      </c>
      <c r="CH918" s="94">
        <f t="shared" si="3020"/>
        <v>0</v>
      </c>
      <c r="CI918" s="94">
        <f t="shared" si="3020"/>
        <v>0</v>
      </c>
      <c r="CJ918" s="94">
        <f t="shared" si="3020"/>
        <v>0</v>
      </c>
      <c r="CK918" s="94">
        <f t="shared" si="3020"/>
        <v>0</v>
      </c>
      <c r="CL918" s="94">
        <f t="shared" si="3020"/>
        <v>0</v>
      </c>
      <c r="CM918" s="94">
        <f t="shared" si="3020"/>
        <v>0</v>
      </c>
      <c r="CN918" s="94">
        <f t="shared" si="3020"/>
        <v>0</v>
      </c>
      <c r="CO918" s="79"/>
      <c r="CP918" s="80">
        <f t="shared" si="2916"/>
        <v>0</v>
      </c>
      <c r="CQ918" s="85">
        <f>CP918/CP870</f>
        <v>0</v>
      </c>
    </row>
    <row r="919" spans="1:95" ht="10.5" customHeight="1" outlineLevel="1" x14ac:dyDescent="0.25">
      <c r="A919" s="70" t="str">
        <f t="shared" si="2955"/>
        <v>DespesaManutenção equipamentos</v>
      </c>
      <c r="B919" s="114" t="s">
        <v>53</v>
      </c>
      <c r="C919" s="78" t="s">
        <v>283</v>
      </c>
      <c r="D919" s="79" t="s">
        <v>134</v>
      </c>
      <c r="E919" s="79" t="e">
        <f>D869</f>
        <v>#REF!</v>
      </c>
      <c r="F919" s="79"/>
      <c r="G919" s="85">
        <v>-2.2336437834284588E-3</v>
      </c>
      <c r="H919" s="79"/>
      <c r="I919" s="94">
        <v>0</v>
      </c>
      <c r="J919" s="94">
        <v>0</v>
      </c>
      <c r="K919" s="94">
        <v>0</v>
      </c>
      <c r="L919" s="94">
        <v>0</v>
      </c>
      <c r="M919" s="94">
        <v>0</v>
      </c>
      <c r="N919" s="94">
        <v>0</v>
      </c>
      <c r="O919" s="94">
        <v>0</v>
      </c>
      <c r="P919" s="94">
        <v>0</v>
      </c>
      <c r="Q919" s="94">
        <v>0</v>
      </c>
      <c r="R919" s="94">
        <v>0</v>
      </c>
      <c r="S919" s="94">
        <v>0</v>
      </c>
      <c r="T919" s="94">
        <v>0</v>
      </c>
      <c r="U919" s="79"/>
      <c r="V919" s="80">
        <f t="shared" si="2908"/>
        <v>0</v>
      </c>
      <c r="W919" s="85" t="e">
        <f>V919/V871</f>
        <v>#REF!</v>
      </c>
      <c r="X919" s="60"/>
      <c r="Y919" s="94">
        <v>0</v>
      </c>
      <c r="Z919" s="94">
        <v>0</v>
      </c>
      <c r="AA919" s="94">
        <v>0</v>
      </c>
      <c r="AB919" s="94">
        <v>0</v>
      </c>
      <c r="AC919" s="94">
        <v>0</v>
      </c>
      <c r="AD919" s="94">
        <v>0</v>
      </c>
      <c r="AE919" s="94" t="e">
        <f t="shared" si="3017"/>
        <v>#REF!</v>
      </c>
      <c r="AF919" s="94" t="e">
        <f t="shared" si="3017"/>
        <v>#REF!</v>
      </c>
      <c r="AG919" s="94" t="e">
        <f t="shared" si="3017"/>
        <v>#REF!</v>
      </c>
      <c r="AH919" s="94" t="e">
        <f t="shared" si="3017"/>
        <v>#REF!</v>
      </c>
      <c r="AI919" s="94" t="e">
        <f t="shared" si="3017"/>
        <v>#REF!</v>
      </c>
      <c r="AJ919" s="94" t="e">
        <f t="shared" si="3017"/>
        <v>#REF!</v>
      </c>
      <c r="AK919" s="79"/>
      <c r="AL919" s="80" t="e">
        <f t="shared" si="2910"/>
        <v>#REF!</v>
      </c>
      <c r="AM919" s="85" t="e">
        <f>AL919/AL871</f>
        <v>#REF!</v>
      </c>
      <c r="AN919" s="60" t="e">
        <f>D869&amp;D919</f>
        <v>#REF!</v>
      </c>
      <c r="AO919" s="94" t="e">
        <f t="shared" ref="AO919:AZ919" si="3021">((AO871*$G919*--(AND($BF919=0,$BG919=0))+$BF919+AO871*$BG919)*--(AO$3&gt;=$BH919))*(1+$BJ919*--(AO$3&gt;=$BK919))*--(IFERROR(MOD(MONTH(AO$3),$BI919),0)=0)</f>
        <v>#REF!</v>
      </c>
      <c r="AP919" s="94" t="e">
        <f t="shared" si="3021"/>
        <v>#REF!</v>
      </c>
      <c r="AQ919" s="94" t="e">
        <f t="shared" si="3021"/>
        <v>#REF!</v>
      </c>
      <c r="AR919" s="94" t="e">
        <f t="shared" si="3021"/>
        <v>#REF!</v>
      </c>
      <c r="AS919" s="94" t="e">
        <f t="shared" si="3021"/>
        <v>#REF!</v>
      </c>
      <c r="AT919" s="94" t="e">
        <f t="shared" si="3021"/>
        <v>#REF!</v>
      </c>
      <c r="AU919" s="94" t="e">
        <f t="shared" si="3021"/>
        <v>#REF!</v>
      </c>
      <c r="AV919" s="94" t="e">
        <f t="shared" si="3021"/>
        <v>#REF!</v>
      </c>
      <c r="AW919" s="94" t="e">
        <f t="shared" si="3021"/>
        <v>#REF!</v>
      </c>
      <c r="AX919" s="94" t="e">
        <f t="shared" si="3021"/>
        <v>#REF!</v>
      </c>
      <c r="AY919" s="94" t="e">
        <f t="shared" si="3021"/>
        <v>#REF!</v>
      </c>
      <c r="AZ919" s="94" t="e">
        <f t="shared" si="3021"/>
        <v>#REF!</v>
      </c>
      <c r="BA919" s="79"/>
      <c r="BB919" s="80" t="e">
        <f t="shared" si="2912"/>
        <v>#REF!</v>
      </c>
      <c r="BC919" s="85" t="e">
        <f>BB919/BB871</f>
        <v>#REF!</v>
      </c>
      <c r="BD919" s="60"/>
      <c r="BE919" s="94">
        <f t="shared" si="2966"/>
        <v>0</v>
      </c>
      <c r="BF919" s="115">
        <f t="shared" si="2966"/>
        <v>0</v>
      </c>
      <c r="BG919" s="112">
        <f t="shared" si="2966"/>
        <v>0</v>
      </c>
      <c r="BH919" s="111" t="e">
        <f>BH871</f>
        <v>#REF!</v>
      </c>
      <c r="BI919" s="113">
        <f t="shared" si="2967"/>
        <v>0</v>
      </c>
      <c r="BJ919" s="112">
        <f t="shared" si="2967"/>
        <v>0</v>
      </c>
      <c r="BK919" s="111">
        <f t="shared" si="2967"/>
        <v>0</v>
      </c>
      <c r="BL919" s="60"/>
      <c r="BM919" s="94" t="e">
        <f t="shared" ref="BM919:BX919" si="3022">((BM871*$G919*--(AND($BF919=0,$BG919=0))+$BF919+BM871*$BG919)*--(BM$3&gt;=$BH919))*(1+$BJ919*--(BM$3&gt;=$BK919))*--(IFERROR(MOD(MONTH(BM$3),$BI919),0)=0)</f>
        <v>#REF!</v>
      </c>
      <c r="BN919" s="94" t="e">
        <f t="shared" si="3022"/>
        <v>#REF!</v>
      </c>
      <c r="BO919" s="94" t="e">
        <f t="shared" si="3022"/>
        <v>#REF!</v>
      </c>
      <c r="BP919" s="94" t="e">
        <f t="shared" si="3022"/>
        <v>#REF!</v>
      </c>
      <c r="BQ919" s="94" t="e">
        <f t="shared" si="3022"/>
        <v>#REF!</v>
      </c>
      <c r="BR919" s="94" t="e">
        <f t="shared" si="3022"/>
        <v>#REF!</v>
      </c>
      <c r="BS919" s="94" t="e">
        <f t="shared" si="3022"/>
        <v>#REF!</v>
      </c>
      <c r="BT919" s="94" t="e">
        <f t="shared" si="3022"/>
        <v>#REF!</v>
      </c>
      <c r="BU919" s="94" t="e">
        <f t="shared" si="3022"/>
        <v>#REF!</v>
      </c>
      <c r="BV919" s="94" t="e">
        <f t="shared" si="3022"/>
        <v>#REF!</v>
      </c>
      <c r="BW919" s="94" t="e">
        <f t="shared" si="3022"/>
        <v>#REF!</v>
      </c>
      <c r="BX919" s="94" t="e">
        <f t="shared" si="3022"/>
        <v>#REF!</v>
      </c>
      <c r="BY919" s="79"/>
      <c r="BZ919" s="80" t="e">
        <f t="shared" si="2914"/>
        <v>#REF!</v>
      </c>
      <c r="CA919" s="85" t="e">
        <f>BZ919/BZ871</f>
        <v>#REF!</v>
      </c>
      <c r="CB919" s="60"/>
      <c r="CC919" s="94" t="e">
        <f t="shared" ref="CC919:CN919" si="3023">((CC871*$G919*--(AND($BF919=0,$BG919=0))+$BF919+CC871*$BG919)*--(CC$3&gt;=$BH919))*(1+$BJ919*--(CC$3&gt;=$BK919))*--(IFERROR(MOD(MONTH(CC$3),$BI919),0)=0)</f>
        <v>#REF!</v>
      </c>
      <c r="CD919" s="94" t="e">
        <f t="shared" si="3023"/>
        <v>#REF!</v>
      </c>
      <c r="CE919" s="94" t="e">
        <f t="shared" si="3023"/>
        <v>#REF!</v>
      </c>
      <c r="CF919" s="94" t="e">
        <f t="shared" si="3023"/>
        <v>#REF!</v>
      </c>
      <c r="CG919" s="94" t="e">
        <f t="shared" si="3023"/>
        <v>#REF!</v>
      </c>
      <c r="CH919" s="94" t="e">
        <f t="shared" si="3023"/>
        <v>#REF!</v>
      </c>
      <c r="CI919" s="94" t="e">
        <f t="shared" si="3023"/>
        <v>#REF!</v>
      </c>
      <c r="CJ919" s="94" t="e">
        <f t="shared" si="3023"/>
        <v>#REF!</v>
      </c>
      <c r="CK919" s="94" t="e">
        <f t="shared" si="3023"/>
        <v>#REF!</v>
      </c>
      <c r="CL919" s="94" t="e">
        <f t="shared" si="3023"/>
        <v>#REF!</v>
      </c>
      <c r="CM919" s="94" t="e">
        <f t="shared" si="3023"/>
        <v>#REF!</v>
      </c>
      <c r="CN919" s="94" t="e">
        <f t="shared" si="3023"/>
        <v>#REF!</v>
      </c>
      <c r="CO919" s="79"/>
      <c r="CP919" s="80" t="e">
        <f t="shared" si="2916"/>
        <v>#REF!</v>
      </c>
      <c r="CQ919" s="85" t="e">
        <f>CP919/CP871</f>
        <v>#REF!</v>
      </c>
    </row>
    <row r="920" spans="1:95" ht="10.5" customHeight="1" x14ac:dyDescent="0.25">
      <c r="A920" s="70" t="str">
        <f t="shared" si="2955"/>
        <v>DespesaViagens e agendas externas</v>
      </c>
      <c r="B920" s="114" t="s">
        <v>53</v>
      </c>
      <c r="C920" s="70" t="s">
        <v>320</v>
      </c>
      <c r="D920" s="60" t="s">
        <v>130</v>
      </c>
      <c r="E920" s="60" t="e">
        <f>D869</f>
        <v>#REF!</v>
      </c>
      <c r="F920" s="60"/>
      <c r="G920" s="62">
        <v>-9.8452618553320515E-5</v>
      </c>
      <c r="H920" s="60"/>
      <c r="I920" s="67">
        <v>0</v>
      </c>
      <c r="J920" s="67">
        <v>0</v>
      </c>
      <c r="K920" s="67">
        <v>0</v>
      </c>
      <c r="L920" s="67">
        <v>0</v>
      </c>
      <c r="M920" s="67">
        <v>0</v>
      </c>
      <c r="N920" s="67">
        <v>0</v>
      </c>
      <c r="O920" s="67">
        <v>0</v>
      </c>
      <c r="P920" s="67">
        <v>0</v>
      </c>
      <c r="Q920" s="67">
        <v>0</v>
      </c>
      <c r="R920" s="67">
        <v>0</v>
      </c>
      <c r="S920" s="67">
        <v>0</v>
      </c>
      <c r="T920" s="67">
        <v>0</v>
      </c>
      <c r="U920" s="60"/>
      <c r="V920" s="87">
        <f t="shared" si="2908"/>
        <v>0</v>
      </c>
      <c r="W920" s="62" t="e">
        <f>V920/V871</f>
        <v>#REF!</v>
      </c>
      <c r="X920" s="60"/>
      <c r="Y920" s="67">
        <v>0</v>
      </c>
      <c r="Z920" s="67">
        <v>0</v>
      </c>
      <c r="AA920" s="67">
        <v>0</v>
      </c>
      <c r="AB920" s="67">
        <v>0</v>
      </c>
      <c r="AC920" s="67">
        <v>0</v>
      </c>
      <c r="AD920" s="67">
        <v>0</v>
      </c>
      <c r="AE920" s="67" t="e">
        <f t="shared" ref="AE920:AJ920" si="3024">((AE871*$G920*--(AND($BF920=0,$BG920=0))+$BF920+AE871*$BG920)*--(AE$3&gt;=$BH920))*(1+$BJ920*--(AE$3&gt;=$BK920))*--(IFERROR(MOD(MONTH(AE$3),$BI920),0)=0)</f>
        <v>#REF!</v>
      </c>
      <c r="AF920" s="67" t="e">
        <f t="shared" si="3024"/>
        <v>#REF!</v>
      </c>
      <c r="AG920" s="67" t="e">
        <f t="shared" si="3024"/>
        <v>#REF!</v>
      </c>
      <c r="AH920" s="67" t="e">
        <f t="shared" si="3024"/>
        <v>#REF!</v>
      </c>
      <c r="AI920" s="67" t="e">
        <f t="shared" si="3024"/>
        <v>#REF!</v>
      </c>
      <c r="AJ920" s="67" t="e">
        <f t="shared" si="3024"/>
        <v>#REF!</v>
      </c>
      <c r="AK920" s="60"/>
      <c r="AL920" s="87" t="e">
        <f t="shared" si="2910"/>
        <v>#REF!</v>
      </c>
      <c r="AM920" s="62" t="e">
        <f>AL920/AL871</f>
        <v>#REF!</v>
      </c>
      <c r="AN920" s="60" t="e">
        <f>D869&amp;D920</f>
        <v>#REF!</v>
      </c>
      <c r="AO920" s="67" t="e">
        <f t="shared" ref="AO920:AZ920" si="3025">((AO871*$G920*--(AND($BF920=0,$BG920=0))+$BF920+AO871*$BG920)*--(AO$3&gt;=$BH920))*(1+$BJ920*--(AO$3&gt;=$BK920))*--(IFERROR(MOD(MONTH(AO$3),$BI920),0)=0)</f>
        <v>#REF!</v>
      </c>
      <c r="AP920" s="67" t="e">
        <f t="shared" si="3025"/>
        <v>#REF!</v>
      </c>
      <c r="AQ920" s="67" t="e">
        <f t="shared" si="3025"/>
        <v>#REF!</v>
      </c>
      <c r="AR920" s="67" t="e">
        <f t="shared" si="3025"/>
        <v>#REF!</v>
      </c>
      <c r="AS920" s="67" t="e">
        <f t="shared" si="3025"/>
        <v>#REF!</v>
      </c>
      <c r="AT920" s="67" t="e">
        <f t="shared" si="3025"/>
        <v>#REF!</v>
      </c>
      <c r="AU920" s="67" t="e">
        <f t="shared" si="3025"/>
        <v>#REF!</v>
      </c>
      <c r="AV920" s="67" t="e">
        <f t="shared" si="3025"/>
        <v>#REF!</v>
      </c>
      <c r="AW920" s="67" t="e">
        <f t="shared" si="3025"/>
        <v>#REF!</v>
      </c>
      <c r="AX920" s="67" t="e">
        <f t="shared" si="3025"/>
        <v>#REF!</v>
      </c>
      <c r="AY920" s="67" t="e">
        <f t="shared" si="3025"/>
        <v>#REF!</v>
      </c>
      <c r="AZ920" s="67" t="e">
        <f t="shared" si="3025"/>
        <v>#REF!</v>
      </c>
      <c r="BA920" s="60"/>
      <c r="BB920" s="87" t="e">
        <f t="shared" si="2912"/>
        <v>#REF!</v>
      </c>
      <c r="BC920" s="62" t="e">
        <f>BB920/BB871</f>
        <v>#REF!</v>
      </c>
      <c r="BD920" s="60"/>
      <c r="BE920" s="67">
        <f t="shared" si="2966"/>
        <v>0</v>
      </c>
      <c r="BF920" s="119">
        <f t="shared" si="2966"/>
        <v>-700</v>
      </c>
      <c r="BG920" s="120">
        <f t="shared" si="2966"/>
        <v>0</v>
      </c>
      <c r="BH920" s="121" t="e">
        <f>BH871</f>
        <v>#REF!</v>
      </c>
      <c r="BI920" s="69">
        <f t="shared" si="2967"/>
        <v>3</v>
      </c>
      <c r="BJ920" s="120">
        <f t="shared" si="2967"/>
        <v>0</v>
      </c>
      <c r="BK920" s="121">
        <f t="shared" si="2967"/>
        <v>0</v>
      </c>
      <c r="BL920" s="60"/>
      <c r="BM920" s="67" t="e">
        <f t="shared" ref="BM920:BX920" si="3026">((BM871*$G920*--(AND($BF920=0,$BG920=0))+$BF920+BM871*$BG920)*--(BM$3&gt;=$BH920))*(1+$BJ920*--(BM$3&gt;=$BK920))*--(IFERROR(MOD(MONTH(BM$3),$BI920),0)=0)</f>
        <v>#REF!</v>
      </c>
      <c r="BN920" s="67" t="e">
        <f t="shared" si="3026"/>
        <v>#REF!</v>
      </c>
      <c r="BO920" s="67" t="e">
        <f t="shared" si="3026"/>
        <v>#REF!</v>
      </c>
      <c r="BP920" s="67" t="e">
        <f t="shared" si="3026"/>
        <v>#REF!</v>
      </c>
      <c r="BQ920" s="67" t="e">
        <f t="shared" si="3026"/>
        <v>#REF!</v>
      </c>
      <c r="BR920" s="67" t="e">
        <f t="shared" si="3026"/>
        <v>#REF!</v>
      </c>
      <c r="BS920" s="67" t="e">
        <f t="shared" si="3026"/>
        <v>#REF!</v>
      </c>
      <c r="BT920" s="67" t="e">
        <f t="shared" si="3026"/>
        <v>#REF!</v>
      </c>
      <c r="BU920" s="67" t="e">
        <f t="shared" si="3026"/>
        <v>#REF!</v>
      </c>
      <c r="BV920" s="67" t="e">
        <f t="shared" si="3026"/>
        <v>#REF!</v>
      </c>
      <c r="BW920" s="67" t="e">
        <f t="shared" si="3026"/>
        <v>#REF!</v>
      </c>
      <c r="BX920" s="67" t="e">
        <f t="shared" si="3026"/>
        <v>#REF!</v>
      </c>
      <c r="BY920" s="60"/>
      <c r="BZ920" s="87" t="e">
        <f t="shared" si="2914"/>
        <v>#REF!</v>
      </c>
      <c r="CA920" s="62" t="e">
        <f>BZ920/BZ871</f>
        <v>#REF!</v>
      </c>
      <c r="CB920" s="60"/>
      <c r="CC920" s="67" t="e">
        <f t="shared" ref="CC920:CN920" si="3027">((CC871*$G920*--(AND($BF920=0,$BG920=0))+$BF920+CC871*$BG920)*--(CC$3&gt;=$BH920))*(1+$BJ920*--(CC$3&gt;=$BK920))*--(IFERROR(MOD(MONTH(CC$3),$BI920),0)=0)</f>
        <v>#REF!</v>
      </c>
      <c r="CD920" s="67" t="e">
        <f t="shared" si="3027"/>
        <v>#REF!</v>
      </c>
      <c r="CE920" s="67" t="e">
        <f t="shared" si="3027"/>
        <v>#REF!</v>
      </c>
      <c r="CF920" s="67" t="e">
        <f t="shared" si="3027"/>
        <v>#REF!</v>
      </c>
      <c r="CG920" s="67" t="e">
        <f t="shared" si="3027"/>
        <v>#REF!</v>
      </c>
      <c r="CH920" s="67" t="e">
        <f t="shared" si="3027"/>
        <v>#REF!</v>
      </c>
      <c r="CI920" s="67" t="e">
        <f t="shared" si="3027"/>
        <v>#REF!</v>
      </c>
      <c r="CJ920" s="67" t="e">
        <f t="shared" si="3027"/>
        <v>#REF!</v>
      </c>
      <c r="CK920" s="67" t="e">
        <f t="shared" si="3027"/>
        <v>#REF!</v>
      </c>
      <c r="CL920" s="67" t="e">
        <f t="shared" si="3027"/>
        <v>#REF!</v>
      </c>
      <c r="CM920" s="67" t="e">
        <f t="shared" si="3027"/>
        <v>#REF!</v>
      </c>
      <c r="CN920" s="67" t="e">
        <f t="shared" si="3027"/>
        <v>#REF!</v>
      </c>
      <c r="CO920" s="60"/>
      <c r="CP920" s="87" t="e">
        <f t="shared" si="2916"/>
        <v>#REF!</v>
      </c>
      <c r="CQ920" s="62" t="e">
        <f>CP920/CP871</f>
        <v>#REF!</v>
      </c>
    </row>
    <row r="921" spans="1:95" ht="10.5" customHeight="1" x14ac:dyDescent="0.25">
      <c r="A921" s="70" t="str">
        <f t="shared" si="2955"/>
        <v>DespesaAtivações de inauguração</v>
      </c>
      <c r="B921" s="114" t="s">
        <v>53</v>
      </c>
      <c r="C921" s="70" t="s">
        <v>284</v>
      </c>
      <c r="D921" s="60" t="s">
        <v>285</v>
      </c>
      <c r="E921" s="60" t="e">
        <f>D869</f>
        <v>#REF!</v>
      </c>
      <c r="F921" s="60"/>
      <c r="G921" s="62">
        <v>-1.3904791493680641E-4</v>
      </c>
      <c r="H921" s="60"/>
      <c r="I921" s="67">
        <v>0</v>
      </c>
      <c r="J921" s="67">
        <v>0</v>
      </c>
      <c r="K921" s="67">
        <v>0</v>
      </c>
      <c r="L921" s="67">
        <v>0</v>
      </c>
      <c r="M921" s="67">
        <v>0</v>
      </c>
      <c r="N921" s="67">
        <v>0</v>
      </c>
      <c r="O921" s="67">
        <v>0</v>
      </c>
      <c r="P921" s="67">
        <v>0</v>
      </c>
      <c r="Q921" s="67">
        <v>0</v>
      </c>
      <c r="R921" s="67">
        <v>0</v>
      </c>
      <c r="S921" s="67">
        <v>0</v>
      </c>
      <c r="T921" s="67">
        <v>0</v>
      </c>
      <c r="U921" s="60"/>
      <c r="V921" s="87">
        <f t="shared" si="2908"/>
        <v>0</v>
      </c>
      <c r="W921" s="62" t="e">
        <f>V921/V869</f>
        <v>#DIV/0!</v>
      </c>
      <c r="X921" s="60"/>
      <c r="Y921" s="67">
        <f t="shared" ref="Y921:AJ921" si="3028">SUM(Y922:Y924)</f>
        <v>0</v>
      </c>
      <c r="Z921" s="67">
        <f t="shared" si="3028"/>
        <v>0</v>
      </c>
      <c r="AA921" s="67">
        <f t="shared" si="3028"/>
        <v>0</v>
      </c>
      <c r="AB921" s="67">
        <f t="shared" si="3028"/>
        <v>0</v>
      </c>
      <c r="AC921" s="67">
        <f t="shared" si="3028"/>
        <v>0</v>
      </c>
      <c r="AD921" s="67">
        <f t="shared" si="3028"/>
        <v>0</v>
      </c>
      <c r="AE921" s="67">
        <f t="shared" si="3028"/>
        <v>0</v>
      </c>
      <c r="AF921" s="67" t="e">
        <f t="shared" si="3028"/>
        <v>#REF!</v>
      </c>
      <c r="AG921" s="67" t="e">
        <f t="shared" si="3028"/>
        <v>#REF!</v>
      </c>
      <c r="AH921" s="67" t="e">
        <f t="shared" si="3028"/>
        <v>#REF!</v>
      </c>
      <c r="AI921" s="67" t="e">
        <f t="shared" si="3028"/>
        <v>#REF!</v>
      </c>
      <c r="AJ921" s="67" t="e">
        <f t="shared" si="3028"/>
        <v>#REF!</v>
      </c>
      <c r="AK921" s="60"/>
      <c r="AL921" s="87" t="e">
        <f t="shared" si="2910"/>
        <v>#REF!</v>
      </c>
      <c r="AM921" s="62" t="e">
        <f>AL921/AL869</f>
        <v>#REF!</v>
      </c>
      <c r="AN921" s="60" t="e">
        <f>D869&amp;D921</f>
        <v>#REF!</v>
      </c>
      <c r="AO921" s="67" t="e">
        <f t="shared" ref="AO921:AZ921" si="3029">SUM(AO922:AO924)</f>
        <v>#REF!</v>
      </c>
      <c r="AP921" s="67" t="e">
        <f t="shared" si="3029"/>
        <v>#REF!</v>
      </c>
      <c r="AQ921" s="67" t="e">
        <f t="shared" si="3029"/>
        <v>#REF!</v>
      </c>
      <c r="AR921" s="67" t="e">
        <f t="shared" si="3029"/>
        <v>#REF!</v>
      </c>
      <c r="AS921" s="67" t="e">
        <f t="shared" si="3029"/>
        <v>#REF!</v>
      </c>
      <c r="AT921" s="67" t="e">
        <f t="shared" si="3029"/>
        <v>#REF!</v>
      </c>
      <c r="AU921" s="67" t="e">
        <f t="shared" si="3029"/>
        <v>#REF!</v>
      </c>
      <c r="AV921" s="67" t="e">
        <f t="shared" si="3029"/>
        <v>#REF!</v>
      </c>
      <c r="AW921" s="67" t="e">
        <f t="shared" si="3029"/>
        <v>#REF!</v>
      </c>
      <c r="AX921" s="67" t="e">
        <f t="shared" si="3029"/>
        <v>#REF!</v>
      </c>
      <c r="AY921" s="67" t="e">
        <f t="shared" si="3029"/>
        <v>#REF!</v>
      </c>
      <c r="AZ921" s="67" t="e">
        <f t="shared" si="3029"/>
        <v>#REF!</v>
      </c>
      <c r="BA921" s="60"/>
      <c r="BB921" s="87" t="e">
        <f t="shared" si="2912"/>
        <v>#REF!</v>
      </c>
      <c r="BC921" s="62" t="e">
        <f>BB921/BB869</f>
        <v>#REF!</v>
      </c>
      <c r="BD921" s="60"/>
      <c r="BE921" s="67"/>
      <c r="BF921" s="119"/>
      <c r="BG921" s="120"/>
      <c r="BH921" s="121"/>
      <c r="BI921" s="69"/>
      <c r="BJ921" s="120"/>
      <c r="BK921" s="121"/>
      <c r="BL921" s="60"/>
      <c r="BM921" s="67" t="e">
        <f t="shared" ref="BM921:BX921" si="3030">SUM(BM922:BM924)</f>
        <v>#REF!</v>
      </c>
      <c r="BN921" s="67" t="e">
        <f t="shared" si="3030"/>
        <v>#REF!</v>
      </c>
      <c r="BO921" s="67" t="e">
        <f t="shared" si="3030"/>
        <v>#REF!</v>
      </c>
      <c r="BP921" s="67" t="e">
        <f t="shared" si="3030"/>
        <v>#REF!</v>
      </c>
      <c r="BQ921" s="67" t="e">
        <f t="shared" si="3030"/>
        <v>#REF!</v>
      </c>
      <c r="BR921" s="67" t="e">
        <f t="shared" si="3030"/>
        <v>#REF!</v>
      </c>
      <c r="BS921" s="67" t="e">
        <f t="shared" si="3030"/>
        <v>#REF!</v>
      </c>
      <c r="BT921" s="67" t="e">
        <f t="shared" si="3030"/>
        <v>#REF!</v>
      </c>
      <c r="BU921" s="67" t="e">
        <f t="shared" si="3030"/>
        <v>#REF!</v>
      </c>
      <c r="BV921" s="67" t="e">
        <f t="shared" si="3030"/>
        <v>#REF!</v>
      </c>
      <c r="BW921" s="67" t="e">
        <f t="shared" si="3030"/>
        <v>#REF!</v>
      </c>
      <c r="BX921" s="67" t="e">
        <f t="shared" si="3030"/>
        <v>#REF!</v>
      </c>
      <c r="BY921" s="60"/>
      <c r="BZ921" s="87" t="e">
        <f t="shared" si="2914"/>
        <v>#REF!</v>
      </c>
      <c r="CA921" s="62" t="e">
        <f>BZ921/BZ869</f>
        <v>#REF!</v>
      </c>
      <c r="CB921" s="60"/>
      <c r="CC921" s="67" t="e">
        <f t="shared" ref="CC921:CN921" si="3031">SUM(CC922:CC924)</f>
        <v>#REF!</v>
      </c>
      <c r="CD921" s="67" t="e">
        <f t="shared" si="3031"/>
        <v>#REF!</v>
      </c>
      <c r="CE921" s="67" t="e">
        <f t="shared" si="3031"/>
        <v>#REF!</v>
      </c>
      <c r="CF921" s="67" t="e">
        <f t="shared" si="3031"/>
        <v>#REF!</v>
      </c>
      <c r="CG921" s="67" t="e">
        <f t="shared" si="3031"/>
        <v>#REF!</v>
      </c>
      <c r="CH921" s="67" t="e">
        <f t="shared" si="3031"/>
        <v>#REF!</v>
      </c>
      <c r="CI921" s="67" t="e">
        <f t="shared" si="3031"/>
        <v>#REF!</v>
      </c>
      <c r="CJ921" s="67" t="e">
        <f t="shared" si="3031"/>
        <v>#REF!</v>
      </c>
      <c r="CK921" s="67" t="e">
        <f t="shared" si="3031"/>
        <v>#REF!</v>
      </c>
      <c r="CL921" s="67" t="e">
        <f t="shared" si="3031"/>
        <v>#REF!</v>
      </c>
      <c r="CM921" s="67" t="e">
        <f t="shared" si="3031"/>
        <v>#REF!</v>
      </c>
      <c r="CN921" s="67" t="e">
        <f t="shared" si="3031"/>
        <v>#REF!</v>
      </c>
      <c r="CO921" s="60"/>
      <c r="CP921" s="87" t="e">
        <f t="shared" si="2916"/>
        <v>#REF!</v>
      </c>
      <c r="CQ921" s="62" t="e">
        <f>CP921/CP869</f>
        <v>#REF!</v>
      </c>
    </row>
    <row r="922" spans="1:95" ht="10.5" customHeight="1" outlineLevel="1" x14ac:dyDescent="0.25">
      <c r="A922" s="70" t="str">
        <f t="shared" si="2955"/>
        <v>DespesaDespesas inaugurais</v>
      </c>
      <c r="B922" s="114" t="s">
        <v>53</v>
      </c>
      <c r="C922" s="78" t="s">
        <v>284</v>
      </c>
      <c r="D922" s="79" t="s">
        <v>286</v>
      </c>
      <c r="E922" s="79" t="e">
        <f>D869</f>
        <v>#REF!</v>
      </c>
      <c r="F922" s="79"/>
      <c r="G922" s="85">
        <v>-1.3904791493680641E-4</v>
      </c>
      <c r="H922" s="79"/>
      <c r="I922" s="94">
        <v>0</v>
      </c>
      <c r="J922" s="94">
        <v>0</v>
      </c>
      <c r="K922" s="94">
        <v>0</v>
      </c>
      <c r="L922" s="94">
        <v>0</v>
      </c>
      <c r="M922" s="94">
        <v>0</v>
      </c>
      <c r="N922" s="94">
        <v>0</v>
      </c>
      <c r="O922" s="94">
        <v>0</v>
      </c>
      <c r="P922" s="94">
        <v>0</v>
      </c>
      <c r="Q922" s="94">
        <v>0</v>
      </c>
      <c r="R922" s="94">
        <v>0</v>
      </c>
      <c r="S922" s="94">
        <v>0</v>
      </c>
      <c r="T922" s="94">
        <v>0</v>
      </c>
      <c r="U922" s="79"/>
      <c r="V922" s="80">
        <f t="shared" si="2908"/>
        <v>0</v>
      </c>
      <c r="W922" s="91" t="e">
        <f>V922/V869</f>
        <v>#DIV/0!</v>
      </c>
      <c r="X922" s="60"/>
      <c r="Y922" s="94">
        <v>0</v>
      </c>
      <c r="Z922" s="94">
        <v>0</v>
      </c>
      <c r="AA922" s="94">
        <v>0</v>
      </c>
      <c r="AB922" s="94">
        <v>0</v>
      </c>
      <c r="AC922" s="94">
        <v>0</v>
      </c>
      <c r="AD922" s="94">
        <v>0</v>
      </c>
      <c r="AE922" s="94">
        <v>0</v>
      </c>
      <c r="AF922" s="94" t="e">
        <f>((AF870*$G922*--(AND($BF922=0,$BG922=0))+$BF922+AF870*$BG922)*--(AF$3&gt;=$BH922))*(1+$BJ922*--(AF$3&gt;=$BK922))*--(IFERROR(MOD(MONTH(AF$3),$BI922),0)=0)</f>
        <v>#REF!</v>
      </c>
      <c r="AG922" s="94" t="e">
        <f>((AG870*$G922*--(AND($BF922=0,$BG922=0))+$BF922+AG870*$BG922)*--(AG$3&gt;=$BH922))*(1+$BJ922*--(AG$3&gt;=$BK922))*--(IFERROR(MOD(MONTH(AG$3),$BI922),0)=0)</f>
        <v>#REF!</v>
      </c>
      <c r="AH922" s="94" t="e">
        <f>((AH870*$G922*--(AND($BF922=0,$BG922=0))+$BF922+AH870*$BG922)*--(AH$3&gt;=$BH922))*(1+$BJ922*--(AH$3&gt;=$BK922))*--(IFERROR(MOD(MONTH(AH$3),$BI922),0)=0)</f>
        <v>#REF!</v>
      </c>
      <c r="AI922" s="94" t="e">
        <f>((AI870*$G922*--(AND($BF922=0,$BG922=0))+$BF922+AI870*$BG922)*--(AI$3&gt;=$BH922))*(1+$BJ922*--(AI$3&gt;=$BK922))*--(IFERROR(MOD(MONTH(AI$3),$BI922),0)=0)</f>
        <v>#REF!</v>
      </c>
      <c r="AJ922" s="94" t="e">
        <f>((AJ870*$G922*--(AND($BF922=0,$BG922=0))+$BF922+AJ870*$BG922)*--(AJ$3&gt;=$BH922))*(1+$BJ922*--(AJ$3&gt;=$BK922))*--(IFERROR(MOD(MONTH(AJ$3),$BI922),0)=0)</f>
        <v>#REF!</v>
      </c>
      <c r="AK922" s="79"/>
      <c r="AL922" s="80" t="e">
        <f t="shared" si="2910"/>
        <v>#REF!</v>
      </c>
      <c r="AM922" s="91" t="e">
        <f>AL922/AL869</f>
        <v>#REF!</v>
      </c>
      <c r="AN922" s="60" t="e">
        <f>D869&amp;D922</f>
        <v>#REF!</v>
      </c>
      <c r="AO922" s="94" t="e">
        <f t="shared" ref="AO922:AZ922" si="3032">((AO870*$G922*--(AND($BF922=0,$BG922=0))+$BF922+AO870*$BG922)*--(AO$3&gt;=$BH922))*(1+$BJ922*--(AO$3&gt;=$BK922))*--(IFERROR(MOD(MONTH(AO$3),$BI922),0)=0)</f>
        <v>#REF!</v>
      </c>
      <c r="AP922" s="94" t="e">
        <f t="shared" si="3032"/>
        <v>#REF!</v>
      </c>
      <c r="AQ922" s="94" t="e">
        <f t="shared" si="3032"/>
        <v>#REF!</v>
      </c>
      <c r="AR922" s="94" t="e">
        <f t="shared" si="3032"/>
        <v>#REF!</v>
      </c>
      <c r="AS922" s="94" t="e">
        <f t="shared" si="3032"/>
        <v>#REF!</v>
      </c>
      <c r="AT922" s="94" t="e">
        <f t="shared" si="3032"/>
        <v>#REF!</v>
      </c>
      <c r="AU922" s="94" t="e">
        <f t="shared" si="3032"/>
        <v>#REF!</v>
      </c>
      <c r="AV922" s="94" t="e">
        <f t="shared" si="3032"/>
        <v>#REF!</v>
      </c>
      <c r="AW922" s="94" t="e">
        <f t="shared" si="3032"/>
        <v>#REF!</v>
      </c>
      <c r="AX922" s="94" t="e">
        <f t="shared" si="3032"/>
        <v>#REF!</v>
      </c>
      <c r="AY922" s="94" t="e">
        <f t="shared" si="3032"/>
        <v>#REF!</v>
      </c>
      <c r="AZ922" s="94" t="e">
        <f t="shared" si="3032"/>
        <v>#REF!</v>
      </c>
      <c r="BA922" s="79"/>
      <c r="BB922" s="80" t="e">
        <f t="shared" si="2912"/>
        <v>#REF!</v>
      </c>
      <c r="BC922" s="91" t="e">
        <f>BB922/BB869</f>
        <v>#REF!</v>
      </c>
      <c r="BD922" s="60"/>
      <c r="BE922" s="94">
        <f>INDEX($BE$4:$BK$115,MATCH($D922,$D$4:$D$115,0),MATCH(BE$475,$BE$4:$BK$4,0))</f>
        <v>0</v>
      </c>
      <c r="BF922" s="115">
        <f>INDEX($BE$4:$BK$115,MATCH($D922,$D$4:$D$115,0),MATCH(BF$475,$BE$4:$BK$4,0))</f>
        <v>-15000</v>
      </c>
      <c r="BG922" s="115">
        <f>INDEX($BE$4:$BK$115,MATCH($D922,$D$4:$D$115,0),MATCH(BG$475,$BE$4:$BK$4,0))</f>
        <v>0</v>
      </c>
      <c r="BH922" s="111" t="e">
        <f>BH871</f>
        <v>#REF!</v>
      </c>
      <c r="BI922" s="115">
        <f t="array" ref="BI922">INDEX($BE$4:$BK$115,MATCH($D922,$D$4:$D$115,0),MATCH(BI$475,$BE$4:$BK$4,0))</f>
        <v>0</v>
      </c>
      <c r="BJ922" s="112">
        <v>-1</v>
      </c>
      <c r="BK922" s="111" t="e">
        <f>EDATE(BH922,1)</f>
        <v>#REF!</v>
      </c>
      <c r="BL922" s="60"/>
      <c r="BM922" s="94" t="e">
        <f t="shared" ref="BM922:BX922" si="3033">((BM870*$G922*--(AND($BF922=0,$BG922=0))+$BF922+BM870*$BG922)*--(BM$3&gt;=$BH922))*(1+$BJ922*--(BM$3&gt;=$BK922))*--(IFERROR(MOD(MONTH(BM$3),$BI922),0)=0)</f>
        <v>#REF!</v>
      </c>
      <c r="BN922" s="94" t="e">
        <f t="shared" si="3033"/>
        <v>#REF!</v>
      </c>
      <c r="BO922" s="94" t="e">
        <f t="shared" si="3033"/>
        <v>#REF!</v>
      </c>
      <c r="BP922" s="94" t="e">
        <f t="shared" si="3033"/>
        <v>#REF!</v>
      </c>
      <c r="BQ922" s="94" t="e">
        <f t="shared" si="3033"/>
        <v>#REF!</v>
      </c>
      <c r="BR922" s="94" t="e">
        <f t="shared" si="3033"/>
        <v>#REF!</v>
      </c>
      <c r="BS922" s="94" t="e">
        <f t="shared" si="3033"/>
        <v>#REF!</v>
      </c>
      <c r="BT922" s="94" t="e">
        <f t="shared" si="3033"/>
        <v>#REF!</v>
      </c>
      <c r="BU922" s="94" t="e">
        <f t="shared" si="3033"/>
        <v>#REF!</v>
      </c>
      <c r="BV922" s="94" t="e">
        <f t="shared" si="3033"/>
        <v>#REF!</v>
      </c>
      <c r="BW922" s="94" t="e">
        <f t="shared" si="3033"/>
        <v>#REF!</v>
      </c>
      <c r="BX922" s="94" t="e">
        <f t="shared" si="3033"/>
        <v>#REF!</v>
      </c>
      <c r="BY922" s="79"/>
      <c r="BZ922" s="80" t="e">
        <f t="shared" si="2914"/>
        <v>#REF!</v>
      </c>
      <c r="CA922" s="91" t="e">
        <f>BZ922/BZ869</f>
        <v>#REF!</v>
      </c>
      <c r="CB922" s="60"/>
      <c r="CC922" s="94" t="e">
        <f t="shared" ref="CC922:CN922" si="3034">((CC870*$G922*--(AND($BF922=0,$BG922=0))+$BF922+CC870*$BG922)*--(CC$3&gt;=$BH922))*(1+$BJ922*--(CC$3&gt;=$BK922))*--(IFERROR(MOD(MONTH(CC$3),$BI922),0)=0)</f>
        <v>#REF!</v>
      </c>
      <c r="CD922" s="94" t="e">
        <f t="shared" si="3034"/>
        <v>#REF!</v>
      </c>
      <c r="CE922" s="94" t="e">
        <f t="shared" si="3034"/>
        <v>#REF!</v>
      </c>
      <c r="CF922" s="94" t="e">
        <f t="shared" si="3034"/>
        <v>#REF!</v>
      </c>
      <c r="CG922" s="94" t="e">
        <f t="shared" si="3034"/>
        <v>#REF!</v>
      </c>
      <c r="CH922" s="94" t="e">
        <f t="shared" si="3034"/>
        <v>#REF!</v>
      </c>
      <c r="CI922" s="94" t="e">
        <f t="shared" si="3034"/>
        <v>#REF!</v>
      </c>
      <c r="CJ922" s="94" t="e">
        <f t="shared" si="3034"/>
        <v>#REF!</v>
      </c>
      <c r="CK922" s="94" t="e">
        <f t="shared" si="3034"/>
        <v>#REF!</v>
      </c>
      <c r="CL922" s="94" t="e">
        <f t="shared" si="3034"/>
        <v>#REF!</v>
      </c>
      <c r="CM922" s="94" t="e">
        <f t="shared" si="3034"/>
        <v>#REF!</v>
      </c>
      <c r="CN922" s="94" t="e">
        <f t="shared" si="3034"/>
        <v>#REF!</v>
      </c>
      <c r="CO922" s="79"/>
      <c r="CP922" s="80" t="e">
        <f t="shared" si="2916"/>
        <v>#REF!</v>
      </c>
      <c r="CQ922" s="91" t="e">
        <f>CP922/CP869</f>
        <v>#REF!</v>
      </c>
    </row>
    <row r="923" spans="1:95" ht="10.5" customHeight="1" outlineLevel="1" x14ac:dyDescent="0.25">
      <c r="A923" s="70" t="str">
        <f t="shared" si="2955"/>
        <v>DespesaEnxoval inaugural</v>
      </c>
      <c r="B923" s="114" t="s">
        <v>53</v>
      </c>
      <c r="C923" s="78" t="s">
        <v>266</v>
      </c>
      <c r="D923" s="79" t="s">
        <v>287</v>
      </c>
      <c r="E923" s="79" t="e">
        <f>D869</f>
        <v>#REF!</v>
      </c>
      <c r="F923" s="79"/>
      <c r="G923" s="85">
        <v>0</v>
      </c>
      <c r="H923" s="79"/>
      <c r="I923" s="94">
        <v>0</v>
      </c>
      <c r="J923" s="94">
        <v>0</v>
      </c>
      <c r="K923" s="94">
        <v>0</v>
      </c>
      <c r="L923" s="94">
        <v>0</v>
      </c>
      <c r="M923" s="94">
        <v>0</v>
      </c>
      <c r="N923" s="94">
        <v>0</v>
      </c>
      <c r="O923" s="94">
        <v>0</v>
      </c>
      <c r="P923" s="94">
        <v>0</v>
      </c>
      <c r="Q923" s="94">
        <v>0</v>
      </c>
      <c r="R923" s="94">
        <v>0</v>
      </c>
      <c r="S923" s="94">
        <v>0</v>
      </c>
      <c r="T923" s="94">
        <v>0</v>
      </c>
      <c r="U923" s="79"/>
      <c r="V923" s="80">
        <f t="shared" si="2908"/>
        <v>0</v>
      </c>
      <c r="W923" s="85" t="e">
        <f>V923/V869</f>
        <v>#DIV/0!</v>
      </c>
      <c r="X923" s="60"/>
      <c r="Y923" s="94">
        <v>0</v>
      </c>
      <c r="Z923" s="94">
        <v>0</v>
      </c>
      <c r="AA923" s="94">
        <v>0</v>
      </c>
      <c r="AB923" s="94">
        <v>0</v>
      </c>
      <c r="AC923" s="94">
        <v>0</v>
      </c>
      <c r="AD923" s="94">
        <v>0</v>
      </c>
      <c r="AE923" s="94">
        <v>0</v>
      </c>
      <c r="AF923" s="94" t="e">
        <f t="shared" ref="AF923:AJ925" si="3035">((AF869*$G923*--(AND($BF923=0,$BG923=0))+$BF923+AF869*$BG923)*--(AF$3&gt;=$BH923))*(1+$BJ923*--(AF$3&gt;=$BK923))*--(IFERROR(MOD(MONTH(AF$3),$BI923),0)=0)</f>
        <v>#REF!</v>
      </c>
      <c r="AG923" s="94" t="e">
        <f t="shared" si="3035"/>
        <v>#REF!</v>
      </c>
      <c r="AH923" s="94" t="e">
        <f t="shared" si="3035"/>
        <v>#REF!</v>
      </c>
      <c r="AI923" s="94" t="e">
        <f t="shared" si="3035"/>
        <v>#REF!</v>
      </c>
      <c r="AJ923" s="94" t="e">
        <f t="shared" si="3035"/>
        <v>#REF!</v>
      </c>
      <c r="AK923" s="79"/>
      <c r="AL923" s="80" t="e">
        <f t="shared" si="2910"/>
        <v>#REF!</v>
      </c>
      <c r="AM923" s="91" t="e">
        <f>AL923/AL869</f>
        <v>#REF!</v>
      </c>
      <c r="AN923" s="60" t="e">
        <f>D869&amp;D923</f>
        <v>#REF!</v>
      </c>
      <c r="AO923" s="94" t="e">
        <f t="shared" ref="AO923:AZ923" si="3036">((AO869*$G923*--(AND($BF923=0,$BG923=0))+$BF923+AO869*$BG923)*--(AO$3&gt;=$BH923))*(1+$BJ923*--(AO$3&gt;=$BK923))*--(IFERROR(MOD(MONTH(AO$3),$BI923),0)=0)</f>
        <v>#REF!</v>
      </c>
      <c r="AP923" s="94" t="e">
        <f t="shared" si="3036"/>
        <v>#REF!</v>
      </c>
      <c r="AQ923" s="94" t="e">
        <f t="shared" si="3036"/>
        <v>#REF!</v>
      </c>
      <c r="AR923" s="94" t="e">
        <f t="shared" si="3036"/>
        <v>#REF!</v>
      </c>
      <c r="AS923" s="94" t="e">
        <f t="shared" si="3036"/>
        <v>#REF!</v>
      </c>
      <c r="AT923" s="94" t="e">
        <f t="shared" si="3036"/>
        <v>#REF!</v>
      </c>
      <c r="AU923" s="94" t="e">
        <f t="shared" si="3036"/>
        <v>#REF!</v>
      </c>
      <c r="AV923" s="94" t="e">
        <f t="shared" si="3036"/>
        <v>#REF!</v>
      </c>
      <c r="AW923" s="94" t="e">
        <f t="shared" si="3036"/>
        <v>#REF!</v>
      </c>
      <c r="AX923" s="94" t="e">
        <f t="shared" si="3036"/>
        <v>#REF!</v>
      </c>
      <c r="AY923" s="94" t="e">
        <f t="shared" si="3036"/>
        <v>#REF!</v>
      </c>
      <c r="AZ923" s="94" t="e">
        <f t="shared" si="3036"/>
        <v>#REF!</v>
      </c>
      <c r="BA923" s="79"/>
      <c r="BB923" s="80" t="e">
        <f t="shared" si="2912"/>
        <v>#REF!</v>
      </c>
      <c r="BC923" s="91" t="e">
        <f>BB923/BB869</f>
        <v>#REF!</v>
      </c>
      <c r="BD923" s="60"/>
      <c r="BE923" s="94" t="e">
        <f t="array" ref="BE923">INDEX(#REF!,MATCH($D869,#REF!,0),MATCH($D923,#REF!,0))</f>
        <v>#REF!</v>
      </c>
      <c r="BF923" s="115" t="e">
        <f t="array" ref="BF923">INDEX(#REF!,MATCH($D869,#REF!,0),MATCH($D923,#REF!,0))</f>
        <v>#REF!</v>
      </c>
      <c r="BG923" s="115"/>
      <c r="BH923" s="111" t="e">
        <f>EDATE(BH871,1)</f>
        <v>#REF!</v>
      </c>
      <c r="BI923" s="115"/>
      <c r="BJ923" s="112">
        <v>-1</v>
      </c>
      <c r="BK923" s="111" t="e">
        <f>EDATE(BH923,1)</f>
        <v>#REF!</v>
      </c>
      <c r="BL923" s="60"/>
      <c r="BM923" s="94" t="e">
        <f t="shared" ref="BM923:BX923" si="3037">((BM869*$G923*--(AND($BF923=0,$BG923=0))+$BF923+BM869*$BG923)*--(BM$3&gt;=$BH923))*(1+$BJ923*--(BM$3&gt;=$BK923))*--(IFERROR(MOD(MONTH(BM$3),$BI923),0)=0)</f>
        <v>#REF!</v>
      </c>
      <c r="BN923" s="94" t="e">
        <f t="shared" si="3037"/>
        <v>#REF!</v>
      </c>
      <c r="BO923" s="94" t="e">
        <f t="shared" si="3037"/>
        <v>#REF!</v>
      </c>
      <c r="BP923" s="94" t="e">
        <f t="shared" si="3037"/>
        <v>#REF!</v>
      </c>
      <c r="BQ923" s="94" t="e">
        <f t="shared" si="3037"/>
        <v>#REF!</v>
      </c>
      <c r="BR923" s="94" t="e">
        <f t="shared" si="3037"/>
        <v>#REF!</v>
      </c>
      <c r="BS923" s="94" t="e">
        <f t="shared" si="3037"/>
        <v>#REF!</v>
      </c>
      <c r="BT923" s="94" t="e">
        <f t="shared" si="3037"/>
        <v>#REF!</v>
      </c>
      <c r="BU923" s="94" t="e">
        <f t="shared" si="3037"/>
        <v>#REF!</v>
      </c>
      <c r="BV923" s="94" t="e">
        <f t="shared" si="3037"/>
        <v>#REF!</v>
      </c>
      <c r="BW923" s="94" t="e">
        <f t="shared" si="3037"/>
        <v>#REF!</v>
      </c>
      <c r="BX923" s="94" t="e">
        <f t="shared" si="3037"/>
        <v>#REF!</v>
      </c>
      <c r="BY923" s="79"/>
      <c r="BZ923" s="80" t="e">
        <f t="shared" si="2914"/>
        <v>#REF!</v>
      </c>
      <c r="CA923" s="91" t="e">
        <f>BZ923/BZ869</f>
        <v>#REF!</v>
      </c>
      <c r="CB923" s="60"/>
      <c r="CC923" s="94" t="e">
        <f t="shared" ref="CC923:CN923" si="3038">((CC869*$G923*--(AND($BF923=0,$BG923=0))+$BF923+CC869*$BG923)*--(CC$3&gt;=$BH923))*(1+$BJ923*--(CC$3&gt;=$BK923))*--(IFERROR(MOD(MONTH(CC$3),$BI923),0)=0)</f>
        <v>#REF!</v>
      </c>
      <c r="CD923" s="94" t="e">
        <f t="shared" si="3038"/>
        <v>#REF!</v>
      </c>
      <c r="CE923" s="94" t="e">
        <f t="shared" si="3038"/>
        <v>#REF!</v>
      </c>
      <c r="CF923" s="94" t="e">
        <f t="shared" si="3038"/>
        <v>#REF!</v>
      </c>
      <c r="CG923" s="94" t="e">
        <f t="shared" si="3038"/>
        <v>#REF!</v>
      </c>
      <c r="CH923" s="94" t="e">
        <f t="shared" si="3038"/>
        <v>#REF!</v>
      </c>
      <c r="CI923" s="94" t="e">
        <f t="shared" si="3038"/>
        <v>#REF!</v>
      </c>
      <c r="CJ923" s="94" t="e">
        <f t="shared" si="3038"/>
        <v>#REF!</v>
      </c>
      <c r="CK923" s="94" t="e">
        <f t="shared" si="3038"/>
        <v>#REF!</v>
      </c>
      <c r="CL923" s="94" t="e">
        <f t="shared" si="3038"/>
        <v>#REF!</v>
      </c>
      <c r="CM923" s="94" t="e">
        <f t="shared" si="3038"/>
        <v>#REF!</v>
      </c>
      <c r="CN923" s="94" t="e">
        <f t="shared" si="3038"/>
        <v>#REF!</v>
      </c>
      <c r="CO923" s="79"/>
      <c r="CP923" s="80" t="e">
        <f t="shared" si="2916"/>
        <v>#REF!</v>
      </c>
      <c r="CQ923" s="91" t="e">
        <f>CP923/CP869</f>
        <v>#REF!</v>
      </c>
    </row>
    <row r="924" spans="1:95" ht="10.5" customHeight="1" outlineLevel="1" x14ac:dyDescent="0.25">
      <c r="A924" s="70" t="str">
        <f t="shared" si="2955"/>
        <v>DespesaMídia inaugural</v>
      </c>
      <c r="B924" s="114" t="s">
        <v>53</v>
      </c>
      <c r="C924" s="78" t="s">
        <v>266</v>
      </c>
      <c r="D924" s="79" t="s">
        <v>288</v>
      </c>
      <c r="E924" s="79" t="e">
        <f>D869</f>
        <v>#REF!</v>
      </c>
      <c r="F924" s="79"/>
      <c r="G924" s="85">
        <v>0</v>
      </c>
      <c r="H924" s="79"/>
      <c r="I924" s="94">
        <v>0</v>
      </c>
      <c r="J924" s="94">
        <v>0</v>
      </c>
      <c r="K924" s="94">
        <v>0</v>
      </c>
      <c r="L924" s="94">
        <v>0</v>
      </c>
      <c r="M924" s="94">
        <v>0</v>
      </c>
      <c r="N924" s="94">
        <v>0</v>
      </c>
      <c r="O924" s="94">
        <v>0</v>
      </c>
      <c r="P924" s="94">
        <v>0</v>
      </c>
      <c r="Q924" s="94">
        <v>0</v>
      </c>
      <c r="R924" s="94">
        <v>0</v>
      </c>
      <c r="S924" s="94">
        <v>0</v>
      </c>
      <c r="T924" s="94">
        <v>0</v>
      </c>
      <c r="U924" s="79"/>
      <c r="V924" s="80">
        <f t="shared" si="2908"/>
        <v>0</v>
      </c>
      <c r="W924" s="91" t="e">
        <f>V924/V869</f>
        <v>#DIV/0!</v>
      </c>
      <c r="X924" s="60"/>
      <c r="Y924" s="94">
        <v>0</v>
      </c>
      <c r="Z924" s="94">
        <v>0</v>
      </c>
      <c r="AA924" s="94">
        <v>0</v>
      </c>
      <c r="AB924" s="94">
        <v>0</v>
      </c>
      <c r="AC924" s="94">
        <v>0</v>
      </c>
      <c r="AD924" s="94">
        <v>0</v>
      </c>
      <c r="AE924" s="94">
        <v>0</v>
      </c>
      <c r="AF924" s="94" t="e">
        <f t="shared" si="3035"/>
        <v>#REF!</v>
      </c>
      <c r="AG924" s="94" t="e">
        <f t="shared" si="3035"/>
        <v>#REF!</v>
      </c>
      <c r="AH924" s="94" t="e">
        <f t="shared" si="3035"/>
        <v>#REF!</v>
      </c>
      <c r="AI924" s="94" t="e">
        <f t="shared" si="3035"/>
        <v>#REF!</v>
      </c>
      <c r="AJ924" s="94" t="e">
        <f t="shared" si="3035"/>
        <v>#REF!</v>
      </c>
      <c r="AK924" s="79"/>
      <c r="AL924" s="80" t="e">
        <f t="shared" si="2910"/>
        <v>#REF!</v>
      </c>
      <c r="AM924" s="85" t="e">
        <f>AL924/AL871</f>
        <v>#REF!</v>
      </c>
      <c r="AN924" s="60" t="e">
        <f>D869&amp;D924</f>
        <v>#REF!</v>
      </c>
      <c r="AO924" s="94" t="e">
        <f t="shared" ref="AO924:AZ924" si="3039">((AO870*$G924*--(AND($BF924=0,$BG924=0))+$BF924+AO870*$BG924)*--(AO$3&gt;=$BH924))*(1+$BJ924*--(AO$3&gt;=$BK924))*--(IFERROR(MOD(MONTH(AO$3),$BI924),0)=0)</f>
        <v>#REF!</v>
      </c>
      <c r="AP924" s="94" t="e">
        <f t="shared" si="3039"/>
        <v>#REF!</v>
      </c>
      <c r="AQ924" s="94" t="e">
        <f t="shared" si="3039"/>
        <v>#REF!</v>
      </c>
      <c r="AR924" s="94" t="e">
        <f t="shared" si="3039"/>
        <v>#REF!</v>
      </c>
      <c r="AS924" s="94" t="e">
        <f t="shared" si="3039"/>
        <v>#REF!</v>
      </c>
      <c r="AT924" s="94" t="e">
        <f t="shared" si="3039"/>
        <v>#REF!</v>
      </c>
      <c r="AU924" s="94" t="e">
        <f t="shared" si="3039"/>
        <v>#REF!</v>
      </c>
      <c r="AV924" s="94" t="e">
        <f t="shared" si="3039"/>
        <v>#REF!</v>
      </c>
      <c r="AW924" s="94" t="e">
        <f t="shared" si="3039"/>
        <v>#REF!</v>
      </c>
      <c r="AX924" s="94" t="e">
        <f t="shared" si="3039"/>
        <v>#REF!</v>
      </c>
      <c r="AY924" s="94" t="e">
        <f t="shared" si="3039"/>
        <v>#REF!</v>
      </c>
      <c r="AZ924" s="94" t="e">
        <f t="shared" si="3039"/>
        <v>#REF!</v>
      </c>
      <c r="BA924" s="79"/>
      <c r="BB924" s="80" t="e">
        <f t="shared" si="2912"/>
        <v>#REF!</v>
      </c>
      <c r="BC924" s="85" t="e">
        <f>BB924/BB871</f>
        <v>#REF!</v>
      </c>
      <c r="BD924" s="60"/>
      <c r="BE924" s="94" t="e">
        <f t="array" ref="BE924">INDEX(#REF!,MATCH($D869,#REF!,0),MATCH("Parcelamento "&amp;$D924,#REF!,0))</f>
        <v>#REF!</v>
      </c>
      <c r="BF924" s="115" t="e">
        <f t="array" ref="BF924">INDEX(#REF!,MATCH($D869,#REF!,0),MATCH("Parcela "&amp;$D924,#REF!,0))</f>
        <v>#REF!</v>
      </c>
      <c r="BG924" s="115"/>
      <c r="BH924" s="111" t="e">
        <f>BH871</f>
        <v>#REF!</v>
      </c>
      <c r="BI924" s="115"/>
      <c r="BJ924" s="112">
        <v>-1</v>
      </c>
      <c r="BK924" s="111" t="e">
        <f>EDATE(BH924,BE924)</f>
        <v>#REF!</v>
      </c>
      <c r="BL924" s="60"/>
      <c r="BM924" s="94" t="e">
        <f t="shared" ref="BM924:BX924" si="3040">((BM870*$G924*--(AND($BF924=0,$BG924=0))+$BF924+BM870*$BG924)*--(BM$3&gt;=$BH924))*(1+$BJ924*--(BM$3&gt;=$BK924))*--(IFERROR(MOD(MONTH(BM$3),$BI924),0)=0)</f>
        <v>#REF!</v>
      </c>
      <c r="BN924" s="94" t="e">
        <f t="shared" si="3040"/>
        <v>#REF!</v>
      </c>
      <c r="BO924" s="94" t="e">
        <f t="shared" si="3040"/>
        <v>#REF!</v>
      </c>
      <c r="BP924" s="94" t="e">
        <f t="shared" si="3040"/>
        <v>#REF!</v>
      </c>
      <c r="BQ924" s="94" t="e">
        <f t="shared" si="3040"/>
        <v>#REF!</v>
      </c>
      <c r="BR924" s="94" t="e">
        <f t="shared" si="3040"/>
        <v>#REF!</v>
      </c>
      <c r="BS924" s="94" t="e">
        <f t="shared" si="3040"/>
        <v>#REF!</v>
      </c>
      <c r="BT924" s="94" t="e">
        <f t="shared" si="3040"/>
        <v>#REF!</v>
      </c>
      <c r="BU924" s="94" t="e">
        <f t="shared" si="3040"/>
        <v>#REF!</v>
      </c>
      <c r="BV924" s="94" t="e">
        <f t="shared" si="3040"/>
        <v>#REF!</v>
      </c>
      <c r="BW924" s="94" t="e">
        <f t="shared" si="3040"/>
        <v>#REF!</v>
      </c>
      <c r="BX924" s="94" t="e">
        <f t="shared" si="3040"/>
        <v>#REF!</v>
      </c>
      <c r="BY924" s="79"/>
      <c r="BZ924" s="80" t="e">
        <f t="shared" si="2914"/>
        <v>#REF!</v>
      </c>
      <c r="CA924" s="85" t="e">
        <f>BZ924/BZ871</f>
        <v>#REF!</v>
      </c>
      <c r="CB924" s="60"/>
      <c r="CC924" s="94" t="e">
        <f t="shared" ref="CC924:CN924" si="3041">((CC870*$G924*--(AND($BF924=0,$BG924=0))+$BF924+CC870*$BG924)*--(CC$3&gt;=$BH924))*(1+$BJ924*--(CC$3&gt;=$BK924))*--(IFERROR(MOD(MONTH(CC$3),$BI924),0)=0)</f>
        <v>#REF!</v>
      </c>
      <c r="CD924" s="94" t="e">
        <f t="shared" si="3041"/>
        <v>#REF!</v>
      </c>
      <c r="CE924" s="94" t="e">
        <f t="shared" si="3041"/>
        <v>#REF!</v>
      </c>
      <c r="CF924" s="94" t="e">
        <f t="shared" si="3041"/>
        <v>#REF!</v>
      </c>
      <c r="CG924" s="94" t="e">
        <f t="shared" si="3041"/>
        <v>#REF!</v>
      </c>
      <c r="CH924" s="94" t="e">
        <f t="shared" si="3041"/>
        <v>#REF!</v>
      </c>
      <c r="CI924" s="94" t="e">
        <f t="shared" si="3041"/>
        <v>#REF!</v>
      </c>
      <c r="CJ924" s="94" t="e">
        <f t="shared" si="3041"/>
        <v>#REF!</v>
      </c>
      <c r="CK924" s="94" t="e">
        <f t="shared" si="3041"/>
        <v>#REF!</v>
      </c>
      <c r="CL924" s="94" t="e">
        <f t="shared" si="3041"/>
        <v>#REF!</v>
      </c>
      <c r="CM924" s="94" t="e">
        <f t="shared" si="3041"/>
        <v>#REF!</v>
      </c>
      <c r="CN924" s="94" t="e">
        <f t="shared" si="3041"/>
        <v>#REF!</v>
      </c>
      <c r="CO924" s="79"/>
      <c r="CP924" s="80" t="e">
        <f t="shared" si="2916"/>
        <v>#REF!</v>
      </c>
      <c r="CQ924" s="85" t="e">
        <f>CP924/CP871</f>
        <v>#REF!</v>
      </c>
    </row>
    <row r="925" spans="1:95" ht="10.5" customHeight="1" x14ac:dyDescent="0.25">
      <c r="A925" s="70" t="str">
        <f t="shared" si="2955"/>
        <v>DespesaTarifas bancárias</v>
      </c>
      <c r="B925" s="114" t="s">
        <v>53</v>
      </c>
      <c r="C925" s="70" t="s">
        <v>284</v>
      </c>
      <c r="D925" s="60" t="s">
        <v>152</v>
      </c>
      <c r="E925" s="60" t="e">
        <f>D869</f>
        <v>#REF!</v>
      </c>
      <c r="F925" s="60"/>
      <c r="G925" s="62">
        <v>-1.3904791493680641E-4</v>
      </c>
      <c r="H925" s="60"/>
      <c r="I925" s="67">
        <v>0</v>
      </c>
      <c r="J925" s="67">
        <v>0</v>
      </c>
      <c r="K925" s="67">
        <v>0</v>
      </c>
      <c r="L925" s="67">
        <v>0</v>
      </c>
      <c r="M925" s="67">
        <v>0</v>
      </c>
      <c r="N925" s="67">
        <v>0</v>
      </c>
      <c r="O925" s="67">
        <v>0</v>
      </c>
      <c r="P925" s="67">
        <v>0</v>
      </c>
      <c r="Q925" s="67">
        <v>0</v>
      </c>
      <c r="R925" s="67">
        <v>0</v>
      </c>
      <c r="S925" s="67">
        <v>0</v>
      </c>
      <c r="T925" s="67">
        <v>0</v>
      </c>
      <c r="U925" s="60"/>
      <c r="V925" s="87">
        <f t="shared" ref="V925:V946" si="3042">SUM(I925:T925)</f>
        <v>0</v>
      </c>
      <c r="W925" s="62" t="e">
        <f>V925/V871</f>
        <v>#REF!</v>
      </c>
      <c r="X925" s="60"/>
      <c r="Y925" s="67">
        <v>0</v>
      </c>
      <c r="Z925" s="67">
        <v>0</v>
      </c>
      <c r="AA925" s="67">
        <v>0</v>
      </c>
      <c r="AB925" s="67">
        <v>0</v>
      </c>
      <c r="AC925" s="67">
        <v>0</v>
      </c>
      <c r="AD925" s="67">
        <v>0</v>
      </c>
      <c r="AE925" s="67" t="e">
        <f>((AE871*$G925*--(AND($BF925=0,$BG925=0))+$BF925+AE871*$BG925)*--(AE$3&gt;=$BH925))*(1+$BJ925*--(AE$3&gt;=$BK925))*--(IFERROR(MOD(MONTH(AE$3),$BI925),0)=0)</f>
        <v>#REF!</v>
      </c>
      <c r="AF925" s="67" t="e">
        <f t="shared" si="3035"/>
        <v>#REF!</v>
      </c>
      <c r="AG925" s="67" t="e">
        <f t="shared" si="3035"/>
        <v>#REF!</v>
      </c>
      <c r="AH925" s="67" t="e">
        <f t="shared" si="3035"/>
        <v>#REF!</v>
      </c>
      <c r="AI925" s="67" t="e">
        <f t="shared" si="3035"/>
        <v>#REF!</v>
      </c>
      <c r="AJ925" s="67" t="e">
        <f t="shared" si="3035"/>
        <v>#REF!</v>
      </c>
      <c r="AK925" s="60"/>
      <c r="AL925" s="87" t="e">
        <f t="shared" ref="AL925:AL946" si="3043">SUM(Y925:AJ925)</f>
        <v>#REF!</v>
      </c>
      <c r="AM925" s="62" t="e">
        <f>AL925/AL871</f>
        <v>#REF!</v>
      </c>
      <c r="AN925" s="60" t="e">
        <f>D869&amp;D925</f>
        <v>#REF!</v>
      </c>
      <c r="AO925" s="67" t="e">
        <f t="shared" ref="AO925:AZ925" si="3044">((AO871*$G925*--(AND($BF925=0,$BG925=0))+$BF925+AO871*$BG925)*--(AO$3&gt;=$BH925))*(1+$BJ925*--(AO$3&gt;=$BK925))*--(IFERROR(MOD(MONTH(AO$3),$BI925),0)=0)</f>
        <v>#REF!</v>
      </c>
      <c r="AP925" s="67" t="e">
        <f t="shared" si="3044"/>
        <v>#REF!</v>
      </c>
      <c r="AQ925" s="67" t="e">
        <f t="shared" si="3044"/>
        <v>#REF!</v>
      </c>
      <c r="AR925" s="67" t="e">
        <f t="shared" si="3044"/>
        <v>#REF!</v>
      </c>
      <c r="AS925" s="67" t="e">
        <f t="shared" si="3044"/>
        <v>#REF!</v>
      </c>
      <c r="AT925" s="67" t="e">
        <f t="shared" si="3044"/>
        <v>#REF!</v>
      </c>
      <c r="AU925" s="67" t="e">
        <f t="shared" si="3044"/>
        <v>#REF!</v>
      </c>
      <c r="AV925" s="67" t="e">
        <f t="shared" si="3044"/>
        <v>#REF!</v>
      </c>
      <c r="AW925" s="67" t="e">
        <f t="shared" si="3044"/>
        <v>#REF!</v>
      </c>
      <c r="AX925" s="67" t="e">
        <f t="shared" si="3044"/>
        <v>#REF!</v>
      </c>
      <c r="AY925" s="67" t="e">
        <f t="shared" si="3044"/>
        <v>#REF!</v>
      </c>
      <c r="AZ925" s="67" t="e">
        <f t="shared" si="3044"/>
        <v>#REF!</v>
      </c>
      <c r="BA925" s="60"/>
      <c r="BB925" s="87" t="e">
        <f t="shared" ref="BB925:BB946" si="3045">SUM(AO925:AZ925)</f>
        <v>#REF!</v>
      </c>
      <c r="BC925" s="62" t="e">
        <f>BB925/BB871</f>
        <v>#REF!</v>
      </c>
      <c r="BD925" s="60"/>
      <c r="BE925" s="67">
        <f t="shared" ref="BE925:BG931" si="3046">INDEX($BE$4:$BK$115,MATCH($D925,$D$4:$D$115,0),MATCH(BE$475,$BE$4:$BK$4,0))</f>
        <v>0</v>
      </c>
      <c r="BF925" s="119">
        <f t="shared" si="3046"/>
        <v>-200</v>
      </c>
      <c r="BG925" s="120">
        <f t="shared" si="3046"/>
        <v>0</v>
      </c>
      <c r="BH925" s="121" t="e">
        <f>BH871</f>
        <v>#REF!</v>
      </c>
      <c r="BI925" s="69">
        <f t="shared" ref="BI925:BK931" si="3047">INDEX($BE$4:$BK$115,MATCH($D925,$D$4:$D$115,0),MATCH(BI$475,$BE$4:$BK$4,0))</f>
        <v>0</v>
      </c>
      <c r="BJ925" s="120">
        <f t="shared" si="3047"/>
        <v>0</v>
      </c>
      <c r="BK925" s="121">
        <f t="shared" si="3047"/>
        <v>0</v>
      </c>
      <c r="BL925" s="60"/>
      <c r="BM925" s="67" t="e">
        <f t="shared" ref="BM925:BX925" si="3048">((BM871*$G925*--(AND($BF925=0,$BG925=0))+$BF925+BM871*$BG925)*--(BM$3&gt;=$BH925))*(1+$BJ925*--(BM$3&gt;=$BK925))*--(IFERROR(MOD(MONTH(BM$3),$BI925),0)=0)</f>
        <v>#REF!</v>
      </c>
      <c r="BN925" s="67" t="e">
        <f t="shared" si="3048"/>
        <v>#REF!</v>
      </c>
      <c r="BO925" s="67" t="e">
        <f t="shared" si="3048"/>
        <v>#REF!</v>
      </c>
      <c r="BP925" s="67" t="e">
        <f t="shared" si="3048"/>
        <v>#REF!</v>
      </c>
      <c r="BQ925" s="67" t="e">
        <f t="shared" si="3048"/>
        <v>#REF!</v>
      </c>
      <c r="BR925" s="67" t="e">
        <f t="shared" si="3048"/>
        <v>#REF!</v>
      </c>
      <c r="BS925" s="67" t="e">
        <f t="shared" si="3048"/>
        <v>#REF!</v>
      </c>
      <c r="BT925" s="67" t="e">
        <f t="shared" si="3048"/>
        <v>#REF!</v>
      </c>
      <c r="BU925" s="67" t="e">
        <f t="shared" si="3048"/>
        <v>#REF!</v>
      </c>
      <c r="BV925" s="67" t="e">
        <f t="shared" si="3048"/>
        <v>#REF!</v>
      </c>
      <c r="BW925" s="67" t="e">
        <f t="shared" si="3048"/>
        <v>#REF!</v>
      </c>
      <c r="BX925" s="67" t="e">
        <f t="shared" si="3048"/>
        <v>#REF!</v>
      </c>
      <c r="BY925" s="60"/>
      <c r="BZ925" s="87" t="e">
        <f t="shared" ref="BZ925:BZ946" si="3049">SUM(BM925:BX925)</f>
        <v>#REF!</v>
      </c>
      <c r="CA925" s="62" t="e">
        <f>BZ925/BZ871</f>
        <v>#REF!</v>
      </c>
      <c r="CB925" s="60"/>
      <c r="CC925" s="67" t="e">
        <f t="shared" ref="CC925:CN925" si="3050">((CC871*$G925*--(AND($BF925=0,$BG925=0))+$BF925+CC871*$BG925)*--(CC$3&gt;=$BH925))*(1+$BJ925*--(CC$3&gt;=$BK925))*--(IFERROR(MOD(MONTH(CC$3),$BI925),0)=0)</f>
        <v>#REF!</v>
      </c>
      <c r="CD925" s="67" t="e">
        <f t="shared" si="3050"/>
        <v>#REF!</v>
      </c>
      <c r="CE925" s="67" t="e">
        <f t="shared" si="3050"/>
        <v>#REF!</v>
      </c>
      <c r="CF925" s="67" t="e">
        <f t="shared" si="3050"/>
        <v>#REF!</v>
      </c>
      <c r="CG925" s="67" t="e">
        <f t="shared" si="3050"/>
        <v>#REF!</v>
      </c>
      <c r="CH925" s="67" t="e">
        <f t="shared" si="3050"/>
        <v>#REF!</v>
      </c>
      <c r="CI925" s="67" t="e">
        <f t="shared" si="3050"/>
        <v>#REF!</v>
      </c>
      <c r="CJ925" s="67" t="e">
        <f t="shared" si="3050"/>
        <v>#REF!</v>
      </c>
      <c r="CK925" s="67" t="e">
        <f t="shared" si="3050"/>
        <v>#REF!</v>
      </c>
      <c r="CL925" s="67" t="e">
        <f t="shared" si="3050"/>
        <v>#REF!</v>
      </c>
      <c r="CM925" s="67" t="e">
        <f t="shared" si="3050"/>
        <v>#REF!</v>
      </c>
      <c r="CN925" s="67" t="e">
        <f t="shared" si="3050"/>
        <v>#REF!</v>
      </c>
      <c r="CO925" s="60"/>
      <c r="CP925" s="87" t="e">
        <f t="shared" ref="CP925:CP946" si="3051">SUM(CC925:CN925)</f>
        <v>#REF!</v>
      </c>
      <c r="CQ925" s="62" t="e">
        <f>CP925/CP871</f>
        <v>#REF!</v>
      </c>
    </row>
    <row r="926" spans="1:95" ht="10.5" customHeight="1" x14ac:dyDescent="0.25">
      <c r="A926" s="70" t="str">
        <f t="shared" si="2955"/>
        <v>DespesaTaxas legais</v>
      </c>
      <c r="B926" s="114" t="s">
        <v>53</v>
      </c>
      <c r="C926" s="70" t="s">
        <v>289</v>
      </c>
      <c r="D926" s="60" t="s">
        <v>155</v>
      </c>
      <c r="E926" s="60" t="e">
        <f>D869</f>
        <v>#REF!</v>
      </c>
      <c r="F926" s="60"/>
      <c r="G926" s="62">
        <v>-3.3913645337667141E-4</v>
      </c>
      <c r="H926" s="60"/>
      <c r="I926" s="67">
        <v>0</v>
      </c>
      <c r="J926" s="67">
        <v>0</v>
      </c>
      <c r="K926" s="67">
        <v>0</v>
      </c>
      <c r="L926" s="67">
        <v>0</v>
      </c>
      <c r="M926" s="67">
        <v>0</v>
      </c>
      <c r="N926" s="67">
        <v>0</v>
      </c>
      <c r="O926" s="67">
        <v>0</v>
      </c>
      <c r="P926" s="67">
        <v>0</v>
      </c>
      <c r="Q926" s="67">
        <v>0</v>
      </c>
      <c r="R926" s="67">
        <v>0</v>
      </c>
      <c r="S926" s="67">
        <v>0</v>
      </c>
      <c r="T926" s="67">
        <v>0</v>
      </c>
      <c r="U926" s="60"/>
      <c r="V926" s="87">
        <f t="shared" si="3042"/>
        <v>0</v>
      </c>
      <c r="W926" s="62" t="e">
        <f>V926/V871</f>
        <v>#REF!</v>
      </c>
      <c r="X926" s="60"/>
      <c r="Y926" s="67">
        <v>0</v>
      </c>
      <c r="Z926" s="67">
        <v>0</v>
      </c>
      <c r="AA926" s="67">
        <v>0</v>
      </c>
      <c r="AB926" s="67">
        <v>0</v>
      </c>
      <c r="AC926" s="67">
        <v>0</v>
      </c>
      <c r="AD926" s="67">
        <v>0</v>
      </c>
      <c r="AE926" s="67" t="e">
        <f t="shared" ref="AE926:AJ926" si="3052">((AE871*$G926*--(AND($BF926=0,$BG926=0))+$BF926+AE871*$BG926)*--(AE$3&gt;=$BH926))*(1+$BJ926*--(AE$3&gt;=$BK926))*--(IFERROR(MOD(MONTH(AE$3),$BI926),0)=0)</f>
        <v>#REF!</v>
      </c>
      <c r="AF926" s="67" t="e">
        <f t="shared" si="3052"/>
        <v>#REF!</v>
      </c>
      <c r="AG926" s="67" t="e">
        <f t="shared" si="3052"/>
        <v>#REF!</v>
      </c>
      <c r="AH926" s="67" t="e">
        <f t="shared" si="3052"/>
        <v>#REF!</v>
      </c>
      <c r="AI926" s="67" t="e">
        <f t="shared" si="3052"/>
        <v>#REF!</v>
      </c>
      <c r="AJ926" s="67" t="e">
        <f t="shared" si="3052"/>
        <v>#REF!</v>
      </c>
      <c r="AK926" s="60"/>
      <c r="AL926" s="87" t="e">
        <f t="shared" si="3043"/>
        <v>#REF!</v>
      </c>
      <c r="AM926" s="62" t="e">
        <f>AL926/AL871</f>
        <v>#REF!</v>
      </c>
      <c r="AN926" s="60" t="e">
        <f>D869&amp;D926</f>
        <v>#REF!</v>
      </c>
      <c r="AO926" s="67" t="e">
        <f t="shared" ref="AO926:AZ926" si="3053">((AO871*$G926*--(AND($BF926=0,$BG926=0))+$BF926+AO871*$BG926)*--(AO$3&gt;=$BH926))*(1+$BJ926*--(AO$3&gt;=$BK926))*--(IFERROR(MOD(MONTH(AO$3),$BI926),0)=0)</f>
        <v>#REF!</v>
      </c>
      <c r="AP926" s="67" t="e">
        <f t="shared" si="3053"/>
        <v>#REF!</v>
      </c>
      <c r="AQ926" s="67" t="e">
        <f t="shared" si="3053"/>
        <v>#REF!</v>
      </c>
      <c r="AR926" s="67" t="e">
        <f t="shared" si="3053"/>
        <v>#REF!</v>
      </c>
      <c r="AS926" s="67" t="e">
        <f t="shared" si="3053"/>
        <v>#REF!</v>
      </c>
      <c r="AT926" s="67" t="e">
        <f t="shared" si="3053"/>
        <v>#REF!</v>
      </c>
      <c r="AU926" s="67" t="e">
        <f t="shared" si="3053"/>
        <v>#REF!</v>
      </c>
      <c r="AV926" s="67" t="e">
        <f t="shared" si="3053"/>
        <v>#REF!</v>
      </c>
      <c r="AW926" s="67" t="e">
        <f t="shared" si="3053"/>
        <v>#REF!</v>
      </c>
      <c r="AX926" s="67" t="e">
        <f t="shared" si="3053"/>
        <v>#REF!</v>
      </c>
      <c r="AY926" s="67" t="e">
        <f t="shared" si="3053"/>
        <v>#REF!</v>
      </c>
      <c r="AZ926" s="67" t="e">
        <f t="shared" si="3053"/>
        <v>#REF!</v>
      </c>
      <c r="BA926" s="60"/>
      <c r="BB926" s="87" t="e">
        <f t="shared" si="3045"/>
        <v>#REF!</v>
      </c>
      <c r="BC926" s="62" t="e">
        <f>BB926/BB871</f>
        <v>#REF!</v>
      </c>
      <c r="BD926" s="60"/>
      <c r="BE926" s="67" t="str">
        <f t="shared" si="3046"/>
        <v>Abertura filial</v>
      </c>
      <c r="BF926" s="119">
        <f t="shared" si="3046"/>
        <v>-750</v>
      </c>
      <c r="BG926" s="120">
        <f t="shared" si="3046"/>
        <v>0</v>
      </c>
      <c r="BH926" s="121" t="e">
        <f>BH871</f>
        <v>#REF!</v>
      </c>
      <c r="BI926" s="121">
        <f t="shared" si="3047"/>
        <v>0</v>
      </c>
      <c r="BJ926" s="120">
        <f t="shared" si="3047"/>
        <v>0</v>
      </c>
      <c r="BK926" s="121">
        <f t="shared" si="3047"/>
        <v>0</v>
      </c>
      <c r="BL926" s="60"/>
      <c r="BM926" s="67" t="e">
        <f t="shared" ref="BM926:BX926" si="3054">((BM871*$G926*--(AND($BF926=0,$BG926=0))+$BF926+BM871*$BG926)*--(BM$3&gt;=$BH926))*(1+$BJ926*--(BM$3&gt;=$BK926))*--(IFERROR(MOD(MONTH(BM$3),$BI926),0)=0)</f>
        <v>#REF!</v>
      </c>
      <c r="BN926" s="67" t="e">
        <f t="shared" si="3054"/>
        <v>#REF!</v>
      </c>
      <c r="BO926" s="67" t="e">
        <f t="shared" si="3054"/>
        <v>#REF!</v>
      </c>
      <c r="BP926" s="67" t="e">
        <f t="shared" si="3054"/>
        <v>#REF!</v>
      </c>
      <c r="BQ926" s="67" t="e">
        <f t="shared" si="3054"/>
        <v>#REF!</v>
      </c>
      <c r="BR926" s="67" t="e">
        <f t="shared" si="3054"/>
        <v>#REF!</v>
      </c>
      <c r="BS926" s="67" t="e">
        <f t="shared" si="3054"/>
        <v>#REF!</v>
      </c>
      <c r="BT926" s="67" t="e">
        <f t="shared" si="3054"/>
        <v>#REF!</v>
      </c>
      <c r="BU926" s="67" t="e">
        <f t="shared" si="3054"/>
        <v>#REF!</v>
      </c>
      <c r="BV926" s="67" t="e">
        <f t="shared" si="3054"/>
        <v>#REF!</v>
      </c>
      <c r="BW926" s="67" t="e">
        <f t="shared" si="3054"/>
        <v>#REF!</v>
      </c>
      <c r="BX926" s="67" t="e">
        <f t="shared" si="3054"/>
        <v>#REF!</v>
      </c>
      <c r="BY926" s="60"/>
      <c r="BZ926" s="87" t="e">
        <f t="shared" si="3049"/>
        <v>#REF!</v>
      </c>
      <c r="CA926" s="62" t="e">
        <f>BZ926/BZ871</f>
        <v>#REF!</v>
      </c>
      <c r="CB926" s="60"/>
      <c r="CC926" s="67" t="e">
        <f t="shared" ref="CC926:CN926" si="3055">((CC871*$G926*--(AND($BF926=0,$BG926=0))+$BF926+CC871*$BG926)*--(CC$3&gt;=$BH926))*(1+$BJ926*--(CC$3&gt;=$BK926))*--(IFERROR(MOD(MONTH(CC$3),$BI926),0)=0)</f>
        <v>#REF!</v>
      </c>
      <c r="CD926" s="67" t="e">
        <f t="shared" si="3055"/>
        <v>#REF!</v>
      </c>
      <c r="CE926" s="67" t="e">
        <f t="shared" si="3055"/>
        <v>#REF!</v>
      </c>
      <c r="CF926" s="67" t="e">
        <f t="shared" si="3055"/>
        <v>#REF!</v>
      </c>
      <c r="CG926" s="67" t="e">
        <f t="shared" si="3055"/>
        <v>#REF!</v>
      </c>
      <c r="CH926" s="67" t="e">
        <f t="shared" si="3055"/>
        <v>#REF!</v>
      </c>
      <c r="CI926" s="67" t="e">
        <f t="shared" si="3055"/>
        <v>#REF!</v>
      </c>
      <c r="CJ926" s="67" t="e">
        <f t="shared" si="3055"/>
        <v>#REF!</v>
      </c>
      <c r="CK926" s="67" t="e">
        <f t="shared" si="3055"/>
        <v>#REF!</v>
      </c>
      <c r="CL926" s="67" t="e">
        <f t="shared" si="3055"/>
        <v>#REF!</v>
      </c>
      <c r="CM926" s="67" t="e">
        <f t="shared" si="3055"/>
        <v>#REF!</v>
      </c>
      <c r="CN926" s="67" t="e">
        <f t="shared" si="3055"/>
        <v>#REF!</v>
      </c>
      <c r="CO926" s="60"/>
      <c r="CP926" s="87" t="e">
        <f t="shared" si="3051"/>
        <v>#REF!</v>
      </c>
      <c r="CQ926" s="62" t="e">
        <f>CP926/CP871</f>
        <v>#REF!</v>
      </c>
    </row>
    <row r="927" spans="1:95" ht="10.5" customHeight="1" x14ac:dyDescent="0.25">
      <c r="A927" s="70" t="str">
        <f t="shared" si="2955"/>
        <v>DespesaOutras despesas</v>
      </c>
      <c r="B927" s="114" t="s">
        <v>53</v>
      </c>
      <c r="C927" s="70" t="s">
        <v>153</v>
      </c>
      <c r="D927" s="60" t="s">
        <v>153</v>
      </c>
      <c r="E927" s="60" t="e">
        <f>D869</f>
        <v>#REF!</v>
      </c>
      <c r="F927" s="60"/>
      <c r="G927" s="62">
        <v>-7.4537328892835854E-3</v>
      </c>
      <c r="H927" s="60"/>
      <c r="I927" s="67">
        <v>0</v>
      </c>
      <c r="J927" s="67">
        <v>0</v>
      </c>
      <c r="K927" s="67">
        <v>0</v>
      </c>
      <c r="L927" s="67">
        <v>0</v>
      </c>
      <c r="M927" s="67">
        <v>0</v>
      </c>
      <c r="N927" s="67">
        <v>0</v>
      </c>
      <c r="O927" s="67">
        <v>0</v>
      </c>
      <c r="P927" s="67">
        <v>0</v>
      </c>
      <c r="Q927" s="67">
        <v>0</v>
      </c>
      <c r="R927" s="67">
        <v>0</v>
      </c>
      <c r="S927" s="67">
        <v>0</v>
      </c>
      <c r="T927" s="67">
        <v>0</v>
      </c>
      <c r="U927" s="60"/>
      <c r="V927" s="87">
        <f t="shared" si="3042"/>
        <v>0</v>
      </c>
      <c r="W927" s="62" t="e">
        <f>V927/V871</f>
        <v>#REF!</v>
      </c>
      <c r="X927" s="60"/>
      <c r="Y927" s="67">
        <v>0</v>
      </c>
      <c r="Z927" s="67">
        <v>0</v>
      </c>
      <c r="AA927" s="67">
        <v>0</v>
      </c>
      <c r="AB927" s="67">
        <v>0</v>
      </c>
      <c r="AC927" s="67">
        <v>0</v>
      </c>
      <c r="AD927" s="67">
        <v>0</v>
      </c>
      <c r="AE927" s="67" t="e">
        <f t="shared" ref="AE927:AJ927" si="3056">SUM(AE928:AE931)</f>
        <v>#REF!</v>
      </c>
      <c r="AF927" s="67" t="e">
        <f t="shared" si="3056"/>
        <v>#REF!</v>
      </c>
      <c r="AG927" s="67" t="e">
        <f t="shared" si="3056"/>
        <v>#REF!</v>
      </c>
      <c r="AH927" s="67" t="e">
        <f t="shared" si="3056"/>
        <v>#REF!</v>
      </c>
      <c r="AI927" s="67" t="e">
        <f t="shared" si="3056"/>
        <v>#REF!</v>
      </c>
      <c r="AJ927" s="67" t="e">
        <f t="shared" si="3056"/>
        <v>#REF!</v>
      </c>
      <c r="AK927" s="60"/>
      <c r="AL927" s="87" t="e">
        <f t="shared" si="3043"/>
        <v>#REF!</v>
      </c>
      <c r="AM927" s="62" t="e">
        <f>AL927/AL871</f>
        <v>#REF!</v>
      </c>
      <c r="AN927" s="60" t="e">
        <f>D869&amp;D927</f>
        <v>#REF!</v>
      </c>
      <c r="AO927" s="67" t="e">
        <f t="shared" ref="AO927:AZ927" si="3057">SUM(AO928:AO931)</f>
        <v>#REF!</v>
      </c>
      <c r="AP927" s="67" t="e">
        <f t="shared" si="3057"/>
        <v>#REF!</v>
      </c>
      <c r="AQ927" s="67" t="e">
        <f t="shared" si="3057"/>
        <v>#REF!</v>
      </c>
      <c r="AR927" s="67" t="e">
        <f t="shared" si="3057"/>
        <v>#REF!</v>
      </c>
      <c r="AS927" s="67" t="e">
        <f t="shared" si="3057"/>
        <v>#REF!</v>
      </c>
      <c r="AT927" s="67" t="e">
        <f t="shared" si="3057"/>
        <v>#REF!</v>
      </c>
      <c r="AU927" s="67" t="e">
        <f t="shared" si="3057"/>
        <v>#REF!</v>
      </c>
      <c r="AV927" s="67" t="e">
        <f t="shared" si="3057"/>
        <v>#REF!</v>
      </c>
      <c r="AW927" s="67" t="e">
        <f t="shared" si="3057"/>
        <v>#REF!</v>
      </c>
      <c r="AX927" s="67" t="e">
        <f t="shared" si="3057"/>
        <v>#REF!</v>
      </c>
      <c r="AY927" s="67" t="e">
        <f t="shared" si="3057"/>
        <v>#REF!</v>
      </c>
      <c r="AZ927" s="67" t="e">
        <f t="shared" si="3057"/>
        <v>#REF!</v>
      </c>
      <c r="BA927" s="60"/>
      <c r="BB927" s="87" t="e">
        <f t="shared" si="3045"/>
        <v>#REF!</v>
      </c>
      <c r="BC927" s="62" t="e">
        <f>BB927/BB871</f>
        <v>#REF!</v>
      </c>
      <c r="BD927" s="60"/>
      <c r="BE927" s="67">
        <f t="shared" si="3046"/>
        <v>0</v>
      </c>
      <c r="BF927" s="119">
        <f t="shared" si="3046"/>
        <v>0</v>
      </c>
      <c r="BG927" s="120">
        <f t="shared" si="3046"/>
        <v>0</v>
      </c>
      <c r="BH927" s="121" t="e">
        <f>BH871</f>
        <v>#REF!</v>
      </c>
      <c r="BI927" s="69">
        <f t="shared" si="3047"/>
        <v>0</v>
      </c>
      <c r="BJ927" s="120">
        <f t="shared" si="3047"/>
        <v>0</v>
      </c>
      <c r="BK927" s="121">
        <f t="shared" si="3047"/>
        <v>0</v>
      </c>
      <c r="BL927" s="60"/>
      <c r="BM927" s="67" t="e">
        <f t="shared" ref="BM927:BX927" si="3058">SUM(BM928:BM931)</f>
        <v>#REF!</v>
      </c>
      <c r="BN927" s="67" t="e">
        <f t="shared" si="3058"/>
        <v>#REF!</v>
      </c>
      <c r="BO927" s="67" t="e">
        <f t="shared" si="3058"/>
        <v>#REF!</v>
      </c>
      <c r="BP927" s="67" t="e">
        <f t="shared" si="3058"/>
        <v>#REF!</v>
      </c>
      <c r="BQ927" s="67" t="e">
        <f t="shared" si="3058"/>
        <v>#REF!</v>
      </c>
      <c r="BR927" s="67" t="e">
        <f t="shared" si="3058"/>
        <v>#REF!</v>
      </c>
      <c r="BS927" s="67" t="e">
        <f t="shared" si="3058"/>
        <v>#REF!</v>
      </c>
      <c r="BT927" s="67" t="e">
        <f t="shared" si="3058"/>
        <v>#REF!</v>
      </c>
      <c r="BU927" s="67" t="e">
        <f t="shared" si="3058"/>
        <v>#REF!</v>
      </c>
      <c r="BV927" s="67" t="e">
        <f t="shared" si="3058"/>
        <v>#REF!</v>
      </c>
      <c r="BW927" s="67" t="e">
        <f t="shared" si="3058"/>
        <v>#REF!</v>
      </c>
      <c r="BX927" s="67" t="e">
        <f t="shared" si="3058"/>
        <v>#REF!</v>
      </c>
      <c r="BY927" s="60"/>
      <c r="BZ927" s="87" t="e">
        <f t="shared" si="3049"/>
        <v>#REF!</v>
      </c>
      <c r="CA927" s="62" t="e">
        <f>BZ927/BZ871</f>
        <v>#REF!</v>
      </c>
      <c r="CB927" s="60"/>
      <c r="CC927" s="67" t="e">
        <f t="shared" ref="CC927:CN927" si="3059">SUM(CC928:CC931)</f>
        <v>#REF!</v>
      </c>
      <c r="CD927" s="67" t="e">
        <f t="shared" si="3059"/>
        <v>#REF!</v>
      </c>
      <c r="CE927" s="67" t="e">
        <f t="shared" si="3059"/>
        <v>#REF!</v>
      </c>
      <c r="CF927" s="67" t="e">
        <f t="shared" si="3059"/>
        <v>#REF!</v>
      </c>
      <c r="CG927" s="67" t="e">
        <f t="shared" si="3059"/>
        <v>#REF!</v>
      </c>
      <c r="CH927" s="67" t="e">
        <f t="shared" si="3059"/>
        <v>#REF!</v>
      </c>
      <c r="CI927" s="67" t="e">
        <f t="shared" si="3059"/>
        <v>#REF!</v>
      </c>
      <c r="CJ927" s="67" t="e">
        <f t="shared" si="3059"/>
        <v>#REF!</v>
      </c>
      <c r="CK927" s="67" t="e">
        <f t="shared" si="3059"/>
        <v>#REF!</v>
      </c>
      <c r="CL927" s="67" t="e">
        <f t="shared" si="3059"/>
        <v>#REF!</v>
      </c>
      <c r="CM927" s="67" t="e">
        <f t="shared" si="3059"/>
        <v>#REF!</v>
      </c>
      <c r="CN927" s="67" t="e">
        <f t="shared" si="3059"/>
        <v>#REF!</v>
      </c>
      <c r="CO927" s="60"/>
      <c r="CP927" s="87" t="e">
        <f t="shared" si="3051"/>
        <v>#REF!</v>
      </c>
      <c r="CQ927" s="62" t="e">
        <f>CP927/CP871</f>
        <v>#REF!</v>
      </c>
    </row>
    <row r="928" spans="1:95" ht="10.5" customHeight="1" outlineLevel="2" x14ac:dyDescent="0.25">
      <c r="A928" s="70" t="str">
        <f t="shared" si="2955"/>
        <v>DespesaUniformes</v>
      </c>
      <c r="B928" s="114" t="s">
        <v>53</v>
      </c>
      <c r="C928" s="78" t="s">
        <v>293</v>
      </c>
      <c r="D928" s="79" t="s">
        <v>290</v>
      </c>
      <c r="E928" s="79" t="e">
        <f>D869</f>
        <v>#REF!</v>
      </c>
      <c r="F928" s="79"/>
      <c r="G928" s="85">
        <v>0</v>
      </c>
      <c r="H928" s="79"/>
      <c r="I928" s="94">
        <v>0</v>
      </c>
      <c r="J928" s="94">
        <v>0</v>
      </c>
      <c r="K928" s="94">
        <v>0</v>
      </c>
      <c r="L928" s="94">
        <v>0</v>
      </c>
      <c r="M928" s="94">
        <v>0</v>
      </c>
      <c r="N928" s="94">
        <v>0</v>
      </c>
      <c r="O928" s="94">
        <v>0</v>
      </c>
      <c r="P928" s="94">
        <v>0</v>
      </c>
      <c r="Q928" s="94">
        <v>0</v>
      </c>
      <c r="R928" s="94">
        <v>0</v>
      </c>
      <c r="S928" s="94">
        <v>0</v>
      </c>
      <c r="T928" s="94">
        <v>0</v>
      </c>
      <c r="U928" s="79"/>
      <c r="V928" s="80">
        <f t="shared" si="3042"/>
        <v>0</v>
      </c>
      <c r="W928" s="85" t="e">
        <f>V928/V871</f>
        <v>#REF!</v>
      </c>
      <c r="X928" s="60"/>
      <c r="Y928" s="94">
        <v>0</v>
      </c>
      <c r="Z928" s="94">
        <v>0</v>
      </c>
      <c r="AA928" s="94">
        <v>0</v>
      </c>
      <c r="AB928" s="94">
        <v>0</v>
      </c>
      <c r="AC928" s="94">
        <v>0</v>
      </c>
      <c r="AD928" s="94">
        <v>0</v>
      </c>
      <c r="AE928" s="94" t="e">
        <f t="shared" ref="AE928:AJ928" si="3060">((AE875*$G928*--(AND($BF928=0,$BG928=0))+$BF928+AE875*$BG928)*--(AE$3&gt;=$BH928))*(1+$BJ928*--(AE$3&gt;=$BK928))*--(IFERROR(MOD(MONTH(AE$3),$BI928),0)=0)</f>
        <v>#REF!</v>
      </c>
      <c r="AF928" s="94" t="e">
        <f t="shared" si="3060"/>
        <v>#REF!</v>
      </c>
      <c r="AG928" s="94" t="e">
        <f t="shared" si="3060"/>
        <v>#REF!</v>
      </c>
      <c r="AH928" s="94" t="e">
        <f t="shared" si="3060"/>
        <v>#REF!</v>
      </c>
      <c r="AI928" s="94" t="e">
        <f t="shared" si="3060"/>
        <v>#REF!</v>
      </c>
      <c r="AJ928" s="94" t="e">
        <f t="shared" si="3060"/>
        <v>#REF!</v>
      </c>
      <c r="AK928" s="79"/>
      <c r="AL928" s="80" t="e">
        <f t="shared" si="3043"/>
        <v>#REF!</v>
      </c>
      <c r="AM928" s="85" t="e">
        <f>AL928/AL871</f>
        <v>#REF!</v>
      </c>
      <c r="AN928" s="60" t="e">
        <f>D869&amp;D928</f>
        <v>#REF!</v>
      </c>
      <c r="AO928" s="94" t="e">
        <f t="shared" ref="AO928:AZ928" si="3061">((AO875*$G928*--(AND($BF928=0,$BG928=0))+$BF928+AO875*$BG928)*--(AO$3&gt;=$BH928))*(1+$BJ928*--(AO$3&gt;=$BK928))*--(IFERROR(MOD(MONTH(AO$3),$BI928),0)=0)</f>
        <v>#REF!</v>
      </c>
      <c r="AP928" s="94" t="e">
        <f t="shared" si="3061"/>
        <v>#REF!</v>
      </c>
      <c r="AQ928" s="94" t="e">
        <f t="shared" si="3061"/>
        <v>#REF!</v>
      </c>
      <c r="AR928" s="94" t="e">
        <f t="shared" si="3061"/>
        <v>#REF!</v>
      </c>
      <c r="AS928" s="94" t="e">
        <f t="shared" si="3061"/>
        <v>#REF!</v>
      </c>
      <c r="AT928" s="94" t="e">
        <f t="shared" si="3061"/>
        <v>#REF!</v>
      </c>
      <c r="AU928" s="94" t="e">
        <f t="shared" si="3061"/>
        <v>#REF!</v>
      </c>
      <c r="AV928" s="94" t="e">
        <f t="shared" si="3061"/>
        <v>#REF!</v>
      </c>
      <c r="AW928" s="94" t="e">
        <f t="shared" si="3061"/>
        <v>#REF!</v>
      </c>
      <c r="AX928" s="94" t="e">
        <f t="shared" si="3061"/>
        <v>#REF!</v>
      </c>
      <c r="AY928" s="94" t="e">
        <f t="shared" si="3061"/>
        <v>#REF!</v>
      </c>
      <c r="AZ928" s="94" t="e">
        <f t="shared" si="3061"/>
        <v>#REF!</v>
      </c>
      <c r="BA928" s="79"/>
      <c r="BB928" s="80" t="e">
        <f t="shared" si="3045"/>
        <v>#REF!</v>
      </c>
      <c r="BC928" s="85" t="e">
        <f>BB928/BB871</f>
        <v>#REF!</v>
      </c>
      <c r="BD928" s="60"/>
      <c r="BE928" s="94">
        <f t="shared" si="3046"/>
        <v>0</v>
      </c>
      <c r="BF928" s="115">
        <f t="shared" si="3046"/>
        <v>0</v>
      </c>
      <c r="BG928" s="112">
        <f t="shared" si="3046"/>
        <v>0</v>
      </c>
      <c r="BH928" s="111" t="e">
        <f>BH871</f>
        <v>#REF!</v>
      </c>
      <c r="BI928" s="111">
        <f t="shared" si="3047"/>
        <v>0</v>
      </c>
      <c r="BJ928" s="112">
        <f t="shared" si="3047"/>
        <v>0</v>
      </c>
      <c r="BK928" s="111">
        <f t="shared" si="3047"/>
        <v>0</v>
      </c>
      <c r="BL928" s="60"/>
      <c r="BM928" s="94" t="e">
        <f t="shared" ref="BM928:BX928" si="3062">((BM875*$G928*--(AND($BF928=0,$BG928=0))+$BF928+BM875*$BG928)*--(BM$3&gt;=$BH928))*(1+$BJ928*--(BM$3&gt;=$BK928))*--(IFERROR(MOD(MONTH(BM$3),$BI928),0)=0)</f>
        <v>#REF!</v>
      </c>
      <c r="BN928" s="94" t="e">
        <f t="shared" si="3062"/>
        <v>#REF!</v>
      </c>
      <c r="BO928" s="94" t="e">
        <f t="shared" si="3062"/>
        <v>#REF!</v>
      </c>
      <c r="BP928" s="94" t="e">
        <f t="shared" si="3062"/>
        <v>#REF!</v>
      </c>
      <c r="BQ928" s="94" t="e">
        <f t="shared" si="3062"/>
        <v>#REF!</v>
      </c>
      <c r="BR928" s="94" t="e">
        <f t="shared" si="3062"/>
        <v>#REF!</v>
      </c>
      <c r="BS928" s="94" t="e">
        <f t="shared" si="3062"/>
        <v>#REF!</v>
      </c>
      <c r="BT928" s="94" t="e">
        <f t="shared" si="3062"/>
        <v>#REF!</v>
      </c>
      <c r="BU928" s="94" t="e">
        <f t="shared" si="3062"/>
        <v>#REF!</v>
      </c>
      <c r="BV928" s="94" t="e">
        <f t="shared" si="3062"/>
        <v>#REF!</v>
      </c>
      <c r="BW928" s="94" t="e">
        <f t="shared" si="3062"/>
        <v>#REF!</v>
      </c>
      <c r="BX928" s="94" t="e">
        <f t="shared" si="3062"/>
        <v>#REF!</v>
      </c>
      <c r="BY928" s="79"/>
      <c r="BZ928" s="80" t="e">
        <f t="shared" si="3049"/>
        <v>#REF!</v>
      </c>
      <c r="CA928" s="85" t="e">
        <f>BZ928/BZ871</f>
        <v>#REF!</v>
      </c>
      <c r="CB928" s="60"/>
      <c r="CC928" s="94" t="e">
        <f t="shared" ref="CC928:CN928" si="3063">((CC875*$G928*--(AND($BF928=0,$BG928=0))+$BF928+CC875*$BG928)*--(CC$3&gt;=$BH928))*(1+$BJ928*--(CC$3&gt;=$BK928))*--(IFERROR(MOD(MONTH(CC$3),$BI928),0)=0)</f>
        <v>#REF!</v>
      </c>
      <c r="CD928" s="94" t="e">
        <f t="shared" si="3063"/>
        <v>#REF!</v>
      </c>
      <c r="CE928" s="94" t="e">
        <f t="shared" si="3063"/>
        <v>#REF!</v>
      </c>
      <c r="CF928" s="94" t="e">
        <f t="shared" si="3063"/>
        <v>#REF!</v>
      </c>
      <c r="CG928" s="94" t="e">
        <f t="shared" si="3063"/>
        <v>#REF!</v>
      </c>
      <c r="CH928" s="94" t="e">
        <f t="shared" si="3063"/>
        <v>#REF!</v>
      </c>
      <c r="CI928" s="94" t="e">
        <f t="shared" si="3063"/>
        <v>#REF!</v>
      </c>
      <c r="CJ928" s="94" t="e">
        <f t="shared" si="3063"/>
        <v>#REF!</v>
      </c>
      <c r="CK928" s="94" t="e">
        <f t="shared" si="3063"/>
        <v>#REF!</v>
      </c>
      <c r="CL928" s="94" t="e">
        <f t="shared" si="3063"/>
        <v>#REF!</v>
      </c>
      <c r="CM928" s="94" t="e">
        <f t="shared" si="3063"/>
        <v>#REF!</v>
      </c>
      <c r="CN928" s="94" t="e">
        <f t="shared" si="3063"/>
        <v>#REF!</v>
      </c>
      <c r="CO928" s="79"/>
      <c r="CP928" s="80" t="e">
        <f t="shared" si="3051"/>
        <v>#REF!</v>
      </c>
      <c r="CQ928" s="85" t="e">
        <f>CP928/CP871</f>
        <v>#REF!</v>
      </c>
    </row>
    <row r="929" spans="1:95" ht="10.5" customHeight="1" outlineLevel="2" x14ac:dyDescent="0.25">
      <c r="A929" s="70" t="str">
        <f t="shared" si="2955"/>
        <v>DespesaLocação equipamentos</v>
      </c>
      <c r="B929" s="114" t="s">
        <v>53</v>
      </c>
      <c r="C929" s="78" t="s">
        <v>292</v>
      </c>
      <c r="D929" s="79" t="s">
        <v>156</v>
      </c>
      <c r="E929" s="79" t="e">
        <f>D869</f>
        <v>#REF!</v>
      </c>
      <c r="F929" s="79"/>
      <c r="G929" s="85">
        <v>0</v>
      </c>
      <c r="H929" s="79"/>
      <c r="I929" s="94">
        <v>0</v>
      </c>
      <c r="J929" s="94">
        <v>0</v>
      </c>
      <c r="K929" s="94">
        <v>0</v>
      </c>
      <c r="L929" s="94">
        <v>0</v>
      </c>
      <c r="M929" s="94">
        <v>0</v>
      </c>
      <c r="N929" s="94">
        <v>0</v>
      </c>
      <c r="O929" s="94">
        <v>0</v>
      </c>
      <c r="P929" s="94">
        <v>0</v>
      </c>
      <c r="Q929" s="94">
        <v>0</v>
      </c>
      <c r="R929" s="94">
        <v>0</v>
      </c>
      <c r="S929" s="94">
        <v>0</v>
      </c>
      <c r="T929" s="94">
        <v>0</v>
      </c>
      <c r="U929" s="79"/>
      <c r="V929" s="80">
        <f t="shared" si="3042"/>
        <v>0</v>
      </c>
      <c r="W929" s="85" t="e">
        <f>V929/V871</f>
        <v>#REF!</v>
      </c>
      <c r="X929" s="60"/>
      <c r="Y929" s="94">
        <v>0</v>
      </c>
      <c r="Z929" s="94">
        <v>0</v>
      </c>
      <c r="AA929" s="94">
        <v>0</v>
      </c>
      <c r="AB929" s="94">
        <v>0</v>
      </c>
      <c r="AC929" s="94">
        <v>0</v>
      </c>
      <c r="AD929" s="94">
        <v>0</v>
      </c>
      <c r="AE929" s="94" t="e">
        <f t="shared" ref="AE929:AJ929" si="3064">((AE871*$G929*--(AND($BF929=0,$BG929=0))+$BF929+AE871*$BG929)*--(AE$3&gt;=$BH929))*(1+$BJ929*--(AE$3&gt;=$BK929))*--(IFERROR(MOD(MONTH(AE$3),$BI929),0)=0)</f>
        <v>#REF!</v>
      </c>
      <c r="AF929" s="94" t="e">
        <f t="shared" si="3064"/>
        <v>#REF!</v>
      </c>
      <c r="AG929" s="94" t="e">
        <f t="shared" si="3064"/>
        <v>#REF!</v>
      </c>
      <c r="AH929" s="94" t="e">
        <f t="shared" si="3064"/>
        <v>#REF!</v>
      </c>
      <c r="AI929" s="94" t="e">
        <f t="shared" si="3064"/>
        <v>#REF!</v>
      </c>
      <c r="AJ929" s="94" t="e">
        <f t="shared" si="3064"/>
        <v>#REF!</v>
      </c>
      <c r="AK929" s="79"/>
      <c r="AL929" s="80" t="e">
        <f t="shared" si="3043"/>
        <v>#REF!</v>
      </c>
      <c r="AM929" s="85" t="e">
        <f>AL929/AL871</f>
        <v>#REF!</v>
      </c>
      <c r="AN929" s="60" t="e">
        <f>D869&amp;D929</f>
        <v>#REF!</v>
      </c>
      <c r="AO929" s="94" t="e">
        <f t="shared" ref="AO929:AZ929" si="3065">((AO871*$G929*--(AND($BF929=0,$BG929=0))+$BF929+AO871*$BG929)*--(AO$3&gt;=$BH929))*(1+$BJ929*--(AO$3&gt;=$BK929))*--(IFERROR(MOD(MONTH(AO$3),$BI929),0)=0)</f>
        <v>#REF!</v>
      </c>
      <c r="AP929" s="94" t="e">
        <f t="shared" si="3065"/>
        <v>#REF!</v>
      </c>
      <c r="AQ929" s="94" t="e">
        <f t="shared" si="3065"/>
        <v>#REF!</v>
      </c>
      <c r="AR929" s="94" t="e">
        <f t="shared" si="3065"/>
        <v>#REF!</v>
      </c>
      <c r="AS929" s="94" t="e">
        <f t="shared" si="3065"/>
        <v>#REF!</v>
      </c>
      <c r="AT929" s="94" t="e">
        <f t="shared" si="3065"/>
        <v>#REF!</v>
      </c>
      <c r="AU929" s="94" t="e">
        <f t="shared" si="3065"/>
        <v>#REF!</v>
      </c>
      <c r="AV929" s="94" t="e">
        <f t="shared" si="3065"/>
        <v>#REF!</v>
      </c>
      <c r="AW929" s="94" t="e">
        <f t="shared" si="3065"/>
        <v>#REF!</v>
      </c>
      <c r="AX929" s="94" t="e">
        <f t="shared" si="3065"/>
        <v>#REF!</v>
      </c>
      <c r="AY929" s="94" t="e">
        <f t="shared" si="3065"/>
        <v>#REF!</v>
      </c>
      <c r="AZ929" s="94" t="e">
        <f t="shared" si="3065"/>
        <v>#REF!</v>
      </c>
      <c r="BA929" s="79"/>
      <c r="BB929" s="80" t="e">
        <f t="shared" si="3045"/>
        <v>#REF!</v>
      </c>
      <c r="BC929" s="85" t="e">
        <f>BB929/BB871</f>
        <v>#REF!</v>
      </c>
      <c r="BD929" s="60"/>
      <c r="BE929" s="94">
        <f t="shared" si="3046"/>
        <v>0</v>
      </c>
      <c r="BF929" s="115">
        <f t="shared" si="3046"/>
        <v>0</v>
      </c>
      <c r="BG929" s="112">
        <f t="shared" si="3046"/>
        <v>0</v>
      </c>
      <c r="BH929" s="111" t="e">
        <f>BH871</f>
        <v>#REF!</v>
      </c>
      <c r="BI929" s="111">
        <f t="shared" si="3047"/>
        <v>0</v>
      </c>
      <c r="BJ929" s="112">
        <f t="shared" si="3047"/>
        <v>0</v>
      </c>
      <c r="BK929" s="111">
        <f t="shared" si="3047"/>
        <v>0</v>
      </c>
      <c r="BL929" s="60"/>
      <c r="BM929" s="94" t="e">
        <f t="shared" ref="BM929:BX929" si="3066">((BM871*$G929*--(AND($BF929=0,$BG929=0))+$BF929+BM871*$BG929)*--(BM$3&gt;=$BH929))*(1+$BJ929*--(BM$3&gt;=$BK929))*--(IFERROR(MOD(MONTH(BM$3),$BI929),0)=0)</f>
        <v>#REF!</v>
      </c>
      <c r="BN929" s="94" t="e">
        <f t="shared" si="3066"/>
        <v>#REF!</v>
      </c>
      <c r="BO929" s="94" t="e">
        <f t="shared" si="3066"/>
        <v>#REF!</v>
      </c>
      <c r="BP929" s="94" t="e">
        <f t="shared" si="3066"/>
        <v>#REF!</v>
      </c>
      <c r="BQ929" s="94" t="e">
        <f t="shared" si="3066"/>
        <v>#REF!</v>
      </c>
      <c r="BR929" s="94" t="e">
        <f t="shared" si="3066"/>
        <v>#REF!</v>
      </c>
      <c r="BS929" s="94" t="e">
        <f t="shared" si="3066"/>
        <v>#REF!</v>
      </c>
      <c r="BT929" s="94" t="e">
        <f t="shared" si="3066"/>
        <v>#REF!</v>
      </c>
      <c r="BU929" s="94" t="e">
        <f t="shared" si="3066"/>
        <v>#REF!</v>
      </c>
      <c r="BV929" s="94" t="e">
        <f t="shared" si="3066"/>
        <v>#REF!</v>
      </c>
      <c r="BW929" s="94" t="e">
        <f t="shared" si="3066"/>
        <v>#REF!</v>
      </c>
      <c r="BX929" s="94" t="e">
        <f t="shared" si="3066"/>
        <v>#REF!</v>
      </c>
      <c r="BY929" s="79"/>
      <c r="BZ929" s="80" t="e">
        <f t="shared" si="3049"/>
        <v>#REF!</v>
      </c>
      <c r="CA929" s="85" t="e">
        <f>BZ929/BZ871</f>
        <v>#REF!</v>
      </c>
      <c r="CB929" s="60"/>
      <c r="CC929" s="94" t="e">
        <f t="shared" ref="CC929:CN929" si="3067">((CC871*$G929*--(AND($BF929=0,$BG929=0))+$BF929+CC871*$BG929)*--(CC$3&gt;=$BH929))*(1+$BJ929*--(CC$3&gt;=$BK929))*--(IFERROR(MOD(MONTH(CC$3),$BI929),0)=0)</f>
        <v>#REF!</v>
      </c>
      <c r="CD929" s="94" t="e">
        <f t="shared" si="3067"/>
        <v>#REF!</v>
      </c>
      <c r="CE929" s="94" t="e">
        <f t="shared" si="3067"/>
        <v>#REF!</v>
      </c>
      <c r="CF929" s="94" t="e">
        <f t="shared" si="3067"/>
        <v>#REF!</v>
      </c>
      <c r="CG929" s="94" t="e">
        <f t="shared" si="3067"/>
        <v>#REF!</v>
      </c>
      <c r="CH929" s="94" t="e">
        <f t="shared" si="3067"/>
        <v>#REF!</v>
      </c>
      <c r="CI929" s="94" t="e">
        <f t="shared" si="3067"/>
        <v>#REF!</v>
      </c>
      <c r="CJ929" s="94" t="e">
        <f t="shared" si="3067"/>
        <v>#REF!</v>
      </c>
      <c r="CK929" s="94" t="e">
        <f t="shared" si="3067"/>
        <v>#REF!</v>
      </c>
      <c r="CL929" s="94" t="e">
        <f t="shared" si="3067"/>
        <v>#REF!</v>
      </c>
      <c r="CM929" s="94" t="e">
        <f t="shared" si="3067"/>
        <v>#REF!</v>
      </c>
      <c r="CN929" s="94" t="e">
        <f t="shared" si="3067"/>
        <v>#REF!</v>
      </c>
      <c r="CO929" s="79"/>
      <c r="CP929" s="80" t="e">
        <f t="shared" si="3051"/>
        <v>#REF!</v>
      </c>
      <c r="CQ929" s="85" t="e">
        <f>CP929/CP871</f>
        <v>#REF!</v>
      </c>
    </row>
    <row r="930" spans="1:95" ht="10.5" customHeight="1" outlineLevel="2" x14ac:dyDescent="0.25">
      <c r="A930" s="70" t="str">
        <f t="shared" si="2955"/>
        <v>DespesaServiços de entrega</v>
      </c>
      <c r="B930" s="114" t="s">
        <v>53</v>
      </c>
      <c r="C930" s="78" t="s">
        <v>293</v>
      </c>
      <c r="D930" s="86" t="s">
        <v>159</v>
      </c>
      <c r="E930" s="79" t="e">
        <f>D869</f>
        <v>#REF!</v>
      </c>
      <c r="F930" s="79"/>
      <c r="G930" s="85">
        <v>-7.4537328892835854E-3</v>
      </c>
      <c r="H930" s="79"/>
      <c r="I930" s="94">
        <v>0</v>
      </c>
      <c r="J930" s="94">
        <v>0</v>
      </c>
      <c r="K930" s="94">
        <v>0</v>
      </c>
      <c r="L930" s="94">
        <v>0</v>
      </c>
      <c r="M930" s="94">
        <v>0</v>
      </c>
      <c r="N930" s="94">
        <v>0</v>
      </c>
      <c r="O930" s="94">
        <v>0</v>
      </c>
      <c r="P930" s="94">
        <v>0</v>
      </c>
      <c r="Q930" s="94">
        <v>0</v>
      </c>
      <c r="R930" s="94">
        <v>0</v>
      </c>
      <c r="S930" s="94">
        <v>0</v>
      </c>
      <c r="T930" s="94">
        <v>0</v>
      </c>
      <c r="U930" s="79"/>
      <c r="V930" s="80">
        <f t="shared" si="3042"/>
        <v>0</v>
      </c>
      <c r="W930" s="85" t="e">
        <f>V930/V871</f>
        <v>#REF!</v>
      </c>
      <c r="X930" s="60"/>
      <c r="Y930" s="94">
        <v>0</v>
      </c>
      <c r="Z930" s="94">
        <v>0</v>
      </c>
      <c r="AA930" s="94">
        <v>0</v>
      </c>
      <c r="AB930" s="94">
        <v>0</v>
      </c>
      <c r="AC930" s="94">
        <v>0</v>
      </c>
      <c r="AD930" s="94">
        <v>0</v>
      </c>
      <c r="AE930" s="94" t="e">
        <f t="shared" ref="AE930:AJ931" si="3068">((AE876*$G930*--(AND($BF930=0,$BG930=0))+$BF930+AE876*$BG930)*--(AE$3&gt;=$BH930))*(1+$BJ930*--(AE$3&gt;=$BK930))*--(IFERROR(MOD(MONTH(AE$3),$BI930),0)=0)</f>
        <v>#REF!</v>
      </c>
      <c r="AF930" s="94" t="e">
        <f t="shared" si="3068"/>
        <v>#REF!</v>
      </c>
      <c r="AG930" s="94" t="e">
        <f t="shared" si="3068"/>
        <v>#REF!</v>
      </c>
      <c r="AH930" s="94" t="e">
        <f t="shared" si="3068"/>
        <v>#REF!</v>
      </c>
      <c r="AI930" s="94" t="e">
        <f t="shared" si="3068"/>
        <v>#REF!</v>
      </c>
      <c r="AJ930" s="94" t="e">
        <f t="shared" si="3068"/>
        <v>#REF!</v>
      </c>
      <c r="AK930" s="79"/>
      <c r="AL930" s="80" t="e">
        <f t="shared" si="3043"/>
        <v>#REF!</v>
      </c>
      <c r="AM930" s="85" t="e">
        <f>AL930/AL871</f>
        <v>#REF!</v>
      </c>
      <c r="AN930" s="60" t="e">
        <f>D869&amp;D930</f>
        <v>#REF!</v>
      </c>
      <c r="AO930" s="94" t="e">
        <f t="shared" ref="AO930:AZ930" si="3069">((AO876*$G930*--(AND($BF930=0,$BG930=0))+$BF930+AO876*$BG930)*--(AO$3&gt;=$BH930))*(1+$BJ930*--(AO$3&gt;=$BK930))*--(IFERROR(MOD(MONTH(AO$3),$BI930),0)=0)</f>
        <v>#REF!</v>
      </c>
      <c r="AP930" s="94" t="e">
        <f t="shared" si="3069"/>
        <v>#REF!</v>
      </c>
      <c r="AQ930" s="94" t="e">
        <f t="shared" si="3069"/>
        <v>#REF!</v>
      </c>
      <c r="AR930" s="94" t="e">
        <f t="shared" si="3069"/>
        <v>#REF!</v>
      </c>
      <c r="AS930" s="94" t="e">
        <f t="shared" si="3069"/>
        <v>#REF!</v>
      </c>
      <c r="AT930" s="94" t="e">
        <f t="shared" si="3069"/>
        <v>#REF!</v>
      </c>
      <c r="AU930" s="94" t="e">
        <f t="shared" si="3069"/>
        <v>#REF!</v>
      </c>
      <c r="AV930" s="94" t="e">
        <f t="shared" si="3069"/>
        <v>#REF!</v>
      </c>
      <c r="AW930" s="94" t="e">
        <f t="shared" si="3069"/>
        <v>#REF!</v>
      </c>
      <c r="AX930" s="94" t="e">
        <f t="shared" si="3069"/>
        <v>#REF!</v>
      </c>
      <c r="AY930" s="94" t="e">
        <f t="shared" si="3069"/>
        <v>#REF!</v>
      </c>
      <c r="AZ930" s="94" t="e">
        <f t="shared" si="3069"/>
        <v>#REF!</v>
      </c>
      <c r="BA930" s="79"/>
      <c r="BB930" s="80" t="e">
        <f t="shared" si="3045"/>
        <v>#REF!</v>
      </c>
      <c r="BC930" s="85" t="e">
        <f>BB930/BB871</f>
        <v>#REF!</v>
      </c>
      <c r="BD930" s="60"/>
      <c r="BE930" s="94">
        <f t="shared" si="3046"/>
        <v>0</v>
      </c>
      <c r="BF930" s="115">
        <f t="shared" si="3046"/>
        <v>-250</v>
      </c>
      <c r="BG930" s="112">
        <f t="shared" si="3046"/>
        <v>0</v>
      </c>
      <c r="BH930" s="111" t="e">
        <f>BH871</f>
        <v>#REF!</v>
      </c>
      <c r="BI930" s="111">
        <f t="shared" si="3047"/>
        <v>0</v>
      </c>
      <c r="BJ930" s="112">
        <f t="shared" si="3047"/>
        <v>0</v>
      </c>
      <c r="BK930" s="111">
        <f t="shared" si="3047"/>
        <v>0</v>
      </c>
      <c r="BL930" s="60"/>
      <c r="BM930" s="94" t="e">
        <f t="shared" ref="BM930:BX930" si="3070">((BM876*$G930*--(AND($BF930=0,$BG930=0))+$BF930+BM876*$BG930)*--(BM$3&gt;=$BH930))*(1+$BJ930*--(BM$3&gt;=$BK930))*--(IFERROR(MOD(MONTH(BM$3),$BI930),0)=0)</f>
        <v>#REF!</v>
      </c>
      <c r="BN930" s="94" t="e">
        <f t="shared" si="3070"/>
        <v>#REF!</v>
      </c>
      <c r="BO930" s="94" t="e">
        <f t="shared" si="3070"/>
        <v>#REF!</v>
      </c>
      <c r="BP930" s="94" t="e">
        <f t="shared" si="3070"/>
        <v>#REF!</v>
      </c>
      <c r="BQ930" s="94" t="e">
        <f t="shared" si="3070"/>
        <v>#REF!</v>
      </c>
      <c r="BR930" s="94" t="e">
        <f t="shared" si="3070"/>
        <v>#REF!</v>
      </c>
      <c r="BS930" s="94" t="e">
        <f t="shared" si="3070"/>
        <v>#REF!</v>
      </c>
      <c r="BT930" s="94" t="e">
        <f t="shared" si="3070"/>
        <v>#REF!</v>
      </c>
      <c r="BU930" s="94" t="e">
        <f t="shared" si="3070"/>
        <v>#REF!</v>
      </c>
      <c r="BV930" s="94" t="e">
        <f t="shared" si="3070"/>
        <v>#REF!</v>
      </c>
      <c r="BW930" s="94" t="e">
        <f t="shared" si="3070"/>
        <v>#REF!</v>
      </c>
      <c r="BX930" s="94" t="e">
        <f t="shared" si="3070"/>
        <v>#REF!</v>
      </c>
      <c r="BY930" s="79"/>
      <c r="BZ930" s="80" t="e">
        <f t="shared" si="3049"/>
        <v>#REF!</v>
      </c>
      <c r="CA930" s="85" t="e">
        <f>BZ930/BZ871</f>
        <v>#REF!</v>
      </c>
      <c r="CB930" s="60"/>
      <c r="CC930" s="94" t="e">
        <f t="shared" ref="CC930:CN930" si="3071">((CC876*$G930*--(AND($BF930=0,$BG930=0))+$BF930+CC876*$BG930)*--(CC$3&gt;=$BH930))*(1+$BJ930*--(CC$3&gt;=$BK930))*--(IFERROR(MOD(MONTH(CC$3),$BI930),0)=0)</f>
        <v>#REF!</v>
      </c>
      <c r="CD930" s="94" t="e">
        <f t="shared" si="3071"/>
        <v>#REF!</v>
      </c>
      <c r="CE930" s="94" t="e">
        <f t="shared" si="3071"/>
        <v>#REF!</v>
      </c>
      <c r="CF930" s="94" t="e">
        <f t="shared" si="3071"/>
        <v>#REF!</v>
      </c>
      <c r="CG930" s="94" t="e">
        <f t="shared" si="3071"/>
        <v>#REF!</v>
      </c>
      <c r="CH930" s="94" t="e">
        <f t="shared" si="3071"/>
        <v>#REF!</v>
      </c>
      <c r="CI930" s="94" t="e">
        <f t="shared" si="3071"/>
        <v>#REF!</v>
      </c>
      <c r="CJ930" s="94" t="e">
        <f t="shared" si="3071"/>
        <v>#REF!</v>
      </c>
      <c r="CK930" s="94" t="e">
        <f t="shared" si="3071"/>
        <v>#REF!</v>
      </c>
      <c r="CL930" s="94" t="e">
        <f t="shared" si="3071"/>
        <v>#REF!</v>
      </c>
      <c r="CM930" s="94" t="e">
        <f t="shared" si="3071"/>
        <v>#REF!</v>
      </c>
      <c r="CN930" s="94" t="e">
        <f t="shared" si="3071"/>
        <v>#REF!</v>
      </c>
      <c r="CO930" s="79"/>
      <c r="CP930" s="80" t="e">
        <f t="shared" si="3051"/>
        <v>#REF!</v>
      </c>
      <c r="CQ930" s="85" t="e">
        <f>CP930/CP871</f>
        <v>#REF!</v>
      </c>
    </row>
    <row r="931" spans="1:95" ht="10.5" customHeight="1" outlineLevel="2" x14ac:dyDescent="0.25">
      <c r="A931" s="70" t="str">
        <f t="shared" si="2955"/>
        <v>DespesaPresentes</v>
      </c>
      <c r="B931" s="114" t="s">
        <v>53</v>
      </c>
      <c r="C931" s="78" t="s">
        <v>293</v>
      </c>
      <c r="D931" s="86" t="s">
        <v>160</v>
      </c>
      <c r="E931" s="79" t="e">
        <f>D869</f>
        <v>#REF!</v>
      </c>
      <c r="F931" s="79"/>
      <c r="G931" s="85">
        <v>0</v>
      </c>
      <c r="H931" s="79"/>
      <c r="I931" s="94">
        <v>0</v>
      </c>
      <c r="J931" s="94">
        <v>0</v>
      </c>
      <c r="K931" s="94">
        <v>0</v>
      </c>
      <c r="L931" s="94">
        <v>0</v>
      </c>
      <c r="M931" s="94">
        <v>0</v>
      </c>
      <c r="N931" s="94">
        <v>0</v>
      </c>
      <c r="O931" s="94">
        <v>0</v>
      </c>
      <c r="P931" s="94">
        <v>0</v>
      </c>
      <c r="Q931" s="94">
        <v>0</v>
      </c>
      <c r="R931" s="94">
        <v>0</v>
      </c>
      <c r="S931" s="94">
        <v>0</v>
      </c>
      <c r="T931" s="94">
        <v>0</v>
      </c>
      <c r="U931" s="79"/>
      <c r="V931" s="80">
        <f t="shared" si="3042"/>
        <v>0</v>
      </c>
      <c r="W931" s="85" t="e">
        <f>V931/V871</f>
        <v>#REF!</v>
      </c>
      <c r="X931" s="60"/>
      <c r="Y931" s="94">
        <v>0</v>
      </c>
      <c r="Z931" s="94">
        <v>0</v>
      </c>
      <c r="AA931" s="94">
        <v>0</v>
      </c>
      <c r="AB931" s="94">
        <v>0</v>
      </c>
      <c r="AC931" s="94">
        <v>0</v>
      </c>
      <c r="AD931" s="94">
        <v>0</v>
      </c>
      <c r="AE931" s="94" t="e">
        <f t="shared" si="3068"/>
        <v>#REF!</v>
      </c>
      <c r="AF931" s="94" t="e">
        <f t="shared" si="3068"/>
        <v>#REF!</v>
      </c>
      <c r="AG931" s="94" t="e">
        <f t="shared" si="3068"/>
        <v>#REF!</v>
      </c>
      <c r="AH931" s="94" t="e">
        <f t="shared" si="3068"/>
        <v>#REF!</v>
      </c>
      <c r="AI931" s="94" t="e">
        <f t="shared" si="3068"/>
        <v>#REF!</v>
      </c>
      <c r="AJ931" s="94" t="e">
        <f t="shared" si="3068"/>
        <v>#REF!</v>
      </c>
      <c r="AK931" s="79"/>
      <c r="AL931" s="80" t="e">
        <f t="shared" si="3043"/>
        <v>#REF!</v>
      </c>
      <c r="AM931" s="85" t="e">
        <f>AL931/AL871</f>
        <v>#REF!</v>
      </c>
      <c r="AN931" s="60" t="e">
        <f>D869&amp;D931</f>
        <v>#REF!</v>
      </c>
      <c r="AO931" s="94" t="e">
        <f t="shared" ref="AO931:AZ931" si="3072">((AO877*$G931*--(AND($BF931=0,$BG931=0))+$BF931+AO877*$BG931)*--(AO$3&gt;=$BH931))*(1+$BJ931*--(AO$3&gt;=$BK931))*--(IFERROR(MOD(MONTH(AO$3),$BI931),0)=0)</f>
        <v>#REF!</v>
      </c>
      <c r="AP931" s="94" t="e">
        <f t="shared" si="3072"/>
        <v>#REF!</v>
      </c>
      <c r="AQ931" s="94" t="e">
        <f t="shared" si="3072"/>
        <v>#REF!</v>
      </c>
      <c r="AR931" s="94" t="e">
        <f t="shared" si="3072"/>
        <v>#REF!</v>
      </c>
      <c r="AS931" s="94" t="e">
        <f t="shared" si="3072"/>
        <v>#REF!</v>
      </c>
      <c r="AT931" s="94" t="e">
        <f t="shared" si="3072"/>
        <v>#REF!</v>
      </c>
      <c r="AU931" s="94" t="e">
        <f t="shared" si="3072"/>
        <v>#REF!</v>
      </c>
      <c r="AV931" s="94" t="e">
        <f t="shared" si="3072"/>
        <v>#REF!</v>
      </c>
      <c r="AW931" s="94" t="e">
        <f t="shared" si="3072"/>
        <v>#REF!</v>
      </c>
      <c r="AX931" s="94" t="e">
        <f t="shared" si="3072"/>
        <v>#REF!</v>
      </c>
      <c r="AY931" s="94" t="e">
        <f t="shared" si="3072"/>
        <v>#REF!</v>
      </c>
      <c r="AZ931" s="94" t="e">
        <f t="shared" si="3072"/>
        <v>#REF!</v>
      </c>
      <c r="BA931" s="79"/>
      <c r="BB931" s="80" t="e">
        <f t="shared" si="3045"/>
        <v>#REF!</v>
      </c>
      <c r="BC931" s="85" t="e">
        <f>BB931/BB871</f>
        <v>#REF!</v>
      </c>
      <c r="BD931" s="60"/>
      <c r="BE931" s="94">
        <f t="shared" si="3046"/>
        <v>0</v>
      </c>
      <c r="BF931" s="115">
        <f t="shared" si="3046"/>
        <v>0</v>
      </c>
      <c r="BG931" s="112">
        <f t="shared" si="3046"/>
        <v>0</v>
      </c>
      <c r="BH931" s="111" t="e">
        <f>BH871</f>
        <v>#REF!</v>
      </c>
      <c r="BI931" s="113">
        <f t="shared" si="3047"/>
        <v>0</v>
      </c>
      <c r="BJ931" s="112">
        <f t="shared" si="3047"/>
        <v>0</v>
      </c>
      <c r="BK931" s="111">
        <f t="shared" si="3047"/>
        <v>0</v>
      </c>
      <c r="BL931" s="60"/>
      <c r="BM931" s="94" t="e">
        <f t="shared" ref="BM931:BX931" si="3073">((BM877*$G931*--(AND($BF931=0,$BG931=0))+$BF931+BM877*$BG931)*--(BM$3&gt;=$BH931))*(1+$BJ931*--(BM$3&gt;=$BK931))*--(IFERROR(MOD(MONTH(BM$3),$BI931),0)=0)</f>
        <v>#REF!</v>
      </c>
      <c r="BN931" s="94" t="e">
        <f t="shared" si="3073"/>
        <v>#REF!</v>
      </c>
      <c r="BO931" s="94" t="e">
        <f t="shared" si="3073"/>
        <v>#REF!</v>
      </c>
      <c r="BP931" s="94" t="e">
        <f t="shared" si="3073"/>
        <v>#REF!</v>
      </c>
      <c r="BQ931" s="94" t="e">
        <f t="shared" si="3073"/>
        <v>#REF!</v>
      </c>
      <c r="BR931" s="94" t="e">
        <f t="shared" si="3073"/>
        <v>#REF!</v>
      </c>
      <c r="BS931" s="94" t="e">
        <f t="shared" si="3073"/>
        <v>#REF!</v>
      </c>
      <c r="BT931" s="94" t="e">
        <f t="shared" si="3073"/>
        <v>#REF!</v>
      </c>
      <c r="BU931" s="94" t="e">
        <f t="shared" si="3073"/>
        <v>#REF!</v>
      </c>
      <c r="BV931" s="94" t="e">
        <f t="shared" si="3073"/>
        <v>#REF!</v>
      </c>
      <c r="BW931" s="94" t="e">
        <f t="shared" si="3073"/>
        <v>#REF!</v>
      </c>
      <c r="BX931" s="94" t="e">
        <f t="shared" si="3073"/>
        <v>#REF!</v>
      </c>
      <c r="BY931" s="79"/>
      <c r="BZ931" s="80" t="e">
        <f t="shared" si="3049"/>
        <v>#REF!</v>
      </c>
      <c r="CA931" s="85" t="e">
        <f>BZ931/BZ871</f>
        <v>#REF!</v>
      </c>
      <c r="CB931" s="60"/>
      <c r="CC931" s="94" t="e">
        <f t="shared" ref="CC931:CN931" si="3074">((CC877*$G931*--(AND($BF931=0,$BG931=0))+$BF931+CC877*$BG931)*--(CC$3&gt;=$BH931))*(1+$BJ931*--(CC$3&gt;=$BK931))*--(IFERROR(MOD(MONTH(CC$3),$BI931),0)=0)</f>
        <v>#REF!</v>
      </c>
      <c r="CD931" s="94" t="e">
        <f t="shared" si="3074"/>
        <v>#REF!</v>
      </c>
      <c r="CE931" s="94" t="e">
        <f t="shared" si="3074"/>
        <v>#REF!</v>
      </c>
      <c r="CF931" s="94" t="e">
        <f t="shared" si="3074"/>
        <v>#REF!</v>
      </c>
      <c r="CG931" s="94" t="e">
        <f t="shared" si="3074"/>
        <v>#REF!</v>
      </c>
      <c r="CH931" s="94" t="e">
        <f t="shared" si="3074"/>
        <v>#REF!</v>
      </c>
      <c r="CI931" s="94" t="e">
        <f t="shared" si="3074"/>
        <v>#REF!</v>
      </c>
      <c r="CJ931" s="94" t="e">
        <f t="shared" si="3074"/>
        <v>#REF!</v>
      </c>
      <c r="CK931" s="94" t="e">
        <f t="shared" si="3074"/>
        <v>#REF!</v>
      </c>
      <c r="CL931" s="94" t="e">
        <f t="shared" si="3074"/>
        <v>#REF!</v>
      </c>
      <c r="CM931" s="94" t="e">
        <f t="shared" si="3074"/>
        <v>#REF!</v>
      </c>
      <c r="CN931" s="94" t="e">
        <f t="shared" si="3074"/>
        <v>#REF!</v>
      </c>
      <c r="CO931" s="79"/>
      <c r="CP931" s="80" t="e">
        <f t="shared" si="3051"/>
        <v>#REF!</v>
      </c>
      <c r="CQ931" s="85" t="e">
        <f>CP931/CP871</f>
        <v>#REF!</v>
      </c>
    </row>
    <row r="932" spans="1:95" ht="10.5" customHeight="1" x14ac:dyDescent="0.25">
      <c r="A932" s="70" t="str">
        <f t="shared" si="2955"/>
        <v>DespesaEBITDA</v>
      </c>
      <c r="B932" s="114" t="s">
        <v>53</v>
      </c>
      <c r="C932" s="70"/>
      <c r="D932" s="3" t="s">
        <v>161</v>
      </c>
      <c r="E932" s="3" t="e">
        <f>D869</f>
        <v>#REF!</v>
      </c>
      <c r="F932" s="60"/>
      <c r="G932" s="6">
        <v>0.22666342918100679</v>
      </c>
      <c r="H932" s="60"/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60"/>
      <c r="V932" s="4">
        <f t="shared" si="3042"/>
        <v>0</v>
      </c>
      <c r="W932" s="6" t="e">
        <f>V932/V871</f>
        <v>#REF!</v>
      </c>
      <c r="X932" s="60"/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 t="e">
        <f t="shared" ref="AE932:AJ932" si="3075">AE901+AE902</f>
        <v>#REF!</v>
      </c>
      <c r="AF932" s="4" t="e">
        <f t="shared" si="3075"/>
        <v>#REF!</v>
      </c>
      <c r="AG932" s="4" t="e">
        <f t="shared" si="3075"/>
        <v>#REF!</v>
      </c>
      <c r="AH932" s="4" t="e">
        <f t="shared" si="3075"/>
        <v>#REF!</v>
      </c>
      <c r="AI932" s="4" t="e">
        <f t="shared" si="3075"/>
        <v>#REF!</v>
      </c>
      <c r="AJ932" s="4" t="e">
        <f t="shared" si="3075"/>
        <v>#REF!</v>
      </c>
      <c r="AK932" s="60"/>
      <c r="AL932" s="4" t="e">
        <f t="shared" si="3043"/>
        <v>#REF!</v>
      </c>
      <c r="AM932" s="6" t="e">
        <f>AL932/AL871</f>
        <v>#REF!</v>
      </c>
      <c r="AN932" s="60" t="e">
        <f>D869&amp;D932</f>
        <v>#REF!</v>
      </c>
      <c r="AO932" s="4" t="e">
        <f t="shared" ref="AO932:AZ932" si="3076">AO901+AO902</f>
        <v>#REF!</v>
      </c>
      <c r="AP932" s="4" t="e">
        <f t="shared" si="3076"/>
        <v>#REF!</v>
      </c>
      <c r="AQ932" s="4" t="e">
        <f t="shared" si="3076"/>
        <v>#REF!</v>
      </c>
      <c r="AR932" s="4" t="e">
        <f t="shared" si="3076"/>
        <v>#REF!</v>
      </c>
      <c r="AS932" s="4" t="e">
        <f t="shared" si="3076"/>
        <v>#REF!</v>
      </c>
      <c r="AT932" s="4" t="e">
        <f t="shared" si="3076"/>
        <v>#REF!</v>
      </c>
      <c r="AU932" s="4" t="e">
        <f t="shared" si="3076"/>
        <v>#REF!</v>
      </c>
      <c r="AV932" s="4" t="e">
        <f t="shared" si="3076"/>
        <v>#REF!</v>
      </c>
      <c r="AW932" s="4" t="e">
        <f t="shared" si="3076"/>
        <v>#REF!</v>
      </c>
      <c r="AX932" s="4" t="e">
        <f t="shared" si="3076"/>
        <v>#REF!</v>
      </c>
      <c r="AY932" s="4" t="e">
        <f t="shared" si="3076"/>
        <v>#REF!</v>
      </c>
      <c r="AZ932" s="4" t="e">
        <f t="shared" si="3076"/>
        <v>#REF!</v>
      </c>
      <c r="BA932" s="60"/>
      <c r="BB932" s="4" t="e">
        <f t="shared" si="3045"/>
        <v>#REF!</v>
      </c>
      <c r="BC932" s="6" t="e">
        <f>BB932/BB871</f>
        <v>#REF!</v>
      </c>
      <c r="BD932" s="60"/>
      <c r="BE932" s="4"/>
      <c r="BF932" s="102"/>
      <c r="BG932" s="102"/>
      <c r="BH932" s="103"/>
      <c r="BI932" s="103"/>
      <c r="BJ932" s="63"/>
      <c r="BK932" s="103"/>
      <c r="BL932" s="60"/>
      <c r="BM932" s="4" t="e">
        <f t="shared" ref="BM932:BX932" si="3077">BM901+BM902</f>
        <v>#REF!</v>
      </c>
      <c r="BN932" s="4" t="e">
        <f t="shared" si="3077"/>
        <v>#REF!</v>
      </c>
      <c r="BO932" s="4" t="e">
        <f t="shared" si="3077"/>
        <v>#REF!</v>
      </c>
      <c r="BP932" s="4" t="e">
        <f t="shared" si="3077"/>
        <v>#REF!</v>
      </c>
      <c r="BQ932" s="4" t="e">
        <f t="shared" si="3077"/>
        <v>#REF!</v>
      </c>
      <c r="BR932" s="4" t="e">
        <f t="shared" si="3077"/>
        <v>#REF!</v>
      </c>
      <c r="BS932" s="4" t="e">
        <f t="shared" si="3077"/>
        <v>#REF!</v>
      </c>
      <c r="BT932" s="4" t="e">
        <f t="shared" si="3077"/>
        <v>#REF!</v>
      </c>
      <c r="BU932" s="4" t="e">
        <f t="shared" si="3077"/>
        <v>#REF!</v>
      </c>
      <c r="BV932" s="4" t="e">
        <f t="shared" si="3077"/>
        <v>#REF!</v>
      </c>
      <c r="BW932" s="4" t="e">
        <f t="shared" si="3077"/>
        <v>#REF!</v>
      </c>
      <c r="BX932" s="4" t="e">
        <f t="shared" si="3077"/>
        <v>#REF!</v>
      </c>
      <c r="BY932" s="60"/>
      <c r="BZ932" s="4" t="e">
        <f t="shared" si="3049"/>
        <v>#REF!</v>
      </c>
      <c r="CA932" s="6" t="e">
        <f>BZ932/BZ871</f>
        <v>#REF!</v>
      </c>
      <c r="CB932" s="60"/>
      <c r="CC932" s="4" t="e">
        <f t="shared" ref="CC932:CN932" si="3078">CC901+CC902</f>
        <v>#REF!</v>
      </c>
      <c r="CD932" s="4" t="e">
        <f t="shared" si="3078"/>
        <v>#REF!</v>
      </c>
      <c r="CE932" s="4" t="e">
        <f t="shared" si="3078"/>
        <v>#REF!</v>
      </c>
      <c r="CF932" s="4" t="e">
        <f t="shared" si="3078"/>
        <v>#REF!</v>
      </c>
      <c r="CG932" s="4" t="e">
        <f t="shared" si="3078"/>
        <v>#REF!</v>
      </c>
      <c r="CH932" s="4" t="e">
        <f t="shared" si="3078"/>
        <v>#REF!</v>
      </c>
      <c r="CI932" s="4" t="e">
        <f t="shared" si="3078"/>
        <v>#REF!</v>
      </c>
      <c r="CJ932" s="4" t="e">
        <f t="shared" si="3078"/>
        <v>#REF!</v>
      </c>
      <c r="CK932" s="4" t="e">
        <f t="shared" si="3078"/>
        <v>#REF!</v>
      </c>
      <c r="CL932" s="4" t="e">
        <f t="shared" si="3078"/>
        <v>#REF!</v>
      </c>
      <c r="CM932" s="4" t="e">
        <f t="shared" si="3078"/>
        <v>#REF!</v>
      </c>
      <c r="CN932" s="4" t="e">
        <f t="shared" si="3078"/>
        <v>#REF!</v>
      </c>
      <c r="CO932" s="60"/>
      <c r="CP932" s="4" t="e">
        <f t="shared" si="3051"/>
        <v>#REF!</v>
      </c>
      <c r="CQ932" s="6" t="e">
        <f>CP932/CP871</f>
        <v>#REF!</v>
      </c>
    </row>
    <row r="933" spans="1:95" ht="10.5" customHeight="1" x14ac:dyDescent="0.25">
      <c r="A933" s="70" t="str">
        <f t="shared" si="2955"/>
        <v>DespesaDespesas financeiras</v>
      </c>
      <c r="B933" s="114" t="s">
        <v>53</v>
      </c>
      <c r="C933" s="70"/>
      <c r="D933" s="92" t="s">
        <v>162</v>
      </c>
      <c r="E933" s="92" t="e">
        <f>D869</f>
        <v>#REF!</v>
      </c>
      <c r="F933" s="60"/>
      <c r="G933" s="66">
        <v>0</v>
      </c>
      <c r="H933" s="60"/>
      <c r="I933" s="65">
        <v>0</v>
      </c>
      <c r="J933" s="65">
        <v>0</v>
      </c>
      <c r="K933" s="65">
        <v>0</v>
      </c>
      <c r="L933" s="65">
        <v>0</v>
      </c>
      <c r="M933" s="65">
        <v>0</v>
      </c>
      <c r="N933" s="65">
        <v>0</v>
      </c>
      <c r="O933" s="65">
        <v>0</v>
      </c>
      <c r="P933" s="65">
        <v>0</v>
      </c>
      <c r="Q933" s="65">
        <v>0</v>
      </c>
      <c r="R933" s="65">
        <v>0</v>
      </c>
      <c r="S933" s="65">
        <v>0</v>
      </c>
      <c r="T933" s="65">
        <v>0</v>
      </c>
      <c r="U933" s="60"/>
      <c r="V933" s="65">
        <f t="shared" si="3042"/>
        <v>0</v>
      </c>
      <c r="W933" s="66" t="e">
        <f>V933/V871</f>
        <v>#REF!</v>
      </c>
      <c r="X933" s="60"/>
      <c r="Y933" s="65" t="e">
        <f t="shared" ref="Y933:AJ933" si="3079">SUM(Y934:Y938)</f>
        <v>#REF!</v>
      </c>
      <c r="Z933" s="65" t="e">
        <f t="shared" si="3079"/>
        <v>#REF!</v>
      </c>
      <c r="AA933" s="65" t="e">
        <f t="shared" si="3079"/>
        <v>#REF!</v>
      </c>
      <c r="AB933" s="65" t="e">
        <f t="shared" si="3079"/>
        <v>#REF!</v>
      </c>
      <c r="AC933" s="65" t="e">
        <f t="shared" si="3079"/>
        <v>#REF!</v>
      </c>
      <c r="AD933" s="65" t="e">
        <f t="shared" si="3079"/>
        <v>#REF!</v>
      </c>
      <c r="AE933" s="65" t="e">
        <f t="shared" si="3079"/>
        <v>#REF!</v>
      </c>
      <c r="AF933" s="65" t="e">
        <f t="shared" si="3079"/>
        <v>#REF!</v>
      </c>
      <c r="AG933" s="65" t="e">
        <f t="shared" si="3079"/>
        <v>#REF!</v>
      </c>
      <c r="AH933" s="65" t="e">
        <f t="shared" si="3079"/>
        <v>#REF!</v>
      </c>
      <c r="AI933" s="65" t="e">
        <f t="shared" si="3079"/>
        <v>#REF!</v>
      </c>
      <c r="AJ933" s="65" t="e">
        <f t="shared" si="3079"/>
        <v>#REF!</v>
      </c>
      <c r="AK933" s="60"/>
      <c r="AL933" s="65" t="e">
        <f t="shared" si="3043"/>
        <v>#REF!</v>
      </c>
      <c r="AM933" s="66" t="e">
        <f>AL933/AL871</f>
        <v>#REF!</v>
      </c>
      <c r="AN933" s="60" t="e">
        <f>D869&amp;D933</f>
        <v>#REF!</v>
      </c>
      <c r="AO933" s="65" t="e">
        <f t="shared" ref="AO933:AZ933" si="3080">SUM(AO934:AO938)</f>
        <v>#REF!</v>
      </c>
      <c r="AP933" s="65" t="e">
        <f t="shared" si="3080"/>
        <v>#REF!</v>
      </c>
      <c r="AQ933" s="65" t="e">
        <f t="shared" si="3080"/>
        <v>#REF!</v>
      </c>
      <c r="AR933" s="65" t="e">
        <f t="shared" si="3080"/>
        <v>#REF!</v>
      </c>
      <c r="AS933" s="65" t="e">
        <f t="shared" si="3080"/>
        <v>#REF!</v>
      </c>
      <c r="AT933" s="65" t="e">
        <f t="shared" si="3080"/>
        <v>#REF!</v>
      </c>
      <c r="AU933" s="65" t="e">
        <f t="shared" si="3080"/>
        <v>#REF!</v>
      </c>
      <c r="AV933" s="65" t="e">
        <f t="shared" si="3080"/>
        <v>#REF!</v>
      </c>
      <c r="AW933" s="65" t="e">
        <f t="shared" si="3080"/>
        <v>#REF!</v>
      </c>
      <c r="AX933" s="65" t="e">
        <f t="shared" si="3080"/>
        <v>#REF!</v>
      </c>
      <c r="AY933" s="65" t="e">
        <f t="shared" si="3080"/>
        <v>#REF!</v>
      </c>
      <c r="AZ933" s="65" t="e">
        <f t="shared" si="3080"/>
        <v>#REF!</v>
      </c>
      <c r="BA933" s="60"/>
      <c r="BB933" s="65" t="e">
        <f t="shared" si="3045"/>
        <v>#REF!</v>
      </c>
      <c r="BC933" s="66" t="e">
        <f>BB933/BB871</f>
        <v>#REF!</v>
      </c>
      <c r="BD933" s="60"/>
      <c r="BE933" s="65"/>
      <c r="BF933" s="105"/>
      <c r="BG933" s="77"/>
      <c r="BH933" s="107"/>
      <c r="BI933" s="107"/>
      <c r="BJ933" s="77"/>
      <c r="BK933" s="107"/>
      <c r="BL933" s="60"/>
      <c r="BM933" s="65" t="e">
        <f t="shared" ref="BM933:BX933" si="3081">SUM(BM934:BM938)</f>
        <v>#REF!</v>
      </c>
      <c r="BN933" s="65" t="e">
        <f t="shared" si="3081"/>
        <v>#REF!</v>
      </c>
      <c r="BO933" s="65" t="e">
        <f t="shared" si="3081"/>
        <v>#REF!</v>
      </c>
      <c r="BP933" s="65" t="e">
        <f t="shared" si="3081"/>
        <v>#REF!</v>
      </c>
      <c r="BQ933" s="65" t="e">
        <f t="shared" si="3081"/>
        <v>#REF!</v>
      </c>
      <c r="BR933" s="65" t="e">
        <f t="shared" si="3081"/>
        <v>#REF!</v>
      </c>
      <c r="BS933" s="65" t="e">
        <f t="shared" si="3081"/>
        <v>#REF!</v>
      </c>
      <c r="BT933" s="65" t="e">
        <f t="shared" si="3081"/>
        <v>#REF!</v>
      </c>
      <c r="BU933" s="65" t="e">
        <f t="shared" si="3081"/>
        <v>#REF!</v>
      </c>
      <c r="BV933" s="65" t="e">
        <f t="shared" si="3081"/>
        <v>#REF!</v>
      </c>
      <c r="BW933" s="65" t="e">
        <f t="shared" si="3081"/>
        <v>#REF!</v>
      </c>
      <c r="BX933" s="65" t="e">
        <f t="shared" si="3081"/>
        <v>#REF!</v>
      </c>
      <c r="BY933" s="60"/>
      <c r="BZ933" s="65" t="e">
        <f t="shared" si="3049"/>
        <v>#REF!</v>
      </c>
      <c r="CA933" s="66" t="e">
        <f>BZ933/BZ871</f>
        <v>#REF!</v>
      </c>
      <c r="CB933" s="60"/>
      <c r="CC933" s="65" t="e">
        <f t="shared" ref="CC933:CN933" si="3082">SUM(CC934:CC938)</f>
        <v>#REF!</v>
      </c>
      <c r="CD933" s="65" t="e">
        <f t="shared" si="3082"/>
        <v>#REF!</v>
      </c>
      <c r="CE933" s="65" t="e">
        <f t="shared" si="3082"/>
        <v>#REF!</v>
      </c>
      <c r="CF933" s="65" t="e">
        <f t="shared" si="3082"/>
        <v>#REF!</v>
      </c>
      <c r="CG933" s="65" t="e">
        <f t="shared" si="3082"/>
        <v>#REF!</v>
      </c>
      <c r="CH933" s="65" t="e">
        <f t="shared" si="3082"/>
        <v>#REF!</v>
      </c>
      <c r="CI933" s="65" t="e">
        <f t="shared" si="3082"/>
        <v>#REF!</v>
      </c>
      <c r="CJ933" s="65" t="e">
        <f t="shared" si="3082"/>
        <v>#REF!</v>
      </c>
      <c r="CK933" s="65" t="e">
        <f t="shared" si="3082"/>
        <v>#REF!</v>
      </c>
      <c r="CL933" s="65" t="e">
        <f t="shared" si="3082"/>
        <v>#REF!</v>
      </c>
      <c r="CM933" s="65" t="e">
        <f t="shared" si="3082"/>
        <v>#REF!</v>
      </c>
      <c r="CN933" s="65" t="e">
        <f t="shared" si="3082"/>
        <v>#REF!</v>
      </c>
      <c r="CO933" s="60"/>
      <c r="CP933" s="65" t="e">
        <f t="shared" si="3051"/>
        <v>#REF!</v>
      </c>
      <c r="CQ933" s="66" t="e">
        <f>CP933/CP871</f>
        <v>#REF!</v>
      </c>
    </row>
    <row r="934" spans="1:95" ht="10.5" customHeight="1" outlineLevel="1" x14ac:dyDescent="0.25">
      <c r="A934" s="70" t="str">
        <f t="shared" si="2955"/>
        <v>DespesaAntecipação recebíveis</v>
      </c>
      <c r="B934" s="114" t="s">
        <v>53</v>
      </c>
      <c r="C934" s="78" t="s">
        <v>293</v>
      </c>
      <c r="D934" s="79" t="s">
        <v>163</v>
      </c>
      <c r="E934" s="79" t="e">
        <f>D869</f>
        <v>#REF!</v>
      </c>
      <c r="F934" s="79"/>
      <c r="G934" s="85">
        <v>0</v>
      </c>
      <c r="H934" s="79"/>
      <c r="I934" s="94">
        <v>0</v>
      </c>
      <c r="J934" s="94">
        <v>0</v>
      </c>
      <c r="K934" s="94">
        <v>0</v>
      </c>
      <c r="L934" s="94">
        <v>0</v>
      </c>
      <c r="M934" s="94">
        <v>0</v>
      </c>
      <c r="N934" s="94">
        <v>0</v>
      </c>
      <c r="O934" s="94">
        <v>0</v>
      </c>
      <c r="P934" s="94">
        <v>0</v>
      </c>
      <c r="Q934" s="94">
        <v>0</v>
      </c>
      <c r="R934" s="94">
        <v>0</v>
      </c>
      <c r="S934" s="94">
        <v>0</v>
      </c>
      <c r="T934" s="94">
        <v>0</v>
      </c>
      <c r="U934" s="79"/>
      <c r="V934" s="80">
        <f t="shared" si="3042"/>
        <v>0</v>
      </c>
      <c r="W934" s="85" t="e">
        <f>V934/V871</f>
        <v>#REF!</v>
      </c>
      <c r="X934" s="60"/>
      <c r="Y934" s="94" t="e">
        <f t="shared" ref="Y934:AJ934" si="3083">((Y871*$G934*--(AND($BF934=0,$BG934=0))+$BF934+Y871*$BG934)*--(Y$3&gt;=$BH934))*(1+$BJ934*--(Y$3&gt;=$BK934))*--(IFERROR(MOD(MONTH(Y$3),$BI934),0)=0)</f>
        <v>#REF!</v>
      </c>
      <c r="Z934" s="94" t="e">
        <f t="shared" si="3083"/>
        <v>#REF!</v>
      </c>
      <c r="AA934" s="94" t="e">
        <f t="shared" si="3083"/>
        <v>#REF!</v>
      </c>
      <c r="AB934" s="94" t="e">
        <f t="shared" si="3083"/>
        <v>#REF!</v>
      </c>
      <c r="AC934" s="94" t="e">
        <f t="shared" si="3083"/>
        <v>#REF!</v>
      </c>
      <c r="AD934" s="94" t="e">
        <f t="shared" si="3083"/>
        <v>#REF!</v>
      </c>
      <c r="AE934" s="94" t="e">
        <f t="shared" si="3083"/>
        <v>#REF!</v>
      </c>
      <c r="AF934" s="94" t="e">
        <f t="shared" si="3083"/>
        <v>#REF!</v>
      </c>
      <c r="AG934" s="94" t="e">
        <f t="shared" si="3083"/>
        <v>#REF!</v>
      </c>
      <c r="AH934" s="94" t="e">
        <f t="shared" si="3083"/>
        <v>#REF!</v>
      </c>
      <c r="AI934" s="94" t="e">
        <f t="shared" si="3083"/>
        <v>#REF!</v>
      </c>
      <c r="AJ934" s="94" t="e">
        <f t="shared" si="3083"/>
        <v>#REF!</v>
      </c>
      <c r="AK934" s="79"/>
      <c r="AL934" s="80" t="e">
        <f t="shared" si="3043"/>
        <v>#REF!</v>
      </c>
      <c r="AM934" s="85" t="e">
        <f>AL934/AL871</f>
        <v>#REF!</v>
      </c>
      <c r="AN934" s="60" t="e">
        <f>D869&amp;D934</f>
        <v>#REF!</v>
      </c>
      <c r="AO934" s="94" t="e">
        <f t="shared" ref="AO934:AZ934" si="3084">((AO871*$G934*--(AND($BF934=0,$BG934=0))+$BF934+AO871*$BG934)*--(AO$3&gt;=$BH934))*(1+$BJ934*--(AO$3&gt;=$BK934))*--(IFERROR(MOD(MONTH(AO$3),$BI934),0)=0)</f>
        <v>#REF!</v>
      </c>
      <c r="AP934" s="94" t="e">
        <f t="shared" si="3084"/>
        <v>#REF!</v>
      </c>
      <c r="AQ934" s="94" t="e">
        <f t="shared" si="3084"/>
        <v>#REF!</v>
      </c>
      <c r="AR934" s="94" t="e">
        <f t="shared" si="3084"/>
        <v>#REF!</v>
      </c>
      <c r="AS934" s="94" t="e">
        <f t="shared" si="3084"/>
        <v>#REF!</v>
      </c>
      <c r="AT934" s="94" t="e">
        <f t="shared" si="3084"/>
        <v>#REF!</v>
      </c>
      <c r="AU934" s="94" t="e">
        <f t="shared" si="3084"/>
        <v>#REF!</v>
      </c>
      <c r="AV934" s="94" t="e">
        <f t="shared" si="3084"/>
        <v>#REF!</v>
      </c>
      <c r="AW934" s="94" t="e">
        <f t="shared" si="3084"/>
        <v>#REF!</v>
      </c>
      <c r="AX934" s="94" t="e">
        <f t="shared" si="3084"/>
        <v>#REF!</v>
      </c>
      <c r="AY934" s="94" t="e">
        <f t="shared" si="3084"/>
        <v>#REF!</v>
      </c>
      <c r="AZ934" s="94" t="e">
        <f t="shared" si="3084"/>
        <v>#REF!</v>
      </c>
      <c r="BA934" s="79"/>
      <c r="BB934" s="80" t="e">
        <f t="shared" si="3045"/>
        <v>#REF!</v>
      </c>
      <c r="BC934" s="85" t="e">
        <f>BB934/BB871</f>
        <v>#REF!</v>
      </c>
      <c r="BD934" s="60"/>
      <c r="BE934" s="94">
        <f>INDEX($BE$4:$BK$115,MATCH($D934,$D$4:$D$115,0),MATCH(BE$475,$BE$4:$BK$4,0))</f>
        <v>0</v>
      </c>
      <c r="BF934" s="115">
        <f>INDEX($BE$4:$BK$115,MATCH($D934,$D$4:$D$115,0),MATCH(BF$475,$BE$4:$BK$4,0))</f>
        <v>0</v>
      </c>
      <c r="BG934" s="112" t="e">
        <f>INDEX($BE$4:$BK$115,MATCH($D934,$D$4:$D$115,0),MATCH(BG$475,$BE$4:$BK$4,0))</f>
        <v>#REF!</v>
      </c>
      <c r="BH934" s="111" t="e">
        <f>BH887</f>
        <v>#REF!</v>
      </c>
      <c r="BI934" s="111">
        <f t="array" ref="BI934">INDEX($BE$4:$BK$115,MATCH($D934,$D$4:$D$115,0),MATCH(BI$475,$BE$4:$BK$4,0))</f>
        <v>0</v>
      </c>
      <c r="BJ934" s="112" t="e">
        <f>INDEX($BE$4:$BK$115,MATCH($D934,$D$4:$D$115,0),MATCH(BJ$475,$BE$4:$BK$4,0))</f>
        <v>#REF!</v>
      </c>
      <c r="BK934" s="111" t="e">
        <f>INDEX($BE$4:$BK$115,MATCH($D934,$D$4:$D$115,0),MATCH(BK$475,$BE$4:$BK$4,0))</f>
        <v>#REF!</v>
      </c>
      <c r="BL934" s="60"/>
      <c r="BM934" s="94" t="e">
        <f t="shared" ref="BM934:BX934" si="3085">((BM871*$G934*--(AND($BF934=0,$BG934=0))+$BF934+BM871*$BG934)*--(BM$3&gt;=$BH934))*(1+$BJ934*--(BM$3&gt;=$BK934))*--(IFERROR(MOD(MONTH(BM$3),$BI934),0)=0)</f>
        <v>#REF!</v>
      </c>
      <c r="BN934" s="94" t="e">
        <f t="shared" si="3085"/>
        <v>#REF!</v>
      </c>
      <c r="BO934" s="94" t="e">
        <f t="shared" si="3085"/>
        <v>#REF!</v>
      </c>
      <c r="BP934" s="94" t="e">
        <f t="shared" si="3085"/>
        <v>#REF!</v>
      </c>
      <c r="BQ934" s="94" t="e">
        <f t="shared" si="3085"/>
        <v>#REF!</v>
      </c>
      <c r="BR934" s="94" t="e">
        <f t="shared" si="3085"/>
        <v>#REF!</v>
      </c>
      <c r="BS934" s="94" t="e">
        <f t="shared" si="3085"/>
        <v>#REF!</v>
      </c>
      <c r="BT934" s="94" t="e">
        <f t="shared" si="3085"/>
        <v>#REF!</v>
      </c>
      <c r="BU934" s="94" t="e">
        <f t="shared" si="3085"/>
        <v>#REF!</v>
      </c>
      <c r="BV934" s="94" t="e">
        <f t="shared" si="3085"/>
        <v>#REF!</v>
      </c>
      <c r="BW934" s="94" t="e">
        <f t="shared" si="3085"/>
        <v>#REF!</v>
      </c>
      <c r="BX934" s="94" t="e">
        <f t="shared" si="3085"/>
        <v>#REF!</v>
      </c>
      <c r="BY934" s="79"/>
      <c r="BZ934" s="80" t="e">
        <f t="shared" si="3049"/>
        <v>#REF!</v>
      </c>
      <c r="CA934" s="85" t="e">
        <f>BZ934/BZ871</f>
        <v>#REF!</v>
      </c>
      <c r="CB934" s="60"/>
      <c r="CC934" s="94" t="e">
        <f t="shared" ref="CC934:CN934" si="3086">((CC871*$G934*--(AND($BF934=0,$BG934=0))+$BF934+CC871*$BG934)*--(CC$3&gt;=$BH934))*(1+$BJ934*--(CC$3&gt;=$BK934))*--(IFERROR(MOD(MONTH(CC$3),$BI934),0)=0)</f>
        <v>#REF!</v>
      </c>
      <c r="CD934" s="94" t="e">
        <f t="shared" si="3086"/>
        <v>#REF!</v>
      </c>
      <c r="CE934" s="94" t="e">
        <f t="shared" si="3086"/>
        <v>#REF!</v>
      </c>
      <c r="CF934" s="94" t="e">
        <f t="shared" si="3086"/>
        <v>#REF!</v>
      </c>
      <c r="CG934" s="94" t="e">
        <f t="shared" si="3086"/>
        <v>#REF!</v>
      </c>
      <c r="CH934" s="94" t="e">
        <f t="shared" si="3086"/>
        <v>#REF!</v>
      </c>
      <c r="CI934" s="94" t="e">
        <f t="shared" si="3086"/>
        <v>#REF!</v>
      </c>
      <c r="CJ934" s="94" t="e">
        <f t="shared" si="3086"/>
        <v>#REF!</v>
      </c>
      <c r="CK934" s="94" t="e">
        <f t="shared" si="3086"/>
        <v>#REF!</v>
      </c>
      <c r="CL934" s="94" t="e">
        <f t="shared" si="3086"/>
        <v>#REF!</v>
      </c>
      <c r="CM934" s="94" t="e">
        <f t="shared" si="3086"/>
        <v>#REF!</v>
      </c>
      <c r="CN934" s="94" t="e">
        <f t="shared" si="3086"/>
        <v>#REF!</v>
      </c>
      <c r="CO934" s="79"/>
      <c r="CP934" s="80" t="e">
        <f t="shared" si="3051"/>
        <v>#REF!</v>
      </c>
      <c r="CQ934" s="85" t="e">
        <f>CP934/CP871</f>
        <v>#REF!</v>
      </c>
    </row>
    <row r="935" spans="1:95" ht="10.5" customHeight="1" outlineLevel="1" x14ac:dyDescent="0.25">
      <c r="A935" s="70" t="str">
        <f t="shared" ref="A935:A946" si="3087">B935&amp;D935</f>
        <v>DespesaIOF</v>
      </c>
      <c r="B935" s="114" t="s">
        <v>53</v>
      </c>
      <c r="C935" s="78" t="s">
        <v>294</v>
      </c>
      <c r="D935" s="79" t="s">
        <v>164</v>
      </c>
      <c r="E935" s="79" t="e">
        <f>D869</f>
        <v>#REF!</v>
      </c>
      <c r="F935" s="79"/>
      <c r="G935" s="85">
        <v>0</v>
      </c>
      <c r="H935" s="79"/>
      <c r="I935" s="94">
        <v>0</v>
      </c>
      <c r="J935" s="94">
        <v>0</v>
      </c>
      <c r="K935" s="94">
        <v>0</v>
      </c>
      <c r="L935" s="94">
        <v>0</v>
      </c>
      <c r="M935" s="94">
        <v>0</v>
      </c>
      <c r="N935" s="94">
        <v>0</v>
      </c>
      <c r="O935" s="94">
        <v>0</v>
      </c>
      <c r="P935" s="94">
        <v>0</v>
      </c>
      <c r="Q935" s="94">
        <v>0</v>
      </c>
      <c r="R935" s="94">
        <v>0</v>
      </c>
      <c r="S935" s="94">
        <v>0</v>
      </c>
      <c r="T935" s="94">
        <v>0</v>
      </c>
      <c r="U935" s="79"/>
      <c r="V935" s="80">
        <f t="shared" si="3042"/>
        <v>0</v>
      </c>
      <c r="W935" s="85" t="e">
        <f>V935/V871</f>
        <v>#REF!</v>
      </c>
      <c r="X935" s="60"/>
      <c r="Y935" s="94" t="e">
        <f t="shared" ref="Y935:AJ935" si="3088">((Y869*$G935*--(AND($BF935=0,$BG935=0))+$BF935+Y869*$BG935)*--(Y$3&gt;=$BH935))*(1+$BJ935*--(Y$3&gt;=$BK935))*--(IFERROR(MOD(MONTH(Y$3),$BI935),0)=0)</f>
        <v>#REF!</v>
      </c>
      <c r="Z935" s="94" t="e">
        <f t="shared" si="3088"/>
        <v>#REF!</v>
      </c>
      <c r="AA935" s="94" t="e">
        <f t="shared" si="3088"/>
        <v>#REF!</v>
      </c>
      <c r="AB935" s="94" t="e">
        <f t="shared" si="3088"/>
        <v>#REF!</v>
      </c>
      <c r="AC935" s="94" t="e">
        <f t="shared" si="3088"/>
        <v>#REF!</v>
      </c>
      <c r="AD935" s="94" t="e">
        <f t="shared" si="3088"/>
        <v>#REF!</v>
      </c>
      <c r="AE935" s="94" t="e">
        <f t="shared" si="3088"/>
        <v>#REF!</v>
      </c>
      <c r="AF935" s="94" t="e">
        <f t="shared" si="3088"/>
        <v>#REF!</v>
      </c>
      <c r="AG935" s="94" t="e">
        <f t="shared" si="3088"/>
        <v>#REF!</v>
      </c>
      <c r="AH935" s="94" t="e">
        <f t="shared" si="3088"/>
        <v>#REF!</v>
      </c>
      <c r="AI935" s="94" t="e">
        <f t="shared" si="3088"/>
        <v>#REF!</v>
      </c>
      <c r="AJ935" s="94" t="e">
        <f t="shared" si="3088"/>
        <v>#REF!</v>
      </c>
      <c r="AK935" s="79"/>
      <c r="AL935" s="80" t="e">
        <f t="shared" si="3043"/>
        <v>#REF!</v>
      </c>
      <c r="AM935" s="85" t="e">
        <f>AL935/AL871</f>
        <v>#REF!</v>
      </c>
      <c r="AN935" s="60" t="e">
        <f>D869&amp;D935</f>
        <v>#REF!</v>
      </c>
      <c r="AO935" s="94" t="e">
        <f t="shared" ref="AO935:AZ935" si="3089">((AO869*$G935*--(AND($BF935=0,$BG935=0))+$BF935+AO869*$BG935)*--(AO$3&gt;=$BH935))*(1+$BJ935*--(AO$3&gt;=$BK935))*--(IFERROR(MOD(MONTH(AO$3),$BI935),0)=0)</f>
        <v>#REF!</v>
      </c>
      <c r="AP935" s="94" t="e">
        <f t="shared" si="3089"/>
        <v>#REF!</v>
      </c>
      <c r="AQ935" s="94" t="e">
        <f t="shared" si="3089"/>
        <v>#REF!</v>
      </c>
      <c r="AR935" s="94" t="e">
        <f t="shared" si="3089"/>
        <v>#REF!</v>
      </c>
      <c r="AS935" s="94" t="e">
        <f t="shared" si="3089"/>
        <v>#REF!</v>
      </c>
      <c r="AT935" s="94" t="e">
        <f t="shared" si="3089"/>
        <v>#REF!</v>
      </c>
      <c r="AU935" s="94" t="e">
        <f t="shared" si="3089"/>
        <v>#REF!</v>
      </c>
      <c r="AV935" s="94" t="e">
        <f t="shared" si="3089"/>
        <v>#REF!</v>
      </c>
      <c r="AW935" s="94" t="e">
        <f t="shared" si="3089"/>
        <v>#REF!</v>
      </c>
      <c r="AX935" s="94" t="e">
        <f t="shared" si="3089"/>
        <v>#REF!</v>
      </c>
      <c r="AY935" s="94" t="e">
        <f t="shared" si="3089"/>
        <v>#REF!</v>
      </c>
      <c r="AZ935" s="94" t="e">
        <f t="shared" si="3089"/>
        <v>#REF!</v>
      </c>
      <c r="BA935" s="79"/>
      <c r="BB935" s="80" t="e">
        <f t="shared" si="3045"/>
        <v>#REF!</v>
      </c>
      <c r="BC935" s="85" t="e">
        <f>BB935/BB871</f>
        <v>#REF!</v>
      </c>
      <c r="BD935" s="60"/>
      <c r="BE935" s="94"/>
      <c r="BF935" s="115"/>
      <c r="BG935" s="115"/>
      <c r="BH935" s="111"/>
      <c r="BI935" s="111"/>
      <c r="BJ935" s="112"/>
      <c r="BK935" s="111"/>
      <c r="BL935" s="60"/>
      <c r="BM935" s="94" t="e">
        <f t="shared" ref="BM935:BX935" si="3090">((BM869*$G935*--(AND($BF935=0,$BG935=0))+$BF935+BM869*$BG935)*--(BM$3&gt;=$BH935))*(1+$BJ935*--(BM$3&gt;=$BK935))*--(IFERROR(MOD(MONTH(BM$3),$BI935),0)=0)</f>
        <v>#REF!</v>
      </c>
      <c r="BN935" s="94" t="e">
        <f t="shared" si="3090"/>
        <v>#REF!</v>
      </c>
      <c r="BO935" s="94" t="e">
        <f t="shared" si="3090"/>
        <v>#REF!</v>
      </c>
      <c r="BP935" s="94" t="e">
        <f t="shared" si="3090"/>
        <v>#REF!</v>
      </c>
      <c r="BQ935" s="94" t="e">
        <f t="shared" si="3090"/>
        <v>#REF!</v>
      </c>
      <c r="BR935" s="94" t="e">
        <f t="shared" si="3090"/>
        <v>#REF!</v>
      </c>
      <c r="BS935" s="94" t="e">
        <f t="shared" si="3090"/>
        <v>#REF!</v>
      </c>
      <c r="BT935" s="94" t="e">
        <f t="shared" si="3090"/>
        <v>#REF!</v>
      </c>
      <c r="BU935" s="94" t="e">
        <f t="shared" si="3090"/>
        <v>#REF!</v>
      </c>
      <c r="BV935" s="94" t="e">
        <f t="shared" si="3090"/>
        <v>#REF!</v>
      </c>
      <c r="BW935" s="94" t="e">
        <f t="shared" si="3090"/>
        <v>#REF!</v>
      </c>
      <c r="BX935" s="94" t="e">
        <f t="shared" si="3090"/>
        <v>#REF!</v>
      </c>
      <c r="BY935" s="79"/>
      <c r="BZ935" s="80" t="e">
        <f t="shared" si="3049"/>
        <v>#REF!</v>
      </c>
      <c r="CA935" s="85" t="e">
        <f>BZ935/BZ871</f>
        <v>#REF!</v>
      </c>
      <c r="CB935" s="60"/>
      <c r="CC935" s="94" t="e">
        <f t="shared" ref="CC935:CN935" si="3091">((CC869*$G935*--(AND($BF935=0,$BG935=0))+$BF935+CC869*$BG935)*--(CC$3&gt;=$BH935))*(1+$BJ935*--(CC$3&gt;=$BK935))*--(IFERROR(MOD(MONTH(CC$3),$BI935),0)=0)</f>
        <v>#REF!</v>
      </c>
      <c r="CD935" s="94" t="e">
        <f t="shared" si="3091"/>
        <v>#REF!</v>
      </c>
      <c r="CE935" s="94" t="e">
        <f t="shared" si="3091"/>
        <v>#REF!</v>
      </c>
      <c r="CF935" s="94" t="e">
        <f t="shared" si="3091"/>
        <v>#REF!</v>
      </c>
      <c r="CG935" s="94" t="e">
        <f t="shared" si="3091"/>
        <v>#REF!</v>
      </c>
      <c r="CH935" s="94" t="e">
        <f t="shared" si="3091"/>
        <v>#REF!</v>
      </c>
      <c r="CI935" s="94" t="e">
        <f t="shared" si="3091"/>
        <v>#REF!</v>
      </c>
      <c r="CJ935" s="94" t="e">
        <f t="shared" si="3091"/>
        <v>#REF!</v>
      </c>
      <c r="CK935" s="94" t="e">
        <f t="shared" si="3091"/>
        <v>#REF!</v>
      </c>
      <c r="CL935" s="94" t="e">
        <f t="shared" si="3091"/>
        <v>#REF!</v>
      </c>
      <c r="CM935" s="94" t="e">
        <f t="shared" si="3091"/>
        <v>#REF!</v>
      </c>
      <c r="CN935" s="94" t="e">
        <f t="shared" si="3091"/>
        <v>#REF!</v>
      </c>
      <c r="CO935" s="79"/>
      <c r="CP935" s="80" t="e">
        <f t="shared" si="3051"/>
        <v>#REF!</v>
      </c>
      <c r="CQ935" s="85" t="e">
        <f>CP935/CP871</f>
        <v>#REF!</v>
      </c>
    </row>
    <row r="936" spans="1:95" ht="10.5" customHeight="1" outlineLevel="1" x14ac:dyDescent="0.25">
      <c r="A936" s="70" t="str">
        <f t="shared" si="3087"/>
        <v>DespesaRendimentos aplicações</v>
      </c>
      <c r="B936" s="114" t="s">
        <v>53</v>
      </c>
      <c r="C936" s="78" t="s">
        <v>294</v>
      </c>
      <c r="D936" s="79" t="s">
        <v>165</v>
      </c>
      <c r="E936" s="79" t="e">
        <f>D869</f>
        <v>#REF!</v>
      </c>
      <c r="F936" s="79"/>
      <c r="G936" s="85">
        <v>0</v>
      </c>
      <c r="H936" s="79"/>
      <c r="I936" s="94">
        <v>0</v>
      </c>
      <c r="J936" s="94">
        <v>0</v>
      </c>
      <c r="K936" s="94">
        <v>0</v>
      </c>
      <c r="L936" s="94">
        <v>0</v>
      </c>
      <c r="M936" s="94">
        <v>0</v>
      </c>
      <c r="N936" s="94">
        <v>0</v>
      </c>
      <c r="O936" s="94">
        <v>0</v>
      </c>
      <c r="P936" s="94">
        <v>0</v>
      </c>
      <c r="Q936" s="94">
        <v>0</v>
      </c>
      <c r="R936" s="94">
        <v>0</v>
      </c>
      <c r="S936" s="94">
        <v>0</v>
      </c>
      <c r="T936" s="94">
        <v>0</v>
      </c>
      <c r="U936" s="79"/>
      <c r="V936" s="80">
        <f t="shared" si="3042"/>
        <v>0</v>
      </c>
      <c r="W936" s="85" t="e">
        <f>V936/V871</f>
        <v>#REF!</v>
      </c>
      <c r="X936" s="60"/>
      <c r="Y936" s="94">
        <f t="shared" ref="Y936:AJ936" si="3092">((Y870*$G936*--(AND($BF936=0,$BG936=0))+$BF936+Y870*$BG936)*--(Y$3&gt;=$BH936))*(1+$BJ936*--(Y$3&gt;=$BK936))*--(IFERROR(MOD(MONTH(Y$3),$BI936),0)=0)</f>
        <v>0</v>
      </c>
      <c r="Z936" s="94">
        <f t="shared" si="3092"/>
        <v>0</v>
      </c>
      <c r="AA936" s="94">
        <f t="shared" si="3092"/>
        <v>0</v>
      </c>
      <c r="AB936" s="94">
        <f t="shared" si="3092"/>
        <v>0</v>
      </c>
      <c r="AC936" s="94">
        <f t="shared" si="3092"/>
        <v>0</v>
      </c>
      <c r="AD936" s="94">
        <f t="shared" si="3092"/>
        <v>0</v>
      </c>
      <c r="AE936" s="94">
        <f t="shared" si="3092"/>
        <v>0</v>
      </c>
      <c r="AF936" s="94">
        <f t="shared" si="3092"/>
        <v>0</v>
      </c>
      <c r="AG936" s="94">
        <f t="shared" si="3092"/>
        <v>0</v>
      </c>
      <c r="AH936" s="94">
        <f t="shared" si="3092"/>
        <v>0</v>
      </c>
      <c r="AI936" s="94">
        <f t="shared" si="3092"/>
        <v>0</v>
      </c>
      <c r="AJ936" s="94">
        <f t="shared" si="3092"/>
        <v>0</v>
      </c>
      <c r="AK936" s="79"/>
      <c r="AL936" s="80">
        <f t="shared" si="3043"/>
        <v>0</v>
      </c>
      <c r="AM936" s="85" t="e">
        <f>AL936/AL871</f>
        <v>#REF!</v>
      </c>
      <c r="AN936" s="60" t="e">
        <f>D869&amp;D936</f>
        <v>#REF!</v>
      </c>
      <c r="AO936" s="94">
        <f t="shared" ref="AO936:AZ936" si="3093">((AO870*$G936*--(AND($BF936=0,$BG936=0))+$BF936+AO870*$BG936)*--(AO$3&gt;=$BH936))*(1+$BJ936*--(AO$3&gt;=$BK936))*--(IFERROR(MOD(MONTH(AO$3),$BI936),0)=0)</f>
        <v>0</v>
      </c>
      <c r="AP936" s="94">
        <f t="shared" si="3093"/>
        <v>0</v>
      </c>
      <c r="AQ936" s="94">
        <f t="shared" si="3093"/>
        <v>0</v>
      </c>
      <c r="AR936" s="94">
        <f t="shared" si="3093"/>
        <v>0</v>
      </c>
      <c r="AS936" s="94">
        <f t="shared" si="3093"/>
        <v>0</v>
      </c>
      <c r="AT936" s="94">
        <f t="shared" si="3093"/>
        <v>0</v>
      </c>
      <c r="AU936" s="94">
        <f t="shared" si="3093"/>
        <v>0</v>
      </c>
      <c r="AV936" s="94">
        <f t="shared" si="3093"/>
        <v>0</v>
      </c>
      <c r="AW936" s="94">
        <f t="shared" si="3093"/>
        <v>0</v>
      </c>
      <c r="AX936" s="94">
        <f t="shared" si="3093"/>
        <v>0</v>
      </c>
      <c r="AY936" s="94">
        <f t="shared" si="3093"/>
        <v>0</v>
      </c>
      <c r="AZ936" s="94">
        <f t="shared" si="3093"/>
        <v>0</v>
      </c>
      <c r="BA936" s="79"/>
      <c r="BB936" s="80">
        <f t="shared" si="3045"/>
        <v>0</v>
      </c>
      <c r="BC936" s="85" t="e">
        <f>BB936/BB871</f>
        <v>#REF!</v>
      </c>
      <c r="BD936" s="60"/>
      <c r="BE936" s="94"/>
      <c r="BF936" s="115"/>
      <c r="BG936" s="115"/>
      <c r="BH936" s="111"/>
      <c r="BI936" s="111"/>
      <c r="BJ936" s="112"/>
      <c r="BK936" s="111"/>
      <c r="BL936" s="60"/>
      <c r="BM936" s="94">
        <f t="shared" ref="BM936:BX936" si="3094">((BM870*$G936*--(AND($BF936=0,$BG936=0))+$BF936+BM870*$BG936)*--(BM$3&gt;=$BH936))*(1+$BJ936*--(BM$3&gt;=$BK936))*--(IFERROR(MOD(MONTH(BM$3),$BI936),0)=0)</f>
        <v>0</v>
      </c>
      <c r="BN936" s="94">
        <f t="shared" si="3094"/>
        <v>0</v>
      </c>
      <c r="BO936" s="94">
        <f t="shared" si="3094"/>
        <v>0</v>
      </c>
      <c r="BP936" s="94">
        <f t="shared" si="3094"/>
        <v>0</v>
      </c>
      <c r="BQ936" s="94">
        <f t="shared" si="3094"/>
        <v>0</v>
      </c>
      <c r="BR936" s="94">
        <f t="shared" si="3094"/>
        <v>0</v>
      </c>
      <c r="BS936" s="94">
        <f t="shared" si="3094"/>
        <v>0</v>
      </c>
      <c r="BT936" s="94">
        <f t="shared" si="3094"/>
        <v>0</v>
      </c>
      <c r="BU936" s="94">
        <f t="shared" si="3094"/>
        <v>0</v>
      </c>
      <c r="BV936" s="94">
        <f t="shared" si="3094"/>
        <v>0</v>
      </c>
      <c r="BW936" s="94">
        <f t="shared" si="3094"/>
        <v>0</v>
      </c>
      <c r="BX936" s="94">
        <f t="shared" si="3094"/>
        <v>0</v>
      </c>
      <c r="BY936" s="79"/>
      <c r="BZ936" s="80">
        <f t="shared" si="3049"/>
        <v>0</v>
      </c>
      <c r="CA936" s="85" t="e">
        <f>BZ936/BZ871</f>
        <v>#REF!</v>
      </c>
      <c r="CB936" s="60"/>
      <c r="CC936" s="94">
        <f t="shared" ref="CC936:CN936" si="3095">((CC870*$G936*--(AND($BF936=0,$BG936=0))+$BF936+CC870*$BG936)*--(CC$3&gt;=$BH936))*(1+$BJ936*--(CC$3&gt;=$BK936))*--(IFERROR(MOD(MONTH(CC$3),$BI936),0)=0)</f>
        <v>0</v>
      </c>
      <c r="CD936" s="94">
        <f t="shared" si="3095"/>
        <v>0</v>
      </c>
      <c r="CE936" s="94">
        <f t="shared" si="3095"/>
        <v>0</v>
      </c>
      <c r="CF936" s="94">
        <f t="shared" si="3095"/>
        <v>0</v>
      </c>
      <c r="CG936" s="94">
        <f t="shared" si="3095"/>
        <v>0</v>
      </c>
      <c r="CH936" s="94">
        <f t="shared" si="3095"/>
        <v>0</v>
      </c>
      <c r="CI936" s="94">
        <f t="shared" si="3095"/>
        <v>0</v>
      </c>
      <c r="CJ936" s="94">
        <f t="shared" si="3095"/>
        <v>0</v>
      </c>
      <c r="CK936" s="94">
        <f t="shared" si="3095"/>
        <v>0</v>
      </c>
      <c r="CL936" s="94">
        <f t="shared" si="3095"/>
        <v>0</v>
      </c>
      <c r="CM936" s="94">
        <f t="shared" si="3095"/>
        <v>0</v>
      </c>
      <c r="CN936" s="94">
        <f t="shared" si="3095"/>
        <v>0</v>
      </c>
      <c r="CO936" s="79"/>
      <c r="CP936" s="80">
        <f t="shared" si="3051"/>
        <v>0</v>
      </c>
      <c r="CQ936" s="85" t="e">
        <f>CP936/CP871</f>
        <v>#REF!</v>
      </c>
    </row>
    <row r="937" spans="1:95" ht="10.5" customHeight="1" outlineLevel="1" x14ac:dyDescent="0.25">
      <c r="A937" s="70" t="str">
        <f t="shared" si="3087"/>
        <v>DespesaAluguel máquina de cartão</v>
      </c>
      <c r="B937" s="114" t="s">
        <v>53</v>
      </c>
      <c r="C937" s="78" t="s">
        <v>294</v>
      </c>
      <c r="D937" s="79" t="s">
        <v>166</v>
      </c>
      <c r="E937" s="79" t="e">
        <f>D869</f>
        <v>#REF!</v>
      </c>
      <c r="F937" s="79"/>
      <c r="G937" s="85">
        <v>0</v>
      </c>
      <c r="H937" s="79"/>
      <c r="I937" s="94">
        <v>0</v>
      </c>
      <c r="J937" s="94">
        <v>0</v>
      </c>
      <c r="K937" s="94">
        <v>0</v>
      </c>
      <c r="L937" s="94">
        <v>0</v>
      </c>
      <c r="M937" s="94">
        <v>0</v>
      </c>
      <c r="N937" s="94">
        <v>0</v>
      </c>
      <c r="O937" s="94">
        <v>0</v>
      </c>
      <c r="P937" s="94">
        <v>0</v>
      </c>
      <c r="Q937" s="94">
        <v>0</v>
      </c>
      <c r="R937" s="94">
        <v>0</v>
      </c>
      <c r="S937" s="94">
        <v>0</v>
      </c>
      <c r="T937" s="94">
        <v>0</v>
      </c>
      <c r="U937" s="79"/>
      <c r="V937" s="80">
        <f t="shared" si="3042"/>
        <v>0</v>
      </c>
      <c r="W937" s="85" t="e">
        <f>V937/V871</f>
        <v>#REF!</v>
      </c>
      <c r="X937" s="60"/>
      <c r="Y937" s="94" t="e">
        <f t="shared" ref="Y937:AJ937" si="3096">((Y871*$G937*--(AND($BF937=0,$BG937=0))+$BF937+Y871*$BG937)*--(Y$3&gt;=$BH937))*(1+$BJ937*--(Y$3&gt;=$BK937))*--(IFERROR(MOD(MONTH(Y$3),$BI937),0)=0)</f>
        <v>#REF!</v>
      </c>
      <c r="Z937" s="94" t="e">
        <f t="shared" si="3096"/>
        <v>#REF!</v>
      </c>
      <c r="AA937" s="94" t="e">
        <f t="shared" si="3096"/>
        <v>#REF!</v>
      </c>
      <c r="AB937" s="94" t="e">
        <f t="shared" si="3096"/>
        <v>#REF!</v>
      </c>
      <c r="AC937" s="94" t="e">
        <f t="shared" si="3096"/>
        <v>#REF!</v>
      </c>
      <c r="AD937" s="94" t="e">
        <f t="shared" si="3096"/>
        <v>#REF!</v>
      </c>
      <c r="AE937" s="94" t="e">
        <f t="shared" si="3096"/>
        <v>#REF!</v>
      </c>
      <c r="AF937" s="94" t="e">
        <f t="shared" si="3096"/>
        <v>#REF!</v>
      </c>
      <c r="AG937" s="94" t="e">
        <f t="shared" si="3096"/>
        <v>#REF!</v>
      </c>
      <c r="AH937" s="94" t="e">
        <f t="shared" si="3096"/>
        <v>#REF!</v>
      </c>
      <c r="AI937" s="94" t="e">
        <f t="shared" si="3096"/>
        <v>#REF!</v>
      </c>
      <c r="AJ937" s="94" t="e">
        <f t="shared" si="3096"/>
        <v>#REF!</v>
      </c>
      <c r="AK937" s="79"/>
      <c r="AL937" s="80" t="e">
        <f t="shared" si="3043"/>
        <v>#REF!</v>
      </c>
      <c r="AM937" s="85" t="e">
        <f>AL937/AL871</f>
        <v>#REF!</v>
      </c>
      <c r="AN937" s="60" t="e">
        <f>D869&amp;D937</f>
        <v>#REF!</v>
      </c>
      <c r="AO937" s="94" t="e">
        <f t="shared" ref="AO937:AZ937" si="3097">((AO871*$G937*--(AND($BF937=0,$BG937=0))+$BF937+AO871*$BG937)*--(AO$3&gt;=$BH937))*(1+$BJ937*--(AO$3&gt;=$BK937))*--(IFERROR(MOD(MONTH(AO$3),$BI937),0)=0)</f>
        <v>#REF!</v>
      </c>
      <c r="AP937" s="94" t="e">
        <f t="shared" si="3097"/>
        <v>#REF!</v>
      </c>
      <c r="AQ937" s="94" t="e">
        <f t="shared" si="3097"/>
        <v>#REF!</v>
      </c>
      <c r="AR937" s="94" t="e">
        <f t="shared" si="3097"/>
        <v>#REF!</v>
      </c>
      <c r="AS937" s="94" t="e">
        <f t="shared" si="3097"/>
        <v>#REF!</v>
      </c>
      <c r="AT937" s="94" t="e">
        <f t="shared" si="3097"/>
        <v>#REF!</v>
      </c>
      <c r="AU937" s="94" t="e">
        <f t="shared" si="3097"/>
        <v>#REF!</v>
      </c>
      <c r="AV937" s="94" t="e">
        <f t="shared" si="3097"/>
        <v>#REF!</v>
      </c>
      <c r="AW937" s="94" t="e">
        <f t="shared" si="3097"/>
        <v>#REF!</v>
      </c>
      <c r="AX937" s="94" t="e">
        <f t="shared" si="3097"/>
        <v>#REF!</v>
      </c>
      <c r="AY937" s="94" t="e">
        <f t="shared" si="3097"/>
        <v>#REF!</v>
      </c>
      <c r="AZ937" s="94" t="e">
        <f t="shared" si="3097"/>
        <v>#REF!</v>
      </c>
      <c r="BA937" s="79"/>
      <c r="BB937" s="80" t="e">
        <f t="shared" si="3045"/>
        <v>#REF!</v>
      </c>
      <c r="BC937" s="85" t="e">
        <f>BB937/BB871</f>
        <v>#REF!</v>
      </c>
      <c r="BD937" s="60"/>
      <c r="BE937" s="94"/>
      <c r="BF937" s="115"/>
      <c r="BG937" s="115"/>
      <c r="BH937" s="111"/>
      <c r="BI937" s="111"/>
      <c r="BJ937" s="112"/>
      <c r="BK937" s="111"/>
      <c r="BL937" s="60"/>
      <c r="BM937" s="94" t="e">
        <f t="shared" ref="BM937:BX937" si="3098">((BM871*$G937*--(AND($BF937=0,$BG937=0))+$BF937+BM871*$BG937)*--(BM$3&gt;=$BH937))*(1+$BJ937*--(BM$3&gt;=$BK937))*--(IFERROR(MOD(MONTH(BM$3),$BI937),0)=0)</f>
        <v>#REF!</v>
      </c>
      <c r="BN937" s="94" t="e">
        <f t="shared" si="3098"/>
        <v>#REF!</v>
      </c>
      <c r="BO937" s="94" t="e">
        <f t="shared" si="3098"/>
        <v>#REF!</v>
      </c>
      <c r="BP937" s="94" t="e">
        <f t="shared" si="3098"/>
        <v>#REF!</v>
      </c>
      <c r="BQ937" s="94" t="e">
        <f t="shared" si="3098"/>
        <v>#REF!</v>
      </c>
      <c r="BR937" s="94" t="e">
        <f t="shared" si="3098"/>
        <v>#REF!</v>
      </c>
      <c r="BS937" s="94" t="e">
        <f t="shared" si="3098"/>
        <v>#REF!</v>
      </c>
      <c r="BT937" s="94" t="e">
        <f t="shared" si="3098"/>
        <v>#REF!</v>
      </c>
      <c r="BU937" s="94" t="e">
        <f t="shared" si="3098"/>
        <v>#REF!</v>
      </c>
      <c r="BV937" s="94" t="e">
        <f t="shared" si="3098"/>
        <v>#REF!</v>
      </c>
      <c r="BW937" s="94" t="e">
        <f t="shared" si="3098"/>
        <v>#REF!</v>
      </c>
      <c r="BX937" s="94" t="e">
        <f t="shared" si="3098"/>
        <v>#REF!</v>
      </c>
      <c r="BY937" s="79"/>
      <c r="BZ937" s="80" t="e">
        <f t="shared" si="3049"/>
        <v>#REF!</v>
      </c>
      <c r="CA937" s="85" t="e">
        <f>BZ937/BZ871</f>
        <v>#REF!</v>
      </c>
      <c r="CB937" s="60"/>
      <c r="CC937" s="94" t="e">
        <f t="shared" ref="CC937:CN937" si="3099">((CC871*$G937*--(AND($BF937=0,$BG937=0))+$BF937+CC871*$BG937)*--(CC$3&gt;=$BH937))*(1+$BJ937*--(CC$3&gt;=$BK937))*--(IFERROR(MOD(MONTH(CC$3),$BI937),0)=0)</f>
        <v>#REF!</v>
      </c>
      <c r="CD937" s="94" t="e">
        <f t="shared" si="3099"/>
        <v>#REF!</v>
      </c>
      <c r="CE937" s="94" t="e">
        <f t="shared" si="3099"/>
        <v>#REF!</v>
      </c>
      <c r="CF937" s="94" t="e">
        <f t="shared" si="3099"/>
        <v>#REF!</v>
      </c>
      <c r="CG937" s="94" t="e">
        <f t="shared" si="3099"/>
        <v>#REF!</v>
      </c>
      <c r="CH937" s="94" t="e">
        <f t="shared" si="3099"/>
        <v>#REF!</v>
      </c>
      <c r="CI937" s="94" t="e">
        <f t="shared" si="3099"/>
        <v>#REF!</v>
      </c>
      <c r="CJ937" s="94" t="e">
        <f t="shared" si="3099"/>
        <v>#REF!</v>
      </c>
      <c r="CK937" s="94" t="e">
        <f t="shared" si="3099"/>
        <v>#REF!</v>
      </c>
      <c r="CL937" s="94" t="e">
        <f t="shared" si="3099"/>
        <v>#REF!</v>
      </c>
      <c r="CM937" s="94" t="e">
        <f t="shared" si="3099"/>
        <v>#REF!</v>
      </c>
      <c r="CN937" s="94" t="e">
        <f t="shared" si="3099"/>
        <v>#REF!</v>
      </c>
      <c r="CO937" s="79"/>
      <c r="CP937" s="80" t="e">
        <f t="shared" si="3051"/>
        <v>#REF!</v>
      </c>
      <c r="CQ937" s="85" t="e">
        <f>CP937/CP871</f>
        <v>#REF!</v>
      </c>
    </row>
    <row r="938" spans="1:95" ht="10.5" customHeight="1" outlineLevel="1" x14ac:dyDescent="0.25">
      <c r="A938" s="70" t="str">
        <f t="shared" si="3087"/>
        <v>DespesaCheque especial</v>
      </c>
      <c r="B938" s="114" t="s">
        <v>53</v>
      </c>
      <c r="C938" s="78" t="s">
        <v>295</v>
      </c>
      <c r="D938" s="79" t="s">
        <v>167</v>
      </c>
      <c r="E938" s="79" t="e">
        <f>D869</f>
        <v>#REF!</v>
      </c>
      <c r="F938" s="79"/>
      <c r="G938" s="85">
        <v>0</v>
      </c>
      <c r="H938" s="79"/>
      <c r="I938" s="94">
        <v>0</v>
      </c>
      <c r="J938" s="94">
        <v>0</v>
      </c>
      <c r="K938" s="94">
        <v>0</v>
      </c>
      <c r="L938" s="94">
        <v>0</v>
      </c>
      <c r="M938" s="94">
        <v>0</v>
      </c>
      <c r="N938" s="94">
        <v>0</v>
      </c>
      <c r="O938" s="94">
        <v>0</v>
      </c>
      <c r="P938" s="94">
        <v>0</v>
      </c>
      <c r="Q938" s="94">
        <v>0</v>
      </c>
      <c r="R938" s="94">
        <v>0</v>
      </c>
      <c r="S938" s="94">
        <v>0</v>
      </c>
      <c r="T938" s="94">
        <v>0</v>
      </c>
      <c r="U938" s="79"/>
      <c r="V938" s="80">
        <f t="shared" si="3042"/>
        <v>0</v>
      </c>
      <c r="W938" s="85" t="e">
        <f>V938/V871</f>
        <v>#REF!</v>
      </c>
      <c r="X938" s="60"/>
      <c r="Y938" s="94" t="e">
        <f t="shared" ref="Y938:AJ938" si="3100">((Y871*$G938*--(AND($BF938=0,$BG938=0))+$BF938+Y871*$BG938)*--(Y$3&gt;=$BH938))*(1+$BJ938*--(Y$3&gt;=$BK938))*--(IFERROR(MOD(MONTH(Y$3),$BI938),0)=0)</f>
        <v>#REF!</v>
      </c>
      <c r="Z938" s="94" t="e">
        <f t="shared" si="3100"/>
        <v>#REF!</v>
      </c>
      <c r="AA938" s="94" t="e">
        <f t="shared" si="3100"/>
        <v>#REF!</v>
      </c>
      <c r="AB938" s="94" t="e">
        <f t="shared" si="3100"/>
        <v>#REF!</v>
      </c>
      <c r="AC938" s="94" t="e">
        <f t="shared" si="3100"/>
        <v>#REF!</v>
      </c>
      <c r="AD938" s="94" t="e">
        <f t="shared" si="3100"/>
        <v>#REF!</v>
      </c>
      <c r="AE938" s="94" t="e">
        <f t="shared" si="3100"/>
        <v>#REF!</v>
      </c>
      <c r="AF938" s="94" t="e">
        <f t="shared" si="3100"/>
        <v>#REF!</v>
      </c>
      <c r="AG938" s="94" t="e">
        <f t="shared" si="3100"/>
        <v>#REF!</v>
      </c>
      <c r="AH938" s="94" t="e">
        <f t="shared" si="3100"/>
        <v>#REF!</v>
      </c>
      <c r="AI938" s="94" t="e">
        <f t="shared" si="3100"/>
        <v>#REF!</v>
      </c>
      <c r="AJ938" s="94" t="e">
        <f t="shared" si="3100"/>
        <v>#REF!</v>
      </c>
      <c r="AK938" s="79"/>
      <c r="AL938" s="80" t="e">
        <f t="shared" si="3043"/>
        <v>#REF!</v>
      </c>
      <c r="AM938" s="85" t="e">
        <f>AL938/AL871</f>
        <v>#REF!</v>
      </c>
      <c r="AN938" s="60" t="e">
        <f>D869&amp;D938</f>
        <v>#REF!</v>
      </c>
      <c r="AO938" s="94" t="e">
        <f t="shared" ref="AO938:AZ938" si="3101">((AO871*$G938*--(AND($BF938=0,$BG938=0))+$BF938+AO871*$BG938)*--(AO$3&gt;=$BH938))*(1+$BJ938*--(AO$3&gt;=$BK938))*--(IFERROR(MOD(MONTH(AO$3),$BI938),0)=0)</f>
        <v>#REF!</v>
      </c>
      <c r="AP938" s="94" t="e">
        <f t="shared" si="3101"/>
        <v>#REF!</v>
      </c>
      <c r="AQ938" s="94" t="e">
        <f t="shared" si="3101"/>
        <v>#REF!</v>
      </c>
      <c r="AR938" s="94" t="e">
        <f t="shared" si="3101"/>
        <v>#REF!</v>
      </c>
      <c r="AS938" s="94" t="e">
        <f t="shared" si="3101"/>
        <v>#REF!</v>
      </c>
      <c r="AT938" s="94" t="e">
        <f t="shared" si="3101"/>
        <v>#REF!</v>
      </c>
      <c r="AU938" s="94" t="e">
        <f t="shared" si="3101"/>
        <v>#REF!</v>
      </c>
      <c r="AV938" s="94" t="e">
        <f t="shared" si="3101"/>
        <v>#REF!</v>
      </c>
      <c r="AW938" s="94" t="e">
        <f t="shared" si="3101"/>
        <v>#REF!</v>
      </c>
      <c r="AX938" s="94" t="e">
        <f t="shared" si="3101"/>
        <v>#REF!</v>
      </c>
      <c r="AY938" s="94" t="e">
        <f t="shared" si="3101"/>
        <v>#REF!</v>
      </c>
      <c r="AZ938" s="94" t="e">
        <f t="shared" si="3101"/>
        <v>#REF!</v>
      </c>
      <c r="BA938" s="79"/>
      <c r="BB938" s="80" t="e">
        <f t="shared" si="3045"/>
        <v>#REF!</v>
      </c>
      <c r="BC938" s="85" t="e">
        <f>BB938/BB871</f>
        <v>#REF!</v>
      </c>
      <c r="BD938" s="60"/>
      <c r="BE938" s="94"/>
      <c r="BF938" s="115"/>
      <c r="BG938" s="115"/>
      <c r="BH938" s="111"/>
      <c r="BI938" s="111"/>
      <c r="BJ938" s="112"/>
      <c r="BK938" s="111"/>
      <c r="BL938" s="60"/>
      <c r="BM938" s="94" t="e">
        <f t="shared" ref="BM938:BX938" si="3102">((BM871*$G938*--(AND($BF938=0,$BG938=0))+$BF938+BM871*$BG938)*--(BM$3&gt;=$BH938))*(1+$BJ938*--(BM$3&gt;=$BK938))*--(IFERROR(MOD(MONTH(BM$3),$BI938),0)=0)</f>
        <v>#REF!</v>
      </c>
      <c r="BN938" s="94" t="e">
        <f t="shared" si="3102"/>
        <v>#REF!</v>
      </c>
      <c r="BO938" s="94" t="e">
        <f t="shared" si="3102"/>
        <v>#REF!</v>
      </c>
      <c r="BP938" s="94" t="e">
        <f t="shared" si="3102"/>
        <v>#REF!</v>
      </c>
      <c r="BQ938" s="94" t="e">
        <f t="shared" si="3102"/>
        <v>#REF!</v>
      </c>
      <c r="BR938" s="94" t="e">
        <f t="shared" si="3102"/>
        <v>#REF!</v>
      </c>
      <c r="BS938" s="94" t="e">
        <f t="shared" si="3102"/>
        <v>#REF!</v>
      </c>
      <c r="BT938" s="94" t="e">
        <f t="shared" si="3102"/>
        <v>#REF!</v>
      </c>
      <c r="BU938" s="94" t="e">
        <f t="shared" si="3102"/>
        <v>#REF!</v>
      </c>
      <c r="BV938" s="94" t="e">
        <f t="shared" si="3102"/>
        <v>#REF!</v>
      </c>
      <c r="BW938" s="94" t="e">
        <f t="shared" si="3102"/>
        <v>#REF!</v>
      </c>
      <c r="BX938" s="94" t="e">
        <f t="shared" si="3102"/>
        <v>#REF!</v>
      </c>
      <c r="BY938" s="79"/>
      <c r="BZ938" s="80" t="e">
        <f t="shared" si="3049"/>
        <v>#REF!</v>
      </c>
      <c r="CA938" s="85" t="e">
        <f>BZ938/BZ871</f>
        <v>#REF!</v>
      </c>
      <c r="CB938" s="60"/>
      <c r="CC938" s="94" t="e">
        <f t="shared" ref="CC938:CN938" si="3103">((CC871*$G938*--(AND($BF938=0,$BG938=0))+$BF938+CC871*$BG938)*--(CC$3&gt;=$BH938))*(1+$BJ938*--(CC$3&gt;=$BK938))*--(IFERROR(MOD(MONTH(CC$3),$BI938),0)=0)</f>
        <v>#REF!</v>
      </c>
      <c r="CD938" s="94" t="e">
        <f t="shared" si="3103"/>
        <v>#REF!</v>
      </c>
      <c r="CE938" s="94" t="e">
        <f t="shared" si="3103"/>
        <v>#REF!</v>
      </c>
      <c r="CF938" s="94" t="e">
        <f t="shared" si="3103"/>
        <v>#REF!</v>
      </c>
      <c r="CG938" s="94" t="e">
        <f t="shared" si="3103"/>
        <v>#REF!</v>
      </c>
      <c r="CH938" s="94" t="e">
        <f t="shared" si="3103"/>
        <v>#REF!</v>
      </c>
      <c r="CI938" s="94" t="e">
        <f t="shared" si="3103"/>
        <v>#REF!</v>
      </c>
      <c r="CJ938" s="94" t="e">
        <f t="shared" si="3103"/>
        <v>#REF!</v>
      </c>
      <c r="CK938" s="94" t="e">
        <f t="shared" si="3103"/>
        <v>#REF!</v>
      </c>
      <c r="CL938" s="94" t="e">
        <f t="shared" si="3103"/>
        <v>#REF!</v>
      </c>
      <c r="CM938" s="94" t="e">
        <f t="shared" si="3103"/>
        <v>#REF!</v>
      </c>
      <c r="CN938" s="94" t="e">
        <f t="shared" si="3103"/>
        <v>#REF!</v>
      </c>
      <c r="CO938" s="79"/>
      <c r="CP938" s="80" t="e">
        <f t="shared" si="3051"/>
        <v>#REF!</v>
      </c>
      <c r="CQ938" s="85" t="e">
        <f>CP938/CP871</f>
        <v>#REF!</v>
      </c>
    </row>
    <row r="939" spans="1:95" ht="10.5" customHeight="1" x14ac:dyDescent="0.25">
      <c r="A939" s="70" t="str">
        <f t="shared" si="3087"/>
        <v>DespesaIRPJ</v>
      </c>
      <c r="B939" s="114" t="s">
        <v>53</v>
      </c>
      <c r="C939" s="75" t="s">
        <v>168</v>
      </c>
      <c r="D939" s="92" t="s">
        <v>168</v>
      </c>
      <c r="E939" s="92" t="e">
        <f>D869</f>
        <v>#REF!</v>
      </c>
      <c r="F939" s="60"/>
      <c r="G939" s="66">
        <v>0</v>
      </c>
      <c r="H939" s="60"/>
      <c r="I939" s="65">
        <v>0</v>
      </c>
      <c r="J939" s="65">
        <v>0</v>
      </c>
      <c r="K939" s="65">
        <v>0</v>
      </c>
      <c r="L939" s="65">
        <v>0</v>
      </c>
      <c r="M939" s="65">
        <v>0</v>
      </c>
      <c r="N939" s="65">
        <v>0</v>
      </c>
      <c r="O939" s="65">
        <v>0</v>
      </c>
      <c r="P939" s="65">
        <v>0</v>
      </c>
      <c r="Q939" s="65">
        <v>0</v>
      </c>
      <c r="R939" s="65">
        <v>0</v>
      </c>
      <c r="S939" s="65">
        <v>0</v>
      </c>
      <c r="T939" s="65">
        <v>0</v>
      </c>
      <c r="U939" s="60"/>
      <c r="V939" s="65">
        <f t="shared" si="3042"/>
        <v>0</v>
      </c>
      <c r="W939" s="66" t="e">
        <f>V939/V871</f>
        <v>#REF!</v>
      </c>
      <c r="X939" s="60"/>
      <c r="Y939" s="65" t="e">
        <f t="shared" ref="Y939:AJ939" si="3104">((Y871*$G939*--(AND($BF939=0,$BG939=0))+$BF939+Y871*$BG939)*--(Y$3&gt;=$BH939))*(1+$BJ939*--(Y$3&gt;=$BK939))*--(IFERROR(MOD(MONTH(Y$3),$BI939),0)=0)</f>
        <v>#REF!</v>
      </c>
      <c r="Z939" s="65" t="e">
        <f t="shared" si="3104"/>
        <v>#REF!</v>
      </c>
      <c r="AA939" s="65" t="e">
        <f t="shared" si="3104"/>
        <v>#REF!</v>
      </c>
      <c r="AB939" s="65" t="e">
        <f t="shared" si="3104"/>
        <v>#REF!</v>
      </c>
      <c r="AC939" s="65" t="e">
        <f t="shared" si="3104"/>
        <v>#REF!</v>
      </c>
      <c r="AD939" s="65" t="e">
        <f t="shared" si="3104"/>
        <v>#REF!</v>
      </c>
      <c r="AE939" s="65" t="e">
        <f t="shared" si="3104"/>
        <v>#REF!</v>
      </c>
      <c r="AF939" s="65" t="e">
        <f t="shared" si="3104"/>
        <v>#REF!</v>
      </c>
      <c r="AG939" s="65" t="e">
        <f t="shared" si="3104"/>
        <v>#REF!</v>
      </c>
      <c r="AH939" s="65" t="e">
        <f t="shared" si="3104"/>
        <v>#REF!</v>
      </c>
      <c r="AI939" s="65" t="e">
        <f t="shared" si="3104"/>
        <v>#REF!</v>
      </c>
      <c r="AJ939" s="65" t="e">
        <f t="shared" si="3104"/>
        <v>#REF!</v>
      </c>
      <c r="AK939" s="60"/>
      <c r="AL939" s="65" t="e">
        <f t="shared" si="3043"/>
        <v>#REF!</v>
      </c>
      <c r="AM939" s="66" t="e">
        <f>AL939/AL871</f>
        <v>#REF!</v>
      </c>
      <c r="AN939" s="60" t="e">
        <f>D869&amp;D939</f>
        <v>#REF!</v>
      </c>
      <c r="AO939" s="65" t="e">
        <f t="shared" ref="AO939:AZ939" si="3105">((AO871*$G939*--(AND($BF939=0,$BG939=0))+$BF939+AO871*$BG939)*--(AO$3&gt;=$BH939))*(1+$BJ939*--(AO$3&gt;=$BK939))*--(IFERROR(MOD(MONTH(AO$3),$BI939),0)=0)</f>
        <v>#REF!</v>
      </c>
      <c r="AP939" s="65" t="e">
        <f t="shared" si="3105"/>
        <v>#REF!</v>
      </c>
      <c r="AQ939" s="65" t="e">
        <f t="shared" si="3105"/>
        <v>#REF!</v>
      </c>
      <c r="AR939" s="65" t="e">
        <f t="shared" si="3105"/>
        <v>#REF!</v>
      </c>
      <c r="AS939" s="65" t="e">
        <f t="shared" si="3105"/>
        <v>#REF!</v>
      </c>
      <c r="AT939" s="65" t="e">
        <f t="shared" si="3105"/>
        <v>#REF!</v>
      </c>
      <c r="AU939" s="65" t="e">
        <f t="shared" si="3105"/>
        <v>#REF!</v>
      </c>
      <c r="AV939" s="65" t="e">
        <f t="shared" si="3105"/>
        <v>#REF!</v>
      </c>
      <c r="AW939" s="65" t="e">
        <f t="shared" si="3105"/>
        <v>#REF!</v>
      </c>
      <c r="AX939" s="65" t="e">
        <f t="shared" si="3105"/>
        <v>#REF!</v>
      </c>
      <c r="AY939" s="65" t="e">
        <f t="shared" si="3105"/>
        <v>#REF!</v>
      </c>
      <c r="AZ939" s="65" t="e">
        <f t="shared" si="3105"/>
        <v>#REF!</v>
      </c>
      <c r="BA939" s="60"/>
      <c r="BB939" s="65" t="e">
        <f t="shared" si="3045"/>
        <v>#REF!</v>
      </c>
      <c r="BC939" s="66" t="e">
        <f>BB939/BB871</f>
        <v>#REF!</v>
      </c>
      <c r="BD939" s="60"/>
      <c r="BE939" s="66"/>
      <c r="BF939" s="105"/>
      <c r="BG939" s="105"/>
      <c r="BH939" s="107"/>
      <c r="BI939" s="107"/>
      <c r="BJ939" s="77"/>
      <c r="BK939" s="107"/>
      <c r="BL939" s="60"/>
      <c r="BM939" s="65" t="e">
        <f t="shared" ref="BM939:BX939" si="3106">((BM871*$G939*--(AND($BF939=0,$BG939=0))+$BF939+BM871*$BG939)*--(BM$3&gt;=$BH939))*(1+$BJ939*--(BM$3&gt;=$BK939))*--(IFERROR(MOD(MONTH(BM$3),$BI939),0)=0)</f>
        <v>#REF!</v>
      </c>
      <c r="BN939" s="65" t="e">
        <f t="shared" si="3106"/>
        <v>#REF!</v>
      </c>
      <c r="BO939" s="65" t="e">
        <f t="shared" si="3106"/>
        <v>#REF!</v>
      </c>
      <c r="BP939" s="65" t="e">
        <f t="shared" si="3106"/>
        <v>#REF!</v>
      </c>
      <c r="BQ939" s="65" t="e">
        <f t="shared" si="3106"/>
        <v>#REF!</v>
      </c>
      <c r="BR939" s="65" t="e">
        <f t="shared" si="3106"/>
        <v>#REF!</v>
      </c>
      <c r="BS939" s="65" t="e">
        <f t="shared" si="3106"/>
        <v>#REF!</v>
      </c>
      <c r="BT939" s="65" t="e">
        <f t="shared" si="3106"/>
        <v>#REF!</v>
      </c>
      <c r="BU939" s="65" t="e">
        <f t="shared" si="3106"/>
        <v>#REF!</v>
      </c>
      <c r="BV939" s="65" t="e">
        <f t="shared" si="3106"/>
        <v>#REF!</v>
      </c>
      <c r="BW939" s="65" t="e">
        <f t="shared" si="3106"/>
        <v>#REF!</v>
      </c>
      <c r="BX939" s="65" t="e">
        <f t="shared" si="3106"/>
        <v>#REF!</v>
      </c>
      <c r="BY939" s="60"/>
      <c r="BZ939" s="65" t="e">
        <f t="shared" si="3049"/>
        <v>#REF!</v>
      </c>
      <c r="CA939" s="66" t="e">
        <f>BZ939/BZ871</f>
        <v>#REF!</v>
      </c>
      <c r="CB939" s="60"/>
      <c r="CC939" s="65" t="e">
        <f t="shared" ref="CC939:CN939" si="3107">((CC871*$G939*--(AND($BF939=0,$BG939=0))+$BF939+CC871*$BG939)*--(CC$3&gt;=$BH939))*(1+$BJ939*--(CC$3&gt;=$BK939))*--(IFERROR(MOD(MONTH(CC$3),$BI939),0)=0)</f>
        <v>#REF!</v>
      </c>
      <c r="CD939" s="65" t="e">
        <f t="shared" si="3107"/>
        <v>#REF!</v>
      </c>
      <c r="CE939" s="65" t="e">
        <f t="shared" si="3107"/>
        <v>#REF!</v>
      </c>
      <c r="CF939" s="65" t="e">
        <f t="shared" si="3107"/>
        <v>#REF!</v>
      </c>
      <c r="CG939" s="65" t="e">
        <f t="shared" si="3107"/>
        <v>#REF!</v>
      </c>
      <c r="CH939" s="65" t="e">
        <f t="shared" si="3107"/>
        <v>#REF!</v>
      </c>
      <c r="CI939" s="65" t="e">
        <f t="shared" si="3107"/>
        <v>#REF!</v>
      </c>
      <c r="CJ939" s="65" t="e">
        <f t="shared" si="3107"/>
        <v>#REF!</v>
      </c>
      <c r="CK939" s="65" t="e">
        <f t="shared" si="3107"/>
        <v>#REF!</v>
      </c>
      <c r="CL939" s="65" t="e">
        <f t="shared" si="3107"/>
        <v>#REF!</v>
      </c>
      <c r="CM939" s="65" t="e">
        <f t="shared" si="3107"/>
        <v>#REF!</v>
      </c>
      <c r="CN939" s="65" t="e">
        <f t="shared" si="3107"/>
        <v>#REF!</v>
      </c>
      <c r="CO939" s="60"/>
      <c r="CP939" s="65" t="e">
        <f t="shared" si="3051"/>
        <v>#REF!</v>
      </c>
      <c r="CQ939" s="66" t="e">
        <f>CP939/CP871</f>
        <v>#REF!</v>
      </c>
    </row>
    <row r="940" spans="1:95" ht="10.5" customHeight="1" x14ac:dyDescent="0.25">
      <c r="A940" s="70" t="str">
        <f t="shared" si="3087"/>
        <v>DespesaCSLL</v>
      </c>
      <c r="B940" s="114" t="s">
        <v>53</v>
      </c>
      <c r="C940" s="75" t="s">
        <v>296</v>
      </c>
      <c r="D940" s="92" t="s">
        <v>169</v>
      </c>
      <c r="E940" s="92" t="e">
        <f>D869</f>
        <v>#REF!</v>
      </c>
      <c r="F940" s="60"/>
      <c r="G940" s="66">
        <v>0</v>
      </c>
      <c r="H940" s="60"/>
      <c r="I940" s="65">
        <v>0</v>
      </c>
      <c r="J940" s="65">
        <v>0</v>
      </c>
      <c r="K940" s="65">
        <v>0</v>
      </c>
      <c r="L940" s="65">
        <v>0</v>
      </c>
      <c r="M940" s="65">
        <v>0</v>
      </c>
      <c r="N940" s="65">
        <v>0</v>
      </c>
      <c r="O940" s="65">
        <v>0</v>
      </c>
      <c r="P940" s="65">
        <v>0</v>
      </c>
      <c r="Q940" s="65">
        <v>0</v>
      </c>
      <c r="R940" s="65">
        <v>0</v>
      </c>
      <c r="S940" s="65">
        <v>0</v>
      </c>
      <c r="T940" s="65">
        <v>0</v>
      </c>
      <c r="U940" s="60"/>
      <c r="V940" s="65">
        <f t="shared" si="3042"/>
        <v>0</v>
      </c>
      <c r="W940" s="66" t="e">
        <f>V940/V871</f>
        <v>#REF!</v>
      </c>
      <c r="X940" s="60"/>
      <c r="Y940" s="65" t="e">
        <f t="shared" ref="Y940:AJ940" si="3108">((Y871*$G940*--(AND($BF940=0,$BG940=0))+$BF940+Y871*$BG940)*--(Y$3&gt;=$BH940))*(1+$BJ940*--(Y$3&gt;=$BK940))*--(IFERROR(MOD(MONTH(Y$3),$BI940),0)=0)</f>
        <v>#REF!</v>
      </c>
      <c r="Z940" s="65" t="e">
        <f t="shared" si="3108"/>
        <v>#REF!</v>
      </c>
      <c r="AA940" s="65" t="e">
        <f t="shared" si="3108"/>
        <v>#REF!</v>
      </c>
      <c r="AB940" s="65" t="e">
        <f t="shared" si="3108"/>
        <v>#REF!</v>
      </c>
      <c r="AC940" s="65" t="e">
        <f t="shared" si="3108"/>
        <v>#REF!</v>
      </c>
      <c r="AD940" s="65" t="e">
        <f t="shared" si="3108"/>
        <v>#REF!</v>
      </c>
      <c r="AE940" s="65" t="e">
        <f t="shared" si="3108"/>
        <v>#REF!</v>
      </c>
      <c r="AF940" s="65" t="e">
        <f t="shared" si="3108"/>
        <v>#REF!</v>
      </c>
      <c r="AG940" s="65" t="e">
        <f t="shared" si="3108"/>
        <v>#REF!</v>
      </c>
      <c r="AH940" s="65" t="e">
        <f t="shared" si="3108"/>
        <v>#REF!</v>
      </c>
      <c r="AI940" s="65" t="e">
        <f t="shared" si="3108"/>
        <v>#REF!</v>
      </c>
      <c r="AJ940" s="65" t="e">
        <f t="shared" si="3108"/>
        <v>#REF!</v>
      </c>
      <c r="AK940" s="60"/>
      <c r="AL940" s="65" t="e">
        <f t="shared" si="3043"/>
        <v>#REF!</v>
      </c>
      <c r="AM940" s="66" t="e">
        <f>AL940/AL871</f>
        <v>#REF!</v>
      </c>
      <c r="AN940" s="60" t="e">
        <f>D869&amp;D940</f>
        <v>#REF!</v>
      </c>
      <c r="AO940" s="65" t="e">
        <f t="shared" ref="AO940:AZ940" si="3109">((AO871*$G940*--(AND($BF940=0,$BG940=0))+$BF940+AO871*$BG940)*--(AO$3&gt;=$BH940))*(1+$BJ940*--(AO$3&gt;=$BK940))*--(IFERROR(MOD(MONTH(AO$3),$BI940),0)=0)</f>
        <v>#REF!</v>
      </c>
      <c r="AP940" s="65" t="e">
        <f t="shared" si="3109"/>
        <v>#REF!</v>
      </c>
      <c r="AQ940" s="65" t="e">
        <f t="shared" si="3109"/>
        <v>#REF!</v>
      </c>
      <c r="AR940" s="65" t="e">
        <f t="shared" si="3109"/>
        <v>#REF!</v>
      </c>
      <c r="AS940" s="65" t="e">
        <f t="shared" si="3109"/>
        <v>#REF!</v>
      </c>
      <c r="AT940" s="65" t="e">
        <f t="shared" si="3109"/>
        <v>#REF!</v>
      </c>
      <c r="AU940" s="65" t="e">
        <f t="shared" si="3109"/>
        <v>#REF!</v>
      </c>
      <c r="AV940" s="65" t="e">
        <f t="shared" si="3109"/>
        <v>#REF!</v>
      </c>
      <c r="AW940" s="65" t="e">
        <f t="shared" si="3109"/>
        <v>#REF!</v>
      </c>
      <c r="AX940" s="65" t="e">
        <f t="shared" si="3109"/>
        <v>#REF!</v>
      </c>
      <c r="AY940" s="65" t="e">
        <f t="shared" si="3109"/>
        <v>#REF!</v>
      </c>
      <c r="AZ940" s="65" t="e">
        <f t="shared" si="3109"/>
        <v>#REF!</v>
      </c>
      <c r="BA940" s="60"/>
      <c r="BB940" s="65" t="e">
        <f t="shared" si="3045"/>
        <v>#REF!</v>
      </c>
      <c r="BC940" s="66" t="e">
        <f>BB940/BB871</f>
        <v>#REF!</v>
      </c>
      <c r="BD940" s="60"/>
      <c r="BE940" s="66"/>
      <c r="BF940" s="105"/>
      <c r="BG940" s="77"/>
      <c r="BH940" s="107"/>
      <c r="BI940" s="107"/>
      <c r="BJ940" s="77"/>
      <c r="BK940" s="107"/>
      <c r="BL940" s="60"/>
      <c r="BM940" s="65" t="e">
        <f t="shared" ref="BM940:BX940" si="3110">((BM871*$G940*--(AND($BF940=0,$BG940=0))+$BF940+BM871*$BG940)*--(BM$3&gt;=$BH940))*(1+$BJ940*--(BM$3&gt;=$BK940))*--(IFERROR(MOD(MONTH(BM$3),$BI940),0)=0)</f>
        <v>#REF!</v>
      </c>
      <c r="BN940" s="65" t="e">
        <f t="shared" si="3110"/>
        <v>#REF!</v>
      </c>
      <c r="BO940" s="65" t="e">
        <f t="shared" si="3110"/>
        <v>#REF!</v>
      </c>
      <c r="BP940" s="65" t="e">
        <f t="shared" si="3110"/>
        <v>#REF!</v>
      </c>
      <c r="BQ940" s="65" t="e">
        <f t="shared" si="3110"/>
        <v>#REF!</v>
      </c>
      <c r="BR940" s="65" t="e">
        <f t="shared" si="3110"/>
        <v>#REF!</v>
      </c>
      <c r="BS940" s="65" t="e">
        <f t="shared" si="3110"/>
        <v>#REF!</v>
      </c>
      <c r="BT940" s="65" t="e">
        <f t="shared" si="3110"/>
        <v>#REF!</v>
      </c>
      <c r="BU940" s="65" t="e">
        <f t="shared" si="3110"/>
        <v>#REF!</v>
      </c>
      <c r="BV940" s="65" t="e">
        <f t="shared" si="3110"/>
        <v>#REF!</v>
      </c>
      <c r="BW940" s="65" t="e">
        <f t="shared" si="3110"/>
        <v>#REF!</v>
      </c>
      <c r="BX940" s="65" t="e">
        <f t="shared" si="3110"/>
        <v>#REF!</v>
      </c>
      <c r="BY940" s="60"/>
      <c r="BZ940" s="65" t="e">
        <f t="shared" si="3049"/>
        <v>#REF!</v>
      </c>
      <c r="CA940" s="66" t="e">
        <f>BZ940/BZ871</f>
        <v>#REF!</v>
      </c>
      <c r="CB940" s="60"/>
      <c r="CC940" s="65" t="e">
        <f t="shared" ref="CC940:CN940" si="3111">((CC871*$G940*--(AND($BF940=0,$BG940=0))+$BF940+CC871*$BG940)*--(CC$3&gt;=$BH940))*(1+$BJ940*--(CC$3&gt;=$BK940))*--(IFERROR(MOD(MONTH(CC$3),$BI940),0)=0)</f>
        <v>#REF!</v>
      </c>
      <c r="CD940" s="65" t="e">
        <f t="shared" si="3111"/>
        <v>#REF!</v>
      </c>
      <c r="CE940" s="65" t="e">
        <f t="shared" si="3111"/>
        <v>#REF!</v>
      </c>
      <c r="CF940" s="65" t="e">
        <f t="shared" si="3111"/>
        <v>#REF!</v>
      </c>
      <c r="CG940" s="65" t="e">
        <f t="shared" si="3111"/>
        <v>#REF!</v>
      </c>
      <c r="CH940" s="65" t="e">
        <f t="shared" si="3111"/>
        <v>#REF!</v>
      </c>
      <c r="CI940" s="65" t="e">
        <f t="shared" si="3111"/>
        <v>#REF!</v>
      </c>
      <c r="CJ940" s="65" t="e">
        <f t="shared" si="3111"/>
        <v>#REF!</v>
      </c>
      <c r="CK940" s="65" t="e">
        <f t="shared" si="3111"/>
        <v>#REF!</v>
      </c>
      <c r="CL940" s="65" t="e">
        <f t="shared" si="3111"/>
        <v>#REF!</v>
      </c>
      <c r="CM940" s="65" t="e">
        <f t="shared" si="3111"/>
        <v>#REF!</v>
      </c>
      <c r="CN940" s="65" t="e">
        <f t="shared" si="3111"/>
        <v>#REF!</v>
      </c>
      <c r="CO940" s="60"/>
      <c r="CP940" s="65" t="e">
        <f t="shared" si="3051"/>
        <v>#REF!</v>
      </c>
      <c r="CQ940" s="66" t="e">
        <f>CP940/CP871</f>
        <v>#REF!</v>
      </c>
    </row>
    <row r="941" spans="1:95" ht="10.5" customHeight="1" x14ac:dyDescent="0.25">
      <c r="A941" s="70" t="str">
        <f t="shared" si="3087"/>
        <v>DespesaEmpréstimos</v>
      </c>
      <c r="B941" s="114" t="s">
        <v>53</v>
      </c>
      <c r="C941" s="70" t="s">
        <v>297</v>
      </c>
      <c r="D941" s="92" t="s">
        <v>170</v>
      </c>
      <c r="E941" s="92" t="e">
        <f>D869</f>
        <v>#REF!</v>
      </c>
      <c r="F941" s="60"/>
      <c r="G941" s="66">
        <v>0</v>
      </c>
      <c r="H941" s="60"/>
      <c r="I941" s="65">
        <v>0</v>
      </c>
      <c r="J941" s="65">
        <v>0</v>
      </c>
      <c r="K941" s="65">
        <v>0</v>
      </c>
      <c r="L941" s="65">
        <v>0</v>
      </c>
      <c r="M941" s="65">
        <v>0</v>
      </c>
      <c r="N941" s="65">
        <v>0</v>
      </c>
      <c r="O941" s="65">
        <v>0</v>
      </c>
      <c r="P941" s="65">
        <v>0</v>
      </c>
      <c r="Q941" s="65">
        <v>0</v>
      </c>
      <c r="R941" s="65">
        <v>0</v>
      </c>
      <c r="S941" s="65">
        <v>0</v>
      </c>
      <c r="T941" s="65">
        <v>0</v>
      </c>
      <c r="U941" s="60"/>
      <c r="V941" s="65">
        <f t="shared" si="3042"/>
        <v>0</v>
      </c>
      <c r="W941" s="66" t="e">
        <f>V941/V871</f>
        <v>#REF!</v>
      </c>
      <c r="X941" s="60"/>
      <c r="Y941" s="65" t="e">
        <f t="shared" ref="Y941:AJ941" si="3112">((Y871*$G941*--(AND($BF941=0,$BG941=0))+$BF941+Y871*$BG941)*--(Y$3&gt;=$BH941))*(1+$BJ941*--(Y$3&gt;=$BK941))*--(IFERROR(MOD(MONTH(Y$3),$BI941),0)=0)</f>
        <v>#REF!</v>
      </c>
      <c r="Z941" s="65" t="e">
        <f t="shared" si="3112"/>
        <v>#REF!</v>
      </c>
      <c r="AA941" s="65" t="e">
        <f t="shared" si="3112"/>
        <v>#REF!</v>
      </c>
      <c r="AB941" s="65" t="e">
        <f t="shared" si="3112"/>
        <v>#REF!</v>
      </c>
      <c r="AC941" s="65" t="e">
        <f t="shared" si="3112"/>
        <v>#REF!</v>
      </c>
      <c r="AD941" s="65" t="e">
        <f t="shared" si="3112"/>
        <v>#REF!</v>
      </c>
      <c r="AE941" s="65" t="e">
        <f t="shared" si="3112"/>
        <v>#REF!</v>
      </c>
      <c r="AF941" s="65" t="e">
        <f t="shared" si="3112"/>
        <v>#REF!</v>
      </c>
      <c r="AG941" s="65" t="e">
        <f t="shared" si="3112"/>
        <v>#REF!</v>
      </c>
      <c r="AH941" s="65" t="e">
        <f t="shared" si="3112"/>
        <v>#REF!</v>
      </c>
      <c r="AI941" s="65" t="e">
        <f t="shared" si="3112"/>
        <v>#REF!</v>
      </c>
      <c r="AJ941" s="65" t="e">
        <f t="shared" si="3112"/>
        <v>#REF!</v>
      </c>
      <c r="AK941" s="60"/>
      <c r="AL941" s="65" t="e">
        <f t="shared" si="3043"/>
        <v>#REF!</v>
      </c>
      <c r="AM941" s="66" t="e">
        <f>AL941/AL871</f>
        <v>#REF!</v>
      </c>
      <c r="AN941" s="60" t="e">
        <f>D869&amp;D941</f>
        <v>#REF!</v>
      </c>
      <c r="AO941" s="65" t="e">
        <f t="shared" ref="AO941:AZ941" si="3113">((AO871*$G941*--(AND($BF941=0,$BG941=0))+$BF941+AO871*$BG941)*--(AO$3&gt;=$BH941))*(1+$BJ941*--(AO$3&gt;=$BK941))*--(IFERROR(MOD(MONTH(AO$3),$BI941),0)=0)</f>
        <v>#REF!</v>
      </c>
      <c r="AP941" s="65" t="e">
        <f t="shared" si="3113"/>
        <v>#REF!</v>
      </c>
      <c r="AQ941" s="65" t="e">
        <f t="shared" si="3113"/>
        <v>#REF!</v>
      </c>
      <c r="AR941" s="65" t="e">
        <f t="shared" si="3113"/>
        <v>#REF!</v>
      </c>
      <c r="AS941" s="65" t="e">
        <f t="shared" si="3113"/>
        <v>#REF!</v>
      </c>
      <c r="AT941" s="65" t="e">
        <f t="shared" si="3113"/>
        <v>#REF!</v>
      </c>
      <c r="AU941" s="65" t="e">
        <f t="shared" si="3113"/>
        <v>#REF!</v>
      </c>
      <c r="AV941" s="65" t="e">
        <f t="shared" si="3113"/>
        <v>#REF!</v>
      </c>
      <c r="AW941" s="65" t="e">
        <f t="shared" si="3113"/>
        <v>#REF!</v>
      </c>
      <c r="AX941" s="65" t="e">
        <f t="shared" si="3113"/>
        <v>#REF!</v>
      </c>
      <c r="AY941" s="65" t="e">
        <f t="shared" si="3113"/>
        <v>#REF!</v>
      </c>
      <c r="AZ941" s="65" t="e">
        <f t="shared" si="3113"/>
        <v>#REF!</v>
      </c>
      <c r="BA941" s="60"/>
      <c r="BB941" s="65" t="e">
        <f t="shared" si="3045"/>
        <v>#REF!</v>
      </c>
      <c r="BC941" s="66" t="e">
        <f>BB941/BB871</f>
        <v>#REF!</v>
      </c>
      <c r="BD941" s="60"/>
      <c r="BE941" s="65"/>
      <c r="BF941" s="105"/>
      <c r="BG941" s="105"/>
      <c r="BH941" s="107"/>
      <c r="BI941" s="107"/>
      <c r="BJ941" s="77"/>
      <c r="BK941" s="107"/>
      <c r="BL941" s="60"/>
      <c r="BM941" s="65" t="e">
        <f t="shared" ref="BM941:BX941" si="3114">((BM871*$G941*--(AND($BF941=0,$BG941=0))+$BF941+BM871*$BG941)*--(BM$3&gt;=$BH941))*(1+$BJ941*--(BM$3&gt;=$BK941))*--(IFERROR(MOD(MONTH(BM$3),$BI941),0)=0)</f>
        <v>#REF!</v>
      </c>
      <c r="BN941" s="65" t="e">
        <f t="shared" si="3114"/>
        <v>#REF!</v>
      </c>
      <c r="BO941" s="65" t="e">
        <f t="shared" si="3114"/>
        <v>#REF!</v>
      </c>
      <c r="BP941" s="65" t="e">
        <f t="shared" si="3114"/>
        <v>#REF!</v>
      </c>
      <c r="BQ941" s="65" t="e">
        <f t="shared" si="3114"/>
        <v>#REF!</v>
      </c>
      <c r="BR941" s="65" t="e">
        <f t="shared" si="3114"/>
        <v>#REF!</v>
      </c>
      <c r="BS941" s="65" t="e">
        <f t="shared" si="3114"/>
        <v>#REF!</v>
      </c>
      <c r="BT941" s="65" t="e">
        <f t="shared" si="3114"/>
        <v>#REF!</v>
      </c>
      <c r="BU941" s="65" t="e">
        <f t="shared" si="3114"/>
        <v>#REF!</v>
      </c>
      <c r="BV941" s="65" t="e">
        <f t="shared" si="3114"/>
        <v>#REF!</v>
      </c>
      <c r="BW941" s="65" t="e">
        <f t="shared" si="3114"/>
        <v>#REF!</v>
      </c>
      <c r="BX941" s="65" t="e">
        <f t="shared" si="3114"/>
        <v>#REF!</v>
      </c>
      <c r="BY941" s="60"/>
      <c r="BZ941" s="65" t="e">
        <f t="shared" si="3049"/>
        <v>#REF!</v>
      </c>
      <c r="CA941" s="66" t="e">
        <f>BZ941/BZ871</f>
        <v>#REF!</v>
      </c>
      <c r="CB941" s="60"/>
      <c r="CC941" s="65" t="e">
        <f t="shared" ref="CC941:CN941" si="3115">((CC871*$G941*--(AND($BF941=0,$BG941=0))+$BF941+CC871*$BG941)*--(CC$3&gt;=$BH941))*(1+$BJ941*--(CC$3&gt;=$BK941))*--(IFERROR(MOD(MONTH(CC$3),$BI941),0)=0)</f>
        <v>#REF!</v>
      </c>
      <c r="CD941" s="65" t="e">
        <f t="shared" si="3115"/>
        <v>#REF!</v>
      </c>
      <c r="CE941" s="65" t="e">
        <f t="shared" si="3115"/>
        <v>#REF!</v>
      </c>
      <c r="CF941" s="65" t="e">
        <f t="shared" si="3115"/>
        <v>#REF!</v>
      </c>
      <c r="CG941" s="65" t="e">
        <f t="shared" si="3115"/>
        <v>#REF!</v>
      </c>
      <c r="CH941" s="65" t="e">
        <f t="shared" si="3115"/>
        <v>#REF!</v>
      </c>
      <c r="CI941" s="65" t="e">
        <f t="shared" si="3115"/>
        <v>#REF!</v>
      </c>
      <c r="CJ941" s="65" t="e">
        <f t="shared" si="3115"/>
        <v>#REF!</v>
      </c>
      <c r="CK941" s="65" t="e">
        <f t="shared" si="3115"/>
        <v>#REF!</v>
      </c>
      <c r="CL941" s="65" t="e">
        <f t="shared" si="3115"/>
        <v>#REF!</v>
      </c>
      <c r="CM941" s="65" t="e">
        <f t="shared" si="3115"/>
        <v>#REF!</v>
      </c>
      <c r="CN941" s="65" t="e">
        <f t="shared" si="3115"/>
        <v>#REF!</v>
      </c>
      <c r="CO941" s="60"/>
      <c r="CP941" s="65" t="e">
        <f t="shared" si="3051"/>
        <v>#REF!</v>
      </c>
      <c r="CQ941" s="66" t="e">
        <f>CP941/CP871</f>
        <v>#REF!</v>
      </c>
    </row>
    <row r="942" spans="1:95" ht="10.5" customHeight="1" x14ac:dyDescent="0.25">
      <c r="A942" s="70" t="str">
        <f t="shared" si="3087"/>
        <v>DespesaCAPEX</v>
      </c>
      <c r="B942" s="114" t="s">
        <v>53</v>
      </c>
      <c r="C942" s="70" t="s">
        <v>298</v>
      </c>
      <c r="D942" s="92" t="s">
        <v>171</v>
      </c>
      <c r="E942" s="92" t="e">
        <f>D869</f>
        <v>#REF!</v>
      </c>
      <c r="F942" s="60"/>
      <c r="G942" s="66">
        <v>0</v>
      </c>
      <c r="H942" s="60"/>
      <c r="I942" s="93">
        <v>0</v>
      </c>
      <c r="J942" s="93">
        <v>0</v>
      </c>
      <c r="K942" s="93">
        <v>0</v>
      </c>
      <c r="L942" s="93">
        <v>0</v>
      </c>
      <c r="M942" s="93">
        <v>0</v>
      </c>
      <c r="N942" s="93">
        <v>0</v>
      </c>
      <c r="O942" s="93">
        <v>0</v>
      </c>
      <c r="P942" s="93">
        <v>0</v>
      </c>
      <c r="Q942" s="93">
        <v>0</v>
      </c>
      <c r="R942" s="93">
        <v>0</v>
      </c>
      <c r="S942" s="93">
        <v>0</v>
      </c>
      <c r="T942" s="93">
        <v>0</v>
      </c>
      <c r="U942" s="60"/>
      <c r="V942" s="65">
        <f t="shared" si="3042"/>
        <v>0</v>
      </c>
      <c r="W942" s="66" t="e">
        <f>V942/V871</f>
        <v>#REF!</v>
      </c>
      <c r="X942" s="60"/>
      <c r="Y942" s="93">
        <f t="shared" ref="Y942:AJ942" si="3116">SUM(Y943:Y945)</f>
        <v>0</v>
      </c>
      <c r="Z942" s="93">
        <f t="shared" si="3116"/>
        <v>0</v>
      </c>
      <c r="AA942" s="93">
        <f t="shared" si="3116"/>
        <v>0</v>
      </c>
      <c r="AB942" s="93">
        <f t="shared" si="3116"/>
        <v>0</v>
      </c>
      <c r="AC942" s="93">
        <f t="shared" si="3116"/>
        <v>0</v>
      </c>
      <c r="AD942" s="93">
        <f t="shared" si="3116"/>
        <v>0</v>
      </c>
      <c r="AE942" s="93">
        <f t="shared" si="3116"/>
        <v>0</v>
      </c>
      <c r="AF942" s="93">
        <f t="shared" si="3116"/>
        <v>0</v>
      </c>
      <c r="AG942" s="93" t="e">
        <f t="shared" si="3116"/>
        <v>#REF!</v>
      </c>
      <c r="AH942" s="93" t="e">
        <f t="shared" si="3116"/>
        <v>#REF!</v>
      </c>
      <c r="AI942" s="93" t="e">
        <f t="shared" si="3116"/>
        <v>#REF!</v>
      </c>
      <c r="AJ942" s="93" t="e">
        <f t="shared" si="3116"/>
        <v>#REF!</v>
      </c>
      <c r="AK942" s="60"/>
      <c r="AL942" s="65" t="e">
        <f t="shared" si="3043"/>
        <v>#REF!</v>
      </c>
      <c r="AM942" s="66" t="e">
        <f>AL942/AL871</f>
        <v>#REF!</v>
      </c>
      <c r="AN942" s="60" t="e">
        <f>D869&amp;D942</f>
        <v>#REF!</v>
      </c>
      <c r="AO942" s="93" t="e">
        <f t="shared" ref="AO942:AZ942" si="3117">SUM(AO943:AO945)</f>
        <v>#REF!</v>
      </c>
      <c r="AP942" s="93" t="e">
        <f t="shared" si="3117"/>
        <v>#REF!</v>
      </c>
      <c r="AQ942" s="93" t="e">
        <f t="shared" si="3117"/>
        <v>#REF!</v>
      </c>
      <c r="AR942" s="93" t="e">
        <f t="shared" si="3117"/>
        <v>#REF!</v>
      </c>
      <c r="AS942" s="93" t="e">
        <f t="shared" si="3117"/>
        <v>#REF!</v>
      </c>
      <c r="AT942" s="93" t="e">
        <f t="shared" si="3117"/>
        <v>#REF!</v>
      </c>
      <c r="AU942" s="93" t="e">
        <f t="shared" si="3117"/>
        <v>#REF!</v>
      </c>
      <c r="AV942" s="93" t="e">
        <f t="shared" si="3117"/>
        <v>#REF!</v>
      </c>
      <c r="AW942" s="93" t="e">
        <f t="shared" si="3117"/>
        <v>#REF!</v>
      </c>
      <c r="AX942" s="93" t="e">
        <f t="shared" si="3117"/>
        <v>#REF!</v>
      </c>
      <c r="AY942" s="93" t="e">
        <f t="shared" si="3117"/>
        <v>#REF!</v>
      </c>
      <c r="AZ942" s="93" t="e">
        <f t="shared" si="3117"/>
        <v>#REF!</v>
      </c>
      <c r="BA942" s="60"/>
      <c r="BB942" s="65" t="e">
        <f t="shared" si="3045"/>
        <v>#REF!</v>
      </c>
      <c r="BC942" s="66" t="e">
        <f>BB942/BB871</f>
        <v>#REF!</v>
      </c>
      <c r="BD942" s="60"/>
      <c r="BE942" s="65"/>
      <c r="BF942" s="105"/>
      <c r="BG942" s="105"/>
      <c r="BH942" s="107"/>
      <c r="BI942" s="107"/>
      <c r="BJ942" s="77"/>
      <c r="BK942" s="107"/>
      <c r="BL942" s="60"/>
      <c r="BM942" s="93" t="e">
        <f t="shared" ref="BM942:BX942" si="3118">SUM(BM943:BM945)</f>
        <v>#REF!</v>
      </c>
      <c r="BN942" s="93" t="e">
        <f t="shared" si="3118"/>
        <v>#REF!</v>
      </c>
      <c r="BO942" s="93" t="e">
        <f t="shared" si="3118"/>
        <v>#REF!</v>
      </c>
      <c r="BP942" s="93" t="e">
        <f t="shared" si="3118"/>
        <v>#REF!</v>
      </c>
      <c r="BQ942" s="93" t="e">
        <f t="shared" si="3118"/>
        <v>#REF!</v>
      </c>
      <c r="BR942" s="93" t="e">
        <f t="shared" si="3118"/>
        <v>#REF!</v>
      </c>
      <c r="BS942" s="93" t="e">
        <f t="shared" si="3118"/>
        <v>#REF!</v>
      </c>
      <c r="BT942" s="93" t="e">
        <f t="shared" si="3118"/>
        <v>#REF!</v>
      </c>
      <c r="BU942" s="93" t="e">
        <f t="shared" si="3118"/>
        <v>#REF!</v>
      </c>
      <c r="BV942" s="93" t="e">
        <f t="shared" si="3118"/>
        <v>#REF!</v>
      </c>
      <c r="BW942" s="93" t="e">
        <f t="shared" si="3118"/>
        <v>#REF!</v>
      </c>
      <c r="BX942" s="93" t="e">
        <f t="shared" si="3118"/>
        <v>#REF!</v>
      </c>
      <c r="BY942" s="60"/>
      <c r="BZ942" s="65" t="e">
        <f t="shared" si="3049"/>
        <v>#REF!</v>
      </c>
      <c r="CA942" s="66" t="e">
        <f>BZ942/BZ871</f>
        <v>#REF!</v>
      </c>
      <c r="CB942" s="60"/>
      <c r="CC942" s="93" t="e">
        <f t="shared" ref="CC942:CN942" si="3119">SUM(CC943:CC945)</f>
        <v>#REF!</v>
      </c>
      <c r="CD942" s="93" t="e">
        <f t="shared" si="3119"/>
        <v>#REF!</v>
      </c>
      <c r="CE942" s="93" t="e">
        <f t="shared" si="3119"/>
        <v>#REF!</v>
      </c>
      <c r="CF942" s="93" t="e">
        <f t="shared" si="3119"/>
        <v>#REF!</v>
      </c>
      <c r="CG942" s="93" t="e">
        <f t="shared" si="3119"/>
        <v>#REF!</v>
      </c>
      <c r="CH942" s="93" t="e">
        <f t="shared" si="3119"/>
        <v>#REF!</v>
      </c>
      <c r="CI942" s="93" t="e">
        <f t="shared" si="3119"/>
        <v>#REF!</v>
      </c>
      <c r="CJ942" s="93" t="e">
        <f t="shared" si="3119"/>
        <v>#REF!</v>
      </c>
      <c r="CK942" s="93" t="e">
        <f t="shared" si="3119"/>
        <v>#REF!</v>
      </c>
      <c r="CL942" s="93" t="e">
        <f t="shared" si="3119"/>
        <v>#REF!</v>
      </c>
      <c r="CM942" s="93" t="e">
        <f t="shared" si="3119"/>
        <v>#REF!</v>
      </c>
      <c r="CN942" s="93" t="e">
        <f t="shared" si="3119"/>
        <v>#REF!</v>
      </c>
      <c r="CO942" s="60"/>
      <c r="CP942" s="65" t="e">
        <f t="shared" si="3051"/>
        <v>#REF!</v>
      </c>
      <c r="CQ942" s="66" t="e">
        <f>CP942/CP871</f>
        <v>#REF!</v>
      </c>
    </row>
    <row r="943" spans="1:95" ht="10.5" customHeight="1" outlineLevel="1" x14ac:dyDescent="0.25">
      <c r="A943" s="70" t="str">
        <f t="shared" si="3087"/>
        <v>DespesaQuiosques e Lojas</v>
      </c>
      <c r="B943" s="114" t="s">
        <v>53</v>
      </c>
      <c r="C943" s="78"/>
      <c r="D943" s="79" t="s">
        <v>300</v>
      </c>
      <c r="E943" s="79" t="e">
        <f>D869</f>
        <v>#REF!</v>
      </c>
      <c r="F943" s="79"/>
      <c r="G943" s="85">
        <v>0</v>
      </c>
      <c r="H943" s="79"/>
      <c r="I943" s="94">
        <v>0</v>
      </c>
      <c r="J943" s="94">
        <v>0</v>
      </c>
      <c r="K943" s="94">
        <v>0</v>
      </c>
      <c r="L943" s="94">
        <v>0</v>
      </c>
      <c r="M943" s="94">
        <v>0</v>
      </c>
      <c r="N943" s="94">
        <v>0</v>
      </c>
      <c r="O943" s="94">
        <v>0</v>
      </c>
      <c r="P943" s="94">
        <v>0</v>
      </c>
      <c r="Q943" s="94">
        <v>0</v>
      </c>
      <c r="R943" s="94">
        <v>0</v>
      </c>
      <c r="S943" s="94">
        <v>0</v>
      </c>
      <c r="T943" s="94">
        <v>0</v>
      </c>
      <c r="U943" s="79"/>
      <c r="V943" s="80">
        <f t="shared" si="3042"/>
        <v>0</v>
      </c>
      <c r="W943" s="85" t="e">
        <f>V943/V871</f>
        <v>#REF!</v>
      </c>
      <c r="X943" s="60"/>
      <c r="Y943" s="94">
        <f t="array" ref="Y943">IFERROR(INDEX(#REF!,MATCH($A869&amp;$D943,#REF!,0),MATCH(Y$3,#REF!,0)),0)</f>
        <v>0</v>
      </c>
      <c r="Z943" s="94">
        <f t="array" ref="Z943">IFERROR(INDEX(#REF!,MATCH($A869&amp;$D943,#REF!,0),MATCH(Z$3,#REF!,0)),0)</f>
        <v>0</v>
      </c>
      <c r="AA943" s="94">
        <f t="array" ref="AA943">IFERROR(INDEX(#REF!,MATCH($A869&amp;$D943,#REF!,0),MATCH(AA$3,#REF!,0)),0)</f>
        <v>0</v>
      </c>
      <c r="AB943" s="94">
        <f t="array" ref="AB943">IFERROR(INDEX(#REF!,MATCH($A869&amp;$D943,#REF!,0),MATCH(AB$3,#REF!,0)),0)</f>
        <v>0</v>
      </c>
      <c r="AC943" s="94">
        <f t="array" ref="AC943">IFERROR(INDEX(#REF!,MATCH($A869&amp;$D943,#REF!,0),MATCH(AC$3,#REF!,0)),0)</f>
        <v>0</v>
      </c>
      <c r="AD943" s="94">
        <f t="array" ref="AD943">IFERROR(INDEX(#REF!,MATCH($A869&amp;$D943,#REF!,0),MATCH(AD$3,#REF!,0)),0)</f>
        <v>0</v>
      </c>
      <c r="AE943" s="94">
        <f t="array" ref="AE943">IFERROR(INDEX(#REF!,MATCH($A869&amp;$D943,#REF!,0),MATCH(AE$3,#REF!,0)),0)</f>
        <v>0</v>
      </c>
      <c r="AF943" s="94">
        <f t="array" ref="AF943">IFERROR(INDEX(#REF!,MATCH($A869&amp;$D943,#REF!,0),MATCH(AF$3,#REF!,0)),0)</f>
        <v>0</v>
      </c>
      <c r="AG943" s="94" t="e">
        <f>((AG871*$G943*--(AND($BF943=0,$BG943=0))+$BF943+AG871*$BG943)*--(AG$3&gt;=$BH943))*(1+$BJ943*--(AG$3&gt;=$BK943))*--(IFERROR(MOD(MONTH(AG$3),$BI943),0)=0)</f>
        <v>#REF!</v>
      </c>
      <c r="AH943" s="94" t="e">
        <f>((AH871*$G943*--(AND($BF943=0,$BG943=0))+$BF943+AH871*$BG943)*--(AH$3&gt;=$BH943))*(1+$BJ943*--(AH$3&gt;=$BK943))*--(IFERROR(MOD(MONTH(AH$3),$BI943),0)=0)</f>
        <v>#REF!</v>
      </c>
      <c r="AI943" s="94" t="e">
        <f>((AI871*$G943*--(AND($BF943=0,$BG943=0))+$BF943+AI871*$BG943)*--(AI$3&gt;=$BH943))*(1+$BJ943*--(AI$3&gt;=$BK943))*--(IFERROR(MOD(MONTH(AI$3),$BI943),0)=0)</f>
        <v>#REF!</v>
      </c>
      <c r="AJ943" s="94" t="e">
        <f>((AJ871*$G943*--(AND($BF943=0,$BG943=0))+$BF943+AJ871*$BG943)*--(AJ$3&gt;=$BH943))*(1+$BJ943*--(AJ$3&gt;=$BK943))*--(IFERROR(MOD(MONTH(AJ$3),$BI943),0)=0)</f>
        <v>#REF!</v>
      </c>
      <c r="AK943" s="79"/>
      <c r="AL943" s="80" t="e">
        <f t="shared" si="3043"/>
        <v>#REF!</v>
      </c>
      <c r="AM943" s="85" t="e">
        <f>AL943/AL871</f>
        <v>#REF!</v>
      </c>
      <c r="AN943" s="60" t="e">
        <f>D869&amp;D943</f>
        <v>#REF!</v>
      </c>
      <c r="AO943" s="94" t="e">
        <f t="shared" ref="AO943:AZ943" si="3120">$BF943*--(AO$3&gt;=$BH943)*(1+$BJ943*--(AO$3&gt;=$BK943))+$BG943*--(AO$3=EDATE($BH871,1))</f>
        <v>#REF!</v>
      </c>
      <c r="AP943" s="94" t="e">
        <f t="shared" si="3120"/>
        <v>#REF!</v>
      </c>
      <c r="AQ943" s="94" t="e">
        <f t="shared" si="3120"/>
        <v>#REF!</v>
      </c>
      <c r="AR943" s="94" t="e">
        <f t="shared" si="3120"/>
        <v>#REF!</v>
      </c>
      <c r="AS943" s="94" t="e">
        <f t="shared" si="3120"/>
        <v>#REF!</v>
      </c>
      <c r="AT943" s="94" t="e">
        <f t="shared" si="3120"/>
        <v>#REF!</v>
      </c>
      <c r="AU943" s="94" t="e">
        <f t="shared" si="3120"/>
        <v>#REF!</v>
      </c>
      <c r="AV943" s="94" t="e">
        <f t="shared" si="3120"/>
        <v>#REF!</v>
      </c>
      <c r="AW943" s="94" t="e">
        <f t="shared" si="3120"/>
        <v>#REF!</v>
      </c>
      <c r="AX943" s="94" t="e">
        <f t="shared" si="3120"/>
        <v>#REF!</v>
      </c>
      <c r="AY943" s="94" t="e">
        <f t="shared" si="3120"/>
        <v>#REF!</v>
      </c>
      <c r="AZ943" s="94" t="e">
        <f t="shared" si="3120"/>
        <v>#REF!</v>
      </c>
      <c r="BA943" s="79"/>
      <c r="BB943" s="80" t="e">
        <f t="shared" si="3045"/>
        <v>#REF!</v>
      </c>
      <c r="BC943" s="85" t="e">
        <f>BB943/BB871</f>
        <v>#REF!</v>
      </c>
      <c r="BD943" s="60"/>
      <c r="BE943" s="94" t="e">
        <f t="array" ref="BE943">INDEX(#REF!,MATCH($D869,#REF!,0),MATCH("Parcelamento "&amp;$D943,#REF!,0))</f>
        <v>#REF!</v>
      </c>
      <c r="BF943" s="115" t="e">
        <f t="array" ref="BF943">INDEX(#REF!,MATCH($D869,#REF!,0),MATCH("Parcela "&amp;$D943,#REF!,0))</f>
        <v>#REF!</v>
      </c>
      <c r="BG943" s="115" t="e">
        <f t="array" ref="BG943">INDEX(#REF!,MATCH($D869,#REF!,0),MATCH("DIFAL "&amp;$D943,#REF!,0))</f>
        <v>#REF!</v>
      </c>
      <c r="BH943" s="111" t="e">
        <f>EDATE(BH871,1)</f>
        <v>#REF!</v>
      </c>
      <c r="BI943" s="115"/>
      <c r="BJ943" s="112">
        <v>-1</v>
      </c>
      <c r="BK943" s="111" t="e">
        <f>EDATE(BH943,BE943)</f>
        <v>#REF!</v>
      </c>
      <c r="BL943" s="60"/>
      <c r="BM943" s="94" t="e">
        <f t="shared" ref="BM943:BX943" si="3121">$BF943*--(BM$3&gt;=$BH943)*(1+$BJ943*--(BM$3&gt;=$BK943))+$BG943*--(BM$3=EDATE($BH871,1))</f>
        <v>#REF!</v>
      </c>
      <c r="BN943" s="94" t="e">
        <f t="shared" si="3121"/>
        <v>#REF!</v>
      </c>
      <c r="BO943" s="94" t="e">
        <f t="shared" si="3121"/>
        <v>#REF!</v>
      </c>
      <c r="BP943" s="94" t="e">
        <f t="shared" si="3121"/>
        <v>#REF!</v>
      </c>
      <c r="BQ943" s="94" t="e">
        <f t="shared" si="3121"/>
        <v>#REF!</v>
      </c>
      <c r="BR943" s="94" t="e">
        <f t="shared" si="3121"/>
        <v>#REF!</v>
      </c>
      <c r="BS943" s="94" t="e">
        <f t="shared" si="3121"/>
        <v>#REF!</v>
      </c>
      <c r="BT943" s="94" t="e">
        <f t="shared" si="3121"/>
        <v>#REF!</v>
      </c>
      <c r="BU943" s="94" t="e">
        <f t="shared" si="3121"/>
        <v>#REF!</v>
      </c>
      <c r="BV943" s="94" t="e">
        <f t="shared" si="3121"/>
        <v>#REF!</v>
      </c>
      <c r="BW943" s="94" t="e">
        <f t="shared" si="3121"/>
        <v>#REF!</v>
      </c>
      <c r="BX943" s="94" t="e">
        <f t="shared" si="3121"/>
        <v>#REF!</v>
      </c>
      <c r="BY943" s="79"/>
      <c r="BZ943" s="80" t="e">
        <f t="shared" si="3049"/>
        <v>#REF!</v>
      </c>
      <c r="CA943" s="85" t="e">
        <f>BZ943/BZ871</f>
        <v>#REF!</v>
      </c>
      <c r="CB943" s="60"/>
      <c r="CC943" s="94" t="e">
        <f t="shared" ref="CC943:CN943" si="3122">$BF943*--(CC$3&gt;=$BH943)*(1+$BJ943*--(CC$3&gt;=$BK943))+$BG943*--(CC$3=EDATE($BH871,1))</f>
        <v>#REF!</v>
      </c>
      <c r="CD943" s="94" t="e">
        <f t="shared" si="3122"/>
        <v>#REF!</v>
      </c>
      <c r="CE943" s="94" t="e">
        <f t="shared" si="3122"/>
        <v>#REF!</v>
      </c>
      <c r="CF943" s="94" t="e">
        <f t="shared" si="3122"/>
        <v>#REF!</v>
      </c>
      <c r="CG943" s="94" t="e">
        <f t="shared" si="3122"/>
        <v>#REF!</v>
      </c>
      <c r="CH943" s="94" t="e">
        <f t="shared" si="3122"/>
        <v>#REF!</v>
      </c>
      <c r="CI943" s="94" t="e">
        <f t="shared" si="3122"/>
        <v>#REF!</v>
      </c>
      <c r="CJ943" s="94" t="e">
        <f t="shared" si="3122"/>
        <v>#REF!</v>
      </c>
      <c r="CK943" s="94" t="e">
        <f t="shared" si="3122"/>
        <v>#REF!</v>
      </c>
      <c r="CL943" s="94" t="e">
        <f t="shared" si="3122"/>
        <v>#REF!</v>
      </c>
      <c r="CM943" s="94" t="e">
        <f t="shared" si="3122"/>
        <v>#REF!</v>
      </c>
      <c r="CN943" s="94" t="e">
        <f t="shared" si="3122"/>
        <v>#REF!</v>
      </c>
      <c r="CO943" s="79"/>
      <c r="CP943" s="80" t="e">
        <f t="shared" si="3051"/>
        <v>#REF!</v>
      </c>
      <c r="CQ943" s="85" t="e">
        <f>CP943/CP871</f>
        <v>#REF!</v>
      </c>
    </row>
    <row r="944" spans="1:95" ht="10.5" customHeight="1" outlineLevel="1" x14ac:dyDescent="0.25">
      <c r="A944" s="70" t="str">
        <f t="shared" si="3087"/>
        <v>DespesaMóveis e Utensílios</v>
      </c>
      <c r="B944" s="114" t="s">
        <v>53</v>
      </c>
      <c r="C944" s="78" t="s">
        <v>174</v>
      </c>
      <c r="D944" s="79" t="s">
        <v>174</v>
      </c>
      <c r="E944" s="79" t="e">
        <f>D869</f>
        <v>#REF!</v>
      </c>
      <c r="F944" s="79"/>
      <c r="G944" s="85">
        <v>0</v>
      </c>
      <c r="H944" s="79"/>
      <c r="I944" s="94">
        <v>0</v>
      </c>
      <c r="J944" s="94">
        <v>0</v>
      </c>
      <c r="K944" s="94">
        <v>0</v>
      </c>
      <c r="L944" s="94">
        <v>0</v>
      </c>
      <c r="M944" s="94">
        <v>0</v>
      </c>
      <c r="N944" s="94">
        <v>0</v>
      </c>
      <c r="O944" s="94">
        <v>0</v>
      </c>
      <c r="P944" s="94">
        <v>0</v>
      </c>
      <c r="Q944" s="94">
        <v>0</v>
      </c>
      <c r="R944" s="94">
        <v>0</v>
      </c>
      <c r="S944" s="94">
        <v>0</v>
      </c>
      <c r="T944" s="94">
        <v>0</v>
      </c>
      <c r="U944" s="79"/>
      <c r="V944" s="80">
        <f t="shared" si="3042"/>
        <v>0</v>
      </c>
      <c r="W944" s="85" t="e">
        <f>V944/V871</f>
        <v>#REF!</v>
      </c>
      <c r="X944" s="60"/>
      <c r="Y944" s="94">
        <f t="array" ref="Y944">IFERROR(INDEX(#REF!,MATCH($A869&amp;$D944,#REF!,0),MATCH(Y$3,#REF!,0)),0)</f>
        <v>0</v>
      </c>
      <c r="Z944" s="94">
        <f t="array" ref="Z944">IFERROR(INDEX(#REF!,MATCH($A869&amp;$D944,#REF!,0),MATCH(Z$3,#REF!,0)),0)</f>
        <v>0</v>
      </c>
      <c r="AA944" s="94">
        <f t="array" ref="AA944">IFERROR(INDEX(#REF!,MATCH($A869&amp;$D944,#REF!,0),MATCH(AA$3,#REF!,0)),0)</f>
        <v>0</v>
      </c>
      <c r="AB944" s="94">
        <f t="array" ref="AB944">IFERROR(INDEX(#REF!,MATCH($A869&amp;$D944,#REF!,0),MATCH(AB$3,#REF!,0)),0)</f>
        <v>0</v>
      </c>
      <c r="AC944" s="94">
        <f t="array" ref="AC944">IFERROR(INDEX(#REF!,MATCH($A869&amp;$D944,#REF!,0),MATCH(AC$3,#REF!,0)),0)</f>
        <v>0</v>
      </c>
      <c r="AD944" s="94">
        <f t="array" ref="AD944">IFERROR(INDEX(#REF!,MATCH($A869&amp;$D944,#REF!,0),MATCH(AD$3,#REF!,0)),0)</f>
        <v>0</v>
      </c>
      <c r="AE944" s="94">
        <f t="array" ref="AE944">IFERROR(INDEX(#REF!,MATCH($A869&amp;$D944,#REF!,0),MATCH(AE$3,#REF!,0)),0)</f>
        <v>0</v>
      </c>
      <c r="AF944" s="94">
        <f t="array" ref="AF944">IFERROR(INDEX(#REF!,MATCH($A869&amp;$D944,#REF!,0),MATCH(AF$3,#REF!,0)),0)</f>
        <v>0</v>
      </c>
      <c r="AG944" s="94" t="e">
        <f>((AG871*$G944*--(AND($BF944=0,$BG944=0))+$BF944+AG871*$BG944)*--(AG$3&gt;=$BH944))*(1+$BJ944*--(AG$3&gt;=$BK944))*--(IFERROR(MOD(MONTH(AG$3),$BI944),0)=0)</f>
        <v>#REF!</v>
      </c>
      <c r="AH944" s="94" t="e">
        <f>((AH871*$G944*--(AND($BF944=0,$BG944=0))+$BF944+AH871*$BG944)*--(AH$3&gt;=$BH944))*(1+$BJ944*--(AH$3&gt;=$BK944))*--(IFERROR(MOD(MONTH(AH$3),$BI944),0)=0)</f>
        <v>#REF!</v>
      </c>
      <c r="AI944" s="94" t="e">
        <f>((AI871*$G944*--(AND($BF944=0,$BG944=0))+$BF944+AI871*$BG944)*--(AI$3&gt;=$BH944))*(1+$BJ944*--(AI$3&gt;=$BK944))*--(IFERROR(MOD(MONTH(AI$3),$BI944),0)=0)</f>
        <v>#REF!</v>
      </c>
      <c r="AJ944" s="94" t="e">
        <f>((AJ871*$G944*--(AND($BF944=0,$BG944=0))+$BF944+AJ871*$BG944)*--(AJ$3&gt;=$BH944))*(1+$BJ944*--(AJ$3&gt;=$BK944))*--(IFERROR(MOD(MONTH(AJ$3),$BI944),0)=0)</f>
        <v>#REF!</v>
      </c>
      <c r="AK944" s="79"/>
      <c r="AL944" s="80" t="e">
        <f t="shared" si="3043"/>
        <v>#REF!</v>
      </c>
      <c r="AM944" s="85" t="e">
        <f>AL944/AL871</f>
        <v>#REF!</v>
      </c>
      <c r="AN944" s="60" t="e">
        <f>D869&amp;D944</f>
        <v>#REF!</v>
      </c>
      <c r="AO944" s="94" t="e">
        <f t="shared" ref="AO944:AZ944" si="3123">((AO871*$G944*--(AND($BF944=0,$BG944=0))+$BF944+AO871*$BG944)*--(AO$3&gt;=$BH944))*(1+$BJ944*--(AO$3&gt;=$BK944))*--(IFERROR(MOD(MONTH(AO$3),$BI944),0)=0)</f>
        <v>#REF!</v>
      </c>
      <c r="AP944" s="94" t="e">
        <f t="shared" si="3123"/>
        <v>#REF!</v>
      </c>
      <c r="AQ944" s="94" t="e">
        <f t="shared" si="3123"/>
        <v>#REF!</v>
      </c>
      <c r="AR944" s="94" t="e">
        <f t="shared" si="3123"/>
        <v>#REF!</v>
      </c>
      <c r="AS944" s="94" t="e">
        <f t="shared" si="3123"/>
        <v>#REF!</v>
      </c>
      <c r="AT944" s="94" t="e">
        <f t="shared" si="3123"/>
        <v>#REF!</v>
      </c>
      <c r="AU944" s="94" t="e">
        <f t="shared" si="3123"/>
        <v>#REF!</v>
      </c>
      <c r="AV944" s="94" t="e">
        <f t="shared" si="3123"/>
        <v>#REF!</v>
      </c>
      <c r="AW944" s="94" t="e">
        <f t="shared" si="3123"/>
        <v>#REF!</v>
      </c>
      <c r="AX944" s="94" t="e">
        <f t="shared" si="3123"/>
        <v>#REF!</v>
      </c>
      <c r="AY944" s="94" t="e">
        <f t="shared" si="3123"/>
        <v>#REF!</v>
      </c>
      <c r="AZ944" s="94" t="e">
        <f t="shared" si="3123"/>
        <v>#REF!</v>
      </c>
      <c r="BA944" s="79"/>
      <c r="BB944" s="80" t="e">
        <f t="shared" si="3045"/>
        <v>#REF!</v>
      </c>
      <c r="BC944" s="85" t="e">
        <f>BB944/BB871</f>
        <v>#REF!</v>
      </c>
      <c r="BD944" s="60"/>
      <c r="BE944" s="94"/>
      <c r="BF944" s="115" t="e">
        <f t="array" ref="BF944">INDEX(#REF!,MATCH($D869,#REF!,0),MATCH($D944,#REF!,0))</f>
        <v>#REF!</v>
      </c>
      <c r="BG944" s="115"/>
      <c r="BH944" s="111" t="e">
        <f>EDATE(BH871,1)</f>
        <v>#REF!</v>
      </c>
      <c r="BI944" s="115"/>
      <c r="BJ944" s="112">
        <v>-1</v>
      </c>
      <c r="BK944" s="111" t="e">
        <f>EDATE(BH944,1)</f>
        <v>#REF!</v>
      </c>
      <c r="BL944" s="60"/>
      <c r="BM944" s="94" t="e">
        <f t="shared" ref="BM944:BX944" si="3124">((BM871*$G944*--(AND($BF944=0,$BG944=0))+$BF944+BM871*$BG944)*--(BM$3&gt;=$BH944))*(1+$BJ944*--(BM$3&gt;=$BK944))*--(IFERROR(MOD(MONTH(BM$3),$BI944),0)=0)</f>
        <v>#REF!</v>
      </c>
      <c r="BN944" s="94" t="e">
        <f t="shared" si="3124"/>
        <v>#REF!</v>
      </c>
      <c r="BO944" s="94" t="e">
        <f t="shared" si="3124"/>
        <v>#REF!</v>
      </c>
      <c r="BP944" s="94" t="e">
        <f t="shared" si="3124"/>
        <v>#REF!</v>
      </c>
      <c r="BQ944" s="94" t="e">
        <f t="shared" si="3124"/>
        <v>#REF!</v>
      </c>
      <c r="BR944" s="94" t="e">
        <f t="shared" si="3124"/>
        <v>#REF!</v>
      </c>
      <c r="BS944" s="94" t="e">
        <f t="shared" si="3124"/>
        <v>#REF!</v>
      </c>
      <c r="BT944" s="94" t="e">
        <f t="shared" si="3124"/>
        <v>#REF!</v>
      </c>
      <c r="BU944" s="94" t="e">
        <f t="shared" si="3124"/>
        <v>#REF!</v>
      </c>
      <c r="BV944" s="94" t="e">
        <f t="shared" si="3124"/>
        <v>#REF!</v>
      </c>
      <c r="BW944" s="94" t="e">
        <f t="shared" si="3124"/>
        <v>#REF!</v>
      </c>
      <c r="BX944" s="94" t="e">
        <f t="shared" si="3124"/>
        <v>#REF!</v>
      </c>
      <c r="BY944" s="79"/>
      <c r="BZ944" s="80" t="e">
        <f t="shared" si="3049"/>
        <v>#REF!</v>
      </c>
      <c r="CA944" s="85" t="e">
        <f>BZ944/BZ871</f>
        <v>#REF!</v>
      </c>
      <c r="CB944" s="60"/>
      <c r="CC944" s="94" t="e">
        <f t="shared" ref="CC944:CN944" si="3125">((CC871*$G944*--(AND($BF944=0,$BG944=0))+$BF944+CC871*$BG944)*--(CC$3&gt;=$BH944))*(1+$BJ944*--(CC$3&gt;=$BK944))*--(IFERROR(MOD(MONTH(CC$3),$BI944),0)=0)</f>
        <v>#REF!</v>
      </c>
      <c r="CD944" s="94" t="e">
        <f t="shared" si="3125"/>
        <v>#REF!</v>
      </c>
      <c r="CE944" s="94" t="e">
        <f t="shared" si="3125"/>
        <v>#REF!</v>
      </c>
      <c r="CF944" s="94" t="e">
        <f t="shared" si="3125"/>
        <v>#REF!</v>
      </c>
      <c r="CG944" s="94" t="e">
        <f t="shared" si="3125"/>
        <v>#REF!</v>
      </c>
      <c r="CH944" s="94" t="e">
        <f t="shared" si="3125"/>
        <v>#REF!</v>
      </c>
      <c r="CI944" s="94" t="e">
        <f t="shared" si="3125"/>
        <v>#REF!</v>
      </c>
      <c r="CJ944" s="94" t="e">
        <f t="shared" si="3125"/>
        <v>#REF!</v>
      </c>
      <c r="CK944" s="94" t="e">
        <f t="shared" si="3125"/>
        <v>#REF!</v>
      </c>
      <c r="CL944" s="94" t="e">
        <f t="shared" si="3125"/>
        <v>#REF!</v>
      </c>
      <c r="CM944" s="94" t="e">
        <f t="shared" si="3125"/>
        <v>#REF!</v>
      </c>
      <c r="CN944" s="94" t="e">
        <f t="shared" si="3125"/>
        <v>#REF!</v>
      </c>
      <c r="CO944" s="79"/>
      <c r="CP944" s="80" t="e">
        <f t="shared" si="3051"/>
        <v>#REF!</v>
      </c>
      <c r="CQ944" s="85" t="e">
        <f>CP944/CP871</f>
        <v>#REF!</v>
      </c>
    </row>
    <row r="945" spans="1:95" ht="10.5" customHeight="1" outlineLevel="1" x14ac:dyDescent="0.25">
      <c r="A945" s="70" t="str">
        <f t="shared" si="3087"/>
        <v>DespesaEquipamentos e Software</v>
      </c>
      <c r="B945" s="114" t="s">
        <v>53</v>
      </c>
      <c r="C945" s="78" t="s">
        <v>299</v>
      </c>
      <c r="D945" s="79" t="s">
        <v>172</v>
      </c>
      <c r="E945" s="79" t="e">
        <f>D869</f>
        <v>#REF!</v>
      </c>
      <c r="F945" s="79"/>
      <c r="G945" s="85">
        <v>0</v>
      </c>
      <c r="H945" s="79"/>
      <c r="I945" s="94">
        <v>0</v>
      </c>
      <c r="J945" s="94">
        <v>0</v>
      </c>
      <c r="K945" s="94">
        <v>0</v>
      </c>
      <c r="L945" s="94">
        <v>0</v>
      </c>
      <c r="M945" s="94">
        <v>0</v>
      </c>
      <c r="N945" s="94">
        <v>0</v>
      </c>
      <c r="O945" s="94">
        <v>0</v>
      </c>
      <c r="P945" s="94">
        <v>0</v>
      </c>
      <c r="Q945" s="94">
        <v>0</v>
      </c>
      <c r="R945" s="94">
        <v>0</v>
      </c>
      <c r="S945" s="94">
        <v>0</v>
      </c>
      <c r="T945" s="94">
        <v>0</v>
      </c>
      <c r="U945" s="79"/>
      <c r="V945" s="80">
        <f t="shared" si="3042"/>
        <v>0</v>
      </c>
      <c r="W945" s="85" t="e">
        <f>V945/V871</f>
        <v>#REF!</v>
      </c>
      <c r="X945" s="60"/>
      <c r="Y945" s="94">
        <f t="array" ref="Y945">IFERROR(INDEX(#REF!,MATCH($A869&amp;$D945,#REF!,0),MATCH(Y$3,#REF!,0)),0)</f>
        <v>0</v>
      </c>
      <c r="Z945" s="94">
        <f t="array" ref="Z945">IFERROR(INDEX(#REF!,MATCH($A869&amp;$D945,#REF!,0),MATCH(Z$3,#REF!,0)),0)</f>
        <v>0</v>
      </c>
      <c r="AA945" s="94">
        <f t="array" ref="AA945">IFERROR(INDEX(#REF!,MATCH($A869&amp;$D945,#REF!,0),MATCH(AA$3,#REF!,0)),0)</f>
        <v>0</v>
      </c>
      <c r="AB945" s="94">
        <f t="array" ref="AB945">IFERROR(INDEX(#REF!,MATCH($A869&amp;$D945,#REF!,0),MATCH(AB$3,#REF!,0)),0)</f>
        <v>0</v>
      </c>
      <c r="AC945" s="94">
        <f t="array" ref="AC945">IFERROR(INDEX(#REF!,MATCH($A869&amp;$D945,#REF!,0),MATCH(AC$3,#REF!,0)),0)</f>
        <v>0</v>
      </c>
      <c r="AD945" s="94">
        <f t="array" ref="AD945">IFERROR(INDEX(#REF!,MATCH($A869&amp;$D945,#REF!,0),MATCH(AD$3,#REF!,0)),0)</f>
        <v>0</v>
      </c>
      <c r="AE945" s="94">
        <f t="array" ref="AE945">IFERROR(INDEX(#REF!,MATCH($A869&amp;$D945,#REF!,0),MATCH(AE$3,#REF!,0)),0)</f>
        <v>0</v>
      </c>
      <c r="AF945" s="94">
        <f t="array" ref="AF945">IFERROR(INDEX(#REF!,MATCH($A869&amp;$D945,#REF!,0),MATCH(AF$3,#REF!,0)),0)</f>
        <v>0</v>
      </c>
      <c r="AG945" s="94" t="e">
        <f>((AG871*$G945*--(AND($BF945=0,$BG945=0))+$BF945+AG871*$BG945)*--(AG$3&gt;=$BH945))*(1+$BJ945*--(AG$3&gt;=$BK945))*--(IFERROR(MOD(MONTH(AG$3),$BI945),0)=0)</f>
        <v>#REF!</v>
      </c>
      <c r="AH945" s="94" t="e">
        <f>((AH871*$G945*--(AND($BF945=0,$BG945=0))+$BF945+AH871*$BG945)*--(AH$3&gt;=$BH945))*(1+$BJ945*--(AH$3&gt;=$BK945))*--(IFERROR(MOD(MONTH(AH$3),$BI945),0)=0)</f>
        <v>#REF!</v>
      </c>
      <c r="AI945" s="94" t="e">
        <f>((AI871*$G945*--(AND($BF945=0,$BG945=0))+$BF945+AI871*$BG945)*--(AI$3&gt;=$BH945))*(1+$BJ945*--(AI$3&gt;=$BK945))*--(IFERROR(MOD(MONTH(AI$3),$BI945),0)=0)</f>
        <v>#REF!</v>
      </c>
      <c r="AJ945" s="94" t="e">
        <f>((AJ871*$G945*--(AND($BF945=0,$BG945=0))+$BF945+AJ871*$BG945)*--(AJ$3&gt;=$BH945))*(1+$BJ945*--(AJ$3&gt;=$BK945))*--(IFERROR(MOD(MONTH(AJ$3),$BI945),0)=0)</f>
        <v>#REF!</v>
      </c>
      <c r="AK945" s="79"/>
      <c r="AL945" s="80" t="e">
        <f t="shared" si="3043"/>
        <v>#REF!</v>
      </c>
      <c r="AM945" s="85" t="e">
        <f>AL945/AL871</f>
        <v>#REF!</v>
      </c>
      <c r="AN945" s="60" t="e">
        <f>D869&amp;D945</f>
        <v>#REF!</v>
      </c>
      <c r="AO945" s="94" t="e">
        <f t="shared" ref="AO945:AZ945" si="3126">((AO871*$G945*--(AND($BF945=0,$BG945=0))+$BF945+AO871*$BG945)*--(AO$3&gt;=$BH945))*(1+$BJ945*--(AO$3&gt;=$BK945))*--(IFERROR(MOD(MONTH(AO$3),$BI945),0)=0)</f>
        <v>#REF!</v>
      </c>
      <c r="AP945" s="94" t="e">
        <f t="shared" si="3126"/>
        <v>#REF!</v>
      </c>
      <c r="AQ945" s="94" t="e">
        <f t="shared" si="3126"/>
        <v>#REF!</v>
      </c>
      <c r="AR945" s="94" t="e">
        <f t="shared" si="3126"/>
        <v>#REF!</v>
      </c>
      <c r="AS945" s="94" t="e">
        <f t="shared" si="3126"/>
        <v>#REF!</v>
      </c>
      <c r="AT945" s="94" t="e">
        <f t="shared" si="3126"/>
        <v>#REF!</v>
      </c>
      <c r="AU945" s="94" t="e">
        <f t="shared" si="3126"/>
        <v>#REF!</v>
      </c>
      <c r="AV945" s="94" t="e">
        <f t="shared" si="3126"/>
        <v>#REF!</v>
      </c>
      <c r="AW945" s="94" t="e">
        <f t="shared" si="3126"/>
        <v>#REF!</v>
      </c>
      <c r="AX945" s="94" t="e">
        <f t="shared" si="3126"/>
        <v>#REF!</v>
      </c>
      <c r="AY945" s="94" t="e">
        <f t="shared" si="3126"/>
        <v>#REF!</v>
      </c>
      <c r="AZ945" s="94" t="e">
        <f t="shared" si="3126"/>
        <v>#REF!</v>
      </c>
      <c r="BA945" s="79"/>
      <c r="BB945" s="80" t="e">
        <f t="shared" si="3045"/>
        <v>#REF!</v>
      </c>
      <c r="BC945" s="85" t="e">
        <f>BB945/BB871</f>
        <v>#REF!</v>
      </c>
      <c r="BD945" s="60"/>
      <c r="BE945" s="94">
        <f t="array" ref="BE945">INDEX($BE$4:$BK$115,MATCH($D945,$D$4:$D$115,0),MATCH(BE$475,$BE$4:$BK$4,0))</f>
        <v>0</v>
      </c>
      <c r="BF945" s="115" t="e">
        <f t="array" ref="BF945">INDEX(#REF!,MATCH($D869,#REF!,0),MATCH($D945,#REF!,0))</f>
        <v>#REF!</v>
      </c>
      <c r="BG945" s="112"/>
      <c r="BH945" s="111" t="e">
        <f>EDATE(BH929,1)</f>
        <v>#REF!</v>
      </c>
      <c r="BI945" s="111">
        <f t="array" ref="BI945">INDEX($BE$4:$BK$115,MATCH($D945,$D$4:$D$115,0),MATCH(BI$475,$BE$4:$BK$4,0))</f>
        <v>0</v>
      </c>
      <c r="BJ945" s="112">
        <v>-1</v>
      </c>
      <c r="BK945" s="111" t="e">
        <f>EDATE(BH945,1)</f>
        <v>#REF!</v>
      </c>
      <c r="BL945" s="60"/>
      <c r="BM945" s="94" t="e">
        <f t="shared" ref="BM945:BX945" si="3127">((BM871*$G945*--(AND($BF945=0,$BG945=0))+$BF945+BM871*$BG945)*--(BM$3&gt;=$BH945))*(1+$BJ945*--(BM$3&gt;=$BK945))*--(IFERROR(MOD(MONTH(BM$3),$BI945),0)=0)</f>
        <v>#REF!</v>
      </c>
      <c r="BN945" s="94" t="e">
        <f t="shared" si="3127"/>
        <v>#REF!</v>
      </c>
      <c r="BO945" s="94" t="e">
        <f t="shared" si="3127"/>
        <v>#REF!</v>
      </c>
      <c r="BP945" s="94" t="e">
        <f t="shared" si="3127"/>
        <v>#REF!</v>
      </c>
      <c r="BQ945" s="94" t="e">
        <f t="shared" si="3127"/>
        <v>#REF!</v>
      </c>
      <c r="BR945" s="94" t="e">
        <f t="shared" si="3127"/>
        <v>#REF!</v>
      </c>
      <c r="BS945" s="94" t="e">
        <f t="shared" si="3127"/>
        <v>#REF!</v>
      </c>
      <c r="BT945" s="94" t="e">
        <f t="shared" si="3127"/>
        <v>#REF!</v>
      </c>
      <c r="BU945" s="94" t="e">
        <f t="shared" si="3127"/>
        <v>#REF!</v>
      </c>
      <c r="BV945" s="94" t="e">
        <f t="shared" si="3127"/>
        <v>#REF!</v>
      </c>
      <c r="BW945" s="94" t="e">
        <f t="shared" si="3127"/>
        <v>#REF!</v>
      </c>
      <c r="BX945" s="94" t="e">
        <f t="shared" si="3127"/>
        <v>#REF!</v>
      </c>
      <c r="BY945" s="79"/>
      <c r="BZ945" s="80" t="e">
        <f t="shared" si="3049"/>
        <v>#REF!</v>
      </c>
      <c r="CA945" s="85" t="e">
        <f>BZ945/BZ871</f>
        <v>#REF!</v>
      </c>
      <c r="CB945" s="60"/>
      <c r="CC945" s="94" t="e">
        <f t="shared" ref="CC945:CN945" si="3128">((CC871*$G945*--(AND($BF945=0,$BG945=0))+$BF945+CC871*$BG945)*--(CC$3&gt;=$BH945))*(1+$BJ945*--(CC$3&gt;=$BK945))*--(IFERROR(MOD(MONTH(CC$3),$BI945),0)=0)</f>
        <v>#REF!</v>
      </c>
      <c r="CD945" s="94" t="e">
        <f t="shared" si="3128"/>
        <v>#REF!</v>
      </c>
      <c r="CE945" s="94" t="e">
        <f t="shared" si="3128"/>
        <v>#REF!</v>
      </c>
      <c r="CF945" s="94" t="e">
        <f t="shared" si="3128"/>
        <v>#REF!</v>
      </c>
      <c r="CG945" s="94" t="e">
        <f t="shared" si="3128"/>
        <v>#REF!</v>
      </c>
      <c r="CH945" s="94" t="e">
        <f t="shared" si="3128"/>
        <v>#REF!</v>
      </c>
      <c r="CI945" s="94" t="e">
        <f t="shared" si="3128"/>
        <v>#REF!</v>
      </c>
      <c r="CJ945" s="94" t="e">
        <f t="shared" si="3128"/>
        <v>#REF!</v>
      </c>
      <c r="CK945" s="94" t="e">
        <f t="shared" si="3128"/>
        <v>#REF!</v>
      </c>
      <c r="CL945" s="94" t="e">
        <f t="shared" si="3128"/>
        <v>#REF!</v>
      </c>
      <c r="CM945" s="94" t="e">
        <f t="shared" si="3128"/>
        <v>#REF!</v>
      </c>
      <c r="CN945" s="94" t="e">
        <f t="shared" si="3128"/>
        <v>#REF!</v>
      </c>
      <c r="CO945" s="79"/>
      <c r="CP945" s="80" t="e">
        <f t="shared" si="3051"/>
        <v>#REF!</v>
      </c>
      <c r="CQ945" s="85" t="e">
        <f>CP945/CP871</f>
        <v>#REF!</v>
      </c>
    </row>
    <row r="946" spans="1:95" ht="10.5" customHeight="1" x14ac:dyDescent="0.25">
      <c r="A946" s="70" t="str">
        <f t="shared" si="3087"/>
        <v>Lucro líquido</v>
      </c>
      <c r="B946" s="70"/>
      <c r="C946" s="70"/>
      <c r="D946" s="3" t="s">
        <v>176</v>
      </c>
      <c r="E946" s="3" t="e">
        <f>D869</f>
        <v>#REF!</v>
      </c>
      <c r="F946" s="60"/>
      <c r="G946" s="6"/>
      <c r="H946" s="60"/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60"/>
      <c r="V946" s="4">
        <f t="shared" si="3042"/>
        <v>0</v>
      </c>
      <c r="W946" s="6" t="e">
        <f>V946/V871</f>
        <v>#REF!</v>
      </c>
      <c r="X946" s="60"/>
      <c r="Y946" s="4" t="e">
        <f t="shared" ref="Y946:AJ946" si="3129">Y932+Y933+Y939+SUM(Y940:Y942)</f>
        <v>#REF!</v>
      </c>
      <c r="Z946" s="4" t="e">
        <f t="shared" si="3129"/>
        <v>#REF!</v>
      </c>
      <c r="AA946" s="4" t="e">
        <f t="shared" si="3129"/>
        <v>#REF!</v>
      </c>
      <c r="AB946" s="4" t="e">
        <f t="shared" si="3129"/>
        <v>#REF!</v>
      </c>
      <c r="AC946" s="4" t="e">
        <f t="shared" si="3129"/>
        <v>#REF!</v>
      </c>
      <c r="AD946" s="4" t="e">
        <f t="shared" si="3129"/>
        <v>#REF!</v>
      </c>
      <c r="AE946" s="4" t="e">
        <f t="shared" si="3129"/>
        <v>#REF!</v>
      </c>
      <c r="AF946" s="4" t="e">
        <f t="shared" si="3129"/>
        <v>#REF!</v>
      </c>
      <c r="AG946" s="4" t="e">
        <f t="shared" si="3129"/>
        <v>#REF!</v>
      </c>
      <c r="AH946" s="4" t="e">
        <f t="shared" si="3129"/>
        <v>#REF!</v>
      </c>
      <c r="AI946" s="4" t="e">
        <f t="shared" si="3129"/>
        <v>#REF!</v>
      </c>
      <c r="AJ946" s="4" t="e">
        <f t="shared" si="3129"/>
        <v>#REF!</v>
      </c>
      <c r="AK946" s="60"/>
      <c r="AL946" s="4" t="e">
        <f t="shared" si="3043"/>
        <v>#REF!</v>
      </c>
      <c r="AM946" s="6" t="e">
        <f>AL946/AL871</f>
        <v>#REF!</v>
      </c>
      <c r="AN946" s="60" t="e">
        <f>D869&amp;D946</f>
        <v>#REF!</v>
      </c>
      <c r="AO946" s="4" t="e">
        <f t="shared" ref="AO946:AZ946" si="3130">AO932+AO933+AO939+SUM(AO940:AO942)</f>
        <v>#REF!</v>
      </c>
      <c r="AP946" s="4" t="e">
        <f t="shared" si="3130"/>
        <v>#REF!</v>
      </c>
      <c r="AQ946" s="4" t="e">
        <f t="shared" si="3130"/>
        <v>#REF!</v>
      </c>
      <c r="AR946" s="4" t="e">
        <f t="shared" si="3130"/>
        <v>#REF!</v>
      </c>
      <c r="AS946" s="4" t="e">
        <f t="shared" si="3130"/>
        <v>#REF!</v>
      </c>
      <c r="AT946" s="4" t="e">
        <f t="shared" si="3130"/>
        <v>#REF!</v>
      </c>
      <c r="AU946" s="4" t="e">
        <f t="shared" si="3130"/>
        <v>#REF!</v>
      </c>
      <c r="AV946" s="4" t="e">
        <f t="shared" si="3130"/>
        <v>#REF!</v>
      </c>
      <c r="AW946" s="4" t="e">
        <f t="shared" si="3130"/>
        <v>#REF!</v>
      </c>
      <c r="AX946" s="4" t="e">
        <f t="shared" si="3130"/>
        <v>#REF!</v>
      </c>
      <c r="AY946" s="4" t="e">
        <f t="shared" si="3130"/>
        <v>#REF!</v>
      </c>
      <c r="AZ946" s="4" t="e">
        <f t="shared" si="3130"/>
        <v>#REF!</v>
      </c>
      <c r="BA946" s="60"/>
      <c r="BB946" s="4" t="e">
        <f t="shared" si="3045"/>
        <v>#REF!</v>
      </c>
      <c r="BC946" s="6" t="e">
        <f>BB946/BB871</f>
        <v>#REF!</v>
      </c>
      <c r="BD946" s="60"/>
      <c r="BE946" s="4"/>
      <c r="BF946" s="102"/>
      <c r="BG946" s="102"/>
      <c r="BH946" s="103"/>
      <c r="BI946" s="103"/>
      <c r="BJ946" s="103"/>
      <c r="BK946" s="103"/>
      <c r="BL946" s="60"/>
      <c r="BM946" s="4" t="e">
        <f t="shared" ref="BM946:BX946" si="3131">BM932+BM933+BM939+SUM(BM940:BM942)</f>
        <v>#REF!</v>
      </c>
      <c r="BN946" s="4" t="e">
        <f t="shared" si="3131"/>
        <v>#REF!</v>
      </c>
      <c r="BO946" s="4" t="e">
        <f t="shared" si="3131"/>
        <v>#REF!</v>
      </c>
      <c r="BP946" s="4" t="e">
        <f t="shared" si="3131"/>
        <v>#REF!</v>
      </c>
      <c r="BQ946" s="4" t="e">
        <f t="shared" si="3131"/>
        <v>#REF!</v>
      </c>
      <c r="BR946" s="4" t="e">
        <f t="shared" si="3131"/>
        <v>#REF!</v>
      </c>
      <c r="BS946" s="4" t="e">
        <f t="shared" si="3131"/>
        <v>#REF!</v>
      </c>
      <c r="BT946" s="4" t="e">
        <f t="shared" si="3131"/>
        <v>#REF!</v>
      </c>
      <c r="BU946" s="4" t="e">
        <f t="shared" si="3131"/>
        <v>#REF!</v>
      </c>
      <c r="BV946" s="4" t="e">
        <f t="shared" si="3131"/>
        <v>#REF!</v>
      </c>
      <c r="BW946" s="4" t="e">
        <f t="shared" si="3131"/>
        <v>#REF!</v>
      </c>
      <c r="BX946" s="4" t="e">
        <f t="shared" si="3131"/>
        <v>#REF!</v>
      </c>
      <c r="BY946" s="60"/>
      <c r="BZ946" s="4" t="e">
        <f t="shared" si="3049"/>
        <v>#REF!</v>
      </c>
      <c r="CA946" s="6" t="e">
        <f>BZ946/BZ871</f>
        <v>#REF!</v>
      </c>
      <c r="CB946" s="60"/>
      <c r="CC946" s="4" t="e">
        <f t="shared" ref="CC946:CN946" si="3132">CC932+CC933+CC939+SUM(CC940:CC942)</f>
        <v>#REF!</v>
      </c>
      <c r="CD946" s="4" t="e">
        <f t="shared" si="3132"/>
        <v>#REF!</v>
      </c>
      <c r="CE946" s="4" t="e">
        <f t="shared" si="3132"/>
        <v>#REF!</v>
      </c>
      <c r="CF946" s="4" t="e">
        <f t="shared" si="3132"/>
        <v>#REF!</v>
      </c>
      <c r="CG946" s="4" t="e">
        <f t="shared" si="3132"/>
        <v>#REF!</v>
      </c>
      <c r="CH946" s="4" t="e">
        <f t="shared" si="3132"/>
        <v>#REF!</v>
      </c>
      <c r="CI946" s="4" t="e">
        <f t="shared" si="3132"/>
        <v>#REF!</v>
      </c>
      <c r="CJ946" s="4" t="e">
        <f t="shared" si="3132"/>
        <v>#REF!</v>
      </c>
      <c r="CK946" s="4" t="e">
        <f t="shared" si="3132"/>
        <v>#REF!</v>
      </c>
      <c r="CL946" s="4" t="e">
        <f t="shared" si="3132"/>
        <v>#REF!</v>
      </c>
      <c r="CM946" s="4" t="e">
        <f t="shared" si="3132"/>
        <v>#REF!</v>
      </c>
      <c r="CN946" s="4" t="e">
        <f t="shared" si="3132"/>
        <v>#REF!</v>
      </c>
      <c r="CO946" s="60"/>
      <c r="CP946" s="4" t="e">
        <f t="shared" si="3051"/>
        <v>#REF!</v>
      </c>
      <c r="CQ946" s="6" t="e">
        <f>CP946/CP871</f>
        <v>#REF!</v>
      </c>
    </row>
    <row r="947" spans="1:95" ht="10.5" customHeight="1" x14ac:dyDescent="0.25">
      <c r="A947" s="70"/>
      <c r="B947" s="70"/>
      <c r="C947" s="70"/>
      <c r="D947" s="60"/>
      <c r="E947" s="60"/>
      <c r="F947" s="60"/>
      <c r="G947" s="61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1"/>
      <c r="W947" s="61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1"/>
      <c r="AM947" s="61"/>
      <c r="AN947" s="60"/>
      <c r="AO947" s="60"/>
      <c r="AP947" s="60"/>
      <c r="AQ947" s="60"/>
      <c r="AR947" s="60"/>
      <c r="AS947" s="60"/>
      <c r="AT947" s="60"/>
      <c r="AU947" s="60"/>
      <c r="AV947" s="60"/>
      <c r="AW947" s="60"/>
      <c r="AX947" s="60"/>
      <c r="AY947" s="60"/>
      <c r="AZ947" s="60"/>
      <c r="BA947" s="60"/>
      <c r="BB947" s="61"/>
      <c r="BC947" s="61"/>
      <c r="BD947" s="60"/>
      <c r="BE947" s="60"/>
      <c r="BF947" s="69"/>
      <c r="BG947" s="69"/>
      <c r="BH947" s="121"/>
      <c r="BI947" s="121"/>
      <c r="BJ947" s="121"/>
      <c r="BK947" s="121"/>
      <c r="BL947" s="60"/>
      <c r="BM947" s="60"/>
      <c r="BN947" s="60"/>
      <c r="BO947" s="60"/>
      <c r="BP947" s="60"/>
      <c r="BQ947" s="60"/>
      <c r="BR947" s="60"/>
      <c r="BS947" s="60"/>
      <c r="BT947" s="60"/>
      <c r="BU947" s="60"/>
      <c r="BV947" s="60"/>
      <c r="BW947" s="60"/>
      <c r="BX947" s="60"/>
      <c r="BY947" s="60"/>
      <c r="BZ947" s="61"/>
      <c r="CA947" s="61"/>
      <c r="CB947" s="60"/>
      <c r="CC947" s="60"/>
      <c r="CD947" s="60"/>
      <c r="CE947" s="60"/>
      <c r="CF947" s="60"/>
      <c r="CG947" s="60"/>
      <c r="CH947" s="60"/>
      <c r="CI947" s="60"/>
      <c r="CJ947" s="60"/>
      <c r="CK947" s="60"/>
      <c r="CL947" s="60"/>
      <c r="CM947" s="60"/>
      <c r="CN947" s="60"/>
      <c r="CO947" s="60"/>
      <c r="CP947" s="61"/>
      <c r="CQ947" s="61"/>
    </row>
    <row r="948" spans="1:95" ht="10.5" customHeight="1" x14ac:dyDescent="0.25">
      <c r="A948" s="133"/>
      <c r="B948" s="133"/>
      <c r="C948" s="133"/>
      <c r="D948" s="134" t="e">
        <f>#REF!</f>
        <v>#REF!</v>
      </c>
      <c r="E948" s="134"/>
      <c r="F948" s="132"/>
      <c r="G948" s="135"/>
      <c r="H948" s="132"/>
      <c r="I948" s="61" t="e">
        <f t="shared" ref="I948:T948" si="3133">MAX(ROUND((I949-$BH950)/30+1,0),0)</f>
        <v>#REF!</v>
      </c>
      <c r="J948" s="61" t="e">
        <f t="shared" si="3133"/>
        <v>#REF!</v>
      </c>
      <c r="K948" s="61" t="e">
        <f t="shared" si="3133"/>
        <v>#REF!</v>
      </c>
      <c r="L948" s="61" t="e">
        <f t="shared" si="3133"/>
        <v>#REF!</v>
      </c>
      <c r="M948" s="61" t="e">
        <f t="shared" si="3133"/>
        <v>#REF!</v>
      </c>
      <c r="N948" s="61" t="e">
        <f t="shared" si="3133"/>
        <v>#REF!</v>
      </c>
      <c r="O948" s="61" t="e">
        <f t="shared" si="3133"/>
        <v>#REF!</v>
      </c>
      <c r="P948" s="61" t="e">
        <f t="shared" si="3133"/>
        <v>#REF!</v>
      </c>
      <c r="Q948" s="61" t="e">
        <f t="shared" si="3133"/>
        <v>#REF!</v>
      </c>
      <c r="R948" s="61" t="e">
        <f t="shared" si="3133"/>
        <v>#REF!</v>
      </c>
      <c r="S948" s="61" t="e">
        <f t="shared" si="3133"/>
        <v>#REF!</v>
      </c>
      <c r="T948" s="61" t="e">
        <f t="shared" si="3133"/>
        <v>#REF!</v>
      </c>
      <c r="U948" s="132"/>
      <c r="V948" s="135"/>
      <c r="W948" s="135"/>
      <c r="X948" s="132"/>
      <c r="Y948" s="61" t="e">
        <f t="shared" ref="Y948:AJ948" si="3134">MAX(ROUND((Y949-$BH950)/30+1,0),0)</f>
        <v>#REF!</v>
      </c>
      <c r="Z948" s="61" t="e">
        <f t="shared" si="3134"/>
        <v>#REF!</v>
      </c>
      <c r="AA948" s="61" t="e">
        <f t="shared" si="3134"/>
        <v>#REF!</v>
      </c>
      <c r="AB948" s="61" t="e">
        <f t="shared" si="3134"/>
        <v>#REF!</v>
      </c>
      <c r="AC948" s="61" t="e">
        <f t="shared" si="3134"/>
        <v>#REF!</v>
      </c>
      <c r="AD948" s="61" t="e">
        <f t="shared" si="3134"/>
        <v>#REF!</v>
      </c>
      <c r="AE948" s="61" t="e">
        <f t="shared" si="3134"/>
        <v>#REF!</v>
      </c>
      <c r="AF948" s="61" t="e">
        <f t="shared" si="3134"/>
        <v>#REF!</v>
      </c>
      <c r="AG948" s="61" t="e">
        <f t="shared" si="3134"/>
        <v>#REF!</v>
      </c>
      <c r="AH948" s="61" t="e">
        <f t="shared" si="3134"/>
        <v>#REF!</v>
      </c>
      <c r="AI948" s="61" t="e">
        <f t="shared" si="3134"/>
        <v>#REF!</v>
      </c>
      <c r="AJ948" s="61" t="e">
        <f t="shared" si="3134"/>
        <v>#REF!</v>
      </c>
      <c r="AK948" s="132"/>
      <c r="AL948" s="135"/>
      <c r="AM948" s="135"/>
      <c r="AN948" s="132"/>
      <c r="AO948" s="61" t="e">
        <f t="shared" ref="AO948:AZ948" si="3135">MAX(ROUND((AO949-$BH950)/30+1,0),0)</f>
        <v>#REF!</v>
      </c>
      <c r="AP948" s="61" t="e">
        <f t="shared" si="3135"/>
        <v>#REF!</v>
      </c>
      <c r="AQ948" s="61" t="e">
        <f t="shared" si="3135"/>
        <v>#REF!</v>
      </c>
      <c r="AR948" s="61" t="e">
        <f t="shared" si="3135"/>
        <v>#REF!</v>
      </c>
      <c r="AS948" s="61" t="e">
        <f t="shared" si="3135"/>
        <v>#REF!</v>
      </c>
      <c r="AT948" s="61" t="e">
        <f t="shared" si="3135"/>
        <v>#REF!</v>
      </c>
      <c r="AU948" s="61" t="e">
        <f t="shared" si="3135"/>
        <v>#REF!</v>
      </c>
      <c r="AV948" s="61" t="e">
        <f t="shared" si="3135"/>
        <v>#REF!</v>
      </c>
      <c r="AW948" s="61" t="e">
        <f t="shared" si="3135"/>
        <v>#REF!</v>
      </c>
      <c r="AX948" s="61" t="e">
        <f t="shared" si="3135"/>
        <v>#REF!</v>
      </c>
      <c r="AY948" s="61" t="e">
        <f t="shared" si="3135"/>
        <v>#REF!</v>
      </c>
      <c r="AZ948" s="61" t="e">
        <f t="shared" si="3135"/>
        <v>#REF!</v>
      </c>
      <c r="BA948" s="132"/>
      <c r="BB948" s="135"/>
      <c r="BC948" s="135"/>
      <c r="BD948" s="132"/>
      <c r="BE948" s="132"/>
      <c r="BF948" s="136"/>
      <c r="BG948" s="136"/>
      <c r="BH948" s="137"/>
      <c r="BI948" s="137"/>
      <c r="BJ948" s="137"/>
      <c r="BK948" s="137"/>
      <c r="BL948" s="132"/>
      <c r="BM948" s="61" t="e">
        <f t="shared" ref="BM948:BX948" si="3136">MAX(ROUND((BM949-$BH950)/30+1,0),0)</f>
        <v>#REF!</v>
      </c>
      <c r="BN948" s="61" t="e">
        <f t="shared" si="3136"/>
        <v>#REF!</v>
      </c>
      <c r="BO948" s="61" t="e">
        <f t="shared" si="3136"/>
        <v>#REF!</v>
      </c>
      <c r="BP948" s="61" t="e">
        <f t="shared" si="3136"/>
        <v>#REF!</v>
      </c>
      <c r="BQ948" s="61" t="e">
        <f t="shared" si="3136"/>
        <v>#REF!</v>
      </c>
      <c r="BR948" s="61" t="e">
        <f t="shared" si="3136"/>
        <v>#REF!</v>
      </c>
      <c r="BS948" s="61" t="e">
        <f t="shared" si="3136"/>
        <v>#REF!</v>
      </c>
      <c r="BT948" s="61" t="e">
        <f t="shared" si="3136"/>
        <v>#REF!</v>
      </c>
      <c r="BU948" s="61" t="e">
        <f t="shared" si="3136"/>
        <v>#REF!</v>
      </c>
      <c r="BV948" s="61" t="e">
        <f t="shared" si="3136"/>
        <v>#REF!</v>
      </c>
      <c r="BW948" s="61" t="e">
        <f t="shared" si="3136"/>
        <v>#REF!</v>
      </c>
      <c r="BX948" s="61" t="e">
        <f t="shared" si="3136"/>
        <v>#REF!</v>
      </c>
      <c r="BY948" s="132"/>
      <c r="BZ948" s="135"/>
      <c r="CA948" s="135"/>
      <c r="CB948" s="132"/>
      <c r="CC948" s="61" t="e">
        <f t="shared" ref="CC948:CN948" si="3137">MAX(ROUND((CC949-$BH950)/30+1,0),0)</f>
        <v>#REF!</v>
      </c>
      <c r="CD948" s="61" t="e">
        <f t="shared" si="3137"/>
        <v>#REF!</v>
      </c>
      <c r="CE948" s="61" t="e">
        <f t="shared" si="3137"/>
        <v>#REF!</v>
      </c>
      <c r="CF948" s="61" t="e">
        <f t="shared" si="3137"/>
        <v>#REF!</v>
      </c>
      <c r="CG948" s="61" t="e">
        <f t="shared" si="3137"/>
        <v>#REF!</v>
      </c>
      <c r="CH948" s="61" t="e">
        <f t="shared" si="3137"/>
        <v>#REF!</v>
      </c>
      <c r="CI948" s="61" t="e">
        <f t="shared" si="3137"/>
        <v>#REF!</v>
      </c>
      <c r="CJ948" s="61" t="e">
        <f t="shared" si="3137"/>
        <v>#REF!</v>
      </c>
      <c r="CK948" s="61" t="e">
        <f t="shared" si="3137"/>
        <v>#REF!</v>
      </c>
      <c r="CL948" s="61" t="e">
        <f t="shared" si="3137"/>
        <v>#REF!</v>
      </c>
      <c r="CM948" s="61" t="e">
        <f t="shared" si="3137"/>
        <v>#REF!</v>
      </c>
      <c r="CN948" s="61" t="e">
        <f t="shared" si="3137"/>
        <v>#REF!</v>
      </c>
      <c r="CO948" s="132"/>
      <c r="CP948" s="135"/>
      <c r="CQ948" s="135"/>
    </row>
    <row r="949" spans="1:95" ht="10.5" customHeight="1" x14ac:dyDescent="0.25">
      <c r="A949" s="70"/>
      <c r="B949" s="70"/>
      <c r="C949" s="70"/>
      <c r="D949" s="60"/>
      <c r="E949" s="60"/>
      <c r="F949" s="60"/>
      <c r="G949" s="61" t="s">
        <v>204</v>
      </c>
      <c r="H949" s="60"/>
      <c r="I949" s="1">
        <v>44927</v>
      </c>
      <c r="J949" s="1">
        <v>44958</v>
      </c>
      <c r="K949" s="1">
        <v>44986</v>
      </c>
      <c r="L949" s="1">
        <v>45017</v>
      </c>
      <c r="M949" s="1">
        <v>45047</v>
      </c>
      <c r="N949" s="1">
        <v>45078</v>
      </c>
      <c r="O949" s="1">
        <v>45108</v>
      </c>
      <c r="P949" s="1">
        <v>45139</v>
      </c>
      <c r="Q949" s="1">
        <v>45170</v>
      </c>
      <c r="R949" s="1">
        <v>45200</v>
      </c>
      <c r="S949" s="1">
        <v>45231</v>
      </c>
      <c r="T949" s="1">
        <v>45261</v>
      </c>
      <c r="U949" s="1"/>
      <c r="V949" s="61">
        <v>2023</v>
      </c>
      <c r="W949" s="61" t="s">
        <v>204</v>
      </c>
      <c r="X949" s="60"/>
      <c r="Y949" s="1">
        <f t="shared" ref="Y949:AJ949" si="3138">Y$3</f>
        <v>45292</v>
      </c>
      <c r="Z949" s="1">
        <f t="shared" si="3138"/>
        <v>45323</v>
      </c>
      <c r="AA949" s="1">
        <f t="shared" si="3138"/>
        <v>45352</v>
      </c>
      <c r="AB949" s="1">
        <f t="shared" si="3138"/>
        <v>45383</v>
      </c>
      <c r="AC949" s="1">
        <f t="shared" si="3138"/>
        <v>45413</v>
      </c>
      <c r="AD949" s="1">
        <f t="shared" si="3138"/>
        <v>45444</v>
      </c>
      <c r="AE949" s="1">
        <f t="shared" si="3138"/>
        <v>45474</v>
      </c>
      <c r="AF949" s="1">
        <f t="shared" si="3138"/>
        <v>45505</v>
      </c>
      <c r="AG949" s="1">
        <f t="shared" si="3138"/>
        <v>45536</v>
      </c>
      <c r="AH949" s="1">
        <f t="shared" si="3138"/>
        <v>45566</v>
      </c>
      <c r="AI949" s="1">
        <f t="shared" si="3138"/>
        <v>45597</v>
      </c>
      <c r="AJ949" s="1">
        <f t="shared" si="3138"/>
        <v>45627</v>
      </c>
      <c r="AK949" s="60"/>
      <c r="AL949" s="61">
        <v>2024</v>
      </c>
      <c r="AM949" s="61" t="s">
        <v>204</v>
      </c>
      <c r="AN949" s="60"/>
      <c r="AO949" s="1">
        <f t="shared" ref="AO949:AZ949" si="3139">AO$3</f>
        <v>45658</v>
      </c>
      <c r="AP949" s="1">
        <f t="shared" si="3139"/>
        <v>45689</v>
      </c>
      <c r="AQ949" s="1">
        <f t="shared" si="3139"/>
        <v>45717</v>
      </c>
      <c r="AR949" s="1">
        <f t="shared" si="3139"/>
        <v>45748</v>
      </c>
      <c r="AS949" s="1">
        <f t="shared" si="3139"/>
        <v>45778</v>
      </c>
      <c r="AT949" s="1">
        <f t="shared" si="3139"/>
        <v>45809</v>
      </c>
      <c r="AU949" s="1">
        <f t="shared" si="3139"/>
        <v>45839</v>
      </c>
      <c r="AV949" s="1">
        <f t="shared" si="3139"/>
        <v>45870</v>
      </c>
      <c r="AW949" s="1">
        <f t="shared" si="3139"/>
        <v>45901</v>
      </c>
      <c r="AX949" s="1">
        <f t="shared" si="3139"/>
        <v>45931</v>
      </c>
      <c r="AY949" s="1">
        <f t="shared" si="3139"/>
        <v>45962</v>
      </c>
      <c r="AZ949" s="1">
        <f t="shared" si="3139"/>
        <v>45992</v>
      </c>
      <c r="BA949" s="60"/>
      <c r="BB949" s="61">
        <v>2025</v>
      </c>
      <c r="BC949" s="61" t="s">
        <v>204</v>
      </c>
      <c r="BD949" s="60"/>
      <c r="BE949" s="4" t="s">
        <v>206</v>
      </c>
      <c r="BF949" s="102" t="s">
        <v>207</v>
      </c>
      <c r="BG949" s="102" t="s">
        <v>208</v>
      </c>
      <c r="BH949" s="103" t="s">
        <v>209</v>
      </c>
      <c r="BI949" s="102" t="s">
        <v>210</v>
      </c>
      <c r="BJ949" s="102" t="s">
        <v>211</v>
      </c>
      <c r="BK949" s="103" t="s">
        <v>212</v>
      </c>
      <c r="BL949" s="60"/>
      <c r="BM949" s="1">
        <f t="shared" ref="BM949:BX949" si="3140">BM$3</f>
        <v>46023</v>
      </c>
      <c r="BN949" s="1">
        <f t="shared" si="3140"/>
        <v>46054</v>
      </c>
      <c r="BO949" s="1">
        <f t="shared" si="3140"/>
        <v>46082</v>
      </c>
      <c r="BP949" s="1">
        <f t="shared" si="3140"/>
        <v>46113</v>
      </c>
      <c r="BQ949" s="1">
        <f t="shared" si="3140"/>
        <v>46143</v>
      </c>
      <c r="BR949" s="1">
        <f t="shared" si="3140"/>
        <v>46174</v>
      </c>
      <c r="BS949" s="1">
        <f t="shared" si="3140"/>
        <v>46204</v>
      </c>
      <c r="BT949" s="1">
        <f t="shared" si="3140"/>
        <v>46235</v>
      </c>
      <c r="BU949" s="1">
        <f t="shared" si="3140"/>
        <v>46266</v>
      </c>
      <c r="BV949" s="1">
        <f t="shared" si="3140"/>
        <v>46296</v>
      </c>
      <c r="BW949" s="1">
        <f t="shared" si="3140"/>
        <v>46327</v>
      </c>
      <c r="BX949" s="1">
        <f t="shared" si="3140"/>
        <v>46357</v>
      </c>
      <c r="BY949" s="60"/>
      <c r="BZ949" s="61">
        <v>2026</v>
      </c>
      <c r="CA949" s="61" t="s">
        <v>204</v>
      </c>
      <c r="CB949" s="60"/>
      <c r="CC949" s="1">
        <f t="shared" ref="CC949:CN949" si="3141">CC$3</f>
        <v>46388</v>
      </c>
      <c r="CD949" s="1">
        <f t="shared" si="3141"/>
        <v>46419</v>
      </c>
      <c r="CE949" s="1">
        <f t="shared" si="3141"/>
        <v>46447</v>
      </c>
      <c r="CF949" s="1">
        <f t="shared" si="3141"/>
        <v>46478</v>
      </c>
      <c r="CG949" s="1">
        <f t="shared" si="3141"/>
        <v>46508</v>
      </c>
      <c r="CH949" s="1">
        <f t="shared" si="3141"/>
        <v>46539</v>
      </c>
      <c r="CI949" s="1">
        <f t="shared" si="3141"/>
        <v>46569</v>
      </c>
      <c r="CJ949" s="1">
        <f t="shared" si="3141"/>
        <v>46600</v>
      </c>
      <c r="CK949" s="1">
        <f t="shared" si="3141"/>
        <v>46631</v>
      </c>
      <c r="CL949" s="1">
        <f t="shared" si="3141"/>
        <v>46661</v>
      </c>
      <c r="CM949" s="1">
        <f t="shared" si="3141"/>
        <v>46692</v>
      </c>
      <c r="CN949" s="1">
        <f t="shared" si="3141"/>
        <v>46722</v>
      </c>
      <c r="CO949" s="60"/>
      <c r="CP949" s="61">
        <v>2026</v>
      </c>
      <c r="CQ949" s="61" t="s">
        <v>204</v>
      </c>
    </row>
    <row r="950" spans="1:95" ht="10.5" customHeight="1" x14ac:dyDescent="0.25">
      <c r="A950" s="70" t="str">
        <f t="shared" ref="A950:A981" si="3142">B950&amp;D950</f>
        <v>ReceitaReceita bruta</v>
      </c>
      <c r="B950" s="70" t="s">
        <v>20</v>
      </c>
      <c r="C950" s="70"/>
      <c r="D950" s="3" t="s">
        <v>52</v>
      </c>
      <c r="E950" s="3" t="e">
        <f>D948</f>
        <v>#REF!</v>
      </c>
      <c r="F950" s="60"/>
      <c r="G950" s="6">
        <v>1</v>
      </c>
      <c r="H950" s="60"/>
      <c r="I950" s="4" t="e">
        <f t="array" ref="I950">$BF950*(1+INDEX(#REF!,MATCH($D948,#REF!,0),COUNTIF(#REF!,"&lt;="&amp;I948)))*(1+IFERROR(INDEX(#REF!,MATCH($D948,#REF!,0),MATCH(MONTH(I949),#REF!,0)),0))</f>
        <v>#REF!</v>
      </c>
      <c r="J950" s="4" t="e">
        <f t="array" ref="J950">$BF950*(1+INDEX(#REF!,MATCH($D948,#REF!,0),COUNTIF(#REF!,"&lt;="&amp;J948)))*(1+IFERROR(INDEX(#REF!,MATCH($D948,#REF!,0),MATCH(MONTH(J949),#REF!,0)),0))</f>
        <v>#REF!</v>
      </c>
      <c r="K950" s="4" t="e">
        <f t="array" ref="K950">$BF950*(1+INDEX(#REF!,MATCH($D948,#REF!,0),COUNTIF(#REF!,"&lt;="&amp;K948)))*(1+IFERROR(INDEX(#REF!,MATCH($D948,#REF!,0),MATCH(MONTH(K949),#REF!,0)),0))</f>
        <v>#REF!</v>
      </c>
      <c r="L950" s="4" t="e">
        <f t="array" ref="L950">$BF950*(1+INDEX(#REF!,MATCH($D948,#REF!,0),COUNTIF(#REF!,"&lt;="&amp;L948)))*(1+IFERROR(INDEX(#REF!,MATCH($D948,#REF!,0),MATCH(MONTH(L949),#REF!,0)),0))</f>
        <v>#REF!</v>
      </c>
      <c r="M950" s="4" t="e">
        <f t="array" ref="M950">$BF950*(1+INDEX(#REF!,MATCH($D948,#REF!,0),COUNTIF(#REF!,"&lt;="&amp;M948)))*(1+IFERROR(INDEX(#REF!,MATCH($D948,#REF!,0),MATCH(MONTH(M949),#REF!,0)),0))</f>
        <v>#REF!</v>
      </c>
      <c r="N950" s="4" t="e">
        <f t="array" ref="N950">$BF950*(1+INDEX(#REF!,MATCH($D948,#REF!,0),COUNTIF(#REF!,"&lt;="&amp;N948)))*(1+IFERROR(INDEX(#REF!,MATCH($D948,#REF!,0),MATCH(MONTH(N949),#REF!,0)),0))</f>
        <v>#REF!</v>
      </c>
      <c r="O950" s="4" t="e">
        <f t="array" ref="O950">$BF950*(1+INDEX(#REF!,MATCH($D948,#REF!,0),COUNTIF(#REF!,"&lt;="&amp;O948)))*(1+IFERROR(INDEX(#REF!,MATCH($D948,#REF!,0),MATCH(MONTH(O949),#REF!,0)),0))</f>
        <v>#REF!</v>
      </c>
      <c r="P950" s="4" t="e">
        <f t="array" ref="P950">$BF950*(1+INDEX(#REF!,MATCH($D948,#REF!,0),COUNTIF(#REF!,"&lt;="&amp;P948)))*(1+IFERROR(INDEX(#REF!,MATCH($D948,#REF!,0),MATCH(MONTH(P949),#REF!,0)),0))</f>
        <v>#REF!</v>
      </c>
      <c r="Q950" s="4" t="e">
        <f t="array" ref="Q950">$BF950*(1+INDEX(#REF!,MATCH($D948,#REF!,0),COUNTIF(#REF!,"&lt;="&amp;Q948)))*(1+IFERROR(INDEX(#REF!,MATCH($D948,#REF!,0),MATCH(MONTH(Q949),#REF!,0)),0))</f>
        <v>#REF!</v>
      </c>
      <c r="R950" s="4" t="e">
        <f t="array" ref="R950">$BF950*(1+INDEX(#REF!,MATCH($D948,#REF!,0),COUNTIF(#REF!,"&lt;="&amp;R948)))*(1+IFERROR(INDEX(#REF!,MATCH($D948,#REF!,0),MATCH(MONTH(R949),#REF!,0)),0))</f>
        <v>#REF!</v>
      </c>
      <c r="S950" s="4" t="e">
        <f t="array" ref="S950">$BF950*(1+INDEX(#REF!,MATCH($D948,#REF!,0),COUNTIF(#REF!,"&lt;="&amp;S948)))*(1+IFERROR(INDEX(#REF!,MATCH($D948,#REF!,0),MATCH(MONTH(S949),#REF!,0)),0))</f>
        <v>#REF!</v>
      </c>
      <c r="T950" s="4" t="e">
        <f t="array" ref="T950">$BF950*(1+INDEX(#REF!,MATCH($D948,#REF!,0),COUNTIF(#REF!,"&lt;="&amp;T948)))*(1+IFERROR(INDEX(#REF!,MATCH($D948,#REF!,0),MATCH(MONTH(T949),#REF!,0)),0))</f>
        <v>#REF!</v>
      </c>
      <c r="U950" s="60"/>
      <c r="V950" s="4" t="e">
        <f t="shared" ref="V950:V967" si="3143">SUM(I950:T950)</f>
        <v>#REF!</v>
      </c>
      <c r="W950" s="6" t="e">
        <f>V950/V950</f>
        <v>#REF!</v>
      </c>
      <c r="X950" s="60"/>
      <c r="Y950" s="4" t="e">
        <f t="array" ref="Y950">$BF950*(1+INDEX(#REF!,MATCH($D948,#REF!,0),COUNTIF(#REF!,"&lt;="&amp;Y948)))*(1+IFERROR(INDEX(#REF!,MATCH($D948,#REF!,0),MATCH(MONTH(Y949),#REF!,0)),0))</f>
        <v>#REF!</v>
      </c>
      <c r="Z950" s="4" t="e">
        <f t="array" ref="Z950">$BF950*(1+INDEX(#REF!,MATCH($D948,#REF!,0),COUNTIF(#REF!,"&lt;="&amp;Z948)))*(1+IFERROR(INDEX(#REF!,MATCH($D948,#REF!,0),MATCH(MONTH(Z949),#REF!,0)),0))</f>
        <v>#REF!</v>
      </c>
      <c r="AA950" s="4" t="e">
        <f t="array" ref="AA950">$BF950*(1+INDEX(#REF!,MATCH($D948,#REF!,0),COUNTIF(#REF!,"&lt;="&amp;AA948)))*(1+IFERROR(INDEX(#REF!,MATCH($D948,#REF!,0),MATCH(MONTH(AA949),#REF!,0)),0))</f>
        <v>#REF!</v>
      </c>
      <c r="AB950" s="4" t="e">
        <f t="array" ref="AB950">$BF950*(1+INDEX(#REF!,MATCH($D948,#REF!,0),COUNTIF(#REF!,"&lt;="&amp;AB948)))*(1+IFERROR(INDEX(#REF!,MATCH($D948,#REF!,0),MATCH(MONTH(AB949),#REF!,0)),0))</f>
        <v>#REF!</v>
      </c>
      <c r="AC950" s="4" t="e">
        <f t="array" ref="AC950">$BF950*(1+INDEX(#REF!,MATCH($D948,#REF!,0),COUNTIF(#REF!,"&lt;="&amp;AC948)))*(1+IFERROR(INDEX(#REF!,MATCH($D948,#REF!,0),MATCH(MONTH(AC949),#REF!,0)),0))</f>
        <v>#REF!</v>
      </c>
      <c r="AD950" s="4" t="e">
        <f t="array" ref="AD950">$BF950*(1+INDEX(#REF!,MATCH($D948,#REF!,0),COUNTIF(#REF!,"&lt;="&amp;AD948)))*(1+IFERROR(INDEX(#REF!,MATCH($D948,#REF!,0),MATCH(MONTH(AD949),#REF!,0)),0))</f>
        <v>#REF!</v>
      </c>
      <c r="AE950" s="4" t="e">
        <f t="array" ref="AE950">$BF950*(1+INDEX(#REF!,MATCH($D948,#REF!,0),COUNTIF(#REF!,"&lt;="&amp;AE948)))*(1+IFERROR(INDEX(#REF!,MATCH($D948,#REF!,0),MATCH(MONTH(AE949),#REF!,0)),0))</f>
        <v>#REF!</v>
      </c>
      <c r="AF950" s="4" t="e">
        <f t="array" ref="AF950">($BF950*(1+INDEX(#REF!,MATCH($D948,#REF!,0),COUNTIF(#REF!,"&lt;="&amp;AF948)))*(1+IFERROR(INDEX(#REF!,MATCH($D948,#REF!,0),MATCH(MONTH(AF949),#REF!,0)),0))*--(ROUND((AF949-$BH950)/30,0)&lt;18)+INDEX($I950:AE950,1,MATCH(EDATE(AF949,-12),$I949:AE949,0))*(1+$AH$2)*--(ROUND((AF949-$BH950)/30,0)&gt;=18))*(1+INDEX(#REF!,1,MATCH(AF949,#REF!,0)))</f>
        <v>#REF!</v>
      </c>
      <c r="AG950" s="4" t="e">
        <f t="array" ref="AG950">($BF950*(1+INDEX(#REF!,MATCH($D948,#REF!,0),COUNTIF(#REF!,"&lt;="&amp;AG948)))*(1+IFERROR(INDEX(#REF!,MATCH($D948,#REF!,0),MATCH(MONTH(AG949),#REF!,0)),0))*--(ROUND((AG949-$BH950)/30,0)&lt;18)+INDEX($I950:AF950,1,MATCH(EDATE(AG949,-12),$I949:AF949,0))*(1+$AH$2)*--(ROUND((AG949-$BH950)/30,0)&gt;=18))*(1+INDEX(#REF!,1,MATCH(AG949,#REF!,0)))</f>
        <v>#REF!</v>
      </c>
      <c r="AH950" s="4" t="e">
        <f t="array" ref="AH950">($BF950*(1+INDEX(#REF!,MATCH($D948,#REF!,0),COUNTIF(#REF!,"&lt;="&amp;AH948)))*(1+IFERROR(INDEX(#REF!,MATCH($D948,#REF!,0),MATCH(MONTH(AH949),#REF!,0)),0))*--(ROUND((AH949-$BH950)/30,0)&lt;18)+INDEX($I950:AG950,1,MATCH(EDATE(AH949,-12),$I949:AG949,0))*(1+AH$2)*--(ROUND((AH949-$BH950)/30,0)&gt;=18))*(1+INDEX(#REF!,1,MATCH(AH949,#REF!,0)))</f>
        <v>#REF!</v>
      </c>
      <c r="AI950" s="4" t="e">
        <f t="array" ref="AI950">($BF950*(1+INDEX(#REF!,MATCH($D948,#REF!,0),COUNTIF(#REF!,"&lt;="&amp;AI948)))*(1+IFERROR(INDEX(#REF!,MATCH($D948,#REF!,0),MATCH(MONTH(AI949),#REF!,0)),0))*--(ROUND((AI949-$BH950)/30,0)&lt;18)+INDEX($I950:AH950,1,MATCH(EDATE(AI949,-12),$I949:AH949,0))*(1+AI$2)*--(ROUND((AI949-$BH950)/30,0)&gt;=18))*(1+INDEX(#REF!,1,MATCH(AI949,#REF!,0)))*(1+$BJ950*--($BK950&lt;=AI949))</f>
        <v>#REF!</v>
      </c>
      <c r="AJ950" s="4" t="e">
        <f t="array" ref="AJ950">($BF950*(1+INDEX(#REF!,MATCH($D948,#REF!,0),COUNTIF(#REF!,"&lt;="&amp;AJ948)))*(1+IFERROR(INDEX(#REF!,MATCH($D948,#REF!,0),MATCH(MONTH(AJ949),#REF!,0)),0))*--(ROUND((AJ949-$BH950)/30,0)&lt;18)+INDEX($I950:AI950,1,MATCH(EDATE(AJ949,-12),$I949:AI949,0))*(1+AJ$2)*--(ROUND((AJ949-$BH950)/30,0)&gt;=18))*(1+INDEX(#REF!,1,MATCH(AJ949,#REF!,0)))*(1+$BJ950*--($BK950&lt;=AJ949))</f>
        <v>#REF!</v>
      </c>
      <c r="AK950" s="60"/>
      <c r="AL950" s="4" t="e">
        <f t="shared" ref="AL950:AL967" si="3144">SUM(Y950:AJ950)</f>
        <v>#REF!</v>
      </c>
      <c r="AM950" s="6" t="e">
        <f>AL950/AL950</f>
        <v>#REF!</v>
      </c>
      <c r="AN950" s="60" t="e">
        <f>D948&amp;D950</f>
        <v>#REF!</v>
      </c>
      <c r="AO950" s="4" t="e">
        <f t="array" ref="AO950">($BF950*(1+INDEX(#REF!,MATCH($D948,#REF!,0),COUNTIF(#REF!,"&lt;="&amp;AO948)))*(1+IFERROR(INDEX(#REF!,MATCH($D948,#REF!,0),MATCH(MONTH(AO949),#REF!,0)),0))*--(ROUND((AO949-$BH950)/30,0)&lt;18)+INDEX($I950:BD950,1,MATCH(EDATE(AO949,-12),$I949:BD949,0))*(1+AO$2)*--(ROUND((AO949-$BH950)/30,0)&gt;=18))*(1+INDEX(#REF!,1,MATCH(AO949,#REF!,0)))*(1+$BJ950*--($BK950&lt;=AO949))</f>
        <v>#REF!</v>
      </c>
      <c r="AP950" s="4" t="e">
        <f t="array" ref="AP950">($BF950*(1+INDEX(#REF!,MATCH($D948,#REF!,0),COUNTIF(#REF!,"&lt;="&amp;AP948)))*(1+IFERROR(INDEX(#REF!,MATCH($D948,#REF!,0),MATCH(MONTH(AP949),#REF!,0)),0))*--(ROUND((AP949-$BH950)/30,0)&lt;18)+INDEX($I950:AO950,1,MATCH(EDATE(AP949,-12),$I949:AO949,0))*(1+AP$2)*--(ROUND((AP949-$BH950)/30,0)&gt;=18))*(1+INDEX(#REF!,1,MATCH(AP949,#REF!,0)))*(1+$BJ950*--($BK950&lt;=AP949))</f>
        <v>#REF!</v>
      </c>
      <c r="AQ950" s="4" t="e">
        <f t="array" ref="AQ950">($BF950*(1+INDEX(#REF!,MATCH($D948,#REF!,0),COUNTIF(#REF!,"&lt;="&amp;AQ948)))*(1+IFERROR(INDEX(#REF!,MATCH($D948,#REF!,0),MATCH(MONTH(AQ949),#REF!,0)),0))*--(ROUND((AQ949-$BH950)/30,0)&lt;18)+INDEX($I950:AP950,1,MATCH(EDATE(AQ949,-12),$I949:AP949,0))*(1+AQ$2)*--(ROUND((AQ949-$BH950)/30,0)&gt;=18))*(1+INDEX(#REF!,1,MATCH(AQ949,#REF!,0)))*(1+$BJ950*--($BK950&lt;=AQ949))</f>
        <v>#REF!</v>
      </c>
      <c r="AR950" s="4" t="e">
        <f t="array" ref="AR950">($BF950*(1+INDEX(#REF!,MATCH($D948,#REF!,0),COUNTIF(#REF!,"&lt;="&amp;AR948)))*(1+IFERROR(INDEX(#REF!,MATCH($D948,#REF!,0),MATCH(MONTH(AR949),#REF!,0)),0))*--(ROUND((AR949-$BH950)/30,0)&lt;18)+INDEX($I950:AQ950,1,MATCH(EDATE(AR949,-12),$I949:AQ949,0))*(1+AR$2)*--(ROUND((AR949-$BH950)/30,0)&gt;=18))*(1+INDEX(#REF!,1,MATCH(AR949,#REF!,0)))*(1+$BJ950*--($BK950&lt;=AR949))</f>
        <v>#REF!</v>
      </c>
      <c r="AS950" s="4" t="e">
        <f t="array" ref="AS950">($BF950*(1+INDEX(#REF!,MATCH($D948,#REF!,0),COUNTIF(#REF!,"&lt;="&amp;AS948)))*(1+IFERROR(INDEX(#REF!,MATCH($D948,#REF!,0),MATCH(MONTH(AS949),#REF!,0)),0))*--(ROUND((AS949-$BH950)/30,0)&lt;18)+INDEX($I950:AR950,1,MATCH(EDATE(AS949,-12),$I949:AR949,0))*(1+AS$2)*--(ROUND((AS949-$BH950)/30,0)&gt;=18))*(1+INDEX(#REF!,1,MATCH(AS949,#REF!,0)))*(1+$BJ950*--($BK950&lt;=AS949))</f>
        <v>#REF!</v>
      </c>
      <c r="AT950" s="4" t="e">
        <f t="array" ref="AT950">($BF950*(1+INDEX(#REF!,MATCH($D948,#REF!,0),COUNTIF(#REF!,"&lt;="&amp;AT948)))*(1+IFERROR(INDEX(#REF!,MATCH($D948,#REF!,0),MATCH(MONTH(AT949),#REF!,0)),0))*--(ROUND((AT949-$BH950)/30,0)&lt;18)+INDEX($I950:AS950,1,MATCH(EDATE(AT949,-12),$I949:AS949,0))*(1+AT$2)*--(ROUND((AT949-$BH950)/30,0)&gt;=18))*(1+INDEX(#REF!,1,MATCH(AT949,#REF!,0)))*(1+$BJ950*--($BK950&lt;=AT949))</f>
        <v>#REF!</v>
      </c>
      <c r="AU950" s="4" t="e">
        <f t="array" ref="AU950">($BF950*(1+INDEX(#REF!,MATCH($D948,#REF!,0),COUNTIF(#REF!,"&lt;="&amp;AU948)))*(1+IFERROR(INDEX(#REF!,MATCH($D948,#REF!,0),MATCH(MONTH(AU949),#REF!,0)),0))*--(ROUND((AU949-$BH950)/30,0)&lt;18)+INDEX($I950:AT950,1,MATCH(EDATE(AU949,-12),$I949:AT949,0))*(1+AU$2)*--(ROUND((AU949-$BH950)/30,0)&gt;=18))*(1+INDEX(#REF!,1,MATCH(AU949,#REF!,0)))*(1+$BJ950*--($BK950&lt;=AU949))</f>
        <v>#REF!</v>
      </c>
      <c r="AV950" s="4" t="e">
        <f t="array" ref="AV950">($BF950*(1+INDEX(#REF!,MATCH($D948,#REF!,0),COUNTIF(#REF!,"&lt;="&amp;AV948)))*(1+IFERROR(INDEX(#REF!,MATCH($D948,#REF!,0),MATCH(MONTH(AV949),#REF!,0)),0))*--(ROUND((AV949-$BH950)/30,0)&lt;18)+INDEX($I950:AU950,1,MATCH(EDATE(AV949,-12),$I949:AU949,0))*(1+AV$2)*--(ROUND((AV949-$BH950)/30,0)&gt;=18))*(1+INDEX(#REF!,1,MATCH(AV949,#REF!,0)))*(1+$BJ950*--($BK950&lt;=AV949))</f>
        <v>#REF!</v>
      </c>
      <c r="AW950" s="4" t="e">
        <f t="array" ref="AW950">($BF950*(1+INDEX(#REF!,MATCH($D948,#REF!,0),COUNTIF(#REF!,"&lt;="&amp;AW948)))*(1+IFERROR(INDEX(#REF!,MATCH($D948,#REF!,0),MATCH(MONTH(AW949),#REF!,0)),0))*--(ROUND((AW949-$BH950)/30,0)&lt;18)+INDEX($I950:AV950,1,MATCH(EDATE(AW949,-12),$I949:AV949,0))*(1+AW$2)*--(ROUND((AW949-$BH950)/30,0)&gt;=18))*(1+INDEX(#REF!,1,MATCH(AW949,#REF!,0)))*(1+$BJ950*--($BK950&lt;=AW949))</f>
        <v>#REF!</v>
      </c>
      <c r="AX950" s="4" t="e">
        <f t="array" ref="AX950">($BF950*(1+INDEX(#REF!,MATCH($D948,#REF!,0),COUNTIF(#REF!,"&lt;="&amp;AX948)))*(1+IFERROR(INDEX(#REF!,MATCH($D948,#REF!,0),MATCH(MONTH(AX949),#REF!,0)),0))*--(ROUND((AX949-$BH950)/30,0)&lt;18)+INDEX($I950:AW950,1,MATCH(EDATE(AX949,-12),$I949:AW949,0))*(1+AX$2)*--(ROUND((AX949-$BH950)/30,0)&gt;=18))*(1+INDEX(#REF!,1,MATCH(AX949,#REF!,0)))*(1+$BJ950*--($BK950&lt;=AX949))</f>
        <v>#REF!</v>
      </c>
      <c r="AY950" s="4" t="e">
        <f t="array" ref="AY950">($BF950*(1+INDEX(#REF!,MATCH($D948,#REF!,0),COUNTIF(#REF!,"&lt;="&amp;AY948)))*(1+IFERROR(INDEX(#REF!,MATCH($D948,#REF!,0),MATCH(MONTH(AY949),#REF!,0)),0))*--(ROUND((AY949-$BH950)/30,0)&lt;18)+INDEX($I950:AX950,1,MATCH(EDATE(AY949,-12),$I949:AX949,0))*(1+AY$2)*--(ROUND((AY949-$BH950)/30,0)&gt;=18))*(1+INDEX(#REF!,1,MATCH(AY949,#REF!,0)))*(1+$BJ950*--($BK950&lt;=AY949))</f>
        <v>#REF!</v>
      </c>
      <c r="AZ950" s="4" t="e">
        <f t="array" ref="AZ950">($BF950*(1+INDEX(#REF!,MATCH($D948,#REF!,0),COUNTIF(#REF!,"&lt;="&amp;AZ948)))*(1+IFERROR(INDEX(#REF!,MATCH($D948,#REF!,0),MATCH(MONTH(AZ949),#REF!,0)),0))*--(ROUND((AZ949-$BH950)/30,0)&lt;18)+INDEX($I950:AY950,1,MATCH(EDATE(AZ949,-12),$I949:AY949,0))*(1+AZ$2)*--(ROUND((AZ949-$BH950)/30,0)&gt;=18))*(1+INDEX(#REF!,1,MATCH(AZ949,#REF!,0)))*(1+$BJ950*--($BK950&lt;=AZ949))</f>
        <v>#REF!</v>
      </c>
      <c r="BA950" s="60"/>
      <c r="BB950" s="4" t="e">
        <f t="shared" ref="BB950:BB967" si="3145">SUM(AO950:AZ950)</f>
        <v>#REF!</v>
      </c>
      <c r="BC950" s="6" t="e">
        <f>BB950/BB950</f>
        <v>#REF!</v>
      </c>
      <c r="BD950" s="60"/>
      <c r="BE950" s="4"/>
      <c r="BF950" s="102" t="e">
        <f t="array" ref="BF950">INDEX(#REF!,MATCH($D948,#REF!,0),MATCH($D950,#REF!,0))</f>
        <v>#REF!</v>
      </c>
      <c r="BG950" s="102"/>
      <c r="BH950" s="103" t="e">
        <f t="array" ref="BH950">INDEX(#REF!,MATCH($D948,#REF!,0),MATCH(BH949,#REF!,0))</f>
        <v>#REF!</v>
      </c>
      <c r="BI950" s="103"/>
      <c r="BJ950" s="103"/>
      <c r="BK950" s="103"/>
      <c r="BL950" s="60"/>
      <c r="BM950" s="4" t="e">
        <f t="array" ref="BM950">($BF950*(1+INDEX(#REF!,MATCH($D948,#REF!,0),COUNTIF(#REF!,"&lt;="&amp;BM948)))*(1+IFERROR(INDEX(#REF!,MATCH($D948,#REF!,0),MATCH(MONTH(BM949),#REF!,0)),0))*--(ROUND((BM949-$BH950)/30,0)&lt;18)+INDEX($I950:BL950,1,MATCH(EDATE(BM949,-12),$I949:BL949,0))*(1+BM$2)*--(ROUND((BM949-$BH950)/30,0)&gt;=18))*(1+INDEX(#REF!,1,MATCH(BM949,#REF!,0)))*(1+$BJ950*--($BK950&lt;=BM949))</f>
        <v>#REF!</v>
      </c>
      <c r="BN950" s="4" t="e">
        <f t="array" ref="BN950">($BF950*(1+INDEX(#REF!,MATCH($D948,#REF!,0),COUNTIF(#REF!,"&lt;="&amp;BN948)))*(1+IFERROR(INDEX(#REF!,MATCH($D948,#REF!,0),MATCH(MONTH(BN949),#REF!,0)),0))*--(ROUND((BN949-$BH950)/30,0)&lt;18)+INDEX($I950:BM950,1,MATCH(EDATE(BN949,-12),$I949:BM949,0))*(1+BN$2)*--(ROUND((BN949-$BH950)/30,0)&gt;=18))*(1+INDEX(#REF!,1,MATCH(BN949,#REF!,0)))*(1+$BJ950*--($BK950&lt;=BN949))</f>
        <v>#REF!</v>
      </c>
      <c r="BO950" s="4" t="e">
        <f t="array" ref="BO950">($BF950*(1+INDEX(#REF!,MATCH($D948,#REF!,0),COUNTIF(#REF!,"&lt;="&amp;BO948)))*(1+IFERROR(INDEX(#REF!,MATCH($D948,#REF!,0),MATCH(MONTH(BO949),#REF!,0)),0))*--(ROUND((BO949-$BH950)/30,0)&lt;18)+INDEX($I950:BN950,1,MATCH(EDATE(BO949,-12),$I949:BN949,0))*(1+BO$2)*--(ROUND((BO949-$BH950)/30,0)&gt;=18))*(1+INDEX(#REF!,1,MATCH(BO949,#REF!,0)))*(1+$BJ950*--($BK950&lt;=BO949))</f>
        <v>#REF!</v>
      </c>
      <c r="BP950" s="4" t="e">
        <f t="array" ref="BP950">($BF950*(1+INDEX(#REF!,MATCH($D948,#REF!,0),COUNTIF(#REF!,"&lt;="&amp;BP948)))*(1+IFERROR(INDEX(#REF!,MATCH($D948,#REF!,0),MATCH(MONTH(BP949),#REF!,0)),0))*--(ROUND((BP949-$BH950)/30,0)&lt;18)+INDEX($I950:BO950,1,MATCH(EDATE(BP949,-12),$I949:BO949,0))*(1+BP$2)*--(ROUND((BP949-$BH950)/30,0)&gt;=18))*(1+INDEX(#REF!,1,MATCH(BP949,#REF!,0)))*(1+$BJ950*--($BK950&lt;=BP949))</f>
        <v>#REF!</v>
      </c>
      <c r="BQ950" s="4" t="e">
        <f t="array" ref="BQ950">($BF950*(1+INDEX(#REF!,MATCH($D948,#REF!,0),COUNTIF(#REF!,"&lt;="&amp;BQ948)))*(1+IFERROR(INDEX(#REF!,MATCH($D948,#REF!,0),MATCH(MONTH(BQ949),#REF!,0)),0))*--(ROUND((BQ949-$BH950)/30,0)&lt;12)+INDEX($I950:BP950,1,MATCH(EDATE(BQ949,-12),$I949:BP949,0))*(1+BQ$2)*--(ROUND((BQ949-$BH950)/30,0)&gt;=12))*(1+INDEX(#REF!,1,MATCH(BQ949,#REF!,0)))*(1+$BJ950*--($BK950&lt;=BQ949))</f>
        <v>#REF!</v>
      </c>
      <c r="BR950" s="4" t="e">
        <f t="array" ref="BR950">($BF950*(1+INDEX(#REF!,MATCH($D948,#REF!,0),COUNTIF(#REF!,"&lt;="&amp;BR948)))*(1+IFERROR(INDEX(#REF!,MATCH($D948,#REF!,0),MATCH(MONTH(BR949),#REF!,0)),0))*--(ROUND((BR949-$BH950)/30,0)&lt;12)+INDEX($I950:BQ950,1,MATCH(EDATE(BR949,-12),$I949:BQ949,0))*(1+BR$2)*--(ROUND((BR949-$BH950)/30,0)&gt;=12))*(1+INDEX(#REF!,1,MATCH(BR949,#REF!,0)))*(1+$BJ950*--($BK950&lt;=BR949))</f>
        <v>#REF!</v>
      </c>
      <c r="BS950" s="4" t="e">
        <f t="array" ref="BS950">($BF950*(1+INDEX(#REF!,MATCH($D948,#REF!,0),COUNTIF(#REF!,"&lt;="&amp;BS948)))*(1+IFERROR(INDEX(#REF!,MATCH($D948,#REF!,0),MATCH(MONTH(BS949),#REF!,0)),0))*--(ROUND((BS949-$BH950)/30,0)&lt;12)+INDEX($I950:BR950,1,MATCH(EDATE(BS949,-12),$I949:BR949,0))*(1+BS$2)*--(ROUND((BS949-$BH950)/30,0)&gt;=12))*(1+INDEX(#REF!,1,MATCH(BS949,#REF!,0)))*(1+$BJ950*--($BK950&lt;=BS949))</f>
        <v>#REF!</v>
      </c>
      <c r="BT950" s="4" t="e">
        <f t="array" ref="BT950">($BF950*(1+INDEX(#REF!,MATCH($D948,#REF!,0),COUNTIF(#REF!,"&lt;="&amp;BT948)))*(1+IFERROR(INDEX(#REF!,MATCH($D948,#REF!,0),MATCH(MONTH(BT949),#REF!,0)),0))*--(ROUND((BT949-$BH950)/30,0)&lt;12)+INDEX($I950:BS950,1,MATCH(EDATE(BT949,-12),$I949:BS949,0))*(1+BT$2)*--(ROUND((BT949-$BH950)/30,0)&gt;=12))*(1+INDEX(#REF!,1,MATCH(BT949,#REF!,0)))*(1+$BJ950*--($BK950&lt;=BT949))</f>
        <v>#REF!</v>
      </c>
      <c r="BU950" s="4" t="e">
        <f t="array" ref="BU950">($BF950*(1+INDEX(#REF!,MATCH($D948,#REF!,0),COUNTIF(#REF!,"&lt;="&amp;BU948)))*(1+IFERROR(INDEX(#REF!,MATCH($D948,#REF!,0),MATCH(MONTH(BU949),#REF!,0)),0))*--(ROUND((BU949-$BH950)/30,0)&lt;12)+INDEX($I950:BT950,1,MATCH(EDATE(BU949,-12),$I949:BT949,0))*(1+BU$2)*--(ROUND((BU949-$BH950)/30,0)&gt;=12))*(1+INDEX(#REF!,1,MATCH(BU949,#REF!,0)))*(1+$BJ950*--($BK950&lt;=BU949))</f>
        <v>#REF!</v>
      </c>
      <c r="BV950" s="4" t="e">
        <f t="array" ref="BV950">($BF950*(1+INDEX(#REF!,MATCH($D948,#REF!,0),COUNTIF(#REF!,"&lt;="&amp;BV948)))*(1+IFERROR(INDEX(#REF!,MATCH($D948,#REF!,0),MATCH(MONTH(BV949),#REF!,0)),0))*--(ROUND((BV949-$BH950)/30,0)&lt;12)+INDEX($I950:BU950,1,MATCH(EDATE(BV949,-12),$I949:BU949,0))*(1+BV$2)*--(ROUND((BV949-$BH950)/30,0)&gt;=12))*(1+INDEX(#REF!,1,MATCH(BV949,#REF!,0)))*(1+$BJ950*--($BK950&lt;=BV949))</f>
        <v>#REF!</v>
      </c>
      <c r="BW950" s="4" t="e">
        <f t="array" ref="BW950">($BF950*(1+INDEX(#REF!,MATCH($D948,#REF!,0),COUNTIF(#REF!,"&lt;="&amp;BW948)))*(1+IFERROR(INDEX(#REF!,MATCH($D948,#REF!,0),MATCH(MONTH(BW949),#REF!,0)),0))*--(ROUND((BW949-$BH950)/30,0)&lt;12)+INDEX($I950:BV950,1,MATCH(EDATE(BW949,-12),$I949:BV949,0))*(1+BW$2)*--(ROUND((BW949-$BH950)/30,0)&gt;=12))*(1+INDEX(#REF!,1,MATCH(BW949,#REF!,0)))*(1+$BJ950*--($BK950&lt;=BW949))</f>
        <v>#REF!</v>
      </c>
      <c r="BX950" s="4" t="e">
        <f t="array" ref="BX950">($BF950*(1+INDEX(#REF!,MATCH($D948,#REF!,0),COUNTIF(#REF!,"&lt;="&amp;BX948)))*(1+IFERROR(INDEX(#REF!,MATCH($D948,#REF!,0),MATCH(MONTH(BX949),#REF!,0)),0))*--(ROUND((BX949-$BH950)/30,0)&lt;12)+INDEX($I950:BW950,1,MATCH(EDATE(BX949,-12),$I949:BW949,0))*(1+BX$2)*--(ROUND((BX949-$BH950)/30,0)&gt;=12))*(1+INDEX(#REF!,1,MATCH(BX949,#REF!,0)))*(1+$BJ950*--($BK950&lt;=BX949))</f>
        <v>#REF!</v>
      </c>
      <c r="BY950" s="60"/>
      <c r="BZ950" s="4" t="e">
        <f t="shared" ref="BZ950:BZ967" si="3146">SUM(BM950:BX950)</f>
        <v>#REF!</v>
      </c>
      <c r="CA950" s="6" t="e">
        <f>BZ950/BZ950</f>
        <v>#REF!</v>
      </c>
      <c r="CB950" s="60"/>
      <c r="CC950" s="4" t="e">
        <f t="array" ref="CC950">($BF950*(1+INDEX(#REF!,MATCH($D948,#REF!,0),COUNTIF(#REF!,"&lt;="&amp;CC948)))*(1+IFERROR(INDEX(#REF!,MATCH($D948,#REF!,0),MATCH(MONTH(CC949),#REF!,0)),0))*--(ROUND((CC949-$BH950)/30,0)&lt;18)+INDEX($I950:CB950,1,MATCH(EDATE(CC949,-12),$I949:CB949,0))*(1+CC$2)*--(ROUND((CC949-$BH950)/30,0)&gt;=18))*(1+INDEX(#REF!,1,MATCH(CC949,#REF!,0)))*(1+$BJ950*--($BK950&lt;=CC949))</f>
        <v>#REF!</v>
      </c>
      <c r="CD950" s="4" t="e">
        <f t="array" ref="CD950">($BF950*(1+INDEX(#REF!,MATCH($D948,#REF!,0),COUNTIF(#REF!,"&lt;="&amp;CD948)))*(1+IFERROR(INDEX(#REF!,MATCH($D948,#REF!,0),MATCH(MONTH(CD949),#REF!,0)),0))*--(ROUND((CD949-$BH950)/30,0)&lt;18)+INDEX($I950:CC950,1,MATCH(EDATE(CD949,-12),$I949:CC949,0))*(1+CD$2)*--(ROUND((CD949-$BH950)/30,0)&gt;=18))*(1+INDEX(#REF!,1,MATCH(CD949,#REF!,0)))*(1+$BJ950*--($BK950&lt;=CD949))</f>
        <v>#REF!</v>
      </c>
      <c r="CE950" s="4" t="e">
        <f t="array" ref="CE950">($BF950*(1+INDEX(#REF!,MATCH($D948,#REF!,0),COUNTIF(#REF!,"&lt;="&amp;CE948)))*(1+IFERROR(INDEX(#REF!,MATCH($D948,#REF!,0),MATCH(MONTH(CE949),#REF!,0)),0))*--(ROUND((CE949-$BH950)/30,0)&lt;18)+INDEX($I950:CD950,1,MATCH(EDATE(CE949,-12),$I949:CD949,0))*(1+CE$2)*--(ROUND((CE949-$BH950)/30,0)&gt;=18))*(1+INDEX(#REF!,1,MATCH(CE949,#REF!,0)))*(1+$BJ950*--($BK950&lt;=CE949))</f>
        <v>#REF!</v>
      </c>
      <c r="CF950" s="4" t="e">
        <f t="array" ref="CF950">($BF950*(1+INDEX(#REF!,MATCH($D948,#REF!,0),COUNTIF(#REF!,"&lt;="&amp;CF948)))*(1+IFERROR(INDEX(#REF!,MATCH($D948,#REF!,0),MATCH(MONTH(CF949),#REF!,0)),0))*--(ROUND((CF949-$BH950)/30,0)&lt;18)+INDEX($I950:CE950,1,MATCH(EDATE(CF949,-12),$I949:CE949,0))*(1+CF$2)*--(ROUND((CF949-$BH950)/30,0)&gt;=18))*(1+INDEX(#REF!,1,MATCH(CF949,#REF!,0)))*(1+$BJ950*--($BK950&lt;=CF949))</f>
        <v>#REF!</v>
      </c>
      <c r="CG950" s="4" t="e">
        <f t="array" ref="CG950">($BF950*(1+INDEX(#REF!,MATCH($D948,#REF!,0),COUNTIF(#REF!,"&lt;="&amp;CG948)))*(1+IFERROR(INDEX(#REF!,MATCH($D948,#REF!,0),MATCH(MONTH(CG949),#REF!,0)),0))*--(ROUND((CG949-$BH950)/30,0)&lt;18)+INDEX($I950:CF950,1,MATCH(EDATE(CG949,-12),$I949:CF949,0))*(1+CG$2)*--(ROUND((CG949-$BH950)/30,0)&gt;=18))*(1+INDEX(#REF!,1,MATCH(CG949,#REF!,0)))*(1+$BJ950*--($BK950&lt;=CG949))</f>
        <v>#REF!</v>
      </c>
      <c r="CH950" s="4" t="e">
        <f t="array" ref="CH950">($BF950*(1+INDEX(#REF!,MATCH($D948,#REF!,0),COUNTIF(#REF!,"&lt;="&amp;CH948)))*(1+IFERROR(INDEX(#REF!,MATCH($D948,#REF!,0),MATCH(MONTH(CH949),#REF!,0)),0))*--(ROUND((CH949-$BH950)/30,0)&lt;18)+INDEX($I950:CG950,1,MATCH(EDATE(CH949,-12),$I949:CG949,0))*(1+CH$2)*--(ROUND((CH949-$BH950)/30,0)&gt;=18))*(1+INDEX(#REF!,1,MATCH(CH949,#REF!,0)))*(1+$BJ950*--($BK950&lt;=CH949))</f>
        <v>#REF!</v>
      </c>
      <c r="CI950" s="4" t="e">
        <f t="array" ref="CI950">($BF950*(1+INDEX(#REF!,MATCH($D948,#REF!,0),COUNTIF(#REF!,"&lt;="&amp;CI948)))*(1+IFERROR(INDEX(#REF!,MATCH($D948,#REF!,0),MATCH(MONTH(CI949),#REF!,0)),0))*--(ROUND((CI949-$BH950)/30,0)&lt;18)+INDEX($I950:CH950,1,MATCH(EDATE(CI949,-12),$I949:CH949,0))*(1+CI$2)*--(ROUND((CI949-$BH950)/30,0)&gt;=18))*(1+INDEX(#REF!,1,MATCH(CI949,#REF!,0)))*(1+$BJ950*--($BK950&lt;=CI949))</f>
        <v>#REF!</v>
      </c>
      <c r="CJ950" s="4" t="e">
        <f t="array" ref="CJ950">($BF950*(1+INDEX(#REF!,MATCH($D948,#REF!,0),COUNTIF(#REF!,"&lt;="&amp;CJ948)))*(1+IFERROR(INDEX(#REF!,MATCH($D948,#REF!,0),MATCH(MONTH(CJ949),#REF!,0)),0))*--(ROUND((CJ949-$BH950)/30,0)&lt;18)+INDEX($I950:CI950,1,MATCH(EDATE(CJ949,-12),$I949:CI949,0))*(1+CJ$2)*--(ROUND((CJ949-$BH950)/30,0)&gt;=18))*(1+INDEX(#REF!,1,MATCH(CJ949,#REF!,0)))*(1+$BJ950*--($BK950&lt;=CJ949))</f>
        <v>#REF!</v>
      </c>
      <c r="CK950" s="4" t="e">
        <f t="array" ref="CK950">($BF950*(1+INDEX(#REF!,MATCH($D948,#REF!,0),COUNTIF(#REF!,"&lt;="&amp;CK948)))*(1+IFERROR(INDEX(#REF!,MATCH($D948,#REF!,0),MATCH(MONTH(CK949),#REF!,0)),0))*--(ROUND((CK949-$BH950)/30,0)&lt;18)+INDEX($I950:CJ950,1,MATCH(EDATE(CK949,-12),$I949:CJ949,0))*(1+CK$2)*--(ROUND((CK949-$BH950)/30,0)&gt;=18))*(1+INDEX(#REF!,1,MATCH(CK949,#REF!,0)))*(1+$BJ950*--($BK950&lt;=CK949))</f>
        <v>#REF!</v>
      </c>
      <c r="CL950" s="4" t="e">
        <f t="array" ref="CL950">($BF950*(1+INDEX(#REF!,MATCH($D948,#REF!,0),COUNTIF(#REF!,"&lt;="&amp;CL948)))*(1+IFERROR(INDEX(#REF!,MATCH($D948,#REF!,0),MATCH(MONTH(CL949),#REF!,0)),0))*--(ROUND((CL949-$BH950)/30,0)&lt;18)+INDEX($I950:CK950,1,MATCH(EDATE(CL949,-12),$I949:CK949,0))*(1+CL$2)*--(ROUND((CL949-$BH950)/30,0)&gt;=18))*(1+INDEX(#REF!,1,MATCH(CL949,#REF!,0)))*(1+$BJ950*--($BK950&lt;=CL949))</f>
        <v>#REF!</v>
      </c>
      <c r="CM950" s="4" t="e">
        <f t="array" ref="CM950">($BF950*(1+INDEX(#REF!,MATCH($D948,#REF!,0),COUNTIF(#REF!,"&lt;="&amp;CM948)))*(1+IFERROR(INDEX(#REF!,MATCH($D948,#REF!,0),MATCH(MONTH(CM949),#REF!,0)),0))*--(ROUND((CM949-$BH950)/30,0)&lt;18)+INDEX($I950:CL950,1,MATCH(EDATE(CM949,-12),$I949:CL949,0))*(1+CM$2)*--(ROUND((CM949-$BH950)/30,0)&gt;=18))*(1+INDEX(#REF!,1,MATCH(CM949,#REF!,0)))*(1+$BJ950*--($BK950&lt;=CM949))</f>
        <v>#REF!</v>
      </c>
      <c r="CN950" s="4" t="e">
        <f t="array" ref="CN950">($BF950*(1+INDEX(#REF!,MATCH($D948,#REF!,0),COUNTIF(#REF!,"&lt;="&amp;CN948)))*(1+IFERROR(INDEX(#REF!,MATCH($D948,#REF!,0),MATCH(MONTH(CN949),#REF!,0)),0))*--(ROUND((CN949-$BH950)/30,0)&lt;18)+INDEX($I950:CM950,1,MATCH(EDATE(CN949,-12),$I949:CM949,0))*(1+CN$2)*--(ROUND((CN949-$BH950)/30,0)&gt;=18))*(1+INDEX(#REF!,1,MATCH(CN949,#REF!,0)))*(1+$BJ950*--($BK950&lt;=CN949))</f>
        <v>#REF!</v>
      </c>
      <c r="CO950" s="60"/>
      <c r="CP950" s="4" t="e">
        <f t="shared" ref="CP950:CP967" si="3147">SUM(CC950:CN950)</f>
        <v>#REF!</v>
      </c>
      <c r="CQ950" s="6" t="e">
        <f>CP950/CP950</f>
        <v>#REF!</v>
      </c>
    </row>
    <row r="951" spans="1:95" ht="10.5" customHeight="1" x14ac:dyDescent="0.25">
      <c r="A951" s="70" t="str">
        <f t="shared" si="3142"/>
        <v>DespesaImpostos sobre receita</v>
      </c>
      <c r="B951" s="70" t="s">
        <v>53</v>
      </c>
      <c r="C951" s="70"/>
      <c r="D951" s="81" t="s">
        <v>54</v>
      </c>
      <c r="E951" s="81" t="e">
        <f>D948</f>
        <v>#REF!</v>
      </c>
      <c r="F951" s="60"/>
      <c r="G951" s="88">
        <v>-6.3411034382427501E-3</v>
      </c>
      <c r="H951" s="60"/>
      <c r="I951" s="83" t="e">
        <f t="shared" ref="I951:T951" si="3148">SUM(I952:I954)</f>
        <v>#REF!</v>
      </c>
      <c r="J951" s="83" t="e">
        <f t="shared" si="3148"/>
        <v>#REF!</v>
      </c>
      <c r="K951" s="83" t="e">
        <f t="shared" si="3148"/>
        <v>#REF!</v>
      </c>
      <c r="L951" s="83" t="e">
        <f t="shared" si="3148"/>
        <v>#REF!</v>
      </c>
      <c r="M951" s="83" t="e">
        <f t="shared" si="3148"/>
        <v>#REF!</v>
      </c>
      <c r="N951" s="83" t="e">
        <f t="shared" si="3148"/>
        <v>#REF!</v>
      </c>
      <c r="O951" s="83" t="e">
        <f t="shared" si="3148"/>
        <v>#REF!</v>
      </c>
      <c r="P951" s="83" t="e">
        <f t="shared" si="3148"/>
        <v>#REF!</v>
      </c>
      <c r="Q951" s="83" t="e">
        <f t="shared" si="3148"/>
        <v>#REF!</v>
      </c>
      <c r="R951" s="83" t="e">
        <f t="shared" si="3148"/>
        <v>#REF!</v>
      </c>
      <c r="S951" s="83" t="e">
        <f t="shared" si="3148"/>
        <v>#REF!</v>
      </c>
      <c r="T951" s="83" t="e">
        <f t="shared" si="3148"/>
        <v>#REF!</v>
      </c>
      <c r="U951" s="60"/>
      <c r="V951" s="83" t="e">
        <f t="shared" si="3143"/>
        <v>#REF!</v>
      </c>
      <c r="W951" s="88" t="e">
        <f>V951/V950</f>
        <v>#REF!</v>
      </c>
      <c r="X951" s="60"/>
      <c r="Y951" s="83" t="e">
        <f t="shared" ref="Y951:AJ951" si="3149">SUM(Y952:Y954)</f>
        <v>#REF!</v>
      </c>
      <c r="Z951" s="83" t="e">
        <f t="shared" si="3149"/>
        <v>#REF!</v>
      </c>
      <c r="AA951" s="83" t="e">
        <f t="shared" si="3149"/>
        <v>#REF!</v>
      </c>
      <c r="AB951" s="83" t="e">
        <f t="shared" si="3149"/>
        <v>#REF!</v>
      </c>
      <c r="AC951" s="83" t="e">
        <f t="shared" si="3149"/>
        <v>#REF!</v>
      </c>
      <c r="AD951" s="83" t="e">
        <f t="shared" si="3149"/>
        <v>#REF!</v>
      </c>
      <c r="AE951" s="83" t="e">
        <f t="shared" si="3149"/>
        <v>#REF!</v>
      </c>
      <c r="AF951" s="83" t="e">
        <f t="shared" si="3149"/>
        <v>#REF!</v>
      </c>
      <c r="AG951" s="83" t="e">
        <f t="shared" si="3149"/>
        <v>#REF!</v>
      </c>
      <c r="AH951" s="83" t="e">
        <f t="shared" si="3149"/>
        <v>#REF!</v>
      </c>
      <c r="AI951" s="83" t="e">
        <f t="shared" si="3149"/>
        <v>#REF!</v>
      </c>
      <c r="AJ951" s="83" t="e">
        <f t="shared" si="3149"/>
        <v>#REF!</v>
      </c>
      <c r="AK951" s="60"/>
      <c r="AL951" s="83" t="e">
        <f t="shared" si="3144"/>
        <v>#REF!</v>
      </c>
      <c r="AM951" s="88" t="e">
        <f>AL951/AL950</f>
        <v>#REF!</v>
      </c>
      <c r="AN951" s="60" t="e">
        <f>D948&amp;D951</f>
        <v>#REF!</v>
      </c>
      <c r="AO951" s="83" t="e">
        <f t="shared" ref="AO951:AZ951" si="3150">SUM(AO952:AO954)</f>
        <v>#REF!</v>
      </c>
      <c r="AP951" s="83" t="e">
        <f t="shared" si="3150"/>
        <v>#REF!</v>
      </c>
      <c r="AQ951" s="83" t="e">
        <f t="shared" si="3150"/>
        <v>#REF!</v>
      </c>
      <c r="AR951" s="83" t="e">
        <f t="shared" si="3150"/>
        <v>#REF!</v>
      </c>
      <c r="AS951" s="83" t="e">
        <f t="shared" si="3150"/>
        <v>#REF!</v>
      </c>
      <c r="AT951" s="83" t="e">
        <f t="shared" si="3150"/>
        <v>#REF!</v>
      </c>
      <c r="AU951" s="83" t="e">
        <f t="shared" si="3150"/>
        <v>#REF!</v>
      </c>
      <c r="AV951" s="83" t="e">
        <f t="shared" si="3150"/>
        <v>#REF!</v>
      </c>
      <c r="AW951" s="83" t="e">
        <f t="shared" si="3150"/>
        <v>#REF!</v>
      </c>
      <c r="AX951" s="83" t="e">
        <f t="shared" si="3150"/>
        <v>#REF!</v>
      </c>
      <c r="AY951" s="83" t="e">
        <f t="shared" si="3150"/>
        <v>#REF!</v>
      </c>
      <c r="AZ951" s="83" t="e">
        <f t="shared" si="3150"/>
        <v>#REF!</v>
      </c>
      <c r="BA951" s="60"/>
      <c r="BB951" s="83" t="e">
        <f t="shared" si="3145"/>
        <v>#REF!</v>
      </c>
      <c r="BC951" s="88" t="e">
        <f>BB951/BB950</f>
        <v>#REF!</v>
      </c>
      <c r="BD951" s="60"/>
      <c r="BE951" s="83"/>
      <c r="BF951" s="116"/>
      <c r="BG951" s="116"/>
      <c r="BH951" s="117"/>
      <c r="BI951" s="117"/>
      <c r="BJ951" s="117"/>
      <c r="BK951" s="117"/>
      <c r="BL951" s="60"/>
      <c r="BM951" s="83" t="e">
        <f t="shared" ref="BM951:BX951" si="3151">SUM(BM952:BM954)</f>
        <v>#REF!</v>
      </c>
      <c r="BN951" s="83" t="e">
        <f t="shared" si="3151"/>
        <v>#REF!</v>
      </c>
      <c r="BO951" s="83" t="e">
        <f t="shared" si="3151"/>
        <v>#REF!</v>
      </c>
      <c r="BP951" s="83" t="e">
        <f t="shared" si="3151"/>
        <v>#REF!</v>
      </c>
      <c r="BQ951" s="83" t="e">
        <f t="shared" si="3151"/>
        <v>#REF!</v>
      </c>
      <c r="BR951" s="83" t="e">
        <f t="shared" si="3151"/>
        <v>#REF!</v>
      </c>
      <c r="BS951" s="83" t="e">
        <f t="shared" si="3151"/>
        <v>#REF!</v>
      </c>
      <c r="BT951" s="83" t="e">
        <f t="shared" si="3151"/>
        <v>#REF!</v>
      </c>
      <c r="BU951" s="83" t="e">
        <f t="shared" si="3151"/>
        <v>#REF!</v>
      </c>
      <c r="BV951" s="83" t="e">
        <f t="shared" si="3151"/>
        <v>#REF!</v>
      </c>
      <c r="BW951" s="83" t="e">
        <f t="shared" si="3151"/>
        <v>#REF!</v>
      </c>
      <c r="BX951" s="83" t="e">
        <f t="shared" si="3151"/>
        <v>#REF!</v>
      </c>
      <c r="BY951" s="60"/>
      <c r="BZ951" s="83" t="e">
        <f t="shared" si="3146"/>
        <v>#REF!</v>
      </c>
      <c r="CA951" s="88" t="e">
        <f>BZ951/BZ950</f>
        <v>#REF!</v>
      </c>
      <c r="CB951" s="60"/>
      <c r="CC951" s="83" t="e">
        <f t="shared" ref="CC951:CN951" si="3152">SUM(CC952:CC954)</f>
        <v>#REF!</v>
      </c>
      <c r="CD951" s="83" t="e">
        <f t="shared" si="3152"/>
        <v>#REF!</v>
      </c>
      <c r="CE951" s="83" t="e">
        <f t="shared" si="3152"/>
        <v>#REF!</v>
      </c>
      <c r="CF951" s="83" t="e">
        <f t="shared" si="3152"/>
        <v>#REF!</v>
      </c>
      <c r="CG951" s="83" t="e">
        <f t="shared" si="3152"/>
        <v>#REF!</v>
      </c>
      <c r="CH951" s="83" t="e">
        <f t="shared" si="3152"/>
        <v>#REF!</v>
      </c>
      <c r="CI951" s="83" t="e">
        <f t="shared" si="3152"/>
        <v>#REF!</v>
      </c>
      <c r="CJ951" s="83" t="e">
        <f t="shared" si="3152"/>
        <v>#REF!</v>
      </c>
      <c r="CK951" s="83" t="e">
        <f t="shared" si="3152"/>
        <v>#REF!</v>
      </c>
      <c r="CL951" s="83" t="e">
        <f t="shared" si="3152"/>
        <v>#REF!</v>
      </c>
      <c r="CM951" s="83" t="e">
        <f t="shared" si="3152"/>
        <v>#REF!</v>
      </c>
      <c r="CN951" s="83" t="e">
        <f t="shared" si="3152"/>
        <v>#REF!</v>
      </c>
      <c r="CO951" s="60"/>
      <c r="CP951" s="83" t="e">
        <f t="shared" si="3147"/>
        <v>#REF!</v>
      </c>
      <c r="CQ951" s="88" t="e">
        <f>CP951/CP950</f>
        <v>#REF!</v>
      </c>
    </row>
    <row r="952" spans="1:95" ht="10.5" customHeight="1" outlineLevel="1" x14ac:dyDescent="0.25">
      <c r="A952" s="70" t="str">
        <f t="shared" si="3142"/>
        <v>DespesaICMS</v>
      </c>
      <c r="B952" s="70" t="s">
        <v>53</v>
      </c>
      <c r="C952" s="70" t="s">
        <v>55</v>
      </c>
      <c r="D952" s="60" t="s">
        <v>55</v>
      </c>
      <c r="E952" s="60" t="e">
        <f>D948</f>
        <v>#REF!</v>
      </c>
      <c r="F952" s="60"/>
      <c r="G952" s="62">
        <v>0</v>
      </c>
      <c r="H952" s="60"/>
      <c r="I952" s="67" t="e">
        <f t="shared" ref="I952:T952" si="3153">((I950*$G952*--(AND($BF952=0,$BG952=0))+$BF952+I950*$BG952)*--(I$3&gt;=$BH952))*(1+$BJ952*--(I$3&gt;=$BK952))*--(IFERROR(MOD(MONTH(I$3),$BI952),0)=0)</f>
        <v>#REF!</v>
      </c>
      <c r="J952" s="67" t="e">
        <f t="shared" si="3153"/>
        <v>#REF!</v>
      </c>
      <c r="K952" s="67" t="e">
        <f t="shared" si="3153"/>
        <v>#REF!</v>
      </c>
      <c r="L952" s="67" t="e">
        <f t="shared" si="3153"/>
        <v>#REF!</v>
      </c>
      <c r="M952" s="67" t="e">
        <f t="shared" si="3153"/>
        <v>#REF!</v>
      </c>
      <c r="N952" s="67" t="e">
        <f t="shared" si="3153"/>
        <v>#REF!</v>
      </c>
      <c r="O952" s="67" t="e">
        <f t="shared" si="3153"/>
        <v>#REF!</v>
      </c>
      <c r="P952" s="67" t="e">
        <f t="shared" si="3153"/>
        <v>#REF!</v>
      </c>
      <c r="Q952" s="67" t="e">
        <f t="shared" si="3153"/>
        <v>#REF!</v>
      </c>
      <c r="R952" s="67" t="e">
        <f t="shared" si="3153"/>
        <v>#REF!</v>
      </c>
      <c r="S952" s="67" t="e">
        <f t="shared" si="3153"/>
        <v>#REF!</v>
      </c>
      <c r="T952" s="67" t="e">
        <f t="shared" si="3153"/>
        <v>#REF!</v>
      </c>
      <c r="U952" s="60"/>
      <c r="V952" s="87" t="e">
        <f t="shared" si="3143"/>
        <v>#REF!</v>
      </c>
      <c r="W952" s="62" t="e">
        <f>V952/V950</f>
        <v>#REF!</v>
      </c>
      <c r="X952" s="60"/>
      <c r="Y952" s="67" t="e">
        <f t="shared" ref="Y952:AJ952" si="3154">((Y957*$G952*--(AND($BF952=0,$BG952=0))+$BF952+Y957*$BG952)*--(Y$3&gt;=$BH952))*(1+$BJ952*--(Y$3&gt;=$BK952))*--(IFERROR(MOD(MONTH(Y$3),$BI952),0)=0)</f>
        <v>#REF!</v>
      </c>
      <c r="Z952" s="67" t="e">
        <f t="shared" si="3154"/>
        <v>#REF!</v>
      </c>
      <c r="AA952" s="67" t="e">
        <f t="shared" si="3154"/>
        <v>#REF!</v>
      </c>
      <c r="AB952" s="67" t="e">
        <f t="shared" si="3154"/>
        <v>#REF!</v>
      </c>
      <c r="AC952" s="67" t="e">
        <f t="shared" si="3154"/>
        <v>#REF!</v>
      </c>
      <c r="AD952" s="67" t="e">
        <f t="shared" si="3154"/>
        <v>#REF!</v>
      </c>
      <c r="AE952" s="67" t="e">
        <f t="shared" si="3154"/>
        <v>#REF!</v>
      </c>
      <c r="AF952" s="67" t="e">
        <f t="shared" si="3154"/>
        <v>#REF!</v>
      </c>
      <c r="AG952" s="67" t="e">
        <f t="shared" si="3154"/>
        <v>#REF!</v>
      </c>
      <c r="AH952" s="67" t="e">
        <f t="shared" si="3154"/>
        <v>#REF!</v>
      </c>
      <c r="AI952" s="67" t="e">
        <f t="shared" si="3154"/>
        <v>#REF!</v>
      </c>
      <c r="AJ952" s="67" t="e">
        <f t="shared" si="3154"/>
        <v>#REF!</v>
      </c>
      <c r="AK952" s="60"/>
      <c r="AL952" s="87" t="e">
        <f t="shared" si="3144"/>
        <v>#REF!</v>
      </c>
      <c r="AM952" s="62" t="e">
        <f>AL952/AL950</f>
        <v>#REF!</v>
      </c>
      <c r="AN952" s="60" t="e">
        <f>D948&amp;D952</f>
        <v>#REF!</v>
      </c>
      <c r="AO952" s="67" t="e">
        <f t="shared" ref="AO952:AZ952" si="3155">((AO957*$G952*--(AND($BF952=0,$BG952=0))+$BF952+AO957*$BG952)*--(AO$3&gt;=$BH952))*(1+$BJ952*--(AO$3&gt;=$BK952))*--(IFERROR(MOD(MONTH(AO$3),$BI952),0)=0)</f>
        <v>#REF!</v>
      </c>
      <c r="AP952" s="67" t="e">
        <f t="shared" si="3155"/>
        <v>#REF!</v>
      </c>
      <c r="AQ952" s="67" t="e">
        <f t="shared" si="3155"/>
        <v>#REF!</v>
      </c>
      <c r="AR952" s="67" t="e">
        <f t="shared" si="3155"/>
        <v>#REF!</v>
      </c>
      <c r="AS952" s="67" t="e">
        <f t="shared" si="3155"/>
        <v>#REF!</v>
      </c>
      <c r="AT952" s="67" t="e">
        <f t="shared" si="3155"/>
        <v>#REF!</v>
      </c>
      <c r="AU952" s="67" t="e">
        <f t="shared" si="3155"/>
        <v>#REF!</v>
      </c>
      <c r="AV952" s="67" t="e">
        <f t="shared" si="3155"/>
        <v>#REF!</v>
      </c>
      <c r="AW952" s="67" t="e">
        <f t="shared" si="3155"/>
        <v>#REF!</v>
      </c>
      <c r="AX952" s="67" t="e">
        <f t="shared" si="3155"/>
        <v>#REF!</v>
      </c>
      <c r="AY952" s="67" t="e">
        <f t="shared" si="3155"/>
        <v>#REF!</v>
      </c>
      <c r="AZ952" s="67" t="e">
        <f t="shared" si="3155"/>
        <v>#REF!</v>
      </c>
      <c r="BA952" s="60"/>
      <c r="BB952" s="87" t="e">
        <f t="shared" si="3145"/>
        <v>#REF!</v>
      </c>
      <c r="BC952" s="62" t="e">
        <f>BB952/BB950</f>
        <v>#REF!</v>
      </c>
      <c r="BD952" s="60"/>
      <c r="BE952" s="67"/>
      <c r="BF952" s="119"/>
      <c r="BG952" s="120" t="e">
        <f t="array" ref="BG952">INDEX(#REF!,MATCH($D948,#REF!,0),MATCH($D952,#REF!,0))</f>
        <v>#REF!</v>
      </c>
      <c r="BH952" s="121"/>
      <c r="BI952" s="121"/>
      <c r="BJ952" s="121"/>
      <c r="BK952" s="121"/>
      <c r="BL952" s="60"/>
      <c r="BM952" s="67" t="e">
        <f t="shared" ref="BM952:BX952" si="3156">((BM957*$G952*--(AND($BF952=0,$BG952=0))+$BF952+BM957*$BG952)*--(BM$3&gt;=$BH952))*(1+$BJ952*--(BM$3&gt;=$BK952))*--(IFERROR(MOD(MONTH(BM$3),$BI952),0)=0)</f>
        <v>#REF!</v>
      </c>
      <c r="BN952" s="67" t="e">
        <f t="shared" si="3156"/>
        <v>#REF!</v>
      </c>
      <c r="BO952" s="67" t="e">
        <f t="shared" si="3156"/>
        <v>#REF!</v>
      </c>
      <c r="BP952" s="67" t="e">
        <f t="shared" si="3156"/>
        <v>#REF!</v>
      </c>
      <c r="BQ952" s="67" t="e">
        <f t="shared" si="3156"/>
        <v>#REF!</v>
      </c>
      <c r="BR952" s="67" t="e">
        <f t="shared" si="3156"/>
        <v>#REF!</v>
      </c>
      <c r="BS952" s="67" t="e">
        <f t="shared" si="3156"/>
        <v>#REF!</v>
      </c>
      <c r="BT952" s="67" t="e">
        <f t="shared" si="3156"/>
        <v>#REF!</v>
      </c>
      <c r="BU952" s="67" t="e">
        <f t="shared" si="3156"/>
        <v>#REF!</v>
      </c>
      <c r="BV952" s="67" t="e">
        <f t="shared" si="3156"/>
        <v>#REF!</v>
      </c>
      <c r="BW952" s="67" t="e">
        <f t="shared" si="3156"/>
        <v>#REF!</v>
      </c>
      <c r="BX952" s="67" t="e">
        <f t="shared" si="3156"/>
        <v>#REF!</v>
      </c>
      <c r="BY952" s="60"/>
      <c r="BZ952" s="87" t="e">
        <f t="shared" si="3146"/>
        <v>#REF!</v>
      </c>
      <c r="CA952" s="62" t="e">
        <f>BZ952/BZ950</f>
        <v>#REF!</v>
      </c>
      <c r="CB952" s="60"/>
      <c r="CC952" s="67" t="e">
        <f t="shared" ref="CC952:CN952" si="3157">((CC957*$G952*--(AND($BF952=0,$BG952=0))+$BF952+CC957*$BG952)*--(CC$3&gt;=$BH952))*(1+$BJ952*--(CC$3&gt;=$BK952))*--(IFERROR(MOD(MONTH(CC$3),$BI952),0)=0)</f>
        <v>#REF!</v>
      </c>
      <c r="CD952" s="67" t="e">
        <f t="shared" si="3157"/>
        <v>#REF!</v>
      </c>
      <c r="CE952" s="67" t="e">
        <f t="shared" si="3157"/>
        <v>#REF!</v>
      </c>
      <c r="CF952" s="67" t="e">
        <f t="shared" si="3157"/>
        <v>#REF!</v>
      </c>
      <c r="CG952" s="67" t="e">
        <f t="shared" si="3157"/>
        <v>#REF!</v>
      </c>
      <c r="CH952" s="67" t="e">
        <f t="shared" si="3157"/>
        <v>#REF!</v>
      </c>
      <c r="CI952" s="67" t="e">
        <f t="shared" si="3157"/>
        <v>#REF!</v>
      </c>
      <c r="CJ952" s="67" t="e">
        <f t="shared" si="3157"/>
        <v>#REF!</v>
      </c>
      <c r="CK952" s="67" t="e">
        <f t="shared" si="3157"/>
        <v>#REF!</v>
      </c>
      <c r="CL952" s="67" t="e">
        <f t="shared" si="3157"/>
        <v>#REF!</v>
      </c>
      <c r="CM952" s="67" t="e">
        <f t="shared" si="3157"/>
        <v>#REF!</v>
      </c>
      <c r="CN952" s="67" t="e">
        <f t="shared" si="3157"/>
        <v>#REF!</v>
      </c>
      <c r="CO952" s="60"/>
      <c r="CP952" s="87" t="e">
        <f t="shared" si="3147"/>
        <v>#REF!</v>
      </c>
      <c r="CQ952" s="62" t="e">
        <f>CP952/CP950</f>
        <v>#REF!</v>
      </c>
    </row>
    <row r="953" spans="1:95" ht="10.5" customHeight="1" outlineLevel="1" x14ac:dyDescent="0.25">
      <c r="A953" s="70" t="str">
        <f t="shared" si="3142"/>
        <v>DespesaPIS/COFINS</v>
      </c>
      <c r="B953" s="70" t="s">
        <v>53</v>
      </c>
      <c r="C953" s="70" t="s">
        <v>56</v>
      </c>
      <c r="D953" s="60" t="s">
        <v>56</v>
      </c>
      <c r="E953" s="60" t="e">
        <f>D948</f>
        <v>#REF!</v>
      </c>
      <c r="F953" s="60"/>
      <c r="G953" s="62">
        <v>0</v>
      </c>
      <c r="H953" s="60"/>
      <c r="I953" s="67" t="e">
        <f t="shared" ref="I953:T953" si="3158">((I950*$G953*--(AND($BF953=0,$BG953=0))+$BF953+I950*$BG953)*--(I$3&gt;=$BH953))*(1+$BJ953*--(I$3&gt;=$BK953))*--(IFERROR(MOD(MONTH(I$3),$BI953),0)=0)</f>
        <v>#REF!</v>
      </c>
      <c r="J953" s="67" t="e">
        <f t="shared" si="3158"/>
        <v>#REF!</v>
      </c>
      <c r="K953" s="67" t="e">
        <f t="shared" si="3158"/>
        <v>#REF!</v>
      </c>
      <c r="L953" s="67" t="e">
        <f t="shared" si="3158"/>
        <v>#REF!</v>
      </c>
      <c r="M953" s="67" t="e">
        <f t="shared" si="3158"/>
        <v>#REF!</v>
      </c>
      <c r="N953" s="67" t="e">
        <f t="shared" si="3158"/>
        <v>#REF!</v>
      </c>
      <c r="O953" s="67" t="e">
        <f t="shared" si="3158"/>
        <v>#REF!</v>
      </c>
      <c r="P953" s="67" t="e">
        <f t="shared" si="3158"/>
        <v>#REF!</v>
      </c>
      <c r="Q953" s="67" t="e">
        <f t="shared" si="3158"/>
        <v>#REF!</v>
      </c>
      <c r="R953" s="67" t="e">
        <f t="shared" si="3158"/>
        <v>#REF!</v>
      </c>
      <c r="S953" s="67" t="e">
        <f t="shared" si="3158"/>
        <v>#REF!</v>
      </c>
      <c r="T953" s="67" t="e">
        <f t="shared" si="3158"/>
        <v>#REF!</v>
      </c>
      <c r="U953" s="60"/>
      <c r="V953" s="87" t="e">
        <f t="shared" si="3143"/>
        <v>#REF!</v>
      </c>
      <c r="W953" s="62" t="e">
        <f>V953/V950</f>
        <v>#REF!</v>
      </c>
      <c r="X953" s="60"/>
      <c r="Y953" s="67" t="e">
        <f t="shared" ref="Y953:AJ953" si="3159">((Y950*$G953*--(AND($BF953=0,$BG953=0))+$BF953+Y950*$BG953)*--(Y$3&gt;=$BH953))*(1+$BJ953*--(Y$3&gt;=$BK953))*--(IFERROR(MOD(MONTH(Y$3),$BI953),0)=0)</f>
        <v>#REF!</v>
      </c>
      <c r="Z953" s="67" t="e">
        <f t="shared" si="3159"/>
        <v>#REF!</v>
      </c>
      <c r="AA953" s="67" t="e">
        <f t="shared" si="3159"/>
        <v>#REF!</v>
      </c>
      <c r="AB953" s="67" t="e">
        <f t="shared" si="3159"/>
        <v>#REF!</v>
      </c>
      <c r="AC953" s="67" t="e">
        <f t="shared" si="3159"/>
        <v>#REF!</v>
      </c>
      <c r="AD953" s="67" t="e">
        <f t="shared" si="3159"/>
        <v>#REF!</v>
      </c>
      <c r="AE953" s="67" t="e">
        <f t="shared" si="3159"/>
        <v>#REF!</v>
      </c>
      <c r="AF953" s="67" t="e">
        <f t="shared" si="3159"/>
        <v>#REF!</v>
      </c>
      <c r="AG953" s="67" t="e">
        <f t="shared" si="3159"/>
        <v>#REF!</v>
      </c>
      <c r="AH953" s="67" t="e">
        <f t="shared" si="3159"/>
        <v>#REF!</v>
      </c>
      <c r="AI953" s="67" t="e">
        <f t="shared" si="3159"/>
        <v>#REF!</v>
      </c>
      <c r="AJ953" s="67" t="e">
        <f t="shared" si="3159"/>
        <v>#REF!</v>
      </c>
      <c r="AK953" s="60"/>
      <c r="AL953" s="87" t="e">
        <f t="shared" si="3144"/>
        <v>#REF!</v>
      </c>
      <c r="AM953" s="62" t="e">
        <f>AL953/AL950</f>
        <v>#REF!</v>
      </c>
      <c r="AN953" s="60" t="e">
        <f>D948&amp;D953</f>
        <v>#REF!</v>
      </c>
      <c r="AO953" s="67" t="e">
        <f t="shared" ref="AO953:AZ953" si="3160">((AO950*$G953*--(AND($BF953=0,$BG953=0))+$BF953+AO950*$BG953)*--(AO$3&gt;=$BH953))*(1+$BJ953*--(AO$3&gt;=$BK953))*--(IFERROR(MOD(MONTH(AO$3),$BI953),0)=0)</f>
        <v>#REF!</v>
      </c>
      <c r="AP953" s="67" t="e">
        <f t="shared" si="3160"/>
        <v>#REF!</v>
      </c>
      <c r="AQ953" s="67" t="e">
        <f t="shared" si="3160"/>
        <v>#REF!</v>
      </c>
      <c r="AR953" s="67" t="e">
        <f t="shared" si="3160"/>
        <v>#REF!</v>
      </c>
      <c r="AS953" s="67" t="e">
        <f t="shared" si="3160"/>
        <v>#REF!</v>
      </c>
      <c r="AT953" s="67" t="e">
        <f t="shared" si="3160"/>
        <v>#REF!</v>
      </c>
      <c r="AU953" s="67" t="e">
        <f t="shared" si="3160"/>
        <v>#REF!</v>
      </c>
      <c r="AV953" s="67" t="e">
        <f t="shared" si="3160"/>
        <v>#REF!</v>
      </c>
      <c r="AW953" s="67" t="e">
        <f t="shared" si="3160"/>
        <v>#REF!</v>
      </c>
      <c r="AX953" s="67" t="e">
        <f t="shared" si="3160"/>
        <v>#REF!</v>
      </c>
      <c r="AY953" s="67" t="e">
        <f t="shared" si="3160"/>
        <v>#REF!</v>
      </c>
      <c r="AZ953" s="67" t="e">
        <f t="shared" si="3160"/>
        <v>#REF!</v>
      </c>
      <c r="BA953" s="60"/>
      <c r="BB953" s="87" t="e">
        <f t="shared" si="3145"/>
        <v>#REF!</v>
      </c>
      <c r="BC953" s="62" t="e">
        <f>BB953/BB950</f>
        <v>#REF!</v>
      </c>
      <c r="BD953" s="60"/>
      <c r="BE953" s="67"/>
      <c r="BF953" s="119"/>
      <c r="BG953" s="119"/>
      <c r="BH953" s="121"/>
      <c r="BI953" s="121"/>
      <c r="BJ953" s="121"/>
      <c r="BK953" s="121"/>
      <c r="BL953" s="60"/>
      <c r="BM953" s="67" t="e">
        <f t="shared" ref="BM953:BX953" si="3161">((BM950*$G953*--(AND($BF953=0,$BG953=0))+$BF953+BM950*$BG953)*--(BM$3&gt;=$BH953))*(1+$BJ953*--(BM$3&gt;=$BK953))*--(IFERROR(MOD(MONTH(BM$3),$BI953),0)=0)</f>
        <v>#REF!</v>
      </c>
      <c r="BN953" s="67" t="e">
        <f t="shared" si="3161"/>
        <v>#REF!</v>
      </c>
      <c r="BO953" s="67" t="e">
        <f t="shared" si="3161"/>
        <v>#REF!</v>
      </c>
      <c r="BP953" s="67" t="e">
        <f t="shared" si="3161"/>
        <v>#REF!</v>
      </c>
      <c r="BQ953" s="67" t="e">
        <f t="shared" si="3161"/>
        <v>#REF!</v>
      </c>
      <c r="BR953" s="67" t="e">
        <f t="shared" si="3161"/>
        <v>#REF!</v>
      </c>
      <c r="BS953" s="67" t="e">
        <f t="shared" si="3161"/>
        <v>#REF!</v>
      </c>
      <c r="BT953" s="67" t="e">
        <f t="shared" si="3161"/>
        <v>#REF!</v>
      </c>
      <c r="BU953" s="67" t="e">
        <f t="shared" si="3161"/>
        <v>#REF!</v>
      </c>
      <c r="BV953" s="67" t="e">
        <f t="shared" si="3161"/>
        <v>#REF!</v>
      </c>
      <c r="BW953" s="67" t="e">
        <f t="shared" si="3161"/>
        <v>#REF!</v>
      </c>
      <c r="BX953" s="67" t="e">
        <f t="shared" si="3161"/>
        <v>#REF!</v>
      </c>
      <c r="BY953" s="60"/>
      <c r="BZ953" s="87" t="e">
        <f t="shared" si="3146"/>
        <v>#REF!</v>
      </c>
      <c r="CA953" s="62" t="e">
        <f>BZ953/BZ950</f>
        <v>#REF!</v>
      </c>
      <c r="CB953" s="60"/>
      <c r="CC953" s="67" t="e">
        <f t="shared" ref="CC953:CN953" si="3162">((CC950*$G953*--(AND($BF953=0,$BG953=0))+$BF953+CC950*$BG953)*--(CC$3&gt;=$BH953))*(1+$BJ953*--(CC$3&gt;=$BK953))*--(IFERROR(MOD(MONTH(CC$3),$BI953),0)=0)</f>
        <v>#REF!</v>
      </c>
      <c r="CD953" s="67" t="e">
        <f t="shared" si="3162"/>
        <v>#REF!</v>
      </c>
      <c r="CE953" s="67" t="e">
        <f t="shared" si="3162"/>
        <v>#REF!</v>
      </c>
      <c r="CF953" s="67" t="e">
        <f t="shared" si="3162"/>
        <v>#REF!</v>
      </c>
      <c r="CG953" s="67" t="e">
        <f t="shared" si="3162"/>
        <v>#REF!</v>
      </c>
      <c r="CH953" s="67" t="e">
        <f t="shared" si="3162"/>
        <v>#REF!</v>
      </c>
      <c r="CI953" s="67" t="e">
        <f t="shared" si="3162"/>
        <v>#REF!</v>
      </c>
      <c r="CJ953" s="67" t="e">
        <f t="shared" si="3162"/>
        <v>#REF!</v>
      </c>
      <c r="CK953" s="67" t="e">
        <f t="shared" si="3162"/>
        <v>#REF!</v>
      </c>
      <c r="CL953" s="67" t="e">
        <f t="shared" si="3162"/>
        <v>#REF!</v>
      </c>
      <c r="CM953" s="67" t="e">
        <f t="shared" si="3162"/>
        <v>#REF!</v>
      </c>
      <c r="CN953" s="67" t="e">
        <f t="shared" si="3162"/>
        <v>#REF!</v>
      </c>
      <c r="CO953" s="60"/>
      <c r="CP953" s="87" t="e">
        <f t="shared" si="3147"/>
        <v>#REF!</v>
      </c>
      <c r="CQ953" s="62" t="e">
        <f>CP953/CP950</f>
        <v>#REF!</v>
      </c>
    </row>
    <row r="954" spans="1:95" ht="10.5" customHeight="1" outlineLevel="1" x14ac:dyDescent="0.25">
      <c r="A954" s="70" t="str">
        <f t="shared" si="3142"/>
        <v>DespesaDIFAL + FCP</v>
      </c>
      <c r="B954" s="70" t="s">
        <v>53</v>
      </c>
      <c r="C954" s="70" t="s">
        <v>251</v>
      </c>
      <c r="D954" s="60" t="s">
        <v>57</v>
      </c>
      <c r="E954" s="60" t="e">
        <f>D948</f>
        <v>#REF!</v>
      </c>
      <c r="F954" s="60"/>
      <c r="G954" s="62">
        <v>0</v>
      </c>
      <c r="H954" s="60"/>
      <c r="I954" s="67" t="e">
        <f t="shared" ref="I954:T954" si="3163">((I950*$G954*--(AND($BF954=0,$BG954=0))+$BF954+I950*$BG954)*--(I$3&gt;=$BH954))*(1+$BJ954*--(I$3&gt;=$BK954))*--(IFERROR(MOD(MONTH(I$3),$BI954),0)=0)</f>
        <v>#REF!</v>
      </c>
      <c r="J954" s="67" t="e">
        <f t="shared" si="3163"/>
        <v>#REF!</v>
      </c>
      <c r="K954" s="67" t="e">
        <f t="shared" si="3163"/>
        <v>#REF!</v>
      </c>
      <c r="L954" s="67" t="e">
        <f t="shared" si="3163"/>
        <v>#REF!</v>
      </c>
      <c r="M954" s="67" t="e">
        <f t="shared" si="3163"/>
        <v>#REF!</v>
      </c>
      <c r="N954" s="67" t="e">
        <f t="shared" si="3163"/>
        <v>#REF!</v>
      </c>
      <c r="O954" s="67" t="e">
        <f t="shared" si="3163"/>
        <v>#REF!</v>
      </c>
      <c r="P954" s="67" t="e">
        <f t="shared" si="3163"/>
        <v>#REF!</v>
      </c>
      <c r="Q954" s="67" t="e">
        <f t="shared" si="3163"/>
        <v>#REF!</v>
      </c>
      <c r="R954" s="67" t="e">
        <f t="shared" si="3163"/>
        <v>#REF!</v>
      </c>
      <c r="S954" s="67" t="e">
        <f t="shared" si="3163"/>
        <v>#REF!</v>
      </c>
      <c r="T954" s="67" t="e">
        <f t="shared" si="3163"/>
        <v>#REF!</v>
      </c>
      <c r="U954" s="60"/>
      <c r="V954" s="87" t="e">
        <f t="shared" si="3143"/>
        <v>#REF!</v>
      </c>
      <c r="W954" s="62" t="e">
        <f>V954/V950</f>
        <v>#REF!</v>
      </c>
      <c r="X954" s="60"/>
      <c r="Y954" s="67" t="e">
        <f t="shared" ref="Y954:AJ954" si="3164">((Y950*$G954*--(AND($BF954=0,$BG954=0))+$BF954+Y950*$BG954)*--(Y$3&gt;=$BH954))*(1+$BJ954*--(Y$3&gt;=$BK954))*--(IFERROR(MOD(MONTH(Y$3),$BI954),0)=0)</f>
        <v>#REF!</v>
      </c>
      <c r="Z954" s="67" t="e">
        <f t="shared" si="3164"/>
        <v>#REF!</v>
      </c>
      <c r="AA954" s="67" t="e">
        <f t="shared" si="3164"/>
        <v>#REF!</v>
      </c>
      <c r="AB954" s="67" t="e">
        <f t="shared" si="3164"/>
        <v>#REF!</v>
      </c>
      <c r="AC954" s="67" t="e">
        <f t="shared" si="3164"/>
        <v>#REF!</v>
      </c>
      <c r="AD954" s="67" t="e">
        <f t="shared" si="3164"/>
        <v>#REF!</v>
      </c>
      <c r="AE954" s="67" t="e">
        <f t="shared" si="3164"/>
        <v>#REF!</v>
      </c>
      <c r="AF954" s="67" t="e">
        <f t="shared" si="3164"/>
        <v>#REF!</v>
      </c>
      <c r="AG954" s="67" t="e">
        <f t="shared" si="3164"/>
        <v>#REF!</v>
      </c>
      <c r="AH954" s="67" t="e">
        <f t="shared" si="3164"/>
        <v>#REF!</v>
      </c>
      <c r="AI954" s="67" t="e">
        <f t="shared" si="3164"/>
        <v>#REF!</v>
      </c>
      <c r="AJ954" s="67" t="e">
        <f t="shared" si="3164"/>
        <v>#REF!</v>
      </c>
      <c r="AK954" s="60"/>
      <c r="AL954" s="87" t="e">
        <f t="shared" si="3144"/>
        <v>#REF!</v>
      </c>
      <c r="AM954" s="62" t="e">
        <f>AL954/AL950</f>
        <v>#REF!</v>
      </c>
      <c r="AN954" s="60" t="e">
        <f>D948&amp;D954</f>
        <v>#REF!</v>
      </c>
      <c r="AO954" s="67" t="e">
        <f t="shared" ref="AO954:AZ954" si="3165">((AO950*$G954*--(AND($BF954=0,$BG954=0))+$BF954+AO950*$BG954)*--(AO$3&gt;=$BH954))*(1+$BJ954*--(AO$3&gt;=$BK954))*--(IFERROR(MOD(MONTH(AO$3),$BI954),0)=0)</f>
        <v>#REF!</v>
      </c>
      <c r="AP954" s="67" t="e">
        <f t="shared" si="3165"/>
        <v>#REF!</v>
      </c>
      <c r="AQ954" s="67" t="e">
        <f t="shared" si="3165"/>
        <v>#REF!</v>
      </c>
      <c r="AR954" s="67" t="e">
        <f t="shared" si="3165"/>
        <v>#REF!</v>
      </c>
      <c r="AS954" s="67" t="e">
        <f t="shared" si="3165"/>
        <v>#REF!</v>
      </c>
      <c r="AT954" s="67" t="e">
        <f t="shared" si="3165"/>
        <v>#REF!</v>
      </c>
      <c r="AU954" s="67" t="e">
        <f t="shared" si="3165"/>
        <v>#REF!</v>
      </c>
      <c r="AV954" s="67" t="e">
        <f t="shared" si="3165"/>
        <v>#REF!</v>
      </c>
      <c r="AW954" s="67" t="e">
        <f t="shared" si="3165"/>
        <v>#REF!</v>
      </c>
      <c r="AX954" s="67" t="e">
        <f t="shared" si="3165"/>
        <v>#REF!</v>
      </c>
      <c r="AY954" s="67" t="e">
        <f t="shared" si="3165"/>
        <v>#REF!</v>
      </c>
      <c r="AZ954" s="67" t="e">
        <f t="shared" si="3165"/>
        <v>#REF!</v>
      </c>
      <c r="BA954" s="60"/>
      <c r="BB954" s="87" t="e">
        <f t="shared" si="3145"/>
        <v>#REF!</v>
      </c>
      <c r="BC954" s="62" t="e">
        <f>BB954/BB950</f>
        <v>#REF!</v>
      </c>
      <c r="BD954" s="60"/>
      <c r="BE954" s="67"/>
      <c r="BF954" s="119"/>
      <c r="BG954" s="119"/>
      <c r="BH954" s="121"/>
      <c r="BI954" s="121"/>
      <c r="BJ954" s="121"/>
      <c r="BK954" s="121"/>
      <c r="BL954" s="60"/>
      <c r="BM954" s="67" t="e">
        <f t="shared" ref="BM954:BX954" si="3166">((BM950*$G954*--(AND($BF954=0,$BG954=0))+$BF954+BM950*$BG954)*--(BM$3&gt;=$BH954))*(1+$BJ954*--(BM$3&gt;=$BK954))*--(IFERROR(MOD(MONTH(BM$3),$BI954),0)=0)</f>
        <v>#REF!</v>
      </c>
      <c r="BN954" s="67" t="e">
        <f t="shared" si="3166"/>
        <v>#REF!</v>
      </c>
      <c r="BO954" s="67" t="e">
        <f t="shared" si="3166"/>
        <v>#REF!</v>
      </c>
      <c r="BP954" s="67" t="e">
        <f t="shared" si="3166"/>
        <v>#REF!</v>
      </c>
      <c r="BQ954" s="67" t="e">
        <f t="shared" si="3166"/>
        <v>#REF!</v>
      </c>
      <c r="BR954" s="67" t="e">
        <f t="shared" si="3166"/>
        <v>#REF!</v>
      </c>
      <c r="BS954" s="67" t="e">
        <f t="shared" si="3166"/>
        <v>#REF!</v>
      </c>
      <c r="BT954" s="67" t="e">
        <f t="shared" si="3166"/>
        <v>#REF!</v>
      </c>
      <c r="BU954" s="67" t="e">
        <f t="shared" si="3166"/>
        <v>#REF!</v>
      </c>
      <c r="BV954" s="67" t="e">
        <f t="shared" si="3166"/>
        <v>#REF!</v>
      </c>
      <c r="BW954" s="67" t="e">
        <f t="shared" si="3166"/>
        <v>#REF!</v>
      </c>
      <c r="BX954" s="67" t="e">
        <f t="shared" si="3166"/>
        <v>#REF!</v>
      </c>
      <c r="BY954" s="60"/>
      <c r="BZ954" s="87" t="e">
        <f t="shared" si="3146"/>
        <v>#REF!</v>
      </c>
      <c r="CA954" s="62" t="e">
        <f>BZ954/BZ950</f>
        <v>#REF!</v>
      </c>
      <c r="CB954" s="60"/>
      <c r="CC954" s="67" t="e">
        <f t="shared" ref="CC954:CN954" si="3167">((CC950*$G954*--(AND($BF954=0,$BG954=0))+$BF954+CC950*$BG954)*--(CC$3&gt;=$BH954))*(1+$BJ954*--(CC$3&gt;=$BK954))*--(IFERROR(MOD(MONTH(CC$3),$BI954),0)=0)</f>
        <v>#REF!</v>
      </c>
      <c r="CD954" s="67" t="e">
        <f t="shared" si="3167"/>
        <v>#REF!</v>
      </c>
      <c r="CE954" s="67" t="e">
        <f t="shared" si="3167"/>
        <v>#REF!</v>
      </c>
      <c r="CF954" s="67" t="e">
        <f t="shared" si="3167"/>
        <v>#REF!</v>
      </c>
      <c r="CG954" s="67" t="e">
        <f t="shared" si="3167"/>
        <v>#REF!</v>
      </c>
      <c r="CH954" s="67" t="e">
        <f t="shared" si="3167"/>
        <v>#REF!</v>
      </c>
      <c r="CI954" s="67" t="e">
        <f t="shared" si="3167"/>
        <v>#REF!</v>
      </c>
      <c r="CJ954" s="67" t="e">
        <f t="shared" si="3167"/>
        <v>#REF!</v>
      </c>
      <c r="CK954" s="67" t="e">
        <f t="shared" si="3167"/>
        <v>#REF!</v>
      </c>
      <c r="CL954" s="67" t="e">
        <f t="shared" si="3167"/>
        <v>#REF!</v>
      </c>
      <c r="CM954" s="67" t="e">
        <f t="shared" si="3167"/>
        <v>#REF!</v>
      </c>
      <c r="CN954" s="67" t="e">
        <f t="shared" si="3167"/>
        <v>#REF!</v>
      </c>
      <c r="CO954" s="60"/>
      <c r="CP954" s="87" t="e">
        <f t="shared" si="3147"/>
        <v>#REF!</v>
      </c>
      <c r="CQ954" s="62" t="e">
        <f>CP954/CP950</f>
        <v>#REF!</v>
      </c>
    </row>
    <row r="955" spans="1:95" ht="10.5" customHeight="1" x14ac:dyDescent="0.25">
      <c r="A955" s="70" t="str">
        <f t="shared" si="3142"/>
        <v>DespesaReceita líquida</v>
      </c>
      <c r="B955" s="70" t="s">
        <v>53</v>
      </c>
      <c r="C955" s="70"/>
      <c r="D955" s="3" t="s">
        <v>1</v>
      </c>
      <c r="E955" s="3" t="e">
        <f>D948</f>
        <v>#REF!</v>
      </c>
      <c r="F955" s="60"/>
      <c r="G955" s="6">
        <v>0.99365889656175732</v>
      </c>
      <c r="H955" s="60"/>
      <c r="I955" s="4" t="e">
        <f t="shared" ref="I955:T955" si="3168">I950+I951</f>
        <v>#REF!</v>
      </c>
      <c r="J955" s="4" t="e">
        <f t="shared" si="3168"/>
        <v>#REF!</v>
      </c>
      <c r="K955" s="4" t="e">
        <f t="shared" si="3168"/>
        <v>#REF!</v>
      </c>
      <c r="L955" s="4" t="e">
        <f t="shared" si="3168"/>
        <v>#REF!</v>
      </c>
      <c r="M955" s="4" t="e">
        <f t="shared" si="3168"/>
        <v>#REF!</v>
      </c>
      <c r="N955" s="4" t="e">
        <f t="shared" si="3168"/>
        <v>#REF!</v>
      </c>
      <c r="O955" s="4" t="e">
        <f t="shared" si="3168"/>
        <v>#REF!</v>
      </c>
      <c r="P955" s="4" t="e">
        <f t="shared" si="3168"/>
        <v>#REF!</v>
      </c>
      <c r="Q955" s="4" t="e">
        <f t="shared" si="3168"/>
        <v>#REF!</v>
      </c>
      <c r="R955" s="4" t="e">
        <f t="shared" si="3168"/>
        <v>#REF!</v>
      </c>
      <c r="S955" s="4" t="e">
        <f t="shared" si="3168"/>
        <v>#REF!</v>
      </c>
      <c r="T955" s="4" t="e">
        <f t="shared" si="3168"/>
        <v>#REF!</v>
      </c>
      <c r="U955" s="60"/>
      <c r="V955" s="4" t="e">
        <f t="shared" si="3143"/>
        <v>#REF!</v>
      </c>
      <c r="W955" s="6" t="e">
        <f>V955/V950</f>
        <v>#REF!</v>
      </c>
      <c r="X955" s="60"/>
      <c r="Y955" s="4" t="e">
        <f t="shared" ref="Y955:AJ955" si="3169">Y950+Y951</f>
        <v>#REF!</v>
      </c>
      <c r="Z955" s="4" t="e">
        <f t="shared" si="3169"/>
        <v>#REF!</v>
      </c>
      <c r="AA955" s="4" t="e">
        <f t="shared" si="3169"/>
        <v>#REF!</v>
      </c>
      <c r="AB955" s="4" t="e">
        <f t="shared" si="3169"/>
        <v>#REF!</v>
      </c>
      <c r="AC955" s="4" t="e">
        <f t="shared" si="3169"/>
        <v>#REF!</v>
      </c>
      <c r="AD955" s="4" t="e">
        <f t="shared" si="3169"/>
        <v>#REF!</v>
      </c>
      <c r="AE955" s="4" t="e">
        <f t="shared" si="3169"/>
        <v>#REF!</v>
      </c>
      <c r="AF955" s="4" t="e">
        <f t="shared" si="3169"/>
        <v>#REF!</v>
      </c>
      <c r="AG955" s="4" t="e">
        <f t="shared" si="3169"/>
        <v>#REF!</v>
      </c>
      <c r="AH955" s="4" t="e">
        <f t="shared" si="3169"/>
        <v>#REF!</v>
      </c>
      <c r="AI955" s="4" t="e">
        <f t="shared" si="3169"/>
        <v>#REF!</v>
      </c>
      <c r="AJ955" s="4" t="e">
        <f t="shared" si="3169"/>
        <v>#REF!</v>
      </c>
      <c r="AK955" s="60"/>
      <c r="AL955" s="4" t="e">
        <f t="shared" si="3144"/>
        <v>#REF!</v>
      </c>
      <c r="AM955" s="6" t="e">
        <f>AL955/AL950</f>
        <v>#REF!</v>
      </c>
      <c r="AN955" s="60" t="e">
        <f>D948&amp;D955</f>
        <v>#REF!</v>
      </c>
      <c r="AO955" s="4" t="e">
        <f t="shared" ref="AO955:AZ955" si="3170">AO950+AO951</f>
        <v>#REF!</v>
      </c>
      <c r="AP955" s="4" t="e">
        <f t="shared" si="3170"/>
        <v>#REF!</v>
      </c>
      <c r="AQ955" s="4" t="e">
        <f t="shared" si="3170"/>
        <v>#REF!</v>
      </c>
      <c r="AR955" s="4" t="e">
        <f t="shared" si="3170"/>
        <v>#REF!</v>
      </c>
      <c r="AS955" s="4" t="e">
        <f t="shared" si="3170"/>
        <v>#REF!</v>
      </c>
      <c r="AT955" s="4" t="e">
        <f t="shared" si="3170"/>
        <v>#REF!</v>
      </c>
      <c r="AU955" s="4" t="e">
        <f t="shared" si="3170"/>
        <v>#REF!</v>
      </c>
      <c r="AV955" s="4" t="e">
        <f t="shared" si="3170"/>
        <v>#REF!</v>
      </c>
      <c r="AW955" s="4" t="e">
        <f t="shared" si="3170"/>
        <v>#REF!</v>
      </c>
      <c r="AX955" s="4" t="e">
        <f t="shared" si="3170"/>
        <v>#REF!</v>
      </c>
      <c r="AY955" s="4" t="e">
        <f t="shared" si="3170"/>
        <v>#REF!</v>
      </c>
      <c r="AZ955" s="4" t="e">
        <f t="shared" si="3170"/>
        <v>#REF!</v>
      </c>
      <c r="BA955" s="60"/>
      <c r="BB955" s="4" t="e">
        <f t="shared" si="3145"/>
        <v>#REF!</v>
      </c>
      <c r="BC955" s="6" t="e">
        <f>BB955/BB950</f>
        <v>#REF!</v>
      </c>
      <c r="BD955" s="60"/>
      <c r="BE955" s="4"/>
      <c r="BF955" s="102"/>
      <c r="BG955" s="102"/>
      <c r="BH955" s="103"/>
      <c r="BI955" s="103"/>
      <c r="BJ955" s="103"/>
      <c r="BK955" s="103"/>
      <c r="BL955" s="60"/>
      <c r="BM955" s="4" t="e">
        <f t="shared" ref="BM955:BX955" si="3171">BM950+BM951</f>
        <v>#REF!</v>
      </c>
      <c r="BN955" s="4" t="e">
        <f t="shared" si="3171"/>
        <v>#REF!</v>
      </c>
      <c r="BO955" s="4" t="e">
        <f t="shared" si="3171"/>
        <v>#REF!</v>
      </c>
      <c r="BP955" s="4" t="e">
        <f t="shared" si="3171"/>
        <v>#REF!</v>
      </c>
      <c r="BQ955" s="4" t="e">
        <f t="shared" si="3171"/>
        <v>#REF!</v>
      </c>
      <c r="BR955" s="4" t="e">
        <f t="shared" si="3171"/>
        <v>#REF!</v>
      </c>
      <c r="BS955" s="4" t="e">
        <f t="shared" si="3171"/>
        <v>#REF!</v>
      </c>
      <c r="BT955" s="4" t="e">
        <f t="shared" si="3171"/>
        <v>#REF!</v>
      </c>
      <c r="BU955" s="4" t="e">
        <f t="shared" si="3171"/>
        <v>#REF!</v>
      </c>
      <c r="BV955" s="4" t="e">
        <f t="shared" si="3171"/>
        <v>#REF!</v>
      </c>
      <c r="BW955" s="4" t="e">
        <f t="shared" si="3171"/>
        <v>#REF!</v>
      </c>
      <c r="BX955" s="4" t="e">
        <f t="shared" si="3171"/>
        <v>#REF!</v>
      </c>
      <c r="BY955" s="60"/>
      <c r="BZ955" s="4" t="e">
        <f t="shared" si="3146"/>
        <v>#REF!</v>
      </c>
      <c r="CA955" s="6" t="e">
        <f>BZ955/BZ950</f>
        <v>#REF!</v>
      </c>
      <c r="CB955" s="60"/>
      <c r="CC955" s="4" t="e">
        <f t="shared" ref="CC955:CN955" si="3172">CC950+CC951</f>
        <v>#REF!</v>
      </c>
      <c r="CD955" s="4" t="e">
        <f t="shared" si="3172"/>
        <v>#REF!</v>
      </c>
      <c r="CE955" s="4" t="e">
        <f t="shared" si="3172"/>
        <v>#REF!</v>
      </c>
      <c r="CF955" s="4" t="e">
        <f t="shared" si="3172"/>
        <v>#REF!</v>
      </c>
      <c r="CG955" s="4" t="e">
        <f t="shared" si="3172"/>
        <v>#REF!</v>
      </c>
      <c r="CH955" s="4" t="e">
        <f t="shared" si="3172"/>
        <v>#REF!</v>
      </c>
      <c r="CI955" s="4" t="e">
        <f t="shared" si="3172"/>
        <v>#REF!</v>
      </c>
      <c r="CJ955" s="4" t="e">
        <f t="shared" si="3172"/>
        <v>#REF!</v>
      </c>
      <c r="CK955" s="4" t="e">
        <f t="shared" si="3172"/>
        <v>#REF!</v>
      </c>
      <c r="CL955" s="4" t="e">
        <f t="shared" si="3172"/>
        <v>#REF!</v>
      </c>
      <c r="CM955" s="4" t="e">
        <f t="shared" si="3172"/>
        <v>#REF!</v>
      </c>
      <c r="CN955" s="4" t="e">
        <f t="shared" si="3172"/>
        <v>#REF!</v>
      </c>
      <c r="CO955" s="60"/>
      <c r="CP955" s="4" t="e">
        <f t="shared" si="3147"/>
        <v>#REF!</v>
      </c>
      <c r="CQ955" s="6" t="e">
        <f>CP955/CP950</f>
        <v>#REF!</v>
      </c>
    </row>
    <row r="956" spans="1:95" ht="10.5" customHeight="1" x14ac:dyDescent="0.25">
      <c r="A956" s="70" t="str">
        <f t="shared" si="3142"/>
        <v>DespesaCMV</v>
      </c>
      <c r="B956" s="70" t="s">
        <v>53</v>
      </c>
      <c r="C956" s="70"/>
      <c r="D956" s="81" t="s">
        <v>58</v>
      </c>
      <c r="E956" s="81" t="e">
        <f>D948</f>
        <v>#REF!</v>
      </c>
      <c r="F956" s="60"/>
      <c r="G956" s="88">
        <v>-0.2100861864968902</v>
      </c>
      <c r="H956" s="60"/>
      <c r="I956" s="83" t="e">
        <f t="shared" ref="I956:T956" si="3173">SUM(I957:I960)</f>
        <v>#REF!</v>
      </c>
      <c r="J956" s="83" t="e">
        <f t="shared" si="3173"/>
        <v>#REF!</v>
      </c>
      <c r="K956" s="83" t="e">
        <f t="shared" si="3173"/>
        <v>#REF!</v>
      </c>
      <c r="L956" s="83" t="e">
        <f t="shared" si="3173"/>
        <v>#REF!</v>
      </c>
      <c r="M956" s="83" t="e">
        <f t="shared" si="3173"/>
        <v>#REF!</v>
      </c>
      <c r="N956" s="83" t="e">
        <f t="shared" si="3173"/>
        <v>#REF!</v>
      </c>
      <c r="O956" s="83" t="e">
        <f t="shared" si="3173"/>
        <v>#REF!</v>
      </c>
      <c r="P956" s="83" t="e">
        <f t="shared" si="3173"/>
        <v>#REF!</v>
      </c>
      <c r="Q956" s="83" t="e">
        <f t="shared" si="3173"/>
        <v>#REF!</v>
      </c>
      <c r="R956" s="83" t="e">
        <f t="shared" si="3173"/>
        <v>#REF!</v>
      </c>
      <c r="S956" s="83" t="e">
        <f t="shared" si="3173"/>
        <v>#REF!</v>
      </c>
      <c r="T956" s="83" t="e">
        <f t="shared" si="3173"/>
        <v>#REF!</v>
      </c>
      <c r="U956" s="60"/>
      <c r="V956" s="83" t="e">
        <f t="shared" si="3143"/>
        <v>#REF!</v>
      </c>
      <c r="W956" s="88" t="e">
        <f>V956/V950</f>
        <v>#REF!</v>
      </c>
      <c r="X956" s="60"/>
      <c r="Y956" s="83" t="e">
        <f t="shared" ref="Y956:AJ956" si="3174">SUM(Y957:Y960)</f>
        <v>#REF!</v>
      </c>
      <c r="Z956" s="83" t="e">
        <f t="shared" si="3174"/>
        <v>#REF!</v>
      </c>
      <c r="AA956" s="83" t="e">
        <f t="shared" si="3174"/>
        <v>#REF!</v>
      </c>
      <c r="AB956" s="83" t="e">
        <f t="shared" si="3174"/>
        <v>#REF!</v>
      </c>
      <c r="AC956" s="83" t="e">
        <f t="shared" si="3174"/>
        <v>#REF!</v>
      </c>
      <c r="AD956" s="83" t="e">
        <f t="shared" si="3174"/>
        <v>#REF!</v>
      </c>
      <c r="AE956" s="83" t="e">
        <f t="shared" si="3174"/>
        <v>#REF!</v>
      </c>
      <c r="AF956" s="83" t="e">
        <f t="shared" si="3174"/>
        <v>#REF!</v>
      </c>
      <c r="AG956" s="83" t="e">
        <f t="shared" si="3174"/>
        <v>#REF!</v>
      </c>
      <c r="AH956" s="83" t="e">
        <f t="shared" si="3174"/>
        <v>#REF!</v>
      </c>
      <c r="AI956" s="83" t="e">
        <f t="shared" si="3174"/>
        <v>#REF!</v>
      </c>
      <c r="AJ956" s="83" t="e">
        <f t="shared" si="3174"/>
        <v>#REF!</v>
      </c>
      <c r="AK956" s="60"/>
      <c r="AL956" s="83" t="e">
        <f t="shared" si="3144"/>
        <v>#REF!</v>
      </c>
      <c r="AM956" s="88" t="e">
        <f>AL956/AL950</f>
        <v>#REF!</v>
      </c>
      <c r="AN956" s="60" t="e">
        <f>D948&amp;D956</f>
        <v>#REF!</v>
      </c>
      <c r="AO956" s="83" t="e">
        <f t="shared" ref="AO956:AZ956" si="3175">SUM(AO957:AO960)</f>
        <v>#REF!</v>
      </c>
      <c r="AP956" s="83" t="e">
        <f t="shared" si="3175"/>
        <v>#REF!</v>
      </c>
      <c r="AQ956" s="83" t="e">
        <f t="shared" si="3175"/>
        <v>#REF!</v>
      </c>
      <c r="AR956" s="83" t="e">
        <f t="shared" si="3175"/>
        <v>#REF!</v>
      </c>
      <c r="AS956" s="83" t="e">
        <f t="shared" si="3175"/>
        <v>#REF!</v>
      </c>
      <c r="AT956" s="83" t="e">
        <f t="shared" si="3175"/>
        <v>#REF!</v>
      </c>
      <c r="AU956" s="83" t="e">
        <f t="shared" si="3175"/>
        <v>#REF!</v>
      </c>
      <c r="AV956" s="83" t="e">
        <f t="shared" si="3175"/>
        <v>#REF!</v>
      </c>
      <c r="AW956" s="83" t="e">
        <f t="shared" si="3175"/>
        <v>#REF!</v>
      </c>
      <c r="AX956" s="83" t="e">
        <f t="shared" si="3175"/>
        <v>#REF!</v>
      </c>
      <c r="AY956" s="83" t="e">
        <f t="shared" si="3175"/>
        <v>#REF!</v>
      </c>
      <c r="AZ956" s="83" t="e">
        <f t="shared" si="3175"/>
        <v>#REF!</v>
      </c>
      <c r="BA956" s="60"/>
      <c r="BB956" s="83" t="e">
        <f t="shared" si="3145"/>
        <v>#REF!</v>
      </c>
      <c r="BC956" s="88" t="e">
        <f>BB956/BB950</f>
        <v>#REF!</v>
      </c>
      <c r="BD956" s="60"/>
      <c r="BE956" s="83"/>
      <c r="BF956" s="116"/>
      <c r="BG956" s="116"/>
      <c r="BH956" s="117"/>
      <c r="BI956" s="117"/>
      <c r="BJ956" s="117"/>
      <c r="BK956" s="117"/>
      <c r="BL956" s="60"/>
      <c r="BM956" s="83" t="e">
        <f t="shared" ref="BM956:BX956" si="3176">SUM(BM957:BM960)</f>
        <v>#REF!</v>
      </c>
      <c r="BN956" s="83" t="e">
        <f t="shared" si="3176"/>
        <v>#REF!</v>
      </c>
      <c r="BO956" s="83" t="e">
        <f t="shared" si="3176"/>
        <v>#REF!</v>
      </c>
      <c r="BP956" s="83" t="e">
        <f t="shared" si="3176"/>
        <v>#REF!</v>
      </c>
      <c r="BQ956" s="83" t="e">
        <f t="shared" si="3176"/>
        <v>#REF!</v>
      </c>
      <c r="BR956" s="83" t="e">
        <f t="shared" si="3176"/>
        <v>#REF!</v>
      </c>
      <c r="BS956" s="83" t="e">
        <f t="shared" si="3176"/>
        <v>#REF!</v>
      </c>
      <c r="BT956" s="83" t="e">
        <f t="shared" si="3176"/>
        <v>#REF!</v>
      </c>
      <c r="BU956" s="83" t="e">
        <f t="shared" si="3176"/>
        <v>#REF!</v>
      </c>
      <c r="BV956" s="83" t="e">
        <f t="shared" si="3176"/>
        <v>#REF!</v>
      </c>
      <c r="BW956" s="83" t="e">
        <f t="shared" si="3176"/>
        <v>#REF!</v>
      </c>
      <c r="BX956" s="83" t="e">
        <f t="shared" si="3176"/>
        <v>#REF!</v>
      </c>
      <c r="BY956" s="60"/>
      <c r="BZ956" s="83" t="e">
        <f t="shared" si="3146"/>
        <v>#REF!</v>
      </c>
      <c r="CA956" s="88" t="e">
        <f>BZ956/BZ950</f>
        <v>#REF!</v>
      </c>
      <c r="CB956" s="60"/>
      <c r="CC956" s="83" t="e">
        <f t="shared" ref="CC956:CN956" si="3177">SUM(CC957:CC960)</f>
        <v>#REF!</v>
      </c>
      <c r="CD956" s="83" t="e">
        <f t="shared" si="3177"/>
        <v>#REF!</v>
      </c>
      <c r="CE956" s="83" t="e">
        <f t="shared" si="3177"/>
        <v>#REF!</v>
      </c>
      <c r="CF956" s="83" t="e">
        <f t="shared" si="3177"/>
        <v>#REF!</v>
      </c>
      <c r="CG956" s="83" t="e">
        <f t="shared" si="3177"/>
        <v>#REF!</v>
      </c>
      <c r="CH956" s="83" t="e">
        <f t="shared" si="3177"/>
        <v>#REF!</v>
      </c>
      <c r="CI956" s="83" t="e">
        <f t="shared" si="3177"/>
        <v>#REF!</v>
      </c>
      <c r="CJ956" s="83" t="e">
        <f t="shared" si="3177"/>
        <v>#REF!</v>
      </c>
      <c r="CK956" s="83" t="e">
        <f t="shared" si="3177"/>
        <v>#REF!</v>
      </c>
      <c r="CL956" s="83" t="e">
        <f t="shared" si="3177"/>
        <v>#REF!</v>
      </c>
      <c r="CM956" s="83" t="e">
        <f t="shared" si="3177"/>
        <v>#REF!</v>
      </c>
      <c r="CN956" s="83" t="e">
        <f t="shared" si="3177"/>
        <v>#REF!</v>
      </c>
      <c r="CO956" s="60"/>
      <c r="CP956" s="83" t="e">
        <f t="shared" si="3147"/>
        <v>#REF!</v>
      </c>
      <c r="CQ956" s="88" t="e">
        <f>CP956/CP950</f>
        <v>#REF!</v>
      </c>
    </row>
    <row r="957" spans="1:95" ht="10.5" customHeight="1" outlineLevel="1" x14ac:dyDescent="0.25">
      <c r="A957" s="70" t="str">
        <f t="shared" si="3142"/>
        <v>DespesaProduto</v>
      </c>
      <c r="B957" s="70" t="s">
        <v>53</v>
      </c>
      <c r="C957" s="70" t="s">
        <v>252</v>
      </c>
      <c r="D957" s="60" t="s">
        <v>59</v>
      </c>
      <c r="E957" s="60" t="e">
        <f>D948</f>
        <v>#REF!</v>
      </c>
      <c r="F957" s="60"/>
      <c r="G957" s="62">
        <v>-0.18724764030798369</v>
      </c>
      <c r="H957" s="60"/>
      <c r="I957" s="67" t="e">
        <f t="shared" ref="I957:T957" si="3178">((I950*$G957*--(AND($BF957=0,$BG957=0))+$BF957+I950*$BG957)*--(I$3&gt;=$BH957))*(1+$BJ957*--(I$3&gt;=$BK957))*--(IFERROR(MOD(MONTH(I$3),$BI957),0)=0)</f>
        <v>#REF!</v>
      </c>
      <c r="J957" s="67" t="e">
        <f t="shared" si="3178"/>
        <v>#REF!</v>
      </c>
      <c r="K957" s="67" t="e">
        <f t="shared" si="3178"/>
        <v>#REF!</v>
      </c>
      <c r="L957" s="67" t="e">
        <f t="shared" si="3178"/>
        <v>#REF!</v>
      </c>
      <c r="M957" s="67" t="e">
        <f t="shared" si="3178"/>
        <v>#REF!</v>
      </c>
      <c r="N957" s="67" t="e">
        <f t="shared" si="3178"/>
        <v>#REF!</v>
      </c>
      <c r="O957" s="67" t="e">
        <f t="shared" si="3178"/>
        <v>#REF!</v>
      </c>
      <c r="P957" s="67" t="e">
        <f t="shared" si="3178"/>
        <v>#REF!</v>
      </c>
      <c r="Q957" s="67" t="e">
        <f t="shared" si="3178"/>
        <v>#REF!</v>
      </c>
      <c r="R957" s="67" t="e">
        <f t="shared" si="3178"/>
        <v>#REF!</v>
      </c>
      <c r="S957" s="67" t="e">
        <f t="shared" si="3178"/>
        <v>#REF!</v>
      </c>
      <c r="T957" s="67" t="e">
        <f t="shared" si="3178"/>
        <v>#REF!</v>
      </c>
      <c r="U957" s="60"/>
      <c r="V957" s="87" t="e">
        <f t="shared" si="3143"/>
        <v>#REF!</v>
      </c>
      <c r="W957" s="62" t="e">
        <f>V957/V950</f>
        <v>#REF!</v>
      </c>
      <c r="X957" s="60"/>
      <c r="Y957" s="67" t="e">
        <f t="shared" ref="Y957:AE957" si="3179">((Y950*$G957*--(AND($BF957=0,$BG957=0))+$BF957+Y950*$BG957)*--(Y$3&gt;=$BH957))*(1+$BJ957*--(Y$3&gt;=$BK957))*--(IFERROR(MOD(MONTH(Y$3),$BI957),0)=0)</f>
        <v>#REF!</v>
      </c>
      <c r="Z957" s="67" t="e">
        <f t="shared" si="3179"/>
        <v>#REF!</v>
      </c>
      <c r="AA957" s="67" t="e">
        <f t="shared" si="3179"/>
        <v>#REF!</v>
      </c>
      <c r="AB957" s="67" t="e">
        <f t="shared" si="3179"/>
        <v>#REF!</v>
      </c>
      <c r="AC957" s="67" t="e">
        <f t="shared" si="3179"/>
        <v>#REF!</v>
      </c>
      <c r="AD957" s="67" t="e">
        <f t="shared" si="3179"/>
        <v>#REF!</v>
      </c>
      <c r="AE957" s="67" t="e">
        <f t="shared" si="3179"/>
        <v>#REF!</v>
      </c>
      <c r="AF957" s="67" t="e">
        <f>AF$48*(AF950/AF$41)</f>
        <v>#REF!</v>
      </c>
      <c r="AG957" s="67" t="e">
        <f>AG$48*(AG950/AG$41)</f>
        <v>#REF!</v>
      </c>
      <c r="AH957" s="67" t="e">
        <f>AH$48*(AH950/AH$41)</f>
        <v>#REF!</v>
      </c>
      <c r="AI957" s="67" t="e">
        <f>AI$48*(AI950/AI$41)</f>
        <v>#REF!</v>
      </c>
      <c r="AJ957" s="67" t="e">
        <f>AJ$48*(AJ950/AJ$41)</f>
        <v>#REF!</v>
      </c>
      <c r="AK957" s="60"/>
      <c r="AL957" s="87" t="e">
        <f t="shared" si="3144"/>
        <v>#REF!</v>
      </c>
      <c r="AM957" s="62" t="e">
        <f>AL957/AL950</f>
        <v>#REF!</v>
      </c>
      <c r="AN957" s="60" t="e">
        <f>D948&amp;D957</f>
        <v>#REF!</v>
      </c>
      <c r="AO957" s="67" t="e">
        <f t="shared" ref="AO957:AZ957" si="3180">AO$48*(AO950/AO$41)</f>
        <v>#REF!</v>
      </c>
      <c r="AP957" s="67" t="e">
        <f t="shared" si="3180"/>
        <v>#REF!</v>
      </c>
      <c r="AQ957" s="67" t="e">
        <f t="shared" si="3180"/>
        <v>#REF!</v>
      </c>
      <c r="AR957" s="67" t="e">
        <f t="shared" si="3180"/>
        <v>#REF!</v>
      </c>
      <c r="AS957" s="67" t="e">
        <f t="shared" si="3180"/>
        <v>#REF!</v>
      </c>
      <c r="AT957" s="67" t="e">
        <f t="shared" si="3180"/>
        <v>#REF!</v>
      </c>
      <c r="AU957" s="67" t="e">
        <f t="shared" si="3180"/>
        <v>#REF!</v>
      </c>
      <c r="AV957" s="67" t="e">
        <f t="shared" si="3180"/>
        <v>#REF!</v>
      </c>
      <c r="AW957" s="67" t="e">
        <f t="shared" si="3180"/>
        <v>#REF!</v>
      </c>
      <c r="AX957" s="67" t="e">
        <f t="shared" si="3180"/>
        <v>#REF!</v>
      </c>
      <c r="AY957" s="67" t="e">
        <f t="shared" si="3180"/>
        <v>#REF!</v>
      </c>
      <c r="AZ957" s="67" t="e">
        <f t="shared" si="3180"/>
        <v>#REF!</v>
      </c>
      <c r="BA957" s="60"/>
      <c r="BB957" s="87" t="e">
        <f t="shared" si="3145"/>
        <v>#REF!</v>
      </c>
      <c r="BC957" s="62" t="e">
        <f>BB957/BB950</f>
        <v>#REF!</v>
      </c>
      <c r="BD957" s="60"/>
      <c r="BE957" s="67" t="str">
        <f t="shared" ref="BE957:BG960" si="3181">INDEX($BE$4:$BK$115,MATCH($D957,$D$4:$D$115,0),MATCH(BE$475,$BE$4:$BK$4,0))</f>
        <v>Aumento de preços</v>
      </c>
      <c r="BF957" s="119">
        <f t="shared" si="3181"/>
        <v>0</v>
      </c>
      <c r="BG957" s="120">
        <f t="shared" si="3181"/>
        <v>0</v>
      </c>
      <c r="BH957" s="121" t="e">
        <f>BH950</f>
        <v>#REF!</v>
      </c>
      <c r="BI957" s="120">
        <f t="shared" ref="BI957:BK960" si="3182">INDEX($BE$4:$BK$115,MATCH($D957,$D$4:$D$115,0),MATCH(BI$475,$BE$4:$BK$4,0))</f>
        <v>0</v>
      </c>
      <c r="BJ957" s="120">
        <f t="shared" si="3182"/>
        <v>0</v>
      </c>
      <c r="BK957" s="121">
        <f t="shared" si="3182"/>
        <v>0</v>
      </c>
      <c r="BL957" s="60"/>
      <c r="BM957" s="67" t="e">
        <f t="shared" ref="BM957:BX957" si="3183">BM$48*(BM950/BM$41)</f>
        <v>#REF!</v>
      </c>
      <c r="BN957" s="67" t="e">
        <f t="shared" si="3183"/>
        <v>#REF!</v>
      </c>
      <c r="BO957" s="67" t="e">
        <f t="shared" si="3183"/>
        <v>#REF!</v>
      </c>
      <c r="BP957" s="67" t="e">
        <f t="shared" si="3183"/>
        <v>#REF!</v>
      </c>
      <c r="BQ957" s="67" t="e">
        <f t="shared" si="3183"/>
        <v>#REF!</v>
      </c>
      <c r="BR957" s="67" t="e">
        <f t="shared" si="3183"/>
        <v>#REF!</v>
      </c>
      <c r="BS957" s="67" t="e">
        <f t="shared" si="3183"/>
        <v>#REF!</v>
      </c>
      <c r="BT957" s="67" t="e">
        <f t="shared" si="3183"/>
        <v>#REF!</v>
      </c>
      <c r="BU957" s="67" t="e">
        <f t="shared" si="3183"/>
        <v>#REF!</v>
      </c>
      <c r="BV957" s="67" t="e">
        <f t="shared" si="3183"/>
        <v>#REF!</v>
      </c>
      <c r="BW957" s="67" t="e">
        <f t="shared" si="3183"/>
        <v>#REF!</v>
      </c>
      <c r="BX957" s="67" t="e">
        <f t="shared" si="3183"/>
        <v>#REF!</v>
      </c>
      <c r="BY957" s="60"/>
      <c r="BZ957" s="87" t="e">
        <f t="shared" si="3146"/>
        <v>#REF!</v>
      </c>
      <c r="CA957" s="62" t="e">
        <f>BZ957/BZ950</f>
        <v>#REF!</v>
      </c>
      <c r="CB957" s="60"/>
      <c r="CC957" s="67" t="e">
        <f t="shared" ref="CC957:CN957" si="3184">CC$48*(CC950/CC$41)</f>
        <v>#REF!</v>
      </c>
      <c r="CD957" s="67" t="e">
        <f t="shared" si="3184"/>
        <v>#REF!</v>
      </c>
      <c r="CE957" s="67" t="e">
        <f t="shared" si="3184"/>
        <v>#REF!</v>
      </c>
      <c r="CF957" s="67" t="e">
        <f t="shared" si="3184"/>
        <v>#REF!</v>
      </c>
      <c r="CG957" s="67" t="e">
        <f t="shared" si="3184"/>
        <v>#REF!</v>
      </c>
      <c r="CH957" s="67" t="e">
        <f t="shared" si="3184"/>
        <v>#REF!</v>
      </c>
      <c r="CI957" s="67" t="e">
        <f t="shared" si="3184"/>
        <v>#REF!</v>
      </c>
      <c r="CJ957" s="67" t="e">
        <f t="shared" si="3184"/>
        <v>#REF!</v>
      </c>
      <c r="CK957" s="67" t="e">
        <f t="shared" si="3184"/>
        <v>#REF!</v>
      </c>
      <c r="CL957" s="67" t="e">
        <f t="shared" si="3184"/>
        <v>#REF!</v>
      </c>
      <c r="CM957" s="67" t="e">
        <f t="shared" si="3184"/>
        <v>#REF!</v>
      </c>
      <c r="CN957" s="67" t="e">
        <f t="shared" si="3184"/>
        <v>#REF!</v>
      </c>
      <c r="CO957" s="60"/>
      <c r="CP957" s="87" t="e">
        <f t="shared" si="3147"/>
        <v>#REF!</v>
      </c>
      <c r="CQ957" s="62" t="e">
        <f>CP957/CP950</f>
        <v>#REF!</v>
      </c>
    </row>
    <row r="958" spans="1:95" ht="10.5" customHeight="1" outlineLevel="1" x14ac:dyDescent="0.25">
      <c r="A958" s="70" t="str">
        <f t="shared" si="3142"/>
        <v>DespesaBoniteca</v>
      </c>
      <c r="B958" s="70" t="s">
        <v>53</v>
      </c>
      <c r="C958" s="70" t="s">
        <v>60</v>
      </c>
      <c r="D958" s="60" t="s">
        <v>60</v>
      </c>
      <c r="E958" s="60" t="e">
        <f>D948</f>
        <v>#REF!</v>
      </c>
      <c r="F958" s="60"/>
      <c r="G958" s="62">
        <v>-2.2838546188906531E-2</v>
      </c>
      <c r="H958" s="60"/>
      <c r="I958" s="67">
        <f>IFERROR(#REF!*I950/I$41,0)</f>
        <v>0</v>
      </c>
      <c r="J958" s="67">
        <f>IFERROR(#REF!*J950/J$41,0)</f>
        <v>0</v>
      </c>
      <c r="K958" s="67">
        <f>IFERROR(#REF!*K950/K$41,0)</f>
        <v>0</v>
      </c>
      <c r="L958" s="67">
        <f>IFERROR(#REF!*L950/L$41,0)</f>
        <v>0</v>
      </c>
      <c r="M958" s="67">
        <f>IFERROR(#REF!*M950/M$41,0)</f>
        <v>0</v>
      </c>
      <c r="N958" s="67">
        <f>IFERROR(#REF!*N950/N$41,0)</f>
        <v>0</v>
      </c>
      <c r="O958" s="67">
        <f>IFERROR(#REF!*O950/O$41,0)</f>
        <v>0</v>
      </c>
      <c r="P958" s="67">
        <f>IFERROR(#REF!*P950/P$41,0)</f>
        <v>0</v>
      </c>
      <c r="Q958" s="67">
        <f>IFERROR(#REF!*Q950/Q$41,0)</f>
        <v>0</v>
      </c>
      <c r="R958" s="67">
        <f>IFERROR(#REF!*R950/R$41,0)</f>
        <v>0</v>
      </c>
      <c r="S958" s="67">
        <f>IFERROR(#REF!*S950/S$41,0)</f>
        <v>0</v>
      </c>
      <c r="T958" s="67">
        <f>IFERROR(#REF!*T950/T$41,0)</f>
        <v>0</v>
      </c>
      <c r="U958" s="60"/>
      <c r="V958" s="87">
        <f t="shared" si="3143"/>
        <v>0</v>
      </c>
      <c r="W958" s="62" t="e">
        <f>V958/V950</f>
        <v>#REF!</v>
      </c>
      <c r="X958" s="60"/>
      <c r="Y958" s="67">
        <f>IFERROR(#REF!*Y950/Y$41,0)</f>
        <v>0</v>
      </c>
      <c r="Z958" s="67">
        <f>IFERROR(#REF!*Z950/Z$41,0)</f>
        <v>0</v>
      </c>
      <c r="AA958" s="67">
        <f>IFERROR(#REF!*AA950/AA$41,0)</f>
        <v>0</v>
      </c>
      <c r="AB958" s="67">
        <f>IFERROR(#REF!*AB950/AB$41,0)</f>
        <v>0</v>
      </c>
      <c r="AC958" s="67">
        <f>IFERROR(#REF!*AC950/AC$41,0)</f>
        <v>0</v>
      </c>
      <c r="AD958" s="67">
        <f>IFERROR(#REF!*AD950/AD$41,0)</f>
        <v>0</v>
      </c>
      <c r="AE958" s="67">
        <f>IFERROR(#REF!*AE950/AE$41,0)</f>
        <v>0</v>
      </c>
      <c r="AF958" s="67">
        <f>IFERROR(#REF!*AF950/AF$41,0)</f>
        <v>0</v>
      </c>
      <c r="AG958" s="67">
        <f>IFERROR(#REF!*AG950/AG$41,0)</f>
        <v>0</v>
      </c>
      <c r="AH958" s="67">
        <f>IFERROR(#REF!*AH950/AH$41,0)</f>
        <v>0</v>
      </c>
      <c r="AI958" s="67">
        <f>IFERROR(#REF!*AI950/AI$41,0)</f>
        <v>0</v>
      </c>
      <c r="AJ958" s="67">
        <f>IFERROR(#REF!*AJ950/AJ$41,0)</f>
        <v>0</v>
      </c>
      <c r="AK958" s="60"/>
      <c r="AL958" s="87">
        <f t="shared" si="3144"/>
        <v>0</v>
      </c>
      <c r="AM958" s="62" t="e">
        <f>AL958/AL950</f>
        <v>#REF!</v>
      </c>
      <c r="AN958" s="60" t="e">
        <f>D948&amp;D958</f>
        <v>#REF!</v>
      </c>
      <c r="AO958" s="67">
        <f>IFERROR(#REF!*AO950/AO$41,0)</f>
        <v>0</v>
      </c>
      <c r="AP958" s="67">
        <f>IFERROR(#REF!*AP950/AP$41,0)</f>
        <v>0</v>
      </c>
      <c r="AQ958" s="67">
        <f>IFERROR(#REF!*AQ950/AQ$41,0)</f>
        <v>0</v>
      </c>
      <c r="AR958" s="67">
        <f>IFERROR(#REF!*AR950/AR$41,0)</f>
        <v>0</v>
      </c>
      <c r="AS958" s="67">
        <f>IFERROR(#REF!*AS950/AS$41,0)</f>
        <v>0</v>
      </c>
      <c r="AT958" s="67">
        <f>IFERROR(#REF!*AT950/AT$41,0)</f>
        <v>0</v>
      </c>
      <c r="AU958" s="67">
        <f>IFERROR(#REF!*AU950/AU$41,0)</f>
        <v>0</v>
      </c>
      <c r="AV958" s="67">
        <f>IFERROR(#REF!*AV950/AV$41,0)</f>
        <v>0</v>
      </c>
      <c r="AW958" s="67">
        <f>IFERROR(#REF!*AW950/AW$41,0)</f>
        <v>0</v>
      </c>
      <c r="AX958" s="67">
        <f>IFERROR(#REF!*AX950/AX$41,0)</f>
        <v>0</v>
      </c>
      <c r="AY958" s="67">
        <f>IFERROR(#REF!*AY950/AY$41,0)</f>
        <v>0</v>
      </c>
      <c r="AZ958" s="67">
        <f>IFERROR(#REF!*AZ950/AZ$41,0)</f>
        <v>0</v>
      </c>
      <c r="BA958" s="60"/>
      <c r="BB958" s="87">
        <f t="shared" si="3145"/>
        <v>0</v>
      </c>
      <c r="BC958" s="62" t="e">
        <f>BB958/BB950</f>
        <v>#REF!</v>
      </c>
      <c r="BD958" s="60"/>
      <c r="BE958" s="67" t="e">
        <f t="shared" si="3181"/>
        <v>#N/A</v>
      </c>
      <c r="BF958" s="119" t="e">
        <f t="shared" si="3181"/>
        <v>#N/A</v>
      </c>
      <c r="BG958" s="120" t="e">
        <f t="shared" si="3181"/>
        <v>#N/A</v>
      </c>
      <c r="BH958" s="121" t="e">
        <f>BH950</f>
        <v>#REF!</v>
      </c>
      <c r="BI958" s="120" t="e">
        <f t="shared" si="3182"/>
        <v>#N/A</v>
      </c>
      <c r="BJ958" s="120" t="e">
        <f t="shared" si="3182"/>
        <v>#N/A</v>
      </c>
      <c r="BK958" s="121" t="e">
        <f t="shared" si="3182"/>
        <v>#N/A</v>
      </c>
      <c r="BL958" s="60"/>
      <c r="BM958" s="67">
        <f>IFERROR(#REF!*BM950/BM$41,0)</f>
        <v>0</v>
      </c>
      <c r="BN958" s="67">
        <f>IFERROR(#REF!*BN950/BN$41,0)</f>
        <v>0</v>
      </c>
      <c r="BO958" s="67">
        <f>IFERROR(#REF!*BO950/BO$41,0)</f>
        <v>0</v>
      </c>
      <c r="BP958" s="67">
        <f>IFERROR(#REF!*BP950/BP$41,0)</f>
        <v>0</v>
      </c>
      <c r="BQ958" s="67">
        <f>IFERROR(#REF!*BQ950/BQ$41,0)</f>
        <v>0</v>
      </c>
      <c r="BR958" s="67">
        <f>IFERROR(#REF!*BR950/BR$41,0)</f>
        <v>0</v>
      </c>
      <c r="BS958" s="67">
        <f>IFERROR(#REF!*BS950/BS$41,0)</f>
        <v>0</v>
      </c>
      <c r="BT958" s="67">
        <f>IFERROR(#REF!*BT950/BT$41,0)</f>
        <v>0</v>
      </c>
      <c r="BU958" s="67">
        <f>IFERROR(#REF!*BU950/BU$41,0)</f>
        <v>0</v>
      </c>
      <c r="BV958" s="67">
        <f>IFERROR(#REF!*BV950/BV$41,0)</f>
        <v>0</v>
      </c>
      <c r="BW958" s="67">
        <f>IFERROR(#REF!*BW950/BW$41,0)</f>
        <v>0</v>
      </c>
      <c r="BX958" s="67">
        <f>IFERROR(#REF!*BX950/BX$41,0)</f>
        <v>0</v>
      </c>
      <c r="BY958" s="60"/>
      <c r="BZ958" s="87">
        <f t="shared" si="3146"/>
        <v>0</v>
      </c>
      <c r="CA958" s="62" t="e">
        <f>BZ958/BZ950</f>
        <v>#REF!</v>
      </c>
      <c r="CB958" s="60"/>
      <c r="CC958" s="67">
        <f>IFERROR(#REF!*CC950/CC$41,0)</f>
        <v>0</v>
      </c>
      <c r="CD958" s="67">
        <f>IFERROR(#REF!*CD950/CD$41,0)</f>
        <v>0</v>
      </c>
      <c r="CE958" s="67">
        <f>IFERROR(#REF!*CE950/CE$41,0)</f>
        <v>0</v>
      </c>
      <c r="CF958" s="67">
        <f>IFERROR(#REF!*CF950/CF$41,0)</f>
        <v>0</v>
      </c>
      <c r="CG958" s="67">
        <f>IFERROR(#REF!*CG950/CG$41,0)</f>
        <v>0</v>
      </c>
      <c r="CH958" s="67">
        <f>IFERROR(#REF!*CH950/CH$41,0)</f>
        <v>0</v>
      </c>
      <c r="CI958" s="67">
        <f>IFERROR(#REF!*CI950/CI$41,0)</f>
        <v>0</v>
      </c>
      <c r="CJ958" s="67">
        <f>IFERROR(#REF!*CJ950/CJ$41,0)</f>
        <v>0</v>
      </c>
      <c r="CK958" s="67">
        <f>IFERROR(#REF!*CK950/CK$41,0)</f>
        <v>0</v>
      </c>
      <c r="CL958" s="67">
        <f>IFERROR(#REF!*CL950/CL$41,0)</f>
        <v>0</v>
      </c>
      <c r="CM958" s="67">
        <f>IFERROR(#REF!*CM950/CM$41,0)</f>
        <v>0</v>
      </c>
      <c r="CN958" s="67">
        <f>IFERROR(#REF!*CN950/CN$41,0)</f>
        <v>0</v>
      </c>
      <c r="CO958" s="60"/>
      <c r="CP958" s="87">
        <f t="shared" si="3147"/>
        <v>0</v>
      </c>
      <c r="CQ958" s="62" t="e">
        <f>CP958/CP950</f>
        <v>#REF!</v>
      </c>
    </row>
    <row r="959" spans="1:95" ht="10.5" customHeight="1" outlineLevel="1" x14ac:dyDescent="0.25">
      <c r="A959" s="70" t="str">
        <f t="shared" si="3142"/>
        <v>DespesaFrete sobre Compras</v>
      </c>
      <c r="B959" s="70" t="s">
        <v>53</v>
      </c>
      <c r="C959" s="70" t="s">
        <v>80</v>
      </c>
      <c r="D959" s="60" t="s">
        <v>61</v>
      </c>
      <c r="E959" s="60" t="e">
        <f>D948</f>
        <v>#REF!</v>
      </c>
      <c r="F959" s="60"/>
      <c r="G959" s="62">
        <v>-2.2838546188906531E-2</v>
      </c>
      <c r="H959" s="60"/>
      <c r="I959" s="67" t="e">
        <f t="shared" ref="I959:T959" si="3185">((I949*$G959*--(AND($BF959=0,$BG959=0))+$BF959+I949*$BG959)*--(I$3&gt;=$BH959))*(1+$BJ959*--(I$3&gt;=$BK959))*--(IFERROR(MOD(MONTH(I$3),$BI959),0)=0)</f>
        <v>#REF!</v>
      </c>
      <c r="J959" s="67" t="e">
        <f t="shared" si="3185"/>
        <v>#REF!</v>
      </c>
      <c r="K959" s="67" t="e">
        <f t="shared" si="3185"/>
        <v>#REF!</v>
      </c>
      <c r="L959" s="67" t="e">
        <f t="shared" si="3185"/>
        <v>#REF!</v>
      </c>
      <c r="M959" s="67" t="e">
        <f t="shared" si="3185"/>
        <v>#REF!</v>
      </c>
      <c r="N959" s="67" t="e">
        <f t="shared" si="3185"/>
        <v>#REF!</v>
      </c>
      <c r="O959" s="67" t="e">
        <f t="shared" si="3185"/>
        <v>#REF!</v>
      </c>
      <c r="P959" s="67" t="e">
        <f t="shared" si="3185"/>
        <v>#REF!</v>
      </c>
      <c r="Q959" s="67" t="e">
        <f t="shared" si="3185"/>
        <v>#REF!</v>
      </c>
      <c r="R959" s="67" t="e">
        <f t="shared" si="3185"/>
        <v>#REF!</v>
      </c>
      <c r="S959" s="67" t="e">
        <f t="shared" si="3185"/>
        <v>#REF!</v>
      </c>
      <c r="T959" s="67" t="e">
        <f t="shared" si="3185"/>
        <v>#REF!</v>
      </c>
      <c r="U959" s="60"/>
      <c r="V959" s="87" t="e">
        <f t="shared" si="3143"/>
        <v>#REF!</v>
      </c>
      <c r="W959" s="62" t="e">
        <f>V959/V950</f>
        <v>#REF!</v>
      </c>
      <c r="X959" s="60"/>
      <c r="Y959" s="67" t="e">
        <f t="shared" ref="Y959:AJ959" si="3186">((Y949*$G959*--(AND($BF959=0,$BG959=0))+$BF959+Y949*$BG959)*--(Y$3&gt;=$BH959))*(1+$BJ959*--(Y$3&gt;=$BK959))*--(IFERROR(MOD(MONTH(Y$3),$BI959),0)=0)</f>
        <v>#REF!</v>
      </c>
      <c r="Z959" s="67" t="e">
        <f t="shared" si="3186"/>
        <v>#REF!</v>
      </c>
      <c r="AA959" s="67" t="e">
        <f t="shared" si="3186"/>
        <v>#REF!</v>
      </c>
      <c r="AB959" s="67" t="e">
        <f t="shared" si="3186"/>
        <v>#REF!</v>
      </c>
      <c r="AC959" s="67" t="e">
        <f t="shared" si="3186"/>
        <v>#REF!</v>
      </c>
      <c r="AD959" s="67" t="e">
        <f t="shared" si="3186"/>
        <v>#REF!</v>
      </c>
      <c r="AE959" s="67" t="e">
        <f t="shared" si="3186"/>
        <v>#REF!</v>
      </c>
      <c r="AF959" s="67" t="e">
        <f t="shared" si="3186"/>
        <v>#REF!</v>
      </c>
      <c r="AG959" s="67" t="e">
        <f t="shared" si="3186"/>
        <v>#REF!</v>
      </c>
      <c r="AH959" s="67" t="e">
        <f t="shared" si="3186"/>
        <v>#REF!</v>
      </c>
      <c r="AI959" s="67" t="e">
        <f t="shared" si="3186"/>
        <v>#REF!</v>
      </c>
      <c r="AJ959" s="67" t="e">
        <f t="shared" si="3186"/>
        <v>#REF!</v>
      </c>
      <c r="AK959" s="60"/>
      <c r="AL959" s="87" t="e">
        <f t="shared" si="3144"/>
        <v>#REF!</v>
      </c>
      <c r="AM959" s="62" t="e">
        <f>AL959/AL950</f>
        <v>#REF!</v>
      </c>
      <c r="AN959" s="60" t="e">
        <f>D948&amp;D959</f>
        <v>#REF!</v>
      </c>
      <c r="AO959" s="67" t="e">
        <f t="shared" ref="AO959:AZ959" si="3187">((AO949*$G959*--(AND($BF959=0,$BG959=0))+$BF959+AO949*$BG959)*--(AO$3&gt;=$BH959))*(1+$BJ959*--(AO$3&gt;=$BK959))*--(IFERROR(MOD(MONTH(AO$3),$BI959),0)=0)</f>
        <v>#REF!</v>
      </c>
      <c r="AP959" s="67" t="e">
        <f t="shared" si="3187"/>
        <v>#REF!</v>
      </c>
      <c r="AQ959" s="67" t="e">
        <f t="shared" si="3187"/>
        <v>#REF!</v>
      </c>
      <c r="AR959" s="67" t="e">
        <f t="shared" si="3187"/>
        <v>#REF!</v>
      </c>
      <c r="AS959" s="67" t="e">
        <f t="shared" si="3187"/>
        <v>#REF!</v>
      </c>
      <c r="AT959" s="67" t="e">
        <f t="shared" si="3187"/>
        <v>#REF!</v>
      </c>
      <c r="AU959" s="67" t="e">
        <f t="shared" si="3187"/>
        <v>#REF!</v>
      </c>
      <c r="AV959" s="67" t="e">
        <f t="shared" si="3187"/>
        <v>#REF!</v>
      </c>
      <c r="AW959" s="67" t="e">
        <f t="shared" si="3187"/>
        <v>#REF!</v>
      </c>
      <c r="AX959" s="67" t="e">
        <f t="shared" si="3187"/>
        <v>#REF!</v>
      </c>
      <c r="AY959" s="67" t="e">
        <f t="shared" si="3187"/>
        <v>#REF!</v>
      </c>
      <c r="AZ959" s="67" t="e">
        <f t="shared" si="3187"/>
        <v>#REF!</v>
      </c>
      <c r="BA959" s="60"/>
      <c r="BB959" s="87" t="e">
        <f t="shared" si="3145"/>
        <v>#REF!</v>
      </c>
      <c r="BC959" s="62" t="e">
        <f>BB959/BB950</f>
        <v>#REF!</v>
      </c>
      <c r="BD959" s="60"/>
      <c r="BE959" s="67" t="str">
        <f t="shared" si="3181"/>
        <v>Tabela Jamef</v>
      </c>
      <c r="BF959" s="119">
        <f t="shared" si="3181"/>
        <v>-691.19999999999993</v>
      </c>
      <c r="BG959" s="120">
        <f t="shared" si="3181"/>
        <v>0</v>
      </c>
      <c r="BH959" s="121" t="e">
        <f>BH950</f>
        <v>#REF!</v>
      </c>
      <c r="BI959" s="120">
        <f t="shared" si="3182"/>
        <v>0</v>
      </c>
      <c r="BJ959" s="120">
        <f t="shared" si="3182"/>
        <v>0</v>
      </c>
      <c r="BK959" s="121">
        <f t="shared" si="3182"/>
        <v>0</v>
      </c>
      <c r="BL959" s="60"/>
      <c r="BM959" s="67" t="e">
        <f t="shared" ref="BM959:BX959" si="3188">((BM949*$G959*--(AND($BF959=0,$BG959=0))+$BF959+BM949*$BG959)*--(BM$3&gt;=$BH959))*(1+$BJ959*--(BM$3&gt;=$BK959))*--(IFERROR(MOD(MONTH(BM$3),$BI959),0)=0)</f>
        <v>#REF!</v>
      </c>
      <c r="BN959" s="67" t="e">
        <f t="shared" si="3188"/>
        <v>#REF!</v>
      </c>
      <c r="BO959" s="67" t="e">
        <f t="shared" si="3188"/>
        <v>#REF!</v>
      </c>
      <c r="BP959" s="67" t="e">
        <f t="shared" si="3188"/>
        <v>#REF!</v>
      </c>
      <c r="BQ959" s="67" t="e">
        <f t="shared" si="3188"/>
        <v>#REF!</v>
      </c>
      <c r="BR959" s="67" t="e">
        <f t="shared" si="3188"/>
        <v>#REF!</v>
      </c>
      <c r="BS959" s="67" t="e">
        <f t="shared" si="3188"/>
        <v>#REF!</v>
      </c>
      <c r="BT959" s="67" t="e">
        <f t="shared" si="3188"/>
        <v>#REF!</v>
      </c>
      <c r="BU959" s="67" t="e">
        <f t="shared" si="3188"/>
        <v>#REF!</v>
      </c>
      <c r="BV959" s="67" t="e">
        <f t="shared" si="3188"/>
        <v>#REF!</v>
      </c>
      <c r="BW959" s="67" t="e">
        <f t="shared" si="3188"/>
        <v>#REF!</v>
      </c>
      <c r="BX959" s="67" t="e">
        <f t="shared" si="3188"/>
        <v>#REF!</v>
      </c>
      <c r="BY959" s="60"/>
      <c r="BZ959" s="87" t="e">
        <f t="shared" si="3146"/>
        <v>#REF!</v>
      </c>
      <c r="CA959" s="62" t="e">
        <f>BZ959/BZ950</f>
        <v>#REF!</v>
      </c>
      <c r="CB959" s="60"/>
      <c r="CC959" s="67" t="e">
        <f t="shared" ref="CC959:CN959" si="3189">((CC949*$G959*--(AND($BF959=0,$BG959=0))+$BF959+CC949*$BG959)*--(CC$3&gt;=$BH959))*(1+$BJ959*--(CC$3&gt;=$BK959))*--(IFERROR(MOD(MONTH(CC$3),$BI959),0)=0)</f>
        <v>#REF!</v>
      </c>
      <c r="CD959" s="67" t="e">
        <f t="shared" si="3189"/>
        <v>#REF!</v>
      </c>
      <c r="CE959" s="67" t="e">
        <f t="shared" si="3189"/>
        <v>#REF!</v>
      </c>
      <c r="CF959" s="67" t="e">
        <f t="shared" si="3189"/>
        <v>#REF!</v>
      </c>
      <c r="CG959" s="67" t="e">
        <f t="shared" si="3189"/>
        <v>#REF!</v>
      </c>
      <c r="CH959" s="67" t="e">
        <f t="shared" si="3189"/>
        <v>#REF!</v>
      </c>
      <c r="CI959" s="67" t="e">
        <f t="shared" si="3189"/>
        <v>#REF!</v>
      </c>
      <c r="CJ959" s="67" t="e">
        <f t="shared" si="3189"/>
        <v>#REF!</v>
      </c>
      <c r="CK959" s="67" t="e">
        <f t="shared" si="3189"/>
        <v>#REF!</v>
      </c>
      <c r="CL959" s="67" t="e">
        <f t="shared" si="3189"/>
        <v>#REF!</v>
      </c>
      <c r="CM959" s="67" t="e">
        <f t="shared" si="3189"/>
        <v>#REF!</v>
      </c>
      <c r="CN959" s="67" t="e">
        <f t="shared" si="3189"/>
        <v>#REF!</v>
      </c>
      <c r="CO959" s="60"/>
      <c r="CP959" s="87" t="e">
        <f t="shared" si="3147"/>
        <v>#REF!</v>
      </c>
      <c r="CQ959" s="62" t="e">
        <f>CP959/CP950</f>
        <v>#REF!</v>
      </c>
    </row>
    <row r="960" spans="1:95" ht="10.5" customHeight="1" outlineLevel="1" x14ac:dyDescent="0.25">
      <c r="A960" s="70" t="str">
        <f t="shared" si="3142"/>
        <v>DespesaEmbalagem</v>
      </c>
      <c r="B960" s="70" t="s">
        <v>53</v>
      </c>
      <c r="C960" s="70" t="s">
        <v>80</v>
      </c>
      <c r="D960" s="60" t="s">
        <v>62</v>
      </c>
      <c r="E960" s="60" t="e">
        <f>D948</f>
        <v>#REF!</v>
      </c>
      <c r="F960" s="60"/>
      <c r="G960" s="62">
        <v>-2.2838546188906531E-2</v>
      </c>
      <c r="H960" s="60"/>
      <c r="I960" s="67" t="e">
        <f t="shared" ref="I960:T960" si="3190">((I950*$G960*--(AND($BF960=0,$BG960=0))+$BF960+I950*$BG960)*--(I$3&gt;=$BH960))*(1+$BJ960*--(I$3&gt;=$BK960))*--(IFERROR(MOD(MONTH(I$3),$BI960),0)=0)</f>
        <v>#REF!</v>
      </c>
      <c r="J960" s="67" t="e">
        <f t="shared" si="3190"/>
        <v>#REF!</v>
      </c>
      <c r="K960" s="67" t="e">
        <f t="shared" si="3190"/>
        <v>#REF!</v>
      </c>
      <c r="L960" s="67" t="e">
        <f t="shared" si="3190"/>
        <v>#REF!</v>
      </c>
      <c r="M960" s="67" t="e">
        <f t="shared" si="3190"/>
        <v>#REF!</v>
      </c>
      <c r="N960" s="67" t="e">
        <f t="shared" si="3190"/>
        <v>#REF!</v>
      </c>
      <c r="O960" s="67" t="e">
        <f t="shared" si="3190"/>
        <v>#REF!</v>
      </c>
      <c r="P960" s="67" t="e">
        <f t="shared" si="3190"/>
        <v>#REF!</v>
      </c>
      <c r="Q960" s="67" t="e">
        <f t="shared" si="3190"/>
        <v>#REF!</v>
      </c>
      <c r="R960" s="67" t="e">
        <f t="shared" si="3190"/>
        <v>#REF!</v>
      </c>
      <c r="S960" s="67" t="e">
        <f t="shared" si="3190"/>
        <v>#REF!</v>
      </c>
      <c r="T960" s="67" t="e">
        <f t="shared" si="3190"/>
        <v>#REF!</v>
      </c>
      <c r="U960" s="60"/>
      <c r="V960" s="87" t="e">
        <f t="shared" si="3143"/>
        <v>#REF!</v>
      </c>
      <c r="W960" s="62" t="e">
        <f>V960/V950</f>
        <v>#REF!</v>
      </c>
      <c r="X960" s="60"/>
      <c r="Y960" s="67" t="e">
        <f t="shared" ref="Y960:AF960" si="3191">((Y950*$G960*--(AND($BF960=0,$BG960=0))+$BF960+Y950*$BG960)*--(Y$3&gt;=$BH960))*(1+$BJ960*--(Y$3&gt;=$BK960))*--(IFERROR(MOD(MONTH(Y$3),$BI960),0)=0)</f>
        <v>#REF!</v>
      </c>
      <c r="Z960" s="67" t="e">
        <f t="shared" si="3191"/>
        <v>#REF!</v>
      </c>
      <c r="AA960" s="67" t="e">
        <f t="shared" si="3191"/>
        <v>#REF!</v>
      </c>
      <c r="AB960" s="67" t="e">
        <f t="shared" si="3191"/>
        <v>#REF!</v>
      </c>
      <c r="AC960" s="67" t="e">
        <f t="shared" si="3191"/>
        <v>#REF!</v>
      </c>
      <c r="AD960" s="67" t="e">
        <f t="shared" si="3191"/>
        <v>#REF!</v>
      </c>
      <c r="AE960" s="67" t="e">
        <f t="shared" si="3191"/>
        <v>#REF!</v>
      </c>
      <c r="AF960" s="67" t="e">
        <f t="shared" si="3191"/>
        <v>#REF!</v>
      </c>
      <c r="AG960" s="67" t="e">
        <f>((AG950*$G960*--(AND($BF960=0,$BG960=0))+$BF960+AG950*$BG960)*--(AG$3&gt;=$BH960))*(1+$BJ960*--(AG$3&gt;=$BK960))*--(IFERROR(MOD(MONTH(AG$3),$BI960),0)=0)*(AG950/AG$156)</f>
        <v>#REF!</v>
      </c>
      <c r="AH960" s="67" t="e">
        <f>((AH950*$G960*--(AND($BF960=0,$BG960=0))+$BF960+AH950*$BG960)*--(AH$3&gt;=$BH960))*(1+$BJ960*--(AH$3&gt;=$BK960))*--(IFERROR(MOD(MONTH(AH$3),$BI960),0)=0)*(AH950/AH$156)</f>
        <v>#REF!</v>
      </c>
      <c r="AI960" s="67" t="e">
        <f>((AI950*$G960*--(AND($BF960=0,$BG960=0))+$BF960+AI950*$BG960)*--(AI$3&gt;=$BH960))*(1+$BJ960*--(AI$3&gt;=$BK960))*--(IFERROR(MOD(MONTH(AI$3),$BI960),0)=0)*(AI950/AI$156)</f>
        <v>#REF!</v>
      </c>
      <c r="AJ960" s="67" t="e">
        <f>((AJ950*$G960*--(AND($BF960=0,$BG960=0))+$BF960+AJ950*$BG960)*--(AJ$3&gt;=$BH960))*(1+$BJ960*--(AJ$3&gt;=$BK960))*--(IFERROR(MOD(MONTH(AJ$3),$BI960),0)=0)*(AJ950/AJ$156)</f>
        <v>#REF!</v>
      </c>
      <c r="AK960" s="60"/>
      <c r="AL960" s="87" t="e">
        <f t="shared" si="3144"/>
        <v>#REF!</v>
      </c>
      <c r="AM960" s="62" t="e">
        <f>AL960/AL950</f>
        <v>#REF!</v>
      </c>
      <c r="AN960" s="60" t="e">
        <f>D948&amp;D960</f>
        <v>#REF!</v>
      </c>
      <c r="AO960" s="67" t="e">
        <f t="shared" ref="AO960:AZ960" si="3192">((AO950*$G960*--(AND($BF960=0,$BG960=0))+$BF960+AO950*$BG960)*--(AO$3&gt;=$BH960))*(1+$BJ960*--(AO$3&gt;=$BK960))*--(IFERROR(MOD(MONTH(AO$3),$BI960),0)=0)*(AO950/AO$156)</f>
        <v>#REF!</v>
      </c>
      <c r="AP960" s="67" t="e">
        <f t="shared" si="3192"/>
        <v>#REF!</v>
      </c>
      <c r="AQ960" s="67" t="e">
        <f t="shared" si="3192"/>
        <v>#REF!</v>
      </c>
      <c r="AR960" s="67" t="e">
        <f t="shared" si="3192"/>
        <v>#REF!</v>
      </c>
      <c r="AS960" s="67" t="e">
        <f t="shared" si="3192"/>
        <v>#REF!</v>
      </c>
      <c r="AT960" s="67" t="e">
        <f t="shared" si="3192"/>
        <v>#REF!</v>
      </c>
      <c r="AU960" s="67" t="e">
        <f t="shared" si="3192"/>
        <v>#REF!</v>
      </c>
      <c r="AV960" s="67" t="e">
        <f t="shared" si="3192"/>
        <v>#REF!</v>
      </c>
      <c r="AW960" s="67" t="e">
        <f t="shared" si="3192"/>
        <v>#REF!</v>
      </c>
      <c r="AX960" s="67" t="e">
        <f t="shared" si="3192"/>
        <v>#REF!</v>
      </c>
      <c r="AY960" s="67" t="e">
        <f t="shared" si="3192"/>
        <v>#REF!</v>
      </c>
      <c r="AZ960" s="67" t="e">
        <f t="shared" si="3192"/>
        <v>#REF!</v>
      </c>
      <c r="BA960" s="60"/>
      <c r="BB960" s="87" t="e">
        <f t="shared" si="3145"/>
        <v>#REF!</v>
      </c>
      <c r="BC960" s="62" t="e">
        <f>BB960/BB950</f>
        <v>#REF!</v>
      </c>
      <c r="BD960" s="60"/>
      <c r="BE960" s="67" t="str">
        <f t="shared" si="3181"/>
        <v>Novas embalagens</v>
      </c>
      <c r="BF960" s="119">
        <f t="shared" si="3181"/>
        <v>-6.78</v>
      </c>
      <c r="BG960" s="120">
        <f t="shared" si="3181"/>
        <v>0</v>
      </c>
      <c r="BH960" s="121" t="e">
        <f>BH950</f>
        <v>#REF!</v>
      </c>
      <c r="BI960" s="120">
        <f t="shared" si="3182"/>
        <v>0</v>
      </c>
      <c r="BJ960" s="120">
        <f t="shared" si="3182"/>
        <v>-0.3</v>
      </c>
      <c r="BK960" s="121">
        <f t="shared" si="3182"/>
        <v>45901</v>
      </c>
      <c r="BL960" s="60"/>
      <c r="BM960" s="67" t="e">
        <f t="shared" ref="BM960:BX960" si="3193">((BM950*$G960*--(AND($BF960=0,$BG960=0))+$BF960+BM950*$BG960)*--(BM$3&gt;=$BH960))*(1+$BJ960*--(BM$3&gt;=$BK960))*--(IFERROR(MOD(MONTH(BM$3),$BI960),0)=0)*(BM950/BM$156)</f>
        <v>#REF!</v>
      </c>
      <c r="BN960" s="67" t="e">
        <f t="shared" si="3193"/>
        <v>#REF!</v>
      </c>
      <c r="BO960" s="67" t="e">
        <f t="shared" si="3193"/>
        <v>#REF!</v>
      </c>
      <c r="BP960" s="67" t="e">
        <f t="shared" si="3193"/>
        <v>#REF!</v>
      </c>
      <c r="BQ960" s="67" t="e">
        <f t="shared" si="3193"/>
        <v>#REF!</v>
      </c>
      <c r="BR960" s="67" t="e">
        <f t="shared" si="3193"/>
        <v>#REF!</v>
      </c>
      <c r="BS960" s="67" t="e">
        <f t="shared" si="3193"/>
        <v>#REF!</v>
      </c>
      <c r="BT960" s="67" t="e">
        <f t="shared" si="3193"/>
        <v>#REF!</v>
      </c>
      <c r="BU960" s="67" t="e">
        <f t="shared" si="3193"/>
        <v>#REF!</v>
      </c>
      <c r="BV960" s="67" t="e">
        <f t="shared" si="3193"/>
        <v>#REF!</v>
      </c>
      <c r="BW960" s="67" t="e">
        <f t="shared" si="3193"/>
        <v>#REF!</v>
      </c>
      <c r="BX960" s="67" t="e">
        <f t="shared" si="3193"/>
        <v>#REF!</v>
      </c>
      <c r="BY960" s="60"/>
      <c r="BZ960" s="87" t="e">
        <f t="shared" si="3146"/>
        <v>#REF!</v>
      </c>
      <c r="CA960" s="62" t="e">
        <f>BZ960/BZ950</f>
        <v>#REF!</v>
      </c>
      <c r="CB960" s="60"/>
      <c r="CC960" s="67" t="e">
        <f t="shared" ref="CC960:CN960" si="3194">((CC950*$G960*--(AND($BF960=0,$BG960=0))+$BF960+CC950*$BG960)*--(CC$3&gt;=$BH960))*(1+$BJ960*--(CC$3&gt;=$BK960))*--(IFERROR(MOD(MONTH(CC$3),$BI960),0)=0)*(CC950/CC$156)</f>
        <v>#REF!</v>
      </c>
      <c r="CD960" s="67" t="e">
        <f t="shared" si="3194"/>
        <v>#REF!</v>
      </c>
      <c r="CE960" s="67" t="e">
        <f t="shared" si="3194"/>
        <v>#REF!</v>
      </c>
      <c r="CF960" s="67" t="e">
        <f t="shared" si="3194"/>
        <v>#REF!</v>
      </c>
      <c r="CG960" s="67" t="e">
        <f t="shared" si="3194"/>
        <v>#REF!</v>
      </c>
      <c r="CH960" s="67" t="e">
        <f t="shared" si="3194"/>
        <v>#REF!</v>
      </c>
      <c r="CI960" s="67" t="e">
        <f t="shared" si="3194"/>
        <v>#REF!</v>
      </c>
      <c r="CJ960" s="67" t="e">
        <f t="shared" si="3194"/>
        <v>#REF!</v>
      </c>
      <c r="CK960" s="67" t="e">
        <f t="shared" si="3194"/>
        <v>#REF!</v>
      </c>
      <c r="CL960" s="67" t="e">
        <f t="shared" si="3194"/>
        <v>#REF!</v>
      </c>
      <c r="CM960" s="67" t="e">
        <f t="shared" si="3194"/>
        <v>#REF!</v>
      </c>
      <c r="CN960" s="67" t="e">
        <f t="shared" si="3194"/>
        <v>#REF!</v>
      </c>
      <c r="CO960" s="60"/>
      <c r="CP960" s="87" t="e">
        <f t="shared" si="3147"/>
        <v>#REF!</v>
      </c>
      <c r="CQ960" s="62" t="e">
        <f>CP960/CP950</f>
        <v>#REF!</v>
      </c>
    </row>
    <row r="961" spans="1:95" ht="10.5" customHeight="1" x14ac:dyDescent="0.25">
      <c r="A961" s="70" t="str">
        <f t="shared" si="3142"/>
        <v>DespesaMargem bruta</v>
      </c>
      <c r="B961" s="70" t="s">
        <v>53</v>
      </c>
      <c r="C961" s="70"/>
      <c r="D961" s="3" t="s">
        <v>63</v>
      </c>
      <c r="E961" s="3" t="e">
        <f>D948</f>
        <v>#REF!</v>
      </c>
      <c r="F961" s="60"/>
      <c r="G961" s="6">
        <v>0.78357271006486728</v>
      </c>
      <c r="H961" s="60"/>
      <c r="I961" s="4" t="e">
        <f t="shared" ref="I961:T961" si="3195">I955+I956</f>
        <v>#REF!</v>
      </c>
      <c r="J961" s="4" t="e">
        <f t="shared" si="3195"/>
        <v>#REF!</v>
      </c>
      <c r="K961" s="4" t="e">
        <f t="shared" si="3195"/>
        <v>#REF!</v>
      </c>
      <c r="L961" s="4" t="e">
        <f t="shared" si="3195"/>
        <v>#REF!</v>
      </c>
      <c r="M961" s="4" t="e">
        <f t="shared" si="3195"/>
        <v>#REF!</v>
      </c>
      <c r="N961" s="4" t="e">
        <f t="shared" si="3195"/>
        <v>#REF!</v>
      </c>
      <c r="O961" s="4" t="e">
        <f t="shared" si="3195"/>
        <v>#REF!</v>
      </c>
      <c r="P961" s="4" t="e">
        <f t="shared" si="3195"/>
        <v>#REF!</v>
      </c>
      <c r="Q961" s="4" t="e">
        <f t="shared" si="3195"/>
        <v>#REF!</v>
      </c>
      <c r="R961" s="4" t="e">
        <f t="shared" si="3195"/>
        <v>#REF!</v>
      </c>
      <c r="S961" s="4" t="e">
        <f t="shared" si="3195"/>
        <v>#REF!</v>
      </c>
      <c r="T961" s="4" t="e">
        <f t="shared" si="3195"/>
        <v>#REF!</v>
      </c>
      <c r="U961" s="60"/>
      <c r="V961" s="4" t="e">
        <f t="shared" si="3143"/>
        <v>#REF!</v>
      </c>
      <c r="W961" s="6" t="e">
        <f>V961/V950</f>
        <v>#REF!</v>
      </c>
      <c r="X961" s="60"/>
      <c r="Y961" s="4" t="e">
        <f t="shared" ref="Y961:AJ961" si="3196">Y955+Y956</f>
        <v>#REF!</v>
      </c>
      <c r="Z961" s="4" t="e">
        <f t="shared" si="3196"/>
        <v>#REF!</v>
      </c>
      <c r="AA961" s="4" t="e">
        <f t="shared" si="3196"/>
        <v>#REF!</v>
      </c>
      <c r="AB961" s="4" t="e">
        <f t="shared" si="3196"/>
        <v>#REF!</v>
      </c>
      <c r="AC961" s="4" t="e">
        <f t="shared" si="3196"/>
        <v>#REF!</v>
      </c>
      <c r="AD961" s="4" t="e">
        <f t="shared" si="3196"/>
        <v>#REF!</v>
      </c>
      <c r="AE961" s="4" t="e">
        <f t="shared" si="3196"/>
        <v>#REF!</v>
      </c>
      <c r="AF961" s="4" t="e">
        <f t="shared" si="3196"/>
        <v>#REF!</v>
      </c>
      <c r="AG961" s="4" t="e">
        <f t="shared" si="3196"/>
        <v>#REF!</v>
      </c>
      <c r="AH961" s="4" t="e">
        <f t="shared" si="3196"/>
        <v>#REF!</v>
      </c>
      <c r="AI961" s="4" t="e">
        <f t="shared" si="3196"/>
        <v>#REF!</v>
      </c>
      <c r="AJ961" s="4" t="e">
        <f t="shared" si="3196"/>
        <v>#REF!</v>
      </c>
      <c r="AK961" s="60"/>
      <c r="AL961" s="4" t="e">
        <f t="shared" si="3144"/>
        <v>#REF!</v>
      </c>
      <c r="AM961" s="6" t="e">
        <f>AL961/AL950</f>
        <v>#REF!</v>
      </c>
      <c r="AN961" s="60" t="e">
        <f>D948&amp;D961</f>
        <v>#REF!</v>
      </c>
      <c r="AO961" s="4" t="e">
        <f t="shared" ref="AO961:AZ961" si="3197">AO955+AO956</f>
        <v>#REF!</v>
      </c>
      <c r="AP961" s="4" t="e">
        <f t="shared" si="3197"/>
        <v>#REF!</v>
      </c>
      <c r="AQ961" s="4" t="e">
        <f t="shared" si="3197"/>
        <v>#REF!</v>
      </c>
      <c r="AR961" s="4" t="e">
        <f t="shared" si="3197"/>
        <v>#REF!</v>
      </c>
      <c r="AS961" s="4" t="e">
        <f t="shared" si="3197"/>
        <v>#REF!</v>
      </c>
      <c r="AT961" s="4" t="e">
        <f t="shared" si="3197"/>
        <v>#REF!</v>
      </c>
      <c r="AU961" s="4" t="e">
        <f t="shared" si="3197"/>
        <v>#REF!</v>
      </c>
      <c r="AV961" s="4" t="e">
        <f t="shared" si="3197"/>
        <v>#REF!</v>
      </c>
      <c r="AW961" s="4" t="e">
        <f t="shared" si="3197"/>
        <v>#REF!</v>
      </c>
      <c r="AX961" s="4" t="e">
        <f t="shared" si="3197"/>
        <v>#REF!</v>
      </c>
      <c r="AY961" s="4" t="e">
        <f t="shared" si="3197"/>
        <v>#REF!</v>
      </c>
      <c r="AZ961" s="4" t="e">
        <f t="shared" si="3197"/>
        <v>#REF!</v>
      </c>
      <c r="BA961" s="60"/>
      <c r="BB961" s="4" t="e">
        <f t="shared" si="3145"/>
        <v>#REF!</v>
      </c>
      <c r="BC961" s="6" t="e">
        <f>BB961/BB950</f>
        <v>#REF!</v>
      </c>
      <c r="BD961" s="60"/>
      <c r="BE961" s="4"/>
      <c r="BF961" s="102"/>
      <c r="BG961" s="102"/>
      <c r="BH961" s="103"/>
      <c r="BI961" s="104"/>
      <c r="BJ961" s="63"/>
      <c r="BK961" s="103"/>
      <c r="BL961" s="60"/>
      <c r="BM961" s="4" t="e">
        <f t="shared" ref="BM961:BX961" si="3198">BM955+BM956</f>
        <v>#REF!</v>
      </c>
      <c r="BN961" s="4" t="e">
        <f t="shared" si="3198"/>
        <v>#REF!</v>
      </c>
      <c r="BO961" s="4" t="e">
        <f t="shared" si="3198"/>
        <v>#REF!</v>
      </c>
      <c r="BP961" s="4" t="e">
        <f t="shared" si="3198"/>
        <v>#REF!</v>
      </c>
      <c r="BQ961" s="4" t="e">
        <f t="shared" si="3198"/>
        <v>#REF!</v>
      </c>
      <c r="BR961" s="4" t="e">
        <f t="shared" si="3198"/>
        <v>#REF!</v>
      </c>
      <c r="BS961" s="4" t="e">
        <f t="shared" si="3198"/>
        <v>#REF!</v>
      </c>
      <c r="BT961" s="4" t="e">
        <f t="shared" si="3198"/>
        <v>#REF!</v>
      </c>
      <c r="BU961" s="4" t="e">
        <f t="shared" si="3198"/>
        <v>#REF!</v>
      </c>
      <c r="BV961" s="4" t="e">
        <f t="shared" si="3198"/>
        <v>#REF!</v>
      </c>
      <c r="BW961" s="4" t="e">
        <f t="shared" si="3198"/>
        <v>#REF!</v>
      </c>
      <c r="BX961" s="4" t="e">
        <f t="shared" si="3198"/>
        <v>#REF!</v>
      </c>
      <c r="BY961" s="60"/>
      <c r="BZ961" s="4" t="e">
        <f t="shared" si="3146"/>
        <v>#REF!</v>
      </c>
      <c r="CA961" s="6" t="e">
        <f>BZ961/BZ950</f>
        <v>#REF!</v>
      </c>
      <c r="CB961" s="60"/>
      <c r="CC961" s="4" t="e">
        <f t="shared" ref="CC961:CN961" si="3199">CC955+CC956</f>
        <v>#REF!</v>
      </c>
      <c r="CD961" s="4" t="e">
        <f t="shared" si="3199"/>
        <v>#REF!</v>
      </c>
      <c r="CE961" s="4" t="e">
        <f t="shared" si="3199"/>
        <v>#REF!</v>
      </c>
      <c r="CF961" s="4" t="e">
        <f t="shared" si="3199"/>
        <v>#REF!</v>
      </c>
      <c r="CG961" s="4" t="e">
        <f t="shared" si="3199"/>
        <v>#REF!</v>
      </c>
      <c r="CH961" s="4" t="e">
        <f t="shared" si="3199"/>
        <v>#REF!</v>
      </c>
      <c r="CI961" s="4" t="e">
        <f t="shared" si="3199"/>
        <v>#REF!</v>
      </c>
      <c r="CJ961" s="4" t="e">
        <f t="shared" si="3199"/>
        <v>#REF!</v>
      </c>
      <c r="CK961" s="4" t="e">
        <f t="shared" si="3199"/>
        <v>#REF!</v>
      </c>
      <c r="CL961" s="4" t="e">
        <f t="shared" si="3199"/>
        <v>#REF!</v>
      </c>
      <c r="CM961" s="4" t="e">
        <f t="shared" si="3199"/>
        <v>#REF!</v>
      </c>
      <c r="CN961" s="4" t="e">
        <f t="shared" si="3199"/>
        <v>#REF!</v>
      </c>
      <c r="CO961" s="60"/>
      <c r="CP961" s="4" t="e">
        <f t="shared" si="3147"/>
        <v>#REF!</v>
      </c>
      <c r="CQ961" s="6" t="e">
        <f>CP961/CP950</f>
        <v>#REF!</v>
      </c>
    </row>
    <row r="962" spans="1:95" ht="10.5" customHeight="1" x14ac:dyDescent="0.25">
      <c r="A962" s="70" t="str">
        <f t="shared" si="3142"/>
        <v>DespesaDespesas variáveis</v>
      </c>
      <c r="B962" s="70" t="s">
        <v>53</v>
      </c>
      <c r="C962" s="70"/>
      <c r="D962" s="81" t="s">
        <v>64</v>
      </c>
      <c r="E962" s="81" t="e">
        <f>D948</f>
        <v>#REF!</v>
      </c>
      <c r="F962" s="60"/>
      <c r="G962" s="88">
        <v>-0.23687071568047149</v>
      </c>
      <c r="H962" s="60"/>
      <c r="I962" s="83">
        <v>0</v>
      </c>
      <c r="J962" s="83">
        <v>0</v>
      </c>
      <c r="K962" s="83">
        <v>0</v>
      </c>
      <c r="L962" s="83">
        <v>0</v>
      </c>
      <c r="M962" s="83">
        <v>0</v>
      </c>
      <c r="N962" s="83">
        <v>0</v>
      </c>
      <c r="O962" s="83">
        <v>0</v>
      </c>
      <c r="P962" s="83">
        <v>0</v>
      </c>
      <c r="Q962" s="83">
        <v>0</v>
      </c>
      <c r="R962" s="83">
        <v>0</v>
      </c>
      <c r="S962" s="83">
        <v>0</v>
      </c>
      <c r="T962" s="83">
        <v>0</v>
      </c>
      <c r="U962" s="60"/>
      <c r="V962" s="83">
        <f t="shared" si="3143"/>
        <v>0</v>
      </c>
      <c r="W962" s="88" t="e">
        <f>V962/V950</f>
        <v>#REF!</v>
      </c>
      <c r="X962" s="60"/>
      <c r="Y962" s="83" t="e">
        <f t="shared" ref="Y962:AJ962" si="3200">Y963+Y975+Y979</f>
        <v>#REF!</v>
      </c>
      <c r="Z962" s="83" t="e">
        <f t="shared" si="3200"/>
        <v>#REF!</v>
      </c>
      <c r="AA962" s="83" t="e">
        <f t="shared" si="3200"/>
        <v>#REF!</v>
      </c>
      <c r="AB962" s="83" t="e">
        <f t="shared" si="3200"/>
        <v>#REF!</v>
      </c>
      <c r="AC962" s="83" t="e">
        <f t="shared" si="3200"/>
        <v>#REF!</v>
      </c>
      <c r="AD962" s="83" t="e">
        <f t="shared" si="3200"/>
        <v>#REF!</v>
      </c>
      <c r="AE962" s="83" t="e">
        <f t="shared" si="3200"/>
        <v>#REF!</v>
      </c>
      <c r="AF962" s="83" t="e">
        <f t="shared" si="3200"/>
        <v>#REF!</v>
      </c>
      <c r="AG962" s="83" t="e">
        <f t="shared" si="3200"/>
        <v>#REF!</v>
      </c>
      <c r="AH962" s="83" t="e">
        <f t="shared" si="3200"/>
        <v>#REF!</v>
      </c>
      <c r="AI962" s="83" t="e">
        <f t="shared" si="3200"/>
        <v>#REF!</v>
      </c>
      <c r="AJ962" s="83" t="e">
        <f t="shared" si="3200"/>
        <v>#REF!</v>
      </c>
      <c r="AK962" s="60"/>
      <c r="AL962" s="83" t="e">
        <f t="shared" si="3144"/>
        <v>#REF!</v>
      </c>
      <c r="AM962" s="88" t="e">
        <f>AL962/AL950</f>
        <v>#REF!</v>
      </c>
      <c r="AN962" s="60" t="e">
        <f>D948&amp;D962</f>
        <v>#REF!</v>
      </c>
      <c r="AO962" s="83" t="e">
        <f t="shared" ref="AO962:AZ962" si="3201">AO963+AO975+AO979</f>
        <v>#REF!</v>
      </c>
      <c r="AP962" s="83" t="e">
        <f t="shared" si="3201"/>
        <v>#REF!</v>
      </c>
      <c r="AQ962" s="83" t="e">
        <f t="shared" si="3201"/>
        <v>#REF!</v>
      </c>
      <c r="AR962" s="83" t="e">
        <f t="shared" si="3201"/>
        <v>#REF!</v>
      </c>
      <c r="AS962" s="83" t="e">
        <f t="shared" si="3201"/>
        <v>#REF!</v>
      </c>
      <c r="AT962" s="83" t="e">
        <f t="shared" si="3201"/>
        <v>#REF!</v>
      </c>
      <c r="AU962" s="83" t="e">
        <f t="shared" si="3201"/>
        <v>#REF!</v>
      </c>
      <c r="AV962" s="83" t="e">
        <f t="shared" si="3201"/>
        <v>#REF!</v>
      </c>
      <c r="AW962" s="83" t="e">
        <f t="shared" si="3201"/>
        <v>#REF!</v>
      </c>
      <c r="AX962" s="83" t="e">
        <f t="shared" si="3201"/>
        <v>#REF!</v>
      </c>
      <c r="AY962" s="83" t="e">
        <f t="shared" si="3201"/>
        <v>#REF!</v>
      </c>
      <c r="AZ962" s="83" t="e">
        <f t="shared" si="3201"/>
        <v>#REF!</v>
      </c>
      <c r="BA962" s="60"/>
      <c r="BB962" s="83" t="e">
        <f t="shared" si="3145"/>
        <v>#REF!</v>
      </c>
      <c r="BC962" s="88" t="e">
        <f>BB962/BB950</f>
        <v>#REF!</v>
      </c>
      <c r="BD962" s="60"/>
      <c r="BE962" s="83"/>
      <c r="BF962" s="116"/>
      <c r="BG962" s="116"/>
      <c r="BH962" s="117"/>
      <c r="BI962" s="118"/>
      <c r="BJ962" s="82"/>
      <c r="BK962" s="117"/>
      <c r="BL962" s="60"/>
      <c r="BM962" s="83" t="e">
        <f t="shared" ref="BM962:BX962" si="3202">BM963+BM975+BM979</f>
        <v>#REF!</v>
      </c>
      <c r="BN962" s="83" t="e">
        <f t="shared" si="3202"/>
        <v>#REF!</v>
      </c>
      <c r="BO962" s="83" t="e">
        <f t="shared" si="3202"/>
        <v>#REF!</v>
      </c>
      <c r="BP962" s="83" t="e">
        <f t="shared" si="3202"/>
        <v>#REF!</v>
      </c>
      <c r="BQ962" s="83" t="e">
        <f t="shared" si="3202"/>
        <v>#REF!</v>
      </c>
      <c r="BR962" s="83" t="e">
        <f t="shared" si="3202"/>
        <v>#REF!</v>
      </c>
      <c r="BS962" s="83" t="e">
        <f t="shared" si="3202"/>
        <v>#REF!</v>
      </c>
      <c r="BT962" s="83" t="e">
        <f t="shared" si="3202"/>
        <v>#REF!</v>
      </c>
      <c r="BU962" s="83" t="e">
        <f t="shared" si="3202"/>
        <v>#REF!</v>
      </c>
      <c r="BV962" s="83" t="e">
        <f t="shared" si="3202"/>
        <v>#REF!</v>
      </c>
      <c r="BW962" s="83" t="e">
        <f t="shared" si="3202"/>
        <v>#REF!</v>
      </c>
      <c r="BX962" s="83" t="e">
        <f t="shared" si="3202"/>
        <v>#REF!</v>
      </c>
      <c r="BY962" s="60"/>
      <c r="BZ962" s="83" t="e">
        <f t="shared" si="3146"/>
        <v>#REF!</v>
      </c>
      <c r="CA962" s="88" t="e">
        <f>BZ962/BZ950</f>
        <v>#REF!</v>
      </c>
      <c r="CB962" s="60"/>
      <c r="CC962" s="83" t="e">
        <f t="shared" ref="CC962:CN962" si="3203">CC963+CC975+CC979</f>
        <v>#REF!</v>
      </c>
      <c r="CD962" s="83" t="e">
        <f t="shared" si="3203"/>
        <v>#REF!</v>
      </c>
      <c r="CE962" s="83" t="e">
        <f t="shared" si="3203"/>
        <v>#REF!</v>
      </c>
      <c r="CF962" s="83" t="e">
        <f t="shared" si="3203"/>
        <v>#REF!</v>
      </c>
      <c r="CG962" s="83" t="e">
        <f t="shared" si="3203"/>
        <v>#REF!</v>
      </c>
      <c r="CH962" s="83" t="e">
        <f t="shared" si="3203"/>
        <v>#REF!</v>
      </c>
      <c r="CI962" s="83" t="e">
        <f t="shared" si="3203"/>
        <v>#REF!</v>
      </c>
      <c r="CJ962" s="83" t="e">
        <f t="shared" si="3203"/>
        <v>#REF!</v>
      </c>
      <c r="CK962" s="83" t="e">
        <f t="shared" si="3203"/>
        <v>#REF!</v>
      </c>
      <c r="CL962" s="83" t="e">
        <f t="shared" si="3203"/>
        <v>#REF!</v>
      </c>
      <c r="CM962" s="83" t="e">
        <f t="shared" si="3203"/>
        <v>#REF!</v>
      </c>
      <c r="CN962" s="83" t="e">
        <f t="shared" si="3203"/>
        <v>#REF!</v>
      </c>
      <c r="CO962" s="60"/>
      <c r="CP962" s="83" t="e">
        <f t="shared" si="3147"/>
        <v>#REF!</v>
      </c>
      <c r="CQ962" s="88" t="e">
        <f>CP962/CP950</f>
        <v>#REF!</v>
      </c>
    </row>
    <row r="963" spans="1:95" ht="10.5" customHeight="1" x14ac:dyDescent="0.25">
      <c r="A963" s="70" t="str">
        <f t="shared" si="3142"/>
        <v>DespesaDespesas de venda</v>
      </c>
      <c r="B963" s="70" t="s">
        <v>53</v>
      </c>
      <c r="C963" s="70"/>
      <c r="D963" s="2" t="s">
        <v>65</v>
      </c>
      <c r="E963" s="2" t="e">
        <f>D948</f>
        <v>#REF!</v>
      </c>
      <c r="F963" s="60"/>
      <c r="G963" s="66">
        <v>-0.23142300412052111</v>
      </c>
      <c r="H963" s="60"/>
      <c r="I963" s="65">
        <v>0</v>
      </c>
      <c r="J963" s="65">
        <v>0</v>
      </c>
      <c r="K963" s="65">
        <v>0</v>
      </c>
      <c r="L963" s="65">
        <v>0</v>
      </c>
      <c r="M963" s="65">
        <v>0</v>
      </c>
      <c r="N963" s="65">
        <v>0</v>
      </c>
      <c r="O963" s="65">
        <v>0</v>
      </c>
      <c r="P963" s="65">
        <v>0</v>
      </c>
      <c r="Q963" s="65">
        <v>0</v>
      </c>
      <c r="R963" s="65">
        <v>0</v>
      </c>
      <c r="S963" s="65">
        <v>0</v>
      </c>
      <c r="T963" s="65">
        <v>0</v>
      </c>
      <c r="U963" s="60"/>
      <c r="V963" s="65">
        <f t="shared" si="3143"/>
        <v>0</v>
      </c>
      <c r="W963" s="66" t="e">
        <f>V963/V950</f>
        <v>#REF!</v>
      </c>
      <c r="X963" s="60"/>
      <c r="Y963" s="65" t="e">
        <f t="shared" ref="Y963:AJ963" si="3204">SUM(Y964:Y967)+Y972</f>
        <v>#REF!</v>
      </c>
      <c r="Z963" s="65" t="e">
        <f t="shared" si="3204"/>
        <v>#REF!</v>
      </c>
      <c r="AA963" s="65" t="e">
        <f t="shared" si="3204"/>
        <v>#REF!</v>
      </c>
      <c r="AB963" s="65" t="e">
        <f t="shared" si="3204"/>
        <v>#REF!</v>
      </c>
      <c r="AC963" s="65" t="e">
        <f t="shared" si="3204"/>
        <v>#REF!</v>
      </c>
      <c r="AD963" s="65" t="e">
        <f t="shared" si="3204"/>
        <v>#REF!</v>
      </c>
      <c r="AE963" s="65" t="e">
        <f t="shared" si="3204"/>
        <v>#REF!</v>
      </c>
      <c r="AF963" s="65" t="e">
        <f t="shared" si="3204"/>
        <v>#REF!</v>
      </c>
      <c r="AG963" s="65" t="e">
        <f t="shared" si="3204"/>
        <v>#REF!</v>
      </c>
      <c r="AH963" s="65" t="e">
        <f t="shared" si="3204"/>
        <v>#REF!</v>
      </c>
      <c r="AI963" s="65" t="e">
        <f t="shared" si="3204"/>
        <v>#REF!</v>
      </c>
      <c r="AJ963" s="65" t="e">
        <f t="shared" si="3204"/>
        <v>#REF!</v>
      </c>
      <c r="AK963" s="60"/>
      <c r="AL963" s="65" t="e">
        <f t="shared" si="3144"/>
        <v>#REF!</v>
      </c>
      <c r="AM963" s="66" t="e">
        <f>AL963/AL950</f>
        <v>#REF!</v>
      </c>
      <c r="AN963" s="60" t="e">
        <f>D948&amp;D963</f>
        <v>#REF!</v>
      </c>
      <c r="AO963" s="65" t="e">
        <f t="shared" ref="AO963:AZ963" si="3205">SUM(AO964:AO967)+AO972</f>
        <v>#REF!</v>
      </c>
      <c r="AP963" s="65" t="e">
        <f t="shared" si="3205"/>
        <v>#REF!</v>
      </c>
      <c r="AQ963" s="65" t="e">
        <f t="shared" si="3205"/>
        <v>#REF!</v>
      </c>
      <c r="AR963" s="65" t="e">
        <f t="shared" si="3205"/>
        <v>#REF!</v>
      </c>
      <c r="AS963" s="65" t="e">
        <f t="shared" si="3205"/>
        <v>#REF!</v>
      </c>
      <c r="AT963" s="65" t="e">
        <f t="shared" si="3205"/>
        <v>#REF!</v>
      </c>
      <c r="AU963" s="65" t="e">
        <f t="shared" si="3205"/>
        <v>#REF!</v>
      </c>
      <c r="AV963" s="65" t="e">
        <f t="shared" si="3205"/>
        <v>#REF!</v>
      </c>
      <c r="AW963" s="65" t="e">
        <f t="shared" si="3205"/>
        <v>#REF!</v>
      </c>
      <c r="AX963" s="65" t="e">
        <f t="shared" si="3205"/>
        <v>#REF!</v>
      </c>
      <c r="AY963" s="65" t="e">
        <f t="shared" si="3205"/>
        <v>#REF!</v>
      </c>
      <c r="AZ963" s="65" t="e">
        <f t="shared" si="3205"/>
        <v>#REF!</v>
      </c>
      <c r="BA963" s="60"/>
      <c r="BB963" s="65" t="e">
        <f t="shared" si="3145"/>
        <v>#REF!</v>
      </c>
      <c r="BC963" s="66" t="e">
        <f>BB963/BB950</f>
        <v>#REF!</v>
      </c>
      <c r="BD963" s="60"/>
      <c r="BE963" s="65"/>
      <c r="BF963" s="105"/>
      <c r="BG963" s="105"/>
      <c r="BH963" s="107"/>
      <c r="BI963" s="108"/>
      <c r="BJ963" s="77"/>
      <c r="BK963" s="107"/>
      <c r="BL963" s="60"/>
      <c r="BM963" s="65" t="e">
        <f t="shared" ref="BM963:BX963" si="3206">SUM(BM964:BM967)+BM972</f>
        <v>#REF!</v>
      </c>
      <c r="BN963" s="65" t="e">
        <f t="shared" si="3206"/>
        <v>#REF!</v>
      </c>
      <c r="BO963" s="65" t="e">
        <f t="shared" si="3206"/>
        <v>#REF!</v>
      </c>
      <c r="BP963" s="65" t="e">
        <f t="shared" si="3206"/>
        <v>#REF!</v>
      </c>
      <c r="BQ963" s="65" t="e">
        <f t="shared" si="3206"/>
        <v>#REF!</v>
      </c>
      <c r="BR963" s="65" t="e">
        <f t="shared" si="3206"/>
        <v>#REF!</v>
      </c>
      <c r="BS963" s="65" t="e">
        <f t="shared" si="3206"/>
        <v>#REF!</v>
      </c>
      <c r="BT963" s="65" t="e">
        <f t="shared" si="3206"/>
        <v>#REF!</v>
      </c>
      <c r="BU963" s="65" t="e">
        <f t="shared" si="3206"/>
        <v>#REF!</v>
      </c>
      <c r="BV963" s="65" t="e">
        <f t="shared" si="3206"/>
        <v>#REF!</v>
      </c>
      <c r="BW963" s="65" t="e">
        <f t="shared" si="3206"/>
        <v>#REF!</v>
      </c>
      <c r="BX963" s="65" t="e">
        <f t="shared" si="3206"/>
        <v>#REF!</v>
      </c>
      <c r="BY963" s="60"/>
      <c r="BZ963" s="65" t="e">
        <f t="shared" si="3146"/>
        <v>#REF!</v>
      </c>
      <c r="CA963" s="66" t="e">
        <f>BZ963/BZ950</f>
        <v>#REF!</v>
      </c>
      <c r="CB963" s="60"/>
      <c r="CC963" s="65" t="e">
        <f t="shared" ref="CC963:CN963" si="3207">SUM(CC964:CC967)+CC972</f>
        <v>#REF!</v>
      </c>
      <c r="CD963" s="65" t="e">
        <f t="shared" si="3207"/>
        <v>#REF!</v>
      </c>
      <c r="CE963" s="65" t="e">
        <f t="shared" si="3207"/>
        <v>#REF!</v>
      </c>
      <c r="CF963" s="65" t="e">
        <f t="shared" si="3207"/>
        <v>#REF!</v>
      </c>
      <c r="CG963" s="65" t="e">
        <f t="shared" si="3207"/>
        <v>#REF!</v>
      </c>
      <c r="CH963" s="65" t="e">
        <f t="shared" si="3207"/>
        <v>#REF!</v>
      </c>
      <c r="CI963" s="65" t="e">
        <f t="shared" si="3207"/>
        <v>#REF!</v>
      </c>
      <c r="CJ963" s="65" t="e">
        <f t="shared" si="3207"/>
        <v>#REF!</v>
      </c>
      <c r="CK963" s="65" t="e">
        <f t="shared" si="3207"/>
        <v>#REF!</v>
      </c>
      <c r="CL963" s="65" t="e">
        <f t="shared" si="3207"/>
        <v>#REF!</v>
      </c>
      <c r="CM963" s="65" t="e">
        <f t="shared" si="3207"/>
        <v>#REF!</v>
      </c>
      <c r="CN963" s="65" t="e">
        <f t="shared" si="3207"/>
        <v>#REF!</v>
      </c>
      <c r="CO963" s="60"/>
      <c r="CP963" s="65" t="e">
        <f t="shared" si="3147"/>
        <v>#REF!</v>
      </c>
      <c r="CQ963" s="66" t="e">
        <f>CP963/CP950</f>
        <v>#REF!</v>
      </c>
    </row>
    <row r="964" spans="1:95" ht="10.5" customHeight="1" outlineLevel="1" x14ac:dyDescent="0.25">
      <c r="A964" s="70" t="str">
        <f t="shared" si="3142"/>
        <v>DespesaArmazenagem</v>
      </c>
      <c r="B964" s="70" t="s">
        <v>53</v>
      </c>
      <c r="C964" s="70" t="s">
        <v>256</v>
      </c>
      <c r="D964" s="60" t="s">
        <v>66</v>
      </c>
      <c r="E964" s="60" t="e">
        <f>D948</f>
        <v>#REF!</v>
      </c>
      <c r="F964" s="60"/>
      <c r="G964" s="62">
        <v>0</v>
      </c>
      <c r="H964" s="60"/>
      <c r="I964" s="67">
        <v>0</v>
      </c>
      <c r="J964" s="67">
        <v>0</v>
      </c>
      <c r="K964" s="67">
        <v>0</v>
      </c>
      <c r="L964" s="67">
        <v>0</v>
      </c>
      <c r="M964" s="67">
        <v>0</v>
      </c>
      <c r="N964" s="67">
        <v>0</v>
      </c>
      <c r="O964" s="67">
        <v>0</v>
      </c>
      <c r="P964" s="67">
        <v>0</v>
      </c>
      <c r="Q964" s="67">
        <v>0</v>
      </c>
      <c r="R964" s="67">
        <v>0</v>
      </c>
      <c r="S964" s="67">
        <v>0</v>
      </c>
      <c r="T964" s="67">
        <v>0</v>
      </c>
      <c r="U964" s="60"/>
      <c r="V964" s="87">
        <f t="shared" si="3143"/>
        <v>0</v>
      </c>
      <c r="W964" s="62" t="e">
        <f>V964/V951</f>
        <v>#REF!</v>
      </c>
      <c r="X964" s="60"/>
      <c r="Y964" s="67" t="e">
        <f t="shared" ref="Y964:AJ964" si="3208">((Y951*$G964*--(AND($BF964=0,$BG964=0))+$BF964+Y951*$BG964)*--(Y$3&gt;=$BH964))*(1+$BJ964*--(Y$3&gt;=$BK964))*--(IFERROR(MOD(MONTH(Y$3),$BI964),0)=0)</f>
        <v>#REF!</v>
      </c>
      <c r="Z964" s="67" t="e">
        <f t="shared" si="3208"/>
        <v>#REF!</v>
      </c>
      <c r="AA964" s="67" t="e">
        <f t="shared" si="3208"/>
        <v>#REF!</v>
      </c>
      <c r="AB964" s="67" t="e">
        <f t="shared" si="3208"/>
        <v>#REF!</v>
      </c>
      <c r="AC964" s="67" t="e">
        <f t="shared" si="3208"/>
        <v>#REF!</v>
      </c>
      <c r="AD964" s="67" t="e">
        <f t="shared" si="3208"/>
        <v>#REF!</v>
      </c>
      <c r="AE964" s="67" t="e">
        <f t="shared" si="3208"/>
        <v>#REF!</v>
      </c>
      <c r="AF964" s="67" t="e">
        <f t="shared" si="3208"/>
        <v>#REF!</v>
      </c>
      <c r="AG964" s="67" t="e">
        <f t="shared" si="3208"/>
        <v>#REF!</v>
      </c>
      <c r="AH964" s="67" t="e">
        <f t="shared" si="3208"/>
        <v>#REF!</v>
      </c>
      <c r="AI964" s="67" t="e">
        <f t="shared" si="3208"/>
        <v>#REF!</v>
      </c>
      <c r="AJ964" s="67" t="e">
        <f t="shared" si="3208"/>
        <v>#REF!</v>
      </c>
      <c r="AK964" s="60"/>
      <c r="AL964" s="87" t="e">
        <f t="shared" si="3144"/>
        <v>#REF!</v>
      </c>
      <c r="AM964" s="62" t="e">
        <f>AL964/AL951</f>
        <v>#REF!</v>
      </c>
      <c r="AN964" s="60" t="e">
        <f>D948&amp;D964</f>
        <v>#REF!</v>
      </c>
      <c r="AO964" s="67" t="e">
        <f t="shared" ref="AO964:AZ964" si="3209">((AO951*$G964*--(AND($BF964=0,$BG964=0))+$BF964+AO951*$BG964)*--(AO$3&gt;=$BH964))*(1+$BJ964*--(AO$3&gt;=$BK964))*--(IFERROR(MOD(MONTH(AO$3),$BI964),0)=0)</f>
        <v>#REF!</v>
      </c>
      <c r="AP964" s="67" t="e">
        <f t="shared" si="3209"/>
        <v>#REF!</v>
      </c>
      <c r="AQ964" s="67" t="e">
        <f t="shared" si="3209"/>
        <v>#REF!</v>
      </c>
      <c r="AR964" s="67" t="e">
        <f t="shared" si="3209"/>
        <v>#REF!</v>
      </c>
      <c r="AS964" s="67" t="e">
        <f t="shared" si="3209"/>
        <v>#REF!</v>
      </c>
      <c r="AT964" s="67" t="e">
        <f t="shared" si="3209"/>
        <v>#REF!</v>
      </c>
      <c r="AU964" s="67" t="e">
        <f t="shared" si="3209"/>
        <v>#REF!</v>
      </c>
      <c r="AV964" s="67" t="e">
        <f t="shared" si="3209"/>
        <v>#REF!</v>
      </c>
      <c r="AW964" s="67" t="e">
        <f t="shared" si="3209"/>
        <v>#REF!</v>
      </c>
      <c r="AX964" s="67" t="e">
        <f t="shared" si="3209"/>
        <v>#REF!</v>
      </c>
      <c r="AY964" s="67" t="e">
        <f t="shared" si="3209"/>
        <v>#REF!</v>
      </c>
      <c r="AZ964" s="67" t="e">
        <f t="shared" si="3209"/>
        <v>#REF!</v>
      </c>
      <c r="BA964" s="60"/>
      <c r="BB964" s="87" t="e">
        <f t="shared" si="3145"/>
        <v>#REF!</v>
      </c>
      <c r="BC964" s="62" t="e">
        <f>BB964/BB951</f>
        <v>#REF!</v>
      </c>
      <c r="BD964" s="60"/>
      <c r="BE964" s="67">
        <f>INDEX($BE$4:$BK$115,MATCH($D964,$D$4:$D$115,0),MATCH(BE$475,$BE$4:$BK$4,0))</f>
        <v>0</v>
      </c>
      <c r="BF964" s="141" t="e">
        <f t="array" ref="BF964">INDEX(#REF!,MATCH($D948,#REF!,0),MATCH($D964,#REF!,0))</f>
        <v>#REF!</v>
      </c>
      <c r="BG964" s="120">
        <f t="array" ref="BG964">INDEX($BE$4:$BK$115,MATCH($D964,$D$4:$D$115,0),MATCH(BG$475,$BE$4:$BK$4,0))</f>
        <v>0</v>
      </c>
      <c r="BH964" s="121" t="e">
        <f>BH950</f>
        <v>#REF!</v>
      </c>
      <c r="BI964" s="121">
        <f t="shared" ref="BI964:BK965" si="3210">INDEX($BE$4:$BK$115,MATCH($D964,$D$4:$D$115,0),MATCH(BI$475,$BE$4:$BK$4,0))</f>
        <v>0</v>
      </c>
      <c r="BJ964" s="120">
        <f t="shared" si="3210"/>
        <v>0</v>
      </c>
      <c r="BK964" s="121">
        <f t="shared" si="3210"/>
        <v>0</v>
      </c>
      <c r="BL964" s="60"/>
      <c r="BM964" s="67" t="e">
        <f t="shared" ref="BM964:BX964" si="3211">((BM951*$G964*--(AND($BF964=0,$BG964=0))+$BF964+BM951*$BG964)*--(BM$3&gt;=$BH964))*(1+$BJ964*--(BM$3&gt;=$BK964))*--(IFERROR(MOD(MONTH(BM$3),$BI964),0)=0)</f>
        <v>#REF!</v>
      </c>
      <c r="BN964" s="67" t="e">
        <f t="shared" si="3211"/>
        <v>#REF!</v>
      </c>
      <c r="BO964" s="67" t="e">
        <f t="shared" si="3211"/>
        <v>#REF!</v>
      </c>
      <c r="BP964" s="67" t="e">
        <f t="shared" si="3211"/>
        <v>#REF!</v>
      </c>
      <c r="BQ964" s="67" t="e">
        <f t="shared" si="3211"/>
        <v>#REF!</v>
      </c>
      <c r="BR964" s="67" t="e">
        <f t="shared" si="3211"/>
        <v>#REF!</v>
      </c>
      <c r="BS964" s="67" t="e">
        <f t="shared" si="3211"/>
        <v>#REF!</v>
      </c>
      <c r="BT964" s="67" t="e">
        <f t="shared" si="3211"/>
        <v>#REF!</v>
      </c>
      <c r="BU964" s="67" t="e">
        <f t="shared" si="3211"/>
        <v>#REF!</v>
      </c>
      <c r="BV964" s="67" t="e">
        <f t="shared" si="3211"/>
        <v>#REF!</v>
      </c>
      <c r="BW964" s="67" t="e">
        <f t="shared" si="3211"/>
        <v>#REF!</v>
      </c>
      <c r="BX964" s="67" t="e">
        <f t="shared" si="3211"/>
        <v>#REF!</v>
      </c>
      <c r="BY964" s="60"/>
      <c r="BZ964" s="87" t="e">
        <f t="shared" si="3146"/>
        <v>#REF!</v>
      </c>
      <c r="CA964" s="62" t="e">
        <f>BZ964/BZ951</f>
        <v>#REF!</v>
      </c>
      <c r="CB964" s="60"/>
      <c r="CC964" s="67" t="e">
        <f t="shared" ref="CC964:CN964" si="3212">((CC951*$G964*--(AND($BF964=0,$BG964=0))+$BF964+CC951*$BG964)*--(CC$3&gt;=$BH964))*(1+$BJ964*--(CC$3&gt;=$BK964))*--(IFERROR(MOD(MONTH(CC$3),$BI964),0)=0)</f>
        <v>#REF!</v>
      </c>
      <c r="CD964" s="67" t="e">
        <f t="shared" si="3212"/>
        <v>#REF!</v>
      </c>
      <c r="CE964" s="67" t="e">
        <f t="shared" si="3212"/>
        <v>#REF!</v>
      </c>
      <c r="CF964" s="67" t="e">
        <f t="shared" si="3212"/>
        <v>#REF!</v>
      </c>
      <c r="CG964" s="67" t="e">
        <f t="shared" si="3212"/>
        <v>#REF!</v>
      </c>
      <c r="CH964" s="67" t="e">
        <f t="shared" si="3212"/>
        <v>#REF!</v>
      </c>
      <c r="CI964" s="67" t="e">
        <f t="shared" si="3212"/>
        <v>#REF!</v>
      </c>
      <c r="CJ964" s="67" t="e">
        <f t="shared" si="3212"/>
        <v>#REF!</v>
      </c>
      <c r="CK964" s="67" t="e">
        <f t="shared" si="3212"/>
        <v>#REF!</v>
      </c>
      <c r="CL964" s="67" t="e">
        <f t="shared" si="3212"/>
        <v>#REF!</v>
      </c>
      <c r="CM964" s="67" t="e">
        <f t="shared" si="3212"/>
        <v>#REF!</v>
      </c>
      <c r="CN964" s="67" t="e">
        <f t="shared" si="3212"/>
        <v>#REF!</v>
      </c>
      <c r="CO964" s="60"/>
      <c r="CP964" s="87" t="e">
        <f t="shared" si="3147"/>
        <v>#REF!</v>
      </c>
      <c r="CQ964" s="62" t="e">
        <f>CP964/CP951</f>
        <v>#REF!</v>
      </c>
    </row>
    <row r="965" spans="1:95" ht="10.5" customHeight="1" outlineLevel="1" x14ac:dyDescent="0.25">
      <c r="A965" s="70" t="str">
        <f t="shared" si="3142"/>
        <v>DespesaFrete sobre Vendas</v>
      </c>
      <c r="B965" s="70" t="s">
        <v>53</v>
      </c>
      <c r="C965" s="70" t="s">
        <v>256</v>
      </c>
      <c r="D965" s="60" t="s">
        <v>67</v>
      </c>
      <c r="E965" s="60" t="e">
        <f>D948</f>
        <v>#REF!</v>
      </c>
      <c r="F965" s="60"/>
      <c r="G965" s="62">
        <v>0</v>
      </c>
      <c r="H965" s="60"/>
      <c r="I965" s="67">
        <v>0</v>
      </c>
      <c r="J965" s="67">
        <v>0</v>
      </c>
      <c r="K965" s="67">
        <v>0</v>
      </c>
      <c r="L965" s="67">
        <v>0</v>
      </c>
      <c r="M965" s="67">
        <v>0</v>
      </c>
      <c r="N965" s="67">
        <v>0</v>
      </c>
      <c r="O965" s="67">
        <v>0</v>
      </c>
      <c r="P965" s="67">
        <v>0</v>
      </c>
      <c r="Q965" s="67">
        <v>0</v>
      </c>
      <c r="R965" s="67">
        <v>0</v>
      </c>
      <c r="S965" s="67">
        <v>0</v>
      </c>
      <c r="T965" s="67">
        <v>0</v>
      </c>
      <c r="U965" s="60"/>
      <c r="V965" s="87">
        <f t="shared" si="3143"/>
        <v>0</v>
      </c>
      <c r="W965" s="62" t="e">
        <f>V965/V952</f>
        <v>#REF!</v>
      </c>
      <c r="X965" s="60"/>
      <c r="Y965" s="67" t="e">
        <f t="shared" ref="Y965:AJ965" si="3213">((Y952*$G965*--(AND($BF965=0,$BG965=0))+$BF965+Y952*$BG965)*--(Y$3&gt;=$BH965))*(1+$BJ965*--(Y$3&gt;=$BK965))*--(IFERROR(MOD(MONTH(Y$3),$BI965),0)=0)</f>
        <v>#REF!</v>
      </c>
      <c r="Z965" s="67" t="e">
        <f t="shared" si="3213"/>
        <v>#REF!</v>
      </c>
      <c r="AA965" s="67" t="e">
        <f t="shared" si="3213"/>
        <v>#REF!</v>
      </c>
      <c r="AB965" s="67" t="e">
        <f t="shared" si="3213"/>
        <v>#REF!</v>
      </c>
      <c r="AC965" s="67" t="e">
        <f t="shared" si="3213"/>
        <v>#REF!</v>
      </c>
      <c r="AD965" s="67" t="e">
        <f t="shared" si="3213"/>
        <v>#REF!</v>
      </c>
      <c r="AE965" s="67" t="e">
        <f t="shared" si="3213"/>
        <v>#REF!</v>
      </c>
      <c r="AF965" s="67" t="e">
        <f t="shared" si="3213"/>
        <v>#REF!</v>
      </c>
      <c r="AG965" s="67" t="e">
        <f t="shared" si="3213"/>
        <v>#REF!</v>
      </c>
      <c r="AH965" s="67" t="e">
        <f t="shared" si="3213"/>
        <v>#REF!</v>
      </c>
      <c r="AI965" s="67" t="e">
        <f t="shared" si="3213"/>
        <v>#REF!</v>
      </c>
      <c r="AJ965" s="67" t="e">
        <f t="shared" si="3213"/>
        <v>#REF!</v>
      </c>
      <c r="AK965" s="60"/>
      <c r="AL965" s="87" t="e">
        <f t="shared" si="3144"/>
        <v>#REF!</v>
      </c>
      <c r="AM965" s="62" t="e">
        <f>AL965/AL952</f>
        <v>#REF!</v>
      </c>
      <c r="AN965" s="60" t="e">
        <f>D948&amp;D965</f>
        <v>#REF!</v>
      </c>
      <c r="AO965" s="67" t="e">
        <f t="shared" ref="AO965:AZ965" si="3214">((AO950*$G965*--(AND($BF965=0,$BG965=0))+$BF965*AO948+AO950*$BG965)*--(AO$3&gt;=$BH965))*(1+$BJ965*--(AO$3&gt;=$BK965))*--(IFERROR(MOD(MONTH(AO$3),$BI965),0)=0)</f>
        <v>#REF!</v>
      </c>
      <c r="AP965" s="67" t="e">
        <f t="shared" si="3214"/>
        <v>#REF!</v>
      </c>
      <c r="AQ965" s="67" t="e">
        <f t="shared" si="3214"/>
        <v>#REF!</v>
      </c>
      <c r="AR965" s="67" t="e">
        <f t="shared" si="3214"/>
        <v>#REF!</v>
      </c>
      <c r="AS965" s="67" t="e">
        <f t="shared" si="3214"/>
        <v>#REF!</v>
      </c>
      <c r="AT965" s="67" t="e">
        <f t="shared" si="3214"/>
        <v>#REF!</v>
      </c>
      <c r="AU965" s="67" t="e">
        <f t="shared" si="3214"/>
        <v>#REF!</v>
      </c>
      <c r="AV965" s="67" t="e">
        <f t="shared" si="3214"/>
        <v>#REF!</v>
      </c>
      <c r="AW965" s="67" t="e">
        <f t="shared" si="3214"/>
        <v>#REF!</v>
      </c>
      <c r="AX965" s="67" t="e">
        <f t="shared" si="3214"/>
        <v>#REF!</v>
      </c>
      <c r="AY965" s="67" t="e">
        <f t="shared" si="3214"/>
        <v>#REF!</v>
      </c>
      <c r="AZ965" s="67" t="e">
        <f t="shared" si="3214"/>
        <v>#REF!</v>
      </c>
      <c r="BA965" s="60"/>
      <c r="BB965" s="87" t="e">
        <f t="shared" si="3145"/>
        <v>#REF!</v>
      </c>
      <c r="BC965" s="62" t="e">
        <f>BB965/BB952</f>
        <v>#REF!</v>
      </c>
      <c r="BD965" s="60"/>
      <c r="BE965" s="67">
        <f>INDEX($BE$4:$BK$115,MATCH($D965,$D$4:$D$115,0),MATCH(BE$475,$BE$4:$BK$4,0))</f>
        <v>0</v>
      </c>
      <c r="BF965" s="119"/>
      <c r="BG965" s="120">
        <f>-10%*15%</f>
        <v>-1.4999999999999999E-2</v>
      </c>
      <c r="BH965" s="121" t="e">
        <f>BH950</f>
        <v>#REF!</v>
      </c>
      <c r="BI965" s="121">
        <f t="shared" si="3210"/>
        <v>0</v>
      </c>
      <c r="BJ965" s="120">
        <f t="shared" si="3210"/>
        <v>0</v>
      </c>
      <c r="BK965" s="121">
        <f t="shared" si="3210"/>
        <v>0</v>
      </c>
      <c r="BL965" s="60"/>
      <c r="BM965" s="67" t="e">
        <f>((BM950*$G965*--(AND($BF965=0,$BG965=0))+$BF965*BM948+BM950*$BG965)*--(BM$3&gt;=$BH965))*(1+$BJ965*--(BM$3&gt;=$BK965))*--(IFERROR(MOD(MONTH(BM$3),$BI965),0)=0)</f>
        <v>#REF!</v>
      </c>
      <c r="BN965" s="67" t="e">
        <f>((BN950*$G965*--(AND($BF965=0,$BG965=0))+$BF965*BN948+BN950*$BG965)*--(BN$3&gt;=$BH965))*(1+$BJ965*--(BN$3&gt;=$BK965))*--(IFERROR(MOD(MONTH(BN$3),$BI965),0)=0)</f>
        <v>#REF!</v>
      </c>
      <c r="BO965" s="67" t="e">
        <f>((BO950*$G965*--(AND($BF965=0,$BG965=0))+$BF965*BO948+BO950*$BG965)*--(BO$3&gt;=$BH965))*(1+$BJ965*--(BO$3&gt;=$BK965))*--(IFERROR(MOD(MONTH(BO$3),$BI965),0)=0)</f>
        <v>#REF!</v>
      </c>
      <c r="BP965" s="67" t="e">
        <f>((BP950*$G965*--(AND($BF965=0,$BG965=0))+$BF965*BP948+BP950*$BG965)*--(BP$3&gt;=$BH965))*(1+$BJ965*--(BP$3&gt;=$BK965))*--(IFERROR(MOD(MONTH(BP$3),$BI965),0)=0)</f>
        <v>#REF!</v>
      </c>
      <c r="BQ965" s="67" t="e">
        <f t="shared" ref="BQ965:BX965" si="3215">((BQ952*$G965*--(AND($BF965=0,$BG965=0))+$BF965+BQ952*$BG965)*--(BQ$3&gt;=$BH965))*(1+$BJ965*--(BQ$3&gt;=$BK965))*--(IFERROR(MOD(MONTH(BQ$3),$BI965),0)=0)</f>
        <v>#REF!</v>
      </c>
      <c r="BR965" s="67" t="e">
        <f t="shared" si="3215"/>
        <v>#REF!</v>
      </c>
      <c r="BS965" s="67" t="e">
        <f t="shared" si="3215"/>
        <v>#REF!</v>
      </c>
      <c r="BT965" s="67" t="e">
        <f t="shared" si="3215"/>
        <v>#REF!</v>
      </c>
      <c r="BU965" s="67" t="e">
        <f t="shared" si="3215"/>
        <v>#REF!</v>
      </c>
      <c r="BV965" s="67" t="e">
        <f t="shared" si="3215"/>
        <v>#REF!</v>
      </c>
      <c r="BW965" s="67" t="e">
        <f t="shared" si="3215"/>
        <v>#REF!</v>
      </c>
      <c r="BX965" s="67" t="e">
        <f t="shared" si="3215"/>
        <v>#REF!</v>
      </c>
      <c r="BY965" s="60"/>
      <c r="BZ965" s="87" t="e">
        <f t="shared" si="3146"/>
        <v>#REF!</v>
      </c>
      <c r="CA965" s="62" t="e">
        <f>BZ965/BZ952</f>
        <v>#REF!</v>
      </c>
      <c r="CB965" s="60"/>
      <c r="CC965" s="67" t="e">
        <f t="shared" ref="CC965:CN965" si="3216">((CC952*$G965*--(AND($BF965=0,$BG965=0))+$BF965+CC952*$BG965)*--(CC$3&gt;=$BH965))*(1+$BJ965*--(CC$3&gt;=$BK965))*--(IFERROR(MOD(MONTH(CC$3),$BI965),0)=0)</f>
        <v>#REF!</v>
      </c>
      <c r="CD965" s="67" t="e">
        <f t="shared" si="3216"/>
        <v>#REF!</v>
      </c>
      <c r="CE965" s="67" t="e">
        <f t="shared" si="3216"/>
        <v>#REF!</v>
      </c>
      <c r="CF965" s="67" t="e">
        <f t="shared" si="3216"/>
        <v>#REF!</v>
      </c>
      <c r="CG965" s="67" t="e">
        <f t="shared" si="3216"/>
        <v>#REF!</v>
      </c>
      <c r="CH965" s="67" t="e">
        <f t="shared" si="3216"/>
        <v>#REF!</v>
      </c>
      <c r="CI965" s="67" t="e">
        <f t="shared" si="3216"/>
        <v>#REF!</v>
      </c>
      <c r="CJ965" s="67" t="e">
        <f t="shared" si="3216"/>
        <v>#REF!</v>
      </c>
      <c r="CK965" s="67" t="e">
        <f t="shared" si="3216"/>
        <v>#REF!</v>
      </c>
      <c r="CL965" s="67" t="e">
        <f t="shared" si="3216"/>
        <v>#REF!</v>
      </c>
      <c r="CM965" s="67" t="e">
        <f t="shared" si="3216"/>
        <v>#REF!</v>
      </c>
      <c r="CN965" s="67" t="e">
        <f t="shared" si="3216"/>
        <v>#REF!</v>
      </c>
      <c r="CO965" s="60"/>
      <c r="CP965" s="87" t="e">
        <f t="shared" si="3147"/>
        <v>#REF!</v>
      </c>
      <c r="CQ965" s="62" t="e">
        <f>CP965/CP952</f>
        <v>#REF!</v>
      </c>
    </row>
    <row r="966" spans="1:95" ht="10.5" customHeight="1" outlineLevel="1" x14ac:dyDescent="0.25">
      <c r="A966" s="70" t="str">
        <f t="shared" si="3142"/>
        <v>DespesaCusto de Ocupação</v>
      </c>
      <c r="B966" s="70" t="s">
        <v>53</v>
      </c>
      <c r="C966" s="70" t="s">
        <v>257</v>
      </c>
      <c r="D966" s="60" t="s">
        <v>68</v>
      </c>
      <c r="E966" s="60" t="e">
        <f>D948</f>
        <v>#REF!</v>
      </c>
      <c r="F966" s="60"/>
      <c r="G966" s="62">
        <v>-0.21759288893801321</v>
      </c>
      <c r="H966" s="60"/>
      <c r="I966" s="67">
        <v>0</v>
      </c>
      <c r="J966" s="67">
        <v>0</v>
      </c>
      <c r="K966" s="67">
        <v>0</v>
      </c>
      <c r="L966" s="67">
        <v>0</v>
      </c>
      <c r="M966" s="67">
        <v>0</v>
      </c>
      <c r="N966" s="67">
        <v>0</v>
      </c>
      <c r="O966" s="67">
        <v>0</v>
      </c>
      <c r="P966" s="67">
        <v>0</v>
      </c>
      <c r="Q966" s="67">
        <v>0</v>
      </c>
      <c r="R966" s="67">
        <v>0</v>
      </c>
      <c r="S966" s="67">
        <v>0</v>
      </c>
      <c r="T966" s="67">
        <v>0</v>
      </c>
      <c r="U966" s="60"/>
      <c r="V966" s="87">
        <f t="shared" si="3143"/>
        <v>0</v>
      </c>
      <c r="W966" s="62" t="e">
        <f>V966/V950</f>
        <v>#REF!</v>
      </c>
      <c r="X966" s="60"/>
      <c r="Y966" s="67">
        <f t="array" ref="Y966">IFERROR(INDEX(#REF!,MATCH($A948&amp;$D966,#REF!,0),MATCH(Y$3,#REF!,0)),0)</f>
        <v>0</v>
      </c>
      <c r="Z966" s="67">
        <f t="array" ref="Z966">IFERROR(INDEX(#REF!,MATCH($A948&amp;$D966,#REF!,0),MATCH(Z$3,#REF!,0)),0)</f>
        <v>0</v>
      </c>
      <c r="AA966" s="67">
        <f t="array" ref="AA966">IFERROR(INDEX(#REF!,MATCH($A948&amp;$D966,#REF!,0),MATCH(AA$3,#REF!,0)),0)</f>
        <v>0</v>
      </c>
      <c r="AB966" s="67">
        <f t="array" ref="AB966">IFERROR(INDEX(#REF!,MATCH($A948&amp;$D966,#REF!,0),MATCH(AB$3,#REF!,0)),0)</f>
        <v>0</v>
      </c>
      <c r="AC966" s="67">
        <f t="array" ref="AC966">IFERROR(INDEX(#REF!,MATCH($A948&amp;$D966,#REF!,0),MATCH(AC$3,#REF!,0)),0)</f>
        <v>0</v>
      </c>
      <c r="AD966" s="67">
        <f t="array" ref="AD966">IFERROR(INDEX(#REF!,MATCH($A948&amp;$D966,#REF!,0),MATCH(AD$3,#REF!,0)),0)</f>
        <v>0</v>
      </c>
      <c r="AE966" s="67">
        <f t="array" ref="AE966">IFERROR(INDEX(#REF!,MATCH($A948&amp;$D966,#REF!,0),MATCH(AE$3,#REF!,0)),0)</f>
        <v>0</v>
      </c>
      <c r="AF966" s="67">
        <f t="array" ref="AF966">IFERROR(INDEX(#REF!,MATCH($A948&amp;$D966,#REF!,0),MATCH(AF$3,#REF!,0)),0)</f>
        <v>0</v>
      </c>
      <c r="AG966" s="67" t="e">
        <f t="array" ref="AG966">((AG950*$G966*--(AND($BF966=0,$BG966=0))+$BF966+AG950*$BG966)*--(AG$3&gt;=$BH966))*(1+$BJ966*--(AG$3&gt;=$BK966))*--(IFERROR(MOD(MONTH(AG$3),$BI966),0)=0)*(1+IFERROR(INDEX(#REF!,MATCH($D948,#REF!,0),MATCH(AG$3,#REF!,0)),0))</f>
        <v>#REF!</v>
      </c>
      <c r="AH966" s="67" t="e">
        <f t="array" ref="AH966">((AH950*$G966*--(AND($BF966=0,$BG966=0))+$BF966+AH950*$BG966)*--(AH$3&gt;=$BH966))*(1+$BJ966*--(AH$3&gt;=$BK966))*--(IFERROR(MOD(MONTH(AH$3),$BI966),0)=0)*(1+IFERROR(INDEX(#REF!,MATCH($D948,#REF!,0),MATCH("AI"&amp;MONTH(AH$3),#REF!,0)),0))</f>
        <v>#REF!</v>
      </c>
      <c r="AI966" s="67" t="e">
        <f t="array" ref="AI966">((AI950*$G966*--(AND($BF966=0,$BG966=0))+$BF966+AI950*$BG966)*--(AI$3&gt;=$BH966))*(1+$BJ966*--(AI$3&gt;=$BK966))*--(IFERROR(MOD(MONTH(AI$3),$BI966),0)=0)*(1+IFERROR(INDEX(#REF!,MATCH($D948,#REF!,0),MATCH("AI"&amp;MONTH(AI$3),#REF!,0)),0))</f>
        <v>#REF!</v>
      </c>
      <c r="AJ966" s="67" t="e">
        <f t="array" ref="AJ966">((AJ950*$G966*--(AND($BF966=0,$BG966=0))+$BF966+AJ950*$BG966)*--(AJ$3&gt;=$BH966))*(1+$BJ966*--(AJ$3&gt;=$BK966))*--(IFERROR(MOD(MONTH(AJ$3),$BI966),0)=0)*(1+IFERROR(INDEX(#REF!,MATCH($D948,#REF!,0),MATCH("AI"&amp;MONTH(AJ$3),#REF!,0)),0))</f>
        <v>#REF!</v>
      </c>
      <c r="AK966" s="60"/>
      <c r="AL966" s="87" t="e">
        <f t="shared" si="3144"/>
        <v>#REF!</v>
      </c>
      <c r="AM966" s="62" t="e">
        <f>AL966/AL950</f>
        <v>#REF!</v>
      </c>
      <c r="AN966" s="60" t="e">
        <f>D948&amp;D966</f>
        <v>#REF!</v>
      </c>
      <c r="AO966" s="67" t="e">
        <f t="array" ref="AO966">((AO950*$G966*--(AND($BF966=0,$BG966=0))+$BF966+AO950*$BG966)*--(AO$3&gt;=$BH966))*(1+$BJ966*--(AO$3&gt;=$BK966))*--(IFERROR(MOD(MONTH(AO$3),$BI966),0)=0)*(1+IFERROR(INDEX(#REF!,MATCH($D948,#REF!,0),MATCH("AI"&amp;MONTH(AO$3),#REF!,0)),0))</f>
        <v>#REF!</v>
      </c>
      <c r="AP966" s="67" t="e">
        <f t="array" ref="AP966">((AP950*$G966*--(AND($BF966=0,$BG966=0))+$BF966+AP950*$BG966)*--(AP$3&gt;=$BH966))*(1+$BJ966*--(AP$3&gt;=$BK966))*--(IFERROR(MOD(MONTH(AP$3),$BI966),0)=0)*(1+IFERROR(INDEX(#REF!,MATCH($D948,#REF!,0),MATCH("AI"&amp;MONTH(AP$3),#REF!,0)),0))</f>
        <v>#REF!</v>
      </c>
      <c r="AQ966" s="67" t="e">
        <f t="array" ref="AQ966">((AQ950*$G966*--(AND($BF966=0,$BG966=0))+$BF966+AQ950*$BG966)*--(AQ$3&gt;=$BH966))*(1+$BJ966*--(AQ$3&gt;=$BK966))*--(IFERROR(MOD(MONTH(AQ$3),$BI966),0)=0)*(1+IFERROR(INDEX(#REF!,MATCH($D948,#REF!,0),MATCH("AI"&amp;MONTH(AQ$3),#REF!,0)),0))</f>
        <v>#REF!</v>
      </c>
      <c r="AR966" s="67" t="e">
        <f t="array" ref="AR966">((AR950*$G966*--(AND($BF966=0,$BG966=0))+$BF966+AR950*$BG966)*--(AR$3&gt;=$BH966))*(1+$BJ966*--(AR$3&gt;=$BK966))*--(IFERROR(MOD(MONTH(AR$3),$BI966),0)=0)*(1+IFERROR(INDEX(#REF!,MATCH($D948,#REF!,0),MATCH("AI"&amp;MONTH(AR$3),#REF!,0)),0))</f>
        <v>#REF!</v>
      </c>
      <c r="AS966" s="67" t="e">
        <f t="array" ref="AS966">((AS950*$G966*--(AND($BF966=0,$BG966=0))+$BF966+AS950*$BG966)*--(AS$3&gt;=$BH966))*(1+$BJ966*--(AS$3&gt;=$BK966))*--(IFERROR(MOD(MONTH(AS$3),$BI966),0)=0)*(1+IFERROR(INDEX(#REF!,MATCH($D948,#REF!,0),MATCH("AI"&amp;MONTH(AS$3),#REF!,0)),0))</f>
        <v>#REF!</v>
      </c>
      <c r="AT966" s="67" t="e">
        <f t="array" ref="AT966">((AT950*$G966*--(AND($BF966=0,$BG966=0))+$BF966+AT950*$BG966)*--(AT$3&gt;=$BH966))*(1+$BJ966*--(AT$3&gt;=$BK966))*--(IFERROR(MOD(MONTH(AT$3),$BI966),0)=0)*(1+IFERROR(INDEX(#REF!,MATCH($D948,#REF!,0),MATCH("AI"&amp;MONTH(AT$3),#REF!,0)),0))</f>
        <v>#REF!</v>
      </c>
      <c r="AU966" s="67" t="e">
        <f t="array" ref="AU966">((AU950*$G966*--(AND($BF966=0,$BG966=0))+$BF966+AU950*$BG966)*--(AU$3&gt;=$BH966))*(1+$BJ966*--(AU$3&gt;=$BK966))*--(IFERROR(MOD(MONTH(AU$3),$BI966),0)=0)*(1+IFERROR(INDEX(#REF!,MATCH($D948,#REF!,0),MATCH("AI"&amp;MONTH(AU$3),#REF!,0)),0))</f>
        <v>#REF!</v>
      </c>
      <c r="AV966" s="67" t="e">
        <f t="array" ref="AV966">((AV950*$G966*--(AND($BF966=0,$BG966=0))+$BF966+AV950*$BG966)*--(AV$3&gt;=$BH966))*(1+$BJ966*--(AV$3&gt;=$BK966))*--(IFERROR(MOD(MONTH(AV$3),$BI966),0)=0)*(1+IFERROR(INDEX(#REF!,MATCH($D948,#REF!,0),MATCH("AI"&amp;MONTH(AV$3),#REF!,0)),0))</f>
        <v>#REF!</v>
      </c>
      <c r="AW966" s="67" t="e">
        <f t="array" ref="AW966">((AW950*$G966*--(AND($BF966=0,$BG966=0))+$BF966+AW950*$BG966)*--(AW$3&gt;=$BH966))*(1+$BJ966*--(AW$3&gt;=$BK966))*--(IFERROR(MOD(MONTH(AW$3),$BI966),0)=0)*(1+IFERROR(INDEX(#REF!,MATCH($D948,#REF!,0),MATCH("AI"&amp;MONTH(AW$3),#REF!,0)),0))</f>
        <v>#REF!</v>
      </c>
      <c r="AX966" s="67" t="e">
        <f t="array" ref="AX966">((AX950*$G966*--(AND($BF966=0,$BG966=0))+$BF966+AX950*$BG966)*--(AX$3&gt;=$BH966))*(1+$BJ966*--(AX$3&gt;=$BK966))*--(IFERROR(MOD(MONTH(AX$3),$BI966),0)=0)*(1+IFERROR(INDEX(#REF!,MATCH($D948,#REF!,0),MATCH("AI"&amp;MONTH(AX$3),#REF!,0)),0))</f>
        <v>#REF!</v>
      </c>
      <c r="AY966" s="67" t="e">
        <f t="array" ref="AY966">((AY950*$G966*--(AND($BF966=0,$BG966=0))+$BF966+AY950*$BG966)*--(AY$3&gt;=$BH966))*(1+$BJ966*--(AY$3&gt;=$BK966))*--(IFERROR(MOD(MONTH(AY$3),$BI966),0)=0)*(1+IFERROR(INDEX(#REF!,MATCH($D948,#REF!,0),MATCH("AI"&amp;MONTH(AY$3),#REF!,0)),0))</f>
        <v>#REF!</v>
      </c>
      <c r="AZ966" s="67" t="e">
        <f t="array" ref="AZ966">((AZ950*$G966*--(AND($BF966=0,$BG966=0))+$BF966+AZ950*$BG966)*--(AZ$3&gt;=$BH966))*(1+$BJ966*--(AZ$3&gt;=$BK966))*--(IFERROR(MOD(MONTH(AZ$3),$BI966),0)=0)*(1+IFERROR(INDEX(#REF!,MATCH($D948,#REF!,0),MATCH("AI"&amp;MONTH(AZ$3),#REF!,0)),0))</f>
        <v>#REF!</v>
      </c>
      <c r="BA966" s="60"/>
      <c r="BB966" s="87" t="e">
        <f t="shared" si="3145"/>
        <v>#REF!</v>
      </c>
      <c r="BC966" s="62" t="e">
        <f>BB966/BB950</f>
        <v>#REF!</v>
      </c>
      <c r="BD966" s="60"/>
      <c r="BE966" s="94" t="e">
        <f t="array" ref="BE966">INDEX(#REF!,MATCH($D948,#REF!,0),MATCH("Carência",#REF!,0))</f>
        <v>#REF!</v>
      </c>
      <c r="BF966" s="141" t="e">
        <f t="array" ref="BF966">INDEX(#REF!,MATCH($D948,#REF!,0),MATCH($D966,#REF!,0))</f>
        <v>#REF!</v>
      </c>
      <c r="BG966" s="142" t="e">
        <f t="array" ref="BG966">INDEX(#REF!,MATCH($D948,#REF!,0),MATCH("CTO",#REF!,0))</f>
        <v>#REF!</v>
      </c>
      <c r="BH966" s="143" t="e">
        <f>EDATE(BH950,BE966)</f>
        <v>#REF!</v>
      </c>
      <c r="BI966" s="144"/>
      <c r="BJ966" s="142" t="e">
        <f t="array" ref="BJ966">INDEX(#REF!,MATCH($D948,#REF!,0),MATCH("Degrau",#REF!,0))</f>
        <v>#REF!</v>
      </c>
      <c r="BK966" s="143" t="e">
        <f t="array" ref="BK966">INDEX(#REF!,MATCH($D948,#REF!,0),MATCH("Data degrau",#REF!,0))</f>
        <v>#REF!</v>
      </c>
      <c r="BL966" s="60"/>
      <c r="BM966" s="67" t="e">
        <f t="array" ref="BM966">((BM950*$G966*--(AND($BF966=0,$BG966=0))+$BF966+BM950*$BG966)*--(BM$3&gt;=$BH966))*(1+$BJ966*--(BM$3&gt;=$BK966))*--(IFERROR(MOD(MONTH(BM$3),$BI966),0)=0)*(1+IFERROR(INDEX(#REF!,MATCH($D948,#REF!,0),MATCH("AI"&amp;MONTH(BM$3),#REF!,0)),0))</f>
        <v>#REF!</v>
      </c>
      <c r="BN966" s="67" t="e">
        <f t="array" ref="BN966">((BN950*$G966*--(AND($BF966=0,$BG966=0))+$BF966+BN950*$BG966)*--(BN$3&gt;=$BH966))*(1+$BJ966*--(BN$3&gt;=$BK966))*--(IFERROR(MOD(MONTH(BN$3),$BI966),0)=0)*(1+IFERROR(INDEX(#REF!,MATCH($D948,#REF!,0),MATCH("AI"&amp;MONTH(BN$3),#REF!,0)),0))</f>
        <v>#REF!</v>
      </c>
      <c r="BO966" s="67" t="e">
        <f t="array" ref="BO966">((BO950*$G966*--(AND($BF966=0,$BG966=0))+$BF966+BO950*$BG966)*--(BO$3&gt;=$BH966))*(1+$BJ966*--(BO$3&gt;=$BK966))*--(IFERROR(MOD(MONTH(BO$3),$BI966),0)=0)*(1+IFERROR(INDEX(#REF!,MATCH($D948,#REF!,0),MATCH("AI"&amp;MONTH(BO$3),#REF!,0)),0))</f>
        <v>#REF!</v>
      </c>
      <c r="BP966" s="67" t="e">
        <f t="array" ref="BP966">((BP950*$G966*--(AND($BF966=0,$BG966=0))+$BF966+BP950*$BG966)*--(BP$3&gt;=$BH966))*(1+$BJ966*--(BP$3&gt;=$BK966))*--(IFERROR(MOD(MONTH(BP$3),$BI966),0)=0)*(1+IFERROR(INDEX(#REF!,MATCH($D948,#REF!,0),MATCH("AI"&amp;MONTH(BP$3),#REF!,0)),0))</f>
        <v>#REF!</v>
      </c>
      <c r="BQ966" s="67" t="e">
        <f t="array" ref="BQ966">((BQ950*$G966*--(AND($BF966=0,$BG966=0))+$BF966+BQ950*$BG966)*--(BQ$3&gt;=$BH966))*(1+$BJ966*--(BQ$3&gt;=$BK966))*--(IFERROR(MOD(MONTH(BQ$3),$BI966),0)=0)*(1+IFERROR(INDEX(#REF!,MATCH($D948,#REF!,0),MATCH("AI"&amp;MONTH(BQ$3),#REF!,0)),0))</f>
        <v>#REF!</v>
      </c>
      <c r="BR966" s="67" t="e">
        <f t="array" ref="BR966">((BR950*$G966*--(AND($BF966=0,$BG966=0))+$BF966+BR950*$BG966)*--(BR$3&gt;=$BH966))*(1+$BJ966*--(BR$3&gt;=$BK966))*--(IFERROR(MOD(MONTH(BR$3),$BI966),0)=0)*(1+IFERROR(INDEX(#REF!,MATCH($D948,#REF!,0),MATCH("AI"&amp;MONTH(BR$3),#REF!,0)),0))</f>
        <v>#REF!</v>
      </c>
      <c r="BS966" s="67" t="e">
        <f t="array" ref="BS966">((BS950*$G966*--(AND($BF966=0,$BG966=0))+$BF966+BS950*$BG966)*--(BS$3&gt;=$BH966))*(1+$BJ966*--(BS$3&gt;=$BK966))*--(IFERROR(MOD(MONTH(BS$3),$BI966),0)=0)*(1+IFERROR(INDEX(#REF!,MATCH($D948,#REF!,0),MATCH("AI"&amp;MONTH(BS$3),#REF!,0)),0))</f>
        <v>#REF!</v>
      </c>
      <c r="BT966" s="67" t="e">
        <f t="array" ref="BT966">((BT950*$G966*--(AND($BF966=0,$BG966=0))+$BF966+BT950*$BG966)*--(BT$3&gt;=$BH966))*(1+$BJ966*--(BT$3&gt;=$BK966))*--(IFERROR(MOD(MONTH(BT$3),$BI966),0)=0)*(1+IFERROR(INDEX(#REF!,MATCH($D948,#REF!,0),MATCH("AI"&amp;MONTH(BT$3),#REF!,0)),0))</f>
        <v>#REF!</v>
      </c>
      <c r="BU966" s="67" t="e">
        <f t="array" ref="BU966">((BU950*$G966*--(AND($BF966=0,$BG966=0))+$BF966+BU950*$BG966)*--(BU$3&gt;=$BH966))*(1+$BJ966*--(BU$3&gt;=$BK966))*--(IFERROR(MOD(MONTH(BU$3),$BI966),0)=0)*(1+IFERROR(INDEX(#REF!,MATCH($D948,#REF!,0),MATCH("AI"&amp;MONTH(BU$3),#REF!,0)),0))</f>
        <v>#REF!</v>
      </c>
      <c r="BV966" s="67" t="e">
        <f t="array" ref="BV966">((BV950*$G966*--(AND($BF966=0,$BG966=0))+$BF966+BV950*$BG966)*--(BV$3&gt;=$BH966))*(1+$BJ966*--(BV$3&gt;=$BK966))*--(IFERROR(MOD(MONTH(BV$3),$BI966),0)=0)*(1+IFERROR(INDEX(#REF!,MATCH($D948,#REF!,0),MATCH("AI"&amp;MONTH(BV$3),#REF!,0)),0))</f>
        <v>#REF!</v>
      </c>
      <c r="BW966" s="67" t="e">
        <f t="array" ref="BW966">((BW950*$G966*--(AND($BF966=0,$BG966=0))+$BF966+BW950*$BG966)*--(BW$3&gt;=$BH966))*(1+$BJ966*--(BW$3&gt;=$BK966))*--(IFERROR(MOD(MONTH(BW$3),$BI966),0)=0)*(1+IFERROR(INDEX(#REF!,MATCH($D948,#REF!,0),MATCH("AI"&amp;MONTH(BW$3),#REF!,0)),0))</f>
        <v>#REF!</v>
      </c>
      <c r="BX966" s="67" t="e">
        <f t="array" ref="BX966">((BX950*$G966*--(AND($BF966=0,$BG966=0))+$BF966+BX950*$BG966)*--(BX$3&gt;=$BH966))*(1+$BJ966*--(BX$3&gt;=$BK966))*--(IFERROR(MOD(MONTH(BX$3),$BI966),0)=0)*(1+IFERROR(INDEX(#REF!,MATCH($D948,#REF!,0),MATCH("AI"&amp;MONTH(BX$3),#REF!,0)),0))</f>
        <v>#REF!</v>
      </c>
      <c r="BY966" s="60"/>
      <c r="BZ966" s="87" t="e">
        <f t="shared" si="3146"/>
        <v>#REF!</v>
      </c>
      <c r="CA966" s="62" t="e">
        <f>BZ966/BZ950</f>
        <v>#REF!</v>
      </c>
      <c r="CB966" s="60"/>
      <c r="CC966" s="67" t="e">
        <f t="array" ref="CC966">((CC950*$G966*--(AND($BF966=0,$BG966=0))+$BF966+CC950*$BG966)*--(CC$3&gt;=$BH966))*(1+$BJ966*--(CC$3&gt;=$BK966))*--(IFERROR(MOD(MONTH(CC$3),$BI966),0)=0)*(1+IFERROR(INDEX(#REF!,MATCH($D948,#REF!,0),MATCH("AI"&amp;MONTH(CC$3),#REF!,0)),0))</f>
        <v>#REF!</v>
      </c>
      <c r="CD966" s="67" t="e">
        <f t="array" ref="CD966">((CD950*$G966*--(AND($BF966=0,$BG966=0))+$BF966+CD950*$BG966)*--(CD$3&gt;=$BH966))*(1+$BJ966*--(CD$3&gt;=$BK966))*--(IFERROR(MOD(MONTH(CD$3),$BI966),0)=0)*(1+IFERROR(INDEX(#REF!,MATCH($D948,#REF!,0),MATCH("AI"&amp;MONTH(CD$3),#REF!,0)),0))</f>
        <v>#REF!</v>
      </c>
      <c r="CE966" s="67" t="e">
        <f t="array" ref="CE966">((CE950*$G966*--(AND($BF966=0,$BG966=0))+$BF966+CE950*$BG966)*--(CE$3&gt;=$BH966))*(1+$BJ966*--(CE$3&gt;=$BK966))*--(IFERROR(MOD(MONTH(CE$3),$BI966),0)=0)*(1+IFERROR(INDEX(#REF!,MATCH($D948,#REF!,0),MATCH("AI"&amp;MONTH(CE$3),#REF!,0)),0))</f>
        <v>#REF!</v>
      </c>
      <c r="CF966" s="67" t="e">
        <f t="array" ref="CF966">((CF950*$G966*--(AND($BF966=0,$BG966=0))+$BF966+CF950*$BG966)*--(CF$3&gt;=$BH966))*(1+$BJ966*--(CF$3&gt;=$BK966))*--(IFERROR(MOD(MONTH(CF$3),$BI966),0)=0)*(1+IFERROR(INDEX(#REF!,MATCH($D948,#REF!,0),MATCH("AI"&amp;MONTH(CF$3),#REF!,0)),0))</f>
        <v>#REF!</v>
      </c>
      <c r="CG966" s="67" t="e">
        <f t="array" ref="CG966">((CG950*$G966*--(AND($BF966=0,$BG966=0))+$BF966+CG950*$BG966)*--(CG$3&gt;=$BH966))*(1+$BJ966*--(CG$3&gt;=$BK966))*--(IFERROR(MOD(MONTH(CG$3),$BI966),0)=0)*(1+IFERROR(INDEX(#REF!,MATCH($D948,#REF!,0),MATCH("AI"&amp;MONTH(CG$3),#REF!,0)),0))</f>
        <v>#REF!</v>
      </c>
      <c r="CH966" s="67" t="e">
        <f t="array" ref="CH966">((CH950*$G966*--(AND($BF966=0,$BG966=0))+$BF966+CH950*$BG966)*--(CH$3&gt;=$BH966))*(1+$BJ966*--(CH$3&gt;=$BK966))*--(IFERROR(MOD(MONTH(CH$3),$BI966),0)=0)*(1+IFERROR(INDEX(#REF!,MATCH($D948,#REF!,0),MATCH("AI"&amp;MONTH(CH$3),#REF!,0)),0))</f>
        <v>#REF!</v>
      </c>
      <c r="CI966" s="67" t="e">
        <f t="array" ref="CI966">((CI950*$G966*--(AND($BF966=0,$BG966=0))+$BF966+CI950*$BG966)*--(CI$3&gt;=$BH966))*(1+$BJ966*--(CI$3&gt;=$BK966))*--(IFERROR(MOD(MONTH(CI$3),$BI966),0)=0)*(1+IFERROR(INDEX(#REF!,MATCH($D948,#REF!,0),MATCH("AI"&amp;MONTH(CI$3),#REF!,0)),0))</f>
        <v>#REF!</v>
      </c>
      <c r="CJ966" s="67" t="e">
        <f t="array" ref="CJ966">((CJ950*$G966*--(AND($BF966=0,$BG966=0))+$BF966+CJ950*$BG966)*--(CJ$3&gt;=$BH966))*(1+$BJ966*--(CJ$3&gt;=$BK966))*--(IFERROR(MOD(MONTH(CJ$3),$BI966),0)=0)*(1+IFERROR(INDEX(#REF!,MATCH($D948,#REF!,0),MATCH("AI"&amp;MONTH(CJ$3),#REF!,0)),0))</f>
        <v>#REF!</v>
      </c>
      <c r="CK966" s="67" t="e">
        <f t="array" ref="CK966">((CK950*$G966*--(AND($BF966=0,$BG966=0))+$BF966+CK950*$BG966)*--(CK$3&gt;=$BH966))*(1+$BJ966*--(CK$3&gt;=$BK966))*--(IFERROR(MOD(MONTH(CK$3),$BI966),0)=0)*(1+IFERROR(INDEX(#REF!,MATCH($D948,#REF!,0),MATCH("AI"&amp;MONTH(CK$3),#REF!,0)),0))</f>
        <v>#REF!</v>
      </c>
      <c r="CL966" s="67" t="e">
        <f t="array" ref="CL966">((CL950*$G966*--(AND($BF966=0,$BG966=0))+$BF966+CL950*$BG966)*--(CL$3&gt;=$BH966))*(1+$BJ966*--(CL$3&gt;=$BK966))*--(IFERROR(MOD(MONTH(CL$3),$BI966),0)=0)*(1+IFERROR(INDEX(#REF!,MATCH($D948,#REF!,0),MATCH("AI"&amp;MONTH(CL$3),#REF!,0)),0))</f>
        <v>#REF!</v>
      </c>
      <c r="CM966" s="67" t="e">
        <f t="array" ref="CM966">((CM950*$G966*--(AND($BF966=0,$BG966=0))+$BF966+CM950*$BG966)*--(CM$3&gt;=$BH966))*(1+$BJ966*--(CM$3&gt;=$BK966))*--(IFERROR(MOD(MONTH(CM$3),$BI966),0)=0)*(1+IFERROR(INDEX(#REF!,MATCH($D948,#REF!,0),MATCH("AI"&amp;MONTH(CM$3),#REF!,0)),0))</f>
        <v>#REF!</v>
      </c>
      <c r="CN966" s="67" t="e">
        <f t="array" ref="CN966">((CN950*$G966*--(AND($BF966=0,$BG966=0))+$BF966+CN950*$BG966)*--(CN$3&gt;=$BH966))*(1+$BJ966*--(CN$3&gt;=$BK966))*--(IFERROR(MOD(MONTH(CN$3),$BI966),0)=0)*(1+IFERROR(INDEX(#REF!,MATCH($D948,#REF!,0),MATCH("AI"&amp;MONTH(CN$3),#REF!,0)),0))</f>
        <v>#REF!</v>
      </c>
      <c r="CO966" s="60"/>
      <c r="CP966" s="87" t="e">
        <f t="shared" si="3147"/>
        <v>#REF!</v>
      </c>
      <c r="CQ966" s="62" t="e">
        <f>CP966/CP950</f>
        <v>#REF!</v>
      </c>
    </row>
    <row r="967" spans="1:95" ht="10.5" customHeight="1" outlineLevel="1" x14ac:dyDescent="0.25">
      <c r="A967" s="70" t="str">
        <f t="shared" si="3142"/>
        <v>DespesaOutras despesas lojas</v>
      </c>
      <c r="B967" s="70" t="s">
        <v>53</v>
      </c>
      <c r="C967" s="70"/>
      <c r="D967" s="60" t="s">
        <v>69</v>
      </c>
      <c r="E967" s="60" t="e">
        <f>D948</f>
        <v>#REF!</v>
      </c>
      <c r="F967" s="60"/>
      <c r="G967" s="62">
        <v>-7.4249683158962554E-4</v>
      </c>
      <c r="H967" s="60"/>
      <c r="I967" s="67">
        <v>0</v>
      </c>
      <c r="J967" s="67">
        <v>0</v>
      </c>
      <c r="K967" s="67">
        <v>0</v>
      </c>
      <c r="L967" s="67">
        <v>0</v>
      </c>
      <c r="M967" s="67">
        <v>0</v>
      </c>
      <c r="N967" s="67">
        <v>0</v>
      </c>
      <c r="O967" s="67">
        <v>0</v>
      </c>
      <c r="P967" s="67">
        <v>0</v>
      </c>
      <c r="Q967" s="67">
        <v>0</v>
      </c>
      <c r="R967" s="67">
        <v>0</v>
      </c>
      <c r="S967" s="67">
        <v>0</v>
      </c>
      <c r="T967" s="67">
        <v>0</v>
      </c>
      <c r="U967" s="60"/>
      <c r="V967" s="87">
        <f t="shared" si="3143"/>
        <v>0</v>
      </c>
      <c r="W967" s="62" t="e">
        <f>V967/V950</f>
        <v>#REF!</v>
      </c>
      <c r="X967" s="60"/>
      <c r="Y967" s="67" t="e">
        <f t="shared" ref="Y967:AJ967" si="3217">SUM(Y968:Y971)</f>
        <v>#REF!</v>
      </c>
      <c r="Z967" s="67" t="e">
        <f t="shared" si="3217"/>
        <v>#REF!</v>
      </c>
      <c r="AA967" s="67" t="e">
        <f t="shared" si="3217"/>
        <v>#REF!</v>
      </c>
      <c r="AB967" s="67" t="e">
        <f t="shared" si="3217"/>
        <v>#REF!</v>
      </c>
      <c r="AC967" s="67" t="e">
        <f t="shared" si="3217"/>
        <v>#REF!</v>
      </c>
      <c r="AD967" s="67" t="e">
        <f t="shared" si="3217"/>
        <v>#REF!</v>
      </c>
      <c r="AE967" s="67" t="e">
        <f t="shared" si="3217"/>
        <v>#REF!</v>
      </c>
      <c r="AF967" s="67" t="e">
        <f t="shared" si="3217"/>
        <v>#REF!</v>
      </c>
      <c r="AG967" s="67" t="e">
        <f t="shared" si="3217"/>
        <v>#REF!</v>
      </c>
      <c r="AH967" s="67" t="e">
        <f t="shared" si="3217"/>
        <v>#REF!</v>
      </c>
      <c r="AI967" s="67" t="e">
        <f t="shared" si="3217"/>
        <v>#REF!</v>
      </c>
      <c r="AJ967" s="67" t="e">
        <f t="shared" si="3217"/>
        <v>#REF!</v>
      </c>
      <c r="AK967" s="60"/>
      <c r="AL967" s="87" t="e">
        <f t="shared" si="3144"/>
        <v>#REF!</v>
      </c>
      <c r="AM967" s="62" t="e">
        <f>AL967/AL950</f>
        <v>#REF!</v>
      </c>
      <c r="AN967" s="60" t="e">
        <f>D948&amp;D967</f>
        <v>#REF!</v>
      </c>
      <c r="AO967" s="67" t="e">
        <f t="shared" ref="AO967:AZ967" si="3218">SUM(AO968:AO971)</f>
        <v>#REF!</v>
      </c>
      <c r="AP967" s="67" t="e">
        <f t="shared" si="3218"/>
        <v>#REF!</v>
      </c>
      <c r="AQ967" s="67" t="e">
        <f t="shared" si="3218"/>
        <v>#REF!</v>
      </c>
      <c r="AR967" s="67" t="e">
        <f t="shared" si="3218"/>
        <v>#REF!</v>
      </c>
      <c r="AS967" s="67" t="e">
        <f t="shared" si="3218"/>
        <v>#REF!</v>
      </c>
      <c r="AT967" s="67" t="e">
        <f t="shared" si="3218"/>
        <v>#REF!</v>
      </c>
      <c r="AU967" s="67" t="e">
        <f t="shared" si="3218"/>
        <v>#REF!</v>
      </c>
      <c r="AV967" s="67" t="e">
        <f t="shared" si="3218"/>
        <v>#REF!</v>
      </c>
      <c r="AW967" s="67" t="e">
        <f t="shared" si="3218"/>
        <v>#REF!</v>
      </c>
      <c r="AX967" s="67" t="e">
        <f t="shared" si="3218"/>
        <v>#REF!</v>
      </c>
      <c r="AY967" s="67" t="e">
        <f t="shared" si="3218"/>
        <v>#REF!</v>
      </c>
      <c r="AZ967" s="67" t="e">
        <f t="shared" si="3218"/>
        <v>#REF!</v>
      </c>
      <c r="BA967" s="60"/>
      <c r="BB967" s="87" t="e">
        <f t="shared" si="3145"/>
        <v>#REF!</v>
      </c>
      <c r="BC967" s="62" t="e">
        <f>BB967/BB950</f>
        <v>#REF!</v>
      </c>
      <c r="BD967" s="60"/>
      <c r="BE967" s="67">
        <f t="shared" ref="BE967:BG971" si="3219">INDEX($BE$4:$BK$115,MATCH($D967,$D$4:$D$115,0),MATCH(BE$475,$BE$4:$BK$4,0))</f>
        <v>0</v>
      </c>
      <c r="BF967" s="119">
        <f t="shared" si="3219"/>
        <v>0</v>
      </c>
      <c r="BG967" s="120">
        <f t="shared" si="3219"/>
        <v>0</v>
      </c>
      <c r="BH967" s="121" t="e">
        <f>BH950</f>
        <v>#REF!</v>
      </c>
      <c r="BI967" s="121">
        <f t="shared" ref="BI967:BK974" si="3220">INDEX($BE$4:$BK$115,MATCH($D967,$D$4:$D$115,0),MATCH(BI$475,$BE$4:$BK$4,0))</f>
        <v>0</v>
      </c>
      <c r="BJ967" s="120">
        <f t="shared" si="3220"/>
        <v>0</v>
      </c>
      <c r="BK967" s="121">
        <f t="shared" si="3220"/>
        <v>0</v>
      </c>
      <c r="BL967" s="60"/>
      <c r="BM967" s="67" t="e">
        <f t="shared" ref="BM967:BX967" si="3221">SUM(BM968:BM971)</f>
        <v>#REF!</v>
      </c>
      <c r="BN967" s="67" t="e">
        <f t="shared" si="3221"/>
        <v>#REF!</v>
      </c>
      <c r="BO967" s="67" t="e">
        <f t="shared" si="3221"/>
        <v>#REF!</v>
      </c>
      <c r="BP967" s="67" t="e">
        <f t="shared" si="3221"/>
        <v>#REF!</v>
      </c>
      <c r="BQ967" s="67" t="e">
        <f t="shared" si="3221"/>
        <v>#REF!</v>
      </c>
      <c r="BR967" s="67" t="e">
        <f t="shared" si="3221"/>
        <v>#REF!</v>
      </c>
      <c r="BS967" s="67" t="e">
        <f t="shared" si="3221"/>
        <v>#REF!</v>
      </c>
      <c r="BT967" s="67" t="e">
        <f t="shared" si="3221"/>
        <v>#REF!</v>
      </c>
      <c r="BU967" s="67" t="e">
        <f t="shared" si="3221"/>
        <v>#REF!</v>
      </c>
      <c r="BV967" s="67" t="e">
        <f t="shared" si="3221"/>
        <v>#REF!</v>
      </c>
      <c r="BW967" s="67" t="e">
        <f t="shared" si="3221"/>
        <v>#REF!</v>
      </c>
      <c r="BX967" s="67" t="e">
        <f t="shared" si="3221"/>
        <v>#REF!</v>
      </c>
      <c r="BY967" s="60"/>
      <c r="BZ967" s="87" t="e">
        <f t="shared" si="3146"/>
        <v>#REF!</v>
      </c>
      <c r="CA967" s="62" t="e">
        <f>BZ967/BZ950</f>
        <v>#REF!</v>
      </c>
      <c r="CB967" s="60"/>
      <c r="CC967" s="67" t="e">
        <f t="shared" ref="CC967:CN967" si="3222">SUM(CC968:CC971)</f>
        <v>#REF!</v>
      </c>
      <c r="CD967" s="67" t="e">
        <f t="shared" si="3222"/>
        <v>#REF!</v>
      </c>
      <c r="CE967" s="67" t="e">
        <f t="shared" si="3222"/>
        <v>#REF!</v>
      </c>
      <c r="CF967" s="67" t="e">
        <f t="shared" si="3222"/>
        <v>#REF!</v>
      </c>
      <c r="CG967" s="67" t="e">
        <f t="shared" si="3222"/>
        <v>#REF!</v>
      </c>
      <c r="CH967" s="67" t="e">
        <f t="shared" si="3222"/>
        <v>#REF!</v>
      </c>
      <c r="CI967" s="67" t="e">
        <f t="shared" si="3222"/>
        <v>#REF!</v>
      </c>
      <c r="CJ967" s="67" t="e">
        <f t="shared" si="3222"/>
        <v>#REF!</v>
      </c>
      <c r="CK967" s="67" t="e">
        <f t="shared" si="3222"/>
        <v>#REF!</v>
      </c>
      <c r="CL967" s="67" t="e">
        <f t="shared" si="3222"/>
        <v>#REF!</v>
      </c>
      <c r="CM967" s="67" t="e">
        <f t="shared" si="3222"/>
        <v>#REF!</v>
      </c>
      <c r="CN967" s="67" t="e">
        <f t="shared" si="3222"/>
        <v>#REF!</v>
      </c>
      <c r="CO967" s="60"/>
      <c r="CP967" s="87" t="e">
        <f t="shared" si="3147"/>
        <v>#REF!</v>
      </c>
      <c r="CQ967" s="62" t="e">
        <f>CP967/CP950</f>
        <v>#REF!</v>
      </c>
    </row>
    <row r="968" spans="1:95" ht="10.5" customHeight="1" outlineLevel="2" x14ac:dyDescent="0.25">
      <c r="A968" s="70" t="str">
        <f t="shared" si="3142"/>
        <v>DespesaEscritório/informática/caixinha</v>
      </c>
      <c r="B968" s="114" t="s">
        <v>53</v>
      </c>
      <c r="C968" s="78" t="s">
        <v>258</v>
      </c>
      <c r="D968" s="79" t="s">
        <v>259</v>
      </c>
      <c r="E968" s="79" t="e">
        <f>D948</f>
        <v>#REF!</v>
      </c>
      <c r="F968" s="79"/>
      <c r="G968" s="85">
        <v>0</v>
      </c>
      <c r="H968" s="79"/>
      <c r="I968" s="94">
        <v>0</v>
      </c>
      <c r="J968" s="94">
        <v>0</v>
      </c>
      <c r="K968" s="94">
        <v>0</v>
      </c>
      <c r="L968" s="94">
        <v>0</v>
      </c>
      <c r="M968" s="94">
        <v>0</v>
      </c>
      <c r="N968" s="94">
        <v>0</v>
      </c>
      <c r="O968" s="94">
        <v>0</v>
      </c>
      <c r="P968" s="94">
        <v>0</v>
      </c>
      <c r="Q968" s="94">
        <v>0</v>
      </c>
      <c r="R968" s="94">
        <v>0</v>
      </c>
      <c r="S968" s="94">
        <v>0</v>
      </c>
      <c r="T968" s="94">
        <v>0</v>
      </c>
      <c r="U968" s="79"/>
      <c r="V968" s="80"/>
      <c r="W968" s="85" t="e">
        <f>V968/V950</f>
        <v>#REF!</v>
      </c>
      <c r="X968" s="60"/>
      <c r="Y968" s="94" t="e">
        <f t="shared" ref="Y968:AJ968" si="3223">(Y950*$G968*--(AND($BF968=0,$BG968=0))+$BF968+Y950*$BG968)*--(Y$3&gt;=$BH968)*((1+$BJ968)*--(Y$3&gt;=$BH968))</f>
        <v>#REF!</v>
      </c>
      <c r="Z968" s="94" t="e">
        <f t="shared" si="3223"/>
        <v>#REF!</v>
      </c>
      <c r="AA968" s="94" t="e">
        <f t="shared" si="3223"/>
        <v>#REF!</v>
      </c>
      <c r="AB968" s="94" t="e">
        <f t="shared" si="3223"/>
        <v>#REF!</v>
      </c>
      <c r="AC968" s="94" t="e">
        <f t="shared" si="3223"/>
        <v>#REF!</v>
      </c>
      <c r="AD968" s="94" t="e">
        <f t="shared" si="3223"/>
        <v>#REF!</v>
      </c>
      <c r="AE968" s="94" t="e">
        <f t="shared" si="3223"/>
        <v>#REF!</v>
      </c>
      <c r="AF968" s="94" t="e">
        <f t="shared" si="3223"/>
        <v>#REF!</v>
      </c>
      <c r="AG968" s="94" t="e">
        <f t="shared" si="3223"/>
        <v>#REF!</v>
      </c>
      <c r="AH968" s="94" t="e">
        <f t="shared" si="3223"/>
        <v>#REF!</v>
      </c>
      <c r="AI968" s="94" t="e">
        <f t="shared" si="3223"/>
        <v>#REF!</v>
      </c>
      <c r="AJ968" s="94" t="e">
        <f t="shared" si="3223"/>
        <v>#REF!</v>
      </c>
      <c r="AK968" s="79"/>
      <c r="AL968" s="80"/>
      <c r="AM968" s="85" t="e">
        <f>AL968/AL950</f>
        <v>#REF!</v>
      </c>
      <c r="AN968" s="60" t="e">
        <f>D948&amp;D968</f>
        <v>#REF!</v>
      </c>
      <c r="AO968" s="94" t="e">
        <f t="shared" ref="AO968:AZ968" si="3224">(AO950*$G968*--(AND($BF968=0,$BG968=0))+$BF968+AO950*$BG968)*--(AO$3&gt;=$BH968)*((1+$BJ968)*--(AO$3&gt;=$BH968))</f>
        <v>#REF!</v>
      </c>
      <c r="AP968" s="94" t="e">
        <f t="shared" si="3224"/>
        <v>#REF!</v>
      </c>
      <c r="AQ968" s="94" t="e">
        <f t="shared" si="3224"/>
        <v>#REF!</v>
      </c>
      <c r="AR968" s="94" t="e">
        <f t="shared" si="3224"/>
        <v>#REF!</v>
      </c>
      <c r="AS968" s="94" t="e">
        <f t="shared" si="3224"/>
        <v>#REF!</v>
      </c>
      <c r="AT968" s="94" t="e">
        <f t="shared" si="3224"/>
        <v>#REF!</v>
      </c>
      <c r="AU968" s="94" t="e">
        <f t="shared" si="3224"/>
        <v>#REF!</v>
      </c>
      <c r="AV968" s="94" t="e">
        <f t="shared" si="3224"/>
        <v>#REF!</v>
      </c>
      <c r="AW968" s="94" t="e">
        <f t="shared" si="3224"/>
        <v>#REF!</v>
      </c>
      <c r="AX968" s="94" t="e">
        <f t="shared" si="3224"/>
        <v>#REF!</v>
      </c>
      <c r="AY968" s="94" t="e">
        <f t="shared" si="3224"/>
        <v>#REF!</v>
      </c>
      <c r="AZ968" s="94" t="e">
        <f t="shared" si="3224"/>
        <v>#REF!</v>
      </c>
      <c r="BA968" s="79"/>
      <c r="BB968" s="80"/>
      <c r="BC968" s="85" t="e">
        <f>BB968/BB950</f>
        <v>#REF!</v>
      </c>
      <c r="BD968" s="60"/>
      <c r="BE968" s="94">
        <f t="shared" si="3219"/>
        <v>0</v>
      </c>
      <c r="BF968" s="115">
        <f t="shared" si="3219"/>
        <v>0</v>
      </c>
      <c r="BG968" s="112">
        <f t="shared" si="3219"/>
        <v>0</v>
      </c>
      <c r="BH968" s="111" t="e">
        <f>BH950</f>
        <v>#REF!</v>
      </c>
      <c r="BI968" s="111">
        <f t="shared" si="3220"/>
        <v>0</v>
      </c>
      <c r="BJ968" s="112">
        <f t="shared" si="3220"/>
        <v>0</v>
      </c>
      <c r="BK968" s="111">
        <f t="shared" si="3220"/>
        <v>0</v>
      </c>
      <c r="BL968" s="60"/>
      <c r="BM968" s="94" t="e">
        <f t="shared" ref="BM968:BX968" si="3225">(BM950*$G968*--(AND($BF968=0,$BG968=0))+$BF968+BM950*$BG968)*--(BM$3&gt;=$BH968)*((1+$BJ968)*--(BM$3&gt;=$BH968))</f>
        <v>#REF!</v>
      </c>
      <c r="BN968" s="94" t="e">
        <f t="shared" si="3225"/>
        <v>#REF!</v>
      </c>
      <c r="BO968" s="94" t="e">
        <f t="shared" si="3225"/>
        <v>#REF!</v>
      </c>
      <c r="BP968" s="94" t="e">
        <f t="shared" si="3225"/>
        <v>#REF!</v>
      </c>
      <c r="BQ968" s="94" t="e">
        <f t="shared" si="3225"/>
        <v>#REF!</v>
      </c>
      <c r="BR968" s="94" t="e">
        <f t="shared" si="3225"/>
        <v>#REF!</v>
      </c>
      <c r="BS968" s="94" t="e">
        <f t="shared" si="3225"/>
        <v>#REF!</v>
      </c>
      <c r="BT968" s="94" t="e">
        <f t="shared" si="3225"/>
        <v>#REF!</v>
      </c>
      <c r="BU968" s="94" t="e">
        <f t="shared" si="3225"/>
        <v>#REF!</v>
      </c>
      <c r="BV968" s="94" t="e">
        <f t="shared" si="3225"/>
        <v>#REF!</v>
      </c>
      <c r="BW968" s="94" t="e">
        <f t="shared" si="3225"/>
        <v>#REF!</v>
      </c>
      <c r="BX968" s="94" t="e">
        <f t="shared" si="3225"/>
        <v>#REF!</v>
      </c>
      <c r="BY968" s="79"/>
      <c r="BZ968" s="80"/>
      <c r="CA968" s="85" t="e">
        <f>BZ968/BZ950</f>
        <v>#REF!</v>
      </c>
      <c r="CB968" s="60"/>
      <c r="CC968" s="94" t="e">
        <f t="shared" ref="CC968:CN968" si="3226">(CC950*$G968*--(AND($BF968=0,$BG968=0))+$BF968+CC950*$BG968)*--(CC$3&gt;=$BH968)*((1+$BJ968)*--(CC$3&gt;=$BH968))</f>
        <v>#REF!</v>
      </c>
      <c r="CD968" s="94" t="e">
        <f t="shared" si="3226"/>
        <v>#REF!</v>
      </c>
      <c r="CE968" s="94" t="e">
        <f t="shared" si="3226"/>
        <v>#REF!</v>
      </c>
      <c r="CF968" s="94" t="e">
        <f t="shared" si="3226"/>
        <v>#REF!</v>
      </c>
      <c r="CG968" s="94" t="e">
        <f t="shared" si="3226"/>
        <v>#REF!</v>
      </c>
      <c r="CH968" s="94" t="e">
        <f t="shared" si="3226"/>
        <v>#REF!</v>
      </c>
      <c r="CI968" s="94" t="e">
        <f t="shared" si="3226"/>
        <v>#REF!</v>
      </c>
      <c r="CJ968" s="94" t="e">
        <f t="shared" si="3226"/>
        <v>#REF!</v>
      </c>
      <c r="CK968" s="94" t="e">
        <f t="shared" si="3226"/>
        <v>#REF!</v>
      </c>
      <c r="CL968" s="94" t="e">
        <f t="shared" si="3226"/>
        <v>#REF!</v>
      </c>
      <c r="CM968" s="94" t="e">
        <f t="shared" si="3226"/>
        <v>#REF!</v>
      </c>
      <c r="CN968" s="94" t="e">
        <f t="shared" si="3226"/>
        <v>#REF!</v>
      </c>
      <c r="CO968" s="79"/>
      <c r="CP968" s="80"/>
      <c r="CQ968" s="85" t="e">
        <f>CP968/CP950</f>
        <v>#REF!</v>
      </c>
    </row>
    <row r="969" spans="1:95" ht="10.5" customHeight="1" outlineLevel="2" x14ac:dyDescent="0.25">
      <c r="A969" s="70" t="str">
        <f t="shared" si="3142"/>
        <v>DespesaGráfica</v>
      </c>
      <c r="B969" s="114" t="s">
        <v>53</v>
      </c>
      <c r="C969" s="78" t="s">
        <v>260</v>
      </c>
      <c r="D969" s="79" t="s">
        <v>260</v>
      </c>
      <c r="E969" s="79" t="e">
        <f>D948</f>
        <v>#REF!</v>
      </c>
      <c r="F969" s="79"/>
      <c r="G969" s="85">
        <v>0</v>
      </c>
      <c r="H969" s="79"/>
      <c r="I969" s="94">
        <v>0</v>
      </c>
      <c r="J969" s="94">
        <v>0</v>
      </c>
      <c r="K969" s="94">
        <v>0</v>
      </c>
      <c r="L969" s="94">
        <v>0</v>
      </c>
      <c r="M969" s="94">
        <v>0</v>
      </c>
      <c r="N969" s="94">
        <v>0</v>
      </c>
      <c r="O969" s="94">
        <v>0</v>
      </c>
      <c r="P969" s="94">
        <v>0</v>
      </c>
      <c r="Q969" s="94">
        <v>0</v>
      </c>
      <c r="R969" s="94">
        <v>0</v>
      </c>
      <c r="S969" s="94">
        <v>0</v>
      </c>
      <c r="T969" s="94">
        <v>0</v>
      </c>
      <c r="U969" s="79"/>
      <c r="V969" s="80"/>
      <c r="W969" s="85" t="e">
        <f>V969/V950</f>
        <v>#REF!</v>
      </c>
      <c r="X969" s="60"/>
      <c r="Y969" s="94" t="e">
        <f t="shared" ref="Y969:AJ969" si="3227">(Y950*$G969*--(AND($BF969=0,$BG969=0))+$BF969+Y950*$BG969)*--(Y$3&gt;=$BH969)*((1+$BJ969)*--(Y$3&gt;=$BH969))</f>
        <v>#REF!</v>
      </c>
      <c r="Z969" s="94" t="e">
        <f t="shared" si="3227"/>
        <v>#REF!</v>
      </c>
      <c r="AA969" s="94" t="e">
        <f t="shared" si="3227"/>
        <v>#REF!</v>
      </c>
      <c r="AB969" s="94" t="e">
        <f t="shared" si="3227"/>
        <v>#REF!</v>
      </c>
      <c r="AC969" s="94" t="e">
        <f t="shared" si="3227"/>
        <v>#REF!</v>
      </c>
      <c r="AD969" s="94" t="e">
        <f t="shared" si="3227"/>
        <v>#REF!</v>
      </c>
      <c r="AE969" s="94" t="e">
        <f t="shared" si="3227"/>
        <v>#REF!</v>
      </c>
      <c r="AF969" s="94" t="e">
        <f t="shared" si="3227"/>
        <v>#REF!</v>
      </c>
      <c r="AG969" s="94" t="e">
        <f t="shared" si="3227"/>
        <v>#REF!</v>
      </c>
      <c r="AH969" s="94" t="e">
        <f t="shared" si="3227"/>
        <v>#REF!</v>
      </c>
      <c r="AI969" s="94" t="e">
        <f t="shared" si="3227"/>
        <v>#REF!</v>
      </c>
      <c r="AJ969" s="94" t="e">
        <f t="shared" si="3227"/>
        <v>#REF!</v>
      </c>
      <c r="AK969" s="79"/>
      <c r="AL969" s="80"/>
      <c r="AM969" s="85" t="e">
        <f>AL969/AL950</f>
        <v>#REF!</v>
      </c>
      <c r="AN969" s="60" t="e">
        <f>D948&amp;D969</f>
        <v>#REF!</v>
      </c>
      <c r="AO969" s="94" t="e">
        <f t="shared" ref="AO969:AZ969" si="3228">(AO950*$G969*--(AND($BF969=0,$BG969=0))+$BF969+AO950*$BG969)*--(AO$3&gt;=$BH969)*((1+$BJ969)*--(AO$3&gt;=$BH969))</f>
        <v>#REF!</v>
      </c>
      <c r="AP969" s="94" t="e">
        <f t="shared" si="3228"/>
        <v>#REF!</v>
      </c>
      <c r="AQ969" s="94" t="e">
        <f t="shared" si="3228"/>
        <v>#REF!</v>
      </c>
      <c r="AR969" s="94" t="e">
        <f t="shared" si="3228"/>
        <v>#REF!</v>
      </c>
      <c r="AS969" s="94" t="e">
        <f t="shared" si="3228"/>
        <v>#REF!</v>
      </c>
      <c r="AT969" s="94" t="e">
        <f t="shared" si="3228"/>
        <v>#REF!</v>
      </c>
      <c r="AU969" s="94" t="e">
        <f t="shared" si="3228"/>
        <v>#REF!</v>
      </c>
      <c r="AV969" s="94" t="e">
        <f t="shared" si="3228"/>
        <v>#REF!</v>
      </c>
      <c r="AW969" s="94" t="e">
        <f t="shared" si="3228"/>
        <v>#REF!</v>
      </c>
      <c r="AX969" s="94" t="e">
        <f t="shared" si="3228"/>
        <v>#REF!</v>
      </c>
      <c r="AY969" s="94" t="e">
        <f t="shared" si="3228"/>
        <v>#REF!</v>
      </c>
      <c r="AZ969" s="94" t="e">
        <f t="shared" si="3228"/>
        <v>#REF!</v>
      </c>
      <c r="BA969" s="79"/>
      <c r="BB969" s="80"/>
      <c r="BC969" s="85" t="e">
        <f>BB969/BB950</f>
        <v>#REF!</v>
      </c>
      <c r="BD969" s="60"/>
      <c r="BE969" s="94">
        <f t="shared" si="3219"/>
        <v>0</v>
      </c>
      <c r="BF969" s="115">
        <f t="shared" si="3219"/>
        <v>-300</v>
      </c>
      <c r="BG969" s="112">
        <f t="shared" si="3219"/>
        <v>0</v>
      </c>
      <c r="BH969" s="111" t="e">
        <f>BH950</f>
        <v>#REF!</v>
      </c>
      <c r="BI969" s="111">
        <f t="shared" si="3220"/>
        <v>0</v>
      </c>
      <c r="BJ969" s="112">
        <f t="shared" si="3220"/>
        <v>0</v>
      </c>
      <c r="BK969" s="111">
        <f t="shared" si="3220"/>
        <v>0</v>
      </c>
      <c r="BL969" s="60"/>
      <c r="BM969" s="94" t="e">
        <f t="shared" ref="BM969:BX969" si="3229">(BM950*$G969*--(AND($BF969=0,$BG969=0))+$BF969+BM950*$BG969)*--(BM$3&gt;=$BH969)*((1+$BJ969)*--(BM$3&gt;=$BH969))</f>
        <v>#REF!</v>
      </c>
      <c r="BN969" s="94" t="e">
        <f t="shared" si="3229"/>
        <v>#REF!</v>
      </c>
      <c r="BO969" s="94" t="e">
        <f t="shared" si="3229"/>
        <v>#REF!</v>
      </c>
      <c r="BP969" s="94" t="e">
        <f t="shared" si="3229"/>
        <v>#REF!</v>
      </c>
      <c r="BQ969" s="94" t="e">
        <f t="shared" si="3229"/>
        <v>#REF!</v>
      </c>
      <c r="BR969" s="94" t="e">
        <f t="shared" si="3229"/>
        <v>#REF!</v>
      </c>
      <c r="BS969" s="94" t="e">
        <f t="shared" si="3229"/>
        <v>#REF!</v>
      </c>
      <c r="BT969" s="94" t="e">
        <f t="shared" si="3229"/>
        <v>#REF!</v>
      </c>
      <c r="BU969" s="94" t="e">
        <f t="shared" si="3229"/>
        <v>#REF!</v>
      </c>
      <c r="BV969" s="94" t="e">
        <f t="shared" si="3229"/>
        <v>#REF!</v>
      </c>
      <c r="BW969" s="94" t="e">
        <f t="shared" si="3229"/>
        <v>#REF!</v>
      </c>
      <c r="BX969" s="94" t="e">
        <f t="shared" si="3229"/>
        <v>#REF!</v>
      </c>
      <c r="BY969" s="79"/>
      <c r="BZ969" s="80"/>
      <c r="CA969" s="85" t="e">
        <f>BZ969/BZ950</f>
        <v>#REF!</v>
      </c>
      <c r="CB969" s="60"/>
      <c r="CC969" s="94" t="e">
        <f t="shared" ref="CC969:CN969" si="3230">(CC950*$G969*--(AND($BF969=0,$BG969=0))+$BF969+CC950*$BG969)*--(CC$3&gt;=$BH969)*((1+$BJ969)*--(CC$3&gt;=$BH969))</f>
        <v>#REF!</v>
      </c>
      <c r="CD969" s="94" t="e">
        <f t="shared" si="3230"/>
        <v>#REF!</v>
      </c>
      <c r="CE969" s="94" t="e">
        <f t="shared" si="3230"/>
        <v>#REF!</v>
      </c>
      <c r="CF969" s="94" t="e">
        <f t="shared" si="3230"/>
        <v>#REF!</v>
      </c>
      <c r="CG969" s="94" t="e">
        <f t="shared" si="3230"/>
        <v>#REF!</v>
      </c>
      <c r="CH969" s="94" t="e">
        <f t="shared" si="3230"/>
        <v>#REF!</v>
      </c>
      <c r="CI969" s="94" t="e">
        <f t="shared" si="3230"/>
        <v>#REF!</v>
      </c>
      <c r="CJ969" s="94" t="e">
        <f t="shared" si="3230"/>
        <v>#REF!</v>
      </c>
      <c r="CK969" s="94" t="e">
        <f t="shared" si="3230"/>
        <v>#REF!</v>
      </c>
      <c r="CL969" s="94" t="e">
        <f t="shared" si="3230"/>
        <v>#REF!</v>
      </c>
      <c r="CM969" s="94" t="e">
        <f t="shared" si="3230"/>
        <v>#REF!</v>
      </c>
      <c r="CN969" s="94" t="e">
        <f t="shared" si="3230"/>
        <v>#REF!</v>
      </c>
      <c r="CO969" s="79"/>
      <c r="CP969" s="80"/>
      <c r="CQ969" s="85" t="e">
        <f>CP969/CP950</f>
        <v>#REF!</v>
      </c>
    </row>
    <row r="970" spans="1:95" ht="10.5" customHeight="1" outlineLevel="2" x14ac:dyDescent="0.25">
      <c r="A970" s="70" t="str">
        <f t="shared" si="3142"/>
        <v>DespesaTáxi/motoboy</v>
      </c>
      <c r="B970" s="114" t="s">
        <v>53</v>
      </c>
      <c r="C970" s="78" t="s">
        <v>261</v>
      </c>
      <c r="D970" s="79" t="s">
        <v>262</v>
      </c>
      <c r="E970" s="79" t="e">
        <f>D948</f>
        <v>#REF!</v>
      </c>
      <c r="F970" s="79"/>
      <c r="G970" s="85">
        <v>0</v>
      </c>
      <c r="H970" s="79"/>
      <c r="I970" s="94">
        <v>0</v>
      </c>
      <c r="J970" s="94">
        <v>0</v>
      </c>
      <c r="K970" s="94">
        <v>0</v>
      </c>
      <c r="L970" s="94">
        <v>0</v>
      </c>
      <c r="M970" s="94">
        <v>0</v>
      </c>
      <c r="N970" s="94">
        <v>0</v>
      </c>
      <c r="O970" s="94">
        <v>0</v>
      </c>
      <c r="P970" s="94">
        <v>0</v>
      </c>
      <c r="Q970" s="94">
        <v>0</v>
      </c>
      <c r="R970" s="94">
        <v>0</v>
      </c>
      <c r="S970" s="94">
        <v>0</v>
      </c>
      <c r="T970" s="94">
        <v>0</v>
      </c>
      <c r="U970" s="79"/>
      <c r="V970" s="80"/>
      <c r="W970" s="85" t="e">
        <f>V970/V950</f>
        <v>#REF!</v>
      </c>
      <c r="X970" s="60"/>
      <c r="Y970" s="94" t="e">
        <f t="shared" ref="Y970:AJ970" si="3231">(Y950*$G970*--(AND($BF970=0,$BG970=0))+$BF970+Y950*$BG970)*--(Y$3&gt;=$BH970)*((1+$BJ970)*--(Y$3&gt;=$BH970))</f>
        <v>#REF!</v>
      </c>
      <c r="Z970" s="94" t="e">
        <f t="shared" si="3231"/>
        <v>#REF!</v>
      </c>
      <c r="AA970" s="94" t="e">
        <f t="shared" si="3231"/>
        <v>#REF!</v>
      </c>
      <c r="AB970" s="94" t="e">
        <f t="shared" si="3231"/>
        <v>#REF!</v>
      </c>
      <c r="AC970" s="94" t="e">
        <f t="shared" si="3231"/>
        <v>#REF!</v>
      </c>
      <c r="AD970" s="94" t="e">
        <f t="shared" si="3231"/>
        <v>#REF!</v>
      </c>
      <c r="AE970" s="94" t="e">
        <f t="shared" si="3231"/>
        <v>#REF!</v>
      </c>
      <c r="AF970" s="94" t="e">
        <f t="shared" si="3231"/>
        <v>#REF!</v>
      </c>
      <c r="AG970" s="94" t="e">
        <f t="shared" si="3231"/>
        <v>#REF!</v>
      </c>
      <c r="AH970" s="94" t="e">
        <f t="shared" si="3231"/>
        <v>#REF!</v>
      </c>
      <c r="AI970" s="94" t="e">
        <f t="shared" si="3231"/>
        <v>#REF!</v>
      </c>
      <c r="AJ970" s="94" t="e">
        <f t="shared" si="3231"/>
        <v>#REF!</v>
      </c>
      <c r="AK970" s="79"/>
      <c r="AL970" s="80"/>
      <c r="AM970" s="85" t="e">
        <f>AL970/AL950</f>
        <v>#REF!</v>
      </c>
      <c r="AN970" s="60" t="e">
        <f>D948&amp;D970</f>
        <v>#REF!</v>
      </c>
      <c r="AO970" s="94" t="e">
        <f t="shared" ref="AO970:AZ970" si="3232">(AO950*$G970*--(AND($BF970=0,$BG970=0))+$BF970+AO950*$BG970)*--(AO$3&gt;=$BH970)*((1+$BJ970)*--(AO$3&gt;=$BH970))</f>
        <v>#REF!</v>
      </c>
      <c r="AP970" s="94" t="e">
        <f t="shared" si="3232"/>
        <v>#REF!</v>
      </c>
      <c r="AQ970" s="94" t="e">
        <f t="shared" si="3232"/>
        <v>#REF!</v>
      </c>
      <c r="AR970" s="94" t="e">
        <f t="shared" si="3232"/>
        <v>#REF!</v>
      </c>
      <c r="AS970" s="94" t="e">
        <f t="shared" si="3232"/>
        <v>#REF!</v>
      </c>
      <c r="AT970" s="94" t="e">
        <f t="shared" si="3232"/>
        <v>#REF!</v>
      </c>
      <c r="AU970" s="94" t="e">
        <f t="shared" si="3232"/>
        <v>#REF!</v>
      </c>
      <c r="AV970" s="94" t="e">
        <f t="shared" si="3232"/>
        <v>#REF!</v>
      </c>
      <c r="AW970" s="94" t="e">
        <f t="shared" si="3232"/>
        <v>#REF!</v>
      </c>
      <c r="AX970" s="94" t="e">
        <f t="shared" si="3232"/>
        <v>#REF!</v>
      </c>
      <c r="AY970" s="94" t="e">
        <f t="shared" si="3232"/>
        <v>#REF!</v>
      </c>
      <c r="AZ970" s="94" t="e">
        <f t="shared" si="3232"/>
        <v>#REF!</v>
      </c>
      <c r="BA970" s="79"/>
      <c r="BB970" s="80"/>
      <c r="BC970" s="85" t="e">
        <f>BB970/BB950</f>
        <v>#REF!</v>
      </c>
      <c r="BD970" s="60"/>
      <c r="BE970" s="94">
        <f t="shared" si="3219"/>
        <v>0</v>
      </c>
      <c r="BF970" s="115">
        <f t="shared" si="3219"/>
        <v>0</v>
      </c>
      <c r="BG970" s="112">
        <f t="shared" si="3219"/>
        <v>0</v>
      </c>
      <c r="BH970" s="111" t="e">
        <f>BH950</f>
        <v>#REF!</v>
      </c>
      <c r="BI970" s="111">
        <f t="shared" si="3220"/>
        <v>0</v>
      </c>
      <c r="BJ970" s="112">
        <f t="shared" si="3220"/>
        <v>0</v>
      </c>
      <c r="BK970" s="111">
        <f t="shared" si="3220"/>
        <v>0</v>
      </c>
      <c r="BL970" s="60"/>
      <c r="BM970" s="94" t="e">
        <f t="shared" ref="BM970:BX970" si="3233">(BM950*$G970*--(AND($BF970=0,$BG970=0))+$BF970+BM950*$BG970)*--(BM$3&gt;=$BH970)*((1+$BJ970)*--(BM$3&gt;=$BH970))</f>
        <v>#REF!</v>
      </c>
      <c r="BN970" s="94" t="e">
        <f t="shared" si="3233"/>
        <v>#REF!</v>
      </c>
      <c r="BO970" s="94" t="e">
        <f t="shared" si="3233"/>
        <v>#REF!</v>
      </c>
      <c r="BP970" s="94" t="e">
        <f t="shared" si="3233"/>
        <v>#REF!</v>
      </c>
      <c r="BQ970" s="94" t="e">
        <f t="shared" si="3233"/>
        <v>#REF!</v>
      </c>
      <c r="BR970" s="94" t="e">
        <f t="shared" si="3233"/>
        <v>#REF!</v>
      </c>
      <c r="BS970" s="94" t="e">
        <f t="shared" si="3233"/>
        <v>#REF!</v>
      </c>
      <c r="BT970" s="94" t="e">
        <f t="shared" si="3233"/>
        <v>#REF!</v>
      </c>
      <c r="BU970" s="94" t="e">
        <f t="shared" si="3233"/>
        <v>#REF!</v>
      </c>
      <c r="BV970" s="94" t="e">
        <f t="shared" si="3233"/>
        <v>#REF!</v>
      </c>
      <c r="BW970" s="94" t="e">
        <f t="shared" si="3233"/>
        <v>#REF!</v>
      </c>
      <c r="BX970" s="94" t="e">
        <f t="shared" si="3233"/>
        <v>#REF!</v>
      </c>
      <c r="BY970" s="79"/>
      <c r="BZ970" s="80"/>
      <c r="CA970" s="85" t="e">
        <f>BZ970/BZ950</f>
        <v>#REF!</v>
      </c>
      <c r="CB970" s="60"/>
      <c r="CC970" s="94" t="e">
        <f t="shared" ref="CC970:CN970" si="3234">(CC950*$G970*--(AND($BF970=0,$BG970=0))+$BF970+CC950*$BG970)*--(CC$3&gt;=$BH970)*((1+$BJ970)*--(CC$3&gt;=$BH970))</f>
        <v>#REF!</v>
      </c>
      <c r="CD970" s="94" t="e">
        <f t="shared" si="3234"/>
        <v>#REF!</v>
      </c>
      <c r="CE970" s="94" t="e">
        <f t="shared" si="3234"/>
        <v>#REF!</v>
      </c>
      <c r="CF970" s="94" t="e">
        <f t="shared" si="3234"/>
        <v>#REF!</v>
      </c>
      <c r="CG970" s="94" t="e">
        <f t="shared" si="3234"/>
        <v>#REF!</v>
      </c>
      <c r="CH970" s="94" t="e">
        <f t="shared" si="3234"/>
        <v>#REF!</v>
      </c>
      <c r="CI970" s="94" t="e">
        <f t="shared" si="3234"/>
        <v>#REF!</v>
      </c>
      <c r="CJ970" s="94" t="e">
        <f t="shared" si="3234"/>
        <v>#REF!</v>
      </c>
      <c r="CK970" s="94" t="e">
        <f t="shared" si="3234"/>
        <v>#REF!</v>
      </c>
      <c r="CL970" s="94" t="e">
        <f t="shared" si="3234"/>
        <v>#REF!</v>
      </c>
      <c r="CM970" s="94" t="e">
        <f t="shared" si="3234"/>
        <v>#REF!</v>
      </c>
      <c r="CN970" s="94" t="e">
        <f t="shared" si="3234"/>
        <v>#REF!</v>
      </c>
      <c r="CO970" s="79"/>
      <c r="CP970" s="80"/>
      <c r="CQ970" s="85" t="e">
        <f>CP970/CP950</f>
        <v>#REF!</v>
      </c>
    </row>
    <row r="971" spans="1:95" ht="10.5" customHeight="1" outlineLevel="2" x14ac:dyDescent="0.25">
      <c r="A971" s="70" t="str">
        <f t="shared" si="3142"/>
        <v>DespesaDespesas Gerais Loja</v>
      </c>
      <c r="B971" s="114" t="s">
        <v>53</v>
      </c>
      <c r="C971" s="78" t="s">
        <v>263</v>
      </c>
      <c r="D971" s="79" t="s">
        <v>264</v>
      </c>
      <c r="E971" s="79" t="e">
        <f>D948</f>
        <v>#REF!</v>
      </c>
      <c r="F971" s="79"/>
      <c r="G971" s="85">
        <v>0</v>
      </c>
      <c r="H971" s="79"/>
      <c r="I971" s="94">
        <v>0</v>
      </c>
      <c r="J971" s="94">
        <v>0</v>
      </c>
      <c r="K971" s="94">
        <v>0</v>
      </c>
      <c r="L971" s="94">
        <v>0</v>
      </c>
      <c r="M971" s="94">
        <v>0</v>
      </c>
      <c r="N971" s="94">
        <v>0</v>
      </c>
      <c r="O971" s="94">
        <v>0</v>
      </c>
      <c r="P971" s="94">
        <v>0</v>
      </c>
      <c r="Q971" s="94">
        <v>0</v>
      </c>
      <c r="R971" s="94">
        <v>0</v>
      </c>
      <c r="S971" s="94">
        <v>0</v>
      </c>
      <c r="T971" s="94">
        <v>0</v>
      </c>
      <c r="U971" s="79"/>
      <c r="V971" s="80"/>
      <c r="W971" s="85" t="e">
        <f>V971/V950</f>
        <v>#REF!</v>
      </c>
      <c r="X971" s="60"/>
      <c r="Y971" s="94" t="e">
        <f t="shared" ref="Y971:AJ971" si="3235">(Y950*$G971*--(AND($BF971=0,$BG971=0))+$BF971+Y950*$BG971)*--(Y$3&gt;=$BH971)*((1+$BJ971)*--(Y$3&gt;=$BH971))</f>
        <v>#REF!</v>
      </c>
      <c r="Z971" s="94" t="e">
        <f t="shared" si="3235"/>
        <v>#REF!</v>
      </c>
      <c r="AA971" s="94" t="e">
        <f t="shared" si="3235"/>
        <v>#REF!</v>
      </c>
      <c r="AB971" s="94" t="e">
        <f t="shared" si="3235"/>
        <v>#REF!</v>
      </c>
      <c r="AC971" s="94" t="e">
        <f t="shared" si="3235"/>
        <v>#REF!</v>
      </c>
      <c r="AD971" s="94" t="e">
        <f t="shared" si="3235"/>
        <v>#REF!</v>
      </c>
      <c r="AE971" s="94" t="e">
        <f t="shared" si="3235"/>
        <v>#REF!</v>
      </c>
      <c r="AF971" s="94" t="e">
        <f t="shared" si="3235"/>
        <v>#REF!</v>
      </c>
      <c r="AG971" s="94" t="e">
        <f t="shared" si="3235"/>
        <v>#REF!</v>
      </c>
      <c r="AH971" s="94" t="e">
        <f t="shared" si="3235"/>
        <v>#REF!</v>
      </c>
      <c r="AI971" s="94" t="e">
        <f t="shared" si="3235"/>
        <v>#REF!</v>
      </c>
      <c r="AJ971" s="94" t="e">
        <f t="shared" si="3235"/>
        <v>#REF!</v>
      </c>
      <c r="AK971" s="79"/>
      <c r="AL971" s="80"/>
      <c r="AM971" s="85" t="e">
        <f>AL971/AL950</f>
        <v>#REF!</v>
      </c>
      <c r="AN971" s="60" t="e">
        <f>D948&amp;D971</f>
        <v>#REF!</v>
      </c>
      <c r="AO971" s="94" t="e">
        <f t="shared" ref="AO971:AZ971" si="3236">(AO950*$G971*--(AND($BF971=0,$BG971=0))+$BF971+AO950*$BG971)*--(AO$3&gt;=$BH971)*((1+$BJ971)*--(AO$3&gt;=$BH971))</f>
        <v>#REF!</v>
      </c>
      <c r="AP971" s="94" t="e">
        <f t="shared" si="3236"/>
        <v>#REF!</v>
      </c>
      <c r="AQ971" s="94" t="e">
        <f t="shared" si="3236"/>
        <v>#REF!</v>
      </c>
      <c r="AR971" s="94" t="e">
        <f t="shared" si="3236"/>
        <v>#REF!</v>
      </c>
      <c r="AS971" s="94" t="e">
        <f t="shared" si="3236"/>
        <v>#REF!</v>
      </c>
      <c r="AT971" s="94" t="e">
        <f t="shared" si="3236"/>
        <v>#REF!</v>
      </c>
      <c r="AU971" s="94" t="e">
        <f t="shared" si="3236"/>
        <v>#REF!</v>
      </c>
      <c r="AV971" s="94" t="e">
        <f t="shared" si="3236"/>
        <v>#REF!</v>
      </c>
      <c r="AW971" s="94" t="e">
        <f t="shared" si="3236"/>
        <v>#REF!</v>
      </c>
      <c r="AX971" s="94" t="e">
        <f t="shared" si="3236"/>
        <v>#REF!</v>
      </c>
      <c r="AY971" s="94" t="e">
        <f t="shared" si="3236"/>
        <v>#REF!</v>
      </c>
      <c r="AZ971" s="94" t="e">
        <f t="shared" si="3236"/>
        <v>#REF!</v>
      </c>
      <c r="BA971" s="79"/>
      <c r="BB971" s="80"/>
      <c r="BC971" s="85" t="e">
        <f>BB971/BB950</f>
        <v>#REF!</v>
      </c>
      <c r="BD971" s="60"/>
      <c r="BE971" s="94">
        <f t="shared" si="3219"/>
        <v>0</v>
      </c>
      <c r="BF971" s="115">
        <f t="shared" si="3219"/>
        <v>-500</v>
      </c>
      <c r="BG971" s="112">
        <f t="shared" si="3219"/>
        <v>0</v>
      </c>
      <c r="BH971" s="111" t="e">
        <f>BH950</f>
        <v>#REF!</v>
      </c>
      <c r="BI971" s="111">
        <f t="shared" si="3220"/>
        <v>0</v>
      </c>
      <c r="BJ971" s="112">
        <f t="shared" si="3220"/>
        <v>0</v>
      </c>
      <c r="BK971" s="111">
        <f t="shared" si="3220"/>
        <v>0</v>
      </c>
      <c r="BL971" s="60"/>
      <c r="BM971" s="94" t="e">
        <f t="shared" ref="BM971:BX971" si="3237">(BM950*$G971*--(AND($BF971=0,$BG971=0))+$BF971+BM950*$BG971)*--(BM$3&gt;=$BH971)*((1+$BJ971)*--(BM$3&gt;=$BH971))</f>
        <v>#REF!</v>
      </c>
      <c r="BN971" s="94" t="e">
        <f t="shared" si="3237"/>
        <v>#REF!</v>
      </c>
      <c r="BO971" s="94" t="e">
        <f t="shared" si="3237"/>
        <v>#REF!</v>
      </c>
      <c r="BP971" s="94" t="e">
        <f t="shared" si="3237"/>
        <v>#REF!</v>
      </c>
      <c r="BQ971" s="94" t="e">
        <f t="shared" si="3237"/>
        <v>#REF!</v>
      </c>
      <c r="BR971" s="94" t="e">
        <f t="shared" si="3237"/>
        <v>#REF!</v>
      </c>
      <c r="BS971" s="94" t="e">
        <f t="shared" si="3237"/>
        <v>#REF!</v>
      </c>
      <c r="BT971" s="94" t="e">
        <f t="shared" si="3237"/>
        <v>#REF!</v>
      </c>
      <c r="BU971" s="94" t="e">
        <f t="shared" si="3237"/>
        <v>#REF!</v>
      </c>
      <c r="BV971" s="94" t="e">
        <f t="shared" si="3237"/>
        <v>#REF!</v>
      </c>
      <c r="BW971" s="94" t="e">
        <f t="shared" si="3237"/>
        <v>#REF!</v>
      </c>
      <c r="BX971" s="94" t="e">
        <f t="shared" si="3237"/>
        <v>#REF!</v>
      </c>
      <c r="BY971" s="79"/>
      <c r="BZ971" s="80"/>
      <c r="CA971" s="85" t="e">
        <f>BZ971/BZ950</f>
        <v>#REF!</v>
      </c>
      <c r="CB971" s="60"/>
      <c r="CC971" s="94" t="e">
        <f t="shared" ref="CC971:CN971" si="3238">(CC950*$G971*--(AND($BF971=0,$BG971=0))+$BF971+CC950*$BG971)*--(CC$3&gt;=$BH971)*((1+$BJ971)*--(CC$3&gt;=$BH971))</f>
        <v>#REF!</v>
      </c>
      <c r="CD971" s="94" t="e">
        <f t="shared" si="3238"/>
        <v>#REF!</v>
      </c>
      <c r="CE971" s="94" t="e">
        <f t="shared" si="3238"/>
        <v>#REF!</v>
      </c>
      <c r="CF971" s="94" t="e">
        <f t="shared" si="3238"/>
        <v>#REF!</v>
      </c>
      <c r="CG971" s="94" t="e">
        <f t="shared" si="3238"/>
        <v>#REF!</v>
      </c>
      <c r="CH971" s="94" t="e">
        <f t="shared" si="3238"/>
        <v>#REF!</v>
      </c>
      <c r="CI971" s="94" t="e">
        <f t="shared" si="3238"/>
        <v>#REF!</v>
      </c>
      <c r="CJ971" s="94" t="e">
        <f t="shared" si="3238"/>
        <v>#REF!</v>
      </c>
      <c r="CK971" s="94" t="e">
        <f t="shared" si="3238"/>
        <v>#REF!</v>
      </c>
      <c r="CL971" s="94" t="e">
        <f t="shared" si="3238"/>
        <v>#REF!</v>
      </c>
      <c r="CM971" s="94" t="e">
        <f t="shared" si="3238"/>
        <v>#REF!</v>
      </c>
      <c r="CN971" s="94" t="e">
        <f t="shared" si="3238"/>
        <v>#REF!</v>
      </c>
      <c r="CO971" s="79"/>
      <c r="CP971" s="80"/>
      <c r="CQ971" s="85" t="e">
        <f>CP971/CP950</f>
        <v>#REF!</v>
      </c>
    </row>
    <row r="972" spans="1:95" ht="10.5" customHeight="1" outlineLevel="1" x14ac:dyDescent="0.25">
      <c r="A972" s="70" t="str">
        <f t="shared" si="3142"/>
        <v>DespesaTaxas comerciais</v>
      </c>
      <c r="B972" s="70" t="s">
        <v>53</v>
      </c>
      <c r="C972" s="70"/>
      <c r="D972" s="60" t="s">
        <v>70</v>
      </c>
      <c r="E972" s="60" t="e">
        <f>D948</f>
        <v>#REF!</v>
      </c>
      <c r="F972" s="60"/>
      <c r="G972" s="62"/>
      <c r="H972" s="60"/>
      <c r="I972" s="67">
        <v>0</v>
      </c>
      <c r="J972" s="67">
        <v>0</v>
      </c>
      <c r="K972" s="67">
        <v>0</v>
      </c>
      <c r="L972" s="67">
        <v>0</v>
      </c>
      <c r="M972" s="67">
        <v>0</v>
      </c>
      <c r="N972" s="67">
        <v>0</v>
      </c>
      <c r="O972" s="67">
        <v>0</v>
      </c>
      <c r="P972" s="67">
        <v>0</v>
      </c>
      <c r="Q972" s="67">
        <v>0</v>
      </c>
      <c r="R972" s="67">
        <v>0</v>
      </c>
      <c r="S972" s="67">
        <v>0</v>
      </c>
      <c r="T972" s="67">
        <v>0</v>
      </c>
      <c r="U972" s="60"/>
      <c r="V972" s="87">
        <f t="shared" ref="V972:V1003" si="3239">SUM(I972:T972)</f>
        <v>0</v>
      </c>
      <c r="W972" s="62" t="e">
        <f>V972/V950</f>
        <v>#REF!</v>
      </c>
      <c r="X972" s="60"/>
      <c r="Y972" s="67" t="e">
        <f t="shared" ref="Y972:AJ972" si="3240">SUM(Y973:Y974)</f>
        <v>#REF!</v>
      </c>
      <c r="Z972" s="67" t="e">
        <f t="shared" si="3240"/>
        <v>#REF!</v>
      </c>
      <c r="AA972" s="67" t="e">
        <f t="shared" si="3240"/>
        <v>#REF!</v>
      </c>
      <c r="AB972" s="67" t="e">
        <f t="shared" si="3240"/>
        <v>#REF!</v>
      </c>
      <c r="AC972" s="67" t="e">
        <f t="shared" si="3240"/>
        <v>#REF!</v>
      </c>
      <c r="AD972" s="67" t="e">
        <f t="shared" si="3240"/>
        <v>#REF!</v>
      </c>
      <c r="AE972" s="67" t="e">
        <f t="shared" si="3240"/>
        <v>#REF!</v>
      </c>
      <c r="AF972" s="67" t="e">
        <f t="shared" si="3240"/>
        <v>#REF!</v>
      </c>
      <c r="AG972" s="67" t="e">
        <f t="shared" si="3240"/>
        <v>#REF!</v>
      </c>
      <c r="AH972" s="67" t="e">
        <f t="shared" si="3240"/>
        <v>#REF!</v>
      </c>
      <c r="AI972" s="67" t="e">
        <f t="shared" si="3240"/>
        <v>#REF!</v>
      </c>
      <c r="AJ972" s="67" t="e">
        <f t="shared" si="3240"/>
        <v>#REF!</v>
      </c>
      <c r="AK972" s="60"/>
      <c r="AL972" s="87" t="e">
        <f t="shared" ref="AL972:AL1003" si="3241">SUM(Y972:AJ972)</f>
        <v>#REF!</v>
      </c>
      <c r="AM972" s="62" t="e">
        <f>AL972/AL950</f>
        <v>#REF!</v>
      </c>
      <c r="AN972" s="60" t="e">
        <f>D948&amp;D972</f>
        <v>#REF!</v>
      </c>
      <c r="AO972" s="67" t="e">
        <f t="shared" ref="AO972:AZ972" si="3242">SUM(AO973:AO974)</f>
        <v>#REF!</v>
      </c>
      <c r="AP972" s="67" t="e">
        <f t="shared" si="3242"/>
        <v>#REF!</v>
      </c>
      <c r="AQ972" s="67" t="e">
        <f t="shared" si="3242"/>
        <v>#REF!</v>
      </c>
      <c r="AR972" s="67" t="e">
        <f t="shared" si="3242"/>
        <v>#REF!</v>
      </c>
      <c r="AS972" s="67" t="e">
        <f t="shared" si="3242"/>
        <v>#REF!</v>
      </c>
      <c r="AT972" s="67" t="e">
        <f t="shared" si="3242"/>
        <v>#REF!</v>
      </c>
      <c r="AU972" s="67" t="e">
        <f t="shared" si="3242"/>
        <v>#REF!</v>
      </c>
      <c r="AV972" s="67" t="e">
        <f t="shared" si="3242"/>
        <v>#REF!</v>
      </c>
      <c r="AW972" s="67" t="e">
        <f t="shared" si="3242"/>
        <v>#REF!</v>
      </c>
      <c r="AX972" s="67" t="e">
        <f t="shared" si="3242"/>
        <v>#REF!</v>
      </c>
      <c r="AY972" s="67" t="e">
        <f t="shared" si="3242"/>
        <v>#REF!</v>
      </c>
      <c r="AZ972" s="67" t="e">
        <f t="shared" si="3242"/>
        <v>#REF!</v>
      </c>
      <c r="BA972" s="60"/>
      <c r="BB972" s="87" t="e">
        <f t="shared" ref="BB972:BB1003" si="3243">SUM(AO972:AZ972)</f>
        <v>#REF!</v>
      </c>
      <c r="BC972" s="62" t="e">
        <f>BB972/BB950</f>
        <v>#REF!</v>
      </c>
      <c r="BD972" s="60"/>
      <c r="BE972" s="64"/>
      <c r="BF972" s="119"/>
      <c r="BG972" s="120"/>
      <c r="BH972" s="121" t="e">
        <f>BH950</f>
        <v>#REF!</v>
      </c>
      <c r="BI972" s="121">
        <f t="shared" si="3220"/>
        <v>0</v>
      </c>
      <c r="BJ972" s="120">
        <f t="shared" si="3220"/>
        <v>0</v>
      </c>
      <c r="BK972" s="121">
        <f t="shared" si="3220"/>
        <v>0</v>
      </c>
      <c r="BL972" s="60"/>
      <c r="BM972" s="67" t="e">
        <f t="shared" ref="BM972:BX972" si="3244">SUM(BM973:BM974)</f>
        <v>#REF!</v>
      </c>
      <c r="BN972" s="67" t="e">
        <f t="shared" si="3244"/>
        <v>#REF!</v>
      </c>
      <c r="BO972" s="67" t="e">
        <f t="shared" si="3244"/>
        <v>#REF!</v>
      </c>
      <c r="BP972" s="67" t="e">
        <f t="shared" si="3244"/>
        <v>#REF!</v>
      </c>
      <c r="BQ972" s="67" t="e">
        <f t="shared" si="3244"/>
        <v>#REF!</v>
      </c>
      <c r="BR972" s="67" t="e">
        <f t="shared" si="3244"/>
        <v>#REF!</v>
      </c>
      <c r="BS972" s="67" t="e">
        <f t="shared" si="3244"/>
        <v>#REF!</v>
      </c>
      <c r="BT972" s="67" t="e">
        <f t="shared" si="3244"/>
        <v>#REF!</v>
      </c>
      <c r="BU972" s="67" t="e">
        <f t="shared" si="3244"/>
        <v>#REF!</v>
      </c>
      <c r="BV972" s="67" t="e">
        <f t="shared" si="3244"/>
        <v>#REF!</v>
      </c>
      <c r="BW972" s="67" t="e">
        <f t="shared" si="3244"/>
        <v>#REF!</v>
      </c>
      <c r="BX972" s="67" t="e">
        <f t="shared" si="3244"/>
        <v>#REF!</v>
      </c>
      <c r="BY972" s="60"/>
      <c r="BZ972" s="87" t="e">
        <f t="shared" ref="BZ972:BZ1003" si="3245">SUM(BM972:BX972)</f>
        <v>#REF!</v>
      </c>
      <c r="CA972" s="62" t="e">
        <f>BZ972/BZ950</f>
        <v>#REF!</v>
      </c>
      <c r="CB972" s="60"/>
      <c r="CC972" s="67" t="e">
        <f t="shared" ref="CC972:CN972" si="3246">SUM(CC973:CC974)</f>
        <v>#REF!</v>
      </c>
      <c r="CD972" s="67" t="e">
        <f t="shared" si="3246"/>
        <v>#REF!</v>
      </c>
      <c r="CE972" s="67" t="e">
        <f t="shared" si="3246"/>
        <v>#REF!</v>
      </c>
      <c r="CF972" s="67" t="e">
        <f t="shared" si="3246"/>
        <v>#REF!</v>
      </c>
      <c r="CG972" s="67" t="e">
        <f t="shared" si="3246"/>
        <v>#REF!</v>
      </c>
      <c r="CH972" s="67" t="e">
        <f t="shared" si="3246"/>
        <v>#REF!</v>
      </c>
      <c r="CI972" s="67" t="e">
        <f t="shared" si="3246"/>
        <v>#REF!</v>
      </c>
      <c r="CJ972" s="67" t="e">
        <f t="shared" si="3246"/>
        <v>#REF!</v>
      </c>
      <c r="CK972" s="67" t="e">
        <f t="shared" si="3246"/>
        <v>#REF!</v>
      </c>
      <c r="CL972" s="67" t="e">
        <f t="shared" si="3246"/>
        <v>#REF!</v>
      </c>
      <c r="CM972" s="67" t="e">
        <f t="shared" si="3246"/>
        <v>#REF!</v>
      </c>
      <c r="CN972" s="67" t="e">
        <f t="shared" si="3246"/>
        <v>#REF!</v>
      </c>
      <c r="CO972" s="60"/>
      <c r="CP972" s="87" t="e">
        <f t="shared" ref="CP972:CP1003" si="3247">SUM(CC972:CN972)</f>
        <v>#REF!</v>
      </c>
      <c r="CQ972" s="62" t="e">
        <f>CP972/CP950</f>
        <v>#REF!</v>
      </c>
    </row>
    <row r="973" spans="1:95" ht="10.5" customHeight="1" outlineLevel="2" x14ac:dyDescent="0.25">
      <c r="A973" s="70" t="str">
        <f t="shared" si="3142"/>
        <v>DespesaTaxa adquirência</v>
      </c>
      <c r="B973" s="114" t="s">
        <v>53</v>
      </c>
      <c r="C973" s="78" t="s">
        <v>265</v>
      </c>
      <c r="D973" s="79" t="s">
        <v>71</v>
      </c>
      <c r="E973" s="79" t="e">
        <f>D948</f>
        <v>#REF!</v>
      </c>
      <c r="F973" s="79"/>
      <c r="G973" s="85">
        <v>-1.3087618350918319E-2</v>
      </c>
      <c r="H973" s="79"/>
      <c r="I973" s="94">
        <v>0</v>
      </c>
      <c r="J973" s="94">
        <v>0</v>
      </c>
      <c r="K973" s="94">
        <v>0</v>
      </c>
      <c r="L973" s="94">
        <v>0</v>
      </c>
      <c r="M973" s="94">
        <v>0</v>
      </c>
      <c r="N973" s="94">
        <v>0</v>
      </c>
      <c r="O973" s="94">
        <v>0</v>
      </c>
      <c r="P973" s="94">
        <v>0</v>
      </c>
      <c r="Q973" s="94">
        <v>0</v>
      </c>
      <c r="R973" s="94">
        <v>0</v>
      </c>
      <c r="S973" s="94">
        <v>0</v>
      </c>
      <c r="T973" s="94">
        <v>0</v>
      </c>
      <c r="U973" s="79"/>
      <c r="V973" s="80">
        <f t="shared" si="3239"/>
        <v>0</v>
      </c>
      <c r="W973" s="85" t="e">
        <f>V973/V950</f>
        <v>#REF!</v>
      </c>
      <c r="X973" s="60"/>
      <c r="Y973" s="94" t="e">
        <f t="shared" ref="Y973:AJ973" si="3248">((Y950*$G973*--(AND($BF973=0,$BG973=0))+$BF973+Y950*$BG973)*--(Y$3&gt;=$BH973))*(1+$BJ973*--(Y$3&gt;=$BK973))*--(IFERROR(MOD(MONTH(Y$3),$BI973),0)=0)</f>
        <v>#REF!</v>
      </c>
      <c r="Z973" s="94" t="e">
        <f t="shared" si="3248"/>
        <v>#REF!</v>
      </c>
      <c r="AA973" s="94" t="e">
        <f t="shared" si="3248"/>
        <v>#REF!</v>
      </c>
      <c r="AB973" s="94" t="e">
        <f t="shared" si="3248"/>
        <v>#REF!</v>
      </c>
      <c r="AC973" s="94" t="e">
        <f t="shared" si="3248"/>
        <v>#REF!</v>
      </c>
      <c r="AD973" s="94" t="e">
        <f t="shared" si="3248"/>
        <v>#REF!</v>
      </c>
      <c r="AE973" s="94" t="e">
        <f t="shared" si="3248"/>
        <v>#REF!</v>
      </c>
      <c r="AF973" s="94" t="e">
        <f t="shared" si="3248"/>
        <v>#REF!</v>
      </c>
      <c r="AG973" s="94" t="e">
        <f t="shared" si="3248"/>
        <v>#REF!</v>
      </c>
      <c r="AH973" s="94" t="e">
        <f t="shared" si="3248"/>
        <v>#REF!</v>
      </c>
      <c r="AI973" s="94" t="e">
        <f t="shared" si="3248"/>
        <v>#REF!</v>
      </c>
      <c r="AJ973" s="94" t="e">
        <f t="shared" si="3248"/>
        <v>#REF!</v>
      </c>
      <c r="AK973" s="79"/>
      <c r="AL973" s="80" t="e">
        <f t="shared" si="3241"/>
        <v>#REF!</v>
      </c>
      <c r="AM973" s="85" t="e">
        <f>AL973/AL950</f>
        <v>#REF!</v>
      </c>
      <c r="AN973" s="60" t="e">
        <f>D948&amp;D973</f>
        <v>#REF!</v>
      </c>
      <c r="AO973" s="94" t="e">
        <f t="shared" ref="AO973:AZ973" si="3249">((AO950*$G973*--(AND($BF973=0,$BG973=0))+$BF973+AO950*$BG973)*--(AO$3&gt;=$BH973))*(1+$BJ973*--(AO$3&gt;=$BK973))*--(IFERROR(MOD(MONTH(AO$3),$BI973),0)=0)</f>
        <v>#REF!</v>
      </c>
      <c r="AP973" s="94" t="e">
        <f t="shared" si="3249"/>
        <v>#REF!</v>
      </c>
      <c r="AQ973" s="94" t="e">
        <f t="shared" si="3249"/>
        <v>#REF!</v>
      </c>
      <c r="AR973" s="94" t="e">
        <f t="shared" si="3249"/>
        <v>#REF!</v>
      </c>
      <c r="AS973" s="94" t="e">
        <f t="shared" si="3249"/>
        <v>#REF!</v>
      </c>
      <c r="AT973" s="94" t="e">
        <f t="shared" si="3249"/>
        <v>#REF!</v>
      </c>
      <c r="AU973" s="94" t="e">
        <f t="shared" si="3249"/>
        <v>#REF!</v>
      </c>
      <c r="AV973" s="94" t="e">
        <f t="shared" si="3249"/>
        <v>#REF!</v>
      </c>
      <c r="AW973" s="94" t="e">
        <f t="shared" si="3249"/>
        <v>#REF!</v>
      </c>
      <c r="AX973" s="94" t="e">
        <f t="shared" si="3249"/>
        <v>#REF!</v>
      </c>
      <c r="AY973" s="94" t="e">
        <f t="shared" si="3249"/>
        <v>#REF!</v>
      </c>
      <c r="AZ973" s="94" t="e">
        <f t="shared" si="3249"/>
        <v>#REF!</v>
      </c>
      <c r="BA973" s="79"/>
      <c r="BB973" s="80" t="e">
        <f t="shared" si="3243"/>
        <v>#REF!</v>
      </c>
      <c r="BC973" s="85" t="e">
        <f>BB973/BB950</f>
        <v>#REF!</v>
      </c>
      <c r="BD973" s="60"/>
      <c r="BE973" s="94">
        <f t="shared" ref="BE973:BG974" si="3250">INDEX($BE$4:$BK$115,MATCH($D973,$D$4:$D$115,0),MATCH(BE$475,$BE$4:$BK$4,0))</f>
        <v>0</v>
      </c>
      <c r="BF973" s="115">
        <f t="shared" si="3250"/>
        <v>0</v>
      </c>
      <c r="BG973" s="112">
        <f t="shared" si="3250"/>
        <v>-0.03</v>
      </c>
      <c r="BH973" s="111" t="e">
        <f>BH950</f>
        <v>#REF!</v>
      </c>
      <c r="BI973" s="111">
        <f t="shared" si="3220"/>
        <v>0</v>
      </c>
      <c r="BJ973" s="112">
        <f t="shared" si="3220"/>
        <v>0</v>
      </c>
      <c r="BK973" s="111">
        <f t="shared" si="3220"/>
        <v>0</v>
      </c>
      <c r="BL973" s="60"/>
      <c r="BM973" s="94" t="e">
        <f t="shared" ref="BM973:BX973" si="3251">((BM950*$G973*--(AND($BF973=0,$BG973=0))+$BF973+BM950*$BG973)*--(BM$3&gt;=$BH973))*(1+$BJ973*--(BM$3&gt;=$BK973))*--(IFERROR(MOD(MONTH(BM$3),$BI973),0)=0)</f>
        <v>#REF!</v>
      </c>
      <c r="BN973" s="94" t="e">
        <f t="shared" si="3251"/>
        <v>#REF!</v>
      </c>
      <c r="BO973" s="94" t="e">
        <f t="shared" si="3251"/>
        <v>#REF!</v>
      </c>
      <c r="BP973" s="94" t="e">
        <f t="shared" si="3251"/>
        <v>#REF!</v>
      </c>
      <c r="BQ973" s="94" t="e">
        <f t="shared" si="3251"/>
        <v>#REF!</v>
      </c>
      <c r="BR973" s="94" t="e">
        <f t="shared" si="3251"/>
        <v>#REF!</v>
      </c>
      <c r="BS973" s="94" t="e">
        <f t="shared" si="3251"/>
        <v>#REF!</v>
      </c>
      <c r="BT973" s="94" t="e">
        <f t="shared" si="3251"/>
        <v>#REF!</v>
      </c>
      <c r="BU973" s="94" t="e">
        <f t="shared" si="3251"/>
        <v>#REF!</v>
      </c>
      <c r="BV973" s="94" t="e">
        <f t="shared" si="3251"/>
        <v>#REF!</v>
      </c>
      <c r="BW973" s="94" t="e">
        <f t="shared" si="3251"/>
        <v>#REF!</v>
      </c>
      <c r="BX973" s="94" t="e">
        <f t="shared" si="3251"/>
        <v>#REF!</v>
      </c>
      <c r="BY973" s="79"/>
      <c r="BZ973" s="80" t="e">
        <f t="shared" si="3245"/>
        <v>#REF!</v>
      </c>
      <c r="CA973" s="85" t="e">
        <f>BZ973/BZ950</f>
        <v>#REF!</v>
      </c>
      <c r="CB973" s="60"/>
      <c r="CC973" s="94" t="e">
        <f t="shared" ref="CC973:CN973" si="3252">((CC950*$G973*--(AND($BF973=0,$BG973=0))+$BF973+CC950*$BG973)*--(CC$3&gt;=$BH973))*(1+$BJ973*--(CC$3&gt;=$BK973))*--(IFERROR(MOD(MONTH(CC$3),$BI973),0)=0)</f>
        <v>#REF!</v>
      </c>
      <c r="CD973" s="94" t="e">
        <f t="shared" si="3252"/>
        <v>#REF!</v>
      </c>
      <c r="CE973" s="94" t="e">
        <f t="shared" si="3252"/>
        <v>#REF!</v>
      </c>
      <c r="CF973" s="94" t="e">
        <f t="shared" si="3252"/>
        <v>#REF!</v>
      </c>
      <c r="CG973" s="94" t="e">
        <f t="shared" si="3252"/>
        <v>#REF!</v>
      </c>
      <c r="CH973" s="94" t="e">
        <f t="shared" si="3252"/>
        <v>#REF!</v>
      </c>
      <c r="CI973" s="94" t="e">
        <f t="shared" si="3252"/>
        <v>#REF!</v>
      </c>
      <c r="CJ973" s="94" t="e">
        <f t="shared" si="3252"/>
        <v>#REF!</v>
      </c>
      <c r="CK973" s="94" t="e">
        <f t="shared" si="3252"/>
        <v>#REF!</v>
      </c>
      <c r="CL973" s="94" t="e">
        <f t="shared" si="3252"/>
        <v>#REF!</v>
      </c>
      <c r="CM973" s="94" t="e">
        <f t="shared" si="3252"/>
        <v>#REF!</v>
      </c>
      <c r="CN973" s="94" t="e">
        <f t="shared" si="3252"/>
        <v>#REF!</v>
      </c>
      <c r="CO973" s="79"/>
      <c r="CP973" s="80" t="e">
        <f t="shared" si="3247"/>
        <v>#REF!</v>
      </c>
      <c r="CQ973" s="85" t="e">
        <f>CP973/CP950</f>
        <v>#REF!</v>
      </c>
    </row>
    <row r="974" spans="1:95" ht="10.5" customHeight="1" outlineLevel="2" x14ac:dyDescent="0.25">
      <c r="A974" s="70" t="str">
        <f t="shared" si="3142"/>
        <v>DespesaFee plataformas</v>
      </c>
      <c r="B974" s="114" t="s">
        <v>53</v>
      </c>
      <c r="C974" s="78" t="s">
        <v>72</v>
      </c>
      <c r="D974" s="79" t="s">
        <v>72</v>
      </c>
      <c r="E974" s="79" t="e">
        <f>D948</f>
        <v>#REF!</v>
      </c>
      <c r="F974" s="79"/>
      <c r="G974" s="85">
        <v>0</v>
      </c>
      <c r="H974" s="79"/>
      <c r="I974" s="94">
        <v>0</v>
      </c>
      <c r="J974" s="94">
        <v>0</v>
      </c>
      <c r="K974" s="94">
        <v>0</v>
      </c>
      <c r="L974" s="94">
        <v>0</v>
      </c>
      <c r="M974" s="94">
        <v>0</v>
      </c>
      <c r="N974" s="94">
        <v>0</v>
      </c>
      <c r="O974" s="94">
        <v>0</v>
      </c>
      <c r="P974" s="94">
        <v>0</v>
      </c>
      <c r="Q974" s="94">
        <v>0</v>
      </c>
      <c r="R974" s="94">
        <v>0</v>
      </c>
      <c r="S974" s="94">
        <v>0</v>
      </c>
      <c r="T974" s="94">
        <v>0</v>
      </c>
      <c r="U974" s="79"/>
      <c r="V974" s="80">
        <f t="shared" si="3239"/>
        <v>0</v>
      </c>
      <c r="W974" s="85" t="e">
        <f>V974/V950</f>
        <v>#REF!</v>
      </c>
      <c r="X974" s="60"/>
      <c r="Y974" s="94" t="e">
        <f t="shared" ref="Y974:AJ974" si="3253">((Y950*$G974*--(AND($BF974=0,$BG974=0))+$BF974+Y950*$BG974)*--(Y$3&gt;=$BH974))*(1+$BJ974*--(Y$3&gt;=$BK974))*--(IFERROR(MOD(MONTH(Y$3),$BI974),0)=0)</f>
        <v>#REF!</v>
      </c>
      <c r="Z974" s="94" t="e">
        <f t="shared" si="3253"/>
        <v>#REF!</v>
      </c>
      <c r="AA974" s="94" t="e">
        <f t="shared" si="3253"/>
        <v>#REF!</v>
      </c>
      <c r="AB974" s="94" t="e">
        <f t="shared" si="3253"/>
        <v>#REF!</v>
      </c>
      <c r="AC974" s="94" t="e">
        <f t="shared" si="3253"/>
        <v>#REF!</v>
      </c>
      <c r="AD974" s="94" t="e">
        <f t="shared" si="3253"/>
        <v>#REF!</v>
      </c>
      <c r="AE974" s="94" t="e">
        <f t="shared" si="3253"/>
        <v>#REF!</v>
      </c>
      <c r="AF974" s="94" t="e">
        <f t="shared" si="3253"/>
        <v>#REF!</v>
      </c>
      <c r="AG974" s="94" t="e">
        <f t="shared" si="3253"/>
        <v>#REF!</v>
      </c>
      <c r="AH974" s="94" t="e">
        <f t="shared" si="3253"/>
        <v>#REF!</v>
      </c>
      <c r="AI974" s="94" t="e">
        <f t="shared" si="3253"/>
        <v>#REF!</v>
      </c>
      <c r="AJ974" s="94" t="e">
        <f t="shared" si="3253"/>
        <v>#REF!</v>
      </c>
      <c r="AK974" s="79"/>
      <c r="AL974" s="80" t="e">
        <f t="shared" si="3241"/>
        <v>#REF!</v>
      </c>
      <c r="AM974" s="85" t="e">
        <f>AL974/AL950</f>
        <v>#REF!</v>
      </c>
      <c r="AN974" s="60" t="e">
        <f>D948&amp;D974</f>
        <v>#REF!</v>
      </c>
      <c r="AO974" s="94" t="e">
        <f t="shared" ref="AO974:AZ974" si="3254">((AO950*$G974*--(AND($BF974=0,$BG974=0))+$BF974+AO950*$BG974)*--(AO$3&gt;=$BH974))*(1+$BJ974*--(AO$3&gt;=$BK974))*--(IFERROR(MOD(MONTH(AO$3),$BI974),0)=0)</f>
        <v>#REF!</v>
      </c>
      <c r="AP974" s="94" t="e">
        <f t="shared" si="3254"/>
        <v>#REF!</v>
      </c>
      <c r="AQ974" s="94" t="e">
        <f t="shared" si="3254"/>
        <v>#REF!</v>
      </c>
      <c r="AR974" s="94" t="e">
        <f t="shared" si="3254"/>
        <v>#REF!</v>
      </c>
      <c r="AS974" s="94" t="e">
        <f t="shared" si="3254"/>
        <v>#REF!</v>
      </c>
      <c r="AT974" s="94" t="e">
        <f t="shared" si="3254"/>
        <v>#REF!</v>
      </c>
      <c r="AU974" s="94" t="e">
        <f t="shared" si="3254"/>
        <v>#REF!</v>
      </c>
      <c r="AV974" s="94" t="e">
        <f t="shared" si="3254"/>
        <v>#REF!</v>
      </c>
      <c r="AW974" s="94" t="e">
        <f t="shared" si="3254"/>
        <v>#REF!</v>
      </c>
      <c r="AX974" s="94" t="e">
        <f t="shared" si="3254"/>
        <v>#REF!</v>
      </c>
      <c r="AY974" s="94" t="e">
        <f t="shared" si="3254"/>
        <v>#REF!</v>
      </c>
      <c r="AZ974" s="94" t="e">
        <f t="shared" si="3254"/>
        <v>#REF!</v>
      </c>
      <c r="BA974" s="79"/>
      <c r="BB974" s="80" t="e">
        <f t="shared" si="3243"/>
        <v>#REF!</v>
      </c>
      <c r="BC974" s="85" t="e">
        <f>BB974/BB950</f>
        <v>#REF!</v>
      </c>
      <c r="BD974" s="60"/>
      <c r="BE974" s="94">
        <f t="shared" si="3250"/>
        <v>0</v>
      </c>
      <c r="BF974" s="115">
        <f t="shared" si="3250"/>
        <v>0</v>
      </c>
      <c r="BG974" s="112">
        <f t="shared" si="3250"/>
        <v>0</v>
      </c>
      <c r="BH974" s="111" t="e">
        <f>BH950</f>
        <v>#REF!</v>
      </c>
      <c r="BI974" s="111">
        <f t="shared" si="3220"/>
        <v>0</v>
      </c>
      <c r="BJ974" s="112">
        <f t="shared" si="3220"/>
        <v>0</v>
      </c>
      <c r="BK974" s="111">
        <f t="shared" si="3220"/>
        <v>0</v>
      </c>
      <c r="BL974" s="60"/>
      <c r="BM974" s="94" t="e">
        <f t="shared" ref="BM974:BX974" si="3255">((BM950*$G974*--(AND($BF974=0,$BG974=0))+$BF974+BM950*$BG974)*--(BM$3&gt;=$BH974))*(1+$BJ974*--(BM$3&gt;=$BK974))*--(IFERROR(MOD(MONTH(BM$3),$BI974),0)=0)</f>
        <v>#REF!</v>
      </c>
      <c r="BN974" s="94" t="e">
        <f t="shared" si="3255"/>
        <v>#REF!</v>
      </c>
      <c r="BO974" s="94" t="e">
        <f t="shared" si="3255"/>
        <v>#REF!</v>
      </c>
      <c r="BP974" s="94" t="e">
        <f t="shared" si="3255"/>
        <v>#REF!</v>
      </c>
      <c r="BQ974" s="94" t="e">
        <f t="shared" si="3255"/>
        <v>#REF!</v>
      </c>
      <c r="BR974" s="94" t="e">
        <f t="shared" si="3255"/>
        <v>#REF!</v>
      </c>
      <c r="BS974" s="94" t="e">
        <f t="shared" si="3255"/>
        <v>#REF!</v>
      </c>
      <c r="BT974" s="94" t="e">
        <f t="shared" si="3255"/>
        <v>#REF!</v>
      </c>
      <c r="BU974" s="94" t="e">
        <f t="shared" si="3255"/>
        <v>#REF!</v>
      </c>
      <c r="BV974" s="94" t="e">
        <f t="shared" si="3255"/>
        <v>#REF!</v>
      </c>
      <c r="BW974" s="94" t="e">
        <f t="shared" si="3255"/>
        <v>#REF!</v>
      </c>
      <c r="BX974" s="94" t="e">
        <f t="shared" si="3255"/>
        <v>#REF!</v>
      </c>
      <c r="BY974" s="79"/>
      <c r="BZ974" s="80" t="e">
        <f t="shared" si="3245"/>
        <v>#REF!</v>
      </c>
      <c r="CA974" s="85" t="e">
        <f>BZ974/BZ950</f>
        <v>#REF!</v>
      </c>
      <c r="CB974" s="60"/>
      <c r="CC974" s="94" t="e">
        <f t="shared" ref="CC974:CN974" si="3256">((CC950*$G974*--(AND($BF974=0,$BG974=0))+$BF974+CC950*$BG974)*--(CC$3&gt;=$BH974))*(1+$BJ974*--(CC$3&gt;=$BK974))*--(IFERROR(MOD(MONTH(CC$3),$BI974),0)=0)</f>
        <v>#REF!</v>
      </c>
      <c r="CD974" s="94" t="e">
        <f t="shared" si="3256"/>
        <v>#REF!</v>
      </c>
      <c r="CE974" s="94" t="e">
        <f t="shared" si="3256"/>
        <v>#REF!</v>
      </c>
      <c r="CF974" s="94" t="e">
        <f t="shared" si="3256"/>
        <v>#REF!</v>
      </c>
      <c r="CG974" s="94" t="e">
        <f t="shared" si="3256"/>
        <v>#REF!</v>
      </c>
      <c r="CH974" s="94" t="e">
        <f t="shared" si="3256"/>
        <v>#REF!</v>
      </c>
      <c r="CI974" s="94" t="e">
        <f t="shared" si="3256"/>
        <v>#REF!</v>
      </c>
      <c r="CJ974" s="94" t="e">
        <f t="shared" si="3256"/>
        <v>#REF!</v>
      </c>
      <c r="CK974" s="94" t="e">
        <f t="shared" si="3256"/>
        <v>#REF!</v>
      </c>
      <c r="CL974" s="94" t="e">
        <f t="shared" si="3256"/>
        <v>#REF!</v>
      </c>
      <c r="CM974" s="94" t="e">
        <f t="shared" si="3256"/>
        <v>#REF!</v>
      </c>
      <c r="CN974" s="94" t="e">
        <f t="shared" si="3256"/>
        <v>#REF!</v>
      </c>
      <c r="CO974" s="79"/>
      <c r="CP974" s="80" t="e">
        <f t="shared" si="3247"/>
        <v>#REF!</v>
      </c>
      <c r="CQ974" s="85" t="e">
        <f>CP974/CP950</f>
        <v>#REF!</v>
      </c>
    </row>
    <row r="975" spans="1:95" ht="10.5" customHeight="1" x14ac:dyDescent="0.25">
      <c r="A975" s="70" t="str">
        <f t="shared" si="3142"/>
        <v>DespesaDespesas de marketing</v>
      </c>
      <c r="B975" s="70" t="s">
        <v>53</v>
      </c>
      <c r="C975" s="70"/>
      <c r="D975" s="2" t="s">
        <v>73</v>
      </c>
      <c r="E975" s="2" t="e">
        <f>D948</f>
        <v>#REF!</v>
      </c>
      <c r="F975" s="60"/>
      <c r="G975" s="66"/>
      <c r="H975" s="60"/>
      <c r="I975" s="65">
        <v>0</v>
      </c>
      <c r="J975" s="65">
        <v>0</v>
      </c>
      <c r="K975" s="65">
        <v>0</v>
      </c>
      <c r="L975" s="65">
        <v>0</v>
      </c>
      <c r="M975" s="65">
        <v>0</v>
      </c>
      <c r="N975" s="65">
        <v>0</v>
      </c>
      <c r="O975" s="65">
        <v>0</v>
      </c>
      <c r="P975" s="65">
        <v>0</v>
      </c>
      <c r="Q975" s="65">
        <v>0</v>
      </c>
      <c r="R975" s="65">
        <v>0</v>
      </c>
      <c r="S975" s="65">
        <v>0</v>
      </c>
      <c r="T975" s="65">
        <v>0</v>
      </c>
      <c r="U975" s="60"/>
      <c r="V975" s="65">
        <f t="shared" si="3239"/>
        <v>0</v>
      </c>
      <c r="W975" s="66" t="e">
        <f>V975/V950</f>
        <v>#REF!</v>
      </c>
      <c r="X975" s="60"/>
      <c r="Y975" s="65">
        <f t="shared" ref="Y975:AJ975" si="3257">Y976</f>
        <v>0</v>
      </c>
      <c r="Z975" s="65">
        <f t="shared" si="3257"/>
        <v>0</v>
      </c>
      <c r="AA975" s="65">
        <f t="shared" si="3257"/>
        <v>0</v>
      </c>
      <c r="AB975" s="65">
        <f t="shared" si="3257"/>
        <v>0</v>
      </c>
      <c r="AC975" s="65">
        <f t="shared" si="3257"/>
        <v>0</v>
      </c>
      <c r="AD975" s="65">
        <f t="shared" si="3257"/>
        <v>0</v>
      </c>
      <c r="AE975" s="65">
        <f t="shared" si="3257"/>
        <v>0</v>
      </c>
      <c r="AF975" s="65">
        <f t="shared" si="3257"/>
        <v>0</v>
      </c>
      <c r="AG975" s="65">
        <f t="shared" si="3257"/>
        <v>0</v>
      </c>
      <c r="AH975" s="65">
        <f t="shared" si="3257"/>
        <v>0</v>
      </c>
      <c r="AI975" s="65" t="e">
        <f t="shared" si="3257"/>
        <v>#REF!</v>
      </c>
      <c r="AJ975" s="65" t="e">
        <f t="shared" si="3257"/>
        <v>#REF!</v>
      </c>
      <c r="AK975" s="60"/>
      <c r="AL975" s="65" t="e">
        <f t="shared" si="3241"/>
        <v>#REF!</v>
      </c>
      <c r="AM975" s="66" t="e">
        <f>AL975/AL950</f>
        <v>#REF!</v>
      </c>
      <c r="AN975" s="60" t="e">
        <f>D948&amp;D975</f>
        <v>#REF!</v>
      </c>
      <c r="AO975" s="65" t="e">
        <f t="shared" ref="AO975:AZ975" si="3258">AO976</f>
        <v>#REF!</v>
      </c>
      <c r="AP975" s="65" t="e">
        <f t="shared" si="3258"/>
        <v>#REF!</v>
      </c>
      <c r="AQ975" s="65" t="e">
        <f t="shared" si="3258"/>
        <v>#REF!</v>
      </c>
      <c r="AR975" s="65" t="e">
        <f t="shared" si="3258"/>
        <v>#REF!</v>
      </c>
      <c r="AS975" s="65" t="e">
        <f t="shared" si="3258"/>
        <v>#REF!</v>
      </c>
      <c r="AT975" s="65" t="e">
        <f t="shared" si="3258"/>
        <v>#REF!</v>
      </c>
      <c r="AU975" s="65" t="e">
        <f t="shared" si="3258"/>
        <v>#REF!</v>
      </c>
      <c r="AV975" s="65" t="e">
        <f t="shared" si="3258"/>
        <v>#REF!</v>
      </c>
      <c r="AW975" s="65" t="e">
        <f t="shared" si="3258"/>
        <v>#REF!</v>
      </c>
      <c r="AX975" s="65" t="e">
        <f t="shared" si="3258"/>
        <v>#REF!</v>
      </c>
      <c r="AY975" s="65" t="e">
        <f t="shared" si="3258"/>
        <v>#REF!</v>
      </c>
      <c r="AZ975" s="65" t="e">
        <f t="shared" si="3258"/>
        <v>#REF!</v>
      </c>
      <c r="BA975" s="60"/>
      <c r="BB975" s="65" t="e">
        <f t="shared" si="3243"/>
        <v>#REF!</v>
      </c>
      <c r="BC975" s="66" t="e">
        <f>BB975/BB950</f>
        <v>#REF!</v>
      </c>
      <c r="BD975" s="60"/>
      <c r="BE975" s="65"/>
      <c r="BF975" s="105"/>
      <c r="BG975" s="77">
        <f t="array" ref="BG975">INDEX($BE$4:$BK$115,MATCH($D975,$D$4:$D$115,0),MATCH(BG$475,$BE$4:$BK$4,0))</f>
        <v>-0.05</v>
      </c>
      <c r="BH975" s="107"/>
      <c r="BI975" s="108"/>
      <c r="BJ975" s="77"/>
      <c r="BK975" s="107"/>
      <c r="BL975" s="60"/>
      <c r="BM975" s="65" t="e">
        <f t="shared" ref="BM975:BX975" si="3259">BM976</f>
        <v>#REF!</v>
      </c>
      <c r="BN975" s="65" t="e">
        <f t="shared" si="3259"/>
        <v>#REF!</v>
      </c>
      <c r="BO975" s="65" t="e">
        <f t="shared" si="3259"/>
        <v>#REF!</v>
      </c>
      <c r="BP975" s="65" t="e">
        <f t="shared" si="3259"/>
        <v>#REF!</v>
      </c>
      <c r="BQ975" s="65" t="e">
        <f t="shared" si="3259"/>
        <v>#REF!</v>
      </c>
      <c r="BR975" s="65" t="e">
        <f t="shared" si="3259"/>
        <v>#REF!</v>
      </c>
      <c r="BS975" s="65" t="e">
        <f t="shared" si="3259"/>
        <v>#REF!</v>
      </c>
      <c r="BT975" s="65" t="e">
        <f t="shared" si="3259"/>
        <v>#REF!</v>
      </c>
      <c r="BU975" s="65" t="e">
        <f t="shared" si="3259"/>
        <v>#REF!</v>
      </c>
      <c r="BV975" s="65" t="e">
        <f t="shared" si="3259"/>
        <v>#REF!</v>
      </c>
      <c r="BW975" s="65" t="e">
        <f t="shared" si="3259"/>
        <v>#REF!</v>
      </c>
      <c r="BX975" s="65" t="e">
        <f t="shared" si="3259"/>
        <v>#REF!</v>
      </c>
      <c r="BY975" s="60"/>
      <c r="BZ975" s="65" t="e">
        <f t="shared" si="3245"/>
        <v>#REF!</v>
      </c>
      <c r="CA975" s="66" t="e">
        <f>BZ975/BZ950</f>
        <v>#REF!</v>
      </c>
      <c r="CB975" s="60"/>
      <c r="CC975" s="65" t="e">
        <f t="shared" ref="CC975:CN975" si="3260">CC976</f>
        <v>#REF!</v>
      </c>
      <c r="CD975" s="65" t="e">
        <f t="shared" si="3260"/>
        <v>#REF!</v>
      </c>
      <c r="CE975" s="65" t="e">
        <f t="shared" si="3260"/>
        <v>#REF!</v>
      </c>
      <c r="CF975" s="65" t="e">
        <f t="shared" si="3260"/>
        <v>#REF!</v>
      </c>
      <c r="CG975" s="65" t="e">
        <f t="shared" si="3260"/>
        <v>#REF!</v>
      </c>
      <c r="CH975" s="65" t="e">
        <f t="shared" si="3260"/>
        <v>#REF!</v>
      </c>
      <c r="CI975" s="65" t="e">
        <f t="shared" si="3260"/>
        <v>#REF!</v>
      </c>
      <c r="CJ975" s="65" t="e">
        <f t="shared" si="3260"/>
        <v>#REF!</v>
      </c>
      <c r="CK975" s="65" t="e">
        <f t="shared" si="3260"/>
        <v>#REF!</v>
      </c>
      <c r="CL975" s="65" t="e">
        <f t="shared" si="3260"/>
        <v>#REF!</v>
      </c>
      <c r="CM975" s="65" t="e">
        <f t="shared" si="3260"/>
        <v>#REF!</v>
      </c>
      <c r="CN975" s="65" t="e">
        <f t="shared" si="3260"/>
        <v>#REF!</v>
      </c>
      <c r="CO975" s="60"/>
      <c r="CP975" s="65" t="e">
        <f t="shared" si="3247"/>
        <v>#REF!</v>
      </c>
      <c r="CQ975" s="66" t="e">
        <f>CP975/CP950</f>
        <v>#REF!</v>
      </c>
    </row>
    <row r="976" spans="1:95" ht="10.5" customHeight="1" outlineLevel="1" x14ac:dyDescent="0.25">
      <c r="A976" s="70" t="str">
        <f t="shared" si="3142"/>
        <v>DespesaTrade marketing</v>
      </c>
      <c r="B976" s="70" t="s">
        <v>53</v>
      </c>
      <c r="C976" s="70"/>
      <c r="D976" s="60" t="s">
        <v>87</v>
      </c>
      <c r="E976" s="60" t="e">
        <f>D948</f>
        <v>#REF!</v>
      </c>
      <c r="F976" s="60"/>
      <c r="G976" s="62"/>
      <c r="H976" s="60"/>
      <c r="I976" s="67">
        <v>0</v>
      </c>
      <c r="J976" s="67">
        <v>0</v>
      </c>
      <c r="K976" s="67">
        <v>0</v>
      </c>
      <c r="L976" s="67">
        <v>0</v>
      </c>
      <c r="M976" s="67">
        <v>0</v>
      </c>
      <c r="N976" s="67">
        <v>0</v>
      </c>
      <c r="O976" s="67">
        <v>0</v>
      </c>
      <c r="P976" s="67">
        <v>0</v>
      </c>
      <c r="Q976" s="67">
        <v>0</v>
      </c>
      <c r="R976" s="67">
        <v>0</v>
      </c>
      <c r="S976" s="67">
        <v>0</v>
      </c>
      <c r="T976" s="67">
        <v>0</v>
      </c>
      <c r="U976" s="60"/>
      <c r="V976" s="87">
        <f t="shared" si="3239"/>
        <v>0</v>
      </c>
      <c r="W976" s="62" t="e">
        <f>V976/V950</f>
        <v>#REF!</v>
      </c>
      <c r="X976" s="60"/>
      <c r="Y976" s="67">
        <f>IFERROR(AVERAGEIFS(AN950:AN950,AN950:AN950,"&gt;0")*$BG975,0)</f>
        <v>0</v>
      </c>
      <c r="Z976" s="67">
        <f>IFERROR(AVERAGEIFS(Y950,Y950,"&gt;0")*$BG975,0)</f>
        <v>0</v>
      </c>
      <c r="AA976" s="67">
        <f>IFERROR(AVERAGEIFS(Y950:Z950,Y950:Z950,"&gt;0")*$BG975,0)</f>
        <v>0</v>
      </c>
      <c r="AB976" s="67">
        <f>IFERROR(AVERAGEIFS(Y950:AA950,Y950:AA950,"&gt;0")*$BG975,0)</f>
        <v>0</v>
      </c>
      <c r="AC976" s="67">
        <f>IFERROR(AVERAGEIFS(Z950:AB950,Z950:AB950,"&gt;0")*$BG975,0)</f>
        <v>0</v>
      </c>
      <c r="AD976" s="67">
        <f>IFERROR(AVERAGEIFS(AA950:AC950,AA950:AC950,"&gt;0")*$BG975,0)</f>
        <v>0</v>
      </c>
      <c r="AE976" s="67">
        <f>IFERROR(AVERAGEIFS(AB950:AD950,AB950:AD950,"&gt;0")*$BG975,0)</f>
        <v>0</v>
      </c>
      <c r="AF976" s="67">
        <f>IFERROR(AVERAGEIFS(Y950:AE950,Y950:AE950,"&gt;0",Y949:AE949,"&gt;="&amp;EDATE(AF949,-3),Y949:AE949,"&lt;="&amp;EDATE(AF949,-1))*$BG975,0)</f>
        <v>0</v>
      </c>
      <c r="AG976" s="67">
        <f>IFERROR(AVERAGEIFS(Y950:AF950,Y950:AF950,"&gt;0",Y949:AF949,"&gt;="&amp;EDATE(AG949,-3),Y949:AF949,"&lt;="&amp;EDATE(AG949,-1))*$BG975,0)</f>
        <v>0</v>
      </c>
      <c r="AH976" s="67">
        <f>IFERROR(AVERAGEIFS(Y950:AG950,Y950:AG950,"&gt;0",Y949:AG949,"&gt;="&amp;EDATE(AH949,-3),Y949:AG949,"&lt;="&amp;EDATE(AH949,-1))*$BG975,0)</f>
        <v>0</v>
      </c>
      <c r="AI976" s="67" t="e">
        <f>IFERROR(AVERAGEIFS(Y950:AH950,Y950:AH950,"&gt;0",Y949:AH949,"&gt;="&amp;EDATE(AI949,-3),Y949:AH949,"&lt;="&amp;EDATE(AI949,-1))*$BG975,0)*--(AI950&gt;0)</f>
        <v>#REF!</v>
      </c>
      <c r="AJ976" s="67" t="e">
        <f>IFERROR(AVERAGEIFS(Y950:AI950,Y950:AI950,"&gt;0",Y949:AI949,"&gt;="&amp;EDATE(AJ949,-3),Y949:AI949,"&lt;="&amp;EDATE(AJ949,-1))*$BG975,0)*--(AJ950&gt;0)</f>
        <v>#REF!</v>
      </c>
      <c r="AK976" s="60"/>
      <c r="AL976" s="87" t="e">
        <f t="shared" si="3241"/>
        <v>#REF!</v>
      </c>
      <c r="AM976" s="62" t="e">
        <f>AL976/AL950</f>
        <v>#REF!</v>
      </c>
      <c r="AN976" s="60" t="e">
        <f>D948&amp;D976</f>
        <v>#REF!</v>
      </c>
      <c r="AO976" s="67" t="e">
        <f>IFERROR(AVERAGEIFS(AC950:BD950,AC950:BD950,"&gt;0",AC949:BD949,"&gt;="&amp;EDATE(AO949,-3),AC949:BD949,"&lt;="&amp;EDATE(AO949,-1))*$BG975,0)*--(AO950&gt;0)</f>
        <v>#REF!</v>
      </c>
      <c r="AP976" s="67" t="e">
        <f t="shared" ref="AP976:AZ976" si="3261">IFERROR(AVERAGEIFS(AD950:AO950,AD950:AO950,"&gt;0",AD949:AO949,"&gt;="&amp;EDATE(AP949,-3),AD949:AO949,"&lt;="&amp;EDATE(AP949,-1))*$BG975,0)*--(AP950&gt;0)</f>
        <v>#REF!</v>
      </c>
      <c r="AQ976" s="67" t="e">
        <f t="shared" si="3261"/>
        <v>#REF!</v>
      </c>
      <c r="AR976" s="67" t="e">
        <f t="shared" si="3261"/>
        <v>#REF!</v>
      </c>
      <c r="AS976" s="67" t="e">
        <f t="shared" si="3261"/>
        <v>#REF!</v>
      </c>
      <c r="AT976" s="67" t="e">
        <f t="shared" si="3261"/>
        <v>#REF!</v>
      </c>
      <c r="AU976" s="67" t="e">
        <f t="shared" si="3261"/>
        <v>#REF!</v>
      </c>
      <c r="AV976" s="67" t="e">
        <f t="shared" si="3261"/>
        <v>#REF!</v>
      </c>
      <c r="AW976" s="67" t="e">
        <f t="shared" si="3261"/>
        <v>#REF!</v>
      </c>
      <c r="AX976" s="67" t="e">
        <f t="shared" si="3261"/>
        <v>#REF!</v>
      </c>
      <c r="AY976" s="67" t="e">
        <f t="shared" si="3261"/>
        <v>#REF!</v>
      </c>
      <c r="AZ976" s="67" t="e">
        <f t="shared" si="3261"/>
        <v>#REF!</v>
      </c>
      <c r="BA976" s="60"/>
      <c r="BB976" s="87" t="e">
        <f t="shared" si="3243"/>
        <v>#REF!</v>
      </c>
      <c r="BC976" s="62" t="e">
        <f>BB976/BB950</f>
        <v>#REF!</v>
      </c>
      <c r="BD976" s="60"/>
      <c r="BE976" s="67"/>
      <c r="BF976" s="119"/>
      <c r="BG976" s="119"/>
      <c r="BH976" s="119"/>
      <c r="BI976" s="69"/>
      <c r="BJ976" s="120"/>
      <c r="BK976" s="121"/>
      <c r="BL976" s="60"/>
      <c r="BM976" s="67" t="e">
        <f>IFERROR(AVERAGEIFS(BI950:BL950,BI950:BL950,"&gt;0",BI949:BL949,"&gt;="&amp;EDATE(BM949,-3),BI949:BL949,"&lt;="&amp;EDATE(BM949,-1))*$BG975,0)*--(BM950&gt;0)</f>
        <v>#REF!</v>
      </c>
      <c r="BN976" s="67" t="e">
        <f>IFERROR(AVERAGEIFS(BJ950:BM950,BJ950:BM950,"&gt;0",BJ949:BM949,"&gt;="&amp;EDATE(BN949,-3),BJ949:BM949,"&lt;="&amp;EDATE(BN949,-1))*$BG975,0)*--(BN950&gt;0)</f>
        <v>#REF!</v>
      </c>
      <c r="BO976" s="67" t="e">
        <f>IFERROR(AVERAGEIFS(BJ950:BN950,BJ950:BN950,"&gt;0",BJ949:BN949,"&gt;="&amp;EDATE(BO949,-3),BJ949:BN949,"&lt;="&amp;EDATE(BO949,-1))*$BG975,0)*--(BO950&gt;0)</f>
        <v>#REF!</v>
      </c>
      <c r="BP976" s="67" t="e">
        <f>IFERROR(AVERAGEIFS(BK950:BO950,BK950:BO950,"&gt;0",BK949:BO949,"&gt;="&amp;EDATE(BP949,-3),BK949:BO949,"&lt;="&amp;EDATE(BP949,-1))*$BG975,0)*--(BP950&gt;0)</f>
        <v>#REF!</v>
      </c>
      <c r="BQ976" s="67" t="e">
        <f t="shared" ref="BQ976:BW976" si="3262">IFERROR(AVERAGEIFS(AW950:BP950,AW950:BP950,"&gt;0",AW949:BP949,"&gt;="&amp;EDATE(BQ949,-3),AW949:BP949,"&lt;="&amp;EDATE(BQ949,-1))*$BG975,0)*--(BQ950&gt;0)</f>
        <v>#REF!</v>
      </c>
      <c r="BR976" s="67" t="e">
        <f t="shared" si="3262"/>
        <v>#REF!</v>
      </c>
      <c r="BS976" s="67" t="e">
        <f t="shared" si="3262"/>
        <v>#REF!</v>
      </c>
      <c r="BT976" s="67" t="e">
        <f t="shared" si="3262"/>
        <v>#REF!</v>
      </c>
      <c r="BU976" s="67" t="e">
        <f t="shared" si="3262"/>
        <v>#REF!</v>
      </c>
      <c r="BV976" s="67" t="e">
        <f t="shared" si="3262"/>
        <v>#REF!</v>
      </c>
      <c r="BW976" s="67" t="e">
        <f t="shared" si="3262"/>
        <v>#REF!</v>
      </c>
      <c r="BX976" s="67" t="e">
        <f>IFERROR(AVERAGEIFS(BL950:BW950,BL950:BW950,"&gt;0",BL949:BW949,"&gt;="&amp;EDATE(BX949,-3),BL949:BW949,"&lt;="&amp;EDATE(BX949,-1))*$BG975,0)*--(BX950&gt;0)</f>
        <v>#REF!</v>
      </c>
      <c r="BY976" s="60"/>
      <c r="BZ976" s="87" t="e">
        <f t="shared" si="3245"/>
        <v>#REF!</v>
      </c>
      <c r="CA976" s="62" t="e">
        <f>BZ976/BZ950</f>
        <v>#REF!</v>
      </c>
      <c r="CB976" s="60"/>
      <c r="CC976" s="67" t="e">
        <f t="shared" ref="CC976:CN976" si="3263">IFERROR(AVERAGEIFS(BQ950:CB950,BQ950:CB950,"&gt;0",BQ949:CB949,"&gt;="&amp;EDATE(CC949,-3),BQ949:CB949,"&lt;="&amp;EDATE(CC949,-1))*$BG975,0)*--(CC950&gt;0)</f>
        <v>#REF!</v>
      </c>
      <c r="CD976" s="67" t="e">
        <f t="shared" si="3263"/>
        <v>#REF!</v>
      </c>
      <c r="CE976" s="67" t="e">
        <f t="shared" si="3263"/>
        <v>#REF!</v>
      </c>
      <c r="CF976" s="67" t="e">
        <f t="shared" si="3263"/>
        <v>#REF!</v>
      </c>
      <c r="CG976" s="67" t="e">
        <f t="shared" si="3263"/>
        <v>#REF!</v>
      </c>
      <c r="CH976" s="67" t="e">
        <f t="shared" si="3263"/>
        <v>#REF!</v>
      </c>
      <c r="CI976" s="67" t="e">
        <f t="shared" si="3263"/>
        <v>#REF!</v>
      </c>
      <c r="CJ976" s="67" t="e">
        <f t="shared" si="3263"/>
        <v>#REF!</v>
      </c>
      <c r="CK976" s="67" t="e">
        <f t="shared" si="3263"/>
        <v>#REF!</v>
      </c>
      <c r="CL976" s="67" t="e">
        <f t="shared" si="3263"/>
        <v>#REF!</v>
      </c>
      <c r="CM976" s="67" t="e">
        <f t="shared" si="3263"/>
        <v>#REF!</v>
      </c>
      <c r="CN976" s="67" t="e">
        <f t="shared" si="3263"/>
        <v>#REF!</v>
      </c>
      <c r="CO976" s="60"/>
      <c r="CP976" s="87" t="e">
        <f t="shared" si="3247"/>
        <v>#REF!</v>
      </c>
      <c r="CQ976" s="62" t="e">
        <f>CP976/CP950</f>
        <v>#REF!</v>
      </c>
    </row>
    <row r="977" spans="1:95" ht="10.5" customHeight="1" outlineLevel="2" x14ac:dyDescent="0.25">
      <c r="A977" s="70" t="str">
        <f t="shared" si="3142"/>
        <v>DespesaMaterial para PDVs próprios</v>
      </c>
      <c r="B977" s="114" t="s">
        <v>53</v>
      </c>
      <c r="C977" s="78"/>
      <c r="D977" s="79" t="s">
        <v>88</v>
      </c>
      <c r="E977" s="79" t="e">
        <f>D948</f>
        <v>#REF!</v>
      </c>
      <c r="F977" s="79"/>
      <c r="G977" s="85"/>
      <c r="H977" s="79"/>
      <c r="I977" s="94">
        <v>0</v>
      </c>
      <c r="J977" s="94">
        <v>0</v>
      </c>
      <c r="K977" s="94">
        <v>0</v>
      </c>
      <c r="L977" s="94">
        <v>0</v>
      </c>
      <c r="M977" s="94">
        <v>0</v>
      </c>
      <c r="N977" s="94">
        <v>0</v>
      </c>
      <c r="O977" s="94">
        <v>0</v>
      </c>
      <c r="P977" s="94">
        <v>0</v>
      </c>
      <c r="Q977" s="94">
        <v>0</v>
      </c>
      <c r="R977" s="94">
        <v>0</v>
      </c>
      <c r="S977" s="94">
        <v>0</v>
      </c>
      <c r="T977" s="94">
        <v>0</v>
      </c>
      <c r="U977" s="79"/>
      <c r="V977" s="80">
        <f t="shared" si="3239"/>
        <v>0</v>
      </c>
      <c r="W977" s="85" t="e">
        <f>V977/V950</f>
        <v>#REF!</v>
      </c>
      <c r="X977" s="60"/>
      <c r="Y977" s="94">
        <f t="shared" ref="Y977:AJ977" si="3264">Y976*$BG977</f>
        <v>0</v>
      </c>
      <c r="Z977" s="94">
        <f t="shared" si="3264"/>
        <v>0</v>
      </c>
      <c r="AA977" s="94">
        <f t="shared" si="3264"/>
        <v>0</v>
      </c>
      <c r="AB977" s="94">
        <f t="shared" si="3264"/>
        <v>0</v>
      </c>
      <c r="AC977" s="94">
        <f t="shared" si="3264"/>
        <v>0</v>
      </c>
      <c r="AD977" s="94">
        <f t="shared" si="3264"/>
        <v>0</v>
      </c>
      <c r="AE977" s="94">
        <f t="shared" si="3264"/>
        <v>0</v>
      </c>
      <c r="AF977" s="94">
        <f t="shared" si="3264"/>
        <v>0</v>
      </c>
      <c r="AG977" s="94">
        <f t="shared" si="3264"/>
        <v>0</v>
      </c>
      <c r="AH977" s="94">
        <f t="shared" si="3264"/>
        <v>0</v>
      </c>
      <c r="AI977" s="94" t="e">
        <f t="shared" si="3264"/>
        <v>#REF!</v>
      </c>
      <c r="AJ977" s="94" t="e">
        <f t="shared" si="3264"/>
        <v>#REF!</v>
      </c>
      <c r="AK977" s="79"/>
      <c r="AL977" s="80" t="e">
        <f t="shared" si="3241"/>
        <v>#REF!</v>
      </c>
      <c r="AM977" s="85" t="e">
        <f>AL977/AL950</f>
        <v>#REF!</v>
      </c>
      <c r="AN977" s="60" t="e">
        <f>D948&amp;D977</f>
        <v>#REF!</v>
      </c>
      <c r="AO977" s="94" t="e">
        <f t="shared" ref="AO977:AZ977" si="3265">AO976*$BG977</f>
        <v>#REF!</v>
      </c>
      <c r="AP977" s="94" t="e">
        <f t="shared" si="3265"/>
        <v>#REF!</v>
      </c>
      <c r="AQ977" s="94" t="e">
        <f t="shared" si="3265"/>
        <v>#REF!</v>
      </c>
      <c r="AR977" s="94" t="e">
        <f t="shared" si="3265"/>
        <v>#REF!</v>
      </c>
      <c r="AS977" s="94" t="e">
        <f t="shared" si="3265"/>
        <v>#REF!</v>
      </c>
      <c r="AT977" s="94" t="e">
        <f t="shared" si="3265"/>
        <v>#REF!</v>
      </c>
      <c r="AU977" s="94" t="e">
        <f t="shared" si="3265"/>
        <v>#REF!</v>
      </c>
      <c r="AV977" s="94" t="e">
        <f t="shared" si="3265"/>
        <v>#REF!</v>
      </c>
      <c r="AW977" s="94" t="e">
        <f t="shared" si="3265"/>
        <v>#REF!</v>
      </c>
      <c r="AX977" s="94" t="e">
        <f t="shared" si="3265"/>
        <v>#REF!</v>
      </c>
      <c r="AY977" s="94" t="e">
        <f t="shared" si="3265"/>
        <v>#REF!</v>
      </c>
      <c r="AZ977" s="94" t="e">
        <f t="shared" si="3265"/>
        <v>#REF!</v>
      </c>
      <c r="BA977" s="79"/>
      <c r="BB977" s="80" t="e">
        <f t="shared" si="3243"/>
        <v>#REF!</v>
      </c>
      <c r="BC977" s="85" t="e">
        <f>BB977/BB950</f>
        <v>#REF!</v>
      </c>
      <c r="BD977" s="60"/>
      <c r="BE977" s="94">
        <f t="shared" ref="BE977:BG979" si="3266">INDEX($BE$4:$BK$115,MATCH($D977,$D$4:$D$115,0),MATCH(BE$475,$BE$4:$BK$4,0))</f>
        <v>0</v>
      </c>
      <c r="BF977" s="115">
        <f t="shared" si="3266"/>
        <v>0</v>
      </c>
      <c r="BG977" s="112">
        <f t="shared" si="3266"/>
        <v>0.5</v>
      </c>
      <c r="BH977" s="111" t="e">
        <f>BH950</f>
        <v>#REF!</v>
      </c>
      <c r="BI977" s="112">
        <f t="shared" ref="BI977:BK979" si="3267">INDEX($BE$4:$BK$115,MATCH($D977,$D$4:$D$115,0),MATCH(BI$475,$BE$4:$BK$4,0))</f>
        <v>0</v>
      </c>
      <c r="BJ977" s="112">
        <f t="shared" si="3267"/>
        <v>0</v>
      </c>
      <c r="BK977" s="111">
        <f t="shared" si="3267"/>
        <v>0</v>
      </c>
      <c r="BL977" s="60"/>
      <c r="BM977" s="94" t="e">
        <f t="shared" ref="BM977:BX977" si="3268">BM976*$BG977</f>
        <v>#REF!</v>
      </c>
      <c r="BN977" s="94" t="e">
        <f t="shared" si="3268"/>
        <v>#REF!</v>
      </c>
      <c r="BO977" s="94" t="e">
        <f t="shared" si="3268"/>
        <v>#REF!</v>
      </c>
      <c r="BP977" s="94" t="e">
        <f t="shared" si="3268"/>
        <v>#REF!</v>
      </c>
      <c r="BQ977" s="94" t="e">
        <f t="shared" si="3268"/>
        <v>#REF!</v>
      </c>
      <c r="BR977" s="94" t="e">
        <f t="shared" si="3268"/>
        <v>#REF!</v>
      </c>
      <c r="BS977" s="94" t="e">
        <f t="shared" si="3268"/>
        <v>#REF!</v>
      </c>
      <c r="BT977" s="94" t="e">
        <f t="shared" si="3268"/>
        <v>#REF!</v>
      </c>
      <c r="BU977" s="94" t="e">
        <f t="shared" si="3268"/>
        <v>#REF!</v>
      </c>
      <c r="BV977" s="94" t="e">
        <f t="shared" si="3268"/>
        <v>#REF!</v>
      </c>
      <c r="BW977" s="94" t="e">
        <f t="shared" si="3268"/>
        <v>#REF!</v>
      </c>
      <c r="BX977" s="94" t="e">
        <f t="shared" si="3268"/>
        <v>#REF!</v>
      </c>
      <c r="BY977" s="79"/>
      <c r="BZ977" s="80" t="e">
        <f t="shared" si="3245"/>
        <v>#REF!</v>
      </c>
      <c r="CA977" s="85" t="e">
        <f>BZ977/BZ950</f>
        <v>#REF!</v>
      </c>
      <c r="CB977" s="60"/>
      <c r="CC977" s="94" t="e">
        <f t="shared" ref="CC977:CN977" si="3269">CC976*$BG977</f>
        <v>#REF!</v>
      </c>
      <c r="CD977" s="94" t="e">
        <f t="shared" si="3269"/>
        <v>#REF!</v>
      </c>
      <c r="CE977" s="94" t="e">
        <f t="shared" si="3269"/>
        <v>#REF!</v>
      </c>
      <c r="CF977" s="94" t="e">
        <f t="shared" si="3269"/>
        <v>#REF!</v>
      </c>
      <c r="CG977" s="94" t="e">
        <f t="shared" si="3269"/>
        <v>#REF!</v>
      </c>
      <c r="CH977" s="94" t="e">
        <f t="shared" si="3269"/>
        <v>#REF!</v>
      </c>
      <c r="CI977" s="94" t="e">
        <f t="shared" si="3269"/>
        <v>#REF!</v>
      </c>
      <c r="CJ977" s="94" t="e">
        <f t="shared" si="3269"/>
        <v>#REF!</v>
      </c>
      <c r="CK977" s="94" t="e">
        <f t="shared" si="3269"/>
        <v>#REF!</v>
      </c>
      <c r="CL977" s="94" t="e">
        <f t="shared" si="3269"/>
        <v>#REF!</v>
      </c>
      <c r="CM977" s="94" t="e">
        <f t="shared" si="3269"/>
        <v>#REF!</v>
      </c>
      <c r="CN977" s="94" t="e">
        <f t="shared" si="3269"/>
        <v>#REF!</v>
      </c>
      <c r="CO977" s="79"/>
      <c r="CP977" s="80" t="e">
        <f t="shared" si="3247"/>
        <v>#REF!</v>
      </c>
      <c r="CQ977" s="85" t="e">
        <f>CP977/CP950</f>
        <v>#REF!</v>
      </c>
    </row>
    <row r="978" spans="1:95" ht="10.5" customHeight="1" outlineLevel="2" x14ac:dyDescent="0.25">
      <c r="A978" s="70" t="str">
        <f t="shared" si="3142"/>
        <v>DespesaAções de marketing lojas</v>
      </c>
      <c r="B978" s="114" t="s">
        <v>53</v>
      </c>
      <c r="C978" s="78" t="s">
        <v>73</v>
      </c>
      <c r="D978" s="79" t="s">
        <v>91</v>
      </c>
      <c r="E978" s="79" t="e">
        <f>D948</f>
        <v>#REF!</v>
      </c>
      <c r="F978" s="79"/>
      <c r="G978" s="85"/>
      <c r="H978" s="79"/>
      <c r="I978" s="94">
        <v>0</v>
      </c>
      <c r="J978" s="94">
        <v>0</v>
      </c>
      <c r="K978" s="94">
        <v>0</v>
      </c>
      <c r="L978" s="94">
        <v>0</v>
      </c>
      <c r="M978" s="94">
        <v>0</v>
      </c>
      <c r="N978" s="94">
        <v>0</v>
      </c>
      <c r="O978" s="94">
        <v>0</v>
      </c>
      <c r="P978" s="94">
        <v>0</v>
      </c>
      <c r="Q978" s="94">
        <v>0</v>
      </c>
      <c r="R978" s="94">
        <v>0</v>
      </c>
      <c r="S978" s="94">
        <v>0</v>
      </c>
      <c r="T978" s="94">
        <v>0</v>
      </c>
      <c r="U978" s="79"/>
      <c r="V978" s="80">
        <f t="shared" si="3239"/>
        <v>0</v>
      </c>
      <c r="W978" s="85" t="e">
        <f>V978/V950</f>
        <v>#REF!</v>
      </c>
      <c r="X978" s="60"/>
      <c r="Y978" s="94">
        <f t="shared" ref="Y978:AJ978" si="3270">Y976*$BG978</f>
        <v>0</v>
      </c>
      <c r="Z978" s="94">
        <f t="shared" si="3270"/>
        <v>0</v>
      </c>
      <c r="AA978" s="94">
        <f t="shared" si="3270"/>
        <v>0</v>
      </c>
      <c r="AB978" s="94">
        <f t="shared" si="3270"/>
        <v>0</v>
      </c>
      <c r="AC978" s="94">
        <f t="shared" si="3270"/>
        <v>0</v>
      </c>
      <c r="AD978" s="94">
        <f t="shared" si="3270"/>
        <v>0</v>
      </c>
      <c r="AE978" s="94">
        <f t="shared" si="3270"/>
        <v>0</v>
      </c>
      <c r="AF978" s="94">
        <f t="shared" si="3270"/>
        <v>0</v>
      </c>
      <c r="AG978" s="94">
        <f t="shared" si="3270"/>
        <v>0</v>
      </c>
      <c r="AH978" s="94">
        <f t="shared" si="3270"/>
        <v>0</v>
      </c>
      <c r="AI978" s="94" t="e">
        <f t="shared" si="3270"/>
        <v>#REF!</v>
      </c>
      <c r="AJ978" s="94" t="e">
        <f t="shared" si="3270"/>
        <v>#REF!</v>
      </c>
      <c r="AK978" s="79"/>
      <c r="AL978" s="80" t="e">
        <f t="shared" si="3241"/>
        <v>#REF!</v>
      </c>
      <c r="AM978" s="85" t="e">
        <f>AL978/AL950</f>
        <v>#REF!</v>
      </c>
      <c r="AN978" s="60" t="e">
        <f>D948&amp;D978</f>
        <v>#REF!</v>
      </c>
      <c r="AO978" s="94" t="e">
        <f t="shared" ref="AO978:AZ978" si="3271">AO976*$BG978</f>
        <v>#REF!</v>
      </c>
      <c r="AP978" s="94" t="e">
        <f t="shared" si="3271"/>
        <v>#REF!</v>
      </c>
      <c r="AQ978" s="94" t="e">
        <f t="shared" si="3271"/>
        <v>#REF!</v>
      </c>
      <c r="AR978" s="94" t="e">
        <f t="shared" si="3271"/>
        <v>#REF!</v>
      </c>
      <c r="AS978" s="94" t="e">
        <f t="shared" si="3271"/>
        <v>#REF!</v>
      </c>
      <c r="AT978" s="94" t="e">
        <f t="shared" si="3271"/>
        <v>#REF!</v>
      </c>
      <c r="AU978" s="94" t="e">
        <f t="shared" si="3271"/>
        <v>#REF!</v>
      </c>
      <c r="AV978" s="94" t="e">
        <f t="shared" si="3271"/>
        <v>#REF!</v>
      </c>
      <c r="AW978" s="94" t="e">
        <f t="shared" si="3271"/>
        <v>#REF!</v>
      </c>
      <c r="AX978" s="94" t="e">
        <f t="shared" si="3271"/>
        <v>#REF!</v>
      </c>
      <c r="AY978" s="94" t="e">
        <f t="shared" si="3271"/>
        <v>#REF!</v>
      </c>
      <c r="AZ978" s="94" t="e">
        <f t="shared" si="3271"/>
        <v>#REF!</v>
      </c>
      <c r="BA978" s="79"/>
      <c r="BB978" s="80" t="e">
        <f t="shared" si="3243"/>
        <v>#REF!</v>
      </c>
      <c r="BC978" s="85" t="e">
        <f>BB978/BB950</f>
        <v>#REF!</v>
      </c>
      <c r="BD978" s="60"/>
      <c r="BE978" s="94">
        <f t="shared" si="3266"/>
        <v>0</v>
      </c>
      <c r="BF978" s="115">
        <f t="shared" si="3266"/>
        <v>0</v>
      </c>
      <c r="BG978" s="112">
        <f t="shared" si="3266"/>
        <v>0.5</v>
      </c>
      <c r="BH978" s="111" t="e">
        <f>BH950</f>
        <v>#REF!</v>
      </c>
      <c r="BI978" s="112">
        <f t="shared" si="3267"/>
        <v>0</v>
      </c>
      <c r="BJ978" s="112">
        <f t="shared" si="3267"/>
        <v>0</v>
      </c>
      <c r="BK978" s="111">
        <f t="shared" si="3267"/>
        <v>0</v>
      </c>
      <c r="BL978" s="60"/>
      <c r="BM978" s="94" t="e">
        <f t="shared" ref="BM978:BX978" si="3272">BM976*$BG978</f>
        <v>#REF!</v>
      </c>
      <c r="BN978" s="94" t="e">
        <f t="shared" si="3272"/>
        <v>#REF!</v>
      </c>
      <c r="BO978" s="94" t="e">
        <f t="shared" si="3272"/>
        <v>#REF!</v>
      </c>
      <c r="BP978" s="94" t="e">
        <f t="shared" si="3272"/>
        <v>#REF!</v>
      </c>
      <c r="BQ978" s="94" t="e">
        <f t="shared" si="3272"/>
        <v>#REF!</v>
      </c>
      <c r="BR978" s="94" t="e">
        <f t="shared" si="3272"/>
        <v>#REF!</v>
      </c>
      <c r="BS978" s="94" t="e">
        <f t="shared" si="3272"/>
        <v>#REF!</v>
      </c>
      <c r="BT978" s="94" t="e">
        <f t="shared" si="3272"/>
        <v>#REF!</v>
      </c>
      <c r="BU978" s="94" t="e">
        <f t="shared" si="3272"/>
        <v>#REF!</v>
      </c>
      <c r="BV978" s="94" t="e">
        <f t="shared" si="3272"/>
        <v>#REF!</v>
      </c>
      <c r="BW978" s="94" t="e">
        <f t="shared" si="3272"/>
        <v>#REF!</v>
      </c>
      <c r="BX978" s="94" t="e">
        <f t="shared" si="3272"/>
        <v>#REF!</v>
      </c>
      <c r="BY978" s="79"/>
      <c r="BZ978" s="80" t="e">
        <f t="shared" si="3245"/>
        <v>#REF!</v>
      </c>
      <c r="CA978" s="85" t="e">
        <f>BZ978/BZ950</f>
        <v>#REF!</v>
      </c>
      <c r="CB978" s="60"/>
      <c r="CC978" s="94" t="e">
        <f t="shared" ref="CC978:CN978" si="3273">CC976*$BG978</f>
        <v>#REF!</v>
      </c>
      <c r="CD978" s="94" t="e">
        <f t="shared" si="3273"/>
        <v>#REF!</v>
      </c>
      <c r="CE978" s="94" t="e">
        <f t="shared" si="3273"/>
        <v>#REF!</v>
      </c>
      <c r="CF978" s="94" t="e">
        <f t="shared" si="3273"/>
        <v>#REF!</v>
      </c>
      <c r="CG978" s="94" t="e">
        <f t="shared" si="3273"/>
        <v>#REF!</v>
      </c>
      <c r="CH978" s="94" t="e">
        <f t="shared" si="3273"/>
        <v>#REF!</v>
      </c>
      <c r="CI978" s="94" t="e">
        <f t="shared" si="3273"/>
        <v>#REF!</v>
      </c>
      <c r="CJ978" s="94" t="e">
        <f t="shared" si="3273"/>
        <v>#REF!</v>
      </c>
      <c r="CK978" s="94" t="e">
        <f t="shared" si="3273"/>
        <v>#REF!</v>
      </c>
      <c r="CL978" s="94" t="e">
        <f t="shared" si="3273"/>
        <v>#REF!</v>
      </c>
      <c r="CM978" s="94" t="e">
        <f t="shared" si="3273"/>
        <v>#REF!</v>
      </c>
      <c r="CN978" s="94" t="e">
        <f t="shared" si="3273"/>
        <v>#REF!</v>
      </c>
      <c r="CO978" s="79"/>
      <c r="CP978" s="80" t="e">
        <f t="shared" si="3247"/>
        <v>#REF!</v>
      </c>
      <c r="CQ978" s="85" t="e">
        <f>CP978/CP950</f>
        <v>#REF!</v>
      </c>
    </row>
    <row r="979" spans="1:95" ht="10.5" customHeight="1" x14ac:dyDescent="0.25">
      <c r="A979" s="70" t="str">
        <f t="shared" si="3142"/>
        <v>DespesaSistema de PDV</v>
      </c>
      <c r="B979" s="70" t="s">
        <v>53</v>
      </c>
      <c r="C979" s="70" t="s">
        <v>266</v>
      </c>
      <c r="D979" s="2" t="s">
        <v>267</v>
      </c>
      <c r="E979" s="2" t="e">
        <f>D948</f>
        <v>#REF!</v>
      </c>
      <c r="F979" s="60"/>
      <c r="G979" s="66">
        <v>0</v>
      </c>
      <c r="H979" s="60"/>
      <c r="I979" s="65">
        <v>0</v>
      </c>
      <c r="J979" s="65">
        <v>0</v>
      </c>
      <c r="K979" s="65">
        <v>0</v>
      </c>
      <c r="L979" s="65">
        <v>0</v>
      </c>
      <c r="M979" s="65">
        <v>0</v>
      </c>
      <c r="N979" s="65">
        <v>0</v>
      </c>
      <c r="O979" s="65">
        <v>0</v>
      </c>
      <c r="P979" s="65">
        <v>0</v>
      </c>
      <c r="Q979" s="65">
        <v>0</v>
      </c>
      <c r="R979" s="65">
        <v>0</v>
      </c>
      <c r="S979" s="65">
        <v>0</v>
      </c>
      <c r="T979" s="65">
        <v>0</v>
      </c>
      <c r="U979" s="60"/>
      <c r="V979" s="65">
        <f t="shared" si="3239"/>
        <v>0</v>
      </c>
      <c r="W979" s="66" t="e">
        <f>V979/V950</f>
        <v>#REF!</v>
      </c>
      <c r="X979" s="60"/>
      <c r="Y979" s="65" t="e">
        <f t="shared" ref="Y979:AJ979" si="3274">((Y950*$G979*--(AND($BF979=0,$BG979=0))+$BF979+Y950*$BG979)*--(Y$3&gt;=$BH979))*(1+$BJ979*--(Y$3&gt;=$BK979))*--(IFERROR(MOD(MONTH(Y$3),$BI979),0)=0)</f>
        <v>#REF!</v>
      </c>
      <c r="Z979" s="65" t="e">
        <f t="shared" si="3274"/>
        <v>#REF!</v>
      </c>
      <c r="AA979" s="65" t="e">
        <f t="shared" si="3274"/>
        <v>#REF!</v>
      </c>
      <c r="AB979" s="65" t="e">
        <f t="shared" si="3274"/>
        <v>#REF!</v>
      </c>
      <c r="AC979" s="65" t="e">
        <f t="shared" si="3274"/>
        <v>#REF!</v>
      </c>
      <c r="AD979" s="65" t="e">
        <f t="shared" si="3274"/>
        <v>#REF!</v>
      </c>
      <c r="AE979" s="65" t="e">
        <f t="shared" si="3274"/>
        <v>#REF!</v>
      </c>
      <c r="AF979" s="65" t="e">
        <f t="shared" si="3274"/>
        <v>#REF!</v>
      </c>
      <c r="AG979" s="65" t="e">
        <f t="shared" si="3274"/>
        <v>#REF!</v>
      </c>
      <c r="AH979" s="65" t="e">
        <f t="shared" si="3274"/>
        <v>#REF!</v>
      </c>
      <c r="AI979" s="65" t="e">
        <f t="shared" si="3274"/>
        <v>#REF!</v>
      </c>
      <c r="AJ979" s="65" t="e">
        <f t="shared" si="3274"/>
        <v>#REF!</v>
      </c>
      <c r="AK979" s="60"/>
      <c r="AL979" s="65" t="e">
        <f t="shared" si="3241"/>
        <v>#REF!</v>
      </c>
      <c r="AM979" s="66" t="e">
        <f>AL979/AL950</f>
        <v>#REF!</v>
      </c>
      <c r="AN979" s="60" t="e">
        <f>D948&amp;D979</f>
        <v>#REF!</v>
      </c>
      <c r="AO979" s="65" t="e">
        <f t="shared" ref="AO979:AZ979" si="3275">((AO950*$G979*--(AND($BF979=0,$BG979=0))+$BF979+AO950*$BG979)*--(AO$3&gt;=$BH979))*(1+$BJ979*--(AO$3&gt;=$BK979))*--(IFERROR(MOD(MONTH(AO$3),$BI979),0)=0)</f>
        <v>#REF!</v>
      </c>
      <c r="AP979" s="65" t="e">
        <f t="shared" si="3275"/>
        <v>#REF!</v>
      </c>
      <c r="AQ979" s="65" t="e">
        <f t="shared" si="3275"/>
        <v>#REF!</v>
      </c>
      <c r="AR979" s="65" t="e">
        <f t="shared" si="3275"/>
        <v>#REF!</v>
      </c>
      <c r="AS979" s="65" t="e">
        <f t="shared" si="3275"/>
        <v>#REF!</v>
      </c>
      <c r="AT979" s="65" t="e">
        <f t="shared" si="3275"/>
        <v>#REF!</v>
      </c>
      <c r="AU979" s="65" t="e">
        <f t="shared" si="3275"/>
        <v>#REF!</v>
      </c>
      <c r="AV979" s="65" t="e">
        <f t="shared" si="3275"/>
        <v>#REF!</v>
      </c>
      <c r="AW979" s="65" t="e">
        <f t="shared" si="3275"/>
        <v>#REF!</v>
      </c>
      <c r="AX979" s="65" t="e">
        <f t="shared" si="3275"/>
        <v>#REF!</v>
      </c>
      <c r="AY979" s="65" t="e">
        <f t="shared" si="3275"/>
        <v>#REF!</v>
      </c>
      <c r="AZ979" s="65" t="e">
        <f t="shared" si="3275"/>
        <v>#REF!</v>
      </c>
      <c r="BA979" s="60"/>
      <c r="BB979" s="65" t="e">
        <f t="shared" si="3243"/>
        <v>#REF!</v>
      </c>
      <c r="BC979" s="66" t="e">
        <f>BB979/BB950</f>
        <v>#REF!</v>
      </c>
      <c r="BD979" s="60"/>
      <c r="BE979" s="65" t="str">
        <f t="shared" si="3266"/>
        <v>iGlu &gt; Shopify POS by FullComm</v>
      </c>
      <c r="BF979" s="105" t="e">
        <f t="shared" si="3266"/>
        <v>#REF!</v>
      </c>
      <c r="BG979" s="105">
        <f t="shared" si="3266"/>
        <v>0</v>
      </c>
      <c r="BH979" s="107" t="e">
        <f>BH950</f>
        <v>#REF!</v>
      </c>
      <c r="BI979" s="107">
        <f t="shared" si="3267"/>
        <v>0</v>
      </c>
      <c r="BJ979" s="77">
        <f t="shared" si="3267"/>
        <v>-1</v>
      </c>
      <c r="BK979" s="107" t="e">
        <f t="shared" si="3267"/>
        <v>#REF!</v>
      </c>
      <c r="BL979" s="60"/>
      <c r="BM979" s="65" t="e">
        <f t="shared" ref="BM979:BX979" si="3276">((BM950*$G979*--(AND($BF979=0,$BG979=0))+$BF979+BM950*$BG979)*--(BM$3&gt;=$BH979))*(1+$BJ979*--(BM$3&gt;=$BK979))*--(IFERROR(MOD(MONTH(BM$3),$BI979),0)=0)</f>
        <v>#REF!</v>
      </c>
      <c r="BN979" s="65" t="e">
        <f t="shared" si="3276"/>
        <v>#REF!</v>
      </c>
      <c r="BO979" s="65" t="e">
        <f t="shared" si="3276"/>
        <v>#REF!</v>
      </c>
      <c r="BP979" s="65" t="e">
        <f t="shared" si="3276"/>
        <v>#REF!</v>
      </c>
      <c r="BQ979" s="65" t="e">
        <f t="shared" si="3276"/>
        <v>#REF!</v>
      </c>
      <c r="BR979" s="65" t="e">
        <f t="shared" si="3276"/>
        <v>#REF!</v>
      </c>
      <c r="BS979" s="65" t="e">
        <f t="shared" si="3276"/>
        <v>#REF!</v>
      </c>
      <c r="BT979" s="65" t="e">
        <f t="shared" si="3276"/>
        <v>#REF!</v>
      </c>
      <c r="BU979" s="65" t="e">
        <f t="shared" si="3276"/>
        <v>#REF!</v>
      </c>
      <c r="BV979" s="65" t="e">
        <f t="shared" si="3276"/>
        <v>#REF!</v>
      </c>
      <c r="BW979" s="65" t="e">
        <f t="shared" si="3276"/>
        <v>#REF!</v>
      </c>
      <c r="BX979" s="65" t="e">
        <f t="shared" si="3276"/>
        <v>#REF!</v>
      </c>
      <c r="BY979" s="60"/>
      <c r="BZ979" s="65" t="e">
        <f t="shared" si="3245"/>
        <v>#REF!</v>
      </c>
      <c r="CA979" s="66" t="e">
        <f>BZ979/BZ950</f>
        <v>#REF!</v>
      </c>
      <c r="CB979" s="60"/>
      <c r="CC979" s="65" t="e">
        <f t="shared" ref="CC979:CN979" si="3277">((CC950*$G979*--(AND($BF979=0,$BG979=0))+$BF979+CC950*$BG979)*--(CC$3&gt;=$BH979))*(1+$BJ979*--(CC$3&gt;=$BK979))*--(IFERROR(MOD(MONTH(CC$3),$BI979),0)=0)</f>
        <v>#REF!</v>
      </c>
      <c r="CD979" s="65" t="e">
        <f t="shared" si="3277"/>
        <v>#REF!</v>
      </c>
      <c r="CE979" s="65" t="e">
        <f t="shared" si="3277"/>
        <v>#REF!</v>
      </c>
      <c r="CF979" s="65" t="e">
        <f t="shared" si="3277"/>
        <v>#REF!</v>
      </c>
      <c r="CG979" s="65" t="e">
        <f t="shared" si="3277"/>
        <v>#REF!</v>
      </c>
      <c r="CH979" s="65" t="e">
        <f t="shared" si="3277"/>
        <v>#REF!</v>
      </c>
      <c r="CI979" s="65" t="e">
        <f t="shared" si="3277"/>
        <v>#REF!</v>
      </c>
      <c r="CJ979" s="65" t="e">
        <f t="shared" si="3277"/>
        <v>#REF!</v>
      </c>
      <c r="CK979" s="65" t="e">
        <f t="shared" si="3277"/>
        <v>#REF!</v>
      </c>
      <c r="CL979" s="65" t="e">
        <f t="shared" si="3277"/>
        <v>#REF!</v>
      </c>
      <c r="CM979" s="65" t="e">
        <f t="shared" si="3277"/>
        <v>#REF!</v>
      </c>
      <c r="CN979" s="65" t="e">
        <f t="shared" si="3277"/>
        <v>#REF!</v>
      </c>
      <c r="CO979" s="60"/>
      <c r="CP979" s="65" t="e">
        <f t="shared" si="3247"/>
        <v>#REF!</v>
      </c>
      <c r="CQ979" s="66" t="e">
        <f>CP979/CP950</f>
        <v>#REF!</v>
      </c>
    </row>
    <row r="980" spans="1:95" ht="10.5" customHeight="1" x14ac:dyDescent="0.25">
      <c r="A980" s="70" t="str">
        <f t="shared" si="3142"/>
        <v>DespesaMargem de contribuição</v>
      </c>
      <c r="B980" s="70" t="s">
        <v>53</v>
      </c>
      <c r="C980" s="70"/>
      <c r="D980" s="3" t="s">
        <v>104</v>
      </c>
      <c r="E980" s="3" t="e">
        <f>D948</f>
        <v>#REF!</v>
      </c>
      <c r="F980" s="60"/>
      <c r="G980" s="6">
        <v>0.54670199438439582</v>
      </c>
      <c r="H980" s="60"/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60"/>
      <c r="V980" s="4">
        <f t="shared" si="3239"/>
        <v>0</v>
      </c>
      <c r="W980" s="6" t="e">
        <f>V980/V950</f>
        <v>#REF!</v>
      </c>
      <c r="X980" s="60"/>
      <c r="Y980" s="4" t="e">
        <f t="shared" ref="Y980:AJ980" si="3278">Y961+Y962</f>
        <v>#REF!</v>
      </c>
      <c r="Z980" s="4" t="e">
        <f t="shared" si="3278"/>
        <v>#REF!</v>
      </c>
      <c r="AA980" s="4" t="e">
        <f t="shared" si="3278"/>
        <v>#REF!</v>
      </c>
      <c r="AB980" s="4" t="e">
        <f t="shared" si="3278"/>
        <v>#REF!</v>
      </c>
      <c r="AC980" s="4" t="e">
        <f t="shared" si="3278"/>
        <v>#REF!</v>
      </c>
      <c r="AD980" s="4" t="e">
        <f t="shared" si="3278"/>
        <v>#REF!</v>
      </c>
      <c r="AE980" s="4" t="e">
        <f t="shared" si="3278"/>
        <v>#REF!</v>
      </c>
      <c r="AF980" s="4" t="e">
        <f t="shared" si="3278"/>
        <v>#REF!</v>
      </c>
      <c r="AG980" s="4" t="e">
        <f t="shared" si="3278"/>
        <v>#REF!</v>
      </c>
      <c r="AH980" s="4" t="e">
        <f t="shared" si="3278"/>
        <v>#REF!</v>
      </c>
      <c r="AI980" s="4" t="e">
        <f t="shared" si="3278"/>
        <v>#REF!</v>
      </c>
      <c r="AJ980" s="4" t="e">
        <f t="shared" si="3278"/>
        <v>#REF!</v>
      </c>
      <c r="AK980" s="60"/>
      <c r="AL980" s="4" t="e">
        <f t="shared" si="3241"/>
        <v>#REF!</v>
      </c>
      <c r="AM980" s="6" t="e">
        <f>AL980/AL950</f>
        <v>#REF!</v>
      </c>
      <c r="AN980" s="60" t="e">
        <f>D948&amp;D980</f>
        <v>#REF!</v>
      </c>
      <c r="AO980" s="4" t="e">
        <f t="shared" ref="AO980:AZ980" si="3279">AO961+AO962</f>
        <v>#REF!</v>
      </c>
      <c r="AP980" s="4" t="e">
        <f t="shared" si="3279"/>
        <v>#REF!</v>
      </c>
      <c r="AQ980" s="4" t="e">
        <f t="shared" si="3279"/>
        <v>#REF!</v>
      </c>
      <c r="AR980" s="4" t="e">
        <f t="shared" si="3279"/>
        <v>#REF!</v>
      </c>
      <c r="AS980" s="4" t="e">
        <f t="shared" si="3279"/>
        <v>#REF!</v>
      </c>
      <c r="AT980" s="4" t="e">
        <f t="shared" si="3279"/>
        <v>#REF!</v>
      </c>
      <c r="AU980" s="4" t="e">
        <f t="shared" si="3279"/>
        <v>#REF!</v>
      </c>
      <c r="AV980" s="4" t="e">
        <f t="shared" si="3279"/>
        <v>#REF!</v>
      </c>
      <c r="AW980" s="4" t="e">
        <f t="shared" si="3279"/>
        <v>#REF!</v>
      </c>
      <c r="AX980" s="4" t="e">
        <f t="shared" si="3279"/>
        <v>#REF!</v>
      </c>
      <c r="AY980" s="4" t="e">
        <f t="shared" si="3279"/>
        <v>#REF!</v>
      </c>
      <c r="AZ980" s="4" t="e">
        <f t="shared" si="3279"/>
        <v>#REF!</v>
      </c>
      <c r="BA980" s="60"/>
      <c r="BB980" s="4" t="e">
        <f t="shared" si="3243"/>
        <v>#REF!</v>
      </c>
      <c r="BC980" s="6" t="e">
        <f>BB980/BB950</f>
        <v>#REF!</v>
      </c>
      <c r="BD980" s="60"/>
      <c r="BE980" s="4"/>
      <c r="BF980" s="102"/>
      <c r="BG980" s="102"/>
      <c r="BH980" s="103"/>
      <c r="BI980" s="104"/>
      <c r="BJ980" s="63"/>
      <c r="BK980" s="103"/>
      <c r="BL980" s="60"/>
      <c r="BM980" s="4" t="e">
        <f t="shared" ref="BM980:BX980" si="3280">BM961+BM962</f>
        <v>#REF!</v>
      </c>
      <c r="BN980" s="4" t="e">
        <f t="shared" si="3280"/>
        <v>#REF!</v>
      </c>
      <c r="BO980" s="4" t="e">
        <f t="shared" si="3280"/>
        <v>#REF!</v>
      </c>
      <c r="BP980" s="4" t="e">
        <f t="shared" si="3280"/>
        <v>#REF!</v>
      </c>
      <c r="BQ980" s="4" t="e">
        <f t="shared" si="3280"/>
        <v>#REF!</v>
      </c>
      <c r="BR980" s="4" t="e">
        <f t="shared" si="3280"/>
        <v>#REF!</v>
      </c>
      <c r="BS980" s="4" t="e">
        <f t="shared" si="3280"/>
        <v>#REF!</v>
      </c>
      <c r="BT980" s="4" t="e">
        <f t="shared" si="3280"/>
        <v>#REF!</v>
      </c>
      <c r="BU980" s="4" t="e">
        <f t="shared" si="3280"/>
        <v>#REF!</v>
      </c>
      <c r="BV980" s="4" t="e">
        <f t="shared" si="3280"/>
        <v>#REF!</v>
      </c>
      <c r="BW980" s="4" t="e">
        <f t="shared" si="3280"/>
        <v>#REF!</v>
      </c>
      <c r="BX980" s="4" t="e">
        <f t="shared" si="3280"/>
        <v>#REF!</v>
      </c>
      <c r="BY980" s="60"/>
      <c r="BZ980" s="4" t="e">
        <f t="shared" si="3245"/>
        <v>#REF!</v>
      </c>
      <c r="CA980" s="6" t="e">
        <f>BZ980/BZ950</f>
        <v>#REF!</v>
      </c>
      <c r="CB980" s="60"/>
      <c r="CC980" s="4" t="e">
        <f t="shared" ref="CC980:CN980" si="3281">CC961+CC962</f>
        <v>#REF!</v>
      </c>
      <c r="CD980" s="4" t="e">
        <f t="shared" si="3281"/>
        <v>#REF!</v>
      </c>
      <c r="CE980" s="4" t="e">
        <f t="shared" si="3281"/>
        <v>#REF!</v>
      </c>
      <c r="CF980" s="4" t="e">
        <f t="shared" si="3281"/>
        <v>#REF!</v>
      </c>
      <c r="CG980" s="4" t="e">
        <f t="shared" si="3281"/>
        <v>#REF!</v>
      </c>
      <c r="CH980" s="4" t="e">
        <f t="shared" si="3281"/>
        <v>#REF!</v>
      </c>
      <c r="CI980" s="4" t="e">
        <f t="shared" si="3281"/>
        <v>#REF!</v>
      </c>
      <c r="CJ980" s="4" t="e">
        <f t="shared" si="3281"/>
        <v>#REF!</v>
      </c>
      <c r="CK980" s="4" t="e">
        <f t="shared" si="3281"/>
        <v>#REF!</v>
      </c>
      <c r="CL980" s="4" t="e">
        <f t="shared" si="3281"/>
        <v>#REF!</v>
      </c>
      <c r="CM980" s="4" t="e">
        <f t="shared" si="3281"/>
        <v>#REF!</v>
      </c>
      <c r="CN980" s="4" t="e">
        <f t="shared" si="3281"/>
        <v>#REF!</v>
      </c>
      <c r="CO980" s="60"/>
      <c r="CP980" s="4" t="e">
        <f t="shared" si="3247"/>
        <v>#REF!</v>
      </c>
      <c r="CQ980" s="6" t="e">
        <f>CP980/CP950</f>
        <v>#REF!</v>
      </c>
    </row>
    <row r="981" spans="1:95" ht="10.5" customHeight="1" x14ac:dyDescent="0.25">
      <c r="A981" s="70" t="str">
        <f t="shared" si="3142"/>
        <v>DespesaSG&amp;A</v>
      </c>
      <c r="B981" s="75" t="s">
        <v>53</v>
      </c>
      <c r="C981" s="75"/>
      <c r="D981" s="81" t="s">
        <v>105</v>
      </c>
      <c r="E981" s="81" t="e">
        <f>D948</f>
        <v>#REF!</v>
      </c>
      <c r="F981" s="60"/>
      <c r="G981" s="88">
        <v>-0.32003856520338908</v>
      </c>
      <c r="H981" s="60"/>
      <c r="I981" s="83">
        <v>0</v>
      </c>
      <c r="J981" s="83">
        <v>0</v>
      </c>
      <c r="K981" s="83">
        <v>0</v>
      </c>
      <c r="L981" s="83">
        <v>0</v>
      </c>
      <c r="M981" s="83">
        <v>0</v>
      </c>
      <c r="N981" s="83">
        <v>0</v>
      </c>
      <c r="O981" s="83">
        <v>0</v>
      </c>
      <c r="P981" s="83">
        <v>0</v>
      </c>
      <c r="Q981" s="83">
        <v>0</v>
      </c>
      <c r="R981" s="83">
        <v>0</v>
      </c>
      <c r="S981" s="83">
        <v>0</v>
      </c>
      <c r="T981" s="83">
        <v>0</v>
      </c>
      <c r="U981" s="60"/>
      <c r="V981" s="83">
        <f t="shared" si="3239"/>
        <v>0</v>
      </c>
      <c r="W981" s="88" t="e">
        <f>V981/V950</f>
        <v>#REF!</v>
      </c>
      <c r="X981" s="60"/>
      <c r="Y981" s="83">
        <f t="shared" ref="Y981:AJ981" si="3282">Y982+SUM(Y991:Y992)+SUM(Y995)+SUM(Y999:Y1000)+SUM(Y1004:Y1006)</f>
        <v>0</v>
      </c>
      <c r="Z981" s="83">
        <f t="shared" si="3282"/>
        <v>0</v>
      </c>
      <c r="AA981" s="83">
        <f t="shared" si="3282"/>
        <v>0</v>
      </c>
      <c r="AB981" s="83">
        <f t="shared" si="3282"/>
        <v>0</v>
      </c>
      <c r="AC981" s="83">
        <f t="shared" si="3282"/>
        <v>0</v>
      </c>
      <c r="AD981" s="83">
        <f t="shared" si="3282"/>
        <v>0</v>
      </c>
      <c r="AE981" s="83" t="e">
        <f t="shared" si="3282"/>
        <v>#REF!</v>
      </c>
      <c r="AF981" s="83" t="e">
        <f t="shared" si="3282"/>
        <v>#REF!</v>
      </c>
      <c r="AG981" s="83" t="e">
        <f t="shared" si="3282"/>
        <v>#REF!</v>
      </c>
      <c r="AH981" s="83" t="e">
        <f t="shared" si="3282"/>
        <v>#REF!</v>
      </c>
      <c r="AI981" s="83" t="e">
        <f t="shared" si="3282"/>
        <v>#REF!</v>
      </c>
      <c r="AJ981" s="83" t="e">
        <f t="shared" si="3282"/>
        <v>#REF!</v>
      </c>
      <c r="AK981" s="60"/>
      <c r="AL981" s="83" t="e">
        <f t="shared" si="3241"/>
        <v>#REF!</v>
      </c>
      <c r="AM981" s="88" t="e">
        <f>AL981/AL950</f>
        <v>#REF!</v>
      </c>
      <c r="AN981" s="60" t="e">
        <f>D948&amp;D981</f>
        <v>#REF!</v>
      </c>
      <c r="AO981" s="83" t="e">
        <f t="shared" ref="AO981:AZ981" si="3283">AO982+SUM(AO991:AO992)+SUM(AO995)+SUM(AO999:AO1006)</f>
        <v>#REF!</v>
      </c>
      <c r="AP981" s="83" t="e">
        <f t="shared" si="3283"/>
        <v>#REF!</v>
      </c>
      <c r="AQ981" s="83" t="e">
        <f t="shared" si="3283"/>
        <v>#REF!</v>
      </c>
      <c r="AR981" s="83" t="e">
        <f t="shared" si="3283"/>
        <v>#REF!</v>
      </c>
      <c r="AS981" s="83" t="e">
        <f t="shared" si="3283"/>
        <v>#REF!</v>
      </c>
      <c r="AT981" s="83" t="e">
        <f t="shared" si="3283"/>
        <v>#REF!</v>
      </c>
      <c r="AU981" s="83" t="e">
        <f t="shared" si="3283"/>
        <v>#REF!</v>
      </c>
      <c r="AV981" s="83" t="e">
        <f t="shared" si="3283"/>
        <v>#REF!</v>
      </c>
      <c r="AW981" s="83" t="e">
        <f t="shared" si="3283"/>
        <v>#REF!</v>
      </c>
      <c r="AX981" s="83" t="e">
        <f t="shared" si="3283"/>
        <v>#REF!</v>
      </c>
      <c r="AY981" s="83" t="e">
        <f t="shared" si="3283"/>
        <v>#REF!</v>
      </c>
      <c r="AZ981" s="83" t="e">
        <f t="shared" si="3283"/>
        <v>#REF!</v>
      </c>
      <c r="BA981" s="60"/>
      <c r="BB981" s="83" t="e">
        <f t="shared" si="3243"/>
        <v>#REF!</v>
      </c>
      <c r="BC981" s="88" t="e">
        <f>BB981/BB950</f>
        <v>#REF!</v>
      </c>
      <c r="BD981" s="60"/>
      <c r="BE981" s="83"/>
      <c r="BF981" s="116"/>
      <c r="BG981" s="116"/>
      <c r="BH981" s="117"/>
      <c r="BI981" s="118"/>
      <c r="BJ981" s="82"/>
      <c r="BK981" s="117"/>
      <c r="BL981" s="60"/>
      <c r="BM981" s="83" t="e">
        <f t="shared" ref="BM981:BX981" si="3284">BM982+SUM(BM991:BM992)+SUM(BM995)+SUM(BM999:BM1006)</f>
        <v>#REF!</v>
      </c>
      <c r="BN981" s="83" t="e">
        <f t="shared" si="3284"/>
        <v>#REF!</v>
      </c>
      <c r="BO981" s="83" t="e">
        <f t="shared" si="3284"/>
        <v>#REF!</v>
      </c>
      <c r="BP981" s="83" t="e">
        <f t="shared" si="3284"/>
        <v>#REF!</v>
      </c>
      <c r="BQ981" s="83" t="e">
        <f t="shared" si="3284"/>
        <v>#REF!</v>
      </c>
      <c r="BR981" s="83" t="e">
        <f t="shared" si="3284"/>
        <v>#REF!</v>
      </c>
      <c r="BS981" s="83" t="e">
        <f t="shared" si="3284"/>
        <v>#REF!</v>
      </c>
      <c r="BT981" s="83" t="e">
        <f t="shared" si="3284"/>
        <v>#REF!</v>
      </c>
      <c r="BU981" s="83" t="e">
        <f t="shared" si="3284"/>
        <v>#REF!</v>
      </c>
      <c r="BV981" s="83" t="e">
        <f t="shared" si="3284"/>
        <v>#REF!</v>
      </c>
      <c r="BW981" s="83" t="e">
        <f t="shared" si="3284"/>
        <v>#REF!</v>
      </c>
      <c r="BX981" s="83" t="e">
        <f t="shared" si="3284"/>
        <v>#REF!</v>
      </c>
      <c r="BY981" s="60"/>
      <c r="BZ981" s="83" t="e">
        <f t="shared" si="3245"/>
        <v>#REF!</v>
      </c>
      <c r="CA981" s="88" t="e">
        <f>BZ981/BZ950</f>
        <v>#REF!</v>
      </c>
      <c r="CB981" s="60"/>
      <c r="CC981" s="83" t="e">
        <f t="shared" ref="CC981:CN981" si="3285">CC982+SUM(CC991:CC992)+SUM(CC995)+SUM(CC999:CC1006)</f>
        <v>#REF!</v>
      </c>
      <c r="CD981" s="83" t="e">
        <f t="shared" si="3285"/>
        <v>#REF!</v>
      </c>
      <c r="CE981" s="83" t="e">
        <f t="shared" si="3285"/>
        <v>#REF!</v>
      </c>
      <c r="CF981" s="83" t="e">
        <f t="shared" si="3285"/>
        <v>#REF!</v>
      </c>
      <c r="CG981" s="83" t="e">
        <f t="shared" si="3285"/>
        <v>#REF!</v>
      </c>
      <c r="CH981" s="83" t="e">
        <f t="shared" si="3285"/>
        <v>#REF!</v>
      </c>
      <c r="CI981" s="83" t="e">
        <f t="shared" si="3285"/>
        <v>#REF!</v>
      </c>
      <c r="CJ981" s="83" t="e">
        <f t="shared" si="3285"/>
        <v>#REF!</v>
      </c>
      <c r="CK981" s="83" t="e">
        <f t="shared" si="3285"/>
        <v>#REF!</v>
      </c>
      <c r="CL981" s="83" t="e">
        <f t="shared" si="3285"/>
        <v>#REF!</v>
      </c>
      <c r="CM981" s="83" t="e">
        <f t="shared" si="3285"/>
        <v>#REF!</v>
      </c>
      <c r="CN981" s="83" t="e">
        <f t="shared" si="3285"/>
        <v>#REF!</v>
      </c>
      <c r="CO981" s="60"/>
      <c r="CP981" s="83" t="e">
        <f t="shared" si="3247"/>
        <v>#REF!</v>
      </c>
      <c r="CQ981" s="88" t="e">
        <f>CP981/CP950</f>
        <v>#REF!</v>
      </c>
    </row>
    <row r="982" spans="1:95" ht="10.5" customHeight="1" x14ac:dyDescent="0.25">
      <c r="A982" s="70" t="str">
        <f t="shared" ref="A982:A1013" si="3286">B982&amp;D982</f>
        <v>DespesaTime CLT</v>
      </c>
      <c r="B982" s="70" t="s">
        <v>53</v>
      </c>
      <c r="C982" s="70"/>
      <c r="D982" s="60" t="s">
        <v>107</v>
      </c>
      <c r="E982" s="60" t="e">
        <f>D948</f>
        <v>#REF!</v>
      </c>
      <c r="F982" s="60"/>
      <c r="G982" s="62">
        <v>-0.23773058444214651</v>
      </c>
      <c r="H982" s="60"/>
      <c r="I982" s="67">
        <v>0</v>
      </c>
      <c r="J982" s="67">
        <v>0</v>
      </c>
      <c r="K982" s="67">
        <v>0</v>
      </c>
      <c r="L982" s="67">
        <v>0</v>
      </c>
      <c r="M982" s="67">
        <v>0</v>
      </c>
      <c r="N982" s="67">
        <v>0</v>
      </c>
      <c r="O982" s="67">
        <v>0</v>
      </c>
      <c r="P982" s="67">
        <v>0</v>
      </c>
      <c r="Q982" s="67">
        <v>0</v>
      </c>
      <c r="R982" s="67">
        <v>0</v>
      </c>
      <c r="S982" s="67">
        <v>0</v>
      </c>
      <c r="T982" s="67">
        <v>0</v>
      </c>
      <c r="U982" s="60"/>
      <c r="V982" s="87">
        <f t="shared" si="3239"/>
        <v>0</v>
      </c>
      <c r="W982" s="62" t="e">
        <f>V982/V950</f>
        <v>#REF!</v>
      </c>
      <c r="X982" s="60"/>
      <c r="Y982" s="67">
        <v>0</v>
      </c>
      <c r="Z982" s="67">
        <v>0</v>
      </c>
      <c r="AA982" s="67">
        <v>0</v>
      </c>
      <c r="AB982" s="67">
        <v>0</v>
      </c>
      <c r="AC982" s="67">
        <v>0</v>
      </c>
      <c r="AD982" s="67">
        <v>0</v>
      </c>
      <c r="AE982" s="67" t="e">
        <f t="shared" ref="AE982:AJ982" si="3287">SUM(AE983:AE990)</f>
        <v>#REF!</v>
      </c>
      <c r="AF982" s="67" t="e">
        <f t="shared" si="3287"/>
        <v>#REF!</v>
      </c>
      <c r="AG982" s="67" t="e">
        <f t="shared" si="3287"/>
        <v>#REF!</v>
      </c>
      <c r="AH982" s="67" t="e">
        <f t="shared" si="3287"/>
        <v>#REF!</v>
      </c>
      <c r="AI982" s="67" t="e">
        <f t="shared" si="3287"/>
        <v>#REF!</v>
      </c>
      <c r="AJ982" s="67" t="e">
        <f t="shared" si="3287"/>
        <v>#REF!</v>
      </c>
      <c r="AK982" s="60"/>
      <c r="AL982" s="87" t="e">
        <f t="shared" si="3241"/>
        <v>#REF!</v>
      </c>
      <c r="AM982" s="62" t="e">
        <f>AL982/AL950</f>
        <v>#REF!</v>
      </c>
      <c r="AN982" s="60" t="e">
        <f>D948&amp;D982</f>
        <v>#REF!</v>
      </c>
      <c r="AO982" s="67" t="e">
        <f t="shared" ref="AO982:AZ982" si="3288">SUM(AO983:AO990)</f>
        <v>#REF!</v>
      </c>
      <c r="AP982" s="67" t="e">
        <f t="shared" si="3288"/>
        <v>#REF!</v>
      </c>
      <c r="AQ982" s="67" t="e">
        <f t="shared" si="3288"/>
        <v>#REF!</v>
      </c>
      <c r="AR982" s="67" t="e">
        <f t="shared" si="3288"/>
        <v>#REF!</v>
      </c>
      <c r="AS982" s="67" t="e">
        <f t="shared" si="3288"/>
        <v>#REF!</v>
      </c>
      <c r="AT982" s="67" t="e">
        <f t="shared" si="3288"/>
        <v>#REF!</v>
      </c>
      <c r="AU982" s="67" t="e">
        <f t="shared" si="3288"/>
        <v>#REF!</v>
      </c>
      <c r="AV982" s="67" t="e">
        <f t="shared" si="3288"/>
        <v>#REF!</v>
      </c>
      <c r="AW982" s="67" t="e">
        <f t="shared" si="3288"/>
        <v>#REF!</v>
      </c>
      <c r="AX982" s="67" t="e">
        <f t="shared" si="3288"/>
        <v>#REF!</v>
      </c>
      <c r="AY982" s="67" t="e">
        <f t="shared" si="3288"/>
        <v>#REF!</v>
      </c>
      <c r="AZ982" s="67" t="e">
        <f t="shared" si="3288"/>
        <v>#REF!</v>
      </c>
      <c r="BA982" s="60"/>
      <c r="BB982" s="87" t="e">
        <f t="shared" si="3243"/>
        <v>#REF!</v>
      </c>
      <c r="BC982" s="62" t="e">
        <f>BB982/BB950</f>
        <v>#REF!</v>
      </c>
      <c r="BD982" s="60"/>
      <c r="BE982" s="67">
        <f>INDEX($BE$4:$BK$115,MATCH($D982,$D$4:$D$115,0),MATCH(BE$475,$BE$4:$BK$4,0))</f>
        <v>0</v>
      </c>
      <c r="BF982" s="119">
        <f>INDEX($BE$4:$BK$115,MATCH($D982,$D$4:$D$115,0),MATCH(BF$475,$BE$4:$BK$4,0))</f>
        <v>0</v>
      </c>
      <c r="BG982" s="120">
        <f>INDEX($BE$4:$BK$115,MATCH($D982,$D$4:$D$115,0),MATCH(BG$475,$BE$4:$BK$4,0))</f>
        <v>0</v>
      </c>
      <c r="BH982" s="121" t="e">
        <f>BH950</f>
        <v>#REF!</v>
      </c>
      <c r="BI982" s="69">
        <f t="array" ref="BI982">INDEX($BE$4:$BK$115,MATCH($D982,$D$4:$D$115,0),MATCH(BI$475,$BE$4:$BK$4,0))</f>
        <v>0</v>
      </c>
      <c r="BJ982" s="120">
        <f>INDEX($BE$4:$BK$115,MATCH($D982,$D$4:$D$115,0),MATCH(BJ$475,$BE$4:$BK$4,0))</f>
        <v>0</v>
      </c>
      <c r="BK982" s="121">
        <f>INDEX($BE$4:$BK$115,MATCH($D982,$D$4:$D$115,0),MATCH(BK$475,$BE$4:$BK$4,0))</f>
        <v>0</v>
      </c>
      <c r="BL982" s="60"/>
      <c r="BM982" s="67" t="e">
        <f t="shared" ref="BM982:BX982" si="3289">SUM(BM983:BM990)</f>
        <v>#REF!</v>
      </c>
      <c r="BN982" s="67" t="e">
        <f t="shared" si="3289"/>
        <v>#REF!</v>
      </c>
      <c r="BO982" s="67" t="e">
        <f t="shared" si="3289"/>
        <v>#REF!</v>
      </c>
      <c r="BP982" s="67" t="e">
        <f t="shared" si="3289"/>
        <v>#REF!</v>
      </c>
      <c r="BQ982" s="67" t="e">
        <f t="shared" si="3289"/>
        <v>#REF!</v>
      </c>
      <c r="BR982" s="67" t="e">
        <f t="shared" si="3289"/>
        <v>#REF!</v>
      </c>
      <c r="BS982" s="67" t="e">
        <f t="shared" si="3289"/>
        <v>#REF!</v>
      </c>
      <c r="BT982" s="67" t="e">
        <f t="shared" si="3289"/>
        <v>#REF!</v>
      </c>
      <c r="BU982" s="67" t="e">
        <f t="shared" si="3289"/>
        <v>#REF!</v>
      </c>
      <c r="BV982" s="67" t="e">
        <f t="shared" si="3289"/>
        <v>#REF!</v>
      </c>
      <c r="BW982" s="67" t="e">
        <f t="shared" si="3289"/>
        <v>#REF!</v>
      </c>
      <c r="BX982" s="67" t="e">
        <f t="shared" si="3289"/>
        <v>#REF!</v>
      </c>
      <c r="BY982" s="60"/>
      <c r="BZ982" s="87" t="e">
        <f t="shared" si="3245"/>
        <v>#REF!</v>
      </c>
      <c r="CA982" s="62" t="e">
        <f>BZ982/BZ950</f>
        <v>#REF!</v>
      </c>
      <c r="CB982" s="60"/>
      <c r="CC982" s="67" t="e">
        <f t="shared" ref="CC982:CN982" si="3290">SUM(CC983:CC990)</f>
        <v>#REF!</v>
      </c>
      <c r="CD982" s="67" t="e">
        <f t="shared" si="3290"/>
        <v>#REF!</v>
      </c>
      <c r="CE982" s="67" t="e">
        <f t="shared" si="3290"/>
        <v>#REF!</v>
      </c>
      <c r="CF982" s="67" t="e">
        <f t="shared" si="3290"/>
        <v>#REF!</v>
      </c>
      <c r="CG982" s="67" t="e">
        <f t="shared" si="3290"/>
        <v>#REF!</v>
      </c>
      <c r="CH982" s="67" t="e">
        <f t="shared" si="3290"/>
        <v>#REF!</v>
      </c>
      <c r="CI982" s="67" t="e">
        <f t="shared" si="3290"/>
        <v>#REF!</v>
      </c>
      <c r="CJ982" s="67" t="e">
        <f t="shared" si="3290"/>
        <v>#REF!</v>
      </c>
      <c r="CK982" s="67" t="e">
        <f t="shared" si="3290"/>
        <v>#REF!</v>
      </c>
      <c r="CL982" s="67" t="e">
        <f t="shared" si="3290"/>
        <v>#REF!</v>
      </c>
      <c r="CM982" s="67" t="e">
        <f t="shared" si="3290"/>
        <v>#REF!</v>
      </c>
      <c r="CN982" s="67" t="e">
        <f t="shared" si="3290"/>
        <v>#REF!</v>
      </c>
      <c r="CO982" s="60"/>
      <c r="CP982" s="87" t="e">
        <f t="shared" si="3247"/>
        <v>#REF!</v>
      </c>
      <c r="CQ982" s="62" t="e">
        <f>CP982/CP950</f>
        <v>#REF!</v>
      </c>
    </row>
    <row r="983" spans="1:95" ht="10.5" customHeight="1" outlineLevel="1" x14ac:dyDescent="0.25">
      <c r="A983" s="70" t="str">
        <f t="shared" si="3286"/>
        <v>DespesaSalários</v>
      </c>
      <c r="B983" s="114" t="s">
        <v>53</v>
      </c>
      <c r="C983" s="78" t="s">
        <v>108</v>
      </c>
      <c r="D983" s="89" t="s">
        <v>108</v>
      </c>
      <c r="E983" s="89" t="e">
        <f>D948</f>
        <v>#REF!</v>
      </c>
      <c r="F983" s="89"/>
      <c r="G983" s="90">
        <v>-0.1181029571868451</v>
      </c>
      <c r="H983" s="89"/>
      <c r="I983" s="122">
        <v>0</v>
      </c>
      <c r="J983" s="122">
        <v>0</v>
      </c>
      <c r="K983" s="122">
        <v>0</v>
      </c>
      <c r="L983" s="122">
        <v>0</v>
      </c>
      <c r="M983" s="122">
        <v>0</v>
      </c>
      <c r="N983" s="122">
        <v>0</v>
      </c>
      <c r="O983" s="122">
        <v>0</v>
      </c>
      <c r="P983" s="122">
        <v>0</v>
      </c>
      <c r="Q983" s="122">
        <v>0</v>
      </c>
      <c r="R983" s="122">
        <v>0</v>
      </c>
      <c r="S983" s="122">
        <v>0</v>
      </c>
      <c r="T983" s="122">
        <v>0</v>
      </c>
      <c r="U983" s="89"/>
      <c r="V983" s="124">
        <f t="shared" si="3239"/>
        <v>0</v>
      </c>
      <c r="W983" s="90" t="e">
        <f>V983/V950</f>
        <v>#REF!</v>
      </c>
      <c r="X983" s="60"/>
      <c r="Y983" s="122">
        <v>0</v>
      </c>
      <c r="Z983" s="122">
        <v>0</v>
      </c>
      <c r="AA983" s="122">
        <v>0</v>
      </c>
      <c r="AB983" s="122">
        <v>0</v>
      </c>
      <c r="AC983" s="122">
        <v>0</v>
      </c>
      <c r="AD983" s="122">
        <v>0</v>
      </c>
      <c r="AE983" s="122" t="e">
        <f t="shared" ref="AE983:AJ983" si="3291">((AE950*$G983*--(AND($BF983=0,$BG983=0))+$BF983+AE950*$BG983)*--(AE$3&gt;=$BH983))*(1+$BJ983*--(AE$3&gt;=$BK983))*--(IFERROR(MOD(MONTH(AE$3),$BI983),0)=0)</f>
        <v>#REF!</v>
      </c>
      <c r="AF983" s="122" t="e">
        <f t="shared" si="3291"/>
        <v>#REF!</v>
      </c>
      <c r="AG983" s="122" t="e">
        <f t="shared" si="3291"/>
        <v>#REF!</v>
      </c>
      <c r="AH983" s="122" t="e">
        <f t="shared" si="3291"/>
        <v>#REF!</v>
      </c>
      <c r="AI983" s="122" t="e">
        <f t="shared" si="3291"/>
        <v>#REF!</v>
      </c>
      <c r="AJ983" s="122" t="e">
        <f t="shared" si="3291"/>
        <v>#REF!</v>
      </c>
      <c r="AK983" s="89"/>
      <c r="AL983" s="124" t="e">
        <f t="shared" si="3241"/>
        <v>#REF!</v>
      </c>
      <c r="AM983" s="90" t="e">
        <f>AL983/AL950</f>
        <v>#REF!</v>
      </c>
      <c r="AN983" s="60" t="e">
        <f>D948&amp;D983</f>
        <v>#REF!</v>
      </c>
      <c r="AO983" s="122" t="e">
        <f t="shared" ref="AO983:AZ983" si="3292">((AO950*$G983*--(AND($BF983=0,$BG983=0))+$BF983+AO950*$BG983)*--(AO$3&gt;=$BH983))*(1+$BJ983*--(AO$3&gt;=$BK983))*--(IFERROR(MOD(MONTH(AO$3),$BI983),0)=0)</f>
        <v>#REF!</v>
      </c>
      <c r="AP983" s="122" t="e">
        <f t="shared" si="3292"/>
        <v>#REF!</v>
      </c>
      <c r="AQ983" s="122" t="e">
        <f t="shared" si="3292"/>
        <v>#REF!</v>
      </c>
      <c r="AR983" s="122" t="e">
        <f t="shared" si="3292"/>
        <v>#REF!</v>
      </c>
      <c r="AS983" s="122" t="e">
        <f t="shared" si="3292"/>
        <v>#REF!</v>
      </c>
      <c r="AT983" s="122" t="e">
        <f t="shared" si="3292"/>
        <v>#REF!</v>
      </c>
      <c r="AU983" s="122" t="e">
        <f t="shared" si="3292"/>
        <v>#REF!</v>
      </c>
      <c r="AV983" s="122" t="e">
        <f t="shared" si="3292"/>
        <v>#REF!</v>
      </c>
      <c r="AW983" s="122" t="e">
        <f t="shared" si="3292"/>
        <v>#REF!</v>
      </c>
      <c r="AX983" s="122" t="e">
        <f t="shared" si="3292"/>
        <v>#REF!</v>
      </c>
      <c r="AY983" s="122" t="e">
        <f t="shared" si="3292"/>
        <v>#REF!</v>
      </c>
      <c r="AZ983" s="122" t="e">
        <f t="shared" si="3292"/>
        <v>#REF!</v>
      </c>
      <c r="BA983" s="89"/>
      <c r="BB983" s="124" t="e">
        <f t="shared" si="3243"/>
        <v>#REF!</v>
      </c>
      <c r="BC983" s="90" t="e">
        <f>BB983/BB950</f>
        <v>#REF!</v>
      </c>
      <c r="BD983" s="60"/>
      <c r="BE983" s="122"/>
      <c r="BF983" s="125"/>
      <c r="BG983" s="126"/>
      <c r="BH983" s="127"/>
      <c r="BI983" s="128"/>
      <c r="BJ983" s="126"/>
      <c r="BK983" s="127"/>
      <c r="BL983" s="60"/>
      <c r="BM983" s="122" t="e">
        <f t="shared" ref="BM983:BX983" si="3293">((BM950*$G983*--(AND($BF983=0,$BG983=0))+$BF983+BM950*$BG983)*--(BM$3&gt;=$BH983))*(1+$BJ983*--(BM$3&gt;=$BK983))*--(IFERROR(MOD(MONTH(BM$3),$BI983),0)=0)</f>
        <v>#REF!</v>
      </c>
      <c r="BN983" s="122" t="e">
        <f t="shared" si="3293"/>
        <v>#REF!</v>
      </c>
      <c r="BO983" s="122" t="e">
        <f t="shared" si="3293"/>
        <v>#REF!</v>
      </c>
      <c r="BP983" s="122" t="e">
        <f t="shared" si="3293"/>
        <v>#REF!</v>
      </c>
      <c r="BQ983" s="122" t="e">
        <f t="shared" si="3293"/>
        <v>#REF!</v>
      </c>
      <c r="BR983" s="122" t="e">
        <f t="shared" si="3293"/>
        <v>#REF!</v>
      </c>
      <c r="BS983" s="122" t="e">
        <f t="shared" si="3293"/>
        <v>#REF!</v>
      </c>
      <c r="BT983" s="122" t="e">
        <f t="shared" si="3293"/>
        <v>#REF!</v>
      </c>
      <c r="BU983" s="122" t="e">
        <f t="shared" si="3293"/>
        <v>#REF!</v>
      </c>
      <c r="BV983" s="122" t="e">
        <f t="shared" si="3293"/>
        <v>#REF!</v>
      </c>
      <c r="BW983" s="122" t="e">
        <f t="shared" si="3293"/>
        <v>#REF!</v>
      </c>
      <c r="BX983" s="122" t="e">
        <f t="shared" si="3293"/>
        <v>#REF!</v>
      </c>
      <c r="BY983" s="89"/>
      <c r="BZ983" s="124" t="e">
        <f t="shared" si="3245"/>
        <v>#REF!</v>
      </c>
      <c r="CA983" s="90" t="e">
        <f>BZ983/BZ950</f>
        <v>#REF!</v>
      </c>
      <c r="CB983" s="60"/>
      <c r="CC983" s="122" t="e">
        <f t="shared" ref="CC983:CN983" si="3294">((CC950*$G983*--(AND($BF983=0,$BG983=0))+$BF983+CC950*$BG983)*--(CC$3&gt;=$BH983))*(1+$BJ983*--(CC$3&gt;=$BK983))*--(IFERROR(MOD(MONTH(CC$3),$BI983),0)=0)</f>
        <v>#REF!</v>
      </c>
      <c r="CD983" s="122" t="e">
        <f t="shared" si="3294"/>
        <v>#REF!</v>
      </c>
      <c r="CE983" s="122" t="e">
        <f t="shared" si="3294"/>
        <v>#REF!</v>
      </c>
      <c r="CF983" s="122" t="e">
        <f t="shared" si="3294"/>
        <v>#REF!</v>
      </c>
      <c r="CG983" s="122" t="e">
        <f t="shared" si="3294"/>
        <v>#REF!</v>
      </c>
      <c r="CH983" s="122" t="e">
        <f t="shared" si="3294"/>
        <v>#REF!</v>
      </c>
      <c r="CI983" s="122" t="e">
        <f t="shared" si="3294"/>
        <v>#REF!</v>
      </c>
      <c r="CJ983" s="122" t="e">
        <f t="shared" si="3294"/>
        <v>#REF!</v>
      </c>
      <c r="CK983" s="122" t="e">
        <f t="shared" si="3294"/>
        <v>#REF!</v>
      </c>
      <c r="CL983" s="122" t="e">
        <f t="shared" si="3294"/>
        <v>#REF!</v>
      </c>
      <c r="CM983" s="122" t="e">
        <f t="shared" si="3294"/>
        <v>#REF!</v>
      </c>
      <c r="CN983" s="122" t="e">
        <f t="shared" si="3294"/>
        <v>#REF!</v>
      </c>
      <c r="CO983" s="89"/>
      <c r="CP983" s="124" t="e">
        <f t="shared" si="3247"/>
        <v>#REF!</v>
      </c>
      <c r="CQ983" s="90" t="e">
        <f>CP983/CP950</f>
        <v>#REF!</v>
      </c>
    </row>
    <row r="984" spans="1:95" ht="10.5" customHeight="1" outlineLevel="1" x14ac:dyDescent="0.25">
      <c r="A984" s="70" t="str">
        <f t="shared" si="3286"/>
        <v>DespesaFérias</v>
      </c>
      <c r="B984" s="114" t="s">
        <v>53</v>
      </c>
      <c r="C984" s="78" t="s">
        <v>109</v>
      </c>
      <c r="D984" s="89" t="s">
        <v>109</v>
      </c>
      <c r="E984" s="89" t="e">
        <f>D948</f>
        <v>#REF!</v>
      </c>
      <c r="F984" s="89"/>
      <c r="G984" s="90">
        <v>-9.8399946402394477E-3</v>
      </c>
      <c r="H984" s="89"/>
      <c r="I984" s="122">
        <v>0</v>
      </c>
      <c r="J984" s="122">
        <v>0</v>
      </c>
      <c r="K984" s="122">
        <v>0</v>
      </c>
      <c r="L984" s="122">
        <v>0</v>
      </c>
      <c r="M984" s="122">
        <v>0</v>
      </c>
      <c r="N984" s="122">
        <v>0</v>
      </c>
      <c r="O984" s="122">
        <v>0</v>
      </c>
      <c r="P984" s="122">
        <v>0</v>
      </c>
      <c r="Q984" s="122">
        <v>0</v>
      </c>
      <c r="R984" s="122">
        <v>0</v>
      </c>
      <c r="S984" s="122">
        <v>0</v>
      </c>
      <c r="T984" s="122">
        <v>0</v>
      </c>
      <c r="U984" s="89"/>
      <c r="V984" s="124">
        <f t="shared" si="3239"/>
        <v>0</v>
      </c>
      <c r="W984" s="90" t="e">
        <f>V984/V950</f>
        <v>#REF!</v>
      </c>
      <c r="X984" s="60"/>
      <c r="Y984" s="122">
        <v>0</v>
      </c>
      <c r="Z984" s="122">
        <v>0</v>
      </c>
      <c r="AA984" s="122">
        <v>0</v>
      </c>
      <c r="AB984" s="122">
        <v>0</v>
      </c>
      <c r="AC984" s="122">
        <v>0</v>
      </c>
      <c r="AD984" s="122">
        <v>0</v>
      </c>
      <c r="AE984" s="122" t="e">
        <f t="shared" ref="AE984:AJ984" si="3295">AE983*$BG984</f>
        <v>#REF!</v>
      </c>
      <c r="AF984" s="122" t="e">
        <f t="shared" si="3295"/>
        <v>#REF!</v>
      </c>
      <c r="AG984" s="122" t="e">
        <f t="shared" si="3295"/>
        <v>#REF!</v>
      </c>
      <c r="AH984" s="122" t="e">
        <f t="shared" si="3295"/>
        <v>#REF!</v>
      </c>
      <c r="AI984" s="122" t="e">
        <f t="shared" si="3295"/>
        <v>#REF!</v>
      </c>
      <c r="AJ984" s="122" t="e">
        <f t="shared" si="3295"/>
        <v>#REF!</v>
      </c>
      <c r="AK984" s="89"/>
      <c r="AL984" s="124" t="e">
        <f t="shared" si="3241"/>
        <v>#REF!</v>
      </c>
      <c r="AM984" s="90" t="e">
        <f>AL984/AL950</f>
        <v>#REF!</v>
      </c>
      <c r="AN984" s="60" t="e">
        <f>D948&amp;D984</f>
        <v>#REF!</v>
      </c>
      <c r="AO984" s="122" t="e">
        <f t="shared" ref="AO984:AZ984" si="3296">AO983*$BG984</f>
        <v>#REF!</v>
      </c>
      <c r="AP984" s="122" t="e">
        <f t="shared" si="3296"/>
        <v>#REF!</v>
      </c>
      <c r="AQ984" s="122" t="e">
        <f t="shared" si="3296"/>
        <v>#REF!</v>
      </c>
      <c r="AR984" s="122" t="e">
        <f t="shared" si="3296"/>
        <v>#REF!</v>
      </c>
      <c r="AS984" s="122" t="e">
        <f t="shared" si="3296"/>
        <v>#REF!</v>
      </c>
      <c r="AT984" s="122" t="e">
        <f t="shared" si="3296"/>
        <v>#REF!</v>
      </c>
      <c r="AU984" s="122" t="e">
        <f t="shared" si="3296"/>
        <v>#REF!</v>
      </c>
      <c r="AV984" s="122" t="e">
        <f t="shared" si="3296"/>
        <v>#REF!</v>
      </c>
      <c r="AW984" s="122" t="e">
        <f t="shared" si="3296"/>
        <v>#REF!</v>
      </c>
      <c r="AX984" s="122" t="e">
        <f t="shared" si="3296"/>
        <v>#REF!</v>
      </c>
      <c r="AY984" s="122" t="e">
        <f t="shared" si="3296"/>
        <v>#REF!</v>
      </c>
      <c r="AZ984" s="122" t="e">
        <f t="shared" si="3296"/>
        <v>#REF!</v>
      </c>
      <c r="BA984" s="89"/>
      <c r="BB984" s="124" t="e">
        <f t="shared" si="3243"/>
        <v>#REF!</v>
      </c>
      <c r="BC984" s="90" t="e">
        <f>BB984/BB950</f>
        <v>#REF!</v>
      </c>
      <c r="BD984" s="60"/>
      <c r="BE984" s="122">
        <f t="shared" ref="BE984:BG999" si="3297">INDEX($BE$4:$BK$115,MATCH($D984,$D$4:$D$115,0),MATCH(BE$475,$BE$4:$BK$4,0))</f>
        <v>0</v>
      </c>
      <c r="BF984" s="125">
        <f t="shared" si="3297"/>
        <v>0</v>
      </c>
      <c r="BG984" s="126">
        <f t="shared" si="3297"/>
        <v>2.7777777777777776E-2</v>
      </c>
      <c r="BH984" s="127" t="e">
        <f>BH950</f>
        <v>#REF!</v>
      </c>
      <c r="BI984" s="128">
        <f t="shared" ref="BI984:BK999" si="3298">INDEX($BE$4:$BK$115,MATCH($D984,$D$4:$D$115,0),MATCH(BI$475,$BE$4:$BK$4,0))</f>
        <v>0</v>
      </c>
      <c r="BJ984" s="126">
        <f t="shared" si="3298"/>
        <v>0</v>
      </c>
      <c r="BK984" s="127">
        <f t="shared" si="3298"/>
        <v>0</v>
      </c>
      <c r="BL984" s="60"/>
      <c r="BM984" s="122" t="e">
        <f t="shared" ref="BM984:BX984" si="3299">BM983*$BG984</f>
        <v>#REF!</v>
      </c>
      <c r="BN984" s="122" t="e">
        <f t="shared" si="3299"/>
        <v>#REF!</v>
      </c>
      <c r="BO984" s="122" t="e">
        <f t="shared" si="3299"/>
        <v>#REF!</v>
      </c>
      <c r="BP984" s="122" t="e">
        <f t="shared" si="3299"/>
        <v>#REF!</v>
      </c>
      <c r="BQ984" s="122" t="e">
        <f t="shared" si="3299"/>
        <v>#REF!</v>
      </c>
      <c r="BR984" s="122" t="e">
        <f t="shared" si="3299"/>
        <v>#REF!</v>
      </c>
      <c r="BS984" s="122" t="e">
        <f t="shared" si="3299"/>
        <v>#REF!</v>
      </c>
      <c r="BT984" s="122" t="e">
        <f t="shared" si="3299"/>
        <v>#REF!</v>
      </c>
      <c r="BU984" s="122" t="e">
        <f t="shared" si="3299"/>
        <v>#REF!</v>
      </c>
      <c r="BV984" s="122" t="e">
        <f t="shared" si="3299"/>
        <v>#REF!</v>
      </c>
      <c r="BW984" s="122" t="e">
        <f t="shared" si="3299"/>
        <v>#REF!</v>
      </c>
      <c r="BX984" s="122" t="e">
        <f t="shared" si="3299"/>
        <v>#REF!</v>
      </c>
      <c r="BY984" s="89"/>
      <c r="BZ984" s="124" t="e">
        <f t="shared" si="3245"/>
        <v>#REF!</v>
      </c>
      <c r="CA984" s="90" t="e">
        <f>BZ984/BZ950</f>
        <v>#REF!</v>
      </c>
      <c r="CB984" s="60"/>
      <c r="CC984" s="122" t="e">
        <f t="shared" ref="CC984:CN984" si="3300">CC983*$BG984</f>
        <v>#REF!</v>
      </c>
      <c r="CD984" s="122" t="e">
        <f t="shared" si="3300"/>
        <v>#REF!</v>
      </c>
      <c r="CE984" s="122" t="e">
        <f t="shared" si="3300"/>
        <v>#REF!</v>
      </c>
      <c r="CF984" s="122" t="e">
        <f t="shared" si="3300"/>
        <v>#REF!</v>
      </c>
      <c r="CG984" s="122" t="e">
        <f t="shared" si="3300"/>
        <v>#REF!</v>
      </c>
      <c r="CH984" s="122" t="e">
        <f t="shared" si="3300"/>
        <v>#REF!</v>
      </c>
      <c r="CI984" s="122" t="e">
        <f t="shared" si="3300"/>
        <v>#REF!</v>
      </c>
      <c r="CJ984" s="122" t="e">
        <f t="shared" si="3300"/>
        <v>#REF!</v>
      </c>
      <c r="CK984" s="122" t="e">
        <f t="shared" si="3300"/>
        <v>#REF!</v>
      </c>
      <c r="CL984" s="122" t="e">
        <f t="shared" si="3300"/>
        <v>#REF!</v>
      </c>
      <c r="CM984" s="122" t="e">
        <f t="shared" si="3300"/>
        <v>#REF!</v>
      </c>
      <c r="CN984" s="122" t="e">
        <f t="shared" si="3300"/>
        <v>#REF!</v>
      </c>
      <c r="CO984" s="89"/>
      <c r="CP984" s="124" t="e">
        <f t="shared" si="3247"/>
        <v>#REF!</v>
      </c>
      <c r="CQ984" s="90" t="e">
        <f>CP984/CP950</f>
        <v>#REF!</v>
      </c>
    </row>
    <row r="985" spans="1:95" ht="10.5" customHeight="1" outlineLevel="1" x14ac:dyDescent="0.25">
      <c r="A985" s="70" t="str">
        <f t="shared" si="3286"/>
        <v>Despesa13º salário</v>
      </c>
      <c r="B985" s="114" t="s">
        <v>53</v>
      </c>
      <c r="C985" s="78" t="s">
        <v>110</v>
      </c>
      <c r="D985" s="89" t="s">
        <v>110</v>
      </c>
      <c r="E985" s="89" t="e">
        <f>D948</f>
        <v>#REF!</v>
      </c>
      <c r="F985" s="89"/>
      <c r="G985" s="90">
        <v>0</v>
      </c>
      <c r="H985" s="89"/>
      <c r="I985" s="122">
        <v>0</v>
      </c>
      <c r="J985" s="122">
        <v>0</v>
      </c>
      <c r="K985" s="122">
        <v>0</v>
      </c>
      <c r="L985" s="122">
        <v>0</v>
      </c>
      <c r="M985" s="122">
        <v>0</v>
      </c>
      <c r="N985" s="122">
        <v>0</v>
      </c>
      <c r="O985" s="122">
        <v>0</v>
      </c>
      <c r="P985" s="122">
        <v>0</v>
      </c>
      <c r="Q985" s="122">
        <v>0</v>
      </c>
      <c r="R985" s="122">
        <v>0</v>
      </c>
      <c r="S985" s="122">
        <v>0</v>
      </c>
      <c r="T985" s="122">
        <v>0</v>
      </c>
      <c r="U985" s="89"/>
      <c r="V985" s="124">
        <f t="shared" si="3239"/>
        <v>0</v>
      </c>
      <c r="W985" s="90" t="e">
        <f>V985/V950</f>
        <v>#REF!</v>
      </c>
      <c r="X985" s="60"/>
      <c r="Y985" s="122">
        <v>0</v>
      </c>
      <c r="Z985" s="122">
        <v>0</v>
      </c>
      <c r="AA985" s="122">
        <v>0</v>
      </c>
      <c r="AB985" s="122">
        <v>0</v>
      </c>
      <c r="AC985" s="122">
        <v>0</v>
      </c>
      <c r="AD985" s="122">
        <v>0</v>
      </c>
      <c r="AE985" s="122" t="e">
        <f t="shared" ref="AE985:AJ985" si="3301">AE983*$BG985</f>
        <v>#REF!</v>
      </c>
      <c r="AF985" s="122" t="e">
        <f t="shared" si="3301"/>
        <v>#REF!</v>
      </c>
      <c r="AG985" s="122" t="e">
        <f t="shared" si="3301"/>
        <v>#REF!</v>
      </c>
      <c r="AH985" s="122" t="e">
        <f t="shared" si="3301"/>
        <v>#REF!</v>
      </c>
      <c r="AI985" s="122" t="e">
        <f t="shared" si="3301"/>
        <v>#REF!</v>
      </c>
      <c r="AJ985" s="122" t="e">
        <f t="shared" si="3301"/>
        <v>#REF!</v>
      </c>
      <c r="AK985" s="89"/>
      <c r="AL985" s="124" t="e">
        <f t="shared" si="3241"/>
        <v>#REF!</v>
      </c>
      <c r="AM985" s="90" t="e">
        <f>AL985/AL950</f>
        <v>#REF!</v>
      </c>
      <c r="AN985" s="60" t="e">
        <f>D948&amp;D985</f>
        <v>#REF!</v>
      </c>
      <c r="AO985" s="122" t="e">
        <f t="shared" ref="AO985:AZ985" si="3302">AO983*$BG985</f>
        <v>#REF!</v>
      </c>
      <c r="AP985" s="122" t="e">
        <f t="shared" si="3302"/>
        <v>#REF!</v>
      </c>
      <c r="AQ985" s="122" t="e">
        <f t="shared" si="3302"/>
        <v>#REF!</v>
      </c>
      <c r="AR985" s="122" t="e">
        <f t="shared" si="3302"/>
        <v>#REF!</v>
      </c>
      <c r="AS985" s="122" t="e">
        <f t="shared" si="3302"/>
        <v>#REF!</v>
      </c>
      <c r="AT985" s="122" t="e">
        <f t="shared" si="3302"/>
        <v>#REF!</v>
      </c>
      <c r="AU985" s="122" t="e">
        <f t="shared" si="3302"/>
        <v>#REF!</v>
      </c>
      <c r="AV985" s="122" t="e">
        <f t="shared" si="3302"/>
        <v>#REF!</v>
      </c>
      <c r="AW985" s="122" t="e">
        <f t="shared" si="3302"/>
        <v>#REF!</v>
      </c>
      <c r="AX985" s="122" t="e">
        <f t="shared" si="3302"/>
        <v>#REF!</v>
      </c>
      <c r="AY985" s="122" t="e">
        <f t="shared" si="3302"/>
        <v>#REF!</v>
      </c>
      <c r="AZ985" s="122" t="e">
        <f t="shared" si="3302"/>
        <v>#REF!</v>
      </c>
      <c r="BA985" s="89"/>
      <c r="BB985" s="124" t="e">
        <f t="shared" si="3243"/>
        <v>#REF!</v>
      </c>
      <c r="BC985" s="90" t="e">
        <f>BB985/BB950</f>
        <v>#REF!</v>
      </c>
      <c r="BD985" s="60"/>
      <c r="BE985" s="122">
        <f t="shared" si="3297"/>
        <v>0</v>
      </c>
      <c r="BF985" s="125">
        <f t="shared" si="3297"/>
        <v>0</v>
      </c>
      <c r="BG985" s="131">
        <f t="shared" si="3297"/>
        <v>8.3333333333333329E-2</v>
      </c>
      <c r="BH985" s="127" t="e">
        <f>BH950</f>
        <v>#REF!</v>
      </c>
      <c r="BI985" s="128">
        <f t="shared" si="3298"/>
        <v>0</v>
      </c>
      <c r="BJ985" s="126">
        <f t="shared" si="3298"/>
        <v>0</v>
      </c>
      <c r="BK985" s="127">
        <f t="shared" si="3298"/>
        <v>0</v>
      </c>
      <c r="BL985" s="60"/>
      <c r="BM985" s="122" t="e">
        <f t="shared" ref="BM985:BX985" si="3303">BM983*$BG985</f>
        <v>#REF!</v>
      </c>
      <c r="BN985" s="122" t="e">
        <f t="shared" si="3303"/>
        <v>#REF!</v>
      </c>
      <c r="BO985" s="122" t="e">
        <f t="shared" si="3303"/>
        <v>#REF!</v>
      </c>
      <c r="BP985" s="122" t="e">
        <f t="shared" si="3303"/>
        <v>#REF!</v>
      </c>
      <c r="BQ985" s="122" t="e">
        <f t="shared" si="3303"/>
        <v>#REF!</v>
      </c>
      <c r="BR985" s="122" t="e">
        <f t="shared" si="3303"/>
        <v>#REF!</v>
      </c>
      <c r="BS985" s="122" t="e">
        <f t="shared" si="3303"/>
        <v>#REF!</v>
      </c>
      <c r="BT985" s="122" t="e">
        <f t="shared" si="3303"/>
        <v>#REF!</v>
      </c>
      <c r="BU985" s="122" t="e">
        <f t="shared" si="3303"/>
        <v>#REF!</v>
      </c>
      <c r="BV985" s="122" t="e">
        <f t="shared" si="3303"/>
        <v>#REF!</v>
      </c>
      <c r="BW985" s="122" t="e">
        <f t="shared" si="3303"/>
        <v>#REF!</v>
      </c>
      <c r="BX985" s="122" t="e">
        <f t="shared" si="3303"/>
        <v>#REF!</v>
      </c>
      <c r="BY985" s="89"/>
      <c r="BZ985" s="124" t="e">
        <f t="shared" si="3245"/>
        <v>#REF!</v>
      </c>
      <c r="CA985" s="90" t="e">
        <f>BZ985/BZ950</f>
        <v>#REF!</v>
      </c>
      <c r="CB985" s="60"/>
      <c r="CC985" s="122" t="e">
        <f t="shared" ref="CC985:CN985" si="3304">CC983*$BG985</f>
        <v>#REF!</v>
      </c>
      <c r="CD985" s="122" t="e">
        <f t="shared" si="3304"/>
        <v>#REF!</v>
      </c>
      <c r="CE985" s="122" t="e">
        <f t="shared" si="3304"/>
        <v>#REF!</v>
      </c>
      <c r="CF985" s="122" t="e">
        <f t="shared" si="3304"/>
        <v>#REF!</v>
      </c>
      <c r="CG985" s="122" t="e">
        <f t="shared" si="3304"/>
        <v>#REF!</v>
      </c>
      <c r="CH985" s="122" t="e">
        <f t="shared" si="3304"/>
        <v>#REF!</v>
      </c>
      <c r="CI985" s="122" t="e">
        <f t="shared" si="3304"/>
        <v>#REF!</v>
      </c>
      <c r="CJ985" s="122" t="e">
        <f t="shared" si="3304"/>
        <v>#REF!</v>
      </c>
      <c r="CK985" s="122" t="e">
        <f t="shared" si="3304"/>
        <v>#REF!</v>
      </c>
      <c r="CL985" s="122" t="e">
        <f t="shared" si="3304"/>
        <v>#REF!</v>
      </c>
      <c r="CM985" s="122" t="e">
        <f t="shared" si="3304"/>
        <v>#REF!</v>
      </c>
      <c r="CN985" s="122" t="e">
        <f t="shared" si="3304"/>
        <v>#REF!</v>
      </c>
      <c r="CO985" s="89"/>
      <c r="CP985" s="124" t="e">
        <f t="shared" si="3247"/>
        <v>#REF!</v>
      </c>
      <c r="CQ985" s="90" t="e">
        <f>CP985/CP950</f>
        <v>#REF!</v>
      </c>
    </row>
    <row r="986" spans="1:95" ht="10.5" customHeight="1" outlineLevel="1" x14ac:dyDescent="0.25">
      <c r="A986" s="70" t="str">
        <f t="shared" si="3286"/>
        <v>DespesaEncargos</v>
      </c>
      <c r="B986" s="114" t="s">
        <v>53</v>
      </c>
      <c r="C986" s="78" t="s">
        <v>270</v>
      </c>
      <c r="D986" s="89" t="s">
        <v>111</v>
      </c>
      <c r="E986" s="89" t="e">
        <f>D948</f>
        <v>#REF!</v>
      </c>
      <c r="F986" s="89"/>
      <c r="G986" s="90">
        <v>-2.2443045611408079E-2</v>
      </c>
      <c r="H986" s="89"/>
      <c r="I986" s="122">
        <v>0</v>
      </c>
      <c r="J986" s="122">
        <v>0</v>
      </c>
      <c r="K986" s="122">
        <v>0</v>
      </c>
      <c r="L986" s="122">
        <v>0</v>
      </c>
      <c r="M986" s="122">
        <v>0</v>
      </c>
      <c r="N986" s="122">
        <v>0</v>
      </c>
      <c r="O986" s="122">
        <v>0</v>
      </c>
      <c r="P986" s="122">
        <v>0</v>
      </c>
      <c r="Q986" s="122">
        <v>0</v>
      </c>
      <c r="R986" s="122">
        <v>0</v>
      </c>
      <c r="S986" s="122">
        <v>0</v>
      </c>
      <c r="T986" s="122">
        <v>0</v>
      </c>
      <c r="U986" s="89"/>
      <c r="V986" s="124">
        <f t="shared" si="3239"/>
        <v>0</v>
      </c>
      <c r="W986" s="90" t="e">
        <f>V986/V950</f>
        <v>#REF!</v>
      </c>
      <c r="X986" s="60"/>
      <c r="Y986" s="122">
        <v>0</v>
      </c>
      <c r="Z986" s="122">
        <v>0</v>
      </c>
      <c r="AA986" s="122">
        <v>0</v>
      </c>
      <c r="AB986" s="122">
        <v>0</v>
      </c>
      <c r="AC986" s="122">
        <v>0</v>
      </c>
      <c r="AD986" s="122">
        <v>0</v>
      </c>
      <c r="AE986" s="122" t="e">
        <f t="shared" ref="AE986:AJ986" si="3305">SUM(AE983:AE985)*$BG986</f>
        <v>#REF!</v>
      </c>
      <c r="AF986" s="122" t="e">
        <f t="shared" si="3305"/>
        <v>#REF!</v>
      </c>
      <c r="AG986" s="122" t="e">
        <f t="shared" si="3305"/>
        <v>#REF!</v>
      </c>
      <c r="AH986" s="122" t="e">
        <f t="shared" si="3305"/>
        <v>#REF!</v>
      </c>
      <c r="AI986" s="122" t="e">
        <f t="shared" si="3305"/>
        <v>#REF!</v>
      </c>
      <c r="AJ986" s="122" t="e">
        <f t="shared" si="3305"/>
        <v>#REF!</v>
      </c>
      <c r="AK986" s="89"/>
      <c r="AL986" s="124" t="e">
        <f t="shared" si="3241"/>
        <v>#REF!</v>
      </c>
      <c r="AM986" s="90" t="e">
        <f>AL986/AL950</f>
        <v>#REF!</v>
      </c>
      <c r="AN986" s="60" t="e">
        <f>D948&amp;D986</f>
        <v>#REF!</v>
      </c>
      <c r="AO986" s="122" t="e">
        <f t="shared" ref="AO986:AZ986" si="3306">SUM(AO983:AO985)*$BG986</f>
        <v>#REF!</v>
      </c>
      <c r="AP986" s="122" t="e">
        <f t="shared" si="3306"/>
        <v>#REF!</v>
      </c>
      <c r="AQ986" s="122" t="e">
        <f t="shared" si="3306"/>
        <v>#REF!</v>
      </c>
      <c r="AR986" s="122" t="e">
        <f t="shared" si="3306"/>
        <v>#REF!</v>
      </c>
      <c r="AS986" s="122" t="e">
        <f t="shared" si="3306"/>
        <v>#REF!</v>
      </c>
      <c r="AT986" s="122" t="e">
        <f t="shared" si="3306"/>
        <v>#REF!</v>
      </c>
      <c r="AU986" s="122" t="e">
        <f t="shared" si="3306"/>
        <v>#REF!</v>
      </c>
      <c r="AV986" s="122" t="e">
        <f t="shared" si="3306"/>
        <v>#REF!</v>
      </c>
      <c r="AW986" s="122" t="e">
        <f t="shared" si="3306"/>
        <v>#REF!</v>
      </c>
      <c r="AX986" s="122" t="e">
        <f t="shared" si="3306"/>
        <v>#REF!</v>
      </c>
      <c r="AY986" s="122" t="e">
        <f t="shared" si="3306"/>
        <v>#REF!</v>
      </c>
      <c r="AZ986" s="122" t="e">
        <f t="shared" si="3306"/>
        <v>#REF!</v>
      </c>
      <c r="BA986" s="89"/>
      <c r="BB986" s="124" t="e">
        <f t="shared" si="3243"/>
        <v>#REF!</v>
      </c>
      <c r="BC986" s="90" t="e">
        <f>BB986/BB950</f>
        <v>#REF!</v>
      </c>
      <c r="BD986" s="60"/>
      <c r="BE986" s="122" t="str">
        <f t="shared" si="3297"/>
        <v>INSS + FGTS</v>
      </c>
      <c r="BF986" s="125">
        <f t="shared" si="3297"/>
        <v>0</v>
      </c>
      <c r="BG986" s="131">
        <f t="shared" si="3297"/>
        <v>0.35800000000000004</v>
      </c>
      <c r="BH986" s="127" t="e">
        <f>BH950</f>
        <v>#REF!</v>
      </c>
      <c r="BI986" s="128">
        <f t="shared" si="3298"/>
        <v>0</v>
      </c>
      <c r="BJ986" s="126">
        <f t="shared" si="3298"/>
        <v>0</v>
      </c>
      <c r="BK986" s="127">
        <f t="shared" si="3298"/>
        <v>0</v>
      </c>
      <c r="BL986" s="60"/>
      <c r="BM986" s="122" t="e">
        <f t="shared" ref="BM986:BX986" si="3307">SUM(BM983:BM985)*$BG986</f>
        <v>#REF!</v>
      </c>
      <c r="BN986" s="122" t="e">
        <f t="shared" si="3307"/>
        <v>#REF!</v>
      </c>
      <c r="BO986" s="122" t="e">
        <f t="shared" si="3307"/>
        <v>#REF!</v>
      </c>
      <c r="BP986" s="122" t="e">
        <f t="shared" si="3307"/>
        <v>#REF!</v>
      </c>
      <c r="BQ986" s="122" t="e">
        <f t="shared" si="3307"/>
        <v>#REF!</v>
      </c>
      <c r="BR986" s="122" t="e">
        <f t="shared" si="3307"/>
        <v>#REF!</v>
      </c>
      <c r="BS986" s="122" t="e">
        <f t="shared" si="3307"/>
        <v>#REF!</v>
      </c>
      <c r="BT986" s="122" t="e">
        <f t="shared" si="3307"/>
        <v>#REF!</v>
      </c>
      <c r="BU986" s="122" t="e">
        <f t="shared" si="3307"/>
        <v>#REF!</v>
      </c>
      <c r="BV986" s="122" t="e">
        <f t="shared" si="3307"/>
        <v>#REF!</v>
      </c>
      <c r="BW986" s="122" t="e">
        <f t="shared" si="3307"/>
        <v>#REF!</v>
      </c>
      <c r="BX986" s="122" t="e">
        <f t="shared" si="3307"/>
        <v>#REF!</v>
      </c>
      <c r="BY986" s="89"/>
      <c r="BZ986" s="124" t="e">
        <f t="shared" si="3245"/>
        <v>#REF!</v>
      </c>
      <c r="CA986" s="90" t="e">
        <f>BZ986/BZ950</f>
        <v>#REF!</v>
      </c>
      <c r="CB986" s="60"/>
      <c r="CC986" s="122" t="e">
        <f t="shared" ref="CC986:CN986" si="3308">SUM(CC983:CC985)*$BG986</f>
        <v>#REF!</v>
      </c>
      <c r="CD986" s="122" t="e">
        <f t="shared" si="3308"/>
        <v>#REF!</v>
      </c>
      <c r="CE986" s="122" t="e">
        <f t="shared" si="3308"/>
        <v>#REF!</v>
      </c>
      <c r="CF986" s="122" t="e">
        <f t="shared" si="3308"/>
        <v>#REF!</v>
      </c>
      <c r="CG986" s="122" t="e">
        <f t="shared" si="3308"/>
        <v>#REF!</v>
      </c>
      <c r="CH986" s="122" t="e">
        <f t="shared" si="3308"/>
        <v>#REF!</v>
      </c>
      <c r="CI986" s="122" t="e">
        <f t="shared" si="3308"/>
        <v>#REF!</v>
      </c>
      <c r="CJ986" s="122" t="e">
        <f t="shared" si="3308"/>
        <v>#REF!</v>
      </c>
      <c r="CK986" s="122" t="e">
        <f t="shared" si="3308"/>
        <v>#REF!</v>
      </c>
      <c r="CL986" s="122" t="e">
        <f t="shared" si="3308"/>
        <v>#REF!</v>
      </c>
      <c r="CM986" s="122" t="e">
        <f t="shared" si="3308"/>
        <v>#REF!</v>
      </c>
      <c r="CN986" s="122" t="e">
        <f t="shared" si="3308"/>
        <v>#REF!</v>
      </c>
      <c r="CO986" s="89"/>
      <c r="CP986" s="124" t="e">
        <f t="shared" si="3247"/>
        <v>#REF!</v>
      </c>
      <c r="CQ986" s="90" t="e">
        <f>CP986/CP950</f>
        <v>#REF!</v>
      </c>
    </row>
    <row r="987" spans="1:95" ht="10.5" customHeight="1" outlineLevel="1" x14ac:dyDescent="0.25">
      <c r="A987" s="70" t="str">
        <f t="shared" si="3286"/>
        <v>DespesaRescisões</v>
      </c>
      <c r="B987" s="114" t="s">
        <v>53</v>
      </c>
      <c r="C987" s="78" t="s">
        <v>112</v>
      </c>
      <c r="D987" s="89" t="s">
        <v>112</v>
      </c>
      <c r="E987" s="89" t="e">
        <f>D948</f>
        <v>#REF!</v>
      </c>
      <c r="F987" s="89"/>
      <c r="G987" s="90">
        <v>-1.4817939530762681E-2</v>
      </c>
      <c r="H987" s="89"/>
      <c r="I987" s="122">
        <v>0</v>
      </c>
      <c r="J987" s="122">
        <v>0</v>
      </c>
      <c r="K987" s="122">
        <v>0</v>
      </c>
      <c r="L987" s="122">
        <v>0</v>
      </c>
      <c r="M987" s="122">
        <v>0</v>
      </c>
      <c r="N987" s="122">
        <v>0</v>
      </c>
      <c r="O987" s="122">
        <v>0</v>
      </c>
      <c r="P987" s="122">
        <v>0</v>
      </c>
      <c r="Q987" s="122">
        <v>0</v>
      </c>
      <c r="R987" s="122">
        <v>0</v>
      </c>
      <c r="S987" s="122">
        <v>0</v>
      </c>
      <c r="T987" s="122">
        <v>0</v>
      </c>
      <c r="U987" s="89"/>
      <c r="V987" s="124">
        <f t="shared" si="3239"/>
        <v>0</v>
      </c>
      <c r="W987" s="90" t="e">
        <f>V987/V950</f>
        <v>#REF!</v>
      </c>
      <c r="X987" s="60"/>
      <c r="Y987" s="122">
        <v>0</v>
      </c>
      <c r="Z987" s="122">
        <v>0</v>
      </c>
      <c r="AA987" s="122">
        <v>0</v>
      </c>
      <c r="AB987" s="122">
        <v>0</v>
      </c>
      <c r="AC987" s="122">
        <v>0</v>
      </c>
      <c r="AD987" s="122">
        <v>0</v>
      </c>
      <c r="AE987" s="122" t="e">
        <f>((AE950*$G987*--(AND($BF987=0,$BG987=0))+$BF987+AE950*$BG987)*--(AE$3&gt;=$BH987))*(1+$BJ987*--(AE$3&gt;=$BK987))*--(IFERROR(MOD(MONTH(AE$3),$BI987),0)=0)</f>
        <v>#REF!</v>
      </c>
      <c r="AF987" s="122" t="e">
        <f>((AF950*$G987*--(AND($BF987=0,$BG987=0))+$BF987+AF950*$BG987)*--(AF$3&gt;=$BH987))*(1+$BJ987*--(AF$3&gt;=$BK987))*--(IFERROR(MOD(MONTH(AF$3),$BI987),0)=0)</f>
        <v>#REF!</v>
      </c>
      <c r="AG987" s="122" t="e">
        <f>((AG950*$G987*--(AND($BF987=0,$BG987=0))+$BF987+AG950*$BG987)*--(AG$3&gt;=$BH987))*(1+$BJ987*--(AG$3&gt;=$BK987))*--(IFERROR(MOD(MONTH(AG$3),$BI987),0)=0)</f>
        <v>#REF!</v>
      </c>
      <c r="AH987" s="122" t="e">
        <f>((AH950*$G987*--(AND($BF987=0,$BG987=0))+$BF987+AH950*$BG987)*--(AH$3&gt;=$BH987))*(1+$BJ987*--(AH$3&gt;=$BK987))*--(IFERROR(MOD(ROUND((AH$3-$BH987)/30,0),$BI987),0)=0)</f>
        <v>#REF!</v>
      </c>
      <c r="AI987" s="122" t="e">
        <f>((AI950*$G987*--(AND($BF987=0,$BG987=0))+$BF987+AI950*$BG987)*--(AI$3&gt;=$BH987))*(1+$BJ987*--(AI$3&gt;=$BK987))*--(IFERROR(MOD(ROUND((AI$3-$BH987)/30,0),$BI987),0)=0)</f>
        <v>#REF!</v>
      </c>
      <c r="AJ987" s="122" t="e">
        <f>((AJ950*$G987*--(AND($BF987=0,$BG987=0))+$BF987+AJ950*$BG987)*--(AJ$3&gt;=$BH987))*(1+$BJ987*--(AJ$3&gt;=$BK987))*--(IFERROR(MOD(ROUND((AJ$3-$BH987)/30,0),$BI987),0)=0)</f>
        <v>#REF!</v>
      </c>
      <c r="AK987" s="89"/>
      <c r="AL987" s="124" t="e">
        <f t="shared" si="3241"/>
        <v>#REF!</v>
      </c>
      <c r="AM987" s="90" t="e">
        <f>AL987/AL950</f>
        <v>#REF!</v>
      </c>
      <c r="AN987" s="60" t="e">
        <f>D948&amp;D987</f>
        <v>#REF!</v>
      </c>
      <c r="AO987" s="122" t="e">
        <f t="shared" ref="AO987:AZ987" si="3309">((AO950*$G987*--(AND($BF987=0,$BG987=0))+$BF987+AO950*$BG987)*--(AO$3&gt;=$BH987))*(1+$BJ987*--(AO$3&gt;=$BK987))*--(IFERROR(MOD(ROUND((AO$3-$BH987)/30,0),$BI987),0)=0)</f>
        <v>#REF!</v>
      </c>
      <c r="AP987" s="122" t="e">
        <f t="shared" si="3309"/>
        <v>#REF!</v>
      </c>
      <c r="AQ987" s="122" t="e">
        <f t="shared" si="3309"/>
        <v>#REF!</v>
      </c>
      <c r="AR987" s="122" t="e">
        <f t="shared" si="3309"/>
        <v>#REF!</v>
      </c>
      <c r="AS987" s="122" t="e">
        <f t="shared" si="3309"/>
        <v>#REF!</v>
      </c>
      <c r="AT987" s="122" t="e">
        <f t="shared" si="3309"/>
        <v>#REF!</v>
      </c>
      <c r="AU987" s="122" t="e">
        <f t="shared" si="3309"/>
        <v>#REF!</v>
      </c>
      <c r="AV987" s="122" t="e">
        <f t="shared" si="3309"/>
        <v>#REF!</v>
      </c>
      <c r="AW987" s="122" t="e">
        <f t="shared" si="3309"/>
        <v>#REF!</v>
      </c>
      <c r="AX987" s="122" t="e">
        <f t="shared" si="3309"/>
        <v>#REF!</v>
      </c>
      <c r="AY987" s="122" t="e">
        <f t="shared" si="3309"/>
        <v>#REF!</v>
      </c>
      <c r="AZ987" s="122" t="e">
        <f t="shared" si="3309"/>
        <v>#REF!</v>
      </c>
      <c r="BA987" s="89"/>
      <c r="BB987" s="124" t="e">
        <f t="shared" si="3243"/>
        <v>#REF!</v>
      </c>
      <c r="BC987" s="90" t="e">
        <f>BB987/BB950</f>
        <v>#REF!</v>
      </c>
      <c r="BD987" s="60"/>
      <c r="BE987" s="122" t="str">
        <f t="shared" si="3297"/>
        <v>Previsão</v>
      </c>
      <c r="BF987" s="125">
        <f t="shared" si="3297"/>
        <v>0</v>
      </c>
      <c r="BG987" s="126">
        <f t="shared" si="3297"/>
        <v>0</v>
      </c>
      <c r="BH987" s="127" t="e">
        <f>EDATE(BH950,6)</f>
        <v>#REF!</v>
      </c>
      <c r="BI987" s="128">
        <f t="shared" si="3298"/>
        <v>6</v>
      </c>
      <c r="BJ987" s="126">
        <f t="shared" si="3298"/>
        <v>0</v>
      </c>
      <c r="BK987" s="127">
        <f t="shared" si="3298"/>
        <v>0</v>
      </c>
      <c r="BL987" s="60"/>
      <c r="BM987" s="122" t="e">
        <f t="shared" ref="BM987:BX987" si="3310">((BM950*$G987*--(AND($BF987=0,$BG987=0))+$BF987+BM950*$BG987)*--(BM$3&gt;=$BH987))*(1+$BJ987*--(BM$3&gt;=$BK987))*--(IFERROR(MOD(ROUND((BM$3-$BH987)/30,0),$BI987),0)=0)</f>
        <v>#REF!</v>
      </c>
      <c r="BN987" s="122" t="e">
        <f t="shared" si="3310"/>
        <v>#REF!</v>
      </c>
      <c r="BO987" s="122" t="e">
        <f t="shared" si="3310"/>
        <v>#REF!</v>
      </c>
      <c r="BP987" s="122" t="e">
        <f t="shared" si="3310"/>
        <v>#REF!</v>
      </c>
      <c r="BQ987" s="122" t="e">
        <f t="shared" si="3310"/>
        <v>#REF!</v>
      </c>
      <c r="BR987" s="122" t="e">
        <f t="shared" si="3310"/>
        <v>#REF!</v>
      </c>
      <c r="BS987" s="122" t="e">
        <f t="shared" si="3310"/>
        <v>#REF!</v>
      </c>
      <c r="BT987" s="122" t="e">
        <f t="shared" si="3310"/>
        <v>#REF!</v>
      </c>
      <c r="BU987" s="122" t="e">
        <f t="shared" si="3310"/>
        <v>#REF!</v>
      </c>
      <c r="BV987" s="122" t="e">
        <f t="shared" si="3310"/>
        <v>#REF!</v>
      </c>
      <c r="BW987" s="122" t="e">
        <f t="shared" si="3310"/>
        <v>#REF!</v>
      </c>
      <c r="BX987" s="122" t="e">
        <f t="shared" si="3310"/>
        <v>#REF!</v>
      </c>
      <c r="BY987" s="89"/>
      <c r="BZ987" s="124" t="e">
        <f t="shared" si="3245"/>
        <v>#REF!</v>
      </c>
      <c r="CA987" s="90" t="e">
        <f>BZ987/BZ950</f>
        <v>#REF!</v>
      </c>
      <c r="CB987" s="60"/>
      <c r="CC987" s="122" t="e">
        <f t="shared" ref="CC987:CN987" si="3311">((CC950*$G987*--(AND($BF987=0,$BG987=0))+$BF987+CC950*$BG987)*--(CC$3&gt;=$BH987))*(1+$BJ987*--(CC$3&gt;=$BK987))*--(IFERROR(MOD(ROUND((CC$3-$BH987)/30,0),$BI987),0)=0)</f>
        <v>#REF!</v>
      </c>
      <c r="CD987" s="122" t="e">
        <f t="shared" si="3311"/>
        <v>#REF!</v>
      </c>
      <c r="CE987" s="122" t="e">
        <f t="shared" si="3311"/>
        <v>#REF!</v>
      </c>
      <c r="CF987" s="122" t="e">
        <f t="shared" si="3311"/>
        <v>#REF!</v>
      </c>
      <c r="CG987" s="122" t="e">
        <f t="shared" si="3311"/>
        <v>#REF!</v>
      </c>
      <c r="CH987" s="122" t="e">
        <f t="shared" si="3311"/>
        <v>#REF!</v>
      </c>
      <c r="CI987" s="122" t="e">
        <f t="shared" si="3311"/>
        <v>#REF!</v>
      </c>
      <c r="CJ987" s="122" t="e">
        <f t="shared" si="3311"/>
        <v>#REF!</v>
      </c>
      <c r="CK987" s="122" t="e">
        <f t="shared" si="3311"/>
        <v>#REF!</v>
      </c>
      <c r="CL987" s="122" t="e">
        <f t="shared" si="3311"/>
        <v>#REF!</v>
      </c>
      <c r="CM987" s="122" t="e">
        <f t="shared" si="3311"/>
        <v>#REF!</v>
      </c>
      <c r="CN987" s="122" t="e">
        <f t="shared" si="3311"/>
        <v>#REF!</v>
      </c>
      <c r="CO987" s="89"/>
      <c r="CP987" s="124" t="e">
        <f t="shared" si="3247"/>
        <v>#REF!</v>
      </c>
      <c r="CQ987" s="90" t="e">
        <f>CP987/CP950</f>
        <v>#REF!</v>
      </c>
    </row>
    <row r="988" spans="1:95" ht="10.5" customHeight="1" outlineLevel="1" x14ac:dyDescent="0.25">
      <c r="A988" s="70" t="str">
        <f t="shared" si="3286"/>
        <v>DespesaBenefícios</v>
      </c>
      <c r="B988" s="114" t="s">
        <v>53</v>
      </c>
      <c r="C988" s="78" t="s">
        <v>273</v>
      </c>
      <c r="D988" s="89" t="s">
        <v>113</v>
      </c>
      <c r="E988" s="89" t="e">
        <f>D948</f>
        <v>#REF!</v>
      </c>
      <c r="F988" s="89"/>
      <c r="G988" s="90">
        <v>-6.5484069127455968E-2</v>
      </c>
      <c r="H988" s="89"/>
      <c r="I988" s="122">
        <v>0</v>
      </c>
      <c r="J988" s="122">
        <v>0</v>
      </c>
      <c r="K988" s="122">
        <v>0</v>
      </c>
      <c r="L988" s="122">
        <v>0</v>
      </c>
      <c r="M988" s="122">
        <v>0</v>
      </c>
      <c r="N988" s="122">
        <v>0</v>
      </c>
      <c r="O988" s="122">
        <v>0</v>
      </c>
      <c r="P988" s="122">
        <v>0</v>
      </c>
      <c r="Q988" s="122">
        <v>0</v>
      </c>
      <c r="R988" s="122">
        <v>0</v>
      </c>
      <c r="S988" s="122">
        <v>0</v>
      </c>
      <c r="T988" s="122">
        <v>0</v>
      </c>
      <c r="U988" s="89"/>
      <c r="V988" s="124">
        <f t="shared" si="3239"/>
        <v>0</v>
      </c>
      <c r="W988" s="90" t="e">
        <f>V988/V950</f>
        <v>#REF!</v>
      </c>
      <c r="X988" s="60"/>
      <c r="Y988" s="122">
        <v>0</v>
      </c>
      <c r="Z988" s="122">
        <v>0</v>
      </c>
      <c r="AA988" s="122">
        <v>0</v>
      </c>
      <c r="AB988" s="122">
        <v>0</v>
      </c>
      <c r="AC988" s="122">
        <v>0</v>
      </c>
      <c r="AD988" s="122">
        <v>0</v>
      </c>
      <c r="AE988" s="122" t="e">
        <f t="shared" ref="AE988:AJ988" si="3312">((AE950*$G988*--(AND($BF988=0,$BG988=0))+$BF988+AE950*$BG988)*--(AE$3&gt;=$BH988))*(1+$BJ988*--(AE$3&gt;=$BK988))*--(IFERROR(MOD(MONTH(AE$3),$BI988),0)=0)</f>
        <v>#REF!</v>
      </c>
      <c r="AF988" s="122" t="e">
        <f t="shared" si="3312"/>
        <v>#REF!</v>
      </c>
      <c r="AG988" s="122" t="e">
        <f t="shared" si="3312"/>
        <v>#REF!</v>
      </c>
      <c r="AH988" s="122" t="e">
        <f t="shared" si="3312"/>
        <v>#REF!</v>
      </c>
      <c r="AI988" s="122" t="e">
        <f t="shared" si="3312"/>
        <v>#REF!</v>
      </c>
      <c r="AJ988" s="122" t="e">
        <f t="shared" si="3312"/>
        <v>#REF!</v>
      </c>
      <c r="AK988" s="89"/>
      <c r="AL988" s="124" t="e">
        <f t="shared" si="3241"/>
        <v>#REF!</v>
      </c>
      <c r="AM988" s="90" t="e">
        <f>AL988/AL950</f>
        <v>#REF!</v>
      </c>
      <c r="AN988" s="60" t="e">
        <f>D948&amp;D988</f>
        <v>#REF!</v>
      </c>
      <c r="AO988" s="122" t="e">
        <f t="shared" ref="AO988:AZ988" si="3313">((AO950*$G988*--(AND($BF988=0,$BG988=0))+$BF988+AO950*$BG988)*--(AO$3&gt;=$BH988))*(1+$BJ988*--(AO$3&gt;=$BK988))*--(IFERROR(MOD(MONTH(AO$3),$BI988),0)=0)</f>
        <v>#REF!</v>
      </c>
      <c r="AP988" s="122" t="e">
        <f t="shared" si="3313"/>
        <v>#REF!</v>
      </c>
      <c r="AQ988" s="122" t="e">
        <f t="shared" si="3313"/>
        <v>#REF!</v>
      </c>
      <c r="AR988" s="122" t="e">
        <f t="shared" si="3313"/>
        <v>#REF!</v>
      </c>
      <c r="AS988" s="122" t="e">
        <f t="shared" si="3313"/>
        <v>#REF!</v>
      </c>
      <c r="AT988" s="122" t="e">
        <f t="shared" si="3313"/>
        <v>#REF!</v>
      </c>
      <c r="AU988" s="122" t="e">
        <f t="shared" si="3313"/>
        <v>#REF!</v>
      </c>
      <c r="AV988" s="122" t="e">
        <f t="shared" si="3313"/>
        <v>#REF!</v>
      </c>
      <c r="AW988" s="122" t="e">
        <f t="shared" si="3313"/>
        <v>#REF!</v>
      </c>
      <c r="AX988" s="122" t="e">
        <f t="shared" si="3313"/>
        <v>#REF!</v>
      </c>
      <c r="AY988" s="122" t="e">
        <f t="shared" si="3313"/>
        <v>#REF!</v>
      </c>
      <c r="AZ988" s="122" t="e">
        <f t="shared" si="3313"/>
        <v>#REF!</v>
      </c>
      <c r="BA988" s="89"/>
      <c r="BB988" s="124" t="e">
        <f t="shared" si="3243"/>
        <v>#REF!</v>
      </c>
      <c r="BC988" s="90" t="e">
        <f>BB988/BB950</f>
        <v>#REF!</v>
      </c>
      <c r="BD988" s="60"/>
      <c r="BE988" s="122" t="str">
        <f t="shared" si="3297"/>
        <v>Assist médica + VR + VT</v>
      </c>
      <c r="BF988" s="125">
        <f t="shared" si="3297"/>
        <v>-6812.3159999999998</v>
      </c>
      <c r="BG988" s="126">
        <f t="shared" si="3297"/>
        <v>0</v>
      </c>
      <c r="BH988" s="127" t="e">
        <f>BH950</f>
        <v>#REF!</v>
      </c>
      <c r="BI988" s="128">
        <f t="shared" si="3298"/>
        <v>0</v>
      </c>
      <c r="BJ988" s="126">
        <f t="shared" si="3298"/>
        <v>0</v>
      </c>
      <c r="BK988" s="127">
        <f t="shared" si="3298"/>
        <v>0</v>
      </c>
      <c r="BL988" s="60"/>
      <c r="BM988" s="122" t="e">
        <f t="shared" ref="BM988:BX988" si="3314">((BM950*$G988*--(AND($BF988=0,$BG988=0))+$BF988+BM950*$BG988)*--(BM$3&gt;=$BH988))*(1+$BJ988*--(BM$3&gt;=$BK988))*--(IFERROR(MOD(MONTH(BM$3),$BI988),0)=0)</f>
        <v>#REF!</v>
      </c>
      <c r="BN988" s="122" t="e">
        <f t="shared" si="3314"/>
        <v>#REF!</v>
      </c>
      <c r="BO988" s="122" t="e">
        <f t="shared" si="3314"/>
        <v>#REF!</v>
      </c>
      <c r="BP988" s="122" t="e">
        <f t="shared" si="3314"/>
        <v>#REF!</v>
      </c>
      <c r="BQ988" s="122" t="e">
        <f t="shared" si="3314"/>
        <v>#REF!</v>
      </c>
      <c r="BR988" s="122" t="e">
        <f t="shared" si="3314"/>
        <v>#REF!</v>
      </c>
      <c r="BS988" s="122" t="e">
        <f t="shared" si="3314"/>
        <v>#REF!</v>
      </c>
      <c r="BT988" s="122" t="e">
        <f t="shared" si="3314"/>
        <v>#REF!</v>
      </c>
      <c r="BU988" s="122" t="e">
        <f t="shared" si="3314"/>
        <v>#REF!</v>
      </c>
      <c r="BV988" s="122" t="e">
        <f t="shared" si="3314"/>
        <v>#REF!</v>
      </c>
      <c r="BW988" s="122" t="e">
        <f t="shared" si="3314"/>
        <v>#REF!</v>
      </c>
      <c r="BX988" s="122" t="e">
        <f t="shared" si="3314"/>
        <v>#REF!</v>
      </c>
      <c r="BY988" s="89"/>
      <c r="BZ988" s="124" t="e">
        <f t="shared" si="3245"/>
        <v>#REF!</v>
      </c>
      <c r="CA988" s="90" t="e">
        <f>BZ988/BZ950</f>
        <v>#REF!</v>
      </c>
      <c r="CB988" s="60"/>
      <c r="CC988" s="122" t="e">
        <f t="shared" ref="CC988:CN988" si="3315">((CC950*$G988*--(AND($BF988=0,$BG988=0))+$BF988+CC950*$BG988)*--(CC$3&gt;=$BH988))*(1+$BJ988*--(CC$3&gt;=$BK988))*--(IFERROR(MOD(MONTH(CC$3),$BI988),0)=0)</f>
        <v>#REF!</v>
      </c>
      <c r="CD988" s="122" t="e">
        <f t="shared" si="3315"/>
        <v>#REF!</v>
      </c>
      <c r="CE988" s="122" t="e">
        <f t="shared" si="3315"/>
        <v>#REF!</v>
      </c>
      <c r="CF988" s="122" t="e">
        <f t="shared" si="3315"/>
        <v>#REF!</v>
      </c>
      <c r="CG988" s="122" t="e">
        <f t="shared" si="3315"/>
        <v>#REF!</v>
      </c>
      <c r="CH988" s="122" t="e">
        <f t="shared" si="3315"/>
        <v>#REF!</v>
      </c>
      <c r="CI988" s="122" t="e">
        <f t="shared" si="3315"/>
        <v>#REF!</v>
      </c>
      <c r="CJ988" s="122" t="e">
        <f t="shared" si="3315"/>
        <v>#REF!</v>
      </c>
      <c r="CK988" s="122" t="e">
        <f t="shared" si="3315"/>
        <v>#REF!</v>
      </c>
      <c r="CL988" s="122" t="e">
        <f t="shared" si="3315"/>
        <v>#REF!</v>
      </c>
      <c r="CM988" s="122" t="e">
        <f t="shared" si="3315"/>
        <v>#REF!</v>
      </c>
      <c r="CN988" s="122" t="e">
        <f t="shared" si="3315"/>
        <v>#REF!</v>
      </c>
      <c r="CO988" s="89"/>
      <c r="CP988" s="124" t="e">
        <f t="shared" si="3247"/>
        <v>#REF!</v>
      </c>
      <c r="CQ988" s="90" t="e">
        <f>CP988/CP950</f>
        <v>#REF!</v>
      </c>
    </row>
    <row r="989" spans="1:95" ht="10.5" customHeight="1" outlineLevel="1" x14ac:dyDescent="0.25">
      <c r="A989" s="70" t="str">
        <f t="shared" si="3286"/>
        <v>DespesaComissões</v>
      </c>
      <c r="B989" s="114" t="s">
        <v>53</v>
      </c>
      <c r="C989" s="78" t="s">
        <v>114</v>
      </c>
      <c r="D989" s="89" t="s">
        <v>275</v>
      </c>
      <c r="E989" s="89" t="e">
        <f>D948</f>
        <v>#REF!</v>
      </c>
      <c r="F989" s="89"/>
      <c r="G989" s="90">
        <v>0</v>
      </c>
      <c r="H989" s="89"/>
      <c r="I989" s="122">
        <v>0</v>
      </c>
      <c r="J989" s="122">
        <v>0</v>
      </c>
      <c r="K989" s="122">
        <v>0</v>
      </c>
      <c r="L989" s="122">
        <v>0</v>
      </c>
      <c r="M989" s="122">
        <v>0</v>
      </c>
      <c r="N989" s="122">
        <v>0</v>
      </c>
      <c r="O989" s="122">
        <v>0</v>
      </c>
      <c r="P989" s="122">
        <v>0</v>
      </c>
      <c r="Q989" s="122">
        <v>0</v>
      </c>
      <c r="R989" s="122">
        <v>0</v>
      </c>
      <c r="S989" s="122">
        <v>0</v>
      </c>
      <c r="T989" s="122">
        <v>0</v>
      </c>
      <c r="U989" s="89"/>
      <c r="V989" s="124">
        <f t="shared" si="3239"/>
        <v>0</v>
      </c>
      <c r="W989" s="90" t="e">
        <f>V989/V950</f>
        <v>#REF!</v>
      </c>
      <c r="X989" s="60"/>
      <c r="Y989" s="122">
        <v>0</v>
      </c>
      <c r="Z989" s="122">
        <v>0</v>
      </c>
      <c r="AA989" s="122">
        <v>0</v>
      </c>
      <c r="AB989" s="122">
        <v>0</v>
      </c>
      <c r="AC989" s="122">
        <v>0</v>
      </c>
      <c r="AD989" s="122">
        <v>0</v>
      </c>
      <c r="AE989" s="122" t="e">
        <f t="shared" ref="AE989:AJ989" si="3316">((AE950*$G989*--(AND($BF989=0,$BG989=0))+$BF989+AE950*$BG989)*--(AE$3&gt;=$BH989))*(1+$BJ989*--(AE$3&gt;=$BK989))*--(IFERROR(MOD(MONTH(AE$3),$BI989),0)=0)</f>
        <v>#REF!</v>
      </c>
      <c r="AF989" s="122" t="e">
        <f t="shared" si="3316"/>
        <v>#REF!</v>
      </c>
      <c r="AG989" s="122" t="e">
        <f t="shared" si="3316"/>
        <v>#REF!</v>
      </c>
      <c r="AH989" s="122" t="e">
        <f t="shared" si="3316"/>
        <v>#REF!</v>
      </c>
      <c r="AI989" s="122" t="e">
        <f t="shared" si="3316"/>
        <v>#REF!</v>
      </c>
      <c r="AJ989" s="122" t="e">
        <f t="shared" si="3316"/>
        <v>#REF!</v>
      </c>
      <c r="AK989" s="89"/>
      <c r="AL989" s="124" t="e">
        <f t="shared" si="3241"/>
        <v>#REF!</v>
      </c>
      <c r="AM989" s="90" t="e">
        <f>AL989/AL950</f>
        <v>#REF!</v>
      </c>
      <c r="AN989" s="60" t="e">
        <f>D948&amp;D989</f>
        <v>#REF!</v>
      </c>
      <c r="AO989" s="122" t="e">
        <f t="shared" ref="AO989:AZ989" si="3317">((AO950*$G989*--(AND($BF989=0,$BG989=0))+$BF989+AO950*$BG989)*--(AO$3&gt;=$BH989))*(1+$BJ989*--(AO$3&gt;=$BK989))*--(IFERROR(MOD(MONTH(AO$3),$BI989),0)=0)</f>
        <v>#REF!</v>
      </c>
      <c r="AP989" s="122" t="e">
        <f t="shared" si="3317"/>
        <v>#REF!</v>
      </c>
      <c r="AQ989" s="122" t="e">
        <f t="shared" si="3317"/>
        <v>#REF!</v>
      </c>
      <c r="AR989" s="122" t="e">
        <f t="shared" si="3317"/>
        <v>#REF!</v>
      </c>
      <c r="AS989" s="122" t="e">
        <f t="shared" si="3317"/>
        <v>#REF!</v>
      </c>
      <c r="AT989" s="122" t="e">
        <f t="shared" si="3317"/>
        <v>#REF!</v>
      </c>
      <c r="AU989" s="122" t="e">
        <f t="shared" si="3317"/>
        <v>#REF!</v>
      </c>
      <c r="AV989" s="122" t="e">
        <f t="shared" si="3317"/>
        <v>#REF!</v>
      </c>
      <c r="AW989" s="122" t="e">
        <f t="shared" si="3317"/>
        <v>#REF!</v>
      </c>
      <c r="AX989" s="122" t="e">
        <f t="shared" si="3317"/>
        <v>#REF!</v>
      </c>
      <c r="AY989" s="122" t="e">
        <f t="shared" si="3317"/>
        <v>#REF!</v>
      </c>
      <c r="AZ989" s="122" t="e">
        <f t="shared" si="3317"/>
        <v>#REF!</v>
      </c>
      <c r="BA989" s="89"/>
      <c r="BB989" s="124" t="e">
        <f t="shared" si="3243"/>
        <v>#REF!</v>
      </c>
      <c r="BC989" s="90" t="e">
        <f>BB989/BB950</f>
        <v>#REF!</v>
      </c>
      <c r="BD989" s="60"/>
      <c r="BE989" s="122">
        <f t="shared" si="3297"/>
        <v>0</v>
      </c>
      <c r="BF989" s="125">
        <f t="shared" si="3297"/>
        <v>0</v>
      </c>
      <c r="BG989" s="131">
        <f t="shared" si="3297"/>
        <v>-0.05</v>
      </c>
      <c r="BH989" s="127" t="e">
        <f>BH950</f>
        <v>#REF!</v>
      </c>
      <c r="BI989" s="128">
        <f t="shared" si="3298"/>
        <v>0</v>
      </c>
      <c r="BJ989" s="126">
        <f t="shared" si="3298"/>
        <v>0</v>
      </c>
      <c r="BK989" s="127">
        <f t="shared" si="3298"/>
        <v>0</v>
      </c>
      <c r="BL989" s="60"/>
      <c r="BM989" s="122" t="e">
        <f t="shared" ref="BM989:BX989" si="3318">((BM950*$G989*--(AND($BF989=0,$BG989=0))+$BF989+BM950*$BG989)*--(BM$3&gt;=$BH989))*(1+$BJ989*--(BM$3&gt;=$BK989))*--(IFERROR(MOD(MONTH(BM$3),$BI989),0)=0)</f>
        <v>#REF!</v>
      </c>
      <c r="BN989" s="122" t="e">
        <f t="shared" si="3318"/>
        <v>#REF!</v>
      </c>
      <c r="BO989" s="122" t="e">
        <f t="shared" si="3318"/>
        <v>#REF!</v>
      </c>
      <c r="BP989" s="122" t="e">
        <f t="shared" si="3318"/>
        <v>#REF!</v>
      </c>
      <c r="BQ989" s="122" t="e">
        <f t="shared" si="3318"/>
        <v>#REF!</v>
      </c>
      <c r="BR989" s="122" t="e">
        <f t="shared" si="3318"/>
        <v>#REF!</v>
      </c>
      <c r="BS989" s="122" t="e">
        <f t="shared" si="3318"/>
        <v>#REF!</v>
      </c>
      <c r="BT989" s="122" t="e">
        <f t="shared" si="3318"/>
        <v>#REF!</v>
      </c>
      <c r="BU989" s="122" t="e">
        <f t="shared" si="3318"/>
        <v>#REF!</v>
      </c>
      <c r="BV989" s="122" t="e">
        <f t="shared" si="3318"/>
        <v>#REF!</v>
      </c>
      <c r="BW989" s="122" t="e">
        <f t="shared" si="3318"/>
        <v>#REF!</v>
      </c>
      <c r="BX989" s="122" t="e">
        <f t="shared" si="3318"/>
        <v>#REF!</v>
      </c>
      <c r="BY989" s="89"/>
      <c r="BZ989" s="124" t="e">
        <f t="shared" si="3245"/>
        <v>#REF!</v>
      </c>
      <c r="CA989" s="90" t="e">
        <f>BZ989/BZ950</f>
        <v>#REF!</v>
      </c>
      <c r="CB989" s="60"/>
      <c r="CC989" s="122" t="e">
        <f t="shared" ref="CC989:CN989" si="3319">((CC950*$G989*--(AND($BF989=0,$BG989=0))+$BF989+CC950*$BG989)*--(CC$3&gt;=$BH989))*(1+$BJ989*--(CC$3&gt;=$BK989))*--(IFERROR(MOD(MONTH(CC$3),$BI989),0)=0)</f>
        <v>#REF!</v>
      </c>
      <c r="CD989" s="122" t="e">
        <f t="shared" si="3319"/>
        <v>#REF!</v>
      </c>
      <c r="CE989" s="122" t="e">
        <f t="shared" si="3319"/>
        <v>#REF!</v>
      </c>
      <c r="CF989" s="122" t="e">
        <f t="shared" si="3319"/>
        <v>#REF!</v>
      </c>
      <c r="CG989" s="122" t="e">
        <f t="shared" si="3319"/>
        <v>#REF!</v>
      </c>
      <c r="CH989" s="122" t="e">
        <f t="shared" si="3319"/>
        <v>#REF!</v>
      </c>
      <c r="CI989" s="122" t="e">
        <f t="shared" si="3319"/>
        <v>#REF!</v>
      </c>
      <c r="CJ989" s="122" t="e">
        <f t="shared" si="3319"/>
        <v>#REF!</v>
      </c>
      <c r="CK989" s="122" t="e">
        <f t="shared" si="3319"/>
        <v>#REF!</v>
      </c>
      <c r="CL989" s="122" t="e">
        <f t="shared" si="3319"/>
        <v>#REF!</v>
      </c>
      <c r="CM989" s="122" t="e">
        <f t="shared" si="3319"/>
        <v>#REF!</v>
      </c>
      <c r="CN989" s="122" t="e">
        <f t="shared" si="3319"/>
        <v>#REF!</v>
      </c>
      <c r="CO989" s="89"/>
      <c r="CP989" s="124" t="e">
        <f t="shared" si="3247"/>
        <v>#REF!</v>
      </c>
      <c r="CQ989" s="90" t="e">
        <f>CP989/CP950</f>
        <v>#REF!</v>
      </c>
    </row>
    <row r="990" spans="1:95" ht="10.5" customHeight="1" outlineLevel="1" x14ac:dyDescent="0.25">
      <c r="A990" s="70" t="str">
        <f t="shared" si="3286"/>
        <v>DespesaOutras despesas de pessoal</v>
      </c>
      <c r="B990" s="114" t="s">
        <v>53</v>
      </c>
      <c r="C990" s="78" t="s">
        <v>276</v>
      </c>
      <c r="D990" s="89" t="s">
        <v>116</v>
      </c>
      <c r="E990" s="89" t="e">
        <f>D948</f>
        <v>#REF!</v>
      </c>
      <c r="F990" s="89"/>
      <c r="G990" s="90">
        <v>-7.0425783454351586E-3</v>
      </c>
      <c r="H990" s="89"/>
      <c r="I990" s="122">
        <v>0</v>
      </c>
      <c r="J990" s="122">
        <v>0</v>
      </c>
      <c r="K990" s="122">
        <v>0</v>
      </c>
      <c r="L990" s="122">
        <v>0</v>
      </c>
      <c r="M990" s="122">
        <v>0</v>
      </c>
      <c r="N990" s="122">
        <v>0</v>
      </c>
      <c r="O990" s="122">
        <v>0</v>
      </c>
      <c r="P990" s="122">
        <v>0</v>
      </c>
      <c r="Q990" s="122">
        <v>0</v>
      </c>
      <c r="R990" s="122">
        <v>0</v>
      </c>
      <c r="S990" s="122">
        <v>0</v>
      </c>
      <c r="T990" s="122">
        <v>0</v>
      </c>
      <c r="U990" s="89"/>
      <c r="V990" s="124">
        <f t="shared" si="3239"/>
        <v>0</v>
      </c>
      <c r="W990" s="90" t="e">
        <f>V990/V950</f>
        <v>#REF!</v>
      </c>
      <c r="X990" s="60"/>
      <c r="Y990" s="122">
        <v>0</v>
      </c>
      <c r="Z990" s="122">
        <v>0</v>
      </c>
      <c r="AA990" s="122">
        <v>0</v>
      </c>
      <c r="AB990" s="122">
        <v>0</v>
      </c>
      <c r="AC990" s="122">
        <v>0</v>
      </c>
      <c r="AD990" s="122">
        <v>0</v>
      </c>
      <c r="AE990" s="122" t="e">
        <f t="shared" ref="AE990:AJ990" si="3320">((AE950*$G990*--(AND($BF990=0,$BG990=0))+$BF990+AE950*$BG990)*--(AE$3&gt;=$BH990))*(1+$BJ990*--(AE$3&gt;=$BK990))*--(IFERROR(MOD(MONTH(AE$3),$BI990),0)=0)</f>
        <v>#REF!</v>
      </c>
      <c r="AF990" s="122" t="e">
        <f t="shared" si="3320"/>
        <v>#REF!</v>
      </c>
      <c r="AG990" s="122" t="e">
        <f t="shared" si="3320"/>
        <v>#REF!</v>
      </c>
      <c r="AH990" s="122" t="e">
        <f t="shared" si="3320"/>
        <v>#REF!</v>
      </c>
      <c r="AI990" s="122" t="e">
        <f t="shared" si="3320"/>
        <v>#REF!</v>
      </c>
      <c r="AJ990" s="122" t="e">
        <f t="shared" si="3320"/>
        <v>#REF!</v>
      </c>
      <c r="AK990" s="89"/>
      <c r="AL990" s="124" t="e">
        <f t="shared" si="3241"/>
        <v>#REF!</v>
      </c>
      <c r="AM990" s="90" t="e">
        <f>AL990/AL950</f>
        <v>#REF!</v>
      </c>
      <c r="AN990" s="60" t="e">
        <f>D948&amp;D990</f>
        <v>#REF!</v>
      </c>
      <c r="AO990" s="122" t="e">
        <f t="shared" ref="AO990:AZ990" si="3321">((AO950*$G990*--(AND($BF990=0,$BG990=0))+$BF990+AO950*$BG990)*--(AO$3&gt;=$BH990))*(1+$BJ990*--(AO$3&gt;=$BK990))*--(IFERROR(MOD(MONTH(AO$3),$BI990),0)=0)</f>
        <v>#REF!</v>
      </c>
      <c r="AP990" s="122" t="e">
        <f t="shared" si="3321"/>
        <v>#REF!</v>
      </c>
      <c r="AQ990" s="122" t="e">
        <f t="shared" si="3321"/>
        <v>#REF!</v>
      </c>
      <c r="AR990" s="122" t="e">
        <f t="shared" si="3321"/>
        <v>#REF!</v>
      </c>
      <c r="AS990" s="122" t="e">
        <f t="shared" si="3321"/>
        <v>#REF!</v>
      </c>
      <c r="AT990" s="122" t="e">
        <f t="shared" si="3321"/>
        <v>#REF!</v>
      </c>
      <c r="AU990" s="122" t="e">
        <f t="shared" si="3321"/>
        <v>#REF!</v>
      </c>
      <c r="AV990" s="122" t="e">
        <f t="shared" si="3321"/>
        <v>#REF!</v>
      </c>
      <c r="AW990" s="122" t="e">
        <f t="shared" si="3321"/>
        <v>#REF!</v>
      </c>
      <c r="AX990" s="122" t="e">
        <f t="shared" si="3321"/>
        <v>#REF!</v>
      </c>
      <c r="AY990" s="122" t="e">
        <f t="shared" si="3321"/>
        <v>#REF!</v>
      </c>
      <c r="AZ990" s="122" t="e">
        <f t="shared" si="3321"/>
        <v>#REF!</v>
      </c>
      <c r="BA990" s="89"/>
      <c r="BB990" s="124" t="e">
        <f t="shared" si="3243"/>
        <v>#REF!</v>
      </c>
      <c r="BC990" s="90" t="e">
        <f>BB990/BB950</f>
        <v>#REF!</v>
      </c>
      <c r="BD990" s="60"/>
      <c r="BE990" s="122">
        <f t="shared" si="3297"/>
        <v>0</v>
      </c>
      <c r="BF990" s="125">
        <f t="shared" si="3297"/>
        <v>0</v>
      </c>
      <c r="BG990" s="126">
        <f t="shared" si="3297"/>
        <v>0</v>
      </c>
      <c r="BH990" s="127" t="e">
        <f>BH950</f>
        <v>#REF!</v>
      </c>
      <c r="BI990" s="128">
        <f t="shared" si="3298"/>
        <v>0</v>
      </c>
      <c r="BJ990" s="126">
        <f t="shared" si="3298"/>
        <v>0</v>
      </c>
      <c r="BK990" s="127">
        <f t="shared" si="3298"/>
        <v>0</v>
      </c>
      <c r="BL990" s="60"/>
      <c r="BM990" s="122" t="e">
        <f t="shared" ref="BM990:BX990" si="3322">((BM950*$G990*--(AND($BF990=0,$BG990=0))+$BF990+BM950*$BG990)*--(BM$3&gt;=$BH990))*(1+$BJ990*--(BM$3&gt;=$BK990))*--(IFERROR(MOD(MONTH(BM$3),$BI990),0)=0)</f>
        <v>#REF!</v>
      </c>
      <c r="BN990" s="122" t="e">
        <f t="shared" si="3322"/>
        <v>#REF!</v>
      </c>
      <c r="BO990" s="122" t="e">
        <f t="shared" si="3322"/>
        <v>#REF!</v>
      </c>
      <c r="BP990" s="122" t="e">
        <f t="shared" si="3322"/>
        <v>#REF!</v>
      </c>
      <c r="BQ990" s="122" t="e">
        <f t="shared" si="3322"/>
        <v>#REF!</v>
      </c>
      <c r="BR990" s="122" t="e">
        <f t="shared" si="3322"/>
        <v>#REF!</v>
      </c>
      <c r="BS990" s="122" t="e">
        <f t="shared" si="3322"/>
        <v>#REF!</v>
      </c>
      <c r="BT990" s="122" t="e">
        <f t="shared" si="3322"/>
        <v>#REF!</v>
      </c>
      <c r="BU990" s="122" t="e">
        <f t="shared" si="3322"/>
        <v>#REF!</v>
      </c>
      <c r="BV990" s="122" t="e">
        <f t="shared" si="3322"/>
        <v>#REF!</v>
      </c>
      <c r="BW990" s="122" t="e">
        <f t="shared" si="3322"/>
        <v>#REF!</v>
      </c>
      <c r="BX990" s="122" t="e">
        <f t="shared" si="3322"/>
        <v>#REF!</v>
      </c>
      <c r="BY990" s="89"/>
      <c r="BZ990" s="124" t="e">
        <f t="shared" si="3245"/>
        <v>#REF!</v>
      </c>
      <c r="CA990" s="90" t="e">
        <f>BZ990/BZ950</f>
        <v>#REF!</v>
      </c>
      <c r="CB990" s="60"/>
      <c r="CC990" s="122" t="e">
        <f t="shared" ref="CC990:CN990" si="3323">((CC950*$G990*--(AND($BF990=0,$BG990=0))+$BF990+CC950*$BG990)*--(CC$3&gt;=$BH990))*(1+$BJ990*--(CC$3&gt;=$BK990))*--(IFERROR(MOD(MONTH(CC$3),$BI990),0)=0)</f>
        <v>#REF!</v>
      </c>
      <c r="CD990" s="122" t="e">
        <f t="shared" si="3323"/>
        <v>#REF!</v>
      </c>
      <c r="CE990" s="122" t="e">
        <f t="shared" si="3323"/>
        <v>#REF!</v>
      </c>
      <c r="CF990" s="122" t="e">
        <f t="shared" si="3323"/>
        <v>#REF!</v>
      </c>
      <c r="CG990" s="122" t="e">
        <f t="shared" si="3323"/>
        <v>#REF!</v>
      </c>
      <c r="CH990" s="122" t="e">
        <f t="shared" si="3323"/>
        <v>#REF!</v>
      </c>
      <c r="CI990" s="122" t="e">
        <f t="shared" si="3323"/>
        <v>#REF!</v>
      </c>
      <c r="CJ990" s="122" t="e">
        <f t="shared" si="3323"/>
        <v>#REF!</v>
      </c>
      <c r="CK990" s="122" t="e">
        <f t="shared" si="3323"/>
        <v>#REF!</v>
      </c>
      <c r="CL990" s="122" t="e">
        <f t="shared" si="3323"/>
        <v>#REF!</v>
      </c>
      <c r="CM990" s="122" t="e">
        <f t="shared" si="3323"/>
        <v>#REF!</v>
      </c>
      <c r="CN990" s="122" t="e">
        <f t="shared" si="3323"/>
        <v>#REF!</v>
      </c>
      <c r="CO990" s="89"/>
      <c r="CP990" s="124" t="e">
        <f t="shared" si="3247"/>
        <v>#REF!</v>
      </c>
      <c r="CQ990" s="90" t="e">
        <f>CP990/CP950</f>
        <v>#REF!</v>
      </c>
    </row>
    <row r="991" spans="1:95" ht="10.5" customHeight="1" x14ac:dyDescent="0.25">
      <c r="A991" s="70" t="str">
        <f t="shared" si="3286"/>
        <v>DespesaPrestadores de Serviço</v>
      </c>
      <c r="B991" s="114" t="s">
        <v>53</v>
      </c>
      <c r="C991" s="70" t="s">
        <v>277</v>
      </c>
      <c r="D991" s="60" t="s">
        <v>117</v>
      </c>
      <c r="E991" s="60" t="e">
        <f>D948</f>
        <v>#REF!</v>
      </c>
      <c r="F991" s="60"/>
      <c r="G991" s="62">
        <v>0</v>
      </c>
      <c r="H991" s="60"/>
      <c r="I991" s="67">
        <v>0</v>
      </c>
      <c r="J991" s="67">
        <v>0</v>
      </c>
      <c r="K991" s="67">
        <v>0</v>
      </c>
      <c r="L991" s="67">
        <v>0</v>
      </c>
      <c r="M991" s="67">
        <v>0</v>
      </c>
      <c r="N991" s="67">
        <v>0</v>
      </c>
      <c r="O991" s="67">
        <v>0</v>
      </c>
      <c r="P991" s="67">
        <v>0</v>
      </c>
      <c r="Q991" s="67">
        <v>0</v>
      </c>
      <c r="R991" s="67">
        <v>0</v>
      </c>
      <c r="S991" s="67">
        <v>0</v>
      </c>
      <c r="T991" s="67">
        <v>0</v>
      </c>
      <c r="U991" s="60"/>
      <c r="V991" s="87">
        <f t="shared" si="3239"/>
        <v>0</v>
      </c>
      <c r="W991" s="62" t="e">
        <f>V991/V950</f>
        <v>#REF!</v>
      </c>
      <c r="X991" s="60"/>
      <c r="Y991" s="67">
        <v>0</v>
      </c>
      <c r="Z991" s="67">
        <v>0</v>
      </c>
      <c r="AA991" s="67">
        <v>0</v>
      </c>
      <c r="AB991" s="67">
        <v>0</v>
      </c>
      <c r="AC991" s="67">
        <v>0</v>
      </c>
      <c r="AD991" s="67">
        <v>0</v>
      </c>
      <c r="AE991" s="67" t="e">
        <f t="shared" ref="AE991:AJ991" si="3324">((AE950*$G991*--(AND($BF991=0,$BG991=0))+$BF991+AE950*$BG991)*--(AE$3&gt;=$BH991))*(1+$BJ991*--(AE$3&gt;=$BK991))*--(IFERROR(MOD(MONTH(AE$3),$BI991),0)=0)</f>
        <v>#REF!</v>
      </c>
      <c r="AF991" s="67" t="e">
        <f t="shared" si="3324"/>
        <v>#REF!</v>
      </c>
      <c r="AG991" s="67" t="e">
        <f t="shared" si="3324"/>
        <v>#REF!</v>
      </c>
      <c r="AH991" s="67" t="e">
        <f t="shared" si="3324"/>
        <v>#REF!</v>
      </c>
      <c r="AI991" s="67" t="e">
        <f t="shared" si="3324"/>
        <v>#REF!</v>
      </c>
      <c r="AJ991" s="67" t="e">
        <f t="shared" si="3324"/>
        <v>#REF!</v>
      </c>
      <c r="AK991" s="60"/>
      <c r="AL991" s="87" t="e">
        <f t="shared" si="3241"/>
        <v>#REF!</v>
      </c>
      <c r="AM991" s="62" t="e">
        <f>AL991/AL950</f>
        <v>#REF!</v>
      </c>
      <c r="AN991" s="60" t="e">
        <f>D948&amp;D991</f>
        <v>#REF!</v>
      </c>
      <c r="AO991" s="67" t="e">
        <f t="shared" ref="AO991:AZ991" si="3325">((AO950*$G991*--(AND($BF991=0,$BG991=0))+$BF991+AO950*$BG991)*--(AO$3&gt;=$BH991))*(1+$BJ991*--(AO$3&gt;=$BK991))*--(IFERROR(MOD(MONTH(AO$3),$BI991),0)=0)</f>
        <v>#REF!</v>
      </c>
      <c r="AP991" s="67" t="e">
        <f t="shared" si="3325"/>
        <v>#REF!</v>
      </c>
      <c r="AQ991" s="67" t="e">
        <f t="shared" si="3325"/>
        <v>#REF!</v>
      </c>
      <c r="AR991" s="67" t="e">
        <f t="shared" si="3325"/>
        <v>#REF!</v>
      </c>
      <c r="AS991" s="67" t="e">
        <f t="shared" si="3325"/>
        <v>#REF!</v>
      </c>
      <c r="AT991" s="67" t="e">
        <f t="shared" si="3325"/>
        <v>#REF!</v>
      </c>
      <c r="AU991" s="67" t="e">
        <f t="shared" si="3325"/>
        <v>#REF!</v>
      </c>
      <c r="AV991" s="67" t="e">
        <f t="shared" si="3325"/>
        <v>#REF!</v>
      </c>
      <c r="AW991" s="67" t="e">
        <f t="shared" si="3325"/>
        <v>#REF!</v>
      </c>
      <c r="AX991" s="67" t="e">
        <f t="shared" si="3325"/>
        <v>#REF!</v>
      </c>
      <c r="AY991" s="67" t="e">
        <f t="shared" si="3325"/>
        <v>#REF!</v>
      </c>
      <c r="AZ991" s="67" t="e">
        <f t="shared" si="3325"/>
        <v>#REF!</v>
      </c>
      <c r="BA991" s="60"/>
      <c r="BB991" s="87" t="e">
        <f t="shared" si="3243"/>
        <v>#REF!</v>
      </c>
      <c r="BC991" s="62" t="e">
        <f>BB991/BB950</f>
        <v>#REF!</v>
      </c>
      <c r="BD991" s="60"/>
      <c r="BE991" s="67">
        <f t="shared" si="3297"/>
        <v>0</v>
      </c>
      <c r="BF991" s="119">
        <f t="shared" si="3297"/>
        <v>0</v>
      </c>
      <c r="BG991" s="120">
        <f t="shared" si="3297"/>
        <v>0</v>
      </c>
      <c r="BH991" s="121" t="e">
        <f>BH950</f>
        <v>#REF!</v>
      </c>
      <c r="BI991" s="69">
        <f t="shared" si="3298"/>
        <v>0</v>
      </c>
      <c r="BJ991" s="120">
        <f t="shared" si="3298"/>
        <v>0</v>
      </c>
      <c r="BK991" s="121">
        <f t="shared" si="3298"/>
        <v>0</v>
      </c>
      <c r="BL991" s="60"/>
      <c r="BM991" s="67" t="e">
        <f t="shared" ref="BM991:BX991" si="3326">((BM950*$G991*--(AND($BF991=0,$BG991=0))+$BF991+BM950*$BG991)*--(BM$3&gt;=$BH991))*(1+$BJ991*--(BM$3&gt;=$BK991))*--(IFERROR(MOD(MONTH(BM$3),$BI991),0)=0)</f>
        <v>#REF!</v>
      </c>
      <c r="BN991" s="67" t="e">
        <f t="shared" si="3326"/>
        <v>#REF!</v>
      </c>
      <c r="BO991" s="67" t="e">
        <f t="shared" si="3326"/>
        <v>#REF!</v>
      </c>
      <c r="BP991" s="67" t="e">
        <f t="shared" si="3326"/>
        <v>#REF!</v>
      </c>
      <c r="BQ991" s="67" t="e">
        <f t="shared" si="3326"/>
        <v>#REF!</v>
      </c>
      <c r="BR991" s="67" t="e">
        <f t="shared" si="3326"/>
        <v>#REF!</v>
      </c>
      <c r="BS991" s="67" t="e">
        <f t="shared" si="3326"/>
        <v>#REF!</v>
      </c>
      <c r="BT991" s="67" t="e">
        <f t="shared" si="3326"/>
        <v>#REF!</v>
      </c>
      <c r="BU991" s="67" t="e">
        <f t="shared" si="3326"/>
        <v>#REF!</v>
      </c>
      <c r="BV991" s="67" t="e">
        <f t="shared" si="3326"/>
        <v>#REF!</v>
      </c>
      <c r="BW991" s="67" t="e">
        <f t="shared" si="3326"/>
        <v>#REF!</v>
      </c>
      <c r="BX991" s="67" t="e">
        <f t="shared" si="3326"/>
        <v>#REF!</v>
      </c>
      <c r="BY991" s="60"/>
      <c r="BZ991" s="87" t="e">
        <f t="shared" si="3245"/>
        <v>#REF!</v>
      </c>
      <c r="CA991" s="62" t="e">
        <f>BZ991/BZ950</f>
        <v>#REF!</v>
      </c>
      <c r="CB991" s="60"/>
      <c r="CC991" s="67" t="e">
        <f t="shared" ref="CC991:CN991" si="3327">((CC950*$G991*--(AND($BF991=0,$BG991=0))+$BF991+CC950*$BG991)*--(CC$3&gt;=$BH991))*(1+$BJ991*--(CC$3&gt;=$BK991))*--(IFERROR(MOD(MONTH(CC$3),$BI991),0)=0)</f>
        <v>#REF!</v>
      </c>
      <c r="CD991" s="67" t="e">
        <f t="shared" si="3327"/>
        <v>#REF!</v>
      </c>
      <c r="CE991" s="67" t="e">
        <f t="shared" si="3327"/>
        <v>#REF!</v>
      </c>
      <c r="CF991" s="67" t="e">
        <f t="shared" si="3327"/>
        <v>#REF!</v>
      </c>
      <c r="CG991" s="67" t="e">
        <f t="shared" si="3327"/>
        <v>#REF!</v>
      </c>
      <c r="CH991" s="67" t="e">
        <f t="shared" si="3327"/>
        <v>#REF!</v>
      </c>
      <c r="CI991" s="67" t="e">
        <f t="shared" si="3327"/>
        <v>#REF!</v>
      </c>
      <c r="CJ991" s="67" t="e">
        <f t="shared" si="3327"/>
        <v>#REF!</v>
      </c>
      <c r="CK991" s="67" t="e">
        <f t="shared" si="3327"/>
        <v>#REF!</v>
      </c>
      <c r="CL991" s="67" t="e">
        <f t="shared" si="3327"/>
        <v>#REF!</v>
      </c>
      <c r="CM991" s="67" t="e">
        <f t="shared" si="3327"/>
        <v>#REF!</v>
      </c>
      <c r="CN991" s="67" t="e">
        <f t="shared" si="3327"/>
        <v>#REF!</v>
      </c>
      <c r="CO991" s="60"/>
      <c r="CP991" s="87" t="e">
        <f t="shared" si="3247"/>
        <v>#REF!</v>
      </c>
      <c r="CQ991" s="62" t="e">
        <f>CP991/CP950</f>
        <v>#REF!</v>
      </c>
    </row>
    <row r="992" spans="1:95" ht="10.5" customHeight="1" x14ac:dyDescent="0.25">
      <c r="A992" s="70" t="str">
        <f t="shared" si="3286"/>
        <v>DespesaSistemas</v>
      </c>
      <c r="B992" s="114" t="s">
        <v>53</v>
      </c>
      <c r="C992" s="70"/>
      <c r="D992" s="60" t="s">
        <v>118</v>
      </c>
      <c r="E992" s="60" t="e">
        <f>D948</f>
        <v>#REF!</v>
      </c>
      <c r="F992" s="60"/>
      <c r="G992" s="62">
        <v>-1.398027183457151E-2</v>
      </c>
      <c r="H992" s="60"/>
      <c r="I992" s="67">
        <v>0</v>
      </c>
      <c r="J992" s="67">
        <v>0</v>
      </c>
      <c r="K992" s="67">
        <v>0</v>
      </c>
      <c r="L992" s="67">
        <v>0</v>
      </c>
      <c r="M992" s="67">
        <v>0</v>
      </c>
      <c r="N992" s="67">
        <v>0</v>
      </c>
      <c r="O992" s="67">
        <v>0</v>
      </c>
      <c r="P992" s="67">
        <v>0</v>
      </c>
      <c r="Q992" s="67">
        <v>0</v>
      </c>
      <c r="R992" s="67">
        <v>0</v>
      </c>
      <c r="S992" s="67">
        <v>0</v>
      </c>
      <c r="T992" s="67">
        <v>0</v>
      </c>
      <c r="U992" s="60"/>
      <c r="V992" s="87">
        <f t="shared" si="3239"/>
        <v>0</v>
      </c>
      <c r="W992" s="62" t="e">
        <f>V992/V950</f>
        <v>#REF!</v>
      </c>
      <c r="X992" s="60"/>
      <c r="Y992" s="67">
        <v>0</v>
      </c>
      <c r="Z992" s="67">
        <v>0</v>
      </c>
      <c r="AA992" s="67">
        <v>0</v>
      </c>
      <c r="AB992" s="67">
        <v>0</v>
      </c>
      <c r="AC992" s="67">
        <v>0</v>
      </c>
      <c r="AD992" s="67">
        <v>0</v>
      </c>
      <c r="AE992" s="67" t="e">
        <f t="shared" ref="AE992:AJ992" si="3328">SUM(AE993:AE994)</f>
        <v>#REF!</v>
      </c>
      <c r="AF992" s="67" t="e">
        <f t="shared" si="3328"/>
        <v>#REF!</v>
      </c>
      <c r="AG992" s="67" t="e">
        <f t="shared" si="3328"/>
        <v>#REF!</v>
      </c>
      <c r="AH992" s="67" t="e">
        <f t="shared" si="3328"/>
        <v>#REF!</v>
      </c>
      <c r="AI992" s="67" t="e">
        <f t="shared" si="3328"/>
        <v>#REF!</v>
      </c>
      <c r="AJ992" s="67" t="e">
        <f t="shared" si="3328"/>
        <v>#REF!</v>
      </c>
      <c r="AK992" s="60"/>
      <c r="AL992" s="87" t="e">
        <f t="shared" si="3241"/>
        <v>#REF!</v>
      </c>
      <c r="AM992" s="62" t="e">
        <f>AL992/AL950</f>
        <v>#REF!</v>
      </c>
      <c r="AN992" s="60" t="e">
        <f>D948&amp;D992</f>
        <v>#REF!</v>
      </c>
      <c r="AO992" s="67" t="e">
        <f t="shared" ref="AO992:AZ992" si="3329">SUM(AO993:AO994)</f>
        <v>#REF!</v>
      </c>
      <c r="AP992" s="67" t="e">
        <f t="shared" si="3329"/>
        <v>#REF!</v>
      </c>
      <c r="AQ992" s="67" t="e">
        <f t="shared" si="3329"/>
        <v>#REF!</v>
      </c>
      <c r="AR992" s="67" t="e">
        <f t="shared" si="3329"/>
        <v>#REF!</v>
      </c>
      <c r="AS992" s="67" t="e">
        <f t="shared" si="3329"/>
        <v>#REF!</v>
      </c>
      <c r="AT992" s="67" t="e">
        <f t="shared" si="3329"/>
        <v>#REF!</v>
      </c>
      <c r="AU992" s="67" t="e">
        <f t="shared" si="3329"/>
        <v>#REF!</v>
      </c>
      <c r="AV992" s="67" t="e">
        <f t="shared" si="3329"/>
        <v>#REF!</v>
      </c>
      <c r="AW992" s="67" t="e">
        <f t="shared" si="3329"/>
        <v>#REF!</v>
      </c>
      <c r="AX992" s="67" t="e">
        <f t="shared" si="3329"/>
        <v>#REF!</v>
      </c>
      <c r="AY992" s="67" t="e">
        <f t="shared" si="3329"/>
        <v>#REF!</v>
      </c>
      <c r="AZ992" s="67" t="e">
        <f t="shared" si="3329"/>
        <v>#REF!</v>
      </c>
      <c r="BA992" s="60"/>
      <c r="BB992" s="87" t="e">
        <f t="shared" si="3243"/>
        <v>#REF!</v>
      </c>
      <c r="BC992" s="62" t="e">
        <f>BB992/BB950</f>
        <v>#REF!</v>
      </c>
      <c r="BD992" s="60"/>
      <c r="BE992" s="67">
        <f t="shared" si="3297"/>
        <v>0</v>
      </c>
      <c r="BF992" s="119">
        <f t="shared" si="3297"/>
        <v>0</v>
      </c>
      <c r="BG992" s="120">
        <f t="shared" si="3297"/>
        <v>0</v>
      </c>
      <c r="BH992" s="121" t="e">
        <f>BH950</f>
        <v>#REF!</v>
      </c>
      <c r="BI992" s="119">
        <f t="shared" si="3298"/>
        <v>0</v>
      </c>
      <c r="BJ992" s="120">
        <f t="shared" si="3298"/>
        <v>0</v>
      </c>
      <c r="BK992" s="121">
        <f t="shared" si="3298"/>
        <v>0</v>
      </c>
      <c r="BL992" s="60"/>
      <c r="BM992" s="67" t="e">
        <f t="shared" ref="BM992:BX992" si="3330">SUM(BM993:BM994)</f>
        <v>#REF!</v>
      </c>
      <c r="BN992" s="67" t="e">
        <f t="shared" si="3330"/>
        <v>#REF!</v>
      </c>
      <c r="BO992" s="67" t="e">
        <f t="shared" si="3330"/>
        <v>#REF!</v>
      </c>
      <c r="BP992" s="67" t="e">
        <f t="shared" si="3330"/>
        <v>#REF!</v>
      </c>
      <c r="BQ992" s="67" t="e">
        <f t="shared" si="3330"/>
        <v>#REF!</v>
      </c>
      <c r="BR992" s="67" t="e">
        <f t="shared" si="3330"/>
        <v>#REF!</v>
      </c>
      <c r="BS992" s="67" t="e">
        <f t="shared" si="3330"/>
        <v>#REF!</v>
      </c>
      <c r="BT992" s="67" t="e">
        <f t="shared" si="3330"/>
        <v>#REF!</v>
      </c>
      <c r="BU992" s="67" t="e">
        <f t="shared" si="3330"/>
        <v>#REF!</v>
      </c>
      <c r="BV992" s="67" t="e">
        <f t="shared" si="3330"/>
        <v>#REF!</v>
      </c>
      <c r="BW992" s="67" t="e">
        <f t="shared" si="3330"/>
        <v>#REF!</v>
      </c>
      <c r="BX992" s="67" t="e">
        <f t="shared" si="3330"/>
        <v>#REF!</v>
      </c>
      <c r="BY992" s="60"/>
      <c r="BZ992" s="87" t="e">
        <f t="shared" si="3245"/>
        <v>#REF!</v>
      </c>
      <c r="CA992" s="62" t="e">
        <f>BZ992/BZ950</f>
        <v>#REF!</v>
      </c>
      <c r="CB992" s="60"/>
      <c r="CC992" s="67" t="e">
        <f t="shared" ref="CC992:CN992" si="3331">SUM(CC993:CC994)</f>
        <v>#REF!</v>
      </c>
      <c r="CD992" s="67" t="e">
        <f t="shared" si="3331"/>
        <v>#REF!</v>
      </c>
      <c r="CE992" s="67" t="e">
        <f t="shared" si="3331"/>
        <v>#REF!</v>
      </c>
      <c r="CF992" s="67" t="e">
        <f t="shared" si="3331"/>
        <v>#REF!</v>
      </c>
      <c r="CG992" s="67" t="e">
        <f t="shared" si="3331"/>
        <v>#REF!</v>
      </c>
      <c r="CH992" s="67" t="e">
        <f t="shared" si="3331"/>
        <v>#REF!</v>
      </c>
      <c r="CI992" s="67" t="e">
        <f t="shared" si="3331"/>
        <v>#REF!</v>
      </c>
      <c r="CJ992" s="67" t="e">
        <f t="shared" si="3331"/>
        <v>#REF!</v>
      </c>
      <c r="CK992" s="67" t="e">
        <f t="shared" si="3331"/>
        <v>#REF!</v>
      </c>
      <c r="CL992" s="67" t="e">
        <f t="shared" si="3331"/>
        <v>#REF!</v>
      </c>
      <c r="CM992" s="67" t="e">
        <f t="shared" si="3331"/>
        <v>#REF!</v>
      </c>
      <c r="CN992" s="67" t="e">
        <f t="shared" si="3331"/>
        <v>#REF!</v>
      </c>
      <c r="CO992" s="60"/>
      <c r="CP992" s="87" t="e">
        <f t="shared" si="3247"/>
        <v>#REF!</v>
      </c>
      <c r="CQ992" s="62" t="e">
        <f>CP992/CP950</f>
        <v>#REF!</v>
      </c>
    </row>
    <row r="993" spans="1:95" ht="10.5" customHeight="1" outlineLevel="1" x14ac:dyDescent="0.25">
      <c r="A993" s="70" t="str">
        <f t="shared" si="3286"/>
        <v>DespesaERP</v>
      </c>
      <c r="B993" s="114" t="s">
        <v>53</v>
      </c>
      <c r="C993" s="70" t="s">
        <v>278</v>
      </c>
      <c r="D993" s="79" t="s">
        <v>119</v>
      </c>
      <c r="E993" s="79" t="e">
        <f>D948</f>
        <v>#REF!</v>
      </c>
      <c r="F993" s="79"/>
      <c r="G993" s="85">
        <v>-1.398027183457151E-2</v>
      </c>
      <c r="H993" s="79"/>
      <c r="I993" s="94">
        <v>0</v>
      </c>
      <c r="J993" s="94">
        <v>0</v>
      </c>
      <c r="K993" s="94">
        <v>0</v>
      </c>
      <c r="L993" s="94">
        <v>0</v>
      </c>
      <c r="M993" s="94">
        <v>0</v>
      </c>
      <c r="N993" s="94">
        <v>0</v>
      </c>
      <c r="O993" s="94">
        <v>0</v>
      </c>
      <c r="P993" s="94">
        <v>0</v>
      </c>
      <c r="Q993" s="94">
        <v>0</v>
      </c>
      <c r="R993" s="94">
        <v>0</v>
      </c>
      <c r="S993" s="94">
        <v>0</v>
      </c>
      <c r="T993" s="94">
        <v>0</v>
      </c>
      <c r="U993" s="79"/>
      <c r="V993" s="80">
        <f t="shared" si="3239"/>
        <v>0</v>
      </c>
      <c r="W993" s="85" t="e">
        <f>V993/V950</f>
        <v>#REF!</v>
      </c>
      <c r="X993" s="60"/>
      <c r="Y993" s="94">
        <v>0</v>
      </c>
      <c r="Z993" s="94">
        <v>0</v>
      </c>
      <c r="AA993" s="94">
        <v>0</v>
      </c>
      <c r="AB993" s="94">
        <v>0</v>
      </c>
      <c r="AC993" s="94">
        <v>0</v>
      </c>
      <c r="AD993" s="94">
        <v>0</v>
      </c>
      <c r="AE993" s="94" t="e">
        <f t="shared" ref="AE993:AJ993" si="3332">((AE950*$G993*--(AND($BF993=0,$BG993=0))+$BF993+AE950*$BG993)*--(AE$3&gt;=$BH993))*(1+$BJ993*--(AE$3&gt;=$BK993))*--(IFERROR(MOD(MONTH(AE$3),$BI993),0)=0)</f>
        <v>#REF!</v>
      </c>
      <c r="AF993" s="94" t="e">
        <f t="shared" si="3332"/>
        <v>#REF!</v>
      </c>
      <c r="AG993" s="94" t="e">
        <f t="shared" si="3332"/>
        <v>#REF!</v>
      </c>
      <c r="AH993" s="94" t="e">
        <f t="shared" si="3332"/>
        <v>#REF!</v>
      </c>
      <c r="AI993" s="94" t="e">
        <f t="shared" si="3332"/>
        <v>#REF!</v>
      </c>
      <c r="AJ993" s="94" t="e">
        <f t="shared" si="3332"/>
        <v>#REF!</v>
      </c>
      <c r="AK993" s="79"/>
      <c r="AL993" s="80" t="e">
        <f t="shared" si="3241"/>
        <v>#REF!</v>
      </c>
      <c r="AM993" s="85" t="e">
        <f>AL993/AL950</f>
        <v>#REF!</v>
      </c>
      <c r="AN993" s="60" t="e">
        <f>D948&amp;D993</f>
        <v>#REF!</v>
      </c>
      <c r="AO993" s="94" t="e">
        <f t="shared" ref="AO993:AZ993" si="3333">((AO950*$G993*--(AND($BF993=0,$BG993=0))+$BF993+AO950*$BG993)*--(AO$3&gt;=$BH993))*(1+$BJ993*--(AO$3&gt;=$BK993))*--(IFERROR(MOD(MONTH(AO$3),$BI993),0)=0)</f>
        <v>#REF!</v>
      </c>
      <c r="AP993" s="94" t="e">
        <f t="shared" si="3333"/>
        <v>#REF!</v>
      </c>
      <c r="AQ993" s="94" t="e">
        <f t="shared" si="3333"/>
        <v>#REF!</v>
      </c>
      <c r="AR993" s="94" t="e">
        <f t="shared" si="3333"/>
        <v>#REF!</v>
      </c>
      <c r="AS993" s="94" t="e">
        <f t="shared" si="3333"/>
        <v>#REF!</v>
      </c>
      <c r="AT993" s="94" t="e">
        <f t="shared" si="3333"/>
        <v>#REF!</v>
      </c>
      <c r="AU993" s="94" t="e">
        <f t="shared" si="3333"/>
        <v>#REF!</v>
      </c>
      <c r="AV993" s="94" t="e">
        <f t="shared" si="3333"/>
        <v>#REF!</v>
      </c>
      <c r="AW993" s="94" t="e">
        <f t="shared" si="3333"/>
        <v>#REF!</v>
      </c>
      <c r="AX993" s="94" t="e">
        <f t="shared" si="3333"/>
        <v>#REF!</v>
      </c>
      <c r="AY993" s="94" t="e">
        <f t="shared" si="3333"/>
        <v>#REF!</v>
      </c>
      <c r="AZ993" s="94" t="e">
        <f t="shared" si="3333"/>
        <v>#REF!</v>
      </c>
      <c r="BA993" s="79"/>
      <c r="BB993" s="80" t="e">
        <f t="shared" si="3243"/>
        <v>#REF!</v>
      </c>
      <c r="BC993" s="85" t="e">
        <f>BB993/BB950</f>
        <v>#REF!</v>
      </c>
      <c r="BD993" s="60"/>
      <c r="BE993" s="94" t="str">
        <f t="shared" si="3297"/>
        <v>Omie</v>
      </c>
      <c r="BF993" s="115">
        <f t="shared" si="3297"/>
        <v>-669</v>
      </c>
      <c r="BG993" s="112">
        <f t="shared" si="3297"/>
        <v>0</v>
      </c>
      <c r="BH993" s="111" t="e">
        <f>BH950</f>
        <v>#REF!</v>
      </c>
      <c r="BI993" s="115">
        <f t="shared" si="3298"/>
        <v>0</v>
      </c>
      <c r="BJ993" s="112">
        <f t="shared" si="3298"/>
        <v>0</v>
      </c>
      <c r="BK993" s="111">
        <f t="shared" si="3298"/>
        <v>0</v>
      </c>
      <c r="BL993" s="60"/>
      <c r="BM993" s="94" t="e">
        <f t="shared" ref="BM993:BX993" si="3334">((BM950*$G993*--(AND($BF993=0,$BG993=0))+$BF993+BM950*$BG993)*--(BM$3&gt;=$BH993))*(1+$BJ993*--(BM$3&gt;=$BK993))*--(IFERROR(MOD(MONTH(BM$3),$BI993),0)=0)</f>
        <v>#REF!</v>
      </c>
      <c r="BN993" s="94" t="e">
        <f t="shared" si="3334"/>
        <v>#REF!</v>
      </c>
      <c r="BO993" s="94" t="e">
        <f t="shared" si="3334"/>
        <v>#REF!</v>
      </c>
      <c r="BP993" s="94" t="e">
        <f t="shared" si="3334"/>
        <v>#REF!</v>
      </c>
      <c r="BQ993" s="94" t="e">
        <f t="shared" si="3334"/>
        <v>#REF!</v>
      </c>
      <c r="BR993" s="94" t="e">
        <f t="shared" si="3334"/>
        <v>#REF!</v>
      </c>
      <c r="BS993" s="94" t="e">
        <f t="shared" si="3334"/>
        <v>#REF!</v>
      </c>
      <c r="BT993" s="94" t="e">
        <f t="shared" si="3334"/>
        <v>#REF!</v>
      </c>
      <c r="BU993" s="94" t="e">
        <f t="shared" si="3334"/>
        <v>#REF!</v>
      </c>
      <c r="BV993" s="94" t="e">
        <f t="shared" si="3334"/>
        <v>#REF!</v>
      </c>
      <c r="BW993" s="94" t="e">
        <f t="shared" si="3334"/>
        <v>#REF!</v>
      </c>
      <c r="BX993" s="94" t="e">
        <f t="shared" si="3334"/>
        <v>#REF!</v>
      </c>
      <c r="BY993" s="79"/>
      <c r="BZ993" s="80" t="e">
        <f t="shared" si="3245"/>
        <v>#REF!</v>
      </c>
      <c r="CA993" s="85" t="e">
        <f>BZ993/BZ950</f>
        <v>#REF!</v>
      </c>
      <c r="CB993" s="60"/>
      <c r="CC993" s="94" t="e">
        <f t="shared" ref="CC993:CN993" si="3335">((CC950*$G993*--(AND($BF993=0,$BG993=0))+$BF993+CC950*$BG993)*--(CC$3&gt;=$BH993))*(1+$BJ993*--(CC$3&gt;=$BK993))*--(IFERROR(MOD(MONTH(CC$3),$BI993),0)=0)</f>
        <v>#REF!</v>
      </c>
      <c r="CD993" s="94" t="e">
        <f t="shared" si="3335"/>
        <v>#REF!</v>
      </c>
      <c r="CE993" s="94" t="e">
        <f t="shared" si="3335"/>
        <v>#REF!</v>
      </c>
      <c r="CF993" s="94" t="e">
        <f t="shared" si="3335"/>
        <v>#REF!</v>
      </c>
      <c r="CG993" s="94" t="e">
        <f t="shared" si="3335"/>
        <v>#REF!</v>
      </c>
      <c r="CH993" s="94" t="e">
        <f t="shared" si="3335"/>
        <v>#REF!</v>
      </c>
      <c r="CI993" s="94" t="e">
        <f t="shared" si="3335"/>
        <v>#REF!</v>
      </c>
      <c r="CJ993" s="94" t="e">
        <f t="shared" si="3335"/>
        <v>#REF!</v>
      </c>
      <c r="CK993" s="94" t="e">
        <f t="shared" si="3335"/>
        <v>#REF!</v>
      </c>
      <c r="CL993" s="94" t="e">
        <f t="shared" si="3335"/>
        <v>#REF!</v>
      </c>
      <c r="CM993" s="94" t="e">
        <f t="shared" si="3335"/>
        <v>#REF!</v>
      </c>
      <c r="CN993" s="94" t="e">
        <f t="shared" si="3335"/>
        <v>#REF!</v>
      </c>
      <c r="CO993" s="79"/>
      <c r="CP993" s="80" t="e">
        <f t="shared" si="3247"/>
        <v>#REF!</v>
      </c>
      <c r="CQ993" s="85" t="e">
        <f>CP993/CP950</f>
        <v>#REF!</v>
      </c>
    </row>
    <row r="994" spans="1:95" ht="10.5" customHeight="1" outlineLevel="1" x14ac:dyDescent="0.25">
      <c r="A994" s="70" t="str">
        <f t="shared" si="3286"/>
        <v>DespesaConciliação contas a receber</v>
      </c>
      <c r="B994" s="114" t="s">
        <v>53</v>
      </c>
      <c r="C994" s="70"/>
      <c r="D994" s="79" t="s">
        <v>138</v>
      </c>
      <c r="E994" s="79" t="e">
        <f>D948</f>
        <v>#REF!</v>
      </c>
      <c r="F994" s="79"/>
      <c r="G994" s="85">
        <v>0</v>
      </c>
      <c r="H994" s="79"/>
      <c r="I994" s="94">
        <v>0</v>
      </c>
      <c r="J994" s="94">
        <v>0</v>
      </c>
      <c r="K994" s="94">
        <v>0</v>
      </c>
      <c r="L994" s="94">
        <v>0</v>
      </c>
      <c r="M994" s="94">
        <v>0</v>
      </c>
      <c r="N994" s="94">
        <v>0</v>
      </c>
      <c r="O994" s="94">
        <v>0</v>
      </c>
      <c r="P994" s="94">
        <v>0</v>
      </c>
      <c r="Q994" s="94">
        <v>0</v>
      </c>
      <c r="R994" s="94">
        <v>0</v>
      </c>
      <c r="S994" s="94">
        <v>0</v>
      </c>
      <c r="T994" s="94">
        <v>0</v>
      </c>
      <c r="U994" s="79"/>
      <c r="V994" s="80">
        <f t="shared" si="3239"/>
        <v>0</v>
      </c>
      <c r="W994" s="85" t="e">
        <f>V994/V950</f>
        <v>#REF!</v>
      </c>
      <c r="X994" s="60"/>
      <c r="Y994" s="94">
        <v>0</v>
      </c>
      <c r="Z994" s="94">
        <v>0</v>
      </c>
      <c r="AA994" s="94">
        <v>0</v>
      </c>
      <c r="AB994" s="94">
        <v>0</v>
      </c>
      <c r="AC994" s="94">
        <v>0</v>
      </c>
      <c r="AD994" s="94">
        <v>0</v>
      </c>
      <c r="AE994" s="94" t="e">
        <f t="shared" ref="AE994:AJ994" si="3336">((AE950*$G994*--(AND($BF994=0,$BG994=0))+$BF994+AE950*$BG994)*--(AE$3&gt;=$BH994))*(1+$BJ994*--(AE$3&gt;=$BK994))*--(IFERROR(MOD(MONTH(AE$3),$BI994),0)=0)</f>
        <v>#REF!</v>
      </c>
      <c r="AF994" s="94" t="e">
        <f t="shared" si="3336"/>
        <v>#REF!</v>
      </c>
      <c r="AG994" s="94" t="e">
        <f t="shared" si="3336"/>
        <v>#REF!</v>
      </c>
      <c r="AH994" s="94" t="e">
        <f t="shared" si="3336"/>
        <v>#REF!</v>
      </c>
      <c r="AI994" s="94" t="e">
        <f t="shared" si="3336"/>
        <v>#REF!</v>
      </c>
      <c r="AJ994" s="94" t="e">
        <f t="shared" si="3336"/>
        <v>#REF!</v>
      </c>
      <c r="AK994" s="79"/>
      <c r="AL994" s="80" t="e">
        <f t="shared" si="3241"/>
        <v>#REF!</v>
      </c>
      <c r="AM994" s="85" t="e">
        <f>AL994/AL950</f>
        <v>#REF!</v>
      </c>
      <c r="AN994" s="60" t="e">
        <f>D948&amp;D994</f>
        <v>#REF!</v>
      </c>
      <c r="AO994" s="94" t="e">
        <f t="shared" ref="AO994:AZ994" si="3337">((AO950*$G994*--(AND($BF994=0,$BG994=0))+$BF994+AO950*$BG994)*--(AO$3&gt;=$BH994))*(1+$BJ994*--(AO$3&gt;=$BK994))*--(IFERROR(MOD(MONTH(AO$3),$BI994),0)=0)</f>
        <v>#REF!</v>
      </c>
      <c r="AP994" s="94" t="e">
        <f t="shared" si="3337"/>
        <v>#REF!</v>
      </c>
      <c r="AQ994" s="94" t="e">
        <f t="shared" si="3337"/>
        <v>#REF!</v>
      </c>
      <c r="AR994" s="94" t="e">
        <f t="shared" si="3337"/>
        <v>#REF!</v>
      </c>
      <c r="AS994" s="94" t="e">
        <f t="shared" si="3337"/>
        <v>#REF!</v>
      </c>
      <c r="AT994" s="94" t="e">
        <f t="shared" si="3337"/>
        <v>#REF!</v>
      </c>
      <c r="AU994" s="94" t="e">
        <f t="shared" si="3337"/>
        <v>#REF!</v>
      </c>
      <c r="AV994" s="94" t="e">
        <f t="shared" si="3337"/>
        <v>#REF!</v>
      </c>
      <c r="AW994" s="94" t="e">
        <f t="shared" si="3337"/>
        <v>#REF!</v>
      </c>
      <c r="AX994" s="94" t="e">
        <f t="shared" si="3337"/>
        <v>#REF!</v>
      </c>
      <c r="AY994" s="94" t="e">
        <f t="shared" si="3337"/>
        <v>#REF!</v>
      </c>
      <c r="AZ994" s="94" t="e">
        <f t="shared" si="3337"/>
        <v>#REF!</v>
      </c>
      <c r="BA994" s="79"/>
      <c r="BB994" s="80" t="e">
        <f t="shared" si="3243"/>
        <v>#REF!</v>
      </c>
      <c r="BC994" s="85" t="e">
        <f>BB994/BB950</f>
        <v>#REF!</v>
      </c>
      <c r="BD994" s="60"/>
      <c r="BE994" s="94" t="str">
        <f t="shared" si="3297"/>
        <v>Corte de custo</v>
      </c>
      <c r="BF994" s="115">
        <f t="shared" si="3297"/>
        <v>0</v>
      </c>
      <c r="BG994" s="112">
        <f t="shared" si="3297"/>
        <v>0</v>
      </c>
      <c r="BH994" s="111" t="e">
        <f>BH950</f>
        <v>#REF!</v>
      </c>
      <c r="BI994" s="115">
        <f t="shared" si="3298"/>
        <v>0</v>
      </c>
      <c r="BJ994" s="112">
        <f t="shared" si="3298"/>
        <v>0</v>
      </c>
      <c r="BK994" s="111">
        <f t="shared" si="3298"/>
        <v>0</v>
      </c>
      <c r="BL994" s="60"/>
      <c r="BM994" s="94" t="e">
        <f t="shared" ref="BM994:BX994" si="3338">((BM950*$G994*--(AND($BF994=0,$BG994=0))+$BF994+BM950*$BG994)*--(BM$3&gt;=$BH994))*(1+$BJ994*--(BM$3&gt;=$BK994))*--(IFERROR(MOD(MONTH(BM$3),$BI994),0)=0)</f>
        <v>#REF!</v>
      </c>
      <c r="BN994" s="94" t="e">
        <f t="shared" si="3338"/>
        <v>#REF!</v>
      </c>
      <c r="BO994" s="94" t="e">
        <f t="shared" si="3338"/>
        <v>#REF!</v>
      </c>
      <c r="BP994" s="94" t="e">
        <f t="shared" si="3338"/>
        <v>#REF!</v>
      </c>
      <c r="BQ994" s="94" t="e">
        <f t="shared" si="3338"/>
        <v>#REF!</v>
      </c>
      <c r="BR994" s="94" t="e">
        <f t="shared" si="3338"/>
        <v>#REF!</v>
      </c>
      <c r="BS994" s="94" t="e">
        <f t="shared" si="3338"/>
        <v>#REF!</v>
      </c>
      <c r="BT994" s="94" t="e">
        <f t="shared" si="3338"/>
        <v>#REF!</v>
      </c>
      <c r="BU994" s="94" t="e">
        <f t="shared" si="3338"/>
        <v>#REF!</v>
      </c>
      <c r="BV994" s="94" t="e">
        <f t="shared" si="3338"/>
        <v>#REF!</v>
      </c>
      <c r="BW994" s="94" t="e">
        <f t="shared" si="3338"/>
        <v>#REF!</v>
      </c>
      <c r="BX994" s="94" t="e">
        <f t="shared" si="3338"/>
        <v>#REF!</v>
      </c>
      <c r="BY994" s="79"/>
      <c r="BZ994" s="80" t="e">
        <f t="shared" si="3245"/>
        <v>#REF!</v>
      </c>
      <c r="CA994" s="85" t="e">
        <f>BZ994/BZ950</f>
        <v>#REF!</v>
      </c>
      <c r="CB994" s="60"/>
      <c r="CC994" s="94" t="e">
        <f t="shared" ref="CC994:CN994" si="3339">((CC950*$G994*--(AND($BF994=0,$BG994=0))+$BF994+CC950*$BG994)*--(CC$3&gt;=$BH994))*(1+$BJ994*--(CC$3&gt;=$BK994))*--(IFERROR(MOD(MONTH(CC$3),$BI994),0)=0)</f>
        <v>#REF!</v>
      </c>
      <c r="CD994" s="94" t="e">
        <f t="shared" si="3339"/>
        <v>#REF!</v>
      </c>
      <c r="CE994" s="94" t="e">
        <f t="shared" si="3339"/>
        <v>#REF!</v>
      </c>
      <c r="CF994" s="94" t="e">
        <f t="shared" si="3339"/>
        <v>#REF!</v>
      </c>
      <c r="CG994" s="94" t="e">
        <f t="shared" si="3339"/>
        <v>#REF!</v>
      </c>
      <c r="CH994" s="94" t="e">
        <f t="shared" si="3339"/>
        <v>#REF!</v>
      </c>
      <c r="CI994" s="94" t="e">
        <f t="shared" si="3339"/>
        <v>#REF!</v>
      </c>
      <c r="CJ994" s="94" t="e">
        <f t="shared" si="3339"/>
        <v>#REF!</v>
      </c>
      <c r="CK994" s="94" t="e">
        <f t="shared" si="3339"/>
        <v>#REF!</v>
      </c>
      <c r="CL994" s="94" t="e">
        <f t="shared" si="3339"/>
        <v>#REF!</v>
      </c>
      <c r="CM994" s="94" t="e">
        <f t="shared" si="3339"/>
        <v>#REF!</v>
      </c>
      <c r="CN994" s="94" t="e">
        <f t="shared" si="3339"/>
        <v>#REF!</v>
      </c>
      <c r="CO994" s="79"/>
      <c r="CP994" s="80" t="e">
        <f t="shared" si="3247"/>
        <v>#REF!</v>
      </c>
      <c r="CQ994" s="85" t="e">
        <f>CP994/CP950</f>
        <v>#REF!</v>
      </c>
    </row>
    <row r="995" spans="1:95" ht="10.5" customHeight="1" x14ac:dyDescent="0.25">
      <c r="A995" s="70" t="str">
        <f t="shared" si="3286"/>
        <v>DespesaServiços contratados</v>
      </c>
      <c r="B995" s="114" t="s">
        <v>53</v>
      </c>
      <c r="C995" s="70"/>
      <c r="D995" s="60" t="s">
        <v>131</v>
      </c>
      <c r="E995" s="60" t="e">
        <f>D948</f>
        <v>#REF!</v>
      </c>
      <c r="F995" s="60"/>
      <c r="G995" s="62">
        <v>-1.15366778420781E-2</v>
      </c>
      <c r="H995" s="60"/>
      <c r="I995" s="67">
        <v>0</v>
      </c>
      <c r="J995" s="67">
        <v>0</v>
      </c>
      <c r="K995" s="67">
        <v>0</v>
      </c>
      <c r="L995" s="67">
        <v>0</v>
      </c>
      <c r="M995" s="67">
        <v>0</v>
      </c>
      <c r="N995" s="67">
        <v>0</v>
      </c>
      <c r="O995" s="67">
        <v>0</v>
      </c>
      <c r="P995" s="67">
        <v>0</v>
      </c>
      <c r="Q995" s="67">
        <v>0</v>
      </c>
      <c r="R995" s="67">
        <v>0</v>
      </c>
      <c r="S995" s="67">
        <v>0</v>
      </c>
      <c r="T995" s="67">
        <v>0</v>
      </c>
      <c r="U995" s="60"/>
      <c r="V995" s="87">
        <f t="shared" si="3239"/>
        <v>0</v>
      </c>
      <c r="W995" s="62" t="e">
        <f>V995/V950</f>
        <v>#REF!</v>
      </c>
      <c r="X995" s="60"/>
      <c r="Y995" s="67">
        <v>0</v>
      </c>
      <c r="Z995" s="67">
        <v>0</v>
      </c>
      <c r="AA995" s="67">
        <v>0</v>
      </c>
      <c r="AB995" s="67">
        <v>0</v>
      </c>
      <c r="AC995" s="67">
        <v>0</v>
      </c>
      <c r="AD995" s="67">
        <v>0</v>
      </c>
      <c r="AE995" s="67" t="e">
        <f t="shared" ref="AE995:AJ995" si="3340">SUM(AE996:AE998)</f>
        <v>#REF!</v>
      </c>
      <c r="AF995" s="67" t="e">
        <f t="shared" si="3340"/>
        <v>#REF!</v>
      </c>
      <c r="AG995" s="67" t="e">
        <f t="shared" si="3340"/>
        <v>#REF!</v>
      </c>
      <c r="AH995" s="67" t="e">
        <f t="shared" si="3340"/>
        <v>#REF!</v>
      </c>
      <c r="AI995" s="67" t="e">
        <f t="shared" si="3340"/>
        <v>#REF!</v>
      </c>
      <c r="AJ995" s="67" t="e">
        <f t="shared" si="3340"/>
        <v>#REF!</v>
      </c>
      <c r="AK995" s="60"/>
      <c r="AL995" s="87" t="e">
        <f t="shared" si="3241"/>
        <v>#REF!</v>
      </c>
      <c r="AM995" s="62" t="e">
        <f>AL995/AL950</f>
        <v>#REF!</v>
      </c>
      <c r="AN995" s="60" t="e">
        <f>D948&amp;D995</f>
        <v>#REF!</v>
      </c>
      <c r="AO995" s="67" t="e">
        <f t="shared" ref="AO995:AZ995" si="3341">SUM(AO996:AO998)</f>
        <v>#REF!</v>
      </c>
      <c r="AP995" s="67" t="e">
        <f t="shared" si="3341"/>
        <v>#REF!</v>
      </c>
      <c r="AQ995" s="67" t="e">
        <f t="shared" si="3341"/>
        <v>#REF!</v>
      </c>
      <c r="AR995" s="67" t="e">
        <f t="shared" si="3341"/>
        <v>#REF!</v>
      </c>
      <c r="AS995" s="67" t="e">
        <f t="shared" si="3341"/>
        <v>#REF!</v>
      </c>
      <c r="AT995" s="67" t="e">
        <f t="shared" si="3341"/>
        <v>#REF!</v>
      </c>
      <c r="AU995" s="67" t="e">
        <f t="shared" si="3341"/>
        <v>#REF!</v>
      </c>
      <c r="AV995" s="67" t="e">
        <f t="shared" si="3341"/>
        <v>#REF!</v>
      </c>
      <c r="AW995" s="67" t="e">
        <f t="shared" si="3341"/>
        <v>#REF!</v>
      </c>
      <c r="AX995" s="67" t="e">
        <f t="shared" si="3341"/>
        <v>#REF!</v>
      </c>
      <c r="AY995" s="67" t="e">
        <f t="shared" si="3341"/>
        <v>#REF!</v>
      </c>
      <c r="AZ995" s="67" t="e">
        <f t="shared" si="3341"/>
        <v>#REF!</v>
      </c>
      <c r="BA995" s="60"/>
      <c r="BB995" s="87" t="e">
        <f t="shared" si="3243"/>
        <v>#REF!</v>
      </c>
      <c r="BC995" s="62" t="e">
        <f>BB995/BB950</f>
        <v>#REF!</v>
      </c>
      <c r="BD995" s="60"/>
      <c r="BE995" s="67">
        <f t="shared" si="3297"/>
        <v>0</v>
      </c>
      <c r="BF995" s="119">
        <f t="shared" si="3297"/>
        <v>0</v>
      </c>
      <c r="BG995" s="120">
        <f t="shared" si="3297"/>
        <v>0</v>
      </c>
      <c r="BH995" s="121" t="e">
        <f>BH950</f>
        <v>#REF!</v>
      </c>
      <c r="BI995" s="69">
        <f t="shared" si="3298"/>
        <v>0</v>
      </c>
      <c r="BJ995" s="120">
        <f t="shared" si="3298"/>
        <v>0</v>
      </c>
      <c r="BK995" s="121">
        <f t="shared" si="3298"/>
        <v>0</v>
      </c>
      <c r="BL995" s="60"/>
      <c r="BM995" s="67" t="e">
        <f t="shared" ref="BM995:BX995" si="3342">SUM(BM996:BM998)</f>
        <v>#REF!</v>
      </c>
      <c r="BN995" s="67" t="e">
        <f t="shared" si="3342"/>
        <v>#REF!</v>
      </c>
      <c r="BO995" s="67" t="e">
        <f t="shared" si="3342"/>
        <v>#REF!</v>
      </c>
      <c r="BP995" s="67" t="e">
        <f t="shared" si="3342"/>
        <v>#REF!</v>
      </c>
      <c r="BQ995" s="67" t="e">
        <f t="shared" si="3342"/>
        <v>#REF!</v>
      </c>
      <c r="BR995" s="67" t="e">
        <f t="shared" si="3342"/>
        <v>#REF!</v>
      </c>
      <c r="BS995" s="67" t="e">
        <f t="shared" si="3342"/>
        <v>#REF!</v>
      </c>
      <c r="BT995" s="67" t="e">
        <f t="shared" si="3342"/>
        <v>#REF!</v>
      </c>
      <c r="BU995" s="67" t="e">
        <f t="shared" si="3342"/>
        <v>#REF!</v>
      </c>
      <c r="BV995" s="67" t="e">
        <f t="shared" si="3342"/>
        <v>#REF!</v>
      </c>
      <c r="BW995" s="67" t="e">
        <f t="shared" si="3342"/>
        <v>#REF!</v>
      </c>
      <c r="BX995" s="67" t="e">
        <f t="shared" si="3342"/>
        <v>#REF!</v>
      </c>
      <c r="BY995" s="60"/>
      <c r="BZ995" s="87" t="e">
        <f t="shared" si="3245"/>
        <v>#REF!</v>
      </c>
      <c r="CA995" s="62" t="e">
        <f>BZ995/BZ950</f>
        <v>#REF!</v>
      </c>
      <c r="CB995" s="60"/>
      <c r="CC995" s="67" t="e">
        <f t="shared" ref="CC995:CN995" si="3343">SUM(CC996:CC998)</f>
        <v>#REF!</v>
      </c>
      <c r="CD995" s="67" t="e">
        <f t="shared" si="3343"/>
        <v>#REF!</v>
      </c>
      <c r="CE995" s="67" t="e">
        <f t="shared" si="3343"/>
        <v>#REF!</v>
      </c>
      <c r="CF995" s="67" t="e">
        <f t="shared" si="3343"/>
        <v>#REF!</v>
      </c>
      <c r="CG995" s="67" t="e">
        <f t="shared" si="3343"/>
        <v>#REF!</v>
      </c>
      <c r="CH995" s="67" t="e">
        <f t="shared" si="3343"/>
        <v>#REF!</v>
      </c>
      <c r="CI995" s="67" t="e">
        <f t="shared" si="3343"/>
        <v>#REF!</v>
      </c>
      <c r="CJ995" s="67" t="e">
        <f t="shared" si="3343"/>
        <v>#REF!</v>
      </c>
      <c r="CK995" s="67" t="e">
        <f t="shared" si="3343"/>
        <v>#REF!</v>
      </c>
      <c r="CL995" s="67" t="e">
        <f t="shared" si="3343"/>
        <v>#REF!</v>
      </c>
      <c r="CM995" s="67" t="e">
        <f t="shared" si="3343"/>
        <v>#REF!</v>
      </c>
      <c r="CN995" s="67" t="e">
        <f t="shared" si="3343"/>
        <v>#REF!</v>
      </c>
      <c r="CO995" s="60"/>
      <c r="CP995" s="87" t="e">
        <f t="shared" si="3247"/>
        <v>#REF!</v>
      </c>
      <c r="CQ995" s="62" t="e">
        <f>CP995/CP950</f>
        <v>#REF!</v>
      </c>
    </row>
    <row r="996" spans="1:95" ht="10.5" customHeight="1" outlineLevel="1" x14ac:dyDescent="0.25">
      <c r="A996" s="70" t="str">
        <f t="shared" si="3286"/>
        <v>DespesaContabilidade</v>
      </c>
      <c r="B996" s="114" t="s">
        <v>53</v>
      </c>
      <c r="C996" s="78" t="s">
        <v>281</v>
      </c>
      <c r="D996" s="79" t="s">
        <v>132</v>
      </c>
      <c r="E996" s="79" t="e">
        <f>D948</f>
        <v>#REF!</v>
      </c>
      <c r="F996" s="79"/>
      <c r="G996" s="85">
        <v>0</v>
      </c>
      <c r="H996" s="79"/>
      <c r="I996" s="94">
        <v>0</v>
      </c>
      <c r="J996" s="94">
        <v>0</v>
      </c>
      <c r="K996" s="94">
        <v>0</v>
      </c>
      <c r="L996" s="94">
        <v>0</v>
      </c>
      <c r="M996" s="94">
        <v>0</v>
      </c>
      <c r="N996" s="94">
        <v>0</v>
      </c>
      <c r="O996" s="94">
        <v>0</v>
      </c>
      <c r="P996" s="94">
        <v>0</v>
      </c>
      <c r="Q996" s="94">
        <v>0</v>
      </c>
      <c r="R996" s="94">
        <v>0</v>
      </c>
      <c r="S996" s="94">
        <v>0</v>
      </c>
      <c r="T996" s="94">
        <v>0</v>
      </c>
      <c r="U996" s="79"/>
      <c r="V996" s="80">
        <f t="shared" si="3239"/>
        <v>0</v>
      </c>
      <c r="W996" s="85" t="e">
        <f>V996/V950</f>
        <v>#REF!</v>
      </c>
      <c r="X996" s="60"/>
      <c r="Y996" s="94">
        <v>0</v>
      </c>
      <c r="Z996" s="94">
        <v>0</v>
      </c>
      <c r="AA996" s="94">
        <v>0</v>
      </c>
      <c r="AB996" s="94">
        <v>0</v>
      </c>
      <c r="AC996" s="94">
        <v>0</v>
      </c>
      <c r="AD996" s="94">
        <v>0</v>
      </c>
      <c r="AE996" s="94" t="e">
        <f t="shared" ref="AE996:AJ996" si="3344">((AE950*$G996*--(AND($BF996=0,$BG996=0))+$BF996+AE950*$BG996)*--(AE$3&gt;=$BH996))*(1+$BJ996*--(AE$3&gt;=$BK996))*--(IFERROR(MOD(MONTH(AE$3),$BI996),0)=0)</f>
        <v>#REF!</v>
      </c>
      <c r="AF996" s="94" t="e">
        <f t="shared" si="3344"/>
        <v>#REF!</v>
      </c>
      <c r="AG996" s="94" t="e">
        <f t="shared" si="3344"/>
        <v>#REF!</v>
      </c>
      <c r="AH996" s="94" t="e">
        <f t="shared" si="3344"/>
        <v>#REF!</v>
      </c>
      <c r="AI996" s="94" t="e">
        <f t="shared" si="3344"/>
        <v>#REF!</v>
      </c>
      <c r="AJ996" s="94" t="e">
        <f t="shared" si="3344"/>
        <v>#REF!</v>
      </c>
      <c r="AK996" s="79"/>
      <c r="AL996" s="80" t="e">
        <f t="shared" si="3241"/>
        <v>#REF!</v>
      </c>
      <c r="AM996" s="85" t="e">
        <f>AL996/AL950</f>
        <v>#REF!</v>
      </c>
      <c r="AN996" s="60" t="e">
        <f>D948&amp;D996</f>
        <v>#REF!</v>
      </c>
      <c r="AO996" s="94" t="e">
        <f t="shared" ref="AO996:AZ996" si="3345">((AO950*$G996*--(AND($BF996=0,$BG996=0))+$BF996+AO950*$BG996)*--(AO$3&gt;=$BH996))*(1+$BJ996*--(AO$3&gt;=$BK996))*--(IFERROR(MOD(MONTH(AO$3),$BI996),0)=0)</f>
        <v>#REF!</v>
      </c>
      <c r="AP996" s="94" t="e">
        <f t="shared" si="3345"/>
        <v>#REF!</v>
      </c>
      <c r="AQ996" s="94" t="e">
        <f t="shared" si="3345"/>
        <v>#REF!</v>
      </c>
      <c r="AR996" s="94" t="e">
        <f t="shared" si="3345"/>
        <v>#REF!</v>
      </c>
      <c r="AS996" s="94" t="e">
        <f t="shared" si="3345"/>
        <v>#REF!</v>
      </c>
      <c r="AT996" s="94" t="e">
        <f t="shared" si="3345"/>
        <v>#REF!</v>
      </c>
      <c r="AU996" s="94" t="e">
        <f t="shared" si="3345"/>
        <v>#REF!</v>
      </c>
      <c r="AV996" s="94" t="e">
        <f t="shared" si="3345"/>
        <v>#REF!</v>
      </c>
      <c r="AW996" s="94" t="e">
        <f t="shared" si="3345"/>
        <v>#REF!</v>
      </c>
      <c r="AX996" s="94" t="e">
        <f t="shared" si="3345"/>
        <v>#REF!</v>
      </c>
      <c r="AY996" s="94" t="e">
        <f t="shared" si="3345"/>
        <v>#REF!</v>
      </c>
      <c r="AZ996" s="94" t="e">
        <f t="shared" si="3345"/>
        <v>#REF!</v>
      </c>
      <c r="BA996" s="79"/>
      <c r="BB996" s="80" t="e">
        <f t="shared" si="3243"/>
        <v>#REF!</v>
      </c>
      <c r="BC996" s="85" t="e">
        <f>BB996/BB950</f>
        <v>#REF!</v>
      </c>
      <c r="BD996" s="60"/>
      <c r="BE996" s="94" t="str">
        <f t="shared" si="3297"/>
        <v>Venegas Contábil</v>
      </c>
      <c r="BF996" s="115">
        <f t="shared" si="3297"/>
        <v>-600</v>
      </c>
      <c r="BG996" s="112">
        <f t="shared" si="3297"/>
        <v>0</v>
      </c>
      <c r="BH996" s="111" t="e">
        <f>BH950</f>
        <v>#REF!</v>
      </c>
      <c r="BI996" s="113">
        <f t="shared" si="3298"/>
        <v>0</v>
      </c>
      <c r="BJ996" s="112">
        <f t="shared" si="3298"/>
        <v>0</v>
      </c>
      <c r="BK996" s="111">
        <f t="shared" si="3298"/>
        <v>0</v>
      </c>
      <c r="BL996" s="60"/>
      <c r="BM996" s="94" t="e">
        <f t="shared" ref="BM996:BX996" si="3346">((BM950*$G996*--(AND($BF996=0,$BG996=0))+$BF996+BM950*$BG996)*--(BM$3&gt;=$BH996))*(1+$BJ996*--(BM$3&gt;=$BK996))*--(IFERROR(MOD(MONTH(BM$3),$BI996),0)=0)</f>
        <v>#REF!</v>
      </c>
      <c r="BN996" s="94" t="e">
        <f t="shared" si="3346"/>
        <v>#REF!</v>
      </c>
      <c r="BO996" s="94" t="e">
        <f t="shared" si="3346"/>
        <v>#REF!</v>
      </c>
      <c r="BP996" s="94" t="e">
        <f t="shared" si="3346"/>
        <v>#REF!</v>
      </c>
      <c r="BQ996" s="94" t="e">
        <f t="shared" si="3346"/>
        <v>#REF!</v>
      </c>
      <c r="BR996" s="94" t="e">
        <f t="shared" si="3346"/>
        <v>#REF!</v>
      </c>
      <c r="BS996" s="94" t="e">
        <f t="shared" si="3346"/>
        <v>#REF!</v>
      </c>
      <c r="BT996" s="94" t="e">
        <f t="shared" si="3346"/>
        <v>#REF!</v>
      </c>
      <c r="BU996" s="94" t="e">
        <f t="shared" si="3346"/>
        <v>#REF!</v>
      </c>
      <c r="BV996" s="94" t="e">
        <f t="shared" si="3346"/>
        <v>#REF!</v>
      </c>
      <c r="BW996" s="94" t="e">
        <f t="shared" si="3346"/>
        <v>#REF!</v>
      </c>
      <c r="BX996" s="94" t="e">
        <f t="shared" si="3346"/>
        <v>#REF!</v>
      </c>
      <c r="BY996" s="79"/>
      <c r="BZ996" s="80" t="e">
        <f t="shared" si="3245"/>
        <v>#REF!</v>
      </c>
      <c r="CA996" s="85" t="e">
        <f>BZ996/BZ950</f>
        <v>#REF!</v>
      </c>
      <c r="CB996" s="60"/>
      <c r="CC996" s="94" t="e">
        <f t="shared" ref="CC996:CN996" si="3347">((CC950*$G996*--(AND($BF996=0,$BG996=0))+$BF996+CC950*$BG996)*--(CC$3&gt;=$BH996))*(1+$BJ996*--(CC$3&gt;=$BK996))*--(IFERROR(MOD(MONTH(CC$3),$BI996),0)=0)</f>
        <v>#REF!</v>
      </c>
      <c r="CD996" s="94" t="e">
        <f t="shared" si="3347"/>
        <v>#REF!</v>
      </c>
      <c r="CE996" s="94" t="e">
        <f t="shared" si="3347"/>
        <v>#REF!</v>
      </c>
      <c r="CF996" s="94" t="e">
        <f t="shared" si="3347"/>
        <v>#REF!</v>
      </c>
      <c r="CG996" s="94" t="e">
        <f t="shared" si="3347"/>
        <v>#REF!</v>
      </c>
      <c r="CH996" s="94" t="e">
        <f t="shared" si="3347"/>
        <v>#REF!</v>
      </c>
      <c r="CI996" s="94" t="e">
        <f t="shared" si="3347"/>
        <v>#REF!</v>
      </c>
      <c r="CJ996" s="94" t="e">
        <f t="shared" si="3347"/>
        <v>#REF!</v>
      </c>
      <c r="CK996" s="94" t="e">
        <f t="shared" si="3347"/>
        <v>#REF!</v>
      </c>
      <c r="CL996" s="94" t="e">
        <f t="shared" si="3347"/>
        <v>#REF!</v>
      </c>
      <c r="CM996" s="94" t="e">
        <f t="shared" si="3347"/>
        <v>#REF!</v>
      </c>
      <c r="CN996" s="94" t="e">
        <f t="shared" si="3347"/>
        <v>#REF!</v>
      </c>
      <c r="CO996" s="79"/>
      <c r="CP996" s="80" t="e">
        <f t="shared" si="3247"/>
        <v>#REF!</v>
      </c>
      <c r="CQ996" s="85" t="e">
        <f>CP996/CP950</f>
        <v>#REF!</v>
      </c>
    </row>
    <row r="997" spans="1:95" ht="10.5" customHeight="1" outlineLevel="1" x14ac:dyDescent="0.25">
      <c r="A997" s="70" t="str">
        <f t="shared" si="3286"/>
        <v>DespesaInternet</v>
      </c>
      <c r="B997" s="114" t="s">
        <v>53</v>
      </c>
      <c r="C997" s="78" t="s">
        <v>283</v>
      </c>
      <c r="D997" s="79" t="s">
        <v>137</v>
      </c>
      <c r="E997" s="79" t="e">
        <f>D948</f>
        <v>#REF!</v>
      </c>
      <c r="F997" s="79"/>
      <c r="G997" s="85">
        <v>-2.2336437834284588E-3</v>
      </c>
      <c r="H997" s="79"/>
      <c r="I997" s="94">
        <v>0</v>
      </c>
      <c r="J997" s="94">
        <v>0</v>
      </c>
      <c r="K997" s="94">
        <v>0</v>
      </c>
      <c r="L997" s="94">
        <v>0</v>
      </c>
      <c r="M997" s="94">
        <v>0</v>
      </c>
      <c r="N997" s="94">
        <v>0</v>
      </c>
      <c r="O997" s="94">
        <v>0</v>
      </c>
      <c r="P997" s="94">
        <v>0</v>
      </c>
      <c r="Q997" s="94">
        <v>0</v>
      </c>
      <c r="R997" s="94">
        <v>0</v>
      </c>
      <c r="S997" s="94">
        <v>0</v>
      </c>
      <c r="T997" s="94">
        <v>0</v>
      </c>
      <c r="U997" s="79"/>
      <c r="V997" s="80">
        <f t="shared" si="3239"/>
        <v>0</v>
      </c>
      <c r="W997" s="85">
        <f>V997/V949</f>
        <v>0</v>
      </c>
      <c r="X997" s="60"/>
      <c r="Y997" s="94">
        <v>0</v>
      </c>
      <c r="Z997" s="94">
        <v>0</v>
      </c>
      <c r="AA997" s="94">
        <v>0</v>
      </c>
      <c r="AB997" s="94">
        <v>0</v>
      </c>
      <c r="AC997" s="94">
        <v>0</v>
      </c>
      <c r="AD997" s="94">
        <v>0</v>
      </c>
      <c r="AE997" s="94">
        <f t="shared" ref="AE997:AJ998" si="3348">((AE949*$G997*--(AND($BF997=0,$BG997=0))+$BF997+AE949*$BG997)*--(AE$3&gt;=$BH997))*(1+$BJ997*--(AE$3&gt;=$BK997))*--(IFERROR(MOD(MONTH(AE$3),$BI997),0)=0)</f>
        <v>0</v>
      </c>
      <c r="AF997" s="94">
        <f t="shared" si="3348"/>
        <v>0</v>
      </c>
      <c r="AG997" s="94">
        <f t="shared" si="3348"/>
        <v>0</v>
      </c>
      <c r="AH997" s="94">
        <f t="shared" si="3348"/>
        <v>0</v>
      </c>
      <c r="AI997" s="94">
        <f t="shared" si="3348"/>
        <v>0</v>
      </c>
      <c r="AJ997" s="94">
        <f t="shared" si="3348"/>
        <v>0</v>
      </c>
      <c r="AK997" s="79"/>
      <c r="AL997" s="80">
        <f t="shared" si="3241"/>
        <v>0</v>
      </c>
      <c r="AM997" s="85">
        <f>AL997/AL949</f>
        <v>0</v>
      </c>
      <c r="AN997" s="60" t="e">
        <f>D948&amp;D997</f>
        <v>#REF!</v>
      </c>
      <c r="AO997" s="94">
        <f t="shared" ref="AO997:AZ997" si="3349">((AO949*$G997*--(AND($BF997=0,$BG997=0))+$BF997+AO949*$BG997)*--(AO$3&gt;=$BH997))*(1+$BJ997*--(AO$3&gt;=$BK997))*--(IFERROR(MOD(MONTH(AO$3),$BI997),0)=0)</f>
        <v>0</v>
      </c>
      <c r="AP997" s="94">
        <f t="shared" si="3349"/>
        <v>0</v>
      </c>
      <c r="AQ997" s="94">
        <f t="shared" si="3349"/>
        <v>0</v>
      </c>
      <c r="AR997" s="94">
        <f t="shared" si="3349"/>
        <v>0</v>
      </c>
      <c r="AS997" s="94">
        <f t="shared" si="3349"/>
        <v>0</v>
      </c>
      <c r="AT997" s="94">
        <f t="shared" si="3349"/>
        <v>0</v>
      </c>
      <c r="AU997" s="94">
        <f t="shared" si="3349"/>
        <v>0</v>
      </c>
      <c r="AV997" s="94">
        <f t="shared" si="3349"/>
        <v>0</v>
      </c>
      <c r="AW997" s="94">
        <f t="shared" si="3349"/>
        <v>0</v>
      </c>
      <c r="AX997" s="94">
        <f t="shared" si="3349"/>
        <v>0</v>
      </c>
      <c r="AY997" s="94">
        <f t="shared" si="3349"/>
        <v>0</v>
      </c>
      <c r="AZ997" s="94">
        <f t="shared" si="3349"/>
        <v>0</v>
      </c>
      <c r="BA997" s="79"/>
      <c r="BB997" s="80">
        <f t="shared" si="3243"/>
        <v>0</v>
      </c>
      <c r="BC997" s="85">
        <f>BB997/BB949</f>
        <v>0</v>
      </c>
      <c r="BD997" s="60"/>
      <c r="BE997" s="94" t="str">
        <f t="shared" si="3297"/>
        <v>Venegas Contábil</v>
      </c>
      <c r="BF997" s="115">
        <f t="shared" si="3297"/>
        <v>-350</v>
      </c>
      <c r="BG997" s="112">
        <f t="shared" si="3297"/>
        <v>0</v>
      </c>
      <c r="BH997" s="111" t="str">
        <f>BH949</f>
        <v>Início</v>
      </c>
      <c r="BI997" s="113">
        <f t="shared" si="3298"/>
        <v>0</v>
      </c>
      <c r="BJ997" s="112">
        <f t="shared" si="3298"/>
        <v>0.1</v>
      </c>
      <c r="BK997" s="111">
        <f t="shared" si="3298"/>
        <v>45658</v>
      </c>
      <c r="BL997" s="60"/>
      <c r="BM997" s="94">
        <f t="shared" ref="BM997:BX997" si="3350">((BM949*$G997*--(AND($BF997=0,$BG997=0))+$BF997+BM949*$BG997)*--(BM$3&gt;=$BH997))*(1+$BJ997*--(BM$3&gt;=$BK997))*--(IFERROR(MOD(MONTH(BM$3),$BI997),0)=0)</f>
        <v>0</v>
      </c>
      <c r="BN997" s="94">
        <f t="shared" si="3350"/>
        <v>0</v>
      </c>
      <c r="BO997" s="94">
        <f t="shared" si="3350"/>
        <v>0</v>
      </c>
      <c r="BP997" s="94">
        <f t="shared" si="3350"/>
        <v>0</v>
      </c>
      <c r="BQ997" s="94">
        <f t="shared" si="3350"/>
        <v>0</v>
      </c>
      <c r="BR997" s="94">
        <f t="shared" si="3350"/>
        <v>0</v>
      </c>
      <c r="BS997" s="94">
        <f t="shared" si="3350"/>
        <v>0</v>
      </c>
      <c r="BT997" s="94">
        <f t="shared" si="3350"/>
        <v>0</v>
      </c>
      <c r="BU997" s="94">
        <f t="shared" si="3350"/>
        <v>0</v>
      </c>
      <c r="BV997" s="94">
        <f t="shared" si="3350"/>
        <v>0</v>
      </c>
      <c r="BW997" s="94">
        <f t="shared" si="3350"/>
        <v>0</v>
      </c>
      <c r="BX997" s="94">
        <f t="shared" si="3350"/>
        <v>0</v>
      </c>
      <c r="BY997" s="79"/>
      <c r="BZ997" s="80">
        <f t="shared" si="3245"/>
        <v>0</v>
      </c>
      <c r="CA997" s="85">
        <f>BZ997/BZ949</f>
        <v>0</v>
      </c>
      <c r="CB997" s="60"/>
      <c r="CC997" s="94">
        <f t="shared" ref="CC997:CN997" si="3351">((CC949*$G997*--(AND($BF997=0,$BG997=0))+$BF997+CC949*$BG997)*--(CC$3&gt;=$BH997))*(1+$BJ997*--(CC$3&gt;=$BK997))*--(IFERROR(MOD(MONTH(CC$3),$BI997),0)=0)</f>
        <v>0</v>
      </c>
      <c r="CD997" s="94">
        <f t="shared" si="3351"/>
        <v>0</v>
      </c>
      <c r="CE997" s="94">
        <f t="shared" si="3351"/>
        <v>0</v>
      </c>
      <c r="CF997" s="94">
        <f t="shared" si="3351"/>
        <v>0</v>
      </c>
      <c r="CG997" s="94">
        <f t="shared" si="3351"/>
        <v>0</v>
      </c>
      <c r="CH997" s="94">
        <f t="shared" si="3351"/>
        <v>0</v>
      </c>
      <c r="CI997" s="94">
        <f t="shared" si="3351"/>
        <v>0</v>
      </c>
      <c r="CJ997" s="94">
        <f t="shared" si="3351"/>
        <v>0</v>
      </c>
      <c r="CK997" s="94">
        <f t="shared" si="3351"/>
        <v>0</v>
      </c>
      <c r="CL997" s="94">
        <f t="shared" si="3351"/>
        <v>0</v>
      </c>
      <c r="CM997" s="94">
        <f t="shared" si="3351"/>
        <v>0</v>
      </c>
      <c r="CN997" s="94">
        <f t="shared" si="3351"/>
        <v>0</v>
      </c>
      <c r="CO997" s="79"/>
      <c r="CP997" s="80">
        <f t="shared" si="3247"/>
        <v>0</v>
      </c>
      <c r="CQ997" s="85">
        <f>CP997/CP949</f>
        <v>0</v>
      </c>
    </row>
    <row r="998" spans="1:95" ht="10.5" customHeight="1" outlineLevel="1" x14ac:dyDescent="0.25">
      <c r="A998" s="70" t="str">
        <f t="shared" si="3286"/>
        <v>DespesaManutenção equipamentos</v>
      </c>
      <c r="B998" s="114" t="s">
        <v>53</v>
      </c>
      <c r="C998" s="78" t="s">
        <v>283</v>
      </c>
      <c r="D998" s="79" t="s">
        <v>134</v>
      </c>
      <c r="E998" s="79" t="e">
        <f>D948</f>
        <v>#REF!</v>
      </c>
      <c r="F998" s="79"/>
      <c r="G998" s="85">
        <v>-2.2336437834284588E-3</v>
      </c>
      <c r="H998" s="79"/>
      <c r="I998" s="94">
        <v>0</v>
      </c>
      <c r="J998" s="94">
        <v>0</v>
      </c>
      <c r="K998" s="94">
        <v>0</v>
      </c>
      <c r="L998" s="94">
        <v>0</v>
      </c>
      <c r="M998" s="94">
        <v>0</v>
      </c>
      <c r="N998" s="94">
        <v>0</v>
      </c>
      <c r="O998" s="94">
        <v>0</v>
      </c>
      <c r="P998" s="94">
        <v>0</v>
      </c>
      <c r="Q998" s="94">
        <v>0</v>
      </c>
      <c r="R998" s="94">
        <v>0</v>
      </c>
      <c r="S998" s="94">
        <v>0</v>
      </c>
      <c r="T998" s="94">
        <v>0</v>
      </c>
      <c r="U998" s="79"/>
      <c r="V998" s="80">
        <f t="shared" si="3239"/>
        <v>0</v>
      </c>
      <c r="W998" s="85" t="e">
        <f>V998/V950</f>
        <v>#REF!</v>
      </c>
      <c r="X998" s="60"/>
      <c r="Y998" s="94">
        <v>0</v>
      </c>
      <c r="Z998" s="94">
        <v>0</v>
      </c>
      <c r="AA998" s="94">
        <v>0</v>
      </c>
      <c r="AB998" s="94">
        <v>0</v>
      </c>
      <c r="AC998" s="94">
        <v>0</v>
      </c>
      <c r="AD998" s="94">
        <v>0</v>
      </c>
      <c r="AE998" s="94" t="e">
        <f t="shared" si="3348"/>
        <v>#REF!</v>
      </c>
      <c r="AF998" s="94" t="e">
        <f t="shared" si="3348"/>
        <v>#REF!</v>
      </c>
      <c r="AG998" s="94" t="e">
        <f t="shared" si="3348"/>
        <v>#REF!</v>
      </c>
      <c r="AH998" s="94" t="e">
        <f t="shared" si="3348"/>
        <v>#REF!</v>
      </c>
      <c r="AI998" s="94" t="e">
        <f t="shared" si="3348"/>
        <v>#REF!</v>
      </c>
      <c r="AJ998" s="94" t="e">
        <f t="shared" si="3348"/>
        <v>#REF!</v>
      </c>
      <c r="AK998" s="79"/>
      <c r="AL998" s="80" t="e">
        <f t="shared" si="3241"/>
        <v>#REF!</v>
      </c>
      <c r="AM998" s="85" t="e">
        <f>AL998/AL950</f>
        <v>#REF!</v>
      </c>
      <c r="AN998" s="60" t="e">
        <f>D948&amp;D998</f>
        <v>#REF!</v>
      </c>
      <c r="AO998" s="94" t="e">
        <f t="shared" ref="AO998:AZ998" si="3352">((AO950*$G998*--(AND($BF998=0,$BG998=0))+$BF998+AO950*$BG998)*--(AO$3&gt;=$BH998))*(1+$BJ998*--(AO$3&gt;=$BK998))*--(IFERROR(MOD(MONTH(AO$3),$BI998),0)=0)</f>
        <v>#REF!</v>
      </c>
      <c r="AP998" s="94" t="e">
        <f t="shared" si="3352"/>
        <v>#REF!</v>
      </c>
      <c r="AQ998" s="94" t="e">
        <f t="shared" si="3352"/>
        <v>#REF!</v>
      </c>
      <c r="AR998" s="94" t="e">
        <f t="shared" si="3352"/>
        <v>#REF!</v>
      </c>
      <c r="AS998" s="94" t="e">
        <f t="shared" si="3352"/>
        <v>#REF!</v>
      </c>
      <c r="AT998" s="94" t="e">
        <f t="shared" si="3352"/>
        <v>#REF!</v>
      </c>
      <c r="AU998" s="94" t="e">
        <f t="shared" si="3352"/>
        <v>#REF!</v>
      </c>
      <c r="AV998" s="94" t="e">
        <f t="shared" si="3352"/>
        <v>#REF!</v>
      </c>
      <c r="AW998" s="94" t="e">
        <f t="shared" si="3352"/>
        <v>#REF!</v>
      </c>
      <c r="AX998" s="94" t="e">
        <f t="shared" si="3352"/>
        <v>#REF!</v>
      </c>
      <c r="AY998" s="94" t="e">
        <f t="shared" si="3352"/>
        <v>#REF!</v>
      </c>
      <c r="AZ998" s="94" t="e">
        <f t="shared" si="3352"/>
        <v>#REF!</v>
      </c>
      <c r="BA998" s="79"/>
      <c r="BB998" s="80" t="e">
        <f t="shared" si="3243"/>
        <v>#REF!</v>
      </c>
      <c r="BC998" s="85" t="e">
        <f>BB998/BB950</f>
        <v>#REF!</v>
      </c>
      <c r="BD998" s="60"/>
      <c r="BE998" s="94">
        <f t="shared" si="3297"/>
        <v>0</v>
      </c>
      <c r="BF998" s="115">
        <f t="shared" si="3297"/>
        <v>0</v>
      </c>
      <c r="BG998" s="112">
        <f t="shared" si="3297"/>
        <v>0</v>
      </c>
      <c r="BH998" s="111" t="e">
        <f>BH950</f>
        <v>#REF!</v>
      </c>
      <c r="BI998" s="113">
        <f t="shared" si="3298"/>
        <v>0</v>
      </c>
      <c r="BJ998" s="112">
        <f t="shared" si="3298"/>
        <v>0</v>
      </c>
      <c r="BK998" s="111">
        <f t="shared" si="3298"/>
        <v>0</v>
      </c>
      <c r="BL998" s="60"/>
      <c r="BM998" s="94" t="e">
        <f t="shared" ref="BM998:BX998" si="3353">((BM950*$G998*--(AND($BF998=0,$BG998=0))+$BF998+BM950*$BG998)*--(BM$3&gt;=$BH998))*(1+$BJ998*--(BM$3&gt;=$BK998))*--(IFERROR(MOD(MONTH(BM$3),$BI998),0)=0)</f>
        <v>#REF!</v>
      </c>
      <c r="BN998" s="94" t="e">
        <f t="shared" si="3353"/>
        <v>#REF!</v>
      </c>
      <c r="BO998" s="94" t="e">
        <f t="shared" si="3353"/>
        <v>#REF!</v>
      </c>
      <c r="BP998" s="94" t="e">
        <f t="shared" si="3353"/>
        <v>#REF!</v>
      </c>
      <c r="BQ998" s="94" t="e">
        <f t="shared" si="3353"/>
        <v>#REF!</v>
      </c>
      <c r="BR998" s="94" t="e">
        <f t="shared" si="3353"/>
        <v>#REF!</v>
      </c>
      <c r="BS998" s="94" t="e">
        <f t="shared" si="3353"/>
        <v>#REF!</v>
      </c>
      <c r="BT998" s="94" t="e">
        <f t="shared" si="3353"/>
        <v>#REF!</v>
      </c>
      <c r="BU998" s="94" t="e">
        <f t="shared" si="3353"/>
        <v>#REF!</v>
      </c>
      <c r="BV998" s="94" t="e">
        <f t="shared" si="3353"/>
        <v>#REF!</v>
      </c>
      <c r="BW998" s="94" t="e">
        <f t="shared" si="3353"/>
        <v>#REF!</v>
      </c>
      <c r="BX998" s="94" t="e">
        <f t="shared" si="3353"/>
        <v>#REF!</v>
      </c>
      <c r="BY998" s="79"/>
      <c r="BZ998" s="80" t="e">
        <f t="shared" si="3245"/>
        <v>#REF!</v>
      </c>
      <c r="CA998" s="85" t="e">
        <f>BZ998/BZ950</f>
        <v>#REF!</v>
      </c>
      <c r="CB998" s="60"/>
      <c r="CC998" s="94" t="e">
        <f t="shared" ref="CC998:CN998" si="3354">((CC950*$G998*--(AND($BF998=0,$BG998=0))+$BF998+CC950*$BG998)*--(CC$3&gt;=$BH998))*(1+$BJ998*--(CC$3&gt;=$BK998))*--(IFERROR(MOD(MONTH(CC$3),$BI998),0)=0)</f>
        <v>#REF!</v>
      </c>
      <c r="CD998" s="94" t="e">
        <f t="shared" si="3354"/>
        <v>#REF!</v>
      </c>
      <c r="CE998" s="94" t="e">
        <f t="shared" si="3354"/>
        <v>#REF!</v>
      </c>
      <c r="CF998" s="94" t="e">
        <f t="shared" si="3354"/>
        <v>#REF!</v>
      </c>
      <c r="CG998" s="94" t="e">
        <f t="shared" si="3354"/>
        <v>#REF!</v>
      </c>
      <c r="CH998" s="94" t="e">
        <f t="shared" si="3354"/>
        <v>#REF!</v>
      </c>
      <c r="CI998" s="94" t="e">
        <f t="shared" si="3354"/>
        <v>#REF!</v>
      </c>
      <c r="CJ998" s="94" t="e">
        <f t="shared" si="3354"/>
        <v>#REF!</v>
      </c>
      <c r="CK998" s="94" t="e">
        <f t="shared" si="3354"/>
        <v>#REF!</v>
      </c>
      <c r="CL998" s="94" t="e">
        <f t="shared" si="3354"/>
        <v>#REF!</v>
      </c>
      <c r="CM998" s="94" t="e">
        <f t="shared" si="3354"/>
        <v>#REF!</v>
      </c>
      <c r="CN998" s="94" t="e">
        <f t="shared" si="3354"/>
        <v>#REF!</v>
      </c>
      <c r="CO998" s="79"/>
      <c r="CP998" s="80" t="e">
        <f t="shared" si="3247"/>
        <v>#REF!</v>
      </c>
      <c r="CQ998" s="85" t="e">
        <f>CP998/CP950</f>
        <v>#REF!</v>
      </c>
    </row>
    <row r="999" spans="1:95" ht="10.5" customHeight="1" x14ac:dyDescent="0.25">
      <c r="A999" s="70" t="str">
        <f t="shared" si="3286"/>
        <v>DespesaViagens e agendas externas</v>
      </c>
      <c r="B999" s="114" t="s">
        <v>53</v>
      </c>
      <c r="C999" s="70" t="s">
        <v>320</v>
      </c>
      <c r="D999" s="60" t="s">
        <v>130</v>
      </c>
      <c r="E999" s="60" t="e">
        <f>D948</f>
        <v>#REF!</v>
      </c>
      <c r="F999" s="60"/>
      <c r="G999" s="62">
        <v>-9.8452618553320515E-5</v>
      </c>
      <c r="H999" s="60"/>
      <c r="I999" s="67">
        <v>0</v>
      </c>
      <c r="J999" s="67">
        <v>0</v>
      </c>
      <c r="K999" s="67">
        <v>0</v>
      </c>
      <c r="L999" s="67">
        <v>0</v>
      </c>
      <c r="M999" s="67">
        <v>0</v>
      </c>
      <c r="N999" s="67">
        <v>0</v>
      </c>
      <c r="O999" s="67">
        <v>0</v>
      </c>
      <c r="P999" s="67">
        <v>0</v>
      </c>
      <c r="Q999" s="67">
        <v>0</v>
      </c>
      <c r="R999" s="67">
        <v>0</v>
      </c>
      <c r="S999" s="67">
        <v>0</v>
      </c>
      <c r="T999" s="67">
        <v>0</v>
      </c>
      <c r="U999" s="60"/>
      <c r="V999" s="87">
        <f t="shared" si="3239"/>
        <v>0</v>
      </c>
      <c r="W999" s="62" t="e">
        <f>V999/V950</f>
        <v>#REF!</v>
      </c>
      <c r="X999" s="60"/>
      <c r="Y999" s="67">
        <v>0</v>
      </c>
      <c r="Z999" s="67">
        <v>0</v>
      </c>
      <c r="AA999" s="67">
        <v>0</v>
      </c>
      <c r="AB999" s="67">
        <v>0</v>
      </c>
      <c r="AC999" s="67">
        <v>0</v>
      </c>
      <c r="AD999" s="67">
        <v>0</v>
      </c>
      <c r="AE999" s="67" t="e">
        <f t="shared" ref="AE999:AJ999" si="3355">((AE950*$G999*--(AND($BF999=0,$BG999=0))+$BF999+AE950*$BG999)*--(AE$3&gt;=$BH999))*(1+$BJ999*--(AE$3&gt;=$BK999))*--(IFERROR(MOD(MONTH(AE$3),$BI999),0)=0)</f>
        <v>#REF!</v>
      </c>
      <c r="AF999" s="67" t="e">
        <f t="shared" si="3355"/>
        <v>#REF!</v>
      </c>
      <c r="AG999" s="67" t="e">
        <f t="shared" si="3355"/>
        <v>#REF!</v>
      </c>
      <c r="AH999" s="67" t="e">
        <f t="shared" si="3355"/>
        <v>#REF!</v>
      </c>
      <c r="AI999" s="67" t="e">
        <f t="shared" si="3355"/>
        <v>#REF!</v>
      </c>
      <c r="AJ999" s="67" t="e">
        <f t="shared" si="3355"/>
        <v>#REF!</v>
      </c>
      <c r="AK999" s="60"/>
      <c r="AL999" s="87" t="e">
        <f t="shared" si="3241"/>
        <v>#REF!</v>
      </c>
      <c r="AM999" s="62" t="e">
        <f>AL999/AL950</f>
        <v>#REF!</v>
      </c>
      <c r="AN999" s="60" t="e">
        <f>D948&amp;D999</f>
        <v>#REF!</v>
      </c>
      <c r="AO999" s="67" t="e">
        <f t="shared" ref="AO999:AZ999" si="3356">((AO950*$G999*--(AND($BF999=0,$BG999=0))+$BF999+AO950*$BG999)*--(AO$3&gt;=$BH999))*(1+$BJ999*--(AO$3&gt;=$BK999))*--(IFERROR(MOD(MONTH(AO$3),$BI999),0)=0)</f>
        <v>#REF!</v>
      </c>
      <c r="AP999" s="67" t="e">
        <f t="shared" si="3356"/>
        <v>#REF!</v>
      </c>
      <c r="AQ999" s="67" t="e">
        <f t="shared" si="3356"/>
        <v>#REF!</v>
      </c>
      <c r="AR999" s="67" t="e">
        <f t="shared" si="3356"/>
        <v>#REF!</v>
      </c>
      <c r="AS999" s="67" t="e">
        <f t="shared" si="3356"/>
        <v>#REF!</v>
      </c>
      <c r="AT999" s="67" t="e">
        <f t="shared" si="3356"/>
        <v>#REF!</v>
      </c>
      <c r="AU999" s="67" t="e">
        <f t="shared" si="3356"/>
        <v>#REF!</v>
      </c>
      <c r="AV999" s="67" t="e">
        <f t="shared" si="3356"/>
        <v>#REF!</v>
      </c>
      <c r="AW999" s="67" t="e">
        <f t="shared" si="3356"/>
        <v>#REF!</v>
      </c>
      <c r="AX999" s="67" t="e">
        <f t="shared" si="3356"/>
        <v>#REF!</v>
      </c>
      <c r="AY999" s="67" t="e">
        <f t="shared" si="3356"/>
        <v>#REF!</v>
      </c>
      <c r="AZ999" s="67" t="e">
        <f t="shared" si="3356"/>
        <v>#REF!</v>
      </c>
      <c r="BA999" s="60"/>
      <c r="BB999" s="87" t="e">
        <f t="shared" si="3243"/>
        <v>#REF!</v>
      </c>
      <c r="BC999" s="62" t="e">
        <f>BB999/BB950</f>
        <v>#REF!</v>
      </c>
      <c r="BD999" s="60"/>
      <c r="BE999" s="67">
        <f t="shared" si="3297"/>
        <v>0</v>
      </c>
      <c r="BF999" s="119">
        <f t="shared" si="3297"/>
        <v>-700</v>
      </c>
      <c r="BG999" s="120">
        <f t="shared" si="3297"/>
        <v>0</v>
      </c>
      <c r="BH999" s="121" t="e">
        <f>BH950</f>
        <v>#REF!</v>
      </c>
      <c r="BI999" s="69">
        <f t="shared" si="3298"/>
        <v>3</v>
      </c>
      <c r="BJ999" s="120">
        <f t="shared" si="3298"/>
        <v>0</v>
      </c>
      <c r="BK999" s="121">
        <f t="shared" si="3298"/>
        <v>0</v>
      </c>
      <c r="BL999" s="60"/>
      <c r="BM999" s="67" t="e">
        <f t="shared" ref="BM999:BX999" si="3357">((BM950*$G999*--(AND($BF999=0,$BG999=0))+$BF999+BM950*$BG999)*--(BM$3&gt;=$BH999))*(1+$BJ999*--(BM$3&gt;=$BK999))*--(IFERROR(MOD(MONTH(BM$3),$BI999),0)=0)</f>
        <v>#REF!</v>
      </c>
      <c r="BN999" s="67" t="e">
        <f t="shared" si="3357"/>
        <v>#REF!</v>
      </c>
      <c r="BO999" s="67" t="e">
        <f t="shared" si="3357"/>
        <v>#REF!</v>
      </c>
      <c r="BP999" s="67" t="e">
        <f t="shared" si="3357"/>
        <v>#REF!</v>
      </c>
      <c r="BQ999" s="67" t="e">
        <f t="shared" si="3357"/>
        <v>#REF!</v>
      </c>
      <c r="BR999" s="67" t="e">
        <f t="shared" si="3357"/>
        <v>#REF!</v>
      </c>
      <c r="BS999" s="67" t="e">
        <f t="shared" si="3357"/>
        <v>#REF!</v>
      </c>
      <c r="BT999" s="67" t="e">
        <f t="shared" si="3357"/>
        <v>#REF!</v>
      </c>
      <c r="BU999" s="67" t="e">
        <f t="shared" si="3357"/>
        <v>#REF!</v>
      </c>
      <c r="BV999" s="67" t="e">
        <f t="shared" si="3357"/>
        <v>#REF!</v>
      </c>
      <c r="BW999" s="67" t="e">
        <f t="shared" si="3357"/>
        <v>#REF!</v>
      </c>
      <c r="BX999" s="67" t="e">
        <f t="shared" si="3357"/>
        <v>#REF!</v>
      </c>
      <c r="BY999" s="60"/>
      <c r="BZ999" s="87" t="e">
        <f t="shared" si="3245"/>
        <v>#REF!</v>
      </c>
      <c r="CA999" s="62" t="e">
        <f>BZ999/BZ950</f>
        <v>#REF!</v>
      </c>
      <c r="CB999" s="60"/>
      <c r="CC999" s="67" t="e">
        <f t="shared" ref="CC999:CN999" si="3358">((CC950*$G999*--(AND($BF999=0,$BG999=0))+$BF999+CC950*$BG999)*--(CC$3&gt;=$BH999))*(1+$BJ999*--(CC$3&gt;=$BK999))*--(IFERROR(MOD(MONTH(CC$3),$BI999),0)=0)</f>
        <v>#REF!</v>
      </c>
      <c r="CD999" s="67" t="e">
        <f t="shared" si="3358"/>
        <v>#REF!</v>
      </c>
      <c r="CE999" s="67" t="e">
        <f t="shared" si="3358"/>
        <v>#REF!</v>
      </c>
      <c r="CF999" s="67" t="e">
        <f t="shared" si="3358"/>
        <v>#REF!</v>
      </c>
      <c r="CG999" s="67" t="e">
        <f t="shared" si="3358"/>
        <v>#REF!</v>
      </c>
      <c r="CH999" s="67" t="e">
        <f t="shared" si="3358"/>
        <v>#REF!</v>
      </c>
      <c r="CI999" s="67" t="e">
        <f t="shared" si="3358"/>
        <v>#REF!</v>
      </c>
      <c r="CJ999" s="67" t="e">
        <f t="shared" si="3358"/>
        <v>#REF!</v>
      </c>
      <c r="CK999" s="67" t="e">
        <f t="shared" si="3358"/>
        <v>#REF!</v>
      </c>
      <c r="CL999" s="67" t="e">
        <f t="shared" si="3358"/>
        <v>#REF!</v>
      </c>
      <c r="CM999" s="67" t="e">
        <f t="shared" si="3358"/>
        <v>#REF!</v>
      </c>
      <c r="CN999" s="67" t="e">
        <f t="shared" si="3358"/>
        <v>#REF!</v>
      </c>
      <c r="CO999" s="60"/>
      <c r="CP999" s="87" t="e">
        <f t="shared" si="3247"/>
        <v>#REF!</v>
      </c>
      <c r="CQ999" s="62" t="e">
        <f>CP999/CP950</f>
        <v>#REF!</v>
      </c>
    </row>
    <row r="1000" spans="1:95" ht="10.5" customHeight="1" x14ac:dyDescent="0.25">
      <c r="A1000" s="70" t="str">
        <f t="shared" si="3286"/>
        <v>DespesaAtivações de inauguração</v>
      </c>
      <c r="B1000" s="114" t="s">
        <v>53</v>
      </c>
      <c r="C1000" s="70" t="s">
        <v>284</v>
      </c>
      <c r="D1000" s="60" t="s">
        <v>285</v>
      </c>
      <c r="E1000" s="60" t="e">
        <f>D948</f>
        <v>#REF!</v>
      </c>
      <c r="F1000" s="60"/>
      <c r="G1000" s="62">
        <v>-1.3904791493680641E-4</v>
      </c>
      <c r="H1000" s="60"/>
      <c r="I1000" s="67">
        <v>0</v>
      </c>
      <c r="J1000" s="67">
        <v>0</v>
      </c>
      <c r="K1000" s="67">
        <v>0</v>
      </c>
      <c r="L1000" s="67">
        <v>0</v>
      </c>
      <c r="M1000" s="67">
        <v>0</v>
      </c>
      <c r="N1000" s="67">
        <v>0</v>
      </c>
      <c r="O1000" s="67">
        <v>0</v>
      </c>
      <c r="P1000" s="67">
        <v>0</v>
      </c>
      <c r="Q1000" s="67">
        <v>0</v>
      </c>
      <c r="R1000" s="67">
        <v>0</v>
      </c>
      <c r="S1000" s="67">
        <v>0</v>
      </c>
      <c r="T1000" s="67">
        <v>0</v>
      </c>
      <c r="U1000" s="60"/>
      <c r="V1000" s="87">
        <f t="shared" si="3239"/>
        <v>0</v>
      </c>
      <c r="W1000" s="62" t="e">
        <f>V1000/V948</f>
        <v>#DIV/0!</v>
      </c>
      <c r="X1000" s="60"/>
      <c r="Y1000" s="67">
        <f t="shared" ref="Y1000:AJ1000" si="3359">SUM(Y1001:Y1003)</f>
        <v>0</v>
      </c>
      <c r="Z1000" s="67">
        <f t="shared" si="3359"/>
        <v>0</v>
      </c>
      <c r="AA1000" s="67">
        <f t="shared" si="3359"/>
        <v>0</v>
      </c>
      <c r="AB1000" s="67">
        <f t="shared" si="3359"/>
        <v>0</v>
      </c>
      <c r="AC1000" s="67">
        <f t="shared" si="3359"/>
        <v>0</v>
      </c>
      <c r="AD1000" s="67">
        <f t="shared" si="3359"/>
        <v>0</v>
      </c>
      <c r="AE1000" s="67">
        <f t="shared" si="3359"/>
        <v>0</v>
      </c>
      <c r="AF1000" s="67" t="e">
        <f t="shared" si="3359"/>
        <v>#REF!</v>
      </c>
      <c r="AG1000" s="67" t="e">
        <f t="shared" si="3359"/>
        <v>#REF!</v>
      </c>
      <c r="AH1000" s="67" t="e">
        <f t="shared" si="3359"/>
        <v>#REF!</v>
      </c>
      <c r="AI1000" s="67" t="e">
        <f t="shared" si="3359"/>
        <v>#REF!</v>
      </c>
      <c r="AJ1000" s="67" t="e">
        <f t="shared" si="3359"/>
        <v>#REF!</v>
      </c>
      <c r="AK1000" s="60"/>
      <c r="AL1000" s="87" t="e">
        <f t="shared" si="3241"/>
        <v>#REF!</v>
      </c>
      <c r="AM1000" s="62" t="e">
        <f>AL1000/AL948</f>
        <v>#REF!</v>
      </c>
      <c r="AN1000" s="60" t="e">
        <f>D948&amp;D1000</f>
        <v>#REF!</v>
      </c>
      <c r="AO1000" s="67" t="e">
        <f t="shared" ref="AO1000:AZ1000" si="3360">SUM(AO1001:AO1003)</f>
        <v>#REF!</v>
      </c>
      <c r="AP1000" s="67" t="e">
        <f t="shared" si="3360"/>
        <v>#REF!</v>
      </c>
      <c r="AQ1000" s="67" t="e">
        <f t="shared" si="3360"/>
        <v>#REF!</v>
      </c>
      <c r="AR1000" s="67" t="e">
        <f t="shared" si="3360"/>
        <v>#REF!</v>
      </c>
      <c r="AS1000" s="67" t="e">
        <f t="shared" si="3360"/>
        <v>#REF!</v>
      </c>
      <c r="AT1000" s="67" t="e">
        <f t="shared" si="3360"/>
        <v>#REF!</v>
      </c>
      <c r="AU1000" s="67" t="e">
        <f t="shared" si="3360"/>
        <v>#REF!</v>
      </c>
      <c r="AV1000" s="67" t="e">
        <f t="shared" si="3360"/>
        <v>#REF!</v>
      </c>
      <c r="AW1000" s="67" t="e">
        <f t="shared" si="3360"/>
        <v>#REF!</v>
      </c>
      <c r="AX1000" s="67" t="e">
        <f t="shared" si="3360"/>
        <v>#REF!</v>
      </c>
      <c r="AY1000" s="67" t="e">
        <f t="shared" si="3360"/>
        <v>#REF!</v>
      </c>
      <c r="AZ1000" s="67" t="e">
        <f t="shared" si="3360"/>
        <v>#REF!</v>
      </c>
      <c r="BA1000" s="60"/>
      <c r="BB1000" s="87" t="e">
        <f t="shared" si="3243"/>
        <v>#REF!</v>
      </c>
      <c r="BC1000" s="62" t="e">
        <f>BB1000/BB948</f>
        <v>#REF!</v>
      </c>
      <c r="BD1000" s="60"/>
      <c r="BE1000" s="67"/>
      <c r="BF1000" s="119"/>
      <c r="BG1000" s="120"/>
      <c r="BH1000" s="121"/>
      <c r="BI1000" s="69"/>
      <c r="BJ1000" s="120"/>
      <c r="BK1000" s="121"/>
      <c r="BL1000" s="60"/>
      <c r="BM1000" s="67" t="e">
        <f t="shared" ref="BM1000:BX1000" si="3361">SUM(BM1001:BM1003)</f>
        <v>#REF!</v>
      </c>
      <c r="BN1000" s="67" t="e">
        <f t="shared" si="3361"/>
        <v>#REF!</v>
      </c>
      <c r="BO1000" s="67" t="e">
        <f t="shared" si="3361"/>
        <v>#REF!</v>
      </c>
      <c r="BP1000" s="67" t="e">
        <f t="shared" si="3361"/>
        <v>#REF!</v>
      </c>
      <c r="BQ1000" s="67" t="e">
        <f t="shared" si="3361"/>
        <v>#REF!</v>
      </c>
      <c r="BR1000" s="67" t="e">
        <f t="shared" si="3361"/>
        <v>#REF!</v>
      </c>
      <c r="BS1000" s="67" t="e">
        <f t="shared" si="3361"/>
        <v>#REF!</v>
      </c>
      <c r="BT1000" s="67" t="e">
        <f t="shared" si="3361"/>
        <v>#REF!</v>
      </c>
      <c r="BU1000" s="67" t="e">
        <f t="shared" si="3361"/>
        <v>#REF!</v>
      </c>
      <c r="BV1000" s="67" t="e">
        <f t="shared" si="3361"/>
        <v>#REF!</v>
      </c>
      <c r="BW1000" s="67" t="e">
        <f t="shared" si="3361"/>
        <v>#REF!</v>
      </c>
      <c r="BX1000" s="67" t="e">
        <f t="shared" si="3361"/>
        <v>#REF!</v>
      </c>
      <c r="BY1000" s="60"/>
      <c r="BZ1000" s="87" t="e">
        <f t="shared" si="3245"/>
        <v>#REF!</v>
      </c>
      <c r="CA1000" s="62" t="e">
        <f>BZ1000/BZ948</f>
        <v>#REF!</v>
      </c>
      <c r="CB1000" s="60"/>
      <c r="CC1000" s="67" t="e">
        <f t="shared" ref="CC1000:CN1000" si="3362">SUM(CC1001:CC1003)</f>
        <v>#REF!</v>
      </c>
      <c r="CD1000" s="67" t="e">
        <f t="shared" si="3362"/>
        <v>#REF!</v>
      </c>
      <c r="CE1000" s="67" t="e">
        <f t="shared" si="3362"/>
        <v>#REF!</v>
      </c>
      <c r="CF1000" s="67" t="e">
        <f t="shared" si="3362"/>
        <v>#REF!</v>
      </c>
      <c r="CG1000" s="67" t="e">
        <f t="shared" si="3362"/>
        <v>#REF!</v>
      </c>
      <c r="CH1000" s="67" t="e">
        <f t="shared" si="3362"/>
        <v>#REF!</v>
      </c>
      <c r="CI1000" s="67" t="e">
        <f t="shared" si="3362"/>
        <v>#REF!</v>
      </c>
      <c r="CJ1000" s="67" t="e">
        <f t="shared" si="3362"/>
        <v>#REF!</v>
      </c>
      <c r="CK1000" s="67" t="e">
        <f t="shared" si="3362"/>
        <v>#REF!</v>
      </c>
      <c r="CL1000" s="67" t="e">
        <f t="shared" si="3362"/>
        <v>#REF!</v>
      </c>
      <c r="CM1000" s="67" t="e">
        <f t="shared" si="3362"/>
        <v>#REF!</v>
      </c>
      <c r="CN1000" s="67" t="e">
        <f t="shared" si="3362"/>
        <v>#REF!</v>
      </c>
      <c r="CO1000" s="60"/>
      <c r="CP1000" s="87" t="e">
        <f t="shared" si="3247"/>
        <v>#REF!</v>
      </c>
      <c r="CQ1000" s="62" t="e">
        <f>CP1000/CP948</f>
        <v>#REF!</v>
      </c>
    </row>
    <row r="1001" spans="1:95" ht="10.5" customHeight="1" outlineLevel="1" x14ac:dyDescent="0.25">
      <c r="A1001" s="70" t="str">
        <f t="shared" si="3286"/>
        <v>DespesaDespesas inaugurais</v>
      </c>
      <c r="B1001" s="114" t="s">
        <v>53</v>
      </c>
      <c r="C1001" s="78" t="s">
        <v>284</v>
      </c>
      <c r="D1001" s="79" t="s">
        <v>286</v>
      </c>
      <c r="E1001" s="79" t="e">
        <f>D948</f>
        <v>#REF!</v>
      </c>
      <c r="F1001" s="79"/>
      <c r="G1001" s="85">
        <v>-1.3904791493680641E-4</v>
      </c>
      <c r="H1001" s="79"/>
      <c r="I1001" s="94">
        <v>0</v>
      </c>
      <c r="J1001" s="94">
        <v>0</v>
      </c>
      <c r="K1001" s="94">
        <v>0</v>
      </c>
      <c r="L1001" s="94">
        <v>0</v>
      </c>
      <c r="M1001" s="94">
        <v>0</v>
      </c>
      <c r="N1001" s="94">
        <v>0</v>
      </c>
      <c r="O1001" s="94">
        <v>0</v>
      </c>
      <c r="P1001" s="94">
        <v>0</v>
      </c>
      <c r="Q1001" s="94">
        <v>0</v>
      </c>
      <c r="R1001" s="94">
        <v>0</v>
      </c>
      <c r="S1001" s="94">
        <v>0</v>
      </c>
      <c r="T1001" s="94">
        <v>0</v>
      </c>
      <c r="U1001" s="79"/>
      <c r="V1001" s="80">
        <f t="shared" si="3239"/>
        <v>0</v>
      </c>
      <c r="W1001" s="91" t="e">
        <f>V1001/V948</f>
        <v>#DIV/0!</v>
      </c>
      <c r="X1001" s="60"/>
      <c r="Y1001" s="94">
        <v>0</v>
      </c>
      <c r="Z1001" s="94">
        <v>0</v>
      </c>
      <c r="AA1001" s="94">
        <v>0</v>
      </c>
      <c r="AB1001" s="94">
        <v>0</v>
      </c>
      <c r="AC1001" s="94">
        <v>0</v>
      </c>
      <c r="AD1001" s="94">
        <v>0</v>
      </c>
      <c r="AE1001" s="94">
        <v>0</v>
      </c>
      <c r="AF1001" s="94" t="e">
        <f>((AF949*$G1001*--(AND($BF1001=0,$BG1001=0))+$BF1001+AF949*$BG1001)*--(AF$3&gt;=$BH1001))*(1+$BJ1001*--(AF$3&gt;=$BK1001))*--(IFERROR(MOD(MONTH(AF$3),$BI1001),0)=0)</f>
        <v>#REF!</v>
      </c>
      <c r="AG1001" s="94" t="e">
        <f>((AG949*$G1001*--(AND($BF1001=0,$BG1001=0))+$BF1001+AG949*$BG1001)*--(AG$3&gt;=$BH1001))*(1+$BJ1001*--(AG$3&gt;=$BK1001))*--(IFERROR(MOD(MONTH(AG$3),$BI1001),0)=0)</f>
        <v>#REF!</v>
      </c>
      <c r="AH1001" s="94" t="e">
        <f>((AH949*$G1001*--(AND($BF1001=0,$BG1001=0))+$BF1001+AH949*$BG1001)*--(AH$3&gt;=$BH1001))*(1+$BJ1001*--(AH$3&gt;=$BK1001))*--(IFERROR(MOD(MONTH(AH$3),$BI1001),0)=0)</f>
        <v>#REF!</v>
      </c>
      <c r="AI1001" s="94" t="e">
        <f>((AI949*$G1001*--(AND($BF1001=0,$BG1001=0))+$BF1001+AI949*$BG1001)*--(AI$3&gt;=$BH1001))*(1+$BJ1001*--(AI$3&gt;=$BK1001))*--(IFERROR(MOD(MONTH(AI$3),$BI1001),0)=0)</f>
        <v>#REF!</v>
      </c>
      <c r="AJ1001" s="94" t="e">
        <f>((AJ949*$G1001*--(AND($BF1001=0,$BG1001=0))+$BF1001+AJ949*$BG1001)*--(AJ$3&gt;=$BH1001))*(1+$BJ1001*--(AJ$3&gt;=$BK1001))*--(IFERROR(MOD(MONTH(AJ$3),$BI1001),0)=0)</f>
        <v>#REF!</v>
      </c>
      <c r="AK1001" s="79"/>
      <c r="AL1001" s="80" t="e">
        <f t="shared" si="3241"/>
        <v>#REF!</v>
      </c>
      <c r="AM1001" s="91" t="e">
        <f>AL1001/AL948</f>
        <v>#REF!</v>
      </c>
      <c r="AN1001" s="60" t="e">
        <f>D948&amp;D1001</f>
        <v>#REF!</v>
      </c>
      <c r="AO1001" s="94" t="e">
        <f t="shared" ref="AO1001:AZ1001" si="3363">((AO949*$G1001*--(AND($BF1001=0,$BG1001=0))+$BF1001+AO949*$BG1001)*--(AO$3&gt;=$BH1001))*(1+$BJ1001*--(AO$3&gt;=$BK1001))*--(IFERROR(MOD(MONTH(AO$3),$BI1001),0)=0)</f>
        <v>#REF!</v>
      </c>
      <c r="AP1001" s="94" t="e">
        <f t="shared" si="3363"/>
        <v>#REF!</v>
      </c>
      <c r="AQ1001" s="94" t="e">
        <f t="shared" si="3363"/>
        <v>#REF!</v>
      </c>
      <c r="AR1001" s="94" t="e">
        <f t="shared" si="3363"/>
        <v>#REF!</v>
      </c>
      <c r="AS1001" s="94" t="e">
        <f t="shared" si="3363"/>
        <v>#REF!</v>
      </c>
      <c r="AT1001" s="94" t="e">
        <f t="shared" si="3363"/>
        <v>#REF!</v>
      </c>
      <c r="AU1001" s="94" t="e">
        <f t="shared" si="3363"/>
        <v>#REF!</v>
      </c>
      <c r="AV1001" s="94" t="e">
        <f t="shared" si="3363"/>
        <v>#REF!</v>
      </c>
      <c r="AW1001" s="94" t="e">
        <f t="shared" si="3363"/>
        <v>#REF!</v>
      </c>
      <c r="AX1001" s="94" t="e">
        <f t="shared" si="3363"/>
        <v>#REF!</v>
      </c>
      <c r="AY1001" s="94" t="e">
        <f t="shared" si="3363"/>
        <v>#REF!</v>
      </c>
      <c r="AZ1001" s="94" t="e">
        <f t="shared" si="3363"/>
        <v>#REF!</v>
      </c>
      <c r="BA1001" s="79"/>
      <c r="BB1001" s="80" t="e">
        <f t="shared" si="3243"/>
        <v>#REF!</v>
      </c>
      <c r="BC1001" s="91" t="e">
        <f>BB1001/BB948</f>
        <v>#REF!</v>
      </c>
      <c r="BD1001" s="60"/>
      <c r="BE1001" s="94">
        <f>INDEX($BE$4:$BK$115,MATCH($D1001,$D$4:$D$115,0),MATCH(BE$475,$BE$4:$BK$4,0))</f>
        <v>0</v>
      </c>
      <c r="BF1001" s="115">
        <f>INDEX($BE$4:$BK$115,MATCH($D1001,$D$4:$D$115,0),MATCH(BF$475,$BE$4:$BK$4,0))</f>
        <v>-15000</v>
      </c>
      <c r="BG1001" s="115">
        <f>INDEX($BE$4:$BK$115,MATCH($D1001,$D$4:$D$115,0),MATCH(BG$475,$BE$4:$BK$4,0))</f>
        <v>0</v>
      </c>
      <c r="BH1001" s="111" t="e">
        <f>BH950</f>
        <v>#REF!</v>
      </c>
      <c r="BI1001" s="115">
        <f t="array" ref="BI1001">INDEX($BE$4:$BK$115,MATCH($D1001,$D$4:$D$115,0),MATCH(BI$475,$BE$4:$BK$4,0))</f>
        <v>0</v>
      </c>
      <c r="BJ1001" s="112">
        <v>-1</v>
      </c>
      <c r="BK1001" s="111" t="e">
        <f>EDATE(BH1001,1)</f>
        <v>#REF!</v>
      </c>
      <c r="BL1001" s="60"/>
      <c r="BM1001" s="94" t="e">
        <f t="shared" ref="BM1001:BX1001" si="3364">((BM949*$G1001*--(AND($BF1001=0,$BG1001=0))+$BF1001+BM949*$BG1001)*--(BM$3&gt;=$BH1001))*(1+$BJ1001*--(BM$3&gt;=$BK1001))*--(IFERROR(MOD(MONTH(BM$3),$BI1001),0)=0)</f>
        <v>#REF!</v>
      </c>
      <c r="BN1001" s="94" t="e">
        <f t="shared" si="3364"/>
        <v>#REF!</v>
      </c>
      <c r="BO1001" s="94" t="e">
        <f t="shared" si="3364"/>
        <v>#REF!</v>
      </c>
      <c r="BP1001" s="94" t="e">
        <f t="shared" si="3364"/>
        <v>#REF!</v>
      </c>
      <c r="BQ1001" s="94" t="e">
        <f t="shared" si="3364"/>
        <v>#REF!</v>
      </c>
      <c r="BR1001" s="94" t="e">
        <f t="shared" si="3364"/>
        <v>#REF!</v>
      </c>
      <c r="BS1001" s="94" t="e">
        <f t="shared" si="3364"/>
        <v>#REF!</v>
      </c>
      <c r="BT1001" s="94" t="e">
        <f t="shared" si="3364"/>
        <v>#REF!</v>
      </c>
      <c r="BU1001" s="94" t="e">
        <f t="shared" si="3364"/>
        <v>#REF!</v>
      </c>
      <c r="BV1001" s="94" t="e">
        <f t="shared" si="3364"/>
        <v>#REF!</v>
      </c>
      <c r="BW1001" s="94" t="e">
        <f t="shared" si="3364"/>
        <v>#REF!</v>
      </c>
      <c r="BX1001" s="94" t="e">
        <f t="shared" si="3364"/>
        <v>#REF!</v>
      </c>
      <c r="BY1001" s="79"/>
      <c r="BZ1001" s="80" t="e">
        <f t="shared" si="3245"/>
        <v>#REF!</v>
      </c>
      <c r="CA1001" s="91" t="e">
        <f>BZ1001/BZ948</f>
        <v>#REF!</v>
      </c>
      <c r="CB1001" s="60"/>
      <c r="CC1001" s="94" t="e">
        <f t="shared" ref="CC1001:CN1001" si="3365">((CC949*$G1001*--(AND($BF1001=0,$BG1001=0))+$BF1001+CC949*$BG1001)*--(CC$3&gt;=$BH1001))*(1+$BJ1001*--(CC$3&gt;=$BK1001))*--(IFERROR(MOD(MONTH(CC$3),$BI1001),0)=0)</f>
        <v>#REF!</v>
      </c>
      <c r="CD1001" s="94" t="e">
        <f t="shared" si="3365"/>
        <v>#REF!</v>
      </c>
      <c r="CE1001" s="94" t="e">
        <f t="shared" si="3365"/>
        <v>#REF!</v>
      </c>
      <c r="CF1001" s="94" t="e">
        <f t="shared" si="3365"/>
        <v>#REF!</v>
      </c>
      <c r="CG1001" s="94" t="e">
        <f t="shared" si="3365"/>
        <v>#REF!</v>
      </c>
      <c r="CH1001" s="94" t="e">
        <f t="shared" si="3365"/>
        <v>#REF!</v>
      </c>
      <c r="CI1001" s="94" t="e">
        <f t="shared" si="3365"/>
        <v>#REF!</v>
      </c>
      <c r="CJ1001" s="94" t="e">
        <f t="shared" si="3365"/>
        <v>#REF!</v>
      </c>
      <c r="CK1001" s="94" t="e">
        <f t="shared" si="3365"/>
        <v>#REF!</v>
      </c>
      <c r="CL1001" s="94" t="e">
        <f t="shared" si="3365"/>
        <v>#REF!</v>
      </c>
      <c r="CM1001" s="94" t="e">
        <f t="shared" si="3365"/>
        <v>#REF!</v>
      </c>
      <c r="CN1001" s="94" t="e">
        <f t="shared" si="3365"/>
        <v>#REF!</v>
      </c>
      <c r="CO1001" s="79"/>
      <c r="CP1001" s="80" t="e">
        <f t="shared" si="3247"/>
        <v>#REF!</v>
      </c>
      <c r="CQ1001" s="91" t="e">
        <f>CP1001/CP948</f>
        <v>#REF!</v>
      </c>
    </row>
    <row r="1002" spans="1:95" ht="10.5" customHeight="1" outlineLevel="1" x14ac:dyDescent="0.25">
      <c r="A1002" s="70" t="str">
        <f t="shared" si="3286"/>
        <v>DespesaEnxoval inaugural</v>
      </c>
      <c r="B1002" s="114" t="s">
        <v>53</v>
      </c>
      <c r="C1002" s="78" t="s">
        <v>266</v>
      </c>
      <c r="D1002" s="79" t="s">
        <v>287</v>
      </c>
      <c r="E1002" s="79" t="e">
        <f>D948</f>
        <v>#REF!</v>
      </c>
      <c r="F1002" s="79"/>
      <c r="G1002" s="85">
        <v>0</v>
      </c>
      <c r="H1002" s="79"/>
      <c r="I1002" s="94">
        <v>0</v>
      </c>
      <c r="J1002" s="94">
        <v>0</v>
      </c>
      <c r="K1002" s="94">
        <v>0</v>
      </c>
      <c r="L1002" s="94">
        <v>0</v>
      </c>
      <c r="M1002" s="94">
        <v>0</v>
      </c>
      <c r="N1002" s="94">
        <v>0</v>
      </c>
      <c r="O1002" s="94">
        <v>0</v>
      </c>
      <c r="P1002" s="94">
        <v>0</v>
      </c>
      <c r="Q1002" s="94">
        <v>0</v>
      </c>
      <c r="R1002" s="94">
        <v>0</v>
      </c>
      <c r="S1002" s="94">
        <v>0</v>
      </c>
      <c r="T1002" s="94">
        <v>0</v>
      </c>
      <c r="U1002" s="79"/>
      <c r="V1002" s="80">
        <f t="shared" si="3239"/>
        <v>0</v>
      </c>
      <c r="W1002" s="85" t="e">
        <f>V1002/V948</f>
        <v>#DIV/0!</v>
      </c>
      <c r="X1002" s="60"/>
      <c r="Y1002" s="94">
        <v>0</v>
      </c>
      <c r="Z1002" s="94">
        <v>0</v>
      </c>
      <c r="AA1002" s="94">
        <v>0</v>
      </c>
      <c r="AB1002" s="94">
        <v>0</v>
      </c>
      <c r="AC1002" s="94">
        <v>0</v>
      </c>
      <c r="AD1002" s="94">
        <v>0</v>
      </c>
      <c r="AE1002" s="94">
        <v>0</v>
      </c>
      <c r="AF1002" s="94" t="e">
        <f t="shared" ref="AF1002:AJ1004" si="3366">((AF948*$G1002*--(AND($BF1002=0,$BG1002=0))+$BF1002+AF948*$BG1002)*--(AF$3&gt;=$BH1002))*(1+$BJ1002*--(AF$3&gt;=$BK1002))*--(IFERROR(MOD(MONTH(AF$3),$BI1002),0)=0)</f>
        <v>#REF!</v>
      </c>
      <c r="AG1002" s="94" t="e">
        <f t="shared" si="3366"/>
        <v>#REF!</v>
      </c>
      <c r="AH1002" s="94" t="e">
        <f t="shared" si="3366"/>
        <v>#REF!</v>
      </c>
      <c r="AI1002" s="94" t="e">
        <f t="shared" si="3366"/>
        <v>#REF!</v>
      </c>
      <c r="AJ1002" s="94" t="e">
        <f t="shared" si="3366"/>
        <v>#REF!</v>
      </c>
      <c r="AK1002" s="79"/>
      <c r="AL1002" s="80" t="e">
        <f t="shared" si="3241"/>
        <v>#REF!</v>
      </c>
      <c r="AM1002" s="91" t="e">
        <f>AL1002/AL948</f>
        <v>#REF!</v>
      </c>
      <c r="AN1002" s="60" t="e">
        <f>D948&amp;D1002</f>
        <v>#REF!</v>
      </c>
      <c r="AO1002" s="94" t="e">
        <f t="shared" ref="AO1002:AZ1002" si="3367">((AO948*$G1002*--(AND($BF1002=0,$BG1002=0))+$BF1002+AO948*$BG1002)*--(AO$3&gt;=$BH1002))*(1+$BJ1002*--(AO$3&gt;=$BK1002))*--(IFERROR(MOD(MONTH(AO$3),$BI1002),0)=0)</f>
        <v>#REF!</v>
      </c>
      <c r="AP1002" s="94" t="e">
        <f t="shared" si="3367"/>
        <v>#REF!</v>
      </c>
      <c r="AQ1002" s="94" t="e">
        <f t="shared" si="3367"/>
        <v>#REF!</v>
      </c>
      <c r="AR1002" s="94" t="e">
        <f t="shared" si="3367"/>
        <v>#REF!</v>
      </c>
      <c r="AS1002" s="94" t="e">
        <f t="shared" si="3367"/>
        <v>#REF!</v>
      </c>
      <c r="AT1002" s="94" t="e">
        <f t="shared" si="3367"/>
        <v>#REF!</v>
      </c>
      <c r="AU1002" s="94" t="e">
        <f t="shared" si="3367"/>
        <v>#REF!</v>
      </c>
      <c r="AV1002" s="94" t="e">
        <f t="shared" si="3367"/>
        <v>#REF!</v>
      </c>
      <c r="AW1002" s="94" t="e">
        <f t="shared" si="3367"/>
        <v>#REF!</v>
      </c>
      <c r="AX1002" s="94" t="e">
        <f t="shared" si="3367"/>
        <v>#REF!</v>
      </c>
      <c r="AY1002" s="94" t="e">
        <f t="shared" si="3367"/>
        <v>#REF!</v>
      </c>
      <c r="AZ1002" s="94" t="e">
        <f t="shared" si="3367"/>
        <v>#REF!</v>
      </c>
      <c r="BA1002" s="79"/>
      <c r="BB1002" s="80" t="e">
        <f t="shared" si="3243"/>
        <v>#REF!</v>
      </c>
      <c r="BC1002" s="91" t="e">
        <f>BB1002/BB948</f>
        <v>#REF!</v>
      </c>
      <c r="BD1002" s="60"/>
      <c r="BE1002" s="94" t="e">
        <f t="array" ref="BE1002">INDEX(#REF!,MATCH($D948,#REF!,0),MATCH($D1002,#REF!,0))</f>
        <v>#REF!</v>
      </c>
      <c r="BF1002" s="115" t="e">
        <f t="array" ref="BF1002">INDEX(#REF!,MATCH($D948,#REF!,0),MATCH($D1002,#REF!,0))</f>
        <v>#REF!</v>
      </c>
      <c r="BG1002" s="115"/>
      <c r="BH1002" s="111" t="e">
        <f>EDATE(BH950,1)</f>
        <v>#REF!</v>
      </c>
      <c r="BI1002" s="115"/>
      <c r="BJ1002" s="112">
        <v>-1</v>
      </c>
      <c r="BK1002" s="111" t="e">
        <f>EDATE(BH1002,1)</f>
        <v>#REF!</v>
      </c>
      <c r="BL1002" s="60"/>
      <c r="BM1002" s="94" t="e">
        <f t="shared" ref="BM1002:BX1002" si="3368">((BM948*$G1002*--(AND($BF1002=0,$BG1002=0))+$BF1002+BM948*$BG1002)*--(BM$3&gt;=$BH1002))*(1+$BJ1002*--(BM$3&gt;=$BK1002))*--(IFERROR(MOD(MONTH(BM$3),$BI1002),0)=0)</f>
        <v>#REF!</v>
      </c>
      <c r="BN1002" s="94" t="e">
        <f t="shared" si="3368"/>
        <v>#REF!</v>
      </c>
      <c r="BO1002" s="94" t="e">
        <f t="shared" si="3368"/>
        <v>#REF!</v>
      </c>
      <c r="BP1002" s="94" t="e">
        <f t="shared" si="3368"/>
        <v>#REF!</v>
      </c>
      <c r="BQ1002" s="94" t="e">
        <f t="shared" si="3368"/>
        <v>#REF!</v>
      </c>
      <c r="BR1002" s="94" t="e">
        <f t="shared" si="3368"/>
        <v>#REF!</v>
      </c>
      <c r="BS1002" s="94" t="e">
        <f t="shared" si="3368"/>
        <v>#REF!</v>
      </c>
      <c r="BT1002" s="94" t="e">
        <f t="shared" si="3368"/>
        <v>#REF!</v>
      </c>
      <c r="BU1002" s="94" t="e">
        <f t="shared" si="3368"/>
        <v>#REF!</v>
      </c>
      <c r="BV1002" s="94" t="e">
        <f t="shared" si="3368"/>
        <v>#REF!</v>
      </c>
      <c r="BW1002" s="94" t="e">
        <f t="shared" si="3368"/>
        <v>#REF!</v>
      </c>
      <c r="BX1002" s="94" t="e">
        <f t="shared" si="3368"/>
        <v>#REF!</v>
      </c>
      <c r="BY1002" s="79"/>
      <c r="BZ1002" s="80" t="e">
        <f t="shared" si="3245"/>
        <v>#REF!</v>
      </c>
      <c r="CA1002" s="91" t="e">
        <f>BZ1002/BZ948</f>
        <v>#REF!</v>
      </c>
      <c r="CB1002" s="60"/>
      <c r="CC1002" s="94" t="e">
        <f t="shared" ref="CC1002:CN1002" si="3369">((CC948*$G1002*--(AND($BF1002=0,$BG1002=0))+$BF1002+CC948*$BG1002)*--(CC$3&gt;=$BH1002))*(1+$BJ1002*--(CC$3&gt;=$BK1002))*--(IFERROR(MOD(MONTH(CC$3),$BI1002),0)=0)</f>
        <v>#REF!</v>
      </c>
      <c r="CD1002" s="94" t="e">
        <f t="shared" si="3369"/>
        <v>#REF!</v>
      </c>
      <c r="CE1002" s="94" t="e">
        <f t="shared" si="3369"/>
        <v>#REF!</v>
      </c>
      <c r="CF1002" s="94" t="e">
        <f t="shared" si="3369"/>
        <v>#REF!</v>
      </c>
      <c r="CG1002" s="94" t="e">
        <f t="shared" si="3369"/>
        <v>#REF!</v>
      </c>
      <c r="CH1002" s="94" t="e">
        <f t="shared" si="3369"/>
        <v>#REF!</v>
      </c>
      <c r="CI1002" s="94" t="e">
        <f t="shared" si="3369"/>
        <v>#REF!</v>
      </c>
      <c r="CJ1002" s="94" t="e">
        <f t="shared" si="3369"/>
        <v>#REF!</v>
      </c>
      <c r="CK1002" s="94" t="e">
        <f t="shared" si="3369"/>
        <v>#REF!</v>
      </c>
      <c r="CL1002" s="94" t="e">
        <f t="shared" si="3369"/>
        <v>#REF!</v>
      </c>
      <c r="CM1002" s="94" t="e">
        <f t="shared" si="3369"/>
        <v>#REF!</v>
      </c>
      <c r="CN1002" s="94" t="e">
        <f t="shared" si="3369"/>
        <v>#REF!</v>
      </c>
      <c r="CO1002" s="79"/>
      <c r="CP1002" s="80" t="e">
        <f t="shared" si="3247"/>
        <v>#REF!</v>
      </c>
      <c r="CQ1002" s="91" t="e">
        <f>CP1002/CP948</f>
        <v>#REF!</v>
      </c>
    </row>
    <row r="1003" spans="1:95" ht="10.5" customHeight="1" outlineLevel="1" x14ac:dyDescent="0.25">
      <c r="A1003" s="70" t="str">
        <f t="shared" si="3286"/>
        <v>DespesaMídia inaugural</v>
      </c>
      <c r="B1003" s="114" t="s">
        <v>53</v>
      </c>
      <c r="C1003" s="78" t="s">
        <v>266</v>
      </c>
      <c r="D1003" s="79" t="s">
        <v>288</v>
      </c>
      <c r="E1003" s="79" t="e">
        <f>D948</f>
        <v>#REF!</v>
      </c>
      <c r="F1003" s="79"/>
      <c r="G1003" s="85">
        <v>0</v>
      </c>
      <c r="H1003" s="79"/>
      <c r="I1003" s="94">
        <v>0</v>
      </c>
      <c r="J1003" s="94">
        <v>0</v>
      </c>
      <c r="K1003" s="94">
        <v>0</v>
      </c>
      <c r="L1003" s="94">
        <v>0</v>
      </c>
      <c r="M1003" s="94">
        <v>0</v>
      </c>
      <c r="N1003" s="94">
        <v>0</v>
      </c>
      <c r="O1003" s="94">
        <v>0</v>
      </c>
      <c r="P1003" s="94">
        <v>0</v>
      </c>
      <c r="Q1003" s="94">
        <v>0</v>
      </c>
      <c r="R1003" s="94">
        <v>0</v>
      </c>
      <c r="S1003" s="94">
        <v>0</v>
      </c>
      <c r="T1003" s="94">
        <v>0</v>
      </c>
      <c r="U1003" s="79"/>
      <c r="V1003" s="80">
        <f t="shared" si="3239"/>
        <v>0</v>
      </c>
      <c r="W1003" s="91" t="e">
        <f>V1003/V948</f>
        <v>#DIV/0!</v>
      </c>
      <c r="X1003" s="60"/>
      <c r="Y1003" s="94">
        <v>0</v>
      </c>
      <c r="Z1003" s="94">
        <v>0</v>
      </c>
      <c r="AA1003" s="94">
        <v>0</v>
      </c>
      <c r="AB1003" s="94">
        <v>0</v>
      </c>
      <c r="AC1003" s="94">
        <v>0</v>
      </c>
      <c r="AD1003" s="94">
        <v>0</v>
      </c>
      <c r="AE1003" s="94">
        <v>0</v>
      </c>
      <c r="AF1003" s="94" t="e">
        <f t="shared" si="3366"/>
        <v>#REF!</v>
      </c>
      <c r="AG1003" s="94" t="e">
        <f t="shared" si="3366"/>
        <v>#REF!</v>
      </c>
      <c r="AH1003" s="94" t="e">
        <f t="shared" si="3366"/>
        <v>#REF!</v>
      </c>
      <c r="AI1003" s="94" t="e">
        <f t="shared" si="3366"/>
        <v>#REF!</v>
      </c>
      <c r="AJ1003" s="94" t="e">
        <f t="shared" si="3366"/>
        <v>#REF!</v>
      </c>
      <c r="AK1003" s="79"/>
      <c r="AL1003" s="80" t="e">
        <f t="shared" si="3241"/>
        <v>#REF!</v>
      </c>
      <c r="AM1003" s="85" t="e">
        <f>AL1003/AL950</f>
        <v>#REF!</v>
      </c>
      <c r="AN1003" s="60" t="e">
        <f>D948&amp;D1003</f>
        <v>#REF!</v>
      </c>
      <c r="AO1003" s="94" t="e">
        <f t="shared" ref="AO1003:AZ1003" si="3370">((AO949*$G1003*--(AND($BF1003=0,$BG1003=0))+$BF1003+AO949*$BG1003)*--(AO$3&gt;=$BH1003))*(1+$BJ1003*--(AO$3&gt;=$BK1003))*--(IFERROR(MOD(MONTH(AO$3),$BI1003),0)=0)</f>
        <v>#REF!</v>
      </c>
      <c r="AP1003" s="94" t="e">
        <f t="shared" si="3370"/>
        <v>#REF!</v>
      </c>
      <c r="AQ1003" s="94" t="e">
        <f t="shared" si="3370"/>
        <v>#REF!</v>
      </c>
      <c r="AR1003" s="94" t="e">
        <f t="shared" si="3370"/>
        <v>#REF!</v>
      </c>
      <c r="AS1003" s="94" t="e">
        <f t="shared" si="3370"/>
        <v>#REF!</v>
      </c>
      <c r="AT1003" s="94" t="e">
        <f t="shared" si="3370"/>
        <v>#REF!</v>
      </c>
      <c r="AU1003" s="94" t="e">
        <f t="shared" si="3370"/>
        <v>#REF!</v>
      </c>
      <c r="AV1003" s="94" t="e">
        <f t="shared" si="3370"/>
        <v>#REF!</v>
      </c>
      <c r="AW1003" s="94" t="e">
        <f t="shared" si="3370"/>
        <v>#REF!</v>
      </c>
      <c r="AX1003" s="94" t="e">
        <f t="shared" si="3370"/>
        <v>#REF!</v>
      </c>
      <c r="AY1003" s="94" t="e">
        <f t="shared" si="3370"/>
        <v>#REF!</v>
      </c>
      <c r="AZ1003" s="94" t="e">
        <f t="shared" si="3370"/>
        <v>#REF!</v>
      </c>
      <c r="BA1003" s="79"/>
      <c r="BB1003" s="80" t="e">
        <f t="shared" si="3243"/>
        <v>#REF!</v>
      </c>
      <c r="BC1003" s="85" t="e">
        <f>BB1003/BB950</f>
        <v>#REF!</v>
      </c>
      <c r="BD1003" s="60"/>
      <c r="BE1003" s="94" t="e">
        <f t="array" ref="BE1003">INDEX(#REF!,MATCH($D948,#REF!,0),MATCH("Parcelamento "&amp;$D1003,#REF!,0))</f>
        <v>#REF!</v>
      </c>
      <c r="BF1003" s="115" t="e">
        <f t="array" ref="BF1003">INDEX(#REF!,MATCH($D948,#REF!,0),MATCH("Parcela "&amp;$D1003,#REF!,0))</f>
        <v>#REF!</v>
      </c>
      <c r="BG1003" s="115"/>
      <c r="BH1003" s="111" t="e">
        <f>BH950</f>
        <v>#REF!</v>
      </c>
      <c r="BI1003" s="115"/>
      <c r="BJ1003" s="112">
        <v>-1</v>
      </c>
      <c r="BK1003" s="111" t="e">
        <f>EDATE(BH1003,BE1003)</f>
        <v>#REF!</v>
      </c>
      <c r="BL1003" s="60"/>
      <c r="BM1003" s="94" t="e">
        <f t="shared" ref="BM1003:BX1003" si="3371">((BM949*$G1003*--(AND($BF1003=0,$BG1003=0))+$BF1003+BM949*$BG1003)*--(BM$3&gt;=$BH1003))*(1+$BJ1003*--(BM$3&gt;=$BK1003))*--(IFERROR(MOD(MONTH(BM$3),$BI1003),0)=0)</f>
        <v>#REF!</v>
      </c>
      <c r="BN1003" s="94" t="e">
        <f t="shared" si="3371"/>
        <v>#REF!</v>
      </c>
      <c r="BO1003" s="94" t="e">
        <f t="shared" si="3371"/>
        <v>#REF!</v>
      </c>
      <c r="BP1003" s="94" t="e">
        <f t="shared" si="3371"/>
        <v>#REF!</v>
      </c>
      <c r="BQ1003" s="94" t="e">
        <f t="shared" si="3371"/>
        <v>#REF!</v>
      </c>
      <c r="BR1003" s="94" t="e">
        <f t="shared" si="3371"/>
        <v>#REF!</v>
      </c>
      <c r="BS1003" s="94" t="e">
        <f t="shared" si="3371"/>
        <v>#REF!</v>
      </c>
      <c r="BT1003" s="94" t="e">
        <f t="shared" si="3371"/>
        <v>#REF!</v>
      </c>
      <c r="BU1003" s="94" t="e">
        <f t="shared" si="3371"/>
        <v>#REF!</v>
      </c>
      <c r="BV1003" s="94" t="e">
        <f t="shared" si="3371"/>
        <v>#REF!</v>
      </c>
      <c r="BW1003" s="94" t="e">
        <f t="shared" si="3371"/>
        <v>#REF!</v>
      </c>
      <c r="BX1003" s="94" t="e">
        <f t="shared" si="3371"/>
        <v>#REF!</v>
      </c>
      <c r="BY1003" s="79"/>
      <c r="BZ1003" s="80" t="e">
        <f t="shared" si="3245"/>
        <v>#REF!</v>
      </c>
      <c r="CA1003" s="85" t="e">
        <f>BZ1003/BZ950</f>
        <v>#REF!</v>
      </c>
      <c r="CB1003" s="60"/>
      <c r="CC1003" s="94" t="e">
        <f t="shared" ref="CC1003:CN1003" si="3372">((CC949*$G1003*--(AND($BF1003=0,$BG1003=0))+$BF1003+CC949*$BG1003)*--(CC$3&gt;=$BH1003))*(1+$BJ1003*--(CC$3&gt;=$BK1003))*--(IFERROR(MOD(MONTH(CC$3),$BI1003),0)=0)</f>
        <v>#REF!</v>
      </c>
      <c r="CD1003" s="94" t="e">
        <f t="shared" si="3372"/>
        <v>#REF!</v>
      </c>
      <c r="CE1003" s="94" t="e">
        <f t="shared" si="3372"/>
        <v>#REF!</v>
      </c>
      <c r="CF1003" s="94" t="e">
        <f t="shared" si="3372"/>
        <v>#REF!</v>
      </c>
      <c r="CG1003" s="94" t="e">
        <f t="shared" si="3372"/>
        <v>#REF!</v>
      </c>
      <c r="CH1003" s="94" t="e">
        <f t="shared" si="3372"/>
        <v>#REF!</v>
      </c>
      <c r="CI1003" s="94" t="e">
        <f t="shared" si="3372"/>
        <v>#REF!</v>
      </c>
      <c r="CJ1003" s="94" t="e">
        <f t="shared" si="3372"/>
        <v>#REF!</v>
      </c>
      <c r="CK1003" s="94" t="e">
        <f t="shared" si="3372"/>
        <v>#REF!</v>
      </c>
      <c r="CL1003" s="94" t="e">
        <f t="shared" si="3372"/>
        <v>#REF!</v>
      </c>
      <c r="CM1003" s="94" t="e">
        <f t="shared" si="3372"/>
        <v>#REF!</v>
      </c>
      <c r="CN1003" s="94" t="e">
        <f t="shared" si="3372"/>
        <v>#REF!</v>
      </c>
      <c r="CO1003" s="79"/>
      <c r="CP1003" s="80" t="e">
        <f t="shared" si="3247"/>
        <v>#REF!</v>
      </c>
      <c r="CQ1003" s="85" t="e">
        <f>CP1003/CP950</f>
        <v>#REF!</v>
      </c>
    </row>
    <row r="1004" spans="1:95" ht="10.5" customHeight="1" x14ac:dyDescent="0.25">
      <c r="A1004" s="70" t="str">
        <f t="shared" si="3286"/>
        <v>DespesaTarifas bancárias</v>
      </c>
      <c r="B1004" s="114" t="s">
        <v>53</v>
      </c>
      <c r="C1004" s="70" t="s">
        <v>284</v>
      </c>
      <c r="D1004" s="60" t="s">
        <v>152</v>
      </c>
      <c r="E1004" s="60" t="e">
        <f>D948</f>
        <v>#REF!</v>
      </c>
      <c r="F1004" s="60"/>
      <c r="G1004" s="62">
        <v>-1.3904791493680641E-4</v>
      </c>
      <c r="H1004" s="60"/>
      <c r="I1004" s="67">
        <v>0</v>
      </c>
      <c r="J1004" s="67">
        <v>0</v>
      </c>
      <c r="K1004" s="67">
        <v>0</v>
      </c>
      <c r="L1004" s="67">
        <v>0</v>
      </c>
      <c r="M1004" s="67">
        <v>0</v>
      </c>
      <c r="N1004" s="67">
        <v>0</v>
      </c>
      <c r="O1004" s="67">
        <v>0</v>
      </c>
      <c r="P1004" s="67">
        <v>0</v>
      </c>
      <c r="Q1004" s="67">
        <v>0</v>
      </c>
      <c r="R1004" s="67">
        <v>0</v>
      </c>
      <c r="S1004" s="67">
        <v>0</v>
      </c>
      <c r="T1004" s="67">
        <v>0</v>
      </c>
      <c r="U1004" s="60"/>
      <c r="V1004" s="87">
        <f t="shared" ref="V1004:V1025" si="3373">SUM(I1004:T1004)</f>
        <v>0</v>
      </c>
      <c r="W1004" s="62" t="e">
        <f>V1004/V950</f>
        <v>#REF!</v>
      </c>
      <c r="X1004" s="60"/>
      <c r="Y1004" s="67">
        <v>0</v>
      </c>
      <c r="Z1004" s="67">
        <v>0</v>
      </c>
      <c r="AA1004" s="67">
        <v>0</v>
      </c>
      <c r="AB1004" s="67">
        <v>0</v>
      </c>
      <c r="AC1004" s="67">
        <v>0</v>
      </c>
      <c r="AD1004" s="67">
        <v>0</v>
      </c>
      <c r="AE1004" s="67" t="e">
        <f>((AE950*$G1004*--(AND($BF1004=0,$BG1004=0))+$BF1004+AE950*$BG1004)*--(AE$3&gt;=$BH1004))*(1+$BJ1004*--(AE$3&gt;=$BK1004))*--(IFERROR(MOD(MONTH(AE$3),$BI1004),0)=0)</f>
        <v>#REF!</v>
      </c>
      <c r="AF1004" s="67" t="e">
        <f t="shared" si="3366"/>
        <v>#REF!</v>
      </c>
      <c r="AG1004" s="67" t="e">
        <f t="shared" si="3366"/>
        <v>#REF!</v>
      </c>
      <c r="AH1004" s="67" t="e">
        <f t="shared" si="3366"/>
        <v>#REF!</v>
      </c>
      <c r="AI1004" s="67" t="e">
        <f t="shared" si="3366"/>
        <v>#REF!</v>
      </c>
      <c r="AJ1004" s="67" t="e">
        <f t="shared" si="3366"/>
        <v>#REF!</v>
      </c>
      <c r="AK1004" s="60"/>
      <c r="AL1004" s="87" t="e">
        <f t="shared" ref="AL1004:AL1025" si="3374">SUM(Y1004:AJ1004)</f>
        <v>#REF!</v>
      </c>
      <c r="AM1004" s="62" t="e">
        <f>AL1004/AL950</f>
        <v>#REF!</v>
      </c>
      <c r="AN1004" s="60" t="e">
        <f>D948&amp;D1004</f>
        <v>#REF!</v>
      </c>
      <c r="AO1004" s="67" t="e">
        <f t="shared" ref="AO1004:AZ1004" si="3375">((AO950*$G1004*--(AND($BF1004=0,$BG1004=0))+$BF1004+AO950*$BG1004)*--(AO$3&gt;=$BH1004))*(1+$BJ1004*--(AO$3&gt;=$BK1004))*--(IFERROR(MOD(MONTH(AO$3),$BI1004),0)=0)</f>
        <v>#REF!</v>
      </c>
      <c r="AP1004" s="67" t="e">
        <f t="shared" si="3375"/>
        <v>#REF!</v>
      </c>
      <c r="AQ1004" s="67" t="e">
        <f t="shared" si="3375"/>
        <v>#REF!</v>
      </c>
      <c r="AR1004" s="67" t="e">
        <f t="shared" si="3375"/>
        <v>#REF!</v>
      </c>
      <c r="AS1004" s="67" t="e">
        <f t="shared" si="3375"/>
        <v>#REF!</v>
      </c>
      <c r="AT1004" s="67" t="e">
        <f t="shared" si="3375"/>
        <v>#REF!</v>
      </c>
      <c r="AU1004" s="67" t="e">
        <f t="shared" si="3375"/>
        <v>#REF!</v>
      </c>
      <c r="AV1004" s="67" t="e">
        <f t="shared" si="3375"/>
        <v>#REF!</v>
      </c>
      <c r="AW1004" s="67" t="e">
        <f t="shared" si="3375"/>
        <v>#REF!</v>
      </c>
      <c r="AX1004" s="67" t="e">
        <f t="shared" si="3375"/>
        <v>#REF!</v>
      </c>
      <c r="AY1004" s="67" t="e">
        <f t="shared" si="3375"/>
        <v>#REF!</v>
      </c>
      <c r="AZ1004" s="67" t="e">
        <f t="shared" si="3375"/>
        <v>#REF!</v>
      </c>
      <c r="BA1004" s="60"/>
      <c r="BB1004" s="87" t="e">
        <f t="shared" ref="BB1004:BB1025" si="3376">SUM(AO1004:AZ1004)</f>
        <v>#REF!</v>
      </c>
      <c r="BC1004" s="62" t="e">
        <f>BB1004/BB950</f>
        <v>#REF!</v>
      </c>
      <c r="BD1004" s="60"/>
      <c r="BE1004" s="67">
        <f t="shared" ref="BE1004:BG1010" si="3377">INDEX($BE$4:$BK$115,MATCH($D1004,$D$4:$D$115,0),MATCH(BE$475,$BE$4:$BK$4,0))</f>
        <v>0</v>
      </c>
      <c r="BF1004" s="119">
        <f t="shared" si="3377"/>
        <v>-200</v>
      </c>
      <c r="BG1004" s="120">
        <f t="shared" si="3377"/>
        <v>0</v>
      </c>
      <c r="BH1004" s="121" t="e">
        <f>BH950</f>
        <v>#REF!</v>
      </c>
      <c r="BI1004" s="69">
        <f t="shared" ref="BI1004:BK1010" si="3378">INDEX($BE$4:$BK$115,MATCH($D1004,$D$4:$D$115,0),MATCH(BI$475,$BE$4:$BK$4,0))</f>
        <v>0</v>
      </c>
      <c r="BJ1004" s="120">
        <f t="shared" si="3378"/>
        <v>0</v>
      </c>
      <c r="BK1004" s="121">
        <f t="shared" si="3378"/>
        <v>0</v>
      </c>
      <c r="BL1004" s="60"/>
      <c r="BM1004" s="67" t="e">
        <f t="shared" ref="BM1004:BX1004" si="3379">((BM950*$G1004*--(AND($BF1004=0,$BG1004=0))+$BF1004+BM950*$BG1004)*--(BM$3&gt;=$BH1004))*(1+$BJ1004*--(BM$3&gt;=$BK1004))*--(IFERROR(MOD(MONTH(BM$3),$BI1004),0)=0)</f>
        <v>#REF!</v>
      </c>
      <c r="BN1004" s="67" t="e">
        <f t="shared" si="3379"/>
        <v>#REF!</v>
      </c>
      <c r="BO1004" s="67" t="e">
        <f t="shared" si="3379"/>
        <v>#REF!</v>
      </c>
      <c r="BP1004" s="67" t="e">
        <f t="shared" si="3379"/>
        <v>#REF!</v>
      </c>
      <c r="BQ1004" s="67" t="e">
        <f t="shared" si="3379"/>
        <v>#REF!</v>
      </c>
      <c r="BR1004" s="67" t="e">
        <f t="shared" si="3379"/>
        <v>#REF!</v>
      </c>
      <c r="BS1004" s="67" t="e">
        <f t="shared" si="3379"/>
        <v>#REF!</v>
      </c>
      <c r="BT1004" s="67" t="e">
        <f t="shared" si="3379"/>
        <v>#REF!</v>
      </c>
      <c r="BU1004" s="67" t="e">
        <f t="shared" si="3379"/>
        <v>#REF!</v>
      </c>
      <c r="BV1004" s="67" t="e">
        <f t="shared" si="3379"/>
        <v>#REF!</v>
      </c>
      <c r="BW1004" s="67" t="e">
        <f t="shared" si="3379"/>
        <v>#REF!</v>
      </c>
      <c r="BX1004" s="67" t="e">
        <f t="shared" si="3379"/>
        <v>#REF!</v>
      </c>
      <c r="BY1004" s="60"/>
      <c r="BZ1004" s="87" t="e">
        <f t="shared" ref="BZ1004:BZ1025" si="3380">SUM(BM1004:BX1004)</f>
        <v>#REF!</v>
      </c>
      <c r="CA1004" s="62" t="e">
        <f>BZ1004/BZ950</f>
        <v>#REF!</v>
      </c>
      <c r="CB1004" s="60"/>
      <c r="CC1004" s="67" t="e">
        <f t="shared" ref="CC1004:CN1004" si="3381">((CC950*$G1004*--(AND($BF1004=0,$BG1004=0))+$BF1004+CC950*$BG1004)*--(CC$3&gt;=$BH1004))*(1+$BJ1004*--(CC$3&gt;=$BK1004))*--(IFERROR(MOD(MONTH(CC$3),$BI1004),0)=0)</f>
        <v>#REF!</v>
      </c>
      <c r="CD1004" s="67" t="e">
        <f t="shared" si="3381"/>
        <v>#REF!</v>
      </c>
      <c r="CE1004" s="67" t="e">
        <f t="shared" si="3381"/>
        <v>#REF!</v>
      </c>
      <c r="CF1004" s="67" t="e">
        <f t="shared" si="3381"/>
        <v>#REF!</v>
      </c>
      <c r="CG1004" s="67" t="e">
        <f t="shared" si="3381"/>
        <v>#REF!</v>
      </c>
      <c r="CH1004" s="67" t="e">
        <f t="shared" si="3381"/>
        <v>#REF!</v>
      </c>
      <c r="CI1004" s="67" t="e">
        <f t="shared" si="3381"/>
        <v>#REF!</v>
      </c>
      <c r="CJ1004" s="67" t="e">
        <f t="shared" si="3381"/>
        <v>#REF!</v>
      </c>
      <c r="CK1004" s="67" t="e">
        <f t="shared" si="3381"/>
        <v>#REF!</v>
      </c>
      <c r="CL1004" s="67" t="e">
        <f t="shared" si="3381"/>
        <v>#REF!</v>
      </c>
      <c r="CM1004" s="67" t="e">
        <f t="shared" si="3381"/>
        <v>#REF!</v>
      </c>
      <c r="CN1004" s="67" t="e">
        <f t="shared" si="3381"/>
        <v>#REF!</v>
      </c>
      <c r="CO1004" s="60"/>
      <c r="CP1004" s="87" t="e">
        <f t="shared" ref="CP1004:CP1025" si="3382">SUM(CC1004:CN1004)</f>
        <v>#REF!</v>
      </c>
      <c r="CQ1004" s="62" t="e">
        <f>CP1004/CP950</f>
        <v>#REF!</v>
      </c>
    </row>
    <row r="1005" spans="1:95" ht="10.5" customHeight="1" x14ac:dyDescent="0.25">
      <c r="A1005" s="70" t="str">
        <f t="shared" si="3286"/>
        <v>DespesaTaxas legais</v>
      </c>
      <c r="B1005" s="114" t="s">
        <v>53</v>
      </c>
      <c r="C1005" s="70" t="s">
        <v>289</v>
      </c>
      <c r="D1005" s="60" t="s">
        <v>155</v>
      </c>
      <c r="E1005" s="60" t="e">
        <f>D948</f>
        <v>#REF!</v>
      </c>
      <c r="F1005" s="60"/>
      <c r="G1005" s="62">
        <v>-3.3913645337667141E-4</v>
      </c>
      <c r="H1005" s="60"/>
      <c r="I1005" s="67">
        <v>0</v>
      </c>
      <c r="J1005" s="67">
        <v>0</v>
      </c>
      <c r="K1005" s="67">
        <v>0</v>
      </c>
      <c r="L1005" s="67">
        <v>0</v>
      </c>
      <c r="M1005" s="67">
        <v>0</v>
      </c>
      <c r="N1005" s="67">
        <v>0</v>
      </c>
      <c r="O1005" s="67">
        <v>0</v>
      </c>
      <c r="P1005" s="67">
        <v>0</v>
      </c>
      <c r="Q1005" s="67">
        <v>0</v>
      </c>
      <c r="R1005" s="67">
        <v>0</v>
      </c>
      <c r="S1005" s="67">
        <v>0</v>
      </c>
      <c r="T1005" s="67">
        <v>0</v>
      </c>
      <c r="U1005" s="60"/>
      <c r="V1005" s="87">
        <f t="shared" si="3373"/>
        <v>0</v>
      </c>
      <c r="W1005" s="62" t="e">
        <f>V1005/V950</f>
        <v>#REF!</v>
      </c>
      <c r="X1005" s="60"/>
      <c r="Y1005" s="67">
        <v>0</v>
      </c>
      <c r="Z1005" s="67">
        <v>0</v>
      </c>
      <c r="AA1005" s="67">
        <v>0</v>
      </c>
      <c r="AB1005" s="67">
        <v>0</v>
      </c>
      <c r="AC1005" s="67">
        <v>0</v>
      </c>
      <c r="AD1005" s="67">
        <v>0</v>
      </c>
      <c r="AE1005" s="67" t="e">
        <f t="shared" ref="AE1005:AJ1005" si="3383">((AE950*$G1005*--(AND($BF1005=0,$BG1005=0))+$BF1005+AE950*$BG1005)*--(AE$3&gt;=$BH1005))*(1+$BJ1005*--(AE$3&gt;=$BK1005))*--(IFERROR(MOD(MONTH(AE$3),$BI1005),0)=0)</f>
        <v>#REF!</v>
      </c>
      <c r="AF1005" s="67" t="e">
        <f t="shared" si="3383"/>
        <v>#REF!</v>
      </c>
      <c r="AG1005" s="67" t="e">
        <f t="shared" si="3383"/>
        <v>#REF!</v>
      </c>
      <c r="AH1005" s="67" t="e">
        <f t="shared" si="3383"/>
        <v>#REF!</v>
      </c>
      <c r="AI1005" s="67" t="e">
        <f t="shared" si="3383"/>
        <v>#REF!</v>
      </c>
      <c r="AJ1005" s="67" t="e">
        <f t="shared" si="3383"/>
        <v>#REF!</v>
      </c>
      <c r="AK1005" s="60"/>
      <c r="AL1005" s="87" t="e">
        <f t="shared" si="3374"/>
        <v>#REF!</v>
      </c>
      <c r="AM1005" s="62" t="e">
        <f>AL1005/AL950</f>
        <v>#REF!</v>
      </c>
      <c r="AN1005" s="60" t="e">
        <f>D948&amp;D1005</f>
        <v>#REF!</v>
      </c>
      <c r="AO1005" s="67" t="e">
        <f t="shared" ref="AO1005:AZ1005" si="3384">((AO950*$G1005*--(AND($BF1005=0,$BG1005=0))+$BF1005+AO950*$BG1005)*--(AO$3&gt;=$BH1005))*(1+$BJ1005*--(AO$3&gt;=$BK1005))*--(IFERROR(MOD(MONTH(AO$3),$BI1005),0)=0)</f>
        <v>#REF!</v>
      </c>
      <c r="AP1005" s="67" t="e">
        <f t="shared" si="3384"/>
        <v>#REF!</v>
      </c>
      <c r="AQ1005" s="67" t="e">
        <f t="shared" si="3384"/>
        <v>#REF!</v>
      </c>
      <c r="AR1005" s="67" t="e">
        <f t="shared" si="3384"/>
        <v>#REF!</v>
      </c>
      <c r="AS1005" s="67" t="e">
        <f t="shared" si="3384"/>
        <v>#REF!</v>
      </c>
      <c r="AT1005" s="67" t="e">
        <f t="shared" si="3384"/>
        <v>#REF!</v>
      </c>
      <c r="AU1005" s="67" t="e">
        <f t="shared" si="3384"/>
        <v>#REF!</v>
      </c>
      <c r="AV1005" s="67" t="e">
        <f t="shared" si="3384"/>
        <v>#REF!</v>
      </c>
      <c r="AW1005" s="67" t="e">
        <f t="shared" si="3384"/>
        <v>#REF!</v>
      </c>
      <c r="AX1005" s="67" t="e">
        <f t="shared" si="3384"/>
        <v>#REF!</v>
      </c>
      <c r="AY1005" s="67" t="e">
        <f t="shared" si="3384"/>
        <v>#REF!</v>
      </c>
      <c r="AZ1005" s="67" t="e">
        <f t="shared" si="3384"/>
        <v>#REF!</v>
      </c>
      <c r="BA1005" s="60"/>
      <c r="BB1005" s="87" t="e">
        <f t="shared" si="3376"/>
        <v>#REF!</v>
      </c>
      <c r="BC1005" s="62" t="e">
        <f>BB1005/BB950</f>
        <v>#REF!</v>
      </c>
      <c r="BD1005" s="60"/>
      <c r="BE1005" s="67" t="str">
        <f t="shared" si="3377"/>
        <v>Abertura filial</v>
      </c>
      <c r="BF1005" s="119">
        <f t="shared" si="3377"/>
        <v>-750</v>
      </c>
      <c r="BG1005" s="120">
        <f t="shared" si="3377"/>
        <v>0</v>
      </c>
      <c r="BH1005" s="121" t="e">
        <f>BH950</f>
        <v>#REF!</v>
      </c>
      <c r="BI1005" s="121">
        <f t="shared" si="3378"/>
        <v>0</v>
      </c>
      <c r="BJ1005" s="120">
        <f t="shared" si="3378"/>
        <v>0</v>
      </c>
      <c r="BK1005" s="121">
        <f t="shared" si="3378"/>
        <v>0</v>
      </c>
      <c r="BL1005" s="60"/>
      <c r="BM1005" s="67" t="e">
        <f t="shared" ref="BM1005:BX1005" si="3385">((BM950*$G1005*--(AND($BF1005=0,$BG1005=0))+$BF1005+BM950*$BG1005)*--(BM$3&gt;=$BH1005))*(1+$BJ1005*--(BM$3&gt;=$BK1005))*--(IFERROR(MOD(MONTH(BM$3),$BI1005),0)=0)</f>
        <v>#REF!</v>
      </c>
      <c r="BN1005" s="67" t="e">
        <f t="shared" si="3385"/>
        <v>#REF!</v>
      </c>
      <c r="BO1005" s="67" t="e">
        <f t="shared" si="3385"/>
        <v>#REF!</v>
      </c>
      <c r="BP1005" s="67" t="e">
        <f t="shared" si="3385"/>
        <v>#REF!</v>
      </c>
      <c r="BQ1005" s="67" t="e">
        <f t="shared" si="3385"/>
        <v>#REF!</v>
      </c>
      <c r="BR1005" s="67" t="e">
        <f t="shared" si="3385"/>
        <v>#REF!</v>
      </c>
      <c r="BS1005" s="67" t="e">
        <f t="shared" si="3385"/>
        <v>#REF!</v>
      </c>
      <c r="BT1005" s="67" t="e">
        <f t="shared" si="3385"/>
        <v>#REF!</v>
      </c>
      <c r="BU1005" s="67" t="e">
        <f t="shared" si="3385"/>
        <v>#REF!</v>
      </c>
      <c r="BV1005" s="67" t="e">
        <f t="shared" si="3385"/>
        <v>#REF!</v>
      </c>
      <c r="BW1005" s="67" t="e">
        <f t="shared" si="3385"/>
        <v>#REF!</v>
      </c>
      <c r="BX1005" s="67" t="e">
        <f t="shared" si="3385"/>
        <v>#REF!</v>
      </c>
      <c r="BY1005" s="60"/>
      <c r="BZ1005" s="87" t="e">
        <f t="shared" si="3380"/>
        <v>#REF!</v>
      </c>
      <c r="CA1005" s="62" t="e">
        <f>BZ1005/BZ950</f>
        <v>#REF!</v>
      </c>
      <c r="CB1005" s="60"/>
      <c r="CC1005" s="67" t="e">
        <f t="shared" ref="CC1005:CN1005" si="3386">((CC950*$G1005*--(AND($BF1005=0,$BG1005=0))+$BF1005+CC950*$BG1005)*--(CC$3&gt;=$BH1005))*(1+$BJ1005*--(CC$3&gt;=$BK1005))*--(IFERROR(MOD(MONTH(CC$3),$BI1005),0)=0)</f>
        <v>#REF!</v>
      </c>
      <c r="CD1005" s="67" t="e">
        <f t="shared" si="3386"/>
        <v>#REF!</v>
      </c>
      <c r="CE1005" s="67" t="e">
        <f t="shared" si="3386"/>
        <v>#REF!</v>
      </c>
      <c r="CF1005" s="67" t="e">
        <f t="shared" si="3386"/>
        <v>#REF!</v>
      </c>
      <c r="CG1005" s="67" t="e">
        <f t="shared" si="3386"/>
        <v>#REF!</v>
      </c>
      <c r="CH1005" s="67" t="e">
        <f t="shared" si="3386"/>
        <v>#REF!</v>
      </c>
      <c r="CI1005" s="67" t="e">
        <f t="shared" si="3386"/>
        <v>#REF!</v>
      </c>
      <c r="CJ1005" s="67" t="e">
        <f t="shared" si="3386"/>
        <v>#REF!</v>
      </c>
      <c r="CK1005" s="67" t="e">
        <f t="shared" si="3386"/>
        <v>#REF!</v>
      </c>
      <c r="CL1005" s="67" t="e">
        <f t="shared" si="3386"/>
        <v>#REF!</v>
      </c>
      <c r="CM1005" s="67" t="e">
        <f t="shared" si="3386"/>
        <v>#REF!</v>
      </c>
      <c r="CN1005" s="67" t="e">
        <f t="shared" si="3386"/>
        <v>#REF!</v>
      </c>
      <c r="CO1005" s="60"/>
      <c r="CP1005" s="87" t="e">
        <f t="shared" si="3382"/>
        <v>#REF!</v>
      </c>
      <c r="CQ1005" s="62" t="e">
        <f>CP1005/CP950</f>
        <v>#REF!</v>
      </c>
    </row>
    <row r="1006" spans="1:95" ht="10.5" customHeight="1" x14ac:dyDescent="0.25">
      <c r="A1006" s="70" t="str">
        <f t="shared" si="3286"/>
        <v>DespesaOutras despesas</v>
      </c>
      <c r="B1006" s="114" t="s">
        <v>53</v>
      </c>
      <c r="C1006" s="70" t="s">
        <v>153</v>
      </c>
      <c r="D1006" s="60" t="s">
        <v>153</v>
      </c>
      <c r="E1006" s="60" t="e">
        <f>D948</f>
        <v>#REF!</v>
      </c>
      <c r="F1006" s="60"/>
      <c r="G1006" s="62">
        <v>-7.4537328892835854E-3</v>
      </c>
      <c r="H1006" s="60"/>
      <c r="I1006" s="67">
        <v>0</v>
      </c>
      <c r="J1006" s="67">
        <v>0</v>
      </c>
      <c r="K1006" s="67">
        <v>0</v>
      </c>
      <c r="L1006" s="67">
        <v>0</v>
      </c>
      <c r="M1006" s="67">
        <v>0</v>
      </c>
      <c r="N1006" s="67">
        <v>0</v>
      </c>
      <c r="O1006" s="67">
        <v>0</v>
      </c>
      <c r="P1006" s="67">
        <v>0</v>
      </c>
      <c r="Q1006" s="67">
        <v>0</v>
      </c>
      <c r="R1006" s="67">
        <v>0</v>
      </c>
      <c r="S1006" s="67">
        <v>0</v>
      </c>
      <c r="T1006" s="67">
        <v>0</v>
      </c>
      <c r="U1006" s="60"/>
      <c r="V1006" s="87">
        <f t="shared" si="3373"/>
        <v>0</v>
      </c>
      <c r="W1006" s="62" t="e">
        <f>V1006/V950</f>
        <v>#REF!</v>
      </c>
      <c r="X1006" s="60"/>
      <c r="Y1006" s="67">
        <v>0</v>
      </c>
      <c r="Z1006" s="67">
        <v>0</v>
      </c>
      <c r="AA1006" s="67">
        <v>0</v>
      </c>
      <c r="AB1006" s="67">
        <v>0</v>
      </c>
      <c r="AC1006" s="67">
        <v>0</v>
      </c>
      <c r="AD1006" s="67">
        <v>0</v>
      </c>
      <c r="AE1006" s="67" t="e">
        <f t="shared" ref="AE1006:AJ1006" si="3387">SUM(AE1007:AE1010)</f>
        <v>#REF!</v>
      </c>
      <c r="AF1006" s="67" t="e">
        <f t="shared" si="3387"/>
        <v>#REF!</v>
      </c>
      <c r="AG1006" s="67" t="e">
        <f t="shared" si="3387"/>
        <v>#REF!</v>
      </c>
      <c r="AH1006" s="67" t="e">
        <f t="shared" si="3387"/>
        <v>#REF!</v>
      </c>
      <c r="AI1006" s="67" t="e">
        <f t="shared" si="3387"/>
        <v>#REF!</v>
      </c>
      <c r="AJ1006" s="67" t="e">
        <f t="shared" si="3387"/>
        <v>#REF!</v>
      </c>
      <c r="AK1006" s="60"/>
      <c r="AL1006" s="87" t="e">
        <f t="shared" si="3374"/>
        <v>#REF!</v>
      </c>
      <c r="AM1006" s="62" t="e">
        <f>AL1006/AL950</f>
        <v>#REF!</v>
      </c>
      <c r="AN1006" s="60" t="e">
        <f>D948&amp;D1006</f>
        <v>#REF!</v>
      </c>
      <c r="AO1006" s="67" t="e">
        <f t="shared" ref="AO1006:AZ1006" si="3388">SUM(AO1007:AO1010)</f>
        <v>#REF!</v>
      </c>
      <c r="AP1006" s="67" t="e">
        <f t="shared" si="3388"/>
        <v>#REF!</v>
      </c>
      <c r="AQ1006" s="67" t="e">
        <f t="shared" si="3388"/>
        <v>#REF!</v>
      </c>
      <c r="AR1006" s="67" t="e">
        <f t="shared" si="3388"/>
        <v>#REF!</v>
      </c>
      <c r="AS1006" s="67" t="e">
        <f t="shared" si="3388"/>
        <v>#REF!</v>
      </c>
      <c r="AT1006" s="67" t="e">
        <f t="shared" si="3388"/>
        <v>#REF!</v>
      </c>
      <c r="AU1006" s="67" t="e">
        <f t="shared" si="3388"/>
        <v>#REF!</v>
      </c>
      <c r="AV1006" s="67" t="e">
        <f t="shared" si="3388"/>
        <v>#REF!</v>
      </c>
      <c r="AW1006" s="67" t="e">
        <f t="shared" si="3388"/>
        <v>#REF!</v>
      </c>
      <c r="AX1006" s="67" t="e">
        <f t="shared" si="3388"/>
        <v>#REF!</v>
      </c>
      <c r="AY1006" s="67" t="e">
        <f t="shared" si="3388"/>
        <v>#REF!</v>
      </c>
      <c r="AZ1006" s="67" t="e">
        <f t="shared" si="3388"/>
        <v>#REF!</v>
      </c>
      <c r="BA1006" s="60"/>
      <c r="BB1006" s="87" t="e">
        <f t="shared" si="3376"/>
        <v>#REF!</v>
      </c>
      <c r="BC1006" s="62" t="e">
        <f>BB1006/BB950</f>
        <v>#REF!</v>
      </c>
      <c r="BD1006" s="60"/>
      <c r="BE1006" s="67">
        <f t="shared" si="3377"/>
        <v>0</v>
      </c>
      <c r="BF1006" s="119">
        <f t="shared" si="3377"/>
        <v>0</v>
      </c>
      <c r="BG1006" s="120">
        <f t="shared" si="3377"/>
        <v>0</v>
      </c>
      <c r="BH1006" s="121" t="e">
        <f>BH950</f>
        <v>#REF!</v>
      </c>
      <c r="BI1006" s="69">
        <f t="shared" si="3378"/>
        <v>0</v>
      </c>
      <c r="BJ1006" s="120">
        <f t="shared" si="3378"/>
        <v>0</v>
      </c>
      <c r="BK1006" s="121">
        <f t="shared" si="3378"/>
        <v>0</v>
      </c>
      <c r="BL1006" s="60"/>
      <c r="BM1006" s="67" t="e">
        <f t="shared" ref="BM1006:BX1006" si="3389">SUM(BM1007:BM1010)</f>
        <v>#REF!</v>
      </c>
      <c r="BN1006" s="67" t="e">
        <f t="shared" si="3389"/>
        <v>#REF!</v>
      </c>
      <c r="BO1006" s="67" t="e">
        <f t="shared" si="3389"/>
        <v>#REF!</v>
      </c>
      <c r="BP1006" s="67" t="e">
        <f t="shared" si="3389"/>
        <v>#REF!</v>
      </c>
      <c r="BQ1006" s="67" t="e">
        <f t="shared" si="3389"/>
        <v>#REF!</v>
      </c>
      <c r="BR1006" s="67" t="e">
        <f t="shared" si="3389"/>
        <v>#REF!</v>
      </c>
      <c r="BS1006" s="67" t="e">
        <f t="shared" si="3389"/>
        <v>#REF!</v>
      </c>
      <c r="BT1006" s="67" t="e">
        <f t="shared" si="3389"/>
        <v>#REF!</v>
      </c>
      <c r="BU1006" s="67" t="e">
        <f t="shared" si="3389"/>
        <v>#REF!</v>
      </c>
      <c r="BV1006" s="67" t="e">
        <f t="shared" si="3389"/>
        <v>#REF!</v>
      </c>
      <c r="BW1006" s="67" t="e">
        <f t="shared" si="3389"/>
        <v>#REF!</v>
      </c>
      <c r="BX1006" s="67" t="e">
        <f t="shared" si="3389"/>
        <v>#REF!</v>
      </c>
      <c r="BY1006" s="60"/>
      <c r="BZ1006" s="87" t="e">
        <f t="shared" si="3380"/>
        <v>#REF!</v>
      </c>
      <c r="CA1006" s="62" t="e">
        <f>BZ1006/BZ950</f>
        <v>#REF!</v>
      </c>
      <c r="CB1006" s="60"/>
      <c r="CC1006" s="67" t="e">
        <f t="shared" ref="CC1006:CN1006" si="3390">SUM(CC1007:CC1010)</f>
        <v>#REF!</v>
      </c>
      <c r="CD1006" s="67" t="e">
        <f t="shared" si="3390"/>
        <v>#REF!</v>
      </c>
      <c r="CE1006" s="67" t="e">
        <f t="shared" si="3390"/>
        <v>#REF!</v>
      </c>
      <c r="CF1006" s="67" t="e">
        <f t="shared" si="3390"/>
        <v>#REF!</v>
      </c>
      <c r="CG1006" s="67" t="e">
        <f t="shared" si="3390"/>
        <v>#REF!</v>
      </c>
      <c r="CH1006" s="67" t="e">
        <f t="shared" si="3390"/>
        <v>#REF!</v>
      </c>
      <c r="CI1006" s="67" t="e">
        <f t="shared" si="3390"/>
        <v>#REF!</v>
      </c>
      <c r="CJ1006" s="67" t="e">
        <f t="shared" si="3390"/>
        <v>#REF!</v>
      </c>
      <c r="CK1006" s="67" t="e">
        <f t="shared" si="3390"/>
        <v>#REF!</v>
      </c>
      <c r="CL1006" s="67" t="e">
        <f t="shared" si="3390"/>
        <v>#REF!</v>
      </c>
      <c r="CM1006" s="67" t="e">
        <f t="shared" si="3390"/>
        <v>#REF!</v>
      </c>
      <c r="CN1006" s="67" t="e">
        <f t="shared" si="3390"/>
        <v>#REF!</v>
      </c>
      <c r="CO1006" s="60"/>
      <c r="CP1006" s="87" t="e">
        <f t="shared" si="3382"/>
        <v>#REF!</v>
      </c>
      <c r="CQ1006" s="62" t="e">
        <f>CP1006/CP950</f>
        <v>#REF!</v>
      </c>
    </row>
    <row r="1007" spans="1:95" ht="10.5" customHeight="1" outlineLevel="2" x14ac:dyDescent="0.25">
      <c r="A1007" s="70" t="str">
        <f t="shared" si="3286"/>
        <v>DespesaUniformes</v>
      </c>
      <c r="B1007" s="114" t="s">
        <v>53</v>
      </c>
      <c r="C1007" s="78" t="s">
        <v>293</v>
      </c>
      <c r="D1007" s="79" t="s">
        <v>290</v>
      </c>
      <c r="E1007" s="79" t="e">
        <f>D948</f>
        <v>#REF!</v>
      </c>
      <c r="F1007" s="79"/>
      <c r="G1007" s="85">
        <v>0</v>
      </c>
      <c r="H1007" s="79"/>
      <c r="I1007" s="94">
        <v>0</v>
      </c>
      <c r="J1007" s="94">
        <v>0</v>
      </c>
      <c r="K1007" s="94">
        <v>0</v>
      </c>
      <c r="L1007" s="94">
        <v>0</v>
      </c>
      <c r="M1007" s="94">
        <v>0</v>
      </c>
      <c r="N1007" s="94">
        <v>0</v>
      </c>
      <c r="O1007" s="94">
        <v>0</v>
      </c>
      <c r="P1007" s="94">
        <v>0</v>
      </c>
      <c r="Q1007" s="94">
        <v>0</v>
      </c>
      <c r="R1007" s="94">
        <v>0</v>
      </c>
      <c r="S1007" s="94">
        <v>0</v>
      </c>
      <c r="T1007" s="94">
        <v>0</v>
      </c>
      <c r="U1007" s="79"/>
      <c r="V1007" s="80">
        <f t="shared" si="3373"/>
        <v>0</v>
      </c>
      <c r="W1007" s="85" t="e">
        <f>V1007/V950</f>
        <v>#REF!</v>
      </c>
      <c r="X1007" s="60"/>
      <c r="Y1007" s="94">
        <v>0</v>
      </c>
      <c r="Z1007" s="94">
        <v>0</v>
      </c>
      <c r="AA1007" s="94">
        <v>0</v>
      </c>
      <c r="AB1007" s="94">
        <v>0</v>
      </c>
      <c r="AC1007" s="94">
        <v>0</v>
      </c>
      <c r="AD1007" s="94">
        <v>0</v>
      </c>
      <c r="AE1007" s="94" t="e">
        <f t="shared" ref="AE1007:AJ1007" si="3391">((AE954*$G1007*--(AND($BF1007=0,$BG1007=0))+$BF1007+AE954*$BG1007)*--(AE$3&gt;=$BH1007))*(1+$BJ1007*--(AE$3&gt;=$BK1007))*--(IFERROR(MOD(MONTH(AE$3),$BI1007),0)=0)</f>
        <v>#REF!</v>
      </c>
      <c r="AF1007" s="94" t="e">
        <f t="shared" si="3391"/>
        <v>#REF!</v>
      </c>
      <c r="AG1007" s="94" t="e">
        <f t="shared" si="3391"/>
        <v>#REF!</v>
      </c>
      <c r="AH1007" s="94" t="e">
        <f t="shared" si="3391"/>
        <v>#REF!</v>
      </c>
      <c r="AI1007" s="94" t="e">
        <f t="shared" si="3391"/>
        <v>#REF!</v>
      </c>
      <c r="AJ1007" s="94" t="e">
        <f t="shared" si="3391"/>
        <v>#REF!</v>
      </c>
      <c r="AK1007" s="79"/>
      <c r="AL1007" s="80" t="e">
        <f t="shared" si="3374"/>
        <v>#REF!</v>
      </c>
      <c r="AM1007" s="85" t="e">
        <f>AL1007/AL950</f>
        <v>#REF!</v>
      </c>
      <c r="AN1007" s="60" t="e">
        <f>D948&amp;D1007</f>
        <v>#REF!</v>
      </c>
      <c r="AO1007" s="94" t="e">
        <f t="shared" ref="AO1007:AZ1007" si="3392">((AO954*$G1007*--(AND($BF1007=0,$BG1007=0))+$BF1007+AO954*$BG1007)*--(AO$3&gt;=$BH1007))*(1+$BJ1007*--(AO$3&gt;=$BK1007))*--(IFERROR(MOD(MONTH(AO$3),$BI1007),0)=0)</f>
        <v>#REF!</v>
      </c>
      <c r="AP1007" s="94" t="e">
        <f t="shared" si="3392"/>
        <v>#REF!</v>
      </c>
      <c r="AQ1007" s="94" t="e">
        <f t="shared" si="3392"/>
        <v>#REF!</v>
      </c>
      <c r="AR1007" s="94" t="e">
        <f t="shared" si="3392"/>
        <v>#REF!</v>
      </c>
      <c r="AS1007" s="94" t="e">
        <f t="shared" si="3392"/>
        <v>#REF!</v>
      </c>
      <c r="AT1007" s="94" t="e">
        <f t="shared" si="3392"/>
        <v>#REF!</v>
      </c>
      <c r="AU1007" s="94" t="e">
        <f t="shared" si="3392"/>
        <v>#REF!</v>
      </c>
      <c r="AV1007" s="94" t="e">
        <f t="shared" si="3392"/>
        <v>#REF!</v>
      </c>
      <c r="AW1007" s="94" t="e">
        <f t="shared" si="3392"/>
        <v>#REF!</v>
      </c>
      <c r="AX1007" s="94" t="e">
        <f t="shared" si="3392"/>
        <v>#REF!</v>
      </c>
      <c r="AY1007" s="94" t="e">
        <f t="shared" si="3392"/>
        <v>#REF!</v>
      </c>
      <c r="AZ1007" s="94" t="e">
        <f t="shared" si="3392"/>
        <v>#REF!</v>
      </c>
      <c r="BA1007" s="79"/>
      <c r="BB1007" s="80" t="e">
        <f t="shared" si="3376"/>
        <v>#REF!</v>
      </c>
      <c r="BC1007" s="85" t="e">
        <f>BB1007/BB950</f>
        <v>#REF!</v>
      </c>
      <c r="BD1007" s="60"/>
      <c r="BE1007" s="94">
        <f t="shared" si="3377"/>
        <v>0</v>
      </c>
      <c r="BF1007" s="115">
        <f t="shared" si="3377"/>
        <v>0</v>
      </c>
      <c r="BG1007" s="112">
        <f t="shared" si="3377"/>
        <v>0</v>
      </c>
      <c r="BH1007" s="111" t="e">
        <f>BH950</f>
        <v>#REF!</v>
      </c>
      <c r="BI1007" s="111">
        <f t="shared" si="3378"/>
        <v>0</v>
      </c>
      <c r="BJ1007" s="112">
        <f t="shared" si="3378"/>
        <v>0</v>
      </c>
      <c r="BK1007" s="111">
        <f t="shared" si="3378"/>
        <v>0</v>
      </c>
      <c r="BL1007" s="60"/>
      <c r="BM1007" s="94" t="e">
        <f t="shared" ref="BM1007:BX1007" si="3393">((BM954*$G1007*--(AND($BF1007=0,$BG1007=0))+$BF1007+BM954*$BG1007)*--(BM$3&gt;=$BH1007))*(1+$BJ1007*--(BM$3&gt;=$BK1007))*--(IFERROR(MOD(MONTH(BM$3),$BI1007),0)=0)</f>
        <v>#REF!</v>
      </c>
      <c r="BN1007" s="94" t="e">
        <f t="shared" si="3393"/>
        <v>#REF!</v>
      </c>
      <c r="BO1007" s="94" t="e">
        <f t="shared" si="3393"/>
        <v>#REF!</v>
      </c>
      <c r="BP1007" s="94" t="e">
        <f t="shared" si="3393"/>
        <v>#REF!</v>
      </c>
      <c r="BQ1007" s="94" t="e">
        <f t="shared" si="3393"/>
        <v>#REF!</v>
      </c>
      <c r="BR1007" s="94" t="e">
        <f t="shared" si="3393"/>
        <v>#REF!</v>
      </c>
      <c r="BS1007" s="94" t="e">
        <f t="shared" si="3393"/>
        <v>#REF!</v>
      </c>
      <c r="BT1007" s="94" t="e">
        <f t="shared" si="3393"/>
        <v>#REF!</v>
      </c>
      <c r="BU1007" s="94" t="e">
        <f t="shared" si="3393"/>
        <v>#REF!</v>
      </c>
      <c r="BV1007" s="94" t="e">
        <f t="shared" si="3393"/>
        <v>#REF!</v>
      </c>
      <c r="BW1007" s="94" t="e">
        <f t="shared" si="3393"/>
        <v>#REF!</v>
      </c>
      <c r="BX1007" s="94" t="e">
        <f t="shared" si="3393"/>
        <v>#REF!</v>
      </c>
      <c r="BY1007" s="79"/>
      <c r="BZ1007" s="80" t="e">
        <f t="shared" si="3380"/>
        <v>#REF!</v>
      </c>
      <c r="CA1007" s="85" t="e">
        <f>BZ1007/BZ950</f>
        <v>#REF!</v>
      </c>
      <c r="CB1007" s="60"/>
      <c r="CC1007" s="94" t="e">
        <f t="shared" ref="CC1007:CN1007" si="3394">((CC954*$G1007*--(AND($BF1007=0,$BG1007=0))+$BF1007+CC954*$BG1007)*--(CC$3&gt;=$BH1007))*(1+$BJ1007*--(CC$3&gt;=$BK1007))*--(IFERROR(MOD(MONTH(CC$3),$BI1007),0)=0)</f>
        <v>#REF!</v>
      </c>
      <c r="CD1007" s="94" t="e">
        <f t="shared" si="3394"/>
        <v>#REF!</v>
      </c>
      <c r="CE1007" s="94" t="e">
        <f t="shared" si="3394"/>
        <v>#REF!</v>
      </c>
      <c r="CF1007" s="94" t="e">
        <f t="shared" si="3394"/>
        <v>#REF!</v>
      </c>
      <c r="CG1007" s="94" t="e">
        <f t="shared" si="3394"/>
        <v>#REF!</v>
      </c>
      <c r="CH1007" s="94" t="e">
        <f t="shared" si="3394"/>
        <v>#REF!</v>
      </c>
      <c r="CI1007" s="94" t="e">
        <f t="shared" si="3394"/>
        <v>#REF!</v>
      </c>
      <c r="CJ1007" s="94" t="e">
        <f t="shared" si="3394"/>
        <v>#REF!</v>
      </c>
      <c r="CK1007" s="94" t="e">
        <f t="shared" si="3394"/>
        <v>#REF!</v>
      </c>
      <c r="CL1007" s="94" t="e">
        <f t="shared" si="3394"/>
        <v>#REF!</v>
      </c>
      <c r="CM1007" s="94" t="e">
        <f t="shared" si="3394"/>
        <v>#REF!</v>
      </c>
      <c r="CN1007" s="94" t="e">
        <f t="shared" si="3394"/>
        <v>#REF!</v>
      </c>
      <c r="CO1007" s="79"/>
      <c r="CP1007" s="80" t="e">
        <f t="shared" si="3382"/>
        <v>#REF!</v>
      </c>
      <c r="CQ1007" s="85" t="e">
        <f>CP1007/CP950</f>
        <v>#REF!</v>
      </c>
    </row>
    <row r="1008" spans="1:95" ht="10.5" customHeight="1" outlineLevel="2" x14ac:dyDescent="0.25">
      <c r="A1008" s="70" t="str">
        <f t="shared" si="3286"/>
        <v>DespesaLocação equipamentos</v>
      </c>
      <c r="B1008" s="114" t="s">
        <v>53</v>
      </c>
      <c r="C1008" s="78" t="s">
        <v>292</v>
      </c>
      <c r="D1008" s="79" t="s">
        <v>156</v>
      </c>
      <c r="E1008" s="79" t="e">
        <f>D948</f>
        <v>#REF!</v>
      </c>
      <c r="F1008" s="79"/>
      <c r="G1008" s="85">
        <v>0</v>
      </c>
      <c r="H1008" s="79"/>
      <c r="I1008" s="94">
        <v>0</v>
      </c>
      <c r="J1008" s="94">
        <v>0</v>
      </c>
      <c r="K1008" s="94">
        <v>0</v>
      </c>
      <c r="L1008" s="94">
        <v>0</v>
      </c>
      <c r="M1008" s="94">
        <v>0</v>
      </c>
      <c r="N1008" s="94">
        <v>0</v>
      </c>
      <c r="O1008" s="94">
        <v>0</v>
      </c>
      <c r="P1008" s="94">
        <v>0</v>
      </c>
      <c r="Q1008" s="94">
        <v>0</v>
      </c>
      <c r="R1008" s="94">
        <v>0</v>
      </c>
      <c r="S1008" s="94">
        <v>0</v>
      </c>
      <c r="T1008" s="94">
        <v>0</v>
      </c>
      <c r="U1008" s="79"/>
      <c r="V1008" s="80">
        <f t="shared" si="3373"/>
        <v>0</v>
      </c>
      <c r="W1008" s="85" t="e">
        <f>V1008/V950</f>
        <v>#REF!</v>
      </c>
      <c r="X1008" s="60"/>
      <c r="Y1008" s="94">
        <v>0</v>
      </c>
      <c r="Z1008" s="94">
        <v>0</v>
      </c>
      <c r="AA1008" s="94">
        <v>0</v>
      </c>
      <c r="AB1008" s="94">
        <v>0</v>
      </c>
      <c r="AC1008" s="94">
        <v>0</v>
      </c>
      <c r="AD1008" s="94">
        <v>0</v>
      </c>
      <c r="AE1008" s="94" t="e">
        <f t="shared" ref="AE1008:AJ1008" si="3395">((AE950*$G1008*--(AND($BF1008=0,$BG1008=0))+$BF1008+AE950*$BG1008)*--(AE$3&gt;=$BH1008))*(1+$BJ1008*--(AE$3&gt;=$BK1008))*--(IFERROR(MOD(MONTH(AE$3),$BI1008),0)=0)</f>
        <v>#REF!</v>
      </c>
      <c r="AF1008" s="94" t="e">
        <f t="shared" si="3395"/>
        <v>#REF!</v>
      </c>
      <c r="AG1008" s="94" t="e">
        <f t="shared" si="3395"/>
        <v>#REF!</v>
      </c>
      <c r="AH1008" s="94" t="e">
        <f t="shared" si="3395"/>
        <v>#REF!</v>
      </c>
      <c r="AI1008" s="94" t="e">
        <f t="shared" si="3395"/>
        <v>#REF!</v>
      </c>
      <c r="AJ1008" s="94" t="e">
        <f t="shared" si="3395"/>
        <v>#REF!</v>
      </c>
      <c r="AK1008" s="79"/>
      <c r="AL1008" s="80" t="e">
        <f t="shared" si="3374"/>
        <v>#REF!</v>
      </c>
      <c r="AM1008" s="85" t="e">
        <f>AL1008/AL950</f>
        <v>#REF!</v>
      </c>
      <c r="AN1008" s="60" t="e">
        <f>D948&amp;D1008</f>
        <v>#REF!</v>
      </c>
      <c r="AO1008" s="94" t="e">
        <f t="shared" ref="AO1008:AZ1008" si="3396">((AO950*$G1008*--(AND($BF1008=0,$BG1008=0))+$BF1008+AO950*$BG1008)*--(AO$3&gt;=$BH1008))*(1+$BJ1008*--(AO$3&gt;=$BK1008))*--(IFERROR(MOD(MONTH(AO$3),$BI1008),0)=0)</f>
        <v>#REF!</v>
      </c>
      <c r="AP1008" s="94" t="e">
        <f t="shared" si="3396"/>
        <v>#REF!</v>
      </c>
      <c r="AQ1008" s="94" t="e">
        <f t="shared" si="3396"/>
        <v>#REF!</v>
      </c>
      <c r="AR1008" s="94" t="e">
        <f t="shared" si="3396"/>
        <v>#REF!</v>
      </c>
      <c r="AS1008" s="94" t="e">
        <f t="shared" si="3396"/>
        <v>#REF!</v>
      </c>
      <c r="AT1008" s="94" t="e">
        <f t="shared" si="3396"/>
        <v>#REF!</v>
      </c>
      <c r="AU1008" s="94" t="e">
        <f t="shared" si="3396"/>
        <v>#REF!</v>
      </c>
      <c r="AV1008" s="94" t="e">
        <f t="shared" si="3396"/>
        <v>#REF!</v>
      </c>
      <c r="AW1008" s="94" t="e">
        <f t="shared" si="3396"/>
        <v>#REF!</v>
      </c>
      <c r="AX1008" s="94" t="e">
        <f t="shared" si="3396"/>
        <v>#REF!</v>
      </c>
      <c r="AY1008" s="94" t="e">
        <f t="shared" si="3396"/>
        <v>#REF!</v>
      </c>
      <c r="AZ1008" s="94" t="e">
        <f t="shared" si="3396"/>
        <v>#REF!</v>
      </c>
      <c r="BA1008" s="79"/>
      <c r="BB1008" s="80" t="e">
        <f t="shared" si="3376"/>
        <v>#REF!</v>
      </c>
      <c r="BC1008" s="85" t="e">
        <f>BB1008/BB950</f>
        <v>#REF!</v>
      </c>
      <c r="BD1008" s="60"/>
      <c r="BE1008" s="94">
        <f t="shared" si="3377"/>
        <v>0</v>
      </c>
      <c r="BF1008" s="115">
        <f t="shared" si="3377"/>
        <v>0</v>
      </c>
      <c r="BG1008" s="112">
        <f t="shared" si="3377"/>
        <v>0</v>
      </c>
      <c r="BH1008" s="111" t="e">
        <f>BH950</f>
        <v>#REF!</v>
      </c>
      <c r="BI1008" s="111">
        <f t="shared" si="3378"/>
        <v>0</v>
      </c>
      <c r="BJ1008" s="112">
        <f t="shared" si="3378"/>
        <v>0</v>
      </c>
      <c r="BK1008" s="111">
        <f t="shared" si="3378"/>
        <v>0</v>
      </c>
      <c r="BL1008" s="60"/>
      <c r="BM1008" s="94" t="e">
        <f t="shared" ref="BM1008:BX1008" si="3397">((BM950*$G1008*--(AND($BF1008=0,$BG1008=0))+$BF1008+BM950*$BG1008)*--(BM$3&gt;=$BH1008))*(1+$BJ1008*--(BM$3&gt;=$BK1008))*--(IFERROR(MOD(MONTH(BM$3),$BI1008),0)=0)</f>
        <v>#REF!</v>
      </c>
      <c r="BN1008" s="94" t="e">
        <f t="shared" si="3397"/>
        <v>#REF!</v>
      </c>
      <c r="BO1008" s="94" t="e">
        <f t="shared" si="3397"/>
        <v>#REF!</v>
      </c>
      <c r="BP1008" s="94" t="e">
        <f t="shared" si="3397"/>
        <v>#REF!</v>
      </c>
      <c r="BQ1008" s="94" t="e">
        <f t="shared" si="3397"/>
        <v>#REF!</v>
      </c>
      <c r="BR1008" s="94" t="e">
        <f t="shared" si="3397"/>
        <v>#REF!</v>
      </c>
      <c r="BS1008" s="94" t="e">
        <f t="shared" si="3397"/>
        <v>#REF!</v>
      </c>
      <c r="BT1008" s="94" t="e">
        <f t="shared" si="3397"/>
        <v>#REF!</v>
      </c>
      <c r="BU1008" s="94" t="e">
        <f t="shared" si="3397"/>
        <v>#REF!</v>
      </c>
      <c r="BV1008" s="94" t="e">
        <f t="shared" si="3397"/>
        <v>#REF!</v>
      </c>
      <c r="BW1008" s="94" t="e">
        <f t="shared" si="3397"/>
        <v>#REF!</v>
      </c>
      <c r="BX1008" s="94" t="e">
        <f t="shared" si="3397"/>
        <v>#REF!</v>
      </c>
      <c r="BY1008" s="79"/>
      <c r="BZ1008" s="80" t="e">
        <f t="shared" si="3380"/>
        <v>#REF!</v>
      </c>
      <c r="CA1008" s="85" t="e">
        <f>BZ1008/BZ950</f>
        <v>#REF!</v>
      </c>
      <c r="CB1008" s="60"/>
      <c r="CC1008" s="94" t="e">
        <f t="shared" ref="CC1008:CN1008" si="3398">((CC950*$G1008*--(AND($BF1008=0,$BG1008=0))+$BF1008+CC950*$BG1008)*--(CC$3&gt;=$BH1008))*(1+$BJ1008*--(CC$3&gt;=$BK1008))*--(IFERROR(MOD(MONTH(CC$3),$BI1008),0)=0)</f>
        <v>#REF!</v>
      </c>
      <c r="CD1008" s="94" t="e">
        <f t="shared" si="3398"/>
        <v>#REF!</v>
      </c>
      <c r="CE1008" s="94" t="e">
        <f t="shared" si="3398"/>
        <v>#REF!</v>
      </c>
      <c r="CF1008" s="94" t="e">
        <f t="shared" si="3398"/>
        <v>#REF!</v>
      </c>
      <c r="CG1008" s="94" t="e">
        <f t="shared" si="3398"/>
        <v>#REF!</v>
      </c>
      <c r="CH1008" s="94" t="e">
        <f t="shared" si="3398"/>
        <v>#REF!</v>
      </c>
      <c r="CI1008" s="94" t="e">
        <f t="shared" si="3398"/>
        <v>#REF!</v>
      </c>
      <c r="CJ1008" s="94" t="e">
        <f t="shared" si="3398"/>
        <v>#REF!</v>
      </c>
      <c r="CK1008" s="94" t="e">
        <f t="shared" si="3398"/>
        <v>#REF!</v>
      </c>
      <c r="CL1008" s="94" t="e">
        <f t="shared" si="3398"/>
        <v>#REF!</v>
      </c>
      <c r="CM1008" s="94" t="e">
        <f t="shared" si="3398"/>
        <v>#REF!</v>
      </c>
      <c r="CN1008" s="94" t="e">
        <f t="shared" si="3398"/>
        <v>#REF!</v>
      </c>
      <c r="CO1008" s="79"/>
      <c r="CP1008" s="80" t="e">
        <f t="shared" si="3382"/>
        <v>#REF!</v>
      </c>
      <c r="CQ1008" s="85" t="e">
        <f>CP1008/CP950</f>
        <v>#REF!</v>
      </c>
    </row>
    <row r="1009" spans="1:95" ht="10.5" customHeight="1" outlineLevel="2" x14ac:dyDescent="0.25">
      <c r="A1009" s="70" t="str">
        <f t="shared" si="3286"/>
        <v>DespesaServiços de entrega</v>
      </c>
      <c r="B1009" s="114" t="s">
        <v>53</v>
      </c>
      <c r="C1009" s="78" t="s">
        <v>293</v>
      </c>
      <c r="D1009" s="86" t="s">
        <v>159</v>
      </c>
      <c r="E1009" s="79" t="e">
        <f>D948</f>
        <v>#REF!</v>
      </c>
      <c r="F1009" s="79"/>
      <c r="G1009" s="85">
        <v>-7.4537328892835854E-3</v>
      </c>
      <c r="H1009" s="79"/>
      <c r="I1009" s="94">
        <v>0</v>
      </c>
      <c r="J1009" s="94">
        <v>0</v>
      </c>
      <c r="K1009" s="94">
        <v>0</v>
      </c>
      <c r="L1009" s="94">
        <v>0</v>
      </c>
      <c r="M1009" s="94">
        <v>0</v>
      </c>
      <c r="N1009" s="94">
        <v>0</v>
      </c>
      <c r="O1009" s="94">
        <v>0</v>
      </c>
      <c r="P1009" s="94">
        <v>0</v>
      </c>
      <c r="Q1009" s="94">
        <v>0</v>
      </c>
      <c r="R1009" s="94">
        <v>0</v>
      </c>
      <c r="S1009" s="94">
        <v>0</v>
      </c>
      <c r="T1009" s="94">
        <v>0</v>
      </c>
      <c r="U1009" s="79"/>
      <c r="V1009" s="80">
        <f t="shared" si="3373"/>
        <v>0</v>
      </c>
      <c r="W1009" s="85" t="e">
        <f>V1009/V950</f>
        <v>#REF!</v>
      </c>
      <c r="X1009" s="60"/>
      <c r="Y1009" s="94">
        <v>0</v>
      </c>
      <c r="Z1009" s="94">
        <v>0</v>
      </c>
      <c r="AA1009" s="94">
        <v>0</v>
      </c>
      <c r="AB1009" s="94">
        <v>0</v>
      </c>
      <c r="AC1009" s="94">
        <v>0</v>
      </c>
      <c r="AD1009" s="94">
        <v>0</v>
      </c>
      <c r="AE1009" s="94" t="e">
        <f t="shared" ref="AE1009:AJ1010" si="3399">((AE955*$G1009*--(AND($BF1009=0,$BG1009=0))+$BF1009+AE955*$BG1009)*--(AE$3&gt;=$BH1009))*(1+$BJ1009*--(AE$3&gt;=$BK1009))*--(IFERROR(MOD(MONTH(AE$3),$BI1009),0)=0)</f>
        <v>#REF!</v>
      </c>
      <c r="AF1009" s="94" t="e">
        <f t="shared" si="3399"/>
        <v>#REF!</v>
      </c>
      <c r="AG1009" s="94" t="e">
        <f t="shared" si="3399"/>
        <v>#REF!</v>
      </c>
      <c r="AH1009" s="94" t="e">
        <f t="shared" si="3399"/>
        <v>#REF!</v>
      </c>
      <c r="AI1009" s="94" t="e">
        <f t="shared" si="3399"/>
        <v>#REF!</v>
      </c>
      <c r="AJ1009" s="94" t="e">
        <f t="shared" si="3399"/>
        <v>#REF!</v>
      </c>
      <c r="AK1009" s="79"/>
      <c r="AL1009" s="80" t="e">
        <f t="shared" si="3374"/>
        <v>#REF!</v>
      </c>
      <c r="AM1009" s="85" t="e">
        <f>AL1009/AL950</f>
        <v>#REF!</v>
      </c>
      <c r="AN1009" s="60" t="e">
        <f>D948&amp;D1009</f>
        <v>#REF!</v>
      </c>
      <c r="AO1009" s="94" t="e">
        <f t="shared" ref="AO1009:AZ1009" si="3400">((AO955*$G1009*--(AND($BF1009=0,$BG1009=0))+$BF1009+AO955*$BG1009)*--(AO$3&gt;=$BH1009))*(1+$BJ1009*--(AO$3&gt;=$BK1009))*--(IFERROR(MOD(MONTH(AO$3),$BI1009),0)=0)</f>
        <v>#REF!</v>
      </c>
      <c r="AP1009" s="94" t="e">
        <f t="shared" si="3400"/>
        <v>#REF!</v>
      </c>
      <c r="AQ1009" s="94" t="e">
        <f t="shared" si="3400"/>
        <v>#REF!</v>
      </c>
      <c r="AR1009" s="94" t="e">
        <f t="shared" si="3400"/>
        <v>#REF!</v>
      </c>
      <c r="AS1009" s="94" t="e">
        <f t="shared" si="3400"/>
        <v>#REF!</v>
      </c>
      <c r="AT1009" s="94" t="e">
        <f t="shared" si="3400"/>
        <v>#REF!</v>
      </c>
      <c r="AU1009" s="94" t="e">
        <f t="shared" si="3400"/>
        <v>#REF!</v>
      </c>
      <c r="AV1009" s="94" t="e">
        <f t="shared" si="3400"/>
        <v>#REF!</v>
      </c>
      <c r="AW1009" s="94" t="e">
        <f t="shared" si="3400"/>
        <v>#REF!</v>
      </c>
      <c r="AX1009" s="94" t="e">
        <f t="shared" si="3400"/>
        <v>#REF!</v>
      </c>
      <c r="AY1009" s="94" t="e">
        <f t="shared" si="3400"/>
        <v>#REF!</v>
      </c>
      <c r="AZ1009" s="94" t="e">
        <f t="shared" si="3400"/>
        <v>#REF!</v>
      </c>
      <c r="BA1009" s="79"/>
      <c r="BB1009" s="80" t="e">
        <f t="shared" si="3376"/>
        <v>#REF!</v>
      </c>
      <c r="BC1009" s="85" t="e">
        <f>BB1009/BB950</f>
        <v>#REF!</v>
      </c>
      <c r="BD1009" s="60"/>
      <c r="BE1009" s="94">
        <f t="shared" si="3377"/>
        <v>0</v>
      </c>
      <c r="BF1009" s="115">
        <f t="shared" si="3377"/>
        <v>-250</v>
      </c>
      <c r="BG1009" s="112">
        <f t="shared" si="3377"/>
        <v>0</v>
      </c>
      <c r="BH1009" s="111" t="e">
        <f>BH950</f>
        <v>#REF!</v>
      </c>
      <c r="BI1009" s="111">
        <f t="shared" si="3378"/>
        <v>0</v>
      </c>
      <c r="BJ1009" s="112">
        <f t="shared" si="3378"/>
        <v>0</v>
      </c>
      <c r="BK1009" s="111">
        <f t="shared" si="3378"/>
        <v>0</v>
      </c>
      <c r="BL1009" s="60"/>
      <c r="BM1009" s="94" t="e">
        <f t="shared" ref="BM1009:BX1009" si="3401">((BM955*$G1009*--(AND($BF1009=0,$BG1009=0))+$BF1009+BM955*$BG1009)*--(BM$3&gt;=$BH1009))*(1+$BJ1009*--(BM$3&gt;=$BK1009))*--(IFERROR(MOD(MONTH(BM$3),$BI1009),0)=0)</f>
        <v>#REF!</v>
      </c>
      <c r="BN1009" s="94" t="e">
        <f t="shared" si="3401"/>
        <v>#REF!</v>
      </c>
      <c r="BO1009" s="94" t="e">
        <f t="shared" si="3401"/>
        <v>#REF!</v>
      </c>
      <c r="BP1009" s="94" t="e">
        <f t="shared" si="3401"/>
        <v>#REF!</v>
      </c>
      <c r="BQ1009" s="94" t="e">
        <f t="shared" si="3401"/>
        <v>#REF!</v>
      </c>
      <c r="BR1009" s="94" t="e">
        <f t="shared" si="3401"/>
        <v>#REF!</v>
      </c>
      <c r="BS1009" s="94" t="e">
        <f t="shared" si="3401"/>
        <v>#REF!</v>
      </c>
      <c r="BT1009" s="94" t="e">
        <f t="shared" si="3401"/>
        <v>#REF!</v>
      </c>
      <c r="BU1009" s="94" t="e">
        <f t="shared" si="3401"/>
        <v>#REF!</v>
      </c>
      <c r="BV1009" s="94" t="e">
        <f t="shared" si="3401"/>
        <v>#REF!</v>
      </c>
      <c r="BW1009" s="94" t="e">
        <f t="shared" si="3401"/>
        <v>#REF!</v>
      </c>
      <c r="BX1009" s="94" t="e">
        <f t="shared" si="3401"/>
        <v>#REF!</v>
      </c>
      <c r="BY1009" s="79"/>
      <c r="BZ1009" s="80" t="e">
        <f t="shared" si="3380"/>
        <v>#REF!</v>
      </c>
      <c r="CA1009" s="85" t="e">
        <f>BZ1009/BZ950</f>
        <v>#REF!</v>
      </c>
      <c r="CB1009" s="60"/>
      <c r="CC1009" s="94" t="e">
        <f t="shared" ref="CC1009:CN1009" si="3402">((CC955*$G1009*--(AND($BF1009=0,$BG1009=0))+$BF1009+CC955*$BG1009)*--(CC$3&gt;=$BH1009))*(1+$BJ1009*--(CC$3&gt;=$BK1009))*--(IFERROR(MOD(MONTH(CC$3),$BI1009),0)=0)</f>
        <v>#REF!</v>
      </c>
      <c r="CD1009" s="94" t="e">
        <f t="shared" si="3402"/>
        <v>#REF!</v>
      </c>
      <c r="CE1009" s="94" t="e">
        <f t="shared" si="3402"/>
        <v>#REF!</v>
      </c>
      <c r="CF1009" s="94" t="e">
        <f t="shared" si="3402"/>
        <v>#REF!</v>
      </c>
      <c r="CG1009" s="94" t="e">
        <f t="shared" si="3402"/>
        <v>#REF!</v>
      </c>
      <c r="CH1009" s="94" t="e">
        <f t="shared" si="3402"/>
        <v>#REF!</v>
      </c>
      <c r="CI1009" s="94" t="e">
        <f t="shared" si="3402"/>
        <v>#REF!</v>
      </c>
      <c r="CJ1009" s="94" t="e">
        <f t="shared" si="3402"/>
        <v>#REF!</v>
      </c>
      <c r="CK1009" s="94" t="e">
        <f t="shared" si="3402"/>
        <v>#REF!</v>
      </c>
      <c r="CL1009" s="94" t="e">
        <f t="shared" si="3402"/>
        <v>#REF!</v>
      </c>
      <c r="CM1009" s="94" t="e">
        <f t="shared" si="3402"/>
        <v>#REF!</v>
      </c>
      <c r="CN1009" s="94" t="e">
        <f t="shared" si="3402"/>
        <v>#REF!</v>
      </c>
      <c r="CO1009" s="79"/>
      <c r="CP1009" s="80" t="e">
        <f t="shared" si="3382"/>
        <v>#REF!</v>
      </c>
      <c r="CQ1009" s="85" t="e">
        <f>CP1009/CP950</f>
        <v>#REF!</v>
      </c>
    </row>
    <row r="1010" spans="1:95" ht="10.5" customHeight="1" outlineLevel="2" x14ac:dyDescent="0.25">
      <c r="A1010" s="70" t="str">
        <f t="shared" si="3286"/>
        <v>DespesaPresentes</v>
      </c>
      <c r="B1010" s="114" t="s">
        <v>53</v>
      </c>
      <c r="C1010" s="78" t="s">
        <v>293</v>
      </c>
      <c r="D1010" s="86" t="s">
        <v>160</v>
      </c>
      <c r="E1010" s="79" t="e">
        <f>D948</f>
        <v>#REF!</v>
      </c>
      <c r="F1010" s="79"/>
      <c r="G1010" s="85">
        <v>0</v>
      </c>
      <c r="H1010" s="79"/>
      <c r="I1010" s="94">
        <v>0</v>
      </c>
      <c r="J1010" s="94">
        <v>0</v>
      </c>
      <c r="K1010" s="94">
        <v>0</v>
      </c>
      <c r="L1010" s="94">
        <v>0</v>
      </c>
      <c r="M1010" s="94">
        <v>0</v>
      </c>
      <c r="N1010" s="94">
        <v>0</v>
      </c>
      <c r="O1010" s="94">
        <v>0</v>
      </c>
      <c r="P1010" s="94">
        <v>0</v>
      </c>
      <c r="Q1010" s="94">
        <v>0</v>
      </c>
      <c r="R1010" s="94">
        <v>0</v>
      </c>
      <c r="S1010" s="94">
        <v>0</v>
      </c>
      <c r="T1010" s="94">
        <v>0</v>
      </c>
      <c r="U1010" s="79"/>
      <c r="V1010" s="80">
        <f t="shared" si="3373"/>
        <v>0</v>
      </c>
      <c r="W1010" s="85" t="e">
        <f>V1010/V950</f>
        <v>#REF!</v>
      </c>
      <c r="X1010" s="60"/>
      <c r="Y1010" s="94">
        <v>0</v>
      </c>
      <c r="Z1010" s="94">
        <v>0</v>
      </c>
      <c r="AA1010" s="94">
        <v>0</v>
      </c>
      <c r="AB1010" s="94">
        <v>0</v>
      </c>
      <c r="AC1010" s="94">
        <v>0</v>
      </c>
      <c r="AD1010" s="94">
        <v>0</v>
      </c>
      <c r="AE1010" s="94" t="e">
        <f t="shared" si="3399"/>
        <v>#REF!</v>
      </c>
      <c r="AF1010" s="94" t="e">
        <f t="shared" si="3399"/>
        <v>#REF!</v>
      </c>
      <c r="AG1010" s="94" t="e">
        <f t="shared" si="3399"/>
        <v>#REF!</v>
      </c>
      <c r="AH1010" s="94" t="e">
        <f t="shared" si="3399"/>
        <v>#REF!</v>
      </c>
      <c r="AI1010" s="94" t="e">
        <f t="shared" si="3399"/>
        <v>#REF!</v>
      </c>
      <c r="AJ1010" s="94" t="e">
        <f t="shared" si="3399"/>
        <v>#REF!</v>
      </c>
      <c r="AK1010" s="79"/>
      <c r="AL1010" s="80" t="e">
        <f t="shared" si="3374"/>
        <v>#REF!</v>
      </c>
      <c r="AM1010" s="85" t="e">
        <f>AL1010/AL950</f>
        <v>#REF!</v>
      </c>
      <c r="AN1010" s="60" t="e">
        <f>D948&amp;D1010</f>
        <v>#REF!</v>
      </c>
      <c r="AO1010" s="94" t="e">
        <f t="shared" ref="AO1010:AZ1010" si="3403">((AO956*$G1010*--(AND($BF1010=0,$BG1010=0))+$BF1010+AO956*$BG1010)*--(AO$3&gt;=$BH1010))*(1+$BJ1010*--(AO$3&gt;=$BK1010))*--(IFERROR(MOD(MONTH(AO$3),$BI1010),0)=0)</f>
        <v>#REF!</v>
      </c>
      <c r="AP1010" s="94" t="e">
        <f t="shared" si="3403"/>
        <v>#REF!</v>
      </c>
      <c r="AQ1010" s="94" t="e">
        <f t="shared" si="3403"/>
        <v>#REF!</v>
      </c>
      <c r="AR1010" s="94" t="e">
        <f t="shared" si="3403"/>
        <v>#REF!</v>
      </c>
      <c r="AS1010" s="94" t="e">
        <f t="shared" si="3403"/>
        <v>#REF!</v>
      </c>
      <c r="AT1010" s="94" t="e">
        <f t="shared" si="3403"/>
        <v>#REF!</v>
      </c>
      <c r="AU1010" s="94" t="e">
        <f t="shared" si="3403"/>
        <v>#REF!</v>
      </c>
      <c r="AV1010" s="94" t="e">
        <f t="shared" si="3403"/>
        <v>#REF!</v>
      </c>
      <c r="AW1010" s="94" t="e">
        <f t="shared" si="3403"/>
        <v>#REF!</v>
      </c>
      <c r="AX1010" s="94" t="e">
        <f t="shared" si="3403"/>
        <v>#REF!</v>
      </c>
      <c r="AY1010" s="94" t="e">
        <f t="shared" si="3403"/>
        <v>#REF!</v>
      </c>
      <c r="AZ1010" s="94" t="e">
        <f t="shared" si="3403"/>
        <v>#REF!</v>
      </c>
      <c r="BA1010" s="79"/>
      <c r="BB1010" s="80" t="e">
        <f t="shared" si="3376"/>
        <v>#REF!</v>
      </c>
      <c r="BC1010" s="85" t="e">
        <f>BB1010/BB950</f>
        <v>#REF!</v>
      </c>
      <c r="BD1010" s="60"/>
      <c r="BE1010" s="94">
        <f t="shared" si="3377"/>
        <v>0</v>
      </c>
      <c r="BF1010" s="115">
        <f t="shared" si="3377"/>
        <v>0</v>
      </c>
      <c r="BG1010" s="112">
        <f t="shared" si="3377"/>
        <v>0</v>
      </c>
      <c r="BH1010" s="111" t="e">
        <f>BH950</f>
        <v>#REF!</v>
      </c>
      <c r="BI1010" s="113">
        <f t="shared" si="3378"/>
        <v>0</v>
      </c>
      <c r="BJ1010" s="112">
        <f t="shared" si="3378"/>
        <v>0</v>
      </c>
      <c r="BK1010" s="111">
        <f t="shared" si="3378"/>
        <v>0</v>
      </c>
      <c r="BL1010" s="60"/>
      <c r="BM1010" s="94" t="e">
        <f t="shared" ref="BM1010:BX1010" si="3404">((BM956*$G1010*--(AND($BF1010=0,$BG1010=0))+$BF1010+BM956*$BG1010)*--(BM$3&gt;=$BH1010))*(1+$BJ1010*--(BM$3&gt;=$BK1010))*--(IFERROR(MOD(MONTH(BM$3),$BI1010),0)=0)</f>
        <v>#REF!</v>
      </c>
      <c r="BN1010" s="94" t="e">
        <f t="shared" si="3404"/>
        <v>#REF!</v>
      </c>
      <c r="BO1010" s="94" t="e">
        <f t="shared" si="3404"/>
        <v>#REF!</v>
      </c>
      <c r="BP1010" s="94" t="e">
        <f t="shared" si="3404"/>
        <v>#REF!</v>
      </c>
      <c r="BQ1010" s="94" t="e">
        <f t="shared" si="3404"/>
        <v>#REF!</v>
      </c>
      <c r="BR1010" s="94" t="e">
        <f t="shared" si="3404"/>
        <v>#REF!</v>
      </c>
      <c r="BS1010" s="94" t="e">
        <f t="shared" si="3404"/>
        <v>#REF!</v>
      </c>
      <c r="BT1010" s="94" t="e">
        <f t="shared" si="3404"/>
        <v>#REF!</v>
      </c>
      <c r="BU1010" s="94" t="e">
        <f t="shared" si="3404"/>
        <v>#REF!</v>
      </c>
      <c r="BV1010" s="94" t="e">
        <f t="shared" si="3404"/>
        <v>#REF!</v>
      </c>
      <c r="BW1010" s="94" t="e">
        <f t="shared" si="3404"/>
        <v>#REF!</v>
      </c>
      <c r="BX1010" s="94" t="e">
        <f t="shared" si="3404"/>
        <v>#REF!</v>
      </c>
      <c r="BY1010" s="79"/>
      <c r="BZ1010" s="80" t="e">
        <f t="shared" si="3380"/>
        <v>#REF!</v>
      </c>
      <c r="CA1010" s="85" t="e">
        <f>BZ1010/BZ950</f>
        <v>#REF!</v>
      </c>
      <c r="CB1010" s="60"/>
      <c r="CC1010" s="94" t="e">
        <f t="shared" ref="CC1010:CN1010" si="3405">((CC956*$G1010*--(AND($BF1010=0,$BG1010=0))+$BF1010+CC956*$BG1010)*--(CC$3&gt;=$BH1010))*(1+$BJ1010*--(CC$3&gt;=$BK1010))*--(IFERROR(MOD(MONTH(CC$3),$BI1010),0)=0)</f>
        <v>#REF!</v>
      </c>
      <c r="CD1010" s="94" t="e">
        <f t="shared" si="3405"/>
        <v>#REF!</v>
      </c>
      <c r="CE1010" s="94" t="e">
        <f t="shared" si="3405"/>
        <v>#REF!</v>
      </c>
      <c r="CF1010" s="94" t="e">
        <f t="shared" si="3405"/>
        <v>#REF!</v>
      </c>
      <c r="CG1010" s="94" t="e">
        <f t="shared" si="3405"/>
        <v>#REF!</v>
      </c>
      <c r="CH1010" s="94" t="e">
        <f t="shared" si="3405"/>
        <v>#REF!</v>
      </c>
      <c r="CI1010" s="94" t="e">
        <f t="shared" si="3405"/>
        <v>#REF!</v>
      </c>
      <c r="CJ1010" s="94" t="e">
        <f t="shared" si="3405"/>
        <v>#REF!</v>
      </c>
      <c r="CK1010" s="94" t="e">
        <f t="shared" si="3405"/>
        <v>#REF!</v>
      </c>
      <c r="CL1010" s="94" t="e">
        <f t="shared" si="3405"/>
        <v>#REF!</v>
      </c>
      <c r="CM1010" s="94" t="e">
        <f t="shared" si="3405"/>
        <v>#REF!</v>
      </c>
      <c r="CN1010" s="94" t="e">
        <f t="shared" si="3405"/>
        <v>#REF!</v>
      </c>
      <c r="CO1010" s="79"/>
      <c r="CP1010" s="80" t="e">
        <f t="shared" si="3382"/>
        <v>#REF!</v>
      </c>
      <c r="CQ1010" s="85" t="e">
        <f>CP1010/CP950</f>
        <v>#REF!</v>
      </c>
    </row>
    <row r="1011" spans="1:95" ht="10.5" customHeight="1" x14ac:dyDescent="0.25">
      <c r="A1011" s="70" t="str">
        <f t="shared" si="3286"/>
        <v>DespesaEBITDA</v>
      </c>
      <c r="B1011" s="114" t="s">
        <v>53</v>
      </c>
      <c r="C1011" s="70"/>
      <c r="D1011" s="3" t="s">
        <v>161</v>
      </c>
      <c r="E1011" s="3" t="e">
        <f>D948</f>
        <v>#REF!</v>
      </c>
      <c r="F1011" s="60"/>
      <c r="G1011" s="6">
        <v>0.22666342918100679</v>
      </c>
      <c r="H1011" s="60"/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60"/>
      <c r="V1011" s="4">
        <f t="shared" si="3373"/>
        <v>0</v>
      </c>
      <c r="W1011" s="6" t="e">
        <f>V1011/V950</f>
        <v>#REF!</v>
      </c>
      <c r="X1011" s="60"/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 t="e">
        <f t="shared" ref="AE1011:AJ1011" si="3406">AE980+AE981</f>
        <v>#REF!</v>
      </c>
      <c r="AF1011" s="4" t="e">
        <f t="shared" si="3406"/>
        <v>#REF!</v>
      </c>
      <c r="AG1011" s="4" t="e">
        <f t="shared" si="3406"/>
        <v>#REF!</v>
      </c>
      <c r="AH1011" s="4" t="e">
        <f t="shared" si="3406"/>
        <v>#REF!</v>
      </c>
      <c r="AI1011" s="4" t="e">
        <f t="shared" si="3406"/>
        <v>#REF!</v>
      </c>
      <c r="AJ1011" s="4" t="e">
        <f t="shared" si="3406"/>
        <v>#REF!</v>
      </c>
      <c r="AK1011" s="60"/>
      <c r="AL1011" s="4" t="e">
        <f t="shared" si="3374"/>
        <v>#REF!</v>
      </c>
      <c r="AM1011" s="6" t="e">
        <f>AL1011/AL950</f>
        <v>#REF!</v>
      </c>
      <c r="AN1011" s="60" t="e">
        <f>D948&amp;D1011</f>
        <v>#REF!</v>
      </c>
      <c r="AO1011" s="4" t="e">
        <f t="shared" ref="AO1011:AZ1011" si="3407">AO980+AO981</f>
        <v>#REF!</v>
      </c>
      <c r="AP1011" s="4" t="e">
        <f t="shared" si="3407"/>
        <v>#REF!</v>
      </c>
      <c r="AQ1011" s="4" t="e">
        <f t="shared" si="3407"/>
        <v>#REF!</v>
      </c>
      <c r="AR1011" s="4" t="e">
        <f t="shared" si="3407"/>
        <v>#REF!</v>
      </c>
      <c r="AS1011" s="4" t="e">
        <f t="shared" si="3407"/>
        <v>#REF!</v>
      </c>
      <c r="AT1011" s="4" t="e">
        <f t="shared" si="3407"/>
        <v>#REF!</v>
      </c>
      <c r="AU1011" s="4" t="e">
        <f t="shared" si="3407"/>
        <v>#REF!</v>
      </c>
      <c r="AV1011" s="4" t="e">
        <f t="shared" si="3407"/>
        <v>#REF!</v>
      </c>
      <c r="AW1011" s="4" t="e">
        <f t="shared" si="3407"/>
        <v>#REF!</v>
      </c>
      <c r="AX1011" s="4" t="e">
        <f t="shared" si="3407"/>
        <v>#REF!</v>
      </c>
      <c r="AY1011" s="4" t="e">
        <f t="shared" si="3407"/>
        <v>#REF!</v>
      </c>
      <c r="AZ1011" s="4" t="e">
        <f t="shared" si="3407"/>
        <v>#REF!</v>
      </c>
      <c r="BA1011" s="60"/>
      <c r="BB1011" s="4" t="e">
        <f t="shared" si="3376"/>
        <v>#REF!</v>
      </c>
      <c r="BC1011" s="6" t="e">
        <f>BB1011/BB950</f>
        <v>#REF!</v>
      </c>
      <c r="BD1011" s="60"/>
      <c r="BE1011" s="4"/>
      <c r="BF1011" s="102"/>
      <c r="BG1011" s="102"/>
      <c r="BH1011" s="103"/>
      <c r="BI1011" s="103"/>
      <c r="BJ1011" s="63"/>
      <c r="BK1011" s="103"/>
      <c r="BL1011" s="60"/>
      <c r="BM1011" s="4" t="e">
        <f t="shared" ref="BM1011:BX1011" si="3408">BM980+BM981</f>
        <v>#REF!</v>
      </c>
      <c r="BN1011" s="4" t="e">
        <f t="shared" si="3408"/>
        <v>#REF!</v>
      </c>
      <c r="BO1011" s="4" t="e">
        <f t="shared" si="3408"/>
        <v>#REF!</v>
      </c>
      <c r="BP1011" s="4" t="e">
        <f t="shared" si="3408"/>
        <v>#REF!</v>
      </c>
      <c r="BQ1011" s="4" t="e">
        <f t="shared" si="3408"/>
        <v>#REF!</v>
      </c>
      <c r="BR1011" s="4" t="e">
        <f t="shared" si="3408"/>
        <v>#REF!</v>
      </c>
      <c r="BS1011" s="4" t="e">
        <f t="shared" si="3408"/>
        <v>#REF!</v>
      </c>
      <c r="BT1011" s="4" t="e">
        <f t="shared" si="3408"/>
        <v>#REF!</v>
      </c>
      <c r="BU1011" s="4" t="e">
        <f t="shared" si="3408"/>
        <v>#REF!</v>
      </c>
      <c r="BV1011" s="4" t="e">
        <f t="shared" si="3408"/>
        <v>#REF!</v>
      </c>
      <c r="BW1011" s="4" t="e">
        <f t="shared" si="3408"/>
        <v>#REF!</v>
      </c>
      <c r="BX1011" s="4" t="e">
        <f t="shared" si="3408"/>
        <v>#REF!</v>
      </c>
      <c r="BY1011" s="60"/>
      <c r="BZ1011" s="4" t="e">
        <f t="shared" si="3380"/>
        <v>#REF!</v>
      </c>
      <c r="CA1011" s="6" t="e">
        <f>BZ1011/BZ950</f>
        <v>#REF!</v>
      </c>
      <c r="CB1011" s="60"/>
      <c r="CC1011" s="4" t="e">
        <f t="shared" ref="CC1011:CN1011" si="3409">CC980+CC981</f>
        <v>#REF!</v>
      </c>
      <c r="CD1011" s="4" t="e">
        <f t="shared" si="3409"/>
        <v>#REF!</v>
      </c>
      <c r="CE1011" s="4" t="e">
        <f t="shared" si="3409"/>
        <v>#REF!</v>
      </c>
      <c r="CF1011" s="4" t="e">
        <f t="shared" si="3409"/>
        <v>#REF!</v>
      </c>
      <c r="CG1011" s="4" t="e">
        <f t="shared" si="3409"/>
        <v>#REF!</v>
      </c>
      <c r="CH1011" s="4" t="e">
        <f t="shared" si="3409"/>
        <v>#REF!</v>
      </c>
      <c r="CI1011" s="4" t="e">
        <f t="shared" si="3409"/>
        <v>#REF!</v>
      </c>
      <c r="CJ1011" s="4" t="e">
        <f t="shared" si="3409"/>
        <v>#REF!</v>
      </c>
      <c r="CK1011" s="4" t="e">
        <f t="shared" si="3409"/>
        <v>#REF!</v>
      </c>
      <c r="CL1011" s="4" t="e">
        <f t="shared" si="3409"/>
        <v>#REF!</v>
      </c>
      <c r="CM1011" s="4" t="e">
        <f t="shared" si="3409"/>
        <v>#REF!</v>
      </c>
      <c r="CN1011" s="4" t="e">
        <f t="shared" si="3409"/>
        <v>#REF!</v>
      </c>
      <c r="CO1011" s="60"/>
      <c r="CP1011" s="4" t="e">
        <f t="shared" si="3382"/>
        <v>#REF!</v>
      </c>
      <c r="CQ1011" s="6" t="e">
        <f>CP1011/CP950</f>
        <v>#REF!</v>
      </c>
    </row>
    <row r="1012" spans="1:95" ht="10.5" customHeight="1" x14ac:dyDescent="0.25">
      <c r="A1012" s="70" t="str">
        <f t="shared" si="3286"/>
        <v>DespesaDespesas financeiras</v>
      </c>
      <c r="B1012" s="114" t="s">
        <v>53</v>
      </c>
      <c r="C1012" s="70"/>
      <c r="D1012" s="92" t="s">
        <v>162</v>
      </c>
      <c r="E1012" s="92" t="e">
        <f>D948</f>
        <v>#REF!</v>
      </c>
      <c r="F1012" s="60"/>
      <c r="G1012" s="66">
        <v>0</v>
      </c>
      <c r="H1012" s="60"/>
      <c r="I1012" s="65">
        <v>0</v>
      </c>
      <c r="J1012" s="65">
        <v>0</v>
      </c>
      <c r="K1012" s="65">
        <v>0</v>
      </c>
      <c r="L1012" s="65">
        <v>0</v>
      </c>
      <c r="M1012" s="65">
        <v>0</v>
      </c>
      <c r="N1012" s="65">
        <v>0</v>
      </c>
      <c r="O1012" s="65">
        <v>0</v>
      </c>
      <c r="P1012" s="65">
        <v>0</v>
      </c>
      <c r="Q1012" s="65">
        <v>0</v>
      </c>
      <c r="R1012" s="65">
        <v>0</v>
      </c>
      <c r="S1012" s="65">
        <v>0</v>
      </c>
      <c r="T1012" s="65">
        <v>0</v>
      </c>
      <c r="U1012" s="60"/>
      <c r="V1012" s="65">
        <f t="shared" si="3373"/>
        <v>0</v>
      </c>
      <c r="W1012" s="66" t="e">
        <f>V1012/V950</f>
        <v>#REF!</v>
      </c>
      <c r="X1012" s="60"/>
      <c r="Y1012" s="65" t="e">
        <f t="shared" ref="Y1012:AJ1012" si="3410">SUM(Y1013:Y1017)</f>
        <v>#REF!</v>
      </c>
      <c r="Z1012" s="65" t="e">
        <f t="shared" si="3410"/>
        <v>#REF!</v>
      </c>
      <c r="AA1012" s="65" t="e">
        <f t="shared" si="3410"/>
        <v>#REF!</v>
      </c>
      <c r="AB1012" s="65" t="e">
        <f t="shared" si="3410"/>
        <v>#REF!</v>
      </c>
      <c r="AC1012" s="65" t="e">
        <f t="shared" si="3410"/>
        <v>#REF!</v>
      </c>
      <c r="AD1012" s="65" t="e">
        <f t="shared" si="3410"/>
        <v>#REF!</v>
      </c>
      <c r="AE1012" s="65" t="e">
        <f t="shared" si="3410"/>
        <v>#REF!</v>
      </c>
      <c r="AF1012" s="65" t="e">
        <f t="shared" si="3410"/>
        <v>#REF!</v>
      </c>
      <c r="AG1012" s="65" t="e">
        <f t="shared" si="3410"/>
        <v>#REF!</v>
      </c>
      <c r="AH1012" s="65" t="e">
        <f t="shared" si="3410"/>
        <v>#REF!</v>
      </c>
      <c r="AI1012" s="65" t="e">
        <f t="shared" si="3410"/>
        <v>#REF!</v>
      </c>
      <c r="AJ1012" s="65" t="e">
        <f t="shared" si="3410"/>
        <v>#REF!</v>
      </c>
      <c r="AK1012" s="60"/>
      <c r="AL1012" s="65" t="e">
        <f t="shared" si="3374"/>
        <v>#REF!</v>
      </c>
      <c r="AM1012" s="66" t="e">
        <f>AL1012/AL950</f>
        <v>#REF!</v>
      </c>
      <c r="AN1012" s="60" t="e">
        <f>D948&amp;D1012</f>
        <v>#REF!</v>
      </c>
      <c r="AO1012" s="65" t="e">
        <f t="shared" ref="AO1012:AZ1012" si="3411">SUM(AO1013:AO1017)</f>
        <v>#REF!</v>
      </c>
      <c r="AP1012" s="65" t="e">
        <f t="shared" si="3411"/>
        <v>#REF!</v>
      </c>
      <c r="AQ1012" s="65" t="e">
        <f t="shared" si="3411"/>
        <v>#REF!</v>
      </c>
      <c r="AR1012" s="65" t="e">
        <f t="shared" si="3411"/>
        <v>#REF!</v>
      </c>
      <c r="AS1012" s="65" t="e">
        <f t="shared" si="3411"/>
        <v>#REF!</v>
      </c>
      <c r="AT1012" s="65" t="e">
        <f t="shared" si="3411"/>
        <v>#REF!</v>
      </c>
      <c r="AU1012" s="65" t="e">
        <f t="shared" si="3411"/>
        <v>#REF!</v>
      </c>
      <c r="AV1012" s="65" t="e">
        <f t="shared" si="3411"/>
        <v>#REF!</v>
      </c>
      <c r="AW1012" s="65" t="e">
        <f t="shared" si="3411"/>
        <v>#REF!</v>
      </c>
      <c r="AX1012" s="65" t="e">
        <f t="shared" si="3411"/>
        <v>#REF!</v>
      </c>
      <c r="AY1012" s="65" t="e">
        <f t="shared" si="3411"/>
        <v>#REF!</v>
      </c>
      <c r="AZ1012" s="65" t="e">
        <f t="shared" si="3411"/>
        <v>#REF!</v>
      </c>
      <c r="BA1012" s="60"/>
      <c r="BB1012" s="65" t="e">
        <f t="shared" si="3376"/>
        <v>#REF!</v>
      </c>
      <c r="BC1012" s="66" t="e">
        <f>BB1012/BB950</f>
        <v>#REF!</v>
      </c>
      <c r="BD1012" s="60"/>
      <c r="BE1012" s="65"/>
      <c r="BF1012" s="105"/>
      <c r="BG1012" s="77"/>
      <c r="BH1012" s="107"/>
      <c r="BI1012" s="107"/>
      <c r="BJ1012" s="77"/>
      <c r="BK1012" s="107"/>
      <c r="BL1012" s="60"/>
      <c r="BM1012" s="65" t="e">
        <f t="shared" ref="BM1012:BX1012" si="3412">SUM(BM1013:BM1017)</f>
        <v>#REF!</v>
      </c>
      <c r="BN1012" s="65" t="e">
        <f t="shared" si="3412"/>
        <v>#REF!</v>
      </c>
      <c r="BO1012" s="65" t="e">
        <f t="shared" si="3412"/>
        <v>#REF!</v>
      </c>
      <c r="BP1012" s="65" t="e">
        <f t="shared" si="3412"/>
        <v>#REF!</v>
      </c>
      <c r="BQ1012" s="65" t="e">
        <f t="shared" si="3412"/>
        <v>#REF!</v>
      </c>
      <c r="BR1012" s="65" t="e">
        <f t="shared" si="3412"/>
        <v>#REF!</v>
      </c>
      <c r="BS1012" s="65" t="e">
        <f t="shared" si="3412"/>
        <v>#REF!</v>
      </c>
      <c r="BT1012" s="65" t="e">
        <f t="shared" si="3412"/>
        <v>#REF!</v>
      </c>
      <c r="BU1012" s="65" t="e">
        <f t="shared" si="3412"/>
        <v>#REF!</v>
      </c>
      <c r="BV1012" s="65" t="e">
        <f t="shared" si="3412"/>
        <v>#REF!</v>
      </c>
      <c r="BW1012" s="65" t="e">
        <f t="shared" si="3412"/>
        <v>#REF!</v>
      </c>
      <c r="BX1012" s="65" t="e">
        <f t="shared" si="3412"/>
        <v>#REF!</v>
      </c>
      <c r="BY1012" s="60"/>
      <c r="BZ1012" s="65" t="e">
        <f t="shared" si="3380"/>
        <v>#REF!</v>
      </c>
      <c r="CA1012" s="66" t="e">
        <f>BZ1012/BZ950</f>
        <v>#REF!</v>
      </c>
      <c r="CB1012" s="60"/>
      <c r="CC1012" s="65" t="e">
        <f t="shared" ref="CC1012:CN1012" si="3413">SUM(CC1013:CC1017)</f>
        <v>#REF!</v>
      </c>
      <c r="CD1012" s="65" t="e">
        <f t="shared" si="3413"/>
        <v>#REF!</v>
      </c>
      <c r="CE1012" s="65" t="e">
        <f t="shared" si="3413"/>
        <v>#REF!</v>
      </c>
      <c r="CF1012" s="65" t="e">
        <f t="shared" si="3413"/>
        <v>#REF!</v>
      </c>
      <c r="CG1012" s="65" t="e">
        <f t="shared" si="3413"/>
        <v>#REF!</v>
      </c>
      <c r="CH1012" s="65" t="e">
        <f t="shared" si="3413"/>
        <v>#REF!</v>
      </c>
      <c r="CI1012" s="65" t="e">
        <f t="shared" si="3413"/>
        <v>#REF!</v>
      </c>
      <c r="CJ1012" s="65" t="e">
        <f t="shared" si="3413"/>
        <v>#REF!</v>
      </c>
      <c r="CK1012" s="65" t="e">
        <f t="shared" si="3413"/>
        <v>#REF!</v>
      </c>
      <c r="CL1012" s="65" t="e">
        <f t="shared" si="3413"/>
        <v>#REF!</v>
      </c>
      <c r="CM1012" s="65" t="e">
        <f t="shared" si="3413"/>
        <v>#REF!</v>
      </c>
      <c r="CN1012" s="65" t="e">
        <f t="shared" si="3413"/>
        <v>#REF!</v>
      </c>
      <c r="CO1012" s="60"/>
      <c r="CP1012" s="65" t="e">
        <f t="shared" si="3382"/>
        <v>#REF!</v>
      </c>
      <c r="CQ1012" s="66" t="e">
        <f>CP1012/CP950</f>
        <v>#REF!</v>
      </c>
    </row>
    <row r="1013" spans="1:95" ht="10.5" customHeight="1" outlineLevel="1" x14ac:dyDescent="0.25">
      <c r="A1013" s="70" t="str">
        <f t="shared" si="3286"/>
        <v>DespesaAntecipação recebíveis</v>
      </c>
      <c r="B1013" s="114" t="s">
        <v>53</v>
      </c>
      <c r="C1013" s="78" t="s">
        <v>293</v>
      </c>
      <c r="D1013" s="79" t="s">
        <v>163</v>
      </c>
      <c r="E1013" s="79" t="e">
        <f>D948</f>
        <v>#REF!</v>
      </c>
      <c r="F1013" s="79"/>
      <c r="G1013" s="85">
        <v>0</v>
      </c>
      <c r="H1013" s="79"/>
      <c r="I1013" s="94">
        <v>0</v>
      </c>
      <c r="J1013" s="94">
        <v>0</v>
      </c>
      <c r="K1013" s="94">
        <v>0</v>
      </c>
      <c r="L1013" s="94">
        <v>0</v>
      </c>
      <c r="M1013" s="94">
        <v>0</v>
      </c>
      <c r="N1013" s="94">
        <v>0</v>
      </c>
      <c r="O1013" s="94">
        <v>0</v>
      </c>
      <c r="P1013" s="94">
        <v>0</v>
      </c>
      <c r="Q1013" s="94">
        <v>0</v>
      </c>
      <c r="R1013" s="94">
        <v>0</v>
      </c>
      <c r="S1013" s="94">
        <v>0</v>
      </c>
      <c r="T1013" s="94">
        <v>0</v>
      </c>
      <c r="U1013" s="79"/>
      <c r="V1013" s="80">
        <f t="shared" si="3373"/>
        <v>0</v>
      </c>
      <c r="W1013" s="85" t="e">
        <f>V1013/V950</f>
        <v>#REF!</v>
      </c>
      <c r="X1013" s="60"/>
      <c r="Y1013" s="94" t="e">
        <f t="shared" ref="Y1013:AJ1013" si="3414">((Y950*$G1013*--(AND($BF1013=0,$BG1013=0))+$BF1013+Y950*$BG1013)*--(Y$3&gt;=$BH1013))*(1+$BJ1013*--(Y$3&gt;=$BK1013))*--(IFERROR(MOD(MONTH(Y$3),$BI1013),0)=0)</f>
        <v>#REF!</v>
      </c>
      <c r="Z1013" s="94" t="e">
        <f t="shared" si="3414"/>
        <v>#REF!</v>
      </c>
      <c r="AA1013" s="94" t="e">
        <f t="shared" si="3414"/>
        <v>#REF!</v>
      </c>
      <c r="AB1013" s="94" t="e">
        <f t="shared" si="3414"/>
        <v>#REF!</v>
      </c>
      <c r="AC1013" s="94" t="e">
        <f t="shared" si="3414"/>
        <v>#REF!</v>
      </c>
      <c r="AD1013" s="94" t="e">
        <f t="shared" si="3414"/>
        <v>#REF!</v>
      </c>
      <c r="AE1013" s="94" t="e">
        <f t="shared" si="3414"/>
        <v>#REF!</v>
      </c>
      <c r="AF1013" s="94" t="e">
        <f t="shared" si="3414"/>
        <v>#REF!</v>
      </c>
      <c r="AG1013" s="94" t="e">
        <f t="shared" si="3414"/>
        <v>#REF!</v>
      </c>
      <c r="AH1013" s="94" t="e">
        <f t="shared" si="3414"/>
        <v>#REF!</v>
      </c>
      <c r="AI1013" s="94" t="e">
        <f t="shared" si="3414"/>
        <v>#REF!</v>
      </c>
      <c r="AJ1013" s="94" t="e">
        <f t="shared" si="3414"/>
        <v>#REF!</v>
      </c>
      <c r="AK1013" s="79"/>
      <c r="AL1013" s="80" t="e">
        <f t="shared" si="3374"/>
        <v>#REF!</v>
      </c>
      <c r="AM1013" s="85" t="e">
        <f>AL1013/AL950</f>
        <v>#REF!</v>
      </c>
      <c r="AN1013" s="60" t="e">
        <f>D948&amp;D1013</f>
        <v>#REF!</v>
      </c>
      <c r="AO1013" s="94" t="e">
        <f t="shared" ref="AO1013:AZ1013" si="3415">((AO950*$G1013*--(AND($BF1013=0,$BG1013=0))+$BF1013+AO950*$BG1013)*--(AO$3&gt;=$BH1013))*(1+$BJ1013*--(AO$3&gt;=$BK1013))*--(IFERROR(MOD(MONTH(AO$3),$BI1013),0)=0)</f>
        <v>#REF!</v>
      </c>
      <c r="AP1013" s="94" t="e">
        <f t="shared" si="3415"/>
        <v>#REF!</v>
      </c>
      <c r="AQ1013" s="94" t="e">
        <f t="shared" si="3415"/>
        <v>#REF!</v>
      </c>
      <c r="AR1013" s="94" t="e">
        <f t="shared" si="3415"/>
        <v>#REF!</v>
      </c>
      <c r="AS1013" s="94" t="e">
        <f t="shared" si="3415"/>
        <v>#REF!</v>
      </c>
      <c r="AT1013" s="94" t="e">
        <f t="shared" si="3415"/>
        <v>#REF!</v>
      </c>
      <c r="AU1013" s="94" t="e">
        <f t="shared" si="3415"/>
        <v>#REF!</v>
      </c>
      <c r="AV1013" s="94" t="e">
        <f t="shared" si="3415"/>
        <v>#REF!</v>
      </c>
      <c r="AW1013" s="94" t="e">
        <f t="shared" si="3415"/>
        <v>#REF!</v>
      </c>
      <c r="AX1013" s="94" t="e">
        <f t="shared" si="3415"/>
        <v>#REF!</v>
      </c>
      <c r="AY1013" s="94" t="e">
        <f t="shared" si="3415"/>
        <v>#REF!</v>
      </c>
      <c r="AZ1013" s="94" t="e">
        <f t="shared" si="3415"/>
        <v>#REF!</v>
      </c>
      <c r="BA1013" s="79"/>
      <c r="BB1013" s="80" t="e">
        <f t="shared" si="3376"/>
        <v>#REF!</v>
      </c>
      <c r="BC1013" s="85" t="e">
        <f>BB1013/BB950</f>
        <v>#REF!</v>
      </c>
      <c r="BD1013" s="60"/>
      <c r="BE1013" s="94">
        <f>INDEX($BE$4:$BK$115,MATCH($D1013,$D$4:$D$115,0),MATCH(BE$475,$BE$4:$BK$4,0))</f>
        <v>0</v>
      </c>
      <c r="BF1013" s="115">
        <f>INDEX($BE$4:$BK$115,MATCH($D1013,$D$4:$D$115,0),MATCH(BF$475,$BE$4:$BK$4,0))</f>
        <v>0</v>
      </c>
      <c r="BG1013" s="112" t="e">
        <f>INDEX($BE$4:$BK$115,MATCH($D1013,$D$4:$D$115,0),MATCH(BG$475,$BE$4:$BK$4,0))</f>
        <v>#REF!</v>
      </c>
      <c r="BH1013" s="111" t="e">
        <f>BH966</f>
        <v>#REF!</v>
      </c>
      <c r="BI1013" s="111">
        <f t="array" ref="BI1013">INDEX($BE$4:$BK$115,MATCH($D1013,$D$4:$D$115,0),MATCH(BI$475,$BE$4:$BK$4,0))</f>
        <v>0</v>
      </c>
      <c r="BJ1013" s="112" t="e">
        <f>INDEX($BE$4:$BK$115,MATCH($D1013,$D$4:$D$115,0),MATCH(BJ$475,$BE$4:$BK$4,0))</f>
        <v>#REF!</v>
      </c>
      <c r="BK1013" s="111" t="e">
        <f>INDEX($BE$4:$BK$115,MATCH($D1013,$D$4:$D$115,0),MATCH(BK$475,$BE$4:$BK$4,0))</f>
        <v>#REF!</v>
      </c>
      <c r="BL1013" s="60"/>
      <c r="BM1013" s="94" t="e">
        <f t="shared" ref="BM1013:BX1013" si="3416">((BM950*$G1013*--(AND($BF1013=0,$BG1013=0))+$BF1013+BM950*$BG1013)*--(BM$3&gt;=$BH1013))*(1+$BJ1013*--(BM$3&gt;=$BK1013))*--(IFERROR(MOD(MONTH(BM$3),$BI1013),0)=0)</f>
        <v>#REF!</v>
      </c>
      <c r="BN1013" s="94" t="e">
        <f t="shared" si="3416"/>
        <v>#REF!</v>
      </c>
      <c r="BO1013" s="94" t="e">
        <f t="shared" si="3416"/>
        <v>#REF!</v>
      </c>
      <c r="BP1013" s="94" t="e">
        <f t="shared" si="3416"/>
        <v>#REF!</v>
      </c>
      <c r="BQ1013" s="94" t="e">
        <f t="shared" si="3416"/>
        <v>#REF!</v>
      </c>
      <c r="BR1013" s="94" t="e">
        <f t="shared" si="3416"/>
        <v>#REF!</v>
      </c>
      <c r="BS1013" s="94" t="e">
        <f t="shared" si="3416"/>
        <v>#REF!</v>
      </c>
      <c r="BT1013" s="94" t="e">
        <f t="shared" si="3416"/>
        <v>#REF!</v>
      </c>
      <c r="BU1013" s="94" t="e">
        <f t="shared" si="3416"/>
        <v>#REF!</v>
      </c>
      <c r="BV1013" s="94" t="e">
        <f t="shared" si="3416"/>
        <v>#REF!</v>
      </c>
      <c r="BW1013" s="94" t="e">
        <f t="shared" si="3416"/>
        <v>#REF!</v>
      </c>
      <c r="BX1013" s="94" t="e">
        <f t="shared" si="3416"/>
        <v>#REF!</v>
      </c>
      <c r="BY1013" s="79"/>
      <c r="BZ1013" s="80" t="e">
        <f t="shared" si="3380"/>
        <v>#REF!</v>
      </c>
      <c r="CA1013" s="85" t="e">
        <f>BZ1013/BZ950</f>
        <v>#REF!</v>
      </c>
      <c r="CB1013" s="60"/>
      <c r="CC1013" s="94" t="e">
        <f t="shared" ref="CC1013:CN1013" si="3417">((CC950*$G1013*--(AND($BF1013=0,$BG1013=0))+$BF1013+CC950*$BG1013)*--(CC$3&gt;=$BH1013))*(1+$BJ1013*--(CC$3&gt;=$BK1013))*--(IFERROR(MOD(MONTH(CC$3),$BI1013),0)=0)</f>
        <v>#REF!</v>
      </c>
      <c r="CD1013" s="94" t="e">
        <f t="shared" si="3417"/>
        <v>#REF!</v>
      </c>
      <c r="CE1013" s="94" t="e">
        <f t="shared" si="3417"/>
        <v>#REF!</v>
      </c>
      <c r="CF1013" s="94" t="e">
        <f t="shared" si="3417"/>
        <v>#REF!</v>
      </c>
      <c r="CG1013" s="94" t="e">
        <f t="shared" si="3417"/>
        <v>#REF!</v>
      </c>
      <c r="CH1013" s="94" t="e">
        <f t="shared" si="3417"/>
        <v>#REF!</v>
      </c>
      <c r="CI1013" s="94" t="e">
        <f t="shared" si="3417"/>
        <v>#REF!</v>
      </c>
      <c r="CJ1013" s="94" t="e">
        <f t="shared" si="3417"/>
        <v>#REF!</v>
      </c>
      <c r="CK1013" s="94" t="e">
        <f t="shared" si="3417"/>
        <v>#REF!</v>
      </c>
      <c r="CL1013" s="94" t="e">
        <f t="shared" si="3417"/>
        <v>#REF!</v>
      </c>
      <c r="CM1013" s="94" t="e">
        <f t="shared" si="3417"/>
        <v>#REF!</v>
      </c>
      <c r="CN1013" s="94" t="e">
        <f t="shared" si="3417"/>
        <v>#REF!</v>
      </c>
      <c r="CO1013" s="79"/>
      <c r="CP1013" s="80" t="e">
        <f t="shared" si="3382"/>
        <v>#REF!</v>
      </c>
      <c r="CQ1013" s="85" t="e">
        <f>CP1013/CP950</f>
        <v>#REF!</v>
      </c>
    </row>
    <row r="1014" spans="1:95" ht="10.5" customHeight="1" outlineLevel="1" x14ac:dyDescent="0.25">
      <c r="A1014" s="70" t="str">
        <f t="shared" ref="A1014:A1025" si="3418">B1014&amp;D1014</f>
        <v>DespesaIOF</v>
      </c>
      <c r="B1014" s="114" t="s">
        <v>53</v>
      </c>
      <c r="C1014" s="78" t="s">
        <v>294</v>
      </c>
      <c r="D1014" s="79" t="s">
        <v>164</v>
      </c>
      <c r="E1014" s="79" t="e">
        <f>D948</f>
        <v>#REF!</v>
      </c>
      <c r="F1014" s="79"/>
      <c r="G1014" s="85">
        <v>0</v>
      </c>
      <c r="H1014" s="79"/>
      <c r="I1014" s="94">
        <v>0</v>
      </c>
      <c r="J1014" s="94">
        <v>0</v>
      </c>
      <c r="K1014" s="94">
        <v>0</v>
      </c>
      <c r="L1014" s="94">
        <v>0</v>
      </c>
      <c r="M1014" s="94">
        <v>0</v>
      </c>
      <c r="N1014" s="94">
        <v>0</v>
      </c>
      <c r="O1014" s="94">
        <v>0</v>
      </c>
      <c r="P1014" s="94">
        <v>0</v>
      </c>
      <c r="Q1014" s="94">
        <v>0</v>
      </c>
      <c r="R1014" s="94">
        <v>0</v>
      </c>
      <c r="S1014" s="94">
        <v>0</v>
      </c>
      <c r="T1014" s="94">
        <v>0</v>
      </c>
      <c r="U1014" s="79"/>
      <c r="V1014" s="80">
        <f t="shared" si="3373"/>
        <v>0</v>
      </c>
      <c r="W1014" s="85" t="e">
        <f>V1014/V950</f>
        <v>#REF!</v>
      </c>
      <c r="X1014" s="60"/>
      <c r="Y1014" s="94" t="e">
        <f t="shared" ref="Y1014:AJ1014" si="3419">((Y948*$G1014*--(AND($BF1014=0,$BG1014=0))+$BF1014+Y948*$BG1014)*--(Y$3&gt;=$BH1014))*(1+$BJ1014*--(Y$3&gt;=$BK1014))*--(IFERROR(MOD(MONTH(Y$3),$BI1014),0)=0)</f>
        <v>#REF!</v>
      </c>
      <c r="Z1014" s="94" t="e">
        <f t="shared" si="3419"/>
        <v>#REF!</v>
      </c>
      <c r="AA1014" s="94" t="e">
        <f t="shared" si="3419"/>
        <v>#REF!</v>
      </c>
      <c r="AB1014" s="94" t="e">
        <f t="shared" si="3419"/>
        <v>#REF!</v>
      </c>
      <c r="AC1014" s="94" t="e">
        <f t="shared" si="3419"/>
        <v>#REF!</v>
      </c>
      <c r="AD1014" s="94" t="e">
        <f t="shared" si="3419"/>
        <v>#REF!</v>
      </c>
      <c r="AE1014" s="94" t="e">
        <f t="shared" si="3419"/>
        <v>#REF!</v>
      </c>
      <c r="AF1014" s="94" t="e">
        <f t="shared" si="3419"/>
        <v>#REF!</v>
      </c>
      <c r="AG1014" s="94" t="e">
        <f t="shared" si="3419"/>
        <v>#REF!</v>
      </c>
      <c r="AH1014" s="94" t="e">
        <f t="shared" si="3419"/>
        <v>#REF!</v>
      </c>
      <c r="AI1014" s="94" t="e">
        <f t="shared" si="3419"/>
        <v>#REF!</v>
      </c>
      <c r="AJ1014" s="94" t="e">
        <f t="shared" si="3419"/>
        <v>#REF!</v>
      </c>
      <c r="AK1014" s="79"/>
      <c r="AL1014" s="80" t="e">
        <f t="shared" si="3374"/>
        <v>#REF!</v>
      </c>
      <c r="AM1014" s="85" t="e">
        <f>AL1014/AL950</f>
        <v>#REF!</v>
      </c>
      <c r="AN1014" s="60" t="e">
        <f>D948&amp;D1014</f>
        <v>#REF!</v>
      </c>
      <c r="AO1014" s="94" t="e">
        <f t="shared" ref="AO1014:AZ1014" si="3420">((AO948*$G1014*--(AND($BF1014=0,$BG1014=0))+$BF1014+AO948*$BG1014)*--(AO$3&gt;=$BH1014))*(1+$BJ1014*--(AO$3&gt;=$BK1014))*--(IFERROR(MOD(MONTH(AO$3),$BI1014),0)=0)</f>
        <v>#REF!</v>
      </c>
      <c r="AP1014" s="94" t="e">
        <f t="shared" si="3420"/>
        <v>#REF!</v>
      </c>
      <c r="AQ1014" s="94" t="e">
        <f t="shared" si="3420"/>
        <v>#REF!</v>
      </c>
      <c r="AR1014" s="94" t="e">
        <f t="shared" si="3420"/>
        <v>#REF!</v>
      </c>
      <c r="AS1014" s="94" t="e">
        <f t="shared" si="3420"/>
        <v>#REF!</v>
      </c>
      <c r="AT1014" s="94" t="e">
        <f t="shared" si="3420"/>
        <v>#REF!</v>
      </c>
      <c r="AU1014" s="94" t="e">
        <f t="shared" si="3420"/>
        <v>#REF!</v>
      </c>
      <c r="AV1014" s="94" t="e">
        <f t="shared" si="3420"/>
        <v>#REF!</v>
      </c>
      <c r="AW1014" s="94" t="e">
        <f t="shared" si="3420"/>
        <v>#REF!</v>
      </c>
      <c r="AX1014" s="94" t="e">
        <f t="shared" si="3420"/>
        <v>#REF!</v>
      </c>
      <c r="AY1014" s="94" t="e">
        <f t="shared" si="3420"/>
        <v>#REF!</v>
      </c>
      <c r="AZ1014" s="94" t="e">
        <f t="shared" si="3420"/>
        <v>#REF!</v>
      </c>
      <c r="BA1014" s="79"/>
      <c r="BB1014" s="80" t="e">
        <f t="shared" si="3376"/>
        <v>#REF!</v>
      </c>
      <c r="BC1014" s="85" t="e">
        <f>BB1014/BB950</f>
        <v>#REF!</v>
      </c>
      <c r="BD1014" s="60"/>
      <c r="BE1014" s="94"/>
      <c r="BF1014" s="115"/>
      <c r="BG1014" s="115"/>
      <c r="BH1014" s="111"/>
      <c r="BI1014" s="111"/>
      <c r="BJ1014" s="112"/>
      <c r="BK1014" s="111"/>
      <c r="BL1014" s="60"/>
      <c r="BM1014" s="94" t="e">
        <f t="shared" ref="BM1014:BX1014" si="3421">((BM948*$G1014*--(AND($BF1014=0,$BG1014=0))+$BF1014+BM948*$BG1014)*--(BM$3&gt;=$BH1014))*(1+$BJ1014*--(BM$3&gt;=$BK1014))*--(IFERROR(MOD(MONTH(BM$3),$BI1014),0)=0)</f>
        <v>#REF!</v>
      </c>
      <c r="BN1014" s="94" t="e">
        <f t="shared" si="3421"/>
        <v>#REF!</v>
      </c>
      <c r="BO1014" s="94" t="e">
        <f t="shared" si="3421"/>
        <v>#REF!</v>
      </c>
      <c r="BP1014" s="94" t="e">
        <f t="shared" si="3421"/>
        <v>#REF!</v>
      </c>
      <c r="BQ1014" s="94" t="e">
        <f t="shared" si="3421"/>
        <v>#REF!</v>
      </c>
      <c r="BR1014" s="94" t="e">
        <f t="shared" si="3421"/>
        <v>#REF!</v>
      </c>
      <c r="BS1014" s="94" t="e">
        <f t="shared" si="3421"/>
        <v>#REF!</v>
      </c>
      <c r="BT1014" s="94" t="e">
        <f t="shared" si="3421"/>
        <v>#REF!</v>
      </c>
      <c r="BU1014" s="94" t="e">
        <f t="shared" si="3421"/>
        <v>#REF!</v>
      </c>
      <c r="BV1014" s="94" t="e">
        <f t="shared" si="3421"/>
        <v>#REF!</v>
      </c>
      <c r="BW1014" s="94" t="e">
        <f t="shared" si="3421"/>
        <v>#REF!</v>
      </c>
      <c r="BX1014" s="94" t="e">
        <f t="shared" si="3421"/>
        <v>#REF!</v>
      </c>
      <c r="BY1014" s="79"/>
      <c r="BZ1014" s="80" t="e">
        <f t="shared" si="3380"/>
        <v>#REF!</v>
      </c>
      <c r="CA1014" s="85" t="e">
        <f>BZ1014/BZ950</f>
        <v>#REF!</v>
      </c>
      <c r="CB1014" s="60"/>
      <c r="CC1014" s="94" t="e">
        <f t="shared" ref="CC1014:CN1014" si="3422">((CC948*$G1014*--(AND($BF1014=0,$BG1014=0))+$BF1014+CC948*$BG1014)*--(CC$3&gt;=$BH1014))*(1+$BJ1014*--(CC$3&gt;=$BK1014))*--(IFERROR(MOD(MONTH(CC$3),$BI1014),0)=0)</f>
        <v>#REF!</v>
      </c>
      <c r="CD1014" s="94" t="e">
        <f t="shared" si="3422"/>
        <v>#REF!</v>
      </c>
      <c r="CE1014" s="94" t="e">
        <f t="shared" si="3422"/>
        <v>#REF!</v>
      </c>
      <c r="CF1014" s="94" t="e">
        <f t="shared" si="3422"/>
        <v>#REF!</v>
      </c>
      <c r="CG1014" s="94" t="e">
        <f t="shared" si="3422"/>
        <v>#REF!</v>
      </c>
      <c r="CH1014" s="94" t="e">
        <f t="shared" si="3422"/>
        <v>#REF!</v>
      </c>
      <c r="CI1014" s="94" t="e">
        <f t="shared" si="3422"/>
        <v>#REF!</v>
      </c>
      <c r="CJ1014" s="94" t="e">
        <f t="shared" si="3422"/>
        <v>#REF!</v>
      </c>
      <c r="CK1014" s="94" t="e">
        <f t="shared" si="3422"/>
        <v>#REF!</v>
      </c>
      <c r="CL1014" s="94" t="e">
        <f t="shared" si="3422"/>
        <v>#REF!</v>
      </c>
      <c r="CM1014" s="94" t="e">
        <f t="shared" si="3422"/>
        <v>#REF!</v>
      </c>
      <c r="CN1014" s="94" t="e">
        <f t="shared" si="3422"/>
        <v>#REF!</v>
      </c>
      <c r="CO1014" s="79"/>
      <c r="CP1014" s="80" t="e">
        <f t="shared" si="3382"/>
        <v>#REF!</v>
      </c>
      <c r="CQ1014" s="85" t="e">
        <f>CP1014/CP950</f>
        <v>#REF!</v>
      </c>
    </row>
    <row r="1015" spans="1:95" ht="10.5" customHeight="1" outlineLevel="1" x14ac:dyDescent="0.25">
      <c r="A1015" s="70" t="str">
        <f t="shared" si="3418"/>
        <v>DespesaRendimentos aplicações</v>
      </c>
      <c r="B1015" s="114" t="s">
        <v>53</v>
      </c>
      <c r="C1015" s="78" t="s">
        <v>294</v>
      </c>
      <c r="D1015" s="79" t="s">
        <v>165</v>
      </c>
      <c r="E1015" s="79" t="e">
        <f>D948</f>
        <v>#REF!</v>
      </c>
      <c r="F1015" s="79"/>
      <c r="G1015" s="85">
        <v>0</v>
      </c>
      <c r="H1015" s="79"/>
      <c r="I1015" s="94">
        <v>0</v>
      </c>
      <c r="J1015" s="94">
        <v>0</v>
      </c>
      <c r="K1015" s="94">
        <v>0</v>
      </c>
      <c r="L1015" s="94">
        <v>0</v>
      </c>
      <c r="M1015" s="94">
        <v>0</v>
      </c>
      <c r="N1015" s="94">
        <v>0</v>
      </c>
      <c r="O1015" s="94">
        <v>0</v>
      </c>
      <c r="P1015" s="94">
        <v>0</v>
      </c>
      <c r="Q1015" s="94">
        <v>0</v>
      </c>
      <c r="R1015" s="94">
        <v>0</v>
      </c>
      <c r="S1015" s="94">
        <v>0</v>
      </c>
      <c r="T1015" s="94">
        <v>0</v>
      </c>
      <c r="U1015" s="79"/>
      <c r="V1015" s="80">
        <f t="shared" si="3373"/>
        <v>0</v>
      </c>
      <c r="W1015" s="85" t="e">
        <f>V1015/V950</f>
        <v>#REF!</v>
      </c>
      <c r="X1015" s="60"/>
      <c r="Y1015" s="94">
        <f t="shared" ref="Y1015:AJ1015" si="3423">((Y949*$G1015*--(AND($BF1015=0,$BG1015=0))+$BF1015+Y949*$BG1015)*--(Y$3&gt;=$BH1015))*(1+$BJ1015*--(Y$3&gt;=$BK1015))*--(IFERROR(MOD(MONTH(Y$3),$BI1015),0)=0)</f>
        <v>0</v>
      </c>
      <c r="Z1015" s="94">
        <f t="shared" si="3423"/>
        <v>0</v>
      </c>
      <c r="AA1015" s="94">
        <f t="shared" si="3423"/>
        <v>0</v>
      </c>
      <c r="AB1015" s="94">
        <f t="shared" si="3423"/>
        <v>0</v>
      </c>
      <c r="AC1015" s="94">
        <f t="shared" si="3423"/>
        <v>0</v>
      </c>
      <c r="AD1015" s="94">
        <f t="shared" si="3423"/>
        <v>0</v>
      </c>
      <c r="AE1015" s="94">
        <f t="shared" si="3423"/>
        <v>0</v>
      </c>
      <c r="AF1015" s="94">
        <f t="shared" si="3423"/>
        <v>0</v>
      </c>
      <c r="AG1015" s="94">
        <f t="shared" si="3423"/>
        <v>0</v>
      </c>
      <c r="AH1015" s="94">
        <f t="shared" si="3423"/>
        <v>0</v>
      </c>
      <c r="AI1015" s="94">
        <f t="shared" si="3423"/>
        <v>0</v>
      </c>
      <c r="AJ1015" s="94">
        <f t="shared" si="3423"/>
        <v>0</v>
      </c>
      <c r="AK1015" s="79"/>
      <c r="AL1015" s="80">
        <f t="shared" si="3374"/>
        <v>0</v>
      </c>
      <c r="AM1015" s="85" t="e">
        <f>AL1015/AL950</f>
        <v>#REF!</v>
      </c>
      <c r="AN1015" s="60" t="e">
        <f>D948&amp;D1015</f>
        <v>#REF!</v>
      </c>
      <c r="AO1015" s="94">
        <f t="shared" ref="AO1015:AZ1015" si="3424">((AO949*$G1015*--(AND($BF1015=0,$BG1015=0))+$BF1015+AO949*$BG1015)*--(AO$3&gt;=$BH1015))*(1+$BJ1015*--(AO$3&gt;=$BK1015))*--(IFERROR(MOD(MONTH(AO$3),$BI1015),0)=0)</f>
        <v>0</v>
      </c>
      <c r="AP1015" s="94">
        <f t="shared" si="3424"/>
        <v>0</v>
      </c>
      <c r="AQ1015" s="94">
        <f t="shared" si="3424"/>
        <v>0</v>
      </c>
      <c r="AR1015" s="94">
        <f t="shared" si="3424"/>
        <v>0</v>
      </c>
      <c r="AS1015" s="94">
        <f t="shared" si="3424"/>
        <v>0</v>
      </c>
      <c r="AT1015" s="94">
        <f t="shared" si="3424"/>
        <v>0</v>
      </c>
      <c r="AU1015" s="94">
        <f t="shared" si="3424"/>
        <v>0</v>
      </c>
      <c r="AV1015" s="94">
        <f t="shared" si="3424"/>
        <v>0</v>
      </c>
      <c r="AW1015" s="94">
        <f t="shared" si="3424"/>
        <v>0</v>
      </c>
      <c r="AX1015" s="94">
        <f t="shared" si="3424"/>
        <v>0</v>
      </c>
      <c r="AY1015" s="94">
        <f t="shared" si="3424"/>
        <v>0</v>
      </c>
      <c r="AZ1015" s="94">
        <f t="shared" si="3424"/>
        <v>0</v>
      </c>
      <c r="BA1015" s="79"/>
      <c r="BB1015" s="80">
        <f t="shared" si="3376"/>
        <v>0</v>
      </c>
      <c r="BC1015" s="85" t="e">
        <f>BB1015/BB950</f>
        <v>#REF!</v>
      </c>
      <c r="BD1015" s="60"/>
      <c r="BE1015" s="94"/>
      <c r="BF1015" s="115"/>
      <c r="BG1015" s="115"/>
      <c r="BH1015" s="111"/>
      <c r="BI1015" s="111"/>
      <c r="BJ1015" s="112"/>
      <c r="BK1015" s="111"/>
      <c r="BL1015" s="60"/>
      <c r="BM1015" s="94">
        <f t="shared" ref="BM1015:BX1015" si="3425">((BM949*$G1015*--(AND($BF1015=0,$BG1015=0))+$BF1015+BM949*$BG1015)*--(BM$3&gt;=$BH1015))*(1+$BJ1015*--(BM$3&gt;=$BK1015))*--(IFERROR(MOD(MONTH(BM$3),$BI1015),0)=0)</f>
        <v>0</v>
      </c>
      <c r="BN1015" s="94">
        <f t="shared" si="3425"/>
        <v>0</v>
      </c>
      <c r="BO1015" s="94">
        <f t="shared" si="3425"/>
        <v>0</v>
      </c>
      <c r="BP1015" s="94">
        <f t="shared" si="3425"/>
        <v>0</v>
      </c>
      <c r="BQ1015" s="94">
        <f t="shared" si="3425"/>
        <v>0</v>
      </c>
      <c r="BR1015" s="94">
        <f t="shared" si="3425"/>
        <v>0</v>
      </c>
      <c r="BS1015" s="94">
        <f t="shared" si="3425"/>
        <v>0</v>
      </c>
      <c r="BT1015" s="94">
        <f t="shared" si="3425"/>
        <v>0</v>
      </c>
      <c r="BU1015" s="94">
        <f t="shared" si="3425"/>
        <v>0</v>
      </c>
      <c r="BV1015" s="94">
        <f t="shared" si="3425"/>
        <v>0</v>
      </c>
      <c r="BW1015" s="94">
        <f t="shared" si="3425"/>
        <v>0</v>
      </c>
      <c r="BX1015" s="94">
        <f t="shared" si="3425"/>
        <v>0</v>
      </c>
      <c r="BY1015" s="79"/>
      <c r="BZ1015" s="80">
        <f t="shared" si="3380"/>
        <v>0</v>
      </c>
      <c r="CA1015" s="85" t="e">
        <f>BZ1015/BZ950</f>
        <v>#REF!</v>
      </c>
      <c r="CB1015" s="60"/>
      <c r="CC1015" s="94">
        <f t="shared" ref="CC1015:CN1015" si="3426">((CC949*$G1015*--(AND($BF1015=0,$BG1015=0))+$BF1015+CC949*$BG1015)*--(CC$3&gt;=$BH1015))*(1+$BJ1015*--(CC$3&gt;=$BK1015))*--(IFERROR(MOD(MONTH(CC$3),$BI1015),0)=0)</f>
        <v>0</v>
      </c>
      <c r="CD1015" s="94">
        <f t="shared" si="3426"/>
        <v>0</v>
      </c>
      <c r="CE1015" s="94">
        <f t="shared" si="3426"/>
        <v>0</v>
      </c>
      <c r="CF1015" s="94">
        <f t="shared" si="3426"/>
        <v>0</v>
      </c>
      <c r="CG1015" s="94">
        <f t="shared" si="3426"/>
        <v>0</v>
      </c>
      <c r="CH1015" s="94">
        <f t="shared" si="3426"/>
        <v>0</v>
      </c>
      <c r="CI1015" s="94">
        <f t="shared" si="3426"/>
        <v>0</v>
      </c>
      <c r="CJ1015" s="94">
        <f t="shared" si="3426"/>
        <v>0</v>
      </c>
      <c r="CK1015" s="94">
        <f t="shared" si="3426"/>
        <v>0</v>
      </c>
      <c r="CL1015" s="94">
        <f t="shared" si="3426"/>
        <v>0</v>
      </c>
      <c r="CM1015" s="94">
        <f t="shared" si="3426"/>
        <v>0</v>
      </c>
      <c r="CN1015" s="94">
        <f t="shared" si="3426"/>
        <v>0</v>
      </c>
      <c r="CO1015" s="79"/>
      <c r="CP1015" s="80">
        <f t="shared" si="3382"/>
        <v>0</v>
      </c>
      <c r="CQ1015" s="85" t="e">
        <f>CP1015/CP950</f>
        <v>#REF!</v>
      </c>
    </row>
    <row r="1016" spans="1:95" ht="10.5" customHeight="1" outlineLevel="1" x14ac:dyDescent="0.25">
      <c r="A1016" s="70" t="str">
        <f t="shared" si="3418"/>
        <v>DespesaAluguel máquina de cartão</v>
      </c>
      <c r="B1016" s="114" t="s">
        <v>53</v>
      </c>
      <c r="C1016" s="78" t="s">
        <v>294</v>
      </c>
      <c r="D1016" s="79" t="s">
        <v>166</v>
      </c>
      <c r="E1016" s="79" t="e">
        <f>D948</f>
        <v>#REF!</v>
      </c>
      <c r="F1016" s="79"/>
      <c r="G1016" s="85">
        <v>0</v>
      </c>
      <c r="H1016" s="79"/>
      <c r="I1016" s="94">
        <v>0</v>
      </c>
      <c r="J1016" s="94">
        <v>0</v>
      </c>
      <c r="K1016" s="94">
        <v>0</v>
      </c>
      <c r="L1016" s="94">
        <v>0</v>
      </c>
      <c r="M1016" s="94">
        <v>0</v>
      </c>
      <c r="N1016" s="94">
        <v>0</v>
      </c>
      <c r="O1016" s="94">
        <v>0</v>
      </c>
      <c r="P1016" s="94">
        <v>0</v>
      </c>
      <c r="Q1016" s="94">
        <v>0</v>
      </c>
      <c r="R1016" s="94">
        <v>0</v>
      </c>
      <c r="S1016" s="94">
        <v>0</v>
      </c>
      <c r="T1016" s="94">
        <v>0</v>
      </c>
      <c r="U1016" s="79"/>
      <c r="V1016" s="80">
        <f t="shared" si="3373"/>
        <v>0</v>
      </c>
      <c r="W1016" s="85" t="e">
        <f>V1016/V950</f>
        <v>#REF!</v>
      </c>
      <c r="X1016" s="60"/>
      <c r="Y1016" s="94" t="e">
        <f t="shared" ref="Y1016:AJ1016" si="3427">((Y950*$G1016*--(AND($BF1016=0,$BG1016=0))+$BF1016+Y950*$BG1016)*--(Y$3&gt;=$BH1016))*(1+$BJ1016*--(Y$3&gt;=$BK1016))*--(IFERROR(MOD(MONTH(Y$3),$BI1016),0)=0)</f>
        <v>#REF!</v>
      </c>
      <c r="Z1016" s="94" t="e">
        <f t="shared" si="3427"/>
        <v>#REF!</v>
      </c>
      <c r="AA1016" s="94" t="e">
        <f t="shared" si="3427"/>
        <v>#REF!</v>
      </c>
      <c r="AB1016" s="94" t="e">
        <f t="shared" si="3427"/>
        <v>#REF!</v>
      </c>
      <c r="AC1016" s="94" t="e">
        <f t="shared" si="3427"/>
        <v>#REF!</v>
      </c>
      <c r="AD1016" s="94" t="e">
        <f t="shared" si="3427"/>
        <v>#REF!</v>
      </c>
      <c r="AE1016" s="94" t="e">
        <f t="shared" si="3427"/>
        <v>#REF!</v>
      </c>
      <c r="AF1016" s="94" t="e">
        <f t="shared" si="3427"/>
        <v>#REF!</v>
      </c>
      <c r="AG1016" s="94" t="e">
        <f t="shared" si="3427"/>
        <v>#REF!</v>
      </c>
      <c r="AH1016" s="94" t="e">
        <f t="shared" si="3427"/>
        <v>#REF!</v>
      </c>
      <c r="AI1016" s="94" t="e">
        <f t="shared" si="3427"/>
        <v>#REF!</v>
      </c>
      <c r="AJ1016" s="94" t="e">
        <f t="shared" si="3427"/>
        <v>#REF!</v>
      </c>
      <c r="AK1016" s="79"/>
      <c r="AL1016" s="80" t="e">
        <f t="shared" si="3374"/>
        <v>#REF!</v>
      </c>
      <c r="AM1016" s="85" t="e">
        <f>AL1016/AL950</f>
        <v>#REF!</v>
      </c>
      <c r="AN1016" s="60" t="e">
        <f>D948&amp;D1016</f>
        <v>#REF!</v>
      </c>
      <c r="AO1016" s="94" t="e">
        <f t="shared" ref="AO1016:AZ1016" si="3428">((AO950*$G1016*--(AND($BF1016=0,$BG1016=0))+$BF1016+AO950*$BG1016)*--(AO$3&gt;=$BH1016))*(1+$BJ1016*--(AO$3&gt;=$BK1016))*--(IFERROR(MOD(MONTH(AO$3),$BI1016),0)=0)</f>
        <v>#REF!</v>
      </c>
      <c r="AP1016" s="94" t="e">
        <f t="shared" si="3428"/>
        <v>#REF!</v>
      </c>
      <c r="AQ1016" s="94" t="e">
        <f t="shared" si="3428"/>
        <v>#REF!</v>
      </c>
      <c r="AR1016" s="94" t="e">
        <f t="shared" si="3428"/>
        <v>#REF!</v>
      </c>
      <c r="AS1016" s="94" t="e">
        <f t="shared" si="3428"/>
        <v>#REF!</v>
      </c>
      <c r="AT1016" s="94" t="e">
        <f t="shared" si="3428"/>
        <v>#REF!</v>
      </c>
      <c r="AU1016" s="94" t="e">
        <f t="shared" si="3428"/>
        <v>#REF!</v>
      </c>
      <c r="AV1016" s="94" t="e">
        <f t="shared" si="3428"/>
        <v>#REF!</v>
      </c>
      <c r="AW1016" s="94" t="e">
        <f t="shared" si="3428"/>
        <v>#REF!</v>
      </c>
      <c r="AX1016" s="94" t="e">
        <f t="shared" si="3428"/>
        <v>#REF!</v>
      </c>
      <c r="AY1016" s="94" t="e">
        <f t="shared" si="3428"/>
        <v>#REF!</v>
      </c>
      <c r="AZ1016" s="94" t="e">
        <f t="shared" si="3428"/>
        <v>#REF!</v>
      </c>
      <c r="BA1016" s="79"/>
      <c r="BB1016" s="80" t="e">
        <f t="shared" si="3376"/>
        <v>#REF!</v>
      </c>
      <c r="BC1016" s="85" t="e">
        <f>BB1016/BB950</f>
        <v>#REF!</v>
      </c>
      <c r="BD1016" s="60"/>
      <c r="BE1016" s="94"/>
      <c r="BF1016" s="115"/>
      <c r="BG1016" s="115"/>
      <c r="BH1016" s="111"/>
      <c r="BI1016" s="111"/>
      <c r="BJ1016" s="112"/>
      <c r="BK1016" s="111"/>
      <c r="BL1016" s="60"/>
      <c r="BM1016" s="94" t="e">
        <f t="shared" ref="BM1016:BX1016" si="3429">((BM950*$G1016*--(AND($BF1016=0,$BG1016=0))+$BF1016+BM950*$BG1016)*--(BM$3&gt;=$BH1016))*(1+$BJ1016*--(BM$3&gt;=$BK1016))*--(IFERROR(MOD(MONTH(BM$3),$BI1016),0)=0)</f>
        <v>#REF!</v>
      </c>
      <c r="BN1016" s="94" t="e">
        <f t="shared" si="3429"/>
        <v>#REF!</v>
      </c>
      <c r="BO1016" s="94" t="e">
        <f t="shared" si="3429"/>
        <v>#REF!</v>
      </c>
      <c r="BP1016" s="94" t="e">
        <f t="shared" si="3429"/>
        <v>#REF!</v>
      </c>
      <c r="BQ1016" s="94" t="e">
        <f t="shared" si="3429"/>
        <v>#REF!</v>
      </c>
      <c r="BR1016" s="94" t="e">
        <f t="shared" si="3429"/>
        <v>#REF!</v>
      </c>
      <c r="BS1016" s="94" t="e">
        <f t="shared" si="3429"/>
        <v>#REF!</v>
      </c>
      <c r="BT1016" s="94" t="e">
        <f t="shared" si="3429"/>
        <v>#REF!</v>
      </c>
      <c r="BU1016" s="94" t="e">
        <f t="shared" si="3429"/>
        <v>#REF!</v>
      </c>
      <c r="BV1016" s="94" t="e">
        <f t="shared" si="3429"/>
        <v>#REF!</v>
      </c>
      <c r="BW1016" s="94" t="e">
        <f t="shared" si="3429"/>
        <v>#REF!</v>
      </c>
      <c r="BX1016" s="94" t="e">
        <f t="shared" si="3429"/>
        <v>#REF!</v>
      </c>
      <c r="BY1016" s="79"/>
      <c r="BZ1016" s="80" t="e">
        <f t="shared" si="3380"/>
        <v>#REF!</v>
      </c>
      <c r="CA1016" s="85" t="e">
        <f>BZ1016/BZ950</f>
        <v>#REF!</v>
      </c>
      <c r="CB1016" s="60"/>
      <c r="CC1016" s="94" t="e">
        <f t="shared" ref="CC1016:CN1016" si="3430">((CC950*$G1016*--(AND($BF1016=0,$BG1016=0))+$BF1016+CC950*$BG1016)*--(CC$3&gt;=$BH1016))*(1+$BJ1016*--(CC$3&gt;=$BK1016))*--(IFERROR(MOD(MONTH(CC$3),$BI1016),0)=0)</f>
        <v>#REF!</v>
      </c>
      <c r="CD1016" s="94" t="e">
        <f t="shared" si="3430"/>
        <v>#REF!</v>
      </c>
      <c r="CE1016" s="94" t="e">
        <f t="shared" si="3430"/>
        <v>#REF!</v>
      </c>
      <c r="CF1016" s="94" t="e">
        <f t="shared" si="3430"/>
        <v>#REF!</v>
      </c>
      <c r="CG1016" s="94" t="e">
        <f t="shared" si="3430"/>
        <v>#REF!</v>
      </c>
      <c r="CH1016" s="94" t="e">
        <f t="shared" si="3430"/>
        <v>#REF!</v>
      </c>
      <c r="CI1016" s="94" t="e">
        <f t="shared" si="3430"/>
        <v>#REF!</v>
      </c>
      <c r="CJ1016" s="94" t="e">
        <f t="shared" si="3430"/>
        <v>#REF!</v>
      </c>
      <c r="CK1016" s="94" t="e">
        <f t="shared" si="3430"/>
        <v>#REF!</v>
      </c>
      <c r="CL1016" s="94" t="e">
        <f t="shared" si="3430"/>
        <v>#REF!</v>
      </c>
      <c r="CM1016" s="94" t="e">
        <f t="shared" si="3430"/>
        <v>#REF!</v>
      </c>
      <c r="CN1016" s="94" t="e">
        <f t="shared" si="3430"/>
        <v>#REF!</v>
      </c>
      <c r="CO1016" s="79"/>
      <c r="CP1016" s="80" t="e">
        <f t="shared" si="3382"/>
        <v>#REF!</v>
      </c>
      <c r="CQ1016" s="85" t="e">
        <f>CP1016/CP950</f>
        <v>#REF!</v>
      </c>
    </row>
    <row r="1017" spans="1:95" ht="10.5" customHeight="1" outlineLevel="1" x14ac:dyDescent="0.25">
      <c r="A1017" s="70" t="str">
        <f t="shared" si="3418"/>
        <v>DespesaCheque especial</v>
      </c>
      <c r="B1017" s="114" t="s">
        <v>53</v>
      </c>
      <c r="C1017" s="78" t="s">
        <v>295</v>
      </c>
      <c r="D1017" s="79" t="s">
        <v>167</v>
      </c>
      <c r="E1017" s="79" t="e">
        <f>D948</f>
        <v>#REF!</v>
      </c>
      <c r="F1017" s="79"/>
      <c r="G1017" s="85">
        <v>0</v>
      </c>
      <c r="H1017" s="79"/>
      <c r="I1017" s="94">
        <v>0</v>
      </c>
      <c r="J1017" s="94">
        <v>0</v>
      </c>
      <c r="K1017" s="94">
        <v>0</v>
      </c>
      <c r="L1017" s="94">
        <v>0</v>
      </c>
      <c r="M1017" s="94">
        <v>0</v>
      </c>
      <c r="N1017" s="94">
        <v>0</v>
      </c>
      <c r="O1017" s="94">
        <v>0</v>
      </c>
      <c r="P1017" s="94">
        <v>0</v>
      </c>
      <c r="Q1017" s="94">
        <v>0</v>
      </c>
      <c r="R1017" s="94">
        <v>0</v>
      </c>
      <c r="S1017" s="94">
        <v>0</v>
      </c>
      <c r="T1017" s="94">
        <v>0</v>
      </c>
      <c r="U1017" s="79"/>
      <c r="V1017" s="80">
        <f t="shared" si="3373"/>
        <v>0</v>
      </c>
      <c r="W1017" s="85" t="e">
        <f>V1017/V950</f>
        <v>#REF!</v>
      </c>
      <c r="X1017" s="60"/>
      <c r="Y1017" s="94" t="e">
        <f t="shared" ref="Y1017:AJ1017" si="3431">((Y950*$G1017*--(AND($BF1017=0,$BG1017=0))+$BF1017+Y950*$BG1017)*--(Y$3&gt;=$BH1017))*(1+$BJ1017*--(Y$3&gt;=$BK1017))*--(IFERROR(MOD(MONTH(Y$3),$BI1017),0)=0)</f>
        <v>#REF!</v>
      </c>
      <c r="Z1017" s="94" t="e">
        <f t="shared" si="3431"/>
        <v>#REF!</v>
      </c>
      <c r="AA1017" s="94" t="e">
        <f t="shared" si="3431"/>
        <v>#REF!</v>
      </c>
      <c r="AB1017" s="94" t="e">
        <f t="shared" si="3431"/>
        <v>#REF!</v>
      </c>
      <c r="AC1017" s="94" t="e">
        <f t="shared" si="3431"/>
        <v>#REF!</v>
      </c>
      <c r="AD1017" s="94" t="e">
        <f t="shared" si="3431"/>
        <v>#REF!</v>
      </c>
      <c r="AE1017" s="94" t="e">
        <f t="shared" si="3431"/>
        <v>#REF!</v>
      </c>
      <c r="AF1017" s="94" t="e">
        <f t="shared" si="3431"/>
        <v>#REF!</v>
      </c>
      <c r="AG1017" s="94" t="e">
        <f t="shared" si="3431"/>
        <v>#REF!</v>
      </c>
      <c r="AH1017" s="94" t="e">
        <f t="shared" si="3431"/>
        <v>#REF!</v>
      </c>
      <c r="AI1017" s="94" t="e">
        <f t="shared" si="3431"/>
        <v>#REF!</v>
      </c>
      <c r="AJ1017" s="94" t="e">
        <f t="shared" si="3431"/>
        <v>#REF!</v>
      </c>
      <c r="AK1017" s="79"/>
      <c r="AL1017" s="80" t="e">
        <f t="shared" si="3374"/>
        <v>#REF!</v>
      </c>
      <c r="AM1017" s="85" t="e">
        <f>AL1017/AL950</f>
        <v>#REF!</v>
      </c>
      <c r="AN1017" s="60" t="e">
        <f>D948&amp;D1017</f>
        <v>#REF!</v>
      </c>
      <c r="AO1017" s="94" t="e">
        <f t="shared" ref="AO1017:AZ1017" si="3432">((AO950*$G1017*--(AND($BF1017=0,$BG1017=0))+$BF1017+AO950*$BG1017)*--(AO$3&gt;=$BH1017))*(1+$BJ1017*--(AO$3&gt;=$BK1017))*--(IFERROR(MOD(MONTH(AO$3),$BI1017),0)=0)</f>
        <v>#REF!</v>
      </c>
      <c r="AP1017" s="94" t="e">
        <f t="shared" si="3432"/>
        <v>#REF!</v>
      </c>
      <c r="AQ1017" s="94" t="e">
        <f t="shared" si="3432"/>
        <v>#REF!</v>
      </c>
      <c r="AR1017" s="94" t="e">
        <f t="shared" si="3432"/>
        <v>#REF!</v>
      </c>
      <c r="AS1017" s="94" t="e">
        <f t="shared" si="3432"/>
        <v>#REF!</v>
      </c>
      <c r="AT1017" s="94" t="e">
        <f t="shared" si="3432"/>
        <v>#REF!</v>
      </c>
      <c r="AU1017" s="94" t="e">
        <f t="shared" si="3432"/>
        <v>#REF!</v>
      </c>
      <c r="AV1017" s="94" t="e">
        <f t="shared" si="3432"/>
        <v>#REF!</v>
      </c>
      <c r="AW1017" s="94" t="e">
        <f t="shared" si="3432"/>
        <v>#REF!</v>
      </c>
      <c r="AX1017" s="94" t="e">
        <f t="shared" si="3432"/>
        <v>#REF!</v>
      </c>
      <c r="AY1017" s="94" t="e">
        <f t="shared" si="3432"/>
        <v>#REF!</v>
      </c>
      <c r="AZ1017" s="94" t="e">
        <f t="shared" si="3432"/>
        <v>#REF!</v>
      </c>
      <c r="BA1017" s="79"/>
      <c r="BB1017" s="80" t="e">
        <f t="shared" si="3376"/>
        <v>#REF!</v>
      </c>
      <c r="BC1017" s="85" t="e">
        <f>BB1017/BB950</f>
        <v>#REF!</v>
      </c>
      <c r="BD1017" s="60"/>
      <c r="BE1017" s="94"/>
      <c r="BF1017" s="115"/>
      <c r="BG1017" s="115"/>
      <c r="BH1017" s="111"/>
      <c r="BI1017" s="111"/>
      <c r="BJ1017" s="112"/>
      <c r="BK1017" s="111"/>
      <c r="BL1017" s="60"/>
      <c r="BM1017" s="94" t="e">
        <f t="shared" ref="BM1017:BX1017" si="3433">((BM950*$G1017*--(AND($BF1017=0,$BG1017=0))+$BF1017+BM950*$BG1017)*--(BM$3&gt;=$BH1017))*(1+$BJ1017*--(BM$3&gt;=$BK1017))*--(IFERROR(MOD(MONTH(BM$3),$BI1017),0)=0)</f>
        <v>#REF!</v>
      </c>
      <c r="BN1017" s="94" t="e">
        <f t="shared" si="3433"/>
        <v>#REF!</v>
      </c>
      <c r="BO1017" s="94" t="e">
        <f t="shared" si="3433"/>
        <v>#REF!</v>
      </c>
      <c r="BP1017" s="94" t="e">
        <f t="shared" si="3433"/>
        <v>#REF!</v>
      </c>
      <c r="BQ1017" s="94" t="e">
        <f t="shared" si="3433"/>
        <v>#REF!</v>
      </c>
      <c r="BR1017" s="94" t="e">
        <f t="shared" si="3433"/>
        <v>#REF!</v>
      </c>
      <c r="BS1017" s="94" t="e">
        <f t="shared" si="3433"/>
        <v>#REF!</v>
      </c>
      <c r="BT1017" s="94" t="e">
        <f t="shared" si="3433"/>
        <v>#REF!</v>
      </c>
      <c r="BU1017" s="94" t="e">
        <f t="shared" si="3433"/>
        <v>#REF!</v>
      </c>
      <c r="BV1017" s="94" t="e">
        <f t="shared" si="3433"/>
        <v>#REF!</v>
      </c>
      <c r="BW1017" s="94" t="e">
        <f t="shared" si="3433"/>
        <v>#REF!</v>
      </c>
      <c r="BX1017" s="94" t="e">
        <f t="shared" si="3433"/>
        <v>#REF!</v>
      </c>
      <c r="BY1017" s="79"/>
      <c r="BZ1017" s="80" t="e">
        <f t="shared" si="3380"/>
        <v>#REF!</v>
      </c>
      <c r="CA1017" s="85" t="e">
        <f>BZ1017/BZ950</f>
        <v>#REF!</v>
      </c>
      <c r="CB1017" s="60"/>
      <c r="CC1017" s="94" t="e">
        <f t="shared" ref="CC1017:CN1017" si="3434">((CC950*$G1017*--(AND($BF1017=0,$BG1017=0))+$BF1017+CC950*$BG1017)*--(CC$3&gt;=$BH1017))*(1+$BJ1017*--(CC$3&gt;=$BK1017))*--(IFERROR(MOD(MONTH(CC$3),$BI1017),0)=0)</f>
        <v>#REF!</v>
      </c>
      <c r="CD1017" s="94" t="e">
        <f t="shared" si="3434"/>
        <v>#REF!</v>
      </c>
      <c r="CE1017" s="94" t="e">
        <f t="shared" si="3434"/>
        <v>#REF!</v>
      </c>
      <c r="CF1017" s="94" t="e">
        <f t="shared" si="3434"/>
        <v>#REF!</v>
      </c>
      <c r="CG1017" s="94" t="e">
        <f t="shared" si="3434"/>
        <v>#REF!</v>
      </c>
      <c r="CH1017" s="94" t="e">
        <f t="shared" si="3434"/>
        <v>#REF!</v>
      </c>
      <c r="CI1017" s="94" t="e">
        <f t="shared" si="3434"/>
        <v>#REF!</v>
      </c>
      <c r="CJ1017" s="94" t="e">
        <f t="shared" si="3434"/>
        <v>#REF!</v>
      </c>
      <c r="CK1017" s="94" t="e">
        <f t="shared" si="3434"/>
        <v>#REF!</v>
      </c>
      <c r="CL1017" s="94" t="e">
        <f t="shared" si="3434"/>
        <v>#REF!</v>
      </c>
      <c r="CM1017" s="94" t="e">
        <f t="shared" si="3434"/>
        <v>#REF!</v>
      </c>
      <c r="CN1017" s="94" t="e">
        <f t="shared" si="3434"/>
        <v>#REF!</v>
      </c>
      <c r="CO1017" s="79"/>
      <c r="CP1017" s="80" t="e">
        <f t="shared" si="3382"/>
        <v>#REF!</v>
      </c>
      <c r="CQ1017" s="85" t="e">
        <f>CP1017/CP950</f>
        <v>#REF!</v>
      </c>
    </row>
    <row r="1018" spans="1:95" ht="10.5" customHeight="1" x14ac:dyDescent="0.25">
      <c r="A1018" s="70" t="str">
        <f t="shared" si="3418"/>
        <v>DespesaIRPJ</v>
      </c>
      <c r="B1018" s="114" t="s">
        <v>53</v>
      </c>
      <c r="C1018" s="75" t="s">
        <v>168</v>
      </c>
      <c r="D1018" s="92" t="s">
        <v>168</v>
      </c>
      <c r="E1018" s="92" t="e">
        <f>D948</f>
        <v>#REF!</v>
      </c>
      <c r="F1018" s="60"/>
      <c r="G1018" s="66">
        <v>0</v>
      </c>
      <c r="H1018" s="60"/>
      <c r="I1018" s="65">
        <v>0</v>
      </c>
      <c r="J1018" s="65">
        <v>0</v>
      </c>
      <c r="K1018" s="65">
        <v>0</v>
      </c>
      <c r="L1018" s="65">
        <v>0</v>
      </c>
      <c r="M1018" s="65">
        <v>0</v>
      </c>
      <c r="N1018" s="65">
        <v>0</v>
      </c>
      <c r="O1018" s="65">
        <v>0</v>
      </c>
      <c r="P1018" s="65">
        <v>0</v>
      </c>
      <c r="Q1018" s="65">
        <v>0</v>
      </c>
      <c r="R1018" s="65">
        <v>0</v>
      </c>
      <c r="S1018" s="65">
        <v>0</v>
      </c>
      <c r="T1018" s="65">
        <v>0</v>
      </c>
      <c r="U1018" s="60"/>
      <c r="V1018" s="65">
        <f t="shared" si="3373"/>
        <v>0</v>
      </c>
      <c r="W1018" s="66" t="e">
        <f>V1018/V950</f>
        <v>#REF!</v>
      </c>
      <c r="X1018" s="60"/>
      <c r="Y1018" s="65" t="e">
        <f t="shared" ref="Y1018:AJ1018" si="3435">((Y950*$G1018*--(AND($BF1018=0,$BG1018=0))+$BF1018+Y950*$BG1018)*--(Y$3&gt;=$BH1018))*(1+$BJ1018*--(Y$3&gt;=$BK1018))*--(IFERROR(MOD(MONTH(Y$3),$BI1018),0)=0)</f>
        <v>#REF!</v>
      </c>
      <c r="Z1018" s="65" t="e">
        <f t="shared" si="3435"/>
        <v>#REF!</v>
      </c>
      <c r="AA1018" s="65" t="e">
        <f t="shared" si="3435"/>
        <v>#REF!</v>
      </c>
      <c r="AB1018" s="65" t="e">
        <f t="shared" si="3435"/>
        <v>#REF!</v>
      </c>
      <c r="AC1018" s="65" t="e">
        <f t="shared" si="3435"/>
        <v>#REF!</v>
      </c>
      <c r="AD1018" s="65" t="e">
        <f t="shared" si="3435"/>
        <v>#REF!</v>
      </c>
      <c r="AE1018" s="65" t="e">
        <f t="shared" si="3435"/>
        <v>#REF!</v>
      </c>
      <c r="AF1018" s="65" t="e">
        <f t="shared" si="3435"/>
        <v>#REF!</v>
      </c>
      <c r="AG1018" s="65" t="e">
        <f t="shared" si="3435"/>
        <v>#REF!</v>
      </c>
      <c r="AH1018" s="65" t="e">
        <f t="shared" si="3435"/>
        <v>#REF!</v>
      </c>
      <c r="AI1018" s="65" t="e">
        <f t="shared" si="3435"/>
        <v>#REF!</v>
      </c>
      <c r="AJ1018" s="65" t="e">
        <f t="shared" si="3435"/>
        <v>#REF!</v>
      </c>
      <c r="AK1018" s="60"/>
      <c r="AL1018" s="65" t="e">
        <f t="shared" si="3374"/>
        <v>#REF!</v>
      </c>
      <c r="AM1018" s="66" t="e">
        <f>AL1018/AL950</f>
        <v>#REF!</v>
      </c>
      <c r="AN1018" s="60" t="e">
        <f>D948&amp;D1018</f>
        <v>#REF!</v>
      </c>
      <c r="AO1018" s="65" t="e">
        <f t="shared" ref="AO1018:AZ1018" si="3436">((AO950*$G1018*--(AND($BF1018=0,$BG1018=0))+$BF1018+AO950*$BG1018)*--(AO$3&gt;=$BH1018))*(1+$BJ1018*--(AO$3&gt;=$BK1018))*--(IFERROR(MOD(MONTH(AO$3),$BI1018),0)=0)</f>
        <v>#REF!</v>
      </c>
      <c r="AP1018" s="65" t="e">
        <f t="shared" si="3436"/>
        <v>#REF!</v>
      </c>
      <c r="AQ1018" s="65" t="e">
        <f t="shared" si="3436"/>
        <v>#REF!</v>
      </c>
      <c r="AR1018" s="65" t="e">
        <f t="shared" si="3436"/>
        <v>#REF!</v>
      </c>
      <c r="AS1018" s="65" t="e">
        <f t="shared" si="3436"/>
        <v>#REF!</v>
      </c>
      <c r="AT1018" s="65" t="e">
        <f t="shared" si="3436"/>
        <v>#REF!</v>
      </c>
      <c r="AU1018" s="65" t="e">
        <f t="shared" si="3436"/>
        <v>#REF!</v>
      </c>
      <c r="AV1018" s="65" t="e">
        <f t="shared" si="3436"/>
        <v>#REF!</v>
      </c>
      <c r="AW1018" s="65" t="e">
        <f t="shared" si="3436"/>
        <v>#REF!</v>
      </c>
      <c r="AX1018" s="65" t="e">
        <f t="shared" si="3436"/>
        <v>#REF!</v>
      </c>
      <c r="AY1018" s="65" t="e">
        <f t="shared" si="3436"/>
        <v>#REF!</v>
      </c>
      <c r="AZ1018" s="65" t="e">
        <f t="shared" si="3436"/>
        <v>#REF!</v>
      </c>
      <c r="BA1018" s="60"/>
      <c r="BB1018" s="65" t="e">
        <f t="shared" si="3376"/>
        <v>#REF!</v>
      </c>
      <c r="BC1018" s="66" t="e">
        <f>BB1018/BB950</f>
        <v>#REF!</v>
      </c>
      <c r="BD1018" s="60"/>
      <c r="BE1018" s="66"/>
      <c r="BF1018" s="105"/>
      <c r="BG1018" s="105"/>
      <c r="BH1018" s="107"/>
      <c r="BI1018" s="107"/>
      <c r="BJ1018" s="77"/>
      <c r="BK1018" s="107"/>
      <c r="BL1018" s="60"/>
      <c r="BM1018" s="65" t="e">
        <f t="shared" ref="BM1018:BX1018" si="3437">((BM950*$G1018*--(AND($BF1018=0,$BG1018=0))+$BF1018+BM950*$BG1018)*--(BM$3&gt;=$BH1018))*(1+$BJ1018*--(BM$3&gt;=$BK1018))*--(IFERROR(MOD(MONTH(BM$3),$BI1018),0)=0)</f>
        <v>#REF!</v>
      </c>
      <c r="BN1018" s="65" t="e">
        <f t="shared" si="3437"/>
        <v>#REF!</v>
      </c>
      <c r="BO1018" s="65" t="e">
        <f t="shared" si="3437"/>
        <v>#REF!</v>
      </c>
      <c r="BP1018" s="65" t="e">
        <f t="shared" si="3437"/>
        <v>#REF!</v>
      </c>
      <c r="BQ1018" s="65" t="e">
        <f t="shared" si="3437"/>
        <v>#REF!</v>
      </c>
      <c r="BR1018" s="65" t="e">
        <f t="shared" si="3437"/>
        <v>#REF!</v>
      </c>
      <c r="BS1018" s="65" t="e">
        <f t="shared" si="3437"/>
        <v>#REF!</v>
      </c>
      <c r="BT1018" s="65" t="e">
        <f t="shared" si="3437"/>
        <v>#REF!</v>
      </c>
      <c r="BU1018" s="65" t="e">
        <f t="shared" si="3437"/>
        <v>#REF!</v>
      </c>
      <c r="BV1018" s="65" t="e">
        <f t="shared" si="3437"/>
        <v>#REF!</v>
      </c>
      <c r="BW1018" s="65" t="e">
        <f t="shared" si="3437"/>
        <v>#REF!</v>
      </c>
      <c r="BX1018" s="65" t="e">
        <f t="shared" si="3437"/>
        <v>#REF!</v>
      </c>
      <c r="BY1018" s="60"/>
      <c r="BZ1018" s="65" t="e">
        <f t="shared" si="3380"/>
        <v>#REF!</v>
      </c>
      <c r="CA1018" s="66" t="e">
        <f>BZ1018/BZ950</f>
        <v>#REF!</v>
      </c>
      <c r="CB1018" s="60"/>
      <c r="CC1018" s="65" t="e">
        <f t="shared" ref="CC1018:CN1018" si="3438">((CC950*$G1018*--(AND($BF1018=0,$BG1018=0))+$BF1018+CC950*$BG1018)*--(CC$3&gt;=$BH1018))*(1+$BJ1018*--(CC$3&gt;=$BK1018))*--(IFERROR(MOD(MONTH(CC$3),$BI1018),0)=0)</f>
        <v>#REF!</v>
      </c>
      <c r="CD1018" s="65" t="e">
        <f t="shared" si="3438"/>
        <v>#REF!</v>
      </c>
      <c r="CE1018" s="65" t="e">
        <f t="shared" si="3438"/>
        <v>#REF!</v>
      </c>
      <c r="CF1018" s="65" t="e">
        <f t="shared" si="3438"/>
        <v>#REF!</v>
      </c>
      <c r="CG1018" s="65" t="e">
        <f t="shared" si="3438"/>
        <v>#REF!</v>
      </c>
      <c r="CH1018" s="65" t="e">
        <f t="shared" si="3438"/>
        <v>#REF!</v>
      </c>
      <c r="CI1018" s="65" t="e">
        <f t="shared" si="3438"/>
        <v>#REF!</v>
      </c>
      <c r="CJ1018" s="65" t="e">
        <f t="shared" si="3438"/>
        <v>#REF!</v>
      </c>
      <c r="CK1018" s="65" t="e">
        <f t="shared" si="3438"/>
        <v>#REF!</v>
      </c>
      <c r="CL1018" s="65" t="e">
        <f t="shared" si="3438"/>
        <v>#REF!</v>
      </c>
      <c r="CM1018" s="65" t="e">
        <f t="shared" si="3438"/>
        <v>#REF!</v>
      </c>
      <c r="CN1018" s="65" t="e">
        <f t="shared" si="3438"/>
        <v>#REF!</v>
      </c>
      <c r="CO1018" s="60"/>
      <c r="CP1018" s="65" t="e">
        <f t="shared" si="3382"/>
        <v>#REF!</v>
      </c>
      <c r="CQ1018" s="66" t="e">
        <f>CP1018/CP950</f>
        <v>#REF!</v>
      </c>
    </row>
    <row r="1019" spans="1:95" ht="10.5" customHeight="1" x14ac:dyDescent="0.25">
      <c r="A1019" s="70" t="str">
        <f t="shared" si="3418"/>
        <v>DespesaCSLL</v>
      </c>
      <c r="B1019" s="114" t="s">
        <v>53</v>
      </c>
      <c r="C1019" s="75" t="s">
        <v>296</v>
      </c>
      <c r="D1019" s="92" t="s">
        <v>169</v>
      </c>
      <c r="E1019" s="92" t="e">
        <f>D948</f>
        <v>#REF!</v>
      </c>
      <c r="F1019" s="60"/>
      <c r="G1019" s="66">
        <v>0</v>
      </c>
      <c r="H1019" s="60"/>
      <c r="I1019" s="65">
        <v>0</v>
      </c>
      <c r="J1019" s="65">
        <v>0</v>
      </c>
      <c r="K1019" s="65">
        <v>0</v>
      </c>
      <c r="L1019" s="65">
        <v>0</v>
      </c>
      <c r="M1019" s="65">
        <v>0</v>
      </c>
      <c r="N1019" s="65">
        <v>0</v>
      </c>
      <c r="O1019" s="65">
        <v>0</v>
      </c>
      <c r="P1019" s="65">
        <v>0</v>
      </c>
      <c r="Q1019" s="65">
        <v>0</v>
      </c>
      <c r="R1019" s="65">
        <v>0</v>
      </c>
      <c r="S1019" s="65">
        <v>0</v>
      </c>
      <c r="T1019" s="65">
        <v>0</v>
      </c>
      <c r="U1019" s="60"/>
      <c r="V1019" s="65">
        <f t="shared" si="3373"/>
        <v>0</v>
      </c>
      <c r="W1019" s="66" t="e">
        <f>V1019/V950</f>
        <v>#REF!</v>
      </c>
      <c r="X1019" s="60"/>
      <c r="Y1019" s="65" t="e">
        <f t="shared" ref="Y1019:AJ1019" si="3439">((Y950*$G1019*--(AND($BF1019=0,$BG1019=0))+$BF1019+Y950*$BG1019)*--(Y$3&gt;=$BH1019))*(1+$BJ1019*--(Y$3&gt;=$BK1019))*--(IFERROR(MOD(MONTH(Y$3),$BI1019),0)=0)</f>
        <v>#REF!</v>
      </c>
      <c r="Z1019" s="65" t="e">
        <f t="shared" si="3439"/>
        <v>#REF!</v>
      </c>
      <c r="AA1019" s="65" t="e">
        <f t="shared" si="3439"/>
        <v>#REF!</v>
      </c>
      <c r="AB1019" s="65" t="e">
        <f t="shared" si="3439"/>
        <v>#REF!</v>
      </c>
      <c r="AC1019" s="65" t="e">
        <f t="shared" si="3439"/>
        <v>#REF!</v>
      </c>
      <c r="AD1019" s="65" t="e">
        <f t="shared" si="3439"/>
        <v>#REF!</v>
      </c>
      <c r="AE1019" s="65" t="e">
        <f t="shared" si="3439"/>
        <v>#REF!</v>
      </c>
      <c r="AF1019" s="65" t="e">
        <f t="shared" si="3439"/>
        <v>#REF!</v>
      </c>
      <c r="AG1019" s="65" t="e">
        <f t="shared" si="3439"/>
        <v>#REF!</v>
      </c>
      <c r="AH1019" s="65" t="e">
        <f t="shared" si="3439"/>
        <v>#REF!</v>
      </c>
      <c r="AI1019" s="65" t="e">
        <f t="shared" si="3439"/>
        <v>#REF!</v>
      </c>
      <c r="AJ1019" s="65" t="e">
        <f t="shared" si="3439"/>
        <v>#REF!</v>
      </c>
      <c r="AK1019" s="60"/>
      <c r="AL1019" s="65" t="e">
        <f t="shared" si="3374"/>
        <v>#REF!</v>
      </c>
      <c r="AM1019" s="66" t="e">
        <f>AL1019/AL950</f>
        <v>#REF!</v>
      </c>
      <c r="AN1019" s="60" t="e">
        <f>D948&amp;D1019</f>
        <v>#REF!</v>
      </c>
      <c r="AO1019" s="65" t="e">
        <f t="shared" ref="AO1019:AZ1019" si="3440">((AO950*$G1019*--(AND($BF1019=0,$BG1019=0))+$BF1019+AO950*$BG1019)*--(AO$3&gt;=$BH1019))*(1+$BJ1019*--(AO$3&gt;=$BK1019))*--(IFERROR(MOD(MONTH(AO$3),$BI1019),0)=0)</f>
        <v>#REF!</v>
      </c>
      <c r="AP1019" s="65" t="e">
        <f t="shared" si="3440"/>
        <v>#REF!</v>
      </c>
      <c r="AQ1019" s="65" t="e">
        <f t="shared" si="3440"/>
        <v>#REF!</v>
      </c>
      <c r="AR1019" s="65" t="e">
        <f t="shared" si="3440"/>
        <v>#REF!</v>
      </c>
      <c r="AS1019" s="65" t="e">
        <f t="shared" si="3440"/>
        <v>#REF!</v>
      </c>
      <c r="AT1019" s="65" t="e">
        <f t="shared" si="3440"/>
        <v>#REF!</v>
      </c>
      <c r="AU1019" s="65" t="e">
        <f t="shared" si="3440"/>
        <v>#REF!</v>
      </c>
      <c r="AV1019" s="65" t="e">
        <f t="shared" si="3440"/>
        <v>#REF!</v>
      </c>
      <c r="AW1019" s="65" t="e">
        <f t="shared" si="3440"/>
        <v>#REF!</v>
      </c>
      <c r="AX1019" s="65" t="e">
        <f t="shared" si="3440"/>
        <v>#REF!</v>
      </c>
      <c r="AY1019" s="65" t="e">
        <f t="shared" si="3440"/>
        <v>#REF!</v>
      </c>
      <c r="AZ1019" s="65" t="e">
        <f t="shared" si="3440"/>
        <v>#REF!</v>
      </c>
      <c r="BA1019" s="60"/>
      <c r="BB1019" s="65" t="e">
        <f t="shared" si="3376"/>
        <v>#REF!</v>
      </c>
      <c r="BC1019" s="66" t="e">
        <f>BB1019/BB950</f>
        <v>#REF!</v>
      </c>
      <c r="BD1019" s="60"/>
      <c r="BE1019" s="66"/>
      <c r="BF1019" s="105"/>
      <c r="BG1019" s="77"/>
      <c r="BH1019" s="107"/>
      <c r="BI1019" s="107"/>
      <c r="BJ1019" s="77"/>
      <c r="BK1019" s="107"/>
      <c r="BL1019" s="60"/>
      <c r="BM1019" s="65" t="e">
        <f t="shared" ref="BM1019:BX1019" si="3441">((BM950*$G1019*--(AND($BF1019=0,$BG1019=0))+$BF1019+BM950*$BG1019)*--(BM$3&gt;=$BH1019))*(1+$BJ1019*--(BM$3&gt;=$BK1019))*--(IFERROR(MOD(MONTH(BM$3),$BI1019),0)=0)</f>
        <v>#REF!</v>
      </c>
      <c r="BN1019" s="65" t="e">
        <f t="shared" si="3441"/>
        <v>#REF!</v>
      </c>
      <c r="BO1019" s="65" t="e">
        <f t="shared" si="3441"/>
        <v>#REF!</v>
      </c>
      <c r="BP1019" s="65" t="e">
        <f t="shared" si="3441"/>
        <v>#REF!</v>
      </c>
      <c r="BQ1019" s="65" t="e">
        <f t="shared" si="3441"/>
        <v>#REF!</v>
      </c>
      <c r="BR1019" s="65" t="e">
        <f t="shared" si="3441"/>
        <v>#REF!</v>
      </c>
      <c r="BS1019" s="65" t="e">
        <f t="shared" si="3441"/>
        <v>#REF!</v>
      </c>
      <c r="BT1019" s="65" t="e">
        <f t="shared" si="3441"/>
        <v>#REF!</v>
      </c>
      <c r="BU1019" s="65" t="e">
        <f t="shared" si="3441"/>
        <v>#REF!</v>
      </c>
      <c r="BV1019" s="65" t="e">
        <f t="shared" si="3441"/>
        <v>#REF!</v>
      </c>
      <c r="BW1019" s="65" t="e">
        <f t="shared" si="3441"/>
        <v>#REF!</v>
      </c>
      <c r="BX1019" s="65" t="e">
        <f t="shared" si="3441"/>
        <v>#REF!</v>
      </c>
      <c r="BY1019" s="60"/>
      <c r="BZ1019" s="65" t="e">
        <f t="shared" si="3380"/>
        <v>#REF!</v>
      </c>
      <c r="CA1019" s="66" t="e">
        <f>BZ1019/BZ950</f>
        <v>#REF!</v>
      </c>
      <c r="CB1019" s="60"/>
      <c r="CC1019" s="65" t="e">
        <f t="shared" ref="CC1019:CN1019" si="3442">((CC950*$G1019*--(AND($BF1019=0,$BG1019=0))+$BF1019+CC950*$BG1019)*--(CC$3&gt;=$BH1019))*(1+$BJ1019*--(CC$3&gt;=$BK1019))*--(IFERROR(MOD(MONTH(CC$3),$BI1019),0)=0)</f>
        <v>#REF!</v>
      </c>
      <c r="CD1019" s="65" t="e">
        <f t="shared" si="3442"/>
        <v>#REF!</v>
      </c>
      <c r="CE1019" s="65" t="e">
        <f t="shared" si="3442"/>
        <v>#REF!</v>
      </c>
      <c r="CF1019" s="65" t="e">
        <f t="shared" si="3442"/>
        <v>#REF!</v>
      </c>
      <c r="CG1019" s="65" t="e">
        <f t="shared" si="3442"/>
        <v>#REF!</v>
      </c>
      <c r="CH1019" s="65" t="e">
        <f t="shared" si="3442"/>
        <v>#REF!</v>
      </c>
      <c r="CI1019" s="65" t="e">
        <f t="shared" si="3442"/>
        <v>#REF!</v>
      </c>
      <c r="CJ1019" s="65" t="e">
        <f t="shared" si="3442"/>
        <v>#REF!</v>
      </c>
      <c r="CK1019" s="65" t="e">
        <f t="shared" si="3442"/>
        <v>#REF!</v>
      </c>
      <c r="CL1019" s="65" t="e">
        <f t="shared" si="3442"/>
        <v>#REF!</v>
      </c>
      <c r="CM1019" s="65" t="e">
        <f t="shared" si="3442"/>
        <v>#REF!</v>
      </c>
      <c r="CN1019" s="65" t="e">
        <f t="shared" si="3442"/>
        <v>#REF!</v>
      </c>
      <c r="CO1019" s="60"/>
      <c r="CP1019" s="65" t="e">
        <f t="shared" si="3382"/>
        <v>#REF!</v>
      </c>
      <c r="CQ1019" s="66" t="e">
        <f>CP1019/CP950</f>
        <v>#REF!</v>
      </c>
    </row>
    <row r="1020" spans="1:95" ht="10.5" customHeight="1" x14ac:dyDescent="0.25">
      <c r="A1020" s="70" t="str">
        <f t="shared" si="3418"/>
        <v>DespesaEmpréstimos</v>
      </c>
      <c r="B1020" s="114" t="s">
        <v>53</v>
      </c>
      <c r="C1020" s="70" t="s">
        <v>297</v>
      </c>
      <c r="D1020" s="92" t="s">
        <v>170</v>
      </c>
      <c r="E1020" s="92" t="e">
        <f>D948</f>
        <v>#REF!</v>
      </c>
      <c r="F1020" s="60"/>
      <c r="G1020" s="66">
        <v>0</v>
      </c>
      <c r="H1020" s="60"/>
      <c r="I1020" s="65">
        <v>0</v>
      </c>
      <c r="J1020" s="65">
        <v>0</v>
      </c>
      <c r="K1020" s="65">
        <v>0</v>
      </c>
      <c r="L1020" s="65">
        <v>0</v>
      </c>
      <c r="M1020" s="65">
        <v>0</v>
      </c>
      <c r="N1020" s="65">
        <v>0</v>
      </c>
      <c r="O1020" s="65">
        <v>0</v>
      </c>
      <c r="P1020" s="65">
        <v>0</v>
      </c>
      <c r="Q1020" s="65">
        <v>0</v>
      </c>
      <c r="R1020" s="65">
        <v>0</v>
      </c>
      <c r="S1020" s="65">
        <v>0</v>
      </c>
      <c r="T1020" s="65">
        <v>0</v>
      </c>
      <c r="U1020" s="60"/>
      <c r="V1020" s="65">
        <f t="shared" si="3373"/>
        <v>0</v>
      </c>
      <c r="W1020" s="66" t="e">
        <f>V1020/V950</f>
        <v>#REF!</v>
      </c>
      <c r="X1020" s="60"/>
      <c r="Y1020" s="65" t="e">
        <f t="shared" ref="Y1020:AJ1020" si="3443">((Y950*$G1020*--(AND($BF1020=0,$BG1020=0))+$BF1020+Y950*$BG1020)*--(Y$3&gt;=$BH1020))*(1+$BJ1020*--(Y$3&gt;=$BK1020))*--(IFERROR(MOD(MONTH(Y$3),$BI1020),0)=0)</f>
        <v>#REF!</v>
      </c>
      <c r="Z1020" s="65" t="e">
        <f t="shared" si="3443"/>
        <v>#REF!</v>
      </c>
      <c r="AA1020" s="65" t="e">
        <f t="shared" si="3443"/>
        <v>#REF!</v>
      </c>
      <c r="AB1020" s="65" t="e">
        <f t="shared" si="3443"/>
        <v>#REF!</v>
      </c>
      <c r="AC1020" s="65" t="e">
        <f t="shared" si="3443"/>
        <v>#REF!</v>
      </c>
      <c r="AD1020" s="65" t="e">
        <f t="shared" si="3443"/>
        <v>#REF!</v>
      </c>
      <c r="AE1020" s="65" t="e">
        <f t="shared" si="3443"/>
        <v>#REF!</v>
      </c>
      <c r="AF1020" s="65" t="e">
        <f t="shared" si="3443"/>
        <v>#REF!</v>
      </c>
      <c r="AG1020" s="65" t="e">
        <f t="shared" si="3443"/>
        <v>#REF!</v>
      </c>
      <c r="AH1020" s="65" t="e">
        <f t="shared" si="3443"/>
        <v>#REF!</v>
      </c>
      <c r="AI1020" s="65" t="e">
        <f t="shared" si="3443"/>
        <v>#REF!</v>
      </c>
      <c r="AJ1020" s="65" t="e">
        <f t="shared" si="3443"/>
        <v>#REF!</v>
      </c>
      <c r="AK1020" s="60"/>
      <c r="AL1020" s="65" t="e">
        <f t="shared" si="3374"/>
        <v>#REF!</v>
      </c>
      <c r="AM1020" s="66" t="e">
        <f>AL1020/AL950</f>
        <v>#REF!</v>
      </c>
      <c r="AN1020" s="60" t="e">
        <f>D948&amp;D1020</f>
        <v>#REF!</v>
      </c>
      <c r="AO1020" s="65" t="e">
        <f t="shared" ref="AO1020:AZ1020" si="3444">((AO950*$G1020*--(AND($BF1020=0,$BG1020=0))+$BF1020+AO950*$BG1020)*--(AO$3&gt;=$BH1020))*(1+$BJ1020*--(AO$3&gt;=$BK1020))*--(IFERROR(MOD(MONTH(AO$3),$BI1020),0)=0)</f>
        <v>#REF!</v>
      </c>
      <c r="AP1020" s="65" t="e">
        <f t="shared" si="3444"/>
        <v>#REF!</v>
      </c>
      <c r="AQ1020" s="65" t="e">
        <f t="shared" si="3444"/>
        <v>#REF!</v>
      </c>
      <c r="AR1020" s="65" t="e">
        <f t="shared" si="3444"/>
        <v>#REF!</v>
      </c>
      <c r="AS1020" s="65" t="e">
        <f t="shared" si="3444"/>
        <v>#REF!</v>
      </c>
      <c r="AT1020" s="65" t="e">
        <f t="shared" si="3444"/>
        <v>#REF!</v>
      </c>
      <c r="AU1020" s="65" t="e">
        <f t="shared" si="3444"/>
        <v>#REF!</v>
      </c>
      <c r="AV1020" s="65" t="e">
        <f t="shared" si="3444"/>
        <v>#REF!</v>
      </c>
      <c r="AW1020" s="65" t="e">
        <f t="shared" si="3444"/>
        <v>#REF!</v>
      </c>
      <c r="AX1020" s="65" t="e">
        <f t="shared" si="3444"/>
        <v>#REF!</v>
      </c>
      <c r="AY1020" s="65" t="e">
        <f t="shared" si="3444"/>
        <v>#REF!</v>
      </c>
      <c r="AZ1020" s="65" t="e">
        <f t="shared" si="3444"/>
        <v>#REF!</v>
      </c>
      <c r="BA1020" s="60"/>
      <c r="BB1020" s="65" t="e">
        <f t="shared" si="3376"/>
        <v>#REF!</v>
      </c>
      <c r="BC1020" s="66" t="e">
        <f>BB1020/BB950</f>
        <v>#REF!</v>
      </c>
      <c r="BD1020" s="60"/>
      <c r="BE1020" s="65"/>
      <c r="BF1020" s="105"/>
      <c r="BG1020" s="105"/>
      <c r="BH1020" s="107"/>
      <c r="BI1020" s="107"/>
      <c r="BJ1020" s="77"/>
      <c r="BK1020" s="107"/>
      <c r="BL1020" s="60"/>
      <c r="BM1020" s="65" t="e">
        <f t="shared" ref="BM1020:BX1020" si="3445">((BM950*$G1020*--(AND($BF1020=0,$BG1020=0))+$BF1020+BM950*$BG1020)*--(BM$3&gt;=$BH1020))*(1+$BJ1020*--(BM$3&gt;=$BK1020))*--(IFERROR(MOD(MONTH(BM$3),$BI1020),0)=0)</f>
        <v>#REF!</v>
      </c>
      <c r="BN1020" s="65" t="e">
        <f t="shared" si="3445"/>
        <v>#REF!</v>
      </c>
      <c r="BO1020" s="65" t="e">
        <f t="shared" si="3445"/>
        <v>#REF!</v>
      </c>
      <c r="BP1020" s="65" t="e">
        <f t="shared" si="3445"/>
        <v>#REF!</v>
      </c>
      <c r="BQ1020" s="65" t="e">
        <f t="shared" si="3445"/>
        <v>#REF!</v>
      </c>
      <c r="BR1020" s="65" t="e">
        <f t="shared" si="3445"/>
        <v>#REF!</v>
      </c>
      <c r="BS1020" s="65" t="e">
        <f t="shared" si="3445"/>
        <v>#REF!</v>
      </c>
      <c r="BT1020" s="65" t="e">
        <f t="shared" si="3445"/>
        <v>#REF!</v>
      </c>
      <c r="BU1020" s="65" t="e">
        <f t="shared" si="3445"/>
        <v>#REF!</v>
      </c>
      <c r="BV1020" s="65" t="e">
        <f t="shared" si="3445"/>
        <v>#REF!</v>
      </c>
      <c r="BW1020" s="65" t="e">
        <f t="shared" si="3445"/>
        <v>#REF!</v>
      </c>
      <c r="BX1020" s="65" t="e">
        <f t="shared" si="3445"/>
        <v>#REF!</v>
      </c>
      <c r="BY1020" s="60"/>
      <c r="BZ1020" s="65" t="e">
        <f t="shared" si="3380"/>
        <v>#REF!</v>
      </c>
      <c r="CA1020" s="66" t="e">
        <f>BZ1020/BZ950</f>
        <v>#REF!</v>
      </c>
      <c r="CB1020" s="60"/>
      <c r="CC1020" s="65" t="e">
        <f t="shared" ref="CC1020:CN1020" si="3446">((CC950*$G1020*--(AND($BF1020=0,$BG1020=0))+$BF1020+CC950*$BG1020)*--(CC$3&gt;=$BH1020))*(1+$BJ1020*--(CC$3&gt;=$BK1020))*--(IFERROR(MOD(MONTH(CC$3),$BI1020),0)=0)</f>
        <v>#REF!</v>
      </c>
      <c r="CD1020" s="65" t="e">
        <f t="shared" si="3446"/>
        <v>#REF!</v>
      </c>
      <c r="CE1020" s="65" t="e">
        <f t="shared" si="3446"/>
        <v>#REF!</v>
      </c>
      <c r="CF1020" s="65" t="e">
        <f t="shared" si="3446"/>
        <v>#REF!</v>
      </c>
      <c r="CG1020" s="65" t="e">
        <f t="shared" si="3446"/>
        <v>#REF!</v>
      </c>
      <c r="CH1020" s="65" t="e">
        <f t="shared" si="3446"/>
        <v>#REF!</v>
      </c>
      <c r="CI1020" s="65" t="e">
        <f t="shared" si="3446"/>
        <v>#REF!</v>
      </c>
      <c r="CJ1020" s="65" t="e">
        <f t="shared" si="3446"/>
        <v>#REF!</v>
      </c>
      <c r="CK1020" s="65" t="e">
        <f t="shared" si="3446"/>
        <v>#REF!</v>
      </c>
      <c r="CL1020" s="65" t="e">
        <f t="shared" si="3446"/>
        <v>#REF!</v>
      </c>
      <c r="CM1020" s="65" t="e">
        <f t="shared" si="3446"/>
        <v>#REF!</v>
      </c>
      <c r="CN1020" s="65" t="e">
        <f t="shared" si="3446"/>
        <v>#REF!</v>
      </c>
      <c r="CO1020" s="60"/>
      <c r="CP1020" s="65" t="e">
        <f t="shared" si="3382"/>
        <v>#REF!</v>
      </c>
      <c r="CQ1020" s="66" t="e">
        <f>CP1020/CP950</f>
        <v>#REF!</v>
      </c>
    </row>
    <row r="1021" spans="1:95" ht="10.5" customHeight="1" x14ac:dyDescent="0.25">
      <c r="A1021" s="70" t="str">
        <f t="shared" si="3418"/>
        <v>DespesaCAPEX</v>
      </c>
      <c r="B1021" s="114" t="s">
        <v>53</v>
      </c>
      <c r="C1021" s="70" t="s">
        <v>298</v>
      </c>
      <c r="D1021" s="92" t="s">
        <v>171</v>
      </c>
      <c r="E1021" s="92" t="e">
        <f>D948</f>
        <v>#REF!</v>
      </c>
      <c r="F1021" s="60"/>
      <c r="G1021" s="66">
        <v>0</v>
      </c>
      <c r="H1021" s="60"/>
      <c r="I1021" s="93">
        <v>0</v>
      </c>
      <c r="J1021" s="93">
        <v>0</v>
      </c>
      <c r="K1021" s="93">
        <v>0</v>
      </c>
      <c r="L1021" s="93">
        <v>0</v>
      </c>
      <c r="M1021" s="93">
        <v>0</v>
      </c>
      <c r="N1021" s="93">
        <v>0</v>
      </c>
      <c r="O1021" s="93">
        <v>0</v>
      </c>
      <c r="P1021" s="93">
        <v>0</v>
      </c>
      <c r="Q1021" s="93">
        <v>0</v>
      </c>
      <c r="R1021" s="93">
        <v>0</v>
      </c>
      <c r="S1021" s="93">
        <v>0</v>
      </c>
      <c r="T1021" s="93">
        <v>0</v>
      </c>
      <c r="U1021" s="60"/>
      <c r="V1021" s="65">
        <f t="shared" si="3373"/>
        <v>0</v>
      </c>
      <c r="W1021" s="66" t="e">
        <f>V1021/V950</f>
        <v>#REF!</v>
      </c>
      <c r="X1021" s="60"/>
      <c r="Y1021" s="93">
        <f t="shared" ref="Y1021:AJ1021" si="3447">SUM(Y1022:Y1024)</f>
        <v>0</v>
      </c>
      <c r="Z1021" s="93">
        <f t="shared" si="3447"/>
        <v>0</v>
      </c>
      <c r="AA1021" s="93">
        <f t="shared" si="3447"/>
        <v>0</v>
      </c>
      <c r="AB1021" s="93">
        <f t="shared" si="3447"/>
        <v>0</v>
      </c>
      <c r="AC1021" s="93">
        <f t="shared" si="3447"/>
        <v>0</v>
      </c>
      <c r="AD1021" s="93">
        <f t="shared" si="3447"/>
        <v>0</v>
      </c>
      <c r="AE1021" s="93">
        <f t="shared" si="3447"/>
        <v>0</v>
      </c>
      <c r="AF1021" s="93">
        <f t="shared" si="3447"/>
        <v>0</v>
      </c>
      <c r="AG1021" s="93" t="e">
        <f t="shared" si="3447"/>
        <v>#REF!</v>
      </c>
      <c r="AH1021" s="93" t="e">
        <f t="shared" si="3447"/>
        <v>#REF!</v>
      </c>
      <c r="AI1021" s="93" t="e">
        <f t="shared" si="3447"/>
        <v>#REF!</v>
      </c>
      <c r="AJ1021" s="93" t="e">
        <f t="shared" si="3447"/>
        <v>#REF!</v>
      </c>
      <c r="AK1021" s="60"/>
      <c r="AL1021" s="65" t="e">
        <f t="shared" si="3374"/>
        <v>#REF!</v>
      </c>
      <c r="AM1021" s="66" t="e">
        <f>AL1021/AL950</f>
        <v>#REF!</v>
      </c>
      <c r="AN1021" s="60" t="e">
        <f>D948&amp;D1021</f>
        <v>#REF!</v>
      </c>
      <c r="AO1021" s="93" t="e">
        <f t="shared" ref="AO1021:AZ1021" si="3448">SUM(AO1022:AO1024)</f>
        <v>#REF!</v>
      </c>
      <c r="AP1021" s="93" t="e">
        <f t="shared" si="3448"/>
        <v>#REF!</v>
      </c>
      <c r="AQ1021" s="93" t="e">
        <f t="shared" si="3448"/>
        <v>#REF!</v>
      </c>
      <c r="AR1021" s="93" t="e">
        <f t="shared" si="3448"/>
        <v>#REF!</v>
      </c>
      <c r="AS1021" s="93" t="e">
        <f t="shared" si="3448"/>
        <v>#REF!</v>
      </c>
      <c r="AT1021" s="93" t="e">
        <f t="shared" si="3448"/>
        <v>#REF!</v>
      </c>
      <c r="AU1021" s="93" t="e">
        <f t="shared" si="3448"/>
        <v>#REF!</v>
      </c>
      <c r="AV1021" s="93" t="e">
        <f t="shared" si="3448"/>
        <v>#REF!</v>
      </c>
      <c r="AW1021" s="93" t="e">
        <f t="shared" si="3448"/>
        <v>#REF!</v>
      </c>
      <c r="AX1021" s="93" t="e">
        <f t="shared" si="3448"/>
        <v>#REF!</v>
      </c>
      <c r="AY1021" s="93" t="e">
        <f t="shared" si="3448"/>
        <v>#REF!</v>
      </c>
      <c r="AZ1021" s="93" t="e">
        <f t="shared" si="3448"/>
        <v>#REF!</v>
      </c>
      <c r="BA1021" s="60"/>
      <c r="BB1021" s="65" t="e">
        <f t="shared" si="3376"/>
        <v>#REF!</v>
      </c>
      <c r="BC1021" s="66" t="e">
        <f>BB1021/BB950</f>
        <v>#REF!</v>
      </c>
      <c r="BD1021" s="60"/>
      <c r="BE1021" s="65"/>
      <c r="BF1021" s="105"/>
      <c r="BG1021" s="105"/>
      <c r="BH1021" s="107"/>
      <c r="BI1021" s="107"/>
      <c r="BJ1021" s="77"/>
      <c r="BK1021" s="107"/>
      <c r="BL1021" s="60"/>
      <c r="BM1021" s="93" t="e">
        <f t="shared" ref="BM1021:BX1021" si="3449">SUM(BM1022:BM1024)</f>
        <v>#REF!</v>
      </c>
      <c r="BN1021" s="93" t="e">
        <f t="shared" si="3449"/>
        <v>#REF!</v>
      </c>
      <c r="BO1021" s="93" t="e">
        <f t="shared" si="3449"/>
        <v>#REF!</v>
      </c>
      <c r="BP1021" s="93" t="e">
        <f t="shared" si="3449"/>
        <v>#REF!</v>
      </c>
      <c r="BQ1021" s="93" t="e">
        <f t="shared" si="3449"/>
        <v>#REF!</v>
      </c>
      <c r="BR1021" s="93" t="e">
        <f t="shared" si="3449"/>
        <v>#REF!</v>
      </c>
      <c r="BS1021" s="93" t="e">
        <f t="shared" si="3449"/>
        <v>#REF!</v>
      </c>
      <c r="BT1021" s="93" t="e">
        <f t="shared" si="3449"/>
        <v>#REF!</v>
      </c>
      <c r="BU1021" s="93" t="e">
        <f t="shared" si="3449"/>
        <v>#REF!</v>
      </c>
      <c r="BV1021" s="93" t="e">
        <f t="shared" si="3449"/>
        <v>#REF!</v>
      </c>
      <c r="BW1021" s="93" t="e">
        <f t="shared" si="3449"/>
        <v>#REF!</v>
      </c>
      <c r="BX1021" s="93" t="e">
        <f t="shared" si="3449"/>
        <v>#REF!</v>
      </c>
      <c r="BY1021" s="60"/>
      <c r="BZ1021" s="65" t="e">
        <f t="shared" si="3380"/>
        <v>#REF!</v>
      </c>
      <c r="CA1021" s="66" t="e">
        <f>BZ1021/BZ950</f>
        <v>#REF!</v>
      </c>
      <c r="CB1021" s="60"/>
      <c r="CC1021" s="93" t="e">
        <f t="shared" ref="CC1021:CN1021" si="3450">SUM(CC1022:CC1024)</f>
        <v>#REF!</v>
      </c>
      <c r="CD1021" s="93" t="e">
        <f t="shared" si="3450"/>
        <v>#REF!</v>
      </c>
      <c r="CE1021" s="93" t="e">
        <f t="shared" si="3450"/>
        <v>#REF!</v>
      </c>
      <c r="CF1021" s="93" t="e">
        <f t="shared" si="3450"/>
        <v>#REF!</v>
      </c>
      <c r="CG1021" s="93" t="e">
        <f t="shared" si="3450"/>
        <v>#REF!</v>
      </c>
      <c r="CH1021" s="93" t="e">
        <f t="shared" si="3450"/>
        <v>#REF!</v>
      </c>
      <c r="CI1021" s="93" t="e">
        <f t="shared" si="3450"/>
        <v>#REF!</v>
      </c>
      <c r="CJ1021" s="93" t="e">
        <f t="shared" si="3450"/>
        <v>#REF!</v>
      </c>
      <c r="CK1021" s="93" t="e">
        <f t="shared" si="3450"/>
        <v>#REF!</v>
      </c>
      <c r="CL1021" s="93" t="e">
        <f t="shared" si="3450"/>
        <v>#REF!</v>
      </c>
      <c r="CM1021" s="93" t="e">
        <f t="shared" si="3450"/>
        <v>#REF!</v>
      </c>
      <c r="CN1021" s="93" t="e">
        <f t="shared" si="3450"/>
        <v>#REF!</v>
      </c>
      <c r="CO1021" s="60"/>
      <c r="CP1021" s="65" t="e">
        <f t="shared" si="3382"/>
        <v>#REF!</v>
      </c>
      <c r="CQ1021" s="66" t="e">
        <f>CP1021/CP950</f>
        <v>#REF!</v>
      </c>
    </row>
    <row r="1022" spans="1:95" ht="10.5" customHeight="1" outlineLevel="1" x14ac:dyDescent="0.25">
      <c r="A1022" s="70" t="str">
        <f t="shared" si="3418"/>
        <v>DespesaQuiosques e Lojas</v>
      </c>
      <c r="B1022" s="114" t="s">
        <v>53</v>
      </c>
      <c r="C1022" s="78"/>
      <c r="D1022" s="79" t="s">
        <v>300</v>
      </c>
      <c r="E1022" s="79" t="e">
        <f>D948</f>
        <v>#REF!</v>
      </c>
      <c r="F1022" s="79"/>
      <c r="G1022" s="85">
        <v>0</v>
      </c>
      <c r="H1022" s="79"/>
      <c r="I1022" s="94">
        <v>0</v>
      </c>
      <c r="J1022" s="94">
        <v>0</v>
      </c>
      <c r="K1022" s="94">
        <v>0</v>
      </c>
      <c r="L1022" s="94">
        <v>0</v>
      </c>
      <c r="M1022" s="94">
        <v>0</v>
      </c>
      <c r="N1022" s="94">
        <v>0</v>
      </c>
      <c r="O1022" s="94">
        <v>0</v>
      </c>
      <c r="P1022" s="94">
        <v>0</v>
      </c>
      <c r="Q1022" s="94">
        <v>0</v>
      </c>
      <c r="R1022" s="94">
        <v>0</v>
      </c>
      <c r="S1022" s="94">
        <v>0</v>
      </c>
      <c r="T1022" s="94">
        <v>0</v>
      </c>
      <c r="U1022" s="79"/>
      <c r="V1022" s="80">
        <f t="shared" si="3373"/>
        <v>0</v>
      </c>
      <c r="W1022" s="85" t="e">
        <f>V1022/V950</f>
        <v>#REF!</v>
      </c>
      <c r="X1022" s="60"/>
      <c r="Y1022" s="94">
        <f t="array" ref="Y1022">IFERROR(INDEX(#REF!,MATCH($A948&amp;$D1022,#REF!,0),MATCH(Y$3,#REF!,0)),0)</f>
        <v>0</v>
      </c>
      <c r="Z1022" s="94">
        <f t="array" ref="Z1022">IFERROR(INDEX(#REF!,MATCH($A948&amp;$D1022,#REF!,0),MATCH(Z$3,#REF!,0)),0)</f>
        <v>0</v>
      </c>
      <c r="AA1022" s="94">
        <f t="array" ref="AA1022">IFERROR(INDEX(#REF!,MATCH($A948&amp;$D1022,#REF!,0),MATCH(AA$3,#REF!,0)),0)</f>
        <v>0</v>
      </c>
      <c r="AB1022" s="94">
        <f t="array" ref="AB1022">IFERROR(INDEX(#REF!,MATCH($A948&amp;$D1022,#REF!,0),MATCH(AB$3,#REF!,0)),0)</f>
        <v>0</v>
      </c>
      <c r="AC1022" s="94">
        <f t="array" ref="AC1022">IFERROR(INDEX(#REF!,MATCH($A948&amp;$D1022,#REF!,0),MATCH(AC$3,#REF!,0)),0)</f>
        <v>0</v>
      </c>
      <c r="AD1022" s="94">
        <f t="array" ref="AD1022">IFERROR(INDEX(#REF!,MATCH($A948&amp;$D1022,#REF!,0),MATCH(AD$3,#REF!,0)),0)</f>
        <v>0</v>
      </c>
      <c r="AE1022" s="94">
        <f t="array" ref="AE1022">IFERROR(INDEX(#REF!,MATCH($A948&amp;$D1022,#REF!,0),MATCH(AE$3,#REF!,0)),0)</f>
        <v>0</v>
      </c>
      <c r="AF1022" s="94">
        <f t="array" ref="AF1022">IFERROR(INDEX(#REF!,MATCH($A948&amp;$D1022,#REF!,0),MATCH(AF$3,#REF!,0)),0)</f>
        <v>0</v>
      </c>
      <c r="AG1022" s="94" t="e">
        <f>((AG950*$G1022*--(AND($BF1022=0,$BG1022=0))+$BF1022+AG950*$BG1022)*--(AG$3&gt;=$BH1022))*(1+$BJ1022*--(AG$3&gt;=$BK1022))*--(IFERROR(MOD(MONTH(AG$3),$BI1022),0)=0)</f>
        <v>#REF!</v>
      </c>
      <c r="AH1022" s="94" t="e">
        <f>((AH950*$G1022*--(AND($BF1022=0,$BG1022=0))+$BF1022+AH950*$BG1022)*--(AH$3&gt;=$BH1022))*(1+$BJ1022*--(AH$3&gt;=$BK1022))*--(IFERROR(MOD(MONTH(AH$3),$BI1022),0)=0)</f>
        <v>#REF!</v>
      </c>
      <c r="AI1022" s="94" t="e">
        <f>((AI950*$G1022*--(AND($BF1022=0,$BG1022=0))+$BF1022+AI950*$BG1022)*--(AI$3&gt;=$BH1022))*(1+$BJ1022*--(AI$3&gt;=$BK1022))*--(IFERROR(MOD(MONTH(AI$3),$BI1022),0)=0)</f>
        <v>#REF!</v>
      </c>
      <c r="AJ1022" s="94" t="e">
        <f>((AJ950*$G1022*--(AND($BF1022=0,$BG1022=0))+$BF1022+AJ950*$BG1022)*--(AJ$3&gt;=$BH1022))*(1+$BJ1022*--(AJ$3&gt;=$BK1022))*--(IFERROR(MOD(MONTH(AJ$3),$BI1022),0)=0)</f>
        <v>#REF!</v>
      </c>
      <c r="AK1022" s="79"/>
      <c r="AL1022" s="80" t="e">
        <f t="shared" si="3374"/>
        <v>#REF!</v>
      </c>
      <c r="AM1022" s="85" t="e">
        <f>AL1022/AL950</f>
        <v>#REF!</v>
      </c>
      <c r="AN1022" s="60" t="e">
        <f>D948&amp;D1022</f>
        <v>#REF!</v>
      </c>
      <c r="AO1022" s="94" t="e">
        <f t="shared" ref="AO1022:AZ1022" si="3451">$BF1022*--(AO$3&gt;=$BH1022)*(1+$BJ1022*--(AO$3&gt;=$BK1022))+$BG1022*--(AO$3=EDATE($BH950,1))</f>
        <v>#REF!</v>
      </c>
      <c r="AP1022" s="94" t="e">
        <f t="shared" si="3451"/>
        <v>#REF!</v>
      </c>
      <c r="AQ1022" s="94" t="e">
        <f t="shared" si="3451"/>
        <v>#REF!</v>
      </c>
      <c r="AR1022" s="94" t="e">
        <f t="shared" si="3451"/>
        <v>#REF!</v>
      </c>
      <c r="AS1022" s="94" t="e">
        <f t="shared" si="3451"/>
        <v>#REF!</v>
      </c>
      <c r="AT1022" s="94" t="e">
        <f t="shared" si="3451"/>
        <v>#REF!</v>
      </c>
      <c r="AU1022" s="94" t="e">
        <f t="shared" si="3451"/>
        <v>#REF!</v>
      </c>
      <c r="AV1022" s="94" t="e">
        <f t="shared" si="3451"/>
        <v>#REF!</v>
      </c>
      <c r="AW1022" s="94" t="e">
        <f t="shared" si="3451"/>
        <v>#REF!</v>
      </c>
      <c r="AX1022" s="94" t="e">
        <f t="shared" si="3451"/>
        <v>#REF!</v>
      </c>
      <c r="AY1022" s="94" t="e">
        <f t="shared" si="3451"/>
        <v>#REF!</v>
      </c>
      <c r="AZ1022" s="94" t="e">
        <f t="shared" si="3451"/>
        <v>#REF!</v>
      </c>
      <c r="BA1022" s="79"/>
      <c r="BB1022" s="80" t="e">
        <f t="shared" si="3376"/>
        <v>#REF!</v>
      </c>
      <c r="BC1022" s="85" t="e">
        <f>BB1022/BB950</f>
        <v>#REF!</v>
      </c>
      <c r="BD1022" s="60"/>
      <c r="BE1022" s="94" t="e">
        <f t="array" ref="BE1022">INDEX(#REF!,MATCH($D948,#REF!,0),MATCH("Parcelamento "&amp;$D1022,#REF!,0))</f>
        <v>#REF!</v>
      </c>
      <c r="BF1022" s="115" t="e">
        <f t="array" ref="BF1022">INDEX(#REF!,MATCH($D948,#REF!,0),MATCH("Parcela "&amp;$D1022,#REF!,0))</f>
        <v>#REF!</v>
      </c>
      <c r="BG1022" s="115" t="e">
        <f t="array" ref="BG1022">INDEX(#REF!,MATCH($D948,#REF!,0),MATCH("DIFAL "&amp;$D1022,#REF!,0))</f>
        <v>#REF!</v>
      </c>
      <c r="BH1022" s="111" t="e">
        <f>EDATE(BH950,1)</f>
        <v>#REF!</v>
      </c>
      <c r="BI1022" s="115"/>
      <c r="BJ1022" s="112">
        <v>-1</v>
      </c>
      <c r="BK1022" s="111" t="e">
        <f>EDATE(BH1022,BE1022)</f>
        <v>#REF!</v>
      </c>
      <c r="BL1022" s="60"/>
      <c r="BM1022" s="94" t="e">
        <f t="shared" ref="BM1022:BX1022" si="3452">$BF1022*--(BM$3&gt;=$BH1022)*(1+$BJ1022*--(BM$3&gt;=$BK1022))+$BG1022*--(BM$3=EDATE($BH950,1))</f>
        <v>#REF!</v>
      </c>
      <c r="BN1022" s="94" t="e">
        <f t="shared" si="3452"/>
        <v>#REF!</v>
      </c>
      <c r="BO1022" s="94" t="e">
        <f t="shared" si="3452"/>
        <v>#REF!</v>
      </c>
      <c r="BP1022" s="94" t="e">
        <f t="shared" si="3452"/>
        <v>#REF!</v>
      </c>
      <c r="BQ1022" s="94" t="e">
        <f t="shared" si="3452"/>
        <v>#REF!</v>
      </c>
      <c r="BR1022" s="94" t="e">
        <f t="shared" si="3452"/>
        <v>#REF!</v>
      </c>
      <c r="BS1022" s="94" t="e">
        <f t="shared" si="3452"/>
        <v>#REF!</v>
      </c>
      <c r="BT1022" s="94" t="e">
        <f t="shared" si="3452"/>
        <v>#REF!</v>
      </c>
      <c r="BU1022" s="94" t="e">
        <f t="shared" si="3452"/>
        <v>#REF!</v>
      </c>
      <c r="BV1022" s="94" t="e">
        <f t="shared" si="3452"/>
        <v>#REF!</v>
      </c>
      <c r="BW1022" s="94" t="e">
        <f t="shared" si="3452"/>
        <v>#REF!</v>
      </c>
      <c r="BX1022" s="94" t="e">
        <f t="shared" si="3452"/>
        <v>#REF!</v>
      </c>
      <c r="BY1022" s="79"/>
      <c r="BZ1022" s="80" t="e">
        <f t="shared" si="3380"/>
        <v>#REF!</v>
      </c>
      <c r="CA1022" s="85" t="e">
        <f>BZ1022/BZ950</f>
        <v>#REF!</v>
      </c>
      <c r="CB1022" s="60"/>
      <c r="CC1022" s="94" t="e">
        <f t="shared" ref="CC1022:CN1022" si="3453">$BF1022*--(CC$3&gt;=$BH1022)*(1+$BJ1022*--(CC$3&gt;=$BK1022))+$BG1022*--(CC$3=EDATE($BH950,1))</f>
        <v>#REF!</v>
      </c>
      <c r="CD1022" s="94" t="e">
        <f t="shared" si="3453"/>
        <v>#REF!</v>
      </c>
      <c r="CE1022" s="94" t="e">
        <f t="shared" si="3453"/>
        <v>#REF!</v>
      </c>
      <c r="CF1022" s="94" t="e">
        <f t="shared" si="3453"/>
        <v>#REF!</v>
      </c>
      <c r="CG1022" s="94" t="e">
        <f t="shared" si="3453"/>
        <v>#REF!</v>
      </c>
      <c r="CH1022" s="94" t="e">
        <f t="shared" si="3453"/>
        <v>#REF!</v>
      </c>
      <c r="CI1022" s="94" t="e">
        <f t="shared" si="3453"/>
        <v>#REF!</v>
      </c>
      <c r="CJ1022" s="94" t="e">
        <f t="shared" si="3453"/>
        <v>#REF!</v>
      </c>
      <c r="CK1022" s="94" t="e">
        <f t="shared" si="3453"/>
        <v>#REF!</v>
      </c>
      <c r="CL1022" s="94" t="e">
        <f t="shared" si="3453"/>
        <v>#REF!</v>
      </c>
      <c r="CM1022" s="94" t="e">
        <f t="shared" si="3453"/>
        <v>#REF!</v>
      </c>
      <c r="CN1022" s="94" t="e">
        <f t="shared" si="3453"/>
        <v>#REF!</v>
      </c>
      <c r="CO1022" s="79"/>
      <c r="CP1022" s="80" t="e">
        <f t="shared" si="3382"/>
        <v>#REF!</v>
      </c>
      <c r="CQ1022" s="85" t="e">
        <f>CP1022/CP950</f>
        <v>#REF!</v>
      </c>
    </row>
    <row r="1023" spans="1:95" ht="10.5" customHeight="1" outlineLevel="1" x14ac:dyDescent="0.25">
      <c r="A1023" s="70" t="str">
        <f t="shared" si="3418"/>
        <v>DespesaMóveis e Utensílios</v>
      </c>
      <c r="B1023" s="114" t="s">
        <v>53</v>
      </c>
      <c r="C1023" s="78" t="s">
        <v>174</v>
      </c>
      <c r="D1023" s="79" t="s">
        <v>174</v>
      </c>
      <c r="E1023" s="79" t="e">
        <f>D948</f>
        <v>#REF!</v>
      </c>
      <c r="F1023" s="79"/>
      <c r="G1023" s="85">
        <v>0</v>
      </c>
      <c r="H1023" s="79"/>
      <c r="I1023" s="94">
        <v>0</v>
      </c>
      <c r="J1023" s="94">
        <v>0</v>
      </c>
      <c r="K1023" s="94">
        <v>0</v>
      </c>
      <c r="L1023" s="94">
        <v>0</v>
      </c>
      <c r="M1023" s="94">
        <v>0</v>
      </c>
      <c r="N1023" s="94">
        <v>0</v>
      </c>
      <c r="O1023" s="94">
        <v>0</v>
      </c>
      <c r="P1023" s="94">
        <v>0</v>
      </c>
      <c r="Q1023" s="94">
        <v>0</v>
      </c>
      <c r="R1023" s="94">
        <v>0</v>
      </c>
      <c r="S1023" s="94">
        <v>0</v>
      </c>
      <c r="T1023" s="94">
        <v>0</v>
      </c>
      <c r="U1023" s="79"/>
      <c r="V1023" s="80">
        <f t="shared" si="3373"/>
        <v>0</v>
      </c>
      <c r="W1023" s="85" t="e">
        <f>V1023/V950</f>
        <v>#REF!</v>
      </c>
      <c r="X1023" s="60"/>
      <c r="Y1023" s="94">
        <f t="array" ref="Y1023">IFERROR(INDEX(#REF!,MATCH($A948&amp;$D1023,#REF!,0),MATCH(Y$3,#REF!,0)),0)</f>
        <v>0</v>
      </c>
      <c r="Z1023" s="94">
        <f t="array" ref="Z1023">IFERROR(INDEX(#REF!,MATCH($A948&amp;$D1023,#REF!,0),MATCH(Z$3,#REF!,0)),0)</f>
        <v>0</v>
      </c>
      <c r="AA1023" s="94">
        <f t="array" ref="AA1023">IFERROR(INDEX(#REF!,MATCH($A948&amp;$D1023,#REF!,0),MATCH(AA$3,#REF!,0)),0)</f>
        <v>0</v>
      </c>
      <c r="AB1023" s="94">
        <f t="array" ref="AB1023">IFERROR(INDEX(#REF!,MATCH($A948&amp;$D1023,#REF!,0),MATCH(AB$3,#REF!,0)),0)</f>
        <v>0</v>
      </c>
      <c r="AC1023" s="94">
        <f t="array" ref="AC1023">IFERROR(INDEX(#REF!,MATCH($A948&amp;$D1023,#REF!,0),MATCH(AC$3,#REF!,0)),0)</f>
        <v>0</v>
      </c>
      <c r="AD1023" s="94">
        <f t="array" ref="AD1023">IFERROR(INDEX(#REF!,MATCH($A948&amp;$D1023,#REF!,0),MATCH(AD$3,#REF!,0)),0)</f>
        <v>0</v>
      </c>
      <c r="AE1023" s="94">
        <f t="array" ref="AE1023">IFERROR(INDEX(#REF!,MATCH($A948&amp;$D1023,#REF!,0),MATCH(AE$3,#REF!,0)),0)</f>
        <v>0</v>
      </c>
      <c r="AF1023" s="94">
        <f t="array" ref="AF1023">IFERROR(INDEX(#REF!,MATCH($A948&amp;$D1023,#REF!,0),MATCH(AF$3,#REF!,0)),0)</f>
        <v>0</v>
      </c>
      <c r="AG1023" s="94" t="e">
        <f>((AG950*$G1023*--(AND($BF1023=0,$BG1023=0))+$BF1023+AG950*$BG1023)*--(AG$3&gt;=$BH1023))*(1+$BJ1023*--(AG$3&gt;=$BK1023))*--(IFERROR(MOD(MONTH(AG$3),$BI1023),0)=0)</f>
        <v>#REF!</v>
      </c>
      <c r="AH1023" s="94" t="e">
        <f>((AH950*$G1023*--(AND($BF1023=0,$BG1023=0))+$BF1023+AH950*$BG1023)*--(AH$3&gt;=$BH1023))*(1+$BJ1023*--(AH$3&gt;=$BK1023))*--(IFERROR(MOD(MONTH(AH$3),$BI1023),0)=0)</f>
        <v>#REF!</v>
      </c>
      <c r="AI1023" s="94" t="e">
        <f>((AI950*$G1023*--(AND($BF1023=0,$BG1023=0))+$BF1023+AI950*$BG1023)*--(AI$3&gt;=$BH1023))*(1+$BJ1023*--(AI$3&gt;=$BK1023))*--(IFERROR(MOD(MONTH(AI$3),$BI1023),0)=0)</f>
        <v>#REF!</v>
      </c>
      <c r="AJ1023" s="94" t="e">
        <f>((AJ950*$G1023*--(AND($BF1023=0,$BG1023=0))+$BF1023+AJ950*$BG1023)*--(AJ$3&gt;=$BH1023))*(1+$BJ1023*--(AJ$3&gt;=$BK1023))*--(IFERROR(MOD(MONTH(AJ$3),$BI1023),0)=0)</f>
        <v>#REF!</v>
      </c>
      <c r="AK1023" s="79"/>
      <c r="AL1023" s="80" t="e">
        <f t="shared" si="3374"/>
        <v>#REF!</v>
      </c>
      <c r="AM1023" s="85" t="e">
        <f>AL1023/AL950</f>
        <v>#REF!</v>
      </c>
      <c r="AN1023" s="60" t="e">
        <f>D948&amp;D1023</f>
        <v>#REF!</v>
      </c>
      <c r="AO1023" s="94" t="e">
        <f t="shared" ref="AO1023:AZ1023" si="3454">((AO950*$G1023*--(AND($BF1023=0,$BG1023=0))+$BF1023+AO950*$BG1023)*--(AO$3&gt;=$BH1023))*(1+$BJ1023*--(AO$3&gt;=$BK1023))*--(IFERROR(MOD(MONTH(AO$3),$BI1023),0)=0)</f>
        <v>#REF!</v>
      </c>
      <c r="AP1023" s="94" t="e">
        <f t="shared" si="3454"/>
        <v>#REF!</v>
      </c>
      <c r="AQ1023" s="94" t="e">
        <f t="shared" si="3454"/>
        <v>#REF!</v>
      </c>
      <c r="AR1023" s="94" t="e">
        <f t="shared" si="3454"/>
        <v>#REF!</v>
      </c>
      <c r="AS1023" s="94" t="e">
        <f t="shared" si="3454"/>
        <v>#REF!</v>
      </c>
      <c r="AT1023" s="94" t="e">
        <f t="shared" si="3454"/>
        <v>#REF!</v>
      </c>
      <c r="AU1023" s="94" t="e">
        <f t="shared" si="3454"/>
        <v>#REF!</v>
      </c>
      <c r="AV1023" s="94" t="e">
        <f t="shared" si="3454"/>
        <v>#REF!</v>
      </c>
      <c r="AW1023" s="94" t="e">
        <f t="shared" si="3454"/>
        <v>#REF!</v>
      </c>
      <c r="AX1023" s="94" t="e">
        <f t="shared" si="3454"/>
        <v>#REF!</v>
      </c>
      <c r="AY1023" s="94" t="e">
        <f t="shared" si="3454"/>
        <v>#REF!</v>
      </c>
      <c r="AZ1023" s="94" t="e">
        <f t="shared" si="3454"/>
        <v>#REF!</v>
      </c>
      <c r="BA1023" s="79"/>
      <c r="BB1023" s="80" t="e">
        <f t="shared" si="3376"/>
        <v>#REF!</v>
      </c>
      <c r="BC1023" s="85" t="e">
        <f>BB1023/BB950</f>
        <v>#REF!</v>
      </c>
      <c r="BD1023" s="60"/>
      <c r="BE1023" s="94"/>
      <c r="BF1023" s="115" t="e">
        <f t="array" ref="BF1023">INDEX(#REF!,MATCH($D948,#REF!,0),MATCH($D1023,#REF!,0))</f>
        <v>#REF!</v>
      </c>
      <c r="BG1023" s="115"/>
      <c r="BH1023" s="111" t="e">
        <f>EDATE(BH950,1)</f>
        <v>#REF!</v>
      </c>
      <c r="BI1023" s="115"/>
      <c r="BJ1023" s="112">
        <v>-1</v>
      </c>
      <c r="BK1023" s="111" t="e">
        <f>EDATE(BH1023,1)</f>
        <v>#REF!</v>
      </c>
      <c r="BL1023" s="60"/>
      <c r="BM1023" s="94" t="e">
        <f t="shared" ref="BM1023:BX1023" si="3455">((BM950*$G1023*--(AND($BF1023=0,$BG1023=0))+$BF1023+BM950*$BG1023)*--(BM$3&gt;=$BH1023))*(1+$BJ1023*--(BM$3&gt;=$BK1023))*--(IFERROR(MOD(MONTH(BM$3),$BI1023),0)=0)</f>
        <v>#REF!</v>
      </c>
      <c r="BN1023" s="94" t="e">
        <f t="shared" si="3455"/>
        <v>#REF!</v>
      </c>
      <c r="BO1023" s="94" t="e">
        <f t="shared" si="3455"/>
        <v>#REF!</v>
      </c>
      <c r="BP1023" s="94" t="e">
        <f t="shared" si="3455"/>
        <v>#REF!</v>
      </c>
      <c r="BQ1023" s="94" t="e">
        <f t="shared" si="3455"/>
        <v>#REF!</v>
      </c>
      <c r="BR1023" s="94" t="e">
        <f t="shared" si="3455"/>
        <v>#REF!</v>
      </c>
      <c r="BS1023" s="94" t="e">
        <f t="shared" si="3455"/>
        <v>#REF!</v>
      </c>
      <c r="BT1023" s="94" t="e">
        <f t="shared" si="3455"/>
        <v>#REF!</v>
      </c>
      <c r="BU1023" s="94" t="e">
        <f t="shared" si="3455"/>
        <v>#REF!</v>
      </c>
      <c r="BV1023" s="94" t="e">
        <f t="shared" si="3455"/>
        <v>#REF!</v>
      </c>
      <c r="BW1023" s="94" t="e">
        <f t="shared" si="3455"/>
        <v>#REF!</v>
      </c>
      <c r="BX1023" s="94" t="e">
        <f t="shared" si="3455"/>
        <v>#REF!</v>
      </c>
      <c r="BY1023" s="79"/>
      <c r="BZ1023" s="80" t="e">
        <f t="shared" si="3380"/>
        <v>#REF!</v>
      </c>
      <c r="CA1023" s="85" t="e">
        <f>BZ1023/BZ950</f>
        <v>#REF!</v>
      </c>
      <c r="CB1023" s="60"/>
      <c r="CC1023" s="94" t="e">
        <f t="shared" ref="CC1023:CN1023" si="3456">((CC950*$G1023*--(AND($BF1023=0,$BG1023=0))+$BF1023+CC950*$BG1023)*--(CC$3&gt;=$BH1023))*(1+$BJ1023*--(CC$3&gt;=$BK1023))*--(IFERROR(MOD(MONTH(CC$3),$BI1023),0)=0)</f>
        <v>#REF!</v>
      </c>
      <c r="CD1023" s="94" t="e">
        <f t="shared" si="3456"/>
        <v>#REF!</v>
      </c>
      <c r="CE1023" s="94" t="e">
        <f t="shared" si="3456"/>
        <v>#REF!</v>
      </c>
      <c r="CF1023" s="94" t="e">
        <f t="shared" si="3456"/>
        <v>#REF!</v>
      </c>
      <c r="CG1023" s="94" t="e">
        <f t="shared" si="3456"/>
        <v>#REF!</v>
      </c>
      <c r="CH1023" s="94" t="e">
        <f t="shared" si="3456"/>
        <v>#REF!</v>
      </c>
      <c r="CI1023" s="94" t="e">
        <f t="shared" si="3456"/>
        <v>#REF!</v>
      </c>
      <c r="CJ1023" s="94" t="e">
        <f t="shared" si="3456"/>
        <v>#REF!</v>
      </c>
      <c r="CK1023" s="94" t="e">
        <f t="shared" si="3456"/>
        <v>#REF!</v>
      </c>
      <c r="CL1023" s="94" t="e">
        <f t="shared" si="3456"/>
        <v>#REF!</v>
      </c>
      <c r="CM1023" s="94" t="e">
        <f t="shared" si="3456"/>
        <v>#REF!</v>
      </c>
      <c r="CN1023" s="94" t="e">
        <f t="shared" si="3456"/>
        <v>#REF!</v>
      </c>
      <c r="CO1023" s="79"/>
      <c r="CP1023" s="80" t="e">
        <f t="shared" si="3382"/>
        <v>#REF!</v>
      </c>
      <c r="CQ1023" s="85" t="e">
        <f>CP1023/CP950</f>
        <v>#REF!</v>
      </c>
    </row>
    <row r="1024" spans="1:95" ht="10.5" customHeight="1" outlineLevel="1" x14ac:dyDescent="0.25">
      <c r="A1024" s="70" t="str">
        <f t="shared" si="3418"/>
        <v>DespesaEquipamentos e Software</v>
      </c>
      <c r="B1024" s="114" t="s">
        <v>53</v>
      </c>
      <c r="C1024" s="78" t="s">
        <v>299</v>
      </c>
      <c r="D1024" s="79" t="s">
        <v>172</v>
      </c>
      <c r="E1024" s="79" t="e">
        <f>D948</f>
        <v>#REF!</v>
      </c>
      <c r="F1024" s="79"/>
      <c r="G1024" s="85">
        <v>0</v>
      </c>
      <c r="H1024" s="79"/>
      <c r="I1024" s="94">
        <v>0</v>
      </c>
      <c r="J1024" s="94">
        <v>0</v>
      </c>
      <c r="K1024" s="94">
        <v>0</v>
      </c>
      <c r="L1024" s="94">
        <v>0</v>
      </c>
      <c r="M1024" s="94">
        <v>0</v>
      </c>
      <c r="N1024" s="94">
        <v>0</v>
      </c>
      <c r="O1024" s="94">
        <v>0</v>
      </c>
      <c r="P1024" s="94">
        <v>0</v>
      </c>
      <c r="Q1024" s="94">
        <v>0</v>
      </c>
      <c r="R1024" s="94">
        <v>0</v>
      </c>
      <c r="S1024" s="94">
        <v>0</v>
      </c>
      <c r="T1024" s="94">
        <v>0</v>
      </c>
      <c r="U1024" s="79"/>
      <c r="V1024" s="80">
        <f t="shared" si="3373"/>
        <v>0</v>
      </c>
      <c r="W1024" s="85" t="e">
        <f>V1024/V950</f>
        <v>#REF!</v>
      </c>
      <c r="X1024" s="60"/>
      <c r="Y1024" s="94">
        <f t="array" ref="Y1024">IFERROR(INDEX(#REF!,MATCH($A948&amp;$D1024,#REF!,0),MATCH(Y$3,#REF!,0)),0)</f>
        <v>0</v>
      </c>
      <c r="Z1024" s="94">
        <f t="array" ref="Z1024">IFERROR(INDEX(#REF!,MATCH($A948&amp;$D1024,#REF!,0),MATCH(Z$3,#REF!,0)),0)</f>
        <v>0</v>
      </c>
      <c r="AA1024" s="94">
        <f t="array" ref="AA1024">IFERROR(INDEX(#REF!,MATCH($A948&amp;$D1024,#REF!,0),MATCH(AA$3,#REF!,0)),0)</f>
        <v>0</v>
      </c>
      <c r="AB1024" s="94">
        <f t="array" ref="AB1024">IFERROR(INDEX(#REF!,MATCH($A948&amp;$D1024,#REF!,0),MATCH(AB$3,#REF!,0)),0)</f>
        <v>0</v>
      </c>
      <c r="AC1024" s="94">
        <f t="array" ref="AC1024">IFERROR(INDEX(#REF!,MATCH($A948&amp;$D1024,#REF!,0),MATCH(AC$3,#REF!,0)),0)</f>
        <v>0</v>
      </c>
      <c r="AD1024" s="94">
        <f t="array" ref="AD1024">IFERROR(INDEX(#REF!,MATCH($A948&amp;$D1024,#REF!,0),MATCH(AD$3,#REF!,0)),0)</f>
        <v>0</v>
      </c>
      <c r="AE1024" s="94">
        <f t="array" ref="AE1024">IFERROR(INDEX(#REF!,MATCH($A948&amp;$D1024,#REF!,0),MATCH(AE$3,#REF!,0)),0)</f>
        <v>0</v>
      </c>
      <c r="AF1024" s="94">
        <f t="array" ref="AF1024">IFERROR(INDEX(#REF!,MATCH($A948&amp;$D1024,#REF!,0),MATCH(AF$3,#REF!,0)),0)</f>
        <v>0</v>
      </c>
      <c r="AG1024" s="94" t="e">
        <f>((AG950*$G1024*--(AND($BF1024=0,$BG1024=0))+$BF1024+AG950*$BG1024)*--(AG$3&gt;=$BH1024))*(1+$BJ1024*--(AG$3&gt;=$BK1024))*--(IFERROR(MOD(MONTH(AG$3),$BI1024),0)=0)</f>
        <v>#REF!</v>
      </c>
      <c r="AH1024" s="94" t="e">
        <f>((AH950*$G1024*--(AND($BF1024=0,$BG1024=0))+$BF1024+AH950*$BG1024)*--(AH$3&gt;=$BH1024))*(1+$BJ1024*--(AH$3&gt;=$BK1024))*--(IFERROR(MOD(MONTH(AH$3),$BI1024),0)=0)</f>
        <v>#REF!</v>
      </c>
      <c r="AI1024" s="94" t="e">
        <f>((AI950*$G1024*--(AND($BF1024=0,$BG1024=0))+$BF1024+AI950*$BG1024)*--(AI$3&gt;=$BH1024))*(1+$BJ1024*--(AI$3&gt;=$BK1024))*--(IFERROR(MOD(MONTH(AI$3),$BI1024),0)=0)</f>
        <v>#REF!</v>
      </c>
      <c r="AJ1024" s="94" t="e">
        <f>((AJ950*$G1024*--(AND($BF1024=0,$BG1024=0))+$BF1024+AJ950*$BG1024)*--(AJ$3&gt;=$BH1024))*(1+$BJ1024*--(AJ$3&gt;=$BK1024))*--(IFERROR(MOD(MONTH(AJ$3),$BI1024),0)=0)</f>
        <v>#REF!</v>
      </c>
      <c r="AK1024" s="79"/>
      <c r="AL1024" s="80" t="e">
        <f t="shared" si="3374"/>
        <v>#REF!</v>
      </c>
      <c r="AM1024" s="85" t="e">
        <f>AL1024/AL950</f>
        <v>#REF!</v>
      </c>
      <c r="AN1024" s="60" t="e">
        <f>D948&amp;D1024</f>
        <v>#REF!</v>
      </c>
      <c r="AO1024" s="94" t="e">
        <f t="shared" ref="AO1024:AZ1024" si="3457">((AO950*$G1024*--(AND($BF1024=0,$BG1024=0))+$BF1024+AO950*$BG1024)*--(AO$3&gt;=$BH1024))*(1+$BJ1024*--(AO$3&gt;=$BK1024))*--(IFERROR(MOD(MONTH(AO$3),$BI1024),0)=0)</f>
        <v>#REF!</v>
      </c>
      <c r="AP1024" s="94" t="e">
        <f t="shared" si="3457"/>
        <v>#REF!</v>
      </c>
      <c r="AQ1024" s="94" t="e">
        <f t="shared" si="3457"/>
        <v>#REF!</v>
      </c>
      <c r="AR1024" s="94" t="e">
        <f t="shared" si="3457"/>
        <v>#REF!</v>
      </c>
      <c r="AS1024" s="94" t="e">
        <f t="shared" si="3457"/>
        <v>#REF!</v>
      </c>
      <c r="AT1024" s="94" t="e">
        <f t="shared" si="3457"/>
        <v>#REF!</v>
      </c>
      <c r="AU1024" s="94" t="e">
        <f t="shared" si="3457"/>
        <v>#REF!</v>
      </c>
      <c r="AV1024" s="94" t="e">
        <f t="shared" si="3457"/>
        <v>#REF!</v>
      </c>
      <c r="AW1024" s="94" t="e">
        <f t="shared" si="3457"/>
        <v>#REF!</v>
      </c>
      <c r="AX1024" s="94" t="e">
        <f t="shared" si="3457"/>
        <v>#REF!</v>
      </c>
      <c r="AY1024" s="94" t="e">
        <f t="shared" si="3457"/>
        <v>#REF!</v>
      </c>
      <c r="AZ1024" s="94" t="e">
        <f t="shared" si="3457"/>
        <v>#REF!</v>
      </c>
      <c r="BA1024" s="79"/>
      <c r="BB1024" s="80" t="e">
        <f t="shared" si="3376"/>
        <v>#REF!</v>
      </c>
      <c r="BC1024" s="85" t="e">
        <f>BB1024/BB950</f>
        <v>#REF!</v>
      </c>
      <c r="BD1024" s="60"/>
      <c r="BE1024" s="94">
        <f t="array" ref="BE1024">INDEX($BE$4:$BK$115,MATCH($D1024,$D$4:$D$115,0),MATCH(BE$475,$BE$4:$BK$4,0))</f>
        <v>0</v>
      </c>
      <c r="BF1024" s="115" t="e">
        <f t="array" ref="BF1024">INDEX(#REF!,MATCH($D948,#REF!,0),MATCH($D1024,#REF!,0))</f>
        <v>#REF!</v>
      </c>
      <c r="BG1024" s="112"/>
      <c r="BH1024" s="111" t="e">
        <f>EDATE(BH1008,1)</f>
        <v>#REF!</v>
      </c>
      <c r="BI1024" s="111">
        <f t="array" ref="BI1024">INDEX($BE$4:$BK$115,MATCH($D1024,$D$4:$D$115,0),MATCH(BI$475,$BE$4:$BK$4,0))</f>
        <v>0</v>
      </c>
      <c r="BJ1024" s="112">
        <v>-1</v>
      </c>
      <c r="BK1024" s="111" t="e">
        <f>EDATE(BH1024,1)</f>
        <v>#REF!</v>
      </c>
      <c r="BL1024" s="60"/>
      <c r="BM1024" s="94" t="e">
        <f t="shared" ref="BM1024:BX1024" si="3458">((BM950*$G1024*--(AND($BF1024=0,$BG1024=0))+$BF1024+BM950*$BG1024)*--(BM$3&gt;=$BH1024))*(1+$BJ1024*--(BM$3&gt;=$BK1024))*--(IFERROR(MOD(MONTH(BM$3),$BI1024),0)=0)</f>
        <v>#REF!</v>
      </c>
      <c r="BN1024" s="94" t="e">
        <f t="shared" si="3458"/>
        <v>#REF!</v>
      </c>
      <c r="BO1024" s="94" t="e">
        <f t="shared" si="3458"/>
        <v>#REF!</v>
      </c>
      <c r="BP1024" s="94" t="e">
        <f t="shared" si="3458"/>
        <v>#REF!</v>
      </c>
      <c r="BQ1024" s="94" t="e">
        <f t="shared" si="3458"/>
        <v>#REF!</v>
      </c>
      <c r="BR1024" s="94" t="e">
        <f t="shared" si="3458"/>
        <v>#REF!</v>
      </c>
      <c r="BS1024" s="94" t="e">
        <f t="shared" si="3458"/>
        <v>#REF!</v>
      </c>
      <c r="BT1024" s="94" t="e">
        <f t="shared" si="3458"/>
        <v>#REF!</v>
      </c>
      <c r="BU1024" s="94" t="e">
        <f t="shared" si="3458"/>
        <v>#REF!</v>
      </c>
      <c r="BV1024" s="94" t="e">
        <f t="shared" si="3458"/>
        <v>#REF!</v>
      </c>
      <c r="BW1024" s="94" t="e">
        <f t="shared" si="3458"/>
        <v>#REF!</v>
      </c>
      <c r="BX1024" s="94" t="e">
        <f t="shared" si="3458"/>
        <v>#REF!</v>
      </c>
      <c r="BY1024" s="79"/>
      <c r="BZ1024" s="80" t="e">
        <f t="shared" si="3380"/>
        <v>#REF!</v>
      </c>
      <c r="CA1024" s="85" t="e">
        <f>BZ1024/BZ950</f>
        <v>#REF!</v>
      </c>
      <c r="CB1024" s="60"/>
      <c r="CC1024" s="94" t="e">
        <f t="shared" ref="CC1024:CN1024" si="3459">((CC950*$G1024*--(AND($BF1024=0,$BG1024=0))+$BF1024+CC950*$BG1024)*--(CC$3&gt;=$BH1024))*(1+$BJ1024*--(CC$3&gt;=$BK1024))*--(IFERROR(MOD(MONTH(CC$3),$BI1024),0)=0)</f>
        <v>#REF!</v>
      </c>
      <c r="CD1024" s="94" t="e">
        <f t="shared" si="3459"/>
        <v>#REF!</v>
      </c>
      <c r="CE1024" s="94" t="e">
        <f t="shared" si="3459"/>
        <v>#REF!</v>
      </c>
      <c r="CF1024" s="94" t="e">
        <f t="shared" si="3459"/>
        <v>#REF!</v>
      </c>
      <c r="CG1024" s="94" t="e">
        <f t="shared" si="3459"/>
        <v>#REF!</v>
      </c>
      <c r="CH1024" s="94" t="e">
        <f t="shared" si="3459"/>
        <v>#REF!</v>
      </c>
      <c r="CI1024" s="94" t="e">
        <f t="shared" si="3459"/>
        <v>#REF!</v>
      </c>
      <c r="CJ1024" s="94" t="e">
        <f t="shared" si="3459"/>
        <v>#REF!</v>
      </c>
      <c r="CK1024" s="94" t="e">
        <f t="shared" si="3459"/>
        <v>#REF!</v>
      </c>
      <c r="CL1024" s="94" t="e">
        <f t="shared" si="3459"/>
        <v>#REF!</v>
      </c>
      <c r="CM1024" s="94" t="e">
        <f t="shared" si="3459"/>
        <v>#REF!</v>
      </c>
      <c r="CN1024" s="94" t="e">
        <f t="shared" si="3459"/>
        <v>#REF!</v>
      </c>
      <c r="CO1024" s="79"/>
      <c r="CP1024" s="80" t="e">
        <f t="shared" si="3382"/>
        <v>#REF!</v>
      </c>
      <c r="CQ1024" s="85" t="e">
        <f>CP1024/CP950</f>
        <v>#REF!</v>
      </c>
    </row>
    <row r="1025" spans="1:95" ht="10.5" customHeight="1" x14ac:dyDescent="0.25">
      <c r="A1025" s="70" t="str">
        <f t="shared" si="3418"/>
        <v>Lucro líquido</v>
      </c>
      <c r="B1025" s="70"/>
      <c r="C1025" s="70"/>
      <c r="D1025" s="3" t="s">
        <v>176</v>
      </c>
      <c r="E1025" s="3" t="e">
        <f>D948</f>
        <v>#REF!</v>
      </c>
      <c r="F1025" s="60"/>
      <c r="G1025" s="6"/>
      <c r="H1025" s="60"/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60"/>
      <c r="V1025" s="4">
        <f t="shared" si="3373"/>
        <v>0</v>
      </c>
      <c r="W1025" s="6" t="e">
        <f>V1025/V950</f>
        <v>#REF!</v>
      </c>
      <c r="X1025" s="60"/>
      <c r="Y1025" s="4" t="e">
        <f t="shared" ref="Y1025:AJ1025" si="3460">Y1011+Y1012+Y1018+SUM(Y1019:Y1021)</f>
        <v>#REF!</v>
      </c>
      <c r="Z1025" s="4" t="e">
        <f t="shared" si="3460"/>
        <v>#REF!</v>
      </c>
      <c r="AA1025" s="4" t="e">
        <f t="shared" si="3460"/>
        <v>#REF!</v>
      </c>
      <c r="AB1025" s="4" t="e">
        <f t="shared" si="3460"/>
        <v>#REF!</v>
      </c>
      <c r="AC1025" s="4" t="e">
        <f t="shared" si="3460"/>
        <v>#REF!</v>
      </c>
      <c r="AD1025" s="4" t="e">
        <f t="shared" si="3460"/>
        <v>#REF!</v>
      </c>
      <c r="AE1025" s="4" t="e">
        <f t="shared" si="3460"/>
        <v>#REF!</v>
      </c>
      <c r="AF1025" s="4" t="e">
        <f t="shared" si="3460"/>
        <v>#REF!</v>
      </c>
      <c r="AG1025" s="4" t="e">
        <f t="shared" si="3460"/>
        <v>#REF!</v>
      </c>
      <c r="AH1025" s="4" t="e">
        <f t="shared" si="3460"/>
        <v>#REF!</v>
      </c>
      <c r="AI1025" s="4" t="e">
        <f t="shared" si="3460"/>
        <v>#REF!</v>
      </c>
      <c r="AJ1025" s="4" t="e">
        <f t="shared" si="3460"/>
        <v>#REF!</v>
      </c>
      <c r="AK1025" s="60"/>
      <c r="AL1025" s="4" t="e">
        <f t="shared" si="3374"/>
        <v>#REF!</v>
      </c>
      <c r="AM1025" s="6" t="e">
        <f>AL1025/AL950</f>
        <v>#REF!</v>
      </c>
      <c r="AN1025" s="60" t="e">
        <f>D948&amp;D1025</f>
        <v>#REF!</v>
      </c>
      <c r="AO1025" s="4" t="e">
        <f t="shared" ref="AO1025:AZ1025" si="3461">AO1011+AO1012+AO1018+SUM(AO1019:AO1021)</f>
        <v>#REF!</v>
      </c>
      <c r="AP1025" s="4" t="e">
        <f t="shared" si="3461"/>
        <v>#REF!</v>
      </c>
      <c r="AQ1025" s="4" t="e">
        <f t="shared" si="3461"/>
        <v>#REF!</v>
      </c>
      <c r="AR1025" s="4" t="e">
        <f t="shared" si="3461"/>
        <v>#REF!</v>
      </c>
      <c r="AS1025" s="4" t="e">
        <f t="shared" si="3461"/>
        <v>#REF!</v>
      </c>
      <c r="AT1025" s="4" t="e">
        <f t="shared" si="3461"/>
        <v>#REF!</v>
      </c>
      <c r="AU1025" s="4" t="e">
        <f t="shared" si="3461"/>
        <v>#REF!</v>
      </c>
      <c r="AV1025" s="4" t="e">
        <f t="shared" si="3461"/>
        <v>#REF!</v>
      </c>
      <c r="AW1025" s="4" t="e">
        <f t="shared" si="3461"/>
        <v>#REF!</v>
      </c>
      <c r="AX1025" s="4" t="e">
        <f t="shared" si="3461"/>
        <v>#REF!</v>
      </c>
      <c r="AY1025" s="4" t="e">
        <f t="shared" si="3461"/>
        <v>#REF!</v>
      </c>
      <c r="AZ1025" s="4" t="e">
        <f t="shared" si="3461"/>
        <v>#REF!</v>
      </c>
      <c r="BA1025" s="60"/>
      <c r="BB1025" s="4" t="e">
        <f t="shared" si="3376"/>
        <v>#REF!</v>
      </c>
      <c r="BC1025" s="6" t="e">
        <f>BB1025/BB950</f>
        <v>#REF!</v>
      </c>
      <c r="BD1025" s="60"/>
      <c r="BE1025" s="4"/>
      <c r="BF1025" s="102"/>
      <c r="BG1025" s="102"/>
      <c r="BH1025" s="103"/>
      <c r="BI1025" s="103"/>
      <c r="BJ1025" s="103"/>
      <c r="BK1025" s="103"/>
      <c r="BL1025" s="60"/>
      <c r="BM1025" s="4" t="e">
        <f t="shared" ref="BM1025:BX1025" si="3462">BM1011+BM1012+BM1018+SUM(BM1019:BM1021)</f>
        <v>#REF!</v>
      </c>
      <c r="BN1025" s="4" t="e">
        <f t="shared" si="3462"/>
        <v>#REF!</v>
      </c>
      <c r="BO1025" s="4" t="e">
        <f t="shared" si="3462"/>
        <v>#REF!</v>
      </c>
      <c r="BP1025" s="4" t="e">
        <f t="shared" si="3462"/>
        <v>#REF!</v>
      </c>
      <c r="BQ1025" s="4" t="e">
        <f t="shared" si="3462"/>
        <v>#REF!</v>
      </c>
      <c r="BR1025" s="4" t="e">
        <f t="shared" si="3462"/>
        <v>#REF!</v>
      </c>
      <c r="BS1025" s="4" t="e">
        <f t="shared" si="3462"/>
        <v>#REF!</v>
      </c>
      <c r="BT1025" s="4" t="e">
        <f t="shared" si="3462"/>
        <v>#REF!</v>
      </c>
      <c r="BU1025" s="4" t="e">
        <f t="shared" si="3462"/>
        <v>#REF!</v>
      </c>
      <c r="BV1025" s="4" t="e">
        <f t="shared" si="3462"/>
        <v>#REF!</v>
      </c>
      <c r="BW1025" s="4" t="e">
        <f t="shared" si="3462"/>
        <v>#REF!</v>
      </c>
      <c r="BX1025" s="4" t="e">
        <f t="shared" si="3462"/>
        <v>#REF!</v>
      </c>
      <c r="BY1025" s="60"/>
      <c r="BZ1025" s="4" t="e">
        <f t="shared" si="3380"/>
        <v>#REF!</v>
      </c>
      <c r="CA1025" s="6" t="e">
        <f>BZ1025/BZ950</f>
        <v>#REF!</v>
      </c>
      <c r="CB1025" s="60"/>
      <c r="CC1025" s="4" t="e">
        <f t="shared" ref="CC1025:CN1025" si="3463">CC1011+CC1012+CC1018+SUM(CC1019:CC1021)</f>
        <v>#REF!</v>
      </c>
      <c r="CD1025" s="4" t="e">
        <f t="shared" si="3463"/>
        <v>#REF!</v>
      </c>
      <c r="CE1025" s="4" t="e">
        <f t="shared" si="3463"/>
        <v>#REF!</v>
      </c>
      <c r="CF1025" s="4" t="e">
        <f t="shared" si="3463"/>
        <v>#REF!</v>
      </c>
      <c r="CG1025" s="4" t="e">
        <f t="shared" si="3463"/>
        <v>#REF!</v>
      </c>
      <c r="CH1025" s="4" t="e">
        <f t="shared" si="3463"/>
        <v>#REF!</v>
      </c>
      <c r="CI1025" s="4" t="e">
        <f t="shared" si="3463"/>
        <v>#REF!</v>
      </c>
      <c r="CJ1025" s="4" t="e">
        <f t="shared" si="3463"/>
        <v>#REF!</v>
      </c>
      <c r="CK1025" s="4" t="e">
        <f t="shared" si="3463"/>
        <v>#REF!</v>
      </c>
      <c r="CL1025" s="4" t="e">
        <f t="shared" si="3463"/>
        <v>#REF!</v>
      </c>
      <c r="CM1025" s="4" t="e">
        <f t="shared" si="3463"/>
        <v>#REF!</v>
      </c>
      <c r="CN1025" s="4" t="e">
        <f t="shared" si="3463"/>
        <v>#REF!</v>
      </c>
      <c r="CO1025" s="60"/>
      <c r="CP1025" s="4" t="e">
        <f t="shared" si="3382"/>
        <v>#REF!</v>
      </c>
      <c r="CQ1025" s="6" t="e">
        <f>CP1025/CP950</f>
        <v>#REF!</v>
      </c>
    </row>
    <row r="1026" spans="1:95" ht="10.5" customHeight="1" x14ac:dyDescent="0.25">
      <c r="A1026" s="70"/>
      <c r="B1026" s="70"/>
      <c r="C1026" s="70"/>
      <c r="D1026" s="60"/>
      <c r="E1026" s="60"/>
      <c r="F1026" s="60"/>
      <c r="G1026" s="61"/>
      <c r="H1026" s="60"/>
      <c r="I1026" s="60"/>
      <c r="J1026" s="60"/>
      <c r="K1026" s="60"/>
      <c r="L1026" s="60"/>
      <c r="M1026" s="60"/>
      <c r="N1026" s="60"/>
      <c r="O1026" s="60"/>
      <c r="P1026" s="60"/>
      <c r="Q1026" s="60"/>
      <c r="R1026" s="60"/>
      <c r="S1026" s="60"/>
      <c r="T1026" s="60"/>
      <c r="U1026" s="60"/>
      <c r="V1026" s="61"/>
      <c r="W1026" s="61"/>
      <c r="X1026" s="60"/>
      <c r="Y1026" s="60"/>
      <c r="Z1026" s="60"/>
      <c r="AA1026" s="60"/>
      <c r="AB1026" s="60"/>
      <c r="AC1026" s="60"/>
      <c r="AD1026" s="60"/>
      <c r="AE1026" s="60"/>
      <c r="AF1026" s="60"/>
      <c r="AG1026" s="60"/>
      <c r="AH1026" s="60"/>
      <c r="AI1026" s="60"/>
      <c r="AJ1026" s="60"/>
      <c r="AK1026" s="60"/>
      <c r="AL1026" s="61"/>
      <c r="AM1026" s="61"/>
      <c r="AN1026" s="60"/>
      <c r="AO1026" s="60"/>
      <c r="AP1026" s="60"/>
      <c r="AQ1026" s="60"/>
      <c r="AR1026" s="60"/>
      <c r="AS1026" s="60"/>
      <c r="AT1026" s="60"/>
      <c r="AU1026" s="60"/>
      <c r="AV1026" s="60"/>
      <c r="AW1026" s="60"/>
      <c r="AX1026" s="60"/>
      <c r="AY1026" s="60"/>
      <c r="AZ1026" s="60"/>
      <c r="BA1026" s="60"/>
      <c r="BB1026" s="61"/>
      <c r="BC1026" s="61"/>
      <c r="BD1026" s="60"/>
      <c r="BE1026" s="60"/>
      <c r="BF1026" s="69"/>
      <c r="BG1026" s="69"/>
      <c r="BH1026" s="121"/>
      <c r="BI1026" s="121"/>
      <c r="BJ1026" s="121"/>
      <c r="BK1026" s="121"/>
      <c r="BL1026" s="60"/>
      <c r="BM1026" s="60"/>
      <c r="BN1026" s="60"/>
      <c r="BO1026" s="60"/>
      <c r="BP1026" s="60"/>
      <c r="BQ1026" s="60"/>
      <c r="BR1026" s="60"/>
      <c r="BS1026" s="60"/>
      <c r="BT1026" s="60"/>
      <c r="BU1026" s="60"/>
      <c r="BV1026" s="60"/>
      <c r="BW1026" s="60"/>
      <c r="BX1026" s="60"/>
      <c r="BY1026" s="60"/>
      <c r="BZ1026" s="61"/>
      <c r="CA1026" s="61"/>
      <c r="CB1026" s="60"/>
      <c r="CC1026" s="60"/>
      <c r="CD1026" s="60"/>
      <c r="CE1026" s="60"/>
      <c r="CF1026" s="60"/>
      <c r="CG1026" s="60"/>
      <c r="CH1026" s="60"/>
      <c r="CI1026" s="60"/>
      <c r="CJ1026" s="60"/>
      <c r="CK1026" s="60"/>
      <c r="CL1026" s="60"/>
      <c r="CM1026" s="60"/>
      <c r="CN1026" s="60"/>
      <c r="CO1026" s="60"/>
      <c r="CP1026" s="61"/>
      <c r="CQ1026" s="61"/>
    </row>
    <row r="1027" spans="1:95" ht="10.5" customHeight="1" x14ac:dyDescent="0.25">
      <c r="A1027" s="133"/>
      <c r="B1027" s="133"/>
      <c r="C1027" s="133"/>
      <c r="D1027" s="134" t="e">
        <f>#REF!</f>
        <v>#REF!</v>
      </c>
      <c r="E1027" s="134"/>
      <c r="F1027" s="132"/>
      <c r="G1027" s="135"/>
      <c r="H1027" s="132"/>
      <c r="I1027" s="61" t="e">
        <f t="shared" ref="I1027:T1027" si="3464">MAX(ROUND((I1028-$BH1029)/30+1,0),0)</f>
        <v>#REF!</v>
      </c>
      <c r="J1027" s="61" t="e">
        <f t="shared" si="3464"/>
        <v>#REF!</v>
      </c>
      <c r="K1027" s="61" t="e">
        <f t="shared" si="3464"/>
        <v>#REF!</v>
      </c>
      <c r="L1027" s="61" t="e">
        <f t="shared" si="3464"/>
        <v>#REF!</v>
      </c>
      <c r="M1027" s="61" t="e">
        <f t="shared" si="3464"/>
        <v>#REF!</v>
      </c>
      <c r="N1027" s="61" t="e">
        <f t="shared" si="3464"/>
        <v>#REF!</v>
      </c>
      <c r="O1027" s="61" t="e">
        <f t="shared" si="3464"/>
        <v>#REF!</v>
      </c>
      <c r="P1027" s="61" t="e">
        <f t="shared" si="3464"/>
        <v>#REF!</v>
      </c>
      <c r="Q1027" s="61" t="e">
        <f t="shared" si="3464"/>
        <v>#REF!</v>
      </c>
      <c r="R1027" s="61" t="e">
        <f t="shared" si="3464"/>
        <v>#REF!</v>
      </c>
      <c r="S1027" s="61" t="e">
        <f t="shared" si="3464"/>
        <v>#REF!</v>
      </c>
      <c r="T1027" s="61" t="e">
        <f t="shared" si="3464"/>
        <v>#REF!</v>
      </c>
      <c r="U1027" s="132"/>
      <c r="V1027" s="135"/>
      <c r="W1027" s="135"/>
      <c r="X1027" s="132"/>
      <c r="Y1027" s="61" t="e">
        <f t="shared" ref="Y1027:AJ1027" si="3465">MAX(ROUND((Y1028-$BH1029)/30+1,0),0)</f>
        <v>#REF!</v>
      </c>
      <c r="Z1027" s="61" t="e">
        <f t="shared" si="3465"/>
        <v>#REF!</v>
      </c>
      <c r="AA1027" s="61" t="e">
        <f t="shared" si="3465"/>
        <v>#REF!</v>
      </c>
      <c r="AB1027" s="61" t="e">
        <f t="shared" si="3465"/>
        <v>#REF!</v>
      </c>
      <c r="AC1027" s="61" t="e">
        <f t="shared" si="3465"/>
        <v>#REF!</v>
      </c>
      <c r="AD1027" s="61" t="e">
        <f t="shared" si="3465"/>
        <v>#REF!</v>
      </c>
      <c r="AE1027" s="61" t="e">
        <f t="shared" si="3465"/>
        <v>#REF!</v>
      </c>
      <c r="AF1027" s="61" t="e">
        <f t="shared" si="3465"/>
        <v>#REF!</v>
      </c>
      <c r="AG1027" s="61" t="e">
        <f t="shared" si="3465"/>
        <v>#REF!</v>
      </c>
      <c r="AH1027" s="61" t="e">
        <f t="shared" si="3465"/>
        <v>#REF!</v>
      </c>
      <c r="AI1027" s="61" t="e">
        <f t="shared" si="3465"/>
        <v>#REF!</v>
      </c>
      <c r="AJ1027" s="61" t="e">
        <f t="shared" si="3465"/>
        <v>#REF!</v>
      </c>
      <c r="AK1027" s="132"/>
      <c r="AL1027" s="135"/>
      <c r="AM1027" s="135"/>
      <c r="AN1027" s="132"/>
      <c r="AO1027" s="61" t="e">
        <f t="shared" ref="AO1027:AZ1027" si="3466">MAX(ROUND((AO1028-$BH1029)/30+1,0),0)</f>
        <v>#REF!</v>
      </c>
      <c r="AP1027" s="61" t="e">
        <f t="shared" si="3466"/>
        <v>#REF!</v>
      </c>
      <c r="AQ1027" s="61" t="e">
        <f t="shared" si="3466"/>
        <v>#REF!</v>
      </c>
      <c r="AR1027" s="61" t="e">
        <f t="shared" si="3466"/>
        <v>#REF!</v>
      </c>
      <c r="AS1027" s="61" t="e">
        <f t="shared" si="3466"/>
        <v>#REF!</v>
      </c>
      <c r="AT1027" s="61" t="e">
        <f t="shared" si="3466"/>
        <v>#REF!</v>
      </c>
      <c r="AU1027" s="61" t="e">
        <f t="shared" si="3466"/>
        <v>#REF!</v>
      </c>
      <c r="AV1027" s="61" t="e">
        <f t="shared" si="3466"/>
        <v>#REF!</v>
      </c>
      <c r="AW1027" s="61" t="e">
        <f t="shared" si="3466"/>
        <v>#REF!</v>
      </c>
      <c r="AX1027" s="61" t="e">
        <f t="shared" si="3466"/>
        <v>#REF!</v>
      </c>
      <c r="AY1027" s="61" t="e">
        <f t="shared" si="3466"/>
        <v>#REF!</v>
      </c>
      <c r="AZ1027" s="61" t="e">
        <f t="shared" si="3466"/>
        <v>#REF!</v>
      </c>
      <c r="BA1027" s="132"/>
      <c r="BB1027" s="135"/>
      <c r="BC1027" s="135"/>
      <c r="BD1027" s="132"/>
      <c r="BE1027" s="132"/>
      <c r="BF1027" s="136"/>
      <c r="BG1027" s="136"/>
      <c r="BH1027" s="137"/>
      <c r="BI1027" s="137"/>
      <c r="BJ1027" s="137"/>
      <c r="BK1027" s="137"/>
      <c r="BL1027" s="132"/>
      <c r="BM1027" s="61" t="e">
        <f t="shared" ref="BM1027:BX1027" si="3467">MAX(ROUND((BM1028-$BH1029)/30+1,0),0)</f>
        <v>#REF!</v>
      </c>
      <c r="BN1027" s="61" t="e">
        <f t="shared" si="3467"/>
        <v>#REF!</v>
      </c>
      <c r="BO1027" s="61" t="e">
        <f t="shared" si="3467"/>
        <v>#REF!</v>
      </c>
      <c r="BP1027" s="61" t="e">
        <f t="shared" si="3467"/>
        <v>#REF!</v>
      </c>
      <c r="BQ1027" s="61" t="e">
        <f t="shared" si="3467"/>
        <v>#REF!</v>
      </c>
      <c r="BR1027" s="61" t="e">
        <f t="shared" si="3467"/>
        <v>#REF!</v>
      </c>
      <c r="BS1027" s="61" t="e">
        <f t="shared" si="3467"/>
        <v>#REF!</v>
      </c>
      <c r="BT1027" s="61" t="e">
        <f t="shared" si="3467"/>
        <v>#REF!</v>
      </c>
      <c r="BU1027" s="61" t="e">
        <f t="shared" si="3467"/>
        <v>#REF!</v>
      </c>
      <c r="BV1027" s="61" t="e">
        <f t="shared" si="3467"/>
        <v>#REF!</v>
      </c>
      <c r="BW1027" s="61" t="e">
        <f t="shared" si="3467"/>
        <v>#REF!</v>
      </c>
      <c r="BX1027" s="61" t="e">
        <f t="shared" si="3467"/>
        <v>#REF!</v>
      </c>
      <c r="BY1027" s="132"/>
      <c r="BZ1027" s="135"/>
      <c r="CA1027" s="135"/>
      <c r="CB1027" s="132"/>
      <c r="CC1027" s="61" t="e">
        <f t="shared" ref="CC1027:CN1027" si="3468">MAX(ROUND((CC1028-$BH1029)/30+1,0),0)</f>
        <v>#REF!</v>
      </c>
      <c r="CD1027" s="61" t="e">
        <f t="shared" si="3468"/>
        <v>#REF!</v>
      </c>
      <c r="CE1027" s="61" t="e">
        <f t="shared" si="3468"/>
        <v>#REF!</v>
      </c>
      <c r="CF1027" s="61" t="e">
        <f t="shared" si="3468"/>
        <v>#REF!</v>
      </c>
      <c r="CG1027" s="61" t="e">
        <f t="shared" si="3468"/>
        <v>#REF!</v>
      </c>
      <c r="CH1027" s="61" t="e">
        <f t="shared" si="3468"/>
        <v>#REF!</v>
      </c>
      <c r="CI1027" s="61" t="e">
        <f t="shared" si="3468"/>
        <v>#REF!</v>
      </c>
      <c r="CJ1027" s="61" t="e">
        <f t="shared" si="3468"/>
        <v>#REF!</v>
      </c>
      <c r="CK1027" s="61" t="e">
        <f t="shared" si="3468"/>
        <v>#REF!</v>
      </c>
      <c r="CL1027" s="61" t="e">
        <f t="shared" si="3468"/>
        <v>#REF!</v>
      </c>
      <c r="CM1027" s="61" t="e">
        <f t="shared" si="3468"/>
        <v>#REF!</v>
      </c>
      <c r="CN1027" s="61" t="e">
        <f t="shared" si="3468"/>
        <v>#REF!</v>
      </c>
      <c r="CO1027" s="132"/>
      <c r="CP1027" s="135"/>
      <c r="CQ1027" s="135"/>
    </row>
    <row r="1028" spans="1:95" ht="10.5" customHeight="1" x14ac:dyDescent="0.25">
      <c r="A1028" s="70"/>
      <c r="B1028" s="70"/>
      <c r="C1028" s="70"/>
      <c r="D1028" s="60"/>
      <c r="E1028" s="60"/>
      <c r="F1028" s="60"/>
      <c r="G1028" s="61" t="s">
        <v>204</v>
      </c>
      <c r="H1028" s="60"/>
      <c r="I1028" s="1">
        <v>44927</v>
      </c>
      <c r="J1028" s="1">
        <v>44958</v>
      </c>
      <c r="K1028" s="1">
        <v>44986</v>
      </c>
      <c r="L1028" s="1">
        <v>45017</v>
      </c>
      <c r="M1028" s="1">
        <v>45047</v>
      </c>
      <c r="N1028" s="1">
        <v>45078</v>
      </c>
      <c r="O1028" s="1">
        <v>45108</v>
      </c>
      <c r="P1028" s="1">
        <v>45139</v>
      </c>
      <c r="Q1028" s="1">
        <v>45170</v>
      </c>
      <c r="R1028" s="1">
        <v>45200</v>
      </c>
      <c r="S1028" s="1">
        <v>45231</v>
      </c>
      <c r="T1028" s="1">
        <v>45261</v>
      </c>
      <c r="U1028" s="1"/>
      <c r="V1028" s="61">
        <v>2023</v>
      </c>
      <c r="W1028" s="61" t="s">
        <v>204</v>
      </c>
      <c r="X1028" s="60"/>
      <c r="Y1028" s="1">
        <f t="shared" ref="Y1028:AJ1028" si="3469">Y$3</f>
        <v>45292</v>
      </c>
      <c r="Z1028" s="1">
        <f t="shared" si="3469"/>
        <v>45323</v>
      </c>
      <c r="AA1028" s="1">
        <f t="shared" si="3469"/>
        <v>45352</v>
      </c>
      <c r="AB1028" s="1">
        <f t="shared" si="3469"/>
        <v>45383</v>
      </c>
      <c r="AC1028" s="1">
        <f t="shared" si="3469"/>
        <v>45413</v>
      </c>
      <c r="AD1028" s="1">
        <f t="shared" si="3469"/>
        <v>45444</v>
      </c>
      <c r="AE1028" s="1">
        <f t="shared" si="3469"/>
        <v>45474</v>
      </c>
      <c r="AF1028" s="1">
        <f t="shared" si="3469"/>
        <v>45505</v>
      </c>
      <c r="AG1028" s="1">
        <f t="shared" si="3469"/>
        <v>45536</v>
      </c>
      <c r="AH1028" s="1">
        <f t="shared" si="3469"/>
        <v>45566</v>
      </c>
      <c r="AI1028" s="1">
        <f t="shared" si="3469"/>
        <v>45597</v>
      </c>
      <c r="AJ1028" s="1">
        <f t="shared" si="3469"/>
        <v>45627</v>
      </c>
      <c r="AK1028" s="60"/>
      <c r="AL1028" s="61">
        <v>2024</v>
      </c>
      <c r="AM1028" s="61" t="s">
        <v>204</v>
      </c>
      <c r="AN1028" s="60"/>
      <c r="AO1028" s="1">
        <f t="shared" ref="AO1028:AZ1028" si="3470">AO$3</f>
        <v>45658</v>
      </c>
      <c r="AP1028" s="1">
        <f t="shared" si="3470"/>
        <v>45689</v>
      </c>
      <c r="AQ1028" s="1">
        <f t="shared" si="3470"/>
        <v>45717</v>
      </c>
      <c r="AR1028" s="1">
        <f t="shared" si="3470"/>
        <v>45748</v>
      </c>
      <c r="AS1028" s="1">
        <f t="shared" si="3470"/>
        <v>45778</v>
      </c>
      <c r="AT1028" s="1">
        <f t="shared" si="3470"/>
        <v>45809</v>
      </c>
      <c r="AU1028" s="1">
        <f t="shared" si="3470"/>
        <v>45839</v>
      </c>
      <c r="AV1028" s="1">
        <f t="shared" si="3470"/>
        <v>45870</v>
      </c>
      <c r="AW1028" s="1">
        <f t="shared" si="3470"/>
        <v>45901</v>
      </c>
      <c r="AX1028" s="1">
        <f t="shared" si="3470"/>
        <v>45931</v>
      </c>
      <c r="AY1028" s="1">
        <f t="shared" si="3470"/>
        <v>45962</v>
      </c>
      <c r="AZ1028" s="1">
        <f t="shared" si="3470"/>
        <v>45992</v>
      </c>
      <c r="BA1028" s="60"/>
      <c r="BB1028" s="61">
        <v>2025</v>
      </c>
      <c r="BC1028" s="61" t="s">
        <v>204</v>
      </c>
      <c r="BD1028" s="60"/>
      <c r="BE1028" s="4" t="s">
        <v>206</v>
      </c>
      <c r="BF1028" s="102" t="s">
        <v>207</v>
      </c>
      <c r="BG1028" s="102" t="s">
        <v>208</v>
      </c>
      <c r="BH1028" s="103" t="s">
        <v>209</v>
      </c>
      <c r="BI1028" s="102" t="s">
        <v>210</v>
      </c>
      <c r="BJ1028" s="102" t="s">
        <v>211</v>
      </c>
      <c r="BK1028" s="103" t="s">
        <v>212</v>
      </c>
      <c r="BL1028" s="60"/>
      <c r="BM1028" s="1">
        <f t="shared" ref="BM1028:BX1028" si="3471">BM$3</f>
        <v>46023</v>
      </c>
      <c r="BN1028" s="1">
        <f t="shared" si="3471"/>
        <v>46054</v>
      </c>
      <c r="BO1028" s="1">
        <f t="shared" si="3471"/>
        <v>46082</v>
      </c>
      <c r="BP1028" s="1">
        <f t="shared" si="3471"/>
        <v>46113</v>
      </c>
      <c r="BQ1028" s="1">
        <f t="shared" si="3471"/>
        <v>46143</v>
      </c>
      <c r="BR1028" s="1">
        <f t="shared" si="3471"/>
        <v>46174</v>
      </c>
      <c r="BS1028" s="1">
        <f t="shared" si="3471"/>
        <v>46204</v>
      </c>
      <c r="BT1028" s="1">
        <f t="shared" si="3471"/>
        <v>46235</v>
      </c>
      <c r="BU1028" s="1">
        <f t="shared" si="3471"/>
        <v>46266</v>
      </c>
      <c r="BV1028" s="1">
        <f t="shared" si="3471"/>
        <v>46296</v>
      </c>
      <c r="BW1028" s="1">
        <f t="shared" si="3471"/>
        <v>46327</v>
      </c>
      <c r="BX1028" s="1">
        <f t="shared" si="3471"/>
        <v>46357</v>
      </c>
      <c r="BY1028" s="60"/>
      <c r="BZ1028" s="61">
        <v>2026</v>
      </c>
      <c r="CA1028" s="61" t="s">
        <v>204</v>
      </c>
      <c r="CB1028" s="60"/>
      <c r="CC1028" s="1">
        <f t="shared" ref="CC1028:CN1028" si="3472">CC$3</f>
        <v>46388</v>
      </c>
      <c r="CD1028" s="1">
        <f t="shared" si="3472"/>
        <v>46419</v>
      </c>
      <c r="CE1028" s="1">
        <f t="shared" si="3472"/>
        <v>46447</v>
      </c>
      <c r="CF1028" s="1">
        <f t="shared" si="3472"/>
        <v>46478</v>
      </c>
      <c r="CG1028" s="1">
        <f t="shared" si="3472"/>
        <v>46508</v>
      </c>
      <c r="CH1028" s="1">
        <f t="shared" si="3472"/>
        <v>46539</v>
      </c>
      <c r="CI1028" s="1">
        <f t="shared" si="3472"/>
        <v>46569</v>
      </c>
      <c r="CJ1028" s="1">
        <f t="shared" si="3472"/>
        <v>46600</v>
      </c>
      <c r="CK1028" s="1">
        <f t="shared" si="3472"/>
        <v>46631</v>
      </c>
      <c r="CL1028" s="1">
        <f t="shared" si="3472"/>
        <v>46661</v>
      </c>
      <c r="CM1028" s="1">
        <f t="shared" si="3472"/>
        <v>46692</v>
      </c>
      <c r="CN1028" s="1">
        <f t="shared" si="3472"/>
        <v>46722</v>
      </c>
      <c r="CO1028" s="60"/>
      <c r="CP1028" s="61">
        <v>2026</v>
      </c>
      <c r="CQ1028" s="61" t="s">
        <v>204</v>
      </c>
    </row>
    <row r="1029" spans="1:95" ht="10.5" customHeight="1" x14ac:dyDescent="0.25">
      <c r="A1029" s="70" t="str">
        <f t="shared" ref="A1029:A1060" si="3473">B1029&amp;D1029</f>
        <v>ReceitaReceita bruta</v>
      </c>
      <c r="B1029" s="70" t="s">
        <v>20</v>
      </c>
      <c r="C1029" s="70"/>
      <c r="D1029" s="3" t="s">
        <v>52</v>
      </c>
      <c r="E1029" s="3" t="e">
        <f>D1027</f>
        <v>#REF!</v>
      </c>
      <c r="F1029" s="60"/>
      <c r="G1029" s="6">
        <v>1</v>
      </c>
      <c r="H1029" s="60"/>
      <c r="I1029" s="4" t="e">
        <f t="array" ref="I1029">$BF1029*(1+INDEX(#REF!,MATCH($D1027,#REF!,0),COUNTIF(#REF!,"&lt;="&amp;I1027)))*(1+IFERROR(INDEX(#REF!,MATCH($D1027,#REF!,0),MATCH(MONTH(I1028),#REF!,0)),0))</f>
        <v>#REF!</v>
      </c>
      <c r="J1029" s="4" t="e">
        <f t="array" ref="J1029">$BF1029*(1+INDEX(#REF!,MATCH($D1027,#REF!,0),COUNTIF(#REF!,"&lt;="&amp;J1027)))*(1+IFERROR(INDEX(#REF!,MATCH($D1027,#REF!,0),MATCH(MONTH(J1028),#REF!,0)),0))</f>
        <v>#REF!</v>
      </c>
      <c r="K1029" s="4" t="e">
        <f t="array" ref="K1029">$BF1029*(1+INDEX(#REF!,MATCH($D1027,#REF!,0),COUNTIF(#REF!,"&lt;="&amp;K1027)))*(1+IFERROR(INDEX(#REF!,MATCH($D1027,#REF!,0),MATCH(MONTH(K1028),#REF!,0)),0))</f>
        <v>#REF!</v>
      </c>
      <c r="L1029" s="4" t="e">
        <f t="array" ref="L1029">$BF1029*(1+INDEX(#REF!,MATCH($D1027,#REF!,0),COUNTIF(#REF!,"&lt;="&amp;L1027)))*(1+IFERROR(INDEX(#REF!,MATCH($D1027,#REF!,0),MATCH(MONTH(L1028),#REF!,0)),0))</f>
        <v>#REF!</v>
      </c>
      <c r="M1029" s="4" t="e">
        <f t="array" ref="M1029">$BF1029*(1+INDEX(#REF!,MATCH($D1027,#REF!,0),COUNTIF(#REF!,"&lt;="&amp;M1027)))*(1+IFERROR(INDEX(#REF!,MATCH($D1027,#REF!,0),MATCH(MONTH(M1028),#REF!,0)),0))</f>
        <v>#REF!</v>
      </c>
      <c r="N1029" s="4" t="e">
        <f t="array" ref="N1029">$BF1029*(1+INDEX(#REF!,MATCH($D1027,#REF!,0),COUNTIF(#REF!,"&lt;="&amp;N1027)))*(1+IFERROR(INDEX(#REF!,MATCH($D1027,#REF!,0),MATCH(MONTH(N1028),#REF!,0)),0))</f>
        <v>#REF!</v>
      </c>
      <c r="O1029" s="4" t="e">
        <f t="array" ref="O1029">$BF1029*(1+INDEX(#REF!,MATCH($D1027,#REF!,0),COUNTIF(#REF!,"&lt;="&amp;O1027)))*(1+IFERROR(INDEX(#REF!,MATCH($D1027,#REF!,0),MATCH(MONTH(O1028),#REF!,0)),0))</f>
        <v>#REF!</v>
      </c>
      <c r="P1029" s="4" t="e">
        <f t="array" ref="P1029">$BF1029*(1+INDEX(#REF!,MATCH($D1027,#REF!,0),COUNTIF(#REF!,"&lt;="&amp;P1027)))*(1+IFERROR(INDEX(#REF!,MATCH($D1027,#REF!,0),MATCH(MONTH(P1028),#REF!,0)),0))</f>
        <v>#REF!</v>
      </c>
      <c r="Q1029" s="4" t="e">
        <f t="array" ref="Q1029">$BF1029*(1+INDEX(#REF!,MATCH($D1027,#REF!,0),COUNTIF(#REF!,"&lt;="&amp;Q1027)))*(1+IFERROR(INDEX(#REF!,MATCH($D1027,#REF!,0),MATCH(MONTH(Q1028),#REF!,0)),0))</f>
        <v>#REF!</v>
      </c>
      <c r="R1029" s="4" t="e">
        <f t="array" ref="R1029">$BF1029*(1+INDEX(#REF!,MATCH($D1027,#REF!,0),COUNTIF(#REF!,"&lt;="&amp;R1027)))*(1+IFERROR(INDEX(#REF!,MATCH($D1027,#REF!,0),MATCH(MONTH(R1028),#REF!,0)),0))</f>
        <v>#REF!</v>
      </c>
      <c r="S1029" s="4" t="e">
        <f t="array" ref="S1029">$BF1029*(1+INDEX(#REF!,MATCH($D1027,#REF!,0),COUNTIF(#REF!,"&lt;="&amp;S1027)))*(1+IFERROR(INDEX(#REF!,MATCH($D1027,#REF!,0),MATCH(MONTH(S1028),#REF!,0)),0))</f>
        <v>#REF!</v>
      </c>
      <c r="T1029" s="4" t="e">
        <f t="array" ref="T1029">$BF1029*(1+INDEX(#REF!,MATCH($D1027,#REF!,0),COUNTIF(#REF!,"&lt;="&amp;T1027)))*(1+IFERROR(INDEX(#REF!,MATCH($D1027,#REF!,0),MATCH(MONTH(T1028),#REF!,0)),0))</f>
        <v>#REF!</v>
      </c>
      <c r="U1029" s="60"/>
      <c r="V1029" s="4" t="e">
        <f t="shared" ref="V1029:V1046" si="3474">SUM(I1029:T1029)</f>
        <v>#REF!</v>
      </c>
      <c r="W1029" s="6" t="e">
        <f>V1029/V1029</f>
        <v>#REF!</v>
      </c>
      <c r="X1029" s="60"/>
      <c r="Y1029" s="4" t="e">
        <f t="array" ref="Y1029">$BF1029*(1+INDEX(#REF!,MATCH($D1027,#REF!,0),COUNTIF(#REF!,"&lt;="&amp;Y1027)))*(1+IFERROR(INDEX(#REF!,MATCH($D1027,#REF!,0),MATCH(MONTH(Y1028),#REF!,0)),0))</f>
        <v>#REF!</v>
      </c>
      <c r="Z1029" s="4" t="e">
        <f t="array" ref="Z1029">$BF1029*(1+INDEX(#REF!,MATCH($D1027,#REF!,0),COUNTIF(#REF!,"&lt;="&amp;Z1027)))*(1+IFERROR(INDEX(#REF!,MATCH($D1027,#REF!,0),MATCH(MONTH(Z1028),#REF!,0)),0))</f>
        <v>#REF!</v>
      </c>
      <c r="AA1029" s="4" t="e">
        <f t="array" ref="AA1029">$BF1029*(1+INDEX(#REF!,MATCH($D1027,#REF!,0),COUNTIF(#REF!,"&lt;="&amp;AA1027)))*(1+IFERROR(INDEX(#REF!,MATCH($D1027,#REF!,0),MATCH(MONTH(AA1028),#REF!,0)),0))</f>
        <v>#REF!</v>
      </c>
      <c r="AB1029" s="4" t="e">
        <f t="array" ref="AB1029">$BF1029*(1+INDEX(#REF!,MATCH($D1027,#REF!,0),COUNTIF(#REF!,"&lt;="&amp;AB1027)))*(1+IFERROR(INDEX(#REF!,MATCH($D1027,#REF!,0),MATCH(MONTH(AB1028),#REF!,0)),0))</f>
        <v>#REF!</v>
      </c>
      <c r="AC1029" s="4" t="e">
        <f t="array" ref="AC1029">$BF1029*(1+INDEX(#REF!,MATCH($D1027,#REF!,0),COUNTIF(#REF!,"&lt;="&amp;AC1027)))*(1+IFERROR(INDEX(#REF!,MATCH($D1027,#REF!,0),MATCH(MONTH(AC1028),#REF!,0)),0))</f>
        <v>#REF!</v>
      </c>
      <c r="AD1029" s="4" t="e">
        <f t="array" ref="AD1029">$BF1029*(1+INDEX(#REF!,MATCH($D1027,#REF!,0),COUNTIF(#REF!,"&lt;="&amp;AD1027)))*(1+IFERROR(INDEX(#REF!,MATCH($D1027,#REF!,0),MATCH(MONTH(AD1028),#REF!,0)),0))</f>
        <v>#REF!</v>
      </c>
      <c r="AE1029" s="4" t="e">
        <f t="array" ref="AE1029">$BF1029*(1+INDEX(#REF!,MATCH($D1027,#REF!,0),COUNTIF(#REF!,"&lt;="&amp;AE1027)))*(1+IFERROR(INDEX(#REF!,MATCH($D1027,#REF!,0),MATCH(MONTH(AE1028),#REF!,0)),0))</f>
        <v>#REF!</v>
      </c>
      <c r="AF1029" s="4" t="e">
        <f t="array" ref="AF1029">($BF1029*(1+INDEX(#REF!,MATCH($D1027,#REF!,0),COUNTIF(#REF!,"&lt;="&amp;AF1027)))*(1+IFERROR(INDEX(#REF!,MATCH($D1027,#REF!,0),MATCH(MONTH(AF1028),#REF!,0)),0))*--(ROUND((AF1028-$BH1029)/30,0)&lt;18)+INDEX($I1029:AE1029,1,MATCH(EDATE(AF1028,-12),$I1028:AE1028,0))*(1+$AH$2)*--(ROUND((AF1028-$BH1029)/30,0)&gt;=18))*(1+INDEX(#REF!,1,MATCH(AF1028,#REF!,0)))</f>
        <v>#REF!</v>
      </c>
      <c r="AG1029" s="4" t="e">
        <f t="array" ref="AG1029">($BF1029*(1+INDEX(#REF!,MATCH($D1027,#REF!,0),COUNTIF(#REF!,"&lt;="&amp;AG1027)))*(1+IFERROR(INDEX(#REF!,MATCH($D1027,#REF!,0),MATCH(MONTH(AG1028),#REF!,0)),0))*--(ROUND((AG1028-$BH1029)/30,0)&lt;18)+INDEX($I1029:AF1029,1,MATCH(EDATE(AG1028,-12),$I1028:AF1028,0))*(1+$AH$2)*--(ROUND((AG1028-$BH1029)/30,0)&gt;=18))*(1+INDEX(#REF!,1,MATCH(AG1028,#REF!,0)))</f>
        <v>#REF!</v>
      </c>
      <c r="AH1029" s="4" t="e">
        <f t="array" ref="AH1029">($BF1029*(1+INDEX(#REF!,MATCH($D1027,#REF!,0),COUNTIF(#REF!,"&lt;="&amp;AH1027)))*(1+IFERROR(INDEX(#REF!,MATCH($D1027,#REF!,0),MATCH(MONTH(AH1028),#REF!,0)),0))*--(ROUND((AH1028-$BH1029)/30,0)&lt;18)+INDEX($I1029:AG1029,1,MATCH(EDATE(AH1028,-12),$I1028:AG1028,0))*(1+AH$2)*--(ROUND((AH1028-$BH1029)/30,0)&gt;=18))*(1+INDEX(#REF!,1,MATCH(AH1028,#REF!,0)))</f>
        <v>#REF!</v>
      </c>
      <c r="AI1029" s="4" t="e">
        <f t="array" ref="AI1029">($BF1029*(1+INDEX(#REF!,MATCH($D1027,#REF!,0),COUNTIF(#REF!,"&lt;="&amp;AI1027)))*(1+IFERROR(INDEX(#REF!,MATCH($D1027,#REF!,0),MATCH(MONTH(AI1028),#REF!,0)),0))*--(ROUND((AI1028-$BH1029)/30,0)&lt;18)+INDEX($I1029:AH1029,1,MATCH(EDATE(AI1028,-12),$I1028:AH1028,0))*(1+AI$2)*--(ROUND((AI1028-$BH1029)/30,0)&gt;=18))*(1+INDEX(#REF!,1,MATCH(AI1028,#REF!,0)))*(1+$BJ1029*--($BK1029&lt;=AI1028))</f>
        <v>#REF!</v>
      </c>
      <c r="AJ1029" s="4" t="e">
        <f t="array" ref="AJ1029">($BF1029*(1+INDEX(#REF!,MATCH($D1027,#REF!,0),COUNTIF(#REF!,"&lt;="&amp;AJ1027)))*(1+IFERROR(INDEX(#REF!,MATCH($D1027,#REF!,0),MATCH(MONTH(AJ1028),#REF!,0)),0))*--(ROUND((AJ1028-$BH1029)/30,0)&lt;18)+INDEX($I1029:AI1029,1,MATCH(EDATE(AJ1028,-12),$I1028:AI1028,0))*(1+AJ$2)*--(ROUND((AJ1028-$BH1029)/30,0)&gt;=18))*(1+INDEX(#REF!,1,MATCH(AJ1028,#REF!,0)))*(1+$BJ1029*--($BK1029&lt;=AJ1028))</f>
        <v>#REF!</v>
      </c>
      <c r="AK1029" s="60"/>
      <c r="AL1029" s="4" t="e">
        <f t="shared" ref="AL1029:AL1046" si="3475">SUM(Y1029:AJ1029)</f>
        <v>#REF!</v>
      </c>
      <c r="AM1029" s="6" t="e">
        <f>AL1029/AL1029</f>
        <v>#REF!</v>
      </c>
      <c r="AN1029" s="60" t="e">
        <f>D1027&amp;D1029</f>
        <v>#REF!</v>
      </c>
      <c r="AO1029" s="4" t="e">
        <f t="array" ref="AO1029">($BF1029*(1+INDEX(#REF!,MATCH($D1027,#REF!,0),COUNTIF(#REF!,"&lt;="&amp;AO1027)))*(1+IFERROR(INDEX(#REF!,MATCH($D1027,#REF!,0),MATCH(MONTH(AO1028),#REF!,0)),0))*--(ROUND((AO1028-$BH1029)/30,0)&lt;18)+INDEX($I1029:BD1029,1,MATCH(EDATE(AO1028,-12),$I1028:BD1028,0))*(1+AO$2)*--(ROUND((AO1028-$BH1029)/30,0)&gt;=18))*(1+INDEX(#REF!,1,MATCH(AO1028,#REF!,0)))*(1+$BJ1029*--($BK1029&lt;=AO1028))</f>
        <v>#REF!</v>
      </c>
      <c r="AP1029" s="4" t="e">
        <f t="array" ref="AP1029">($BF1029*(1+INDEX(#REF!,MATCH($D1027,#REF!,0),COUNTIF(#REF!,"&lt;="&amp;AP1027)))*(1+IFERROR(INDEX(#REF!,MATCH($D1027,#REF!,0),MATCH(MONTH(AP1028),#REF!,0)),0))*--(ROUND((AP1028-$BH1029)/30,0)&lt;18)+INDEX($I1029:AO1029,1,MATCH(EDATE(AP1028,-12),$I1028:AO1028,0))*(1+AP$2)*--(ROUND((AP1028-$BH1029)/30,0)&gt;=18))*(1+INDEX(#REF!,1,MATCH(AP1028,#REF!,0)))*(1+$BJ1029*--($BK1029&lt;=AP1028))</f>
        <v>#REF!</v>
      </c>
      <c r="AQ1029" s="4" t="e">
        <f t="array" ref="AQ1029">($BF1029*(1+INDEX(#REF!,MATCH($D1027,#REF!,0),COUNTIF(#REF!,"&lt;="&amp;AQ1027)))*(1+IFERROR(INDEX(#REF!,MATCH($D1027,#REF!,0),MATCH(MONTH(AQ1028),#REF!,0)),0))*--(ROUND((AQ1028-$BH1029)/30,0)&lt;18)+INDEX($I1029:AP1029,1,MATCH(EDATE(AQ1028,-12),$I1028:AP1028,0))*(1+AQ$2)*--(ROUND((AQ1028-$BH1029)/30,0)&gt;=18))*(1+INDEX(#REF!,1,MATCH(AQ1028,#REF!,0)))*(1+$BJ1029*--($BK1029&lt;=AQ1028))</f>
        <v>#REF!</v>
      </c>
      <c r="AR1029" s="4" t="e">
        <f t="array" ref="AR1029">($BF1029*(1+INDEX(#REF!,MATCH($D1027,#REF!,0),COUNTIF(#REF!,"&lt;="&amp;AR1027)))*(1+IFERROR(INDEX(#REF!,MATCH($D1027,#REF!,0),MATCH(MONTH(AR1028),#REF!,0)),0))*--(ROUND((AR1028-$BH1029)/30,0)&lt;18)+INDEX($I1029:AQ1029,1,MATCH(EDATE(AR1028,-12),$I1028:AQ1028,0))*(1+AR$2)*--(ROUND((AR1028-$BH1029)/30,0)&gt;=18))*(1+INDEX(#REF!,1,MATCH(AR1028,#REF!,0)))*(1+$BJ1029*--($BK1029&lt;=AR1028))</f>
        <v>#REF!</v>
      </c>
      <c r="AS1029" s="4" t="e">
        <f t="array" ref="AS1029">($BF1029*(1+INDEX(#REF!,MATCH($D1027,#REF!,0),COUNTIF(#REF!,"&lt;="&amp;AS1027)))*(1+IFERROR(INDEX(#REF!,MATCH($D1027,#REF!,0),MATCH(MONTH(AS1028),#REF!,0)),0))*--(ROUND((AS1028-$BH1029)/30,0)&lt;18)+INDEX($I1029:AR1029,1,MATCH(EDATE(AS1028,-12),$I1028:AR1028,0))*(1+AS$2)*--(ROUND((AS1028-$BH1029)/30,0)&gt;=18))*(1+INDEX(#REF!,1,MATCH(AS1028,#REF!,0)))*(1+$BJ1029*--($BK1029&lt;=AS1028))</f>
        <v>#REF!</v>
      </c>
      <c r="AT1029" s="4" t="e">
        <f t="array" ref="AT1029">($BF1029*(1+INDEX(#REF!,MATCH($D1027,#REF!,0),COUNTIF(#REF!,"&lt;="&amp;AT1027)))*(1+IFERROR(INDEX(#REF!,MATCH($D1027,#REF!,0),MATCH(MONTH(AT1028),#REF!,0)),0))*--(ROUND((AT1028-$BH1029)/30,0)&lt;18)+INDEX($I1029:AS1029,1,MATCH(EDATE(AT1028,-12),$I1028:AS1028,0))*(1+AT$2)*--(ROUND((AT1028-$BH1029)/30,0)&gt;=18))*(1+INDEX(#REF!,1,MATCH(AT1028,#REF!,0)))*(1+$BJ1029*--($BK1029&lt;=AT1028))</f>
        <v>#REF!</v>
      </c>
      <c r="AU1029" s="4" t="e">
        <f t="array" ref="AU1029">($BF1029*(1+INDEX(#REF!,MATCH($D1027,#REF!,0),COUNTIF(#REF!,"&lt;="&amp;AU1027)))*(1+IFERROR(INDEX(#REF!,MATCH($D1027,#REF!,0),MATCH(MONTH(AU1028),#REF!,0)),0))*--(ROUND((AU1028-$BH1029)/30,0)&lt;18)+INDEX($I1029:AT1029,1,MATCH(EDATE(AU1028,-12),$I1028:AT1028,0))*(1+AU$2)*--(ROUND((AU1028-$BH1029)/30,0)&gt;=18))*(1+INDEX(#REF!,1,MATCH(AU1028,#REF!,0)))*(1+$BJ1029*--($BK1029&lt;=AU1028))</f>
        <v>#REF!</v>
      </c>
      <c r="AV1029" s="4" t="e">
        <f t="array" ref="AV1029">($BF1029*(1+INDEX(#REF!,MATCH($D1027,#REF!,0),COUNTIF(#REF!,"&lt;="&amp;AV1027)))*(1+IFERROR(INDEX(#REF!,MATCH($D1027,#REF!,0),MATCH(MONTH(AV1028),#REF!,0)),0))*--(ROUND((AV1028-$BH1029)/30,0)&lt;18)+INDEX($I1029:AU1029,1,MATCH(EDATE(AV1028,-12),$I1028:AU1028,0))*(1+AV$2)*--(ROUND((AV1028-$BH1029)/30,0)&gt;=18))*(1+INDEX(#REF!,1,MATCH(AV1028,#REF!,0)))*(1+$BJ1029*--($BK1029&lt;=AV1028))</f>
        <v>#REF!</v>
      </c>
      <c r="AW1029" s="4" t="e">
        <f t="array" ref="AW1029">($BF1029*(1+INDEX(#REF!,MATCH($D1027,#REF!,0),COUNTIF(#REF!,"&lt;="&amp;AW1027)))*(1+IFERROR(INDEX(#REF!,MATCH($D1027,#REF!,0),MATCH(MONTH(AW1028),#REF!,0)),0))*--(ROUND((AW1028-$BH1029)/30,0)&lt;18)+INDEX($I1029:AV1029,1,MATCH(EDATE(AW1028,-12),$I1028:AV1028,0))*(1+AW$2)*--(ROUND((AW1028-$BH1029)/30,0)&gt;=18))*(1+INDEX(#REF!,1,MATCH(AW1028,#REF!,0)))*(1+$BJ1029*--($BK1029&lt;=AW1028))</f>
        <v>#REF!</v>
      </c>
      <c r="AX1029" s="4" t="e">
        <f t="array" ref="AX1029">($BF1029*(1+INDEX(#REF!,MATCH($D1027,#REF!,0),COUNTIF(#REF!,"&lt;="&amp;AX1027)))*(1+IFERROR(INDEX(#REF!,MATCH($D1027,#REF!,0),MATCH(MONTH(AX1028),#REF!,0)),0))*--(ROUND((AX1028-$BH1029)/30,0)&lt;18)+INDEX($I1029:AW1029,1,MATCH(EDATE(AX1028,-12),$I1028:AW1028,0))*(1+AX$2)*--(ROUND((AX1028-$BH1029)/30,0)&gt;=18))*(1+INDEX(#REF!,1,MATCH(AX1028,#REF!,0)))*(1+$BJ1029*--($BK1029&lt;=AX1028))</f>
        <v>#REF!</v>
      </c>
      <c r="AY1029" s="4" t="e">
        <f t="array" ref="AY1029">($BF1029*(1+INDEX(#REF!,MATCH($D1027,#REF!,0),COUNTIF(#REF!,"&lt;="&amp;AY1027)))*(1+IFERROR(INDEX(#REF!,MATCH($D1027,#REF!,0),MATCH(MONTH(AY1028),#REF!,0)),0))*--(ROUND((AY1028-$BH1029)/30,0)&lt;18)+INDEX($I1029:AX1029,1,MATCH(EDATE(AY1028,-12),$I1028:AX1028,0))*(1+AY$2)*--(ROUND((AY1028-$BH1029)/30,0)&gt;=18))*(1+INDEX(#REF!,1,MATCH(AY1028,#REF!,0)))*(1+$BJ1029*--($BK1029&lt;=AY1028))</f>
        <v>#REF!</v>
      </c>
      <c r="AZ1029" s="4" t="e">
        <f t="array" ref="AZ1029">($BF1029*(1+INDEX(#REF!,MATCH($D1027,#REF!,0),COUNTIF(#REF!,"&lt;="&amp;AZ1027)))*(1+IFERROR(INDEX(#REF!,MATCH($D1027,#REF!,0),MATCH(MONTH(AZ1028),#REF!,0)),0))*--(ROUND((AZ1028-$BH1029)/30,0)&lt;18)+INDEX($I1029:AY1029,1,MATCH(EDATE(AZ1028,-12),$I1028:AY1028,0))*(1+AZ$2)*--(ROUND((AZ1028-$BH1029)/30,0)&gt;=18))*(1+INDEX(#REF!,1,MATCH(AZ1028,#REF!,0)))*(1+$BJ1029*--($BK1029&lt;=AZ1028))</f>
        <v>#REF!</v>
      </c>
      <c r="BA1029" s="60"/>
      <c r="BB1029" s="4" t="e">
        <f t="shared" ref="BB1029:BB1046" si="3476">SUM(AO1029:AZ1029)</f>
        <v>#REF!</v>
      </c>
      <c r="BC1029" s="6" t="e">
        <f>BB1029/BB1029</f>
        <v>#REF!</v>
      </c>
      <c r="BD1029" s="60"/>
      <c r="BE1029" s="4"/>
      <c r="BF1029" s="102" t="e">
        <f t="array" ref="BF1029">INDEX(#REF!,MATCH($D1027,#REF!,0),MATCH($D1029,#REF!,0))</f>
        <v>#REF!</v>
      </c>
      <c r="BG1029" s="102"/>
      <c r="BH1029" s="103" t="e">
        <f t="array" ref="BH1029">INDEX(#REF!,MATCH($D1027,#REF!,0),MATCH(BH1028,#REF!,0))</f>
        <v>#REF!</v>
      </c>
      <c r="BI1029" s="103"/>
      <c r="BJ1029" s="103"/>
      <c r="BK1029" s="103"/>
      <c r="BL1029" s="60"/>
      <c r="BM1029" s="4" t="e">
        <f t="array" ref="BM1029">($BF1029*(1+INDEX(#REF!,MATCH($D1027,#REF!,0),COUNTIF(#REF!,"&lt;="&amp;BM1027)))*(1+IFERROR(INDEX(#REF!,MATCH($D1027,#REF!,0),MATCH(MONTH(BM1028),#REF!,0)),0))*--(ROUND((BM1028-$BH1029)/30,0)&lt;18)+INDEX($I1029:BL1029,1,MATCH(EDATE(BM1028,-12),$I1028:BL1028,0))*(1+BM$2)*--(ROUND((BM1028-$BH1029)/30,0)&gt;=18))*(1+INDEX(#REF!,1,MATCH(BM1028,#REF!,0)))*(1+$BJ1029*--($BK1029&lt;=BM1028))</f>
        <v>#REF!</v>
      </c>
      <c r="BN1029" s="4" t="e">
        <f t="array" ref="BN1029">($BF1029*(1+INDEX(#REF!,MATCH($D1027,#REF!,0),COUNTIF(#REF!,"&lt;="&amp;BN1027)))*(1+IFERROR(INDEX(#REF!,MATCH($D1027,#REF!,0),MATCH(MONTH(BN1028),#REF!,0)),0))*--(ROUND((BN1028-$BH1029)/30,0)&lt;18)+INDEX($I1029:BM1029,1,MATCH(EDATE(BN1028,-12),$I1028:BM1028,0))*(1+BN$2)*--(ROUND((BN1028-$BH1029)/30,0)&gt;=18))*(1+INDEX(#REF!,1,MATCH(BN1028,#REF!,0)))*(1+$BJ1029*--($BK1029&lt;=BN1028))</f>
        <v>#REF!</v>
      </c>
      <c r="BO1029" s="4" t="e">
        <f t="array" ref="BO1029">($BF1029*(1+INDEX(#REF!,MATCH($D1027,#REF!,0),COUNTIF(#REF!,"&lt;="&amp;BO1027)))*(1+IFERROR(INDEX(#REF!,MATCH($D1027,#REF!,0),MATCH(MONTH(BO1028),#REF!,0)),0))*--(ROUND((BO1028-$BH1029)/30,0)&lt;18)+INDEX($I1029:BN1029,1,MATCH(EDATE(BO1028,-12),$I1028:BN1028,0))*(1+BO$2)*--(ROUND((BO1028-$BH1029)/30,0)&gt;=18))*(1+INDEX(#REF!,1,MATCH(BO1028,#REF!,0)))*(1+$BJ1029*--($BK1029&lt;=BO1028))</f>
        <v>#REF!</v>
      </c>
      <c r="BP1029" s="4" t="e">
        <f t="array" ref="BP1029">($BF1029*(1+INDEX(#REF!,MATCH($D1027,#REF!,0),COUNTIF(#REF!,"&lt;="&amp;BP1027)))*(1+IFERROR(INDEX(#REF!,MATCH($D1027,#REF!,0),MATCH(MONTH(BP1028),#REF!,0)),0))*--(ROUND((BP1028-$BH1029)/30,0)&lt;18)+INDEX($I1029:BO1029,1,MATCH(EDATE(BP1028,-12),$I1028:BO1028,0))*(1+BP$2)*--(ROUND((BP1028-$BH1029)/30,0)&gt;=18))*(1+INDEX(#REF!,1,MATCH(BP1028,#REF!,0)))*(1+$BJ1029*--($BK1029&lt;=BP1028))</f>
        <v>#REF!</v>
      </c>
      <c r="BQ1029" s="4" t="e">
        <f t="array" ref="BQ1029">($BF1029*(1+INDEX(#REF!,MATCH($D1027,#REF!,0),COUNTIF(#REF!,"&lt;="&amp;BQ1027)))*(1+IFERROR(INDEX(#REF!,MATCH($D1027,#REF!,0),MATCH(MONTH(BQ1028),#REF!,0)),0))*--(ROUND((BQ1028-$BH1029)/30,0)&lt;12)+INDEX($I1029:BP1029,1,MATCH(EDATE(BQ1028,-12),$I1028:BP1028,0))*(1+BQ$2)*--(ROUND((BQ1028-$BH1029)/30,0)&gt;=12))*(1+INDEX(#REF!,1,MATCH(BQ1028,#REF!,0)))*(1+$BJ1029*--($BK1029&lt;=BQ1028))</f>
        <v>#REF!</v>
      </c>
      <c r="BR1029" s="4" t="e">
        <f t="array" ref="BR1029">($BF1029*(1+INDEX(#REF!,MATCH($D1027,#REF!,0),COUNTIF(#REF!,"&lt;="&amp;BR1027)))*(1+IFERROR(INDEX(#REF!,MATCH($D1027,#REF!,0),MATCH(MONTH(BR1028),#REF!,0)),0))*--(ROUND((BR1028-$BH1029)/30,0)&lt;12)+INDEX($I1029:BQ1029,1,MATCH(EDATE(BR1028,-12),$I1028:BQ1028,0))*(1+BR$2)*--(ROUND((BR1028-$BH1029)/30,0)&gt;=12))*(1+INDEX(#REF!,1,MATCH(BR1028,#REF!,0)))*(1+$BJ1029*--($BK1029&lt;=BR1028))</f>
        <v>#REF!</v>
      </c>
      <c r="BS1029" s="4" t="e">
        <f t="array" ref="BS1029">($BF1029*(1+INDEX(#REF!,MATCH($D1027,#REF!,0),COUNTIF(#REF!,"&lt;="&amp;BS1027)))*(1+IFERROR(INDEX(#REF!,MATCH($D1027,#REF!,0),MATCH(MONTH(BS1028),#REF!,0)),0))*--(ROUND((BS1028-$BH1029)/30,0)&lt;12)+INDEX($I1029:BR1029,1,MATCH(EDATE(BS1028,-12),$I1028:BR1028,0))*(1+BS$2)*--(ROUND((BS1028-$BH1029)/30,0)&gt;=12))*(1+INDEX(#REF!,1,MATCH(BS1028,#REF!,0)))*(1+$BJ1029*--($BK1029&lt;=BS1028))</f>
        <v>#REF!</v>
      </c>
      <c r="BT1029" s="4" t="e">
        <f t="array" ref="BT1029">($BF1029*(1+INDEX(#REF!,MATCH($D1027,#REF!,0),COUNTIF(#REF!,"&lt;="&amp;BT1027)))*(1+IFERROR(INDEX(#REF!,MATCH($D1027,#REF!,0),MATCH(MONTH(BT1028),#REF!,0)),0))*--(ROUND((BT1028-$BH1029)/30,0)&lt;12)+INDEX($I1029:BS1029,1,MATCH(EDATE(BT1028,-12),$I1028:BS1028,0))*(1+BT$2)*--(ROUND((BT1028-$BH1029)/30,0)&gt;=12))*(1+INDEX(#REF!,1,MATCH(BT1028,#REF!,0)))*(1+$BJ1029*--($BK1029&lt;=BT1028))</f>
        <v>#REF!</v>
      </c>
      <c r="BU1029" s="4" t="e">
        <f t="array" ref="BU1029">($BF1029*(1+INDEX(#REF!,MATCH($D1027,#REF!,0),COUNTIF(#REF!,"&lt;="&amp;BU1027)))*(1+IFERROR(INDEX(#REF!,MATCH($D1027,#REF!,0),MATCH(MONTH(BU1028),#REF!,0)),0))*--(ROUND((BU1028-$BH1029)/30,0)&lt;12)+INDEX($I1029:BT1029,1,MATCH(EDATE(BU1028,-12),$I1028:BT1028,0))*(1+BU$2)*--(ROUND((BU1028-$BH1029)/30,0)&gt;=12))*(1+INDEX(#REF!,1,MATCH(BU1028,#REF!,0)))*(1+$BJ1029*--($BK1029&lt;=BU1028))</f>
        <v>#REF!</v>
      </c>
      <c r="BV1029" s="4" t="e">
        <f t="array" ref="BV1029">($BF1029*(1+INDEX(#REF!,MATCH($D1027,#REF!,0),COUNTIF(#REF!,"&lt;="&amp;BV1027)))*(1+IFERROR(INDEX(#REF!,MATCH($D1027,#REF!,0),MATCH(MONTH(BV1028),#REF!,0)),0))*--(ROUND((BV1028-$BH1029)/30,0)&lt;12)+INDEX($I1029:BU1029,1,MATCH(EDATE(BV1028,-12),$I1028:BU1028,0))*(1+BV$2)*--(ROUND((BV1028-$BH1029)/30,0)&gt;=12))*(1+INDEX(#REF!,1,MATCH(BV1028,#REF!,0)))*(1+$BJ1029*--($BK1029&lt;=BV1028))</f>
        <v>#REF!</v>
      </c>
      <c r="BW1029" s="4" t="e">
        <f t="array" ref="BW1029">($BF1029*(1+INDEX(#REF!,MATCH($D1027,#REF!,0),COUNTIF(#REF!,"&lt;="&amp;BW1027)))*(1+IFERROR(INDEX(#REF!,MATCH($D1027,#REF!,0),MATCH(MONTH(BW1028),#REF!,0)),0))*--(ROUND((BW1028-$BH1029)/30,0)&lt;12)+INDEX($I1029:BV1029,1,MATCH(EDATE(BW1028,-12),$I1028:BV1028,0))*(1+BW$2)*--(ROUND((BW1028-$BH1029)/30,0)&gt;=12))*(1+INDEX(#REF!,1,MATCH(BW1028,#REF!,0)))*(1+$BJ1029*--($BK1029&lt;=BW1028))</f>
        <v>#REF!</v>
      </c>
      <c r="BX1029" s="4" t="e">
        <f t="array" ref="BX1029">($BF1029*(1+INDEX(#REF!,MATCH($D1027,#REF!,0),COUNTIF(#REF!,"&lt;="&amp;BX1027)))*(1+IFERROR(INDEX(#REF!,MATCH($D1027,#REF!,0),MATCH(MONTH(BX1028),#REF!,0)),0))*--(ROUND((BX1028-$BH1029)/30,0)&lt;12)+INDEX($I1029:BW1029,1,MATCH(EDATE(BX1028,-12),$I1028:BW1028,0))*(1+BX$2)*--(ROUND((BX1028-$BH1029)/30,0)&gt;=12))*(1+INDEX(#REF!,1,MATCH(BX1028,#REF!,0)))*(1+$BJ1029*--($BK1029&lt;=BX1028))</f>
        <v>#REF!</v>
      </c>
      <c r="BY1029" s="60"/>
      <c r="BZ1029" s="4" t="e">
        <f t="shared" ref="BZ1029:BZ1046" si="3477">SUM(BM1029:BX1029)</f>
        <v>#REF!</v>
      </c>
      <c r="CA1029" s="6" t="e">
        <f>BZ1029/BZ1029</f>
        <v>#REF!</v>
      </c>
      <c r="CB1029" s="60"/>
      <c r="CC1029" s="4" t="e">
        <f t="array" ref="CC1029">($BF1029*(1+INDEX(#REF!,MATCH($D1027,#REF!,0),COUNTIF(#REF!,"&lt;="&amp;CC1027)))*(1+IFERROR(INDEX(#REF!,MATCH($D1027,#REF!,0),MATCH(MONTH(CC1028),#REF!,0)),0))*--(ROUND((CC1028-$BH1029)/30,0)&lt;18)+INDEX($I1029:CB1029,1,MATCH(EDATE(CC1028,-12),$I1028:CB1028,0))*(1+CC$2)*--(ROUND((CC1028-$BH1029)/30,0)&gt;=18))*(1+INDEX(#REF!,1,MATCH(CC1028,#REF!,0)))*(1+$BJ1029*--($BK1029&lt;=CC1028))</f>
        <v>#REF!</v>
      </c>
      <c r="CD1029" s="4" t="e">
        <f t="array" ref="CD1029">($BF1029*(1+INDEX(#REF!,MATCH($D1027,#REF!,0),COUNTIF(#REF!,"&lt;="&amp;CD1027)))*(1+IFERROR(INDEX(#REF!,MATCH($D1027,#REF!,0),MATCH(MONTH(CD1028),#REF!,0)),0))*--(ROUND((CD1028-$BH1029)/30,0)&lt;18)+INDEX($I1029:CC1029,1,MATCH(EDATE(CD1028,-12),$I1028:CC1028,0))*(1+CD$2)*--(ROUND((CD1028-$BH1029)/30,0)&gt;=18))*(1+INDEX(#REF!,1,MATCH(CD1028,#REF!,0)))*(1+$BJ1029*--($BK1029&lt;=CD1028))</f>
        <v>#REF!</v>
      </c>
      <c r="CE1029" s="4" t="e">
        <f t="array" ref="CE1029">($BF1029*(1+INDEX(#REF!,MATCH($D1027,#REF!,0),COUNTIF(#REF!,"&lt;="&amp;CE1027)))*(1+IFERROR(INDEX(#REF!,MATCH($D1027,#REF!,0),MATCH(MONTH(CE1028),#REF!,0)),0))*--(ROUND((CE1028-$BH1029)/30,0)&lt;18)+INDEX($I1029:CD1029,1,MATCH(EDATE(CE1028,-12),$I1028:CD1028,0))*(1+CE$2)*--(ROUND((CE1028-$BH1029)/30,0)&gt;=18))*(1+INDEX(#REF!,1,MATCH(CE1028,#REF!,0)))*(1+$BJ1029*--($BK1029&lt;=CE1028))</f>
        <v>#REF!</v>
      </c>
      <c r="CF1029" s="4" t="e">
        <f t="array" ref="CF1029">($BF1029*(1+INDEX(#REF!,MATCH($D1027,#REF!,0),COUNTIF(#REF!,"&lt;="&amp;CF1027)))*(1+IFERROR(INDEX(#REF!,MATCH($D1027,#REF!,0),MATCH(MONTH(CF1028),#REF!,0)),0))*--(ROUND((CF1028-$BH1029)/30,0)&lt;18)+INDEX($I1029:CE1029,1,MATCH(EDATE(CF1028,-12),$I1028:CE1028,0))*(1+CF$2)*--(ROUND((CF1028-$BH1029)/30,0)&gt;=18))*(1+INDEX(#REF!,1,MATCH(CF1028,#REF!,0)))*(1+$BJ1029*--($BK1029&lt;=CF1028))</f>
        <v>#REF!</v>
      </c>
      <c r="CG1029" s="4" t="e">
        <f t="array" ref="CG1029">($BF1029*(1+INDEX(#REF!,MATCH($D1027,#REF!,0),COUNTIF(#REF!,"&lt;="&amp;CG1027)))*(1+IFERROR(INDEX(#REF!,MATCH($D1027,#REF!,0),MATCH(MONTH(CG1028),#REF!,0)),0))*--(ROUND((CG1028-$BH1029)/30,0)&lt;18)+INDEX($I1029:CF1029,1,MATCH(EDATE(CG1028,-12),$I1028:CF1028,0))*(1+CG$2)*--(ROUND((CG1028-$BH1029)/30,0)&gt;=18))*(1+INDEX(#REF!,1,MATCH(CG1028,#REF!,0)))*(1+$BJ1029*--($BK1029&lt;=CG1028))</f>
        <v>#REF!</v>
      </c>
      <c r="CH1029" s="4" t="e">
        <f t="array" ref="CH1029">($BF1029*(1+INDEX(#REF!,MATCH($D1027,#REF!,0),COUNTIF(#REF!,"&lt;="&amp;CH1027)))*(1+IFERROR(INDEX(#REF!,MATCH($D1027,#REF!,0),MATCH(MONTH(CH1028),#REF!,0)),0))*--(ROUND((CH1028-$BH1029)/30,0)&lt;18)+INDEX($I1029:CG1029,1,MATCH(EDATE(CH1028,-12),$I1028:CG1028,0))*(1+CH$2)*--(ROUND((CH1028-$BH1029)/30,0)&gt;=18))*(1+INDEX(#REF!,1,MATCH(CH1028,#REF!,0)))*(1+$BJ1029*--($BK1029&lt;=CH1028))</f>
        <v>#REF!</v>
      </c>
      <c r="CI1029" s="4" t="e">
        <f t="array" ref="CI1029">($BF1029*(1+INDEX(#REF!,MATCH($D1027,#REF!,0),COUNTIF(#REF!,"&lt;="&amp;CI1027)))*(1+IFERROR(INDEX(#REF!,MATCH($D1027,#REF!,0),MATCH(MONTH(CI1028),#REF!,0)),0))*--(ROUND((CI1028-$BH1029)/30,0)&lt;18)+INDEX($I1029:CH1029,1,MATCH(EDATE(CI1028,-12),$I1028:CH1028,0))*(1+CI$2)*--(ROUND((CI1028-$BH1029)/30,0)&gt;=18))*(1+INDEX(#REF!,1,MATCH(CI1028,#REF!,0)))*(1+$BJ1029*--($BK1029&lt;=CI1028))</f>
        <v>#REF!</v>
      </c>
      <c r="CJ1029" s="4" t="e">
        <f t="array" ref="CJ1029">($BF1029*(1+INDEX(#REF!,MATCH($D1027,#REF!,0),COUNTIF(#REF!,"&lt;="&amp;CJ1027)))*(1+IFERROR(INDEX(#REF!,MATCH($D1027,#REF!,0),MATCH(MONTH(CJ1028),#REF!,0)),0))*--(ROUND((CJ1028-$BH1029)/30,0)&lt;18)+INDEX($I1029:CI1029,1,MATCH(EDATE(CJ1028,-12),$I1028:CI1028,0))*(1+CJ$2)*--(ROUND((CJ1028-$BH1029)/30,0)&gt;=18))*(1+INDEX(#REF!,1,MATCH(CJ1028,#REF!,0)))*(1+$BJ1029*--($BK1029&lt;=CJ1028))</f>
        <v>#REF!</v>
      </c>
      <c r="CK1029" s="4" t="e">
        <f t="array" ref="CK1029">($BF1029*(1+INDEX(#REF!,MATCH($D1027,#REF!,0),COUNTIF(#REF!,"&lt;="&amp;CK1027)))*(1+IFERROR(INDEX(#REF!,MATCH($D1027,#REF!,0),MATCH(MONTH(CK1028),#REF!,0)),0))*--(ROUND((CK1028-$BH1029)/30,0)&lt;18)+INDEX($I1029:CJ1029,1,MATCH(EDATE(CK1028,-12),$I1028:CJ1028,0))*(1+CK$2)*--(ROUND((CK1028-$BH1029)/30,0)&gt;=18))*(1+INDEX(#REF!,1,MATCH(CK1028,#REF!,0)))*(1+$BJ1029*--($BK1029&lt;=CK1028))</f>
        <v>#REF!</v>
      </c>
      <c r="CL1029" s="4" t="e">
        <f t="array" ref="CL1029">($BF1029*(1+INDEX(#REF!,MATCH($D1027,#REF!,0),COUNTIF(#REF!,"&lt;="&amp;CL1027)))*(1+IFERROR(INDEX(#REF!,MATCH($D1027,#REF!,0),MATCH(MONTH(CL1028),#REF!,0)),0))*--(ROUND((CL1028-$BH1029)/30,0)&lt;18)+INDEX($I1029:CK1029,1,MATCH(EDATE(CL1028,-12),$I1028:CK1028,0))*(1+CL$2)*--(ROUND((CL1028-$BH1029)/30,0)&gt;=18))*(1+INDEX(#REF!,1,MATCH(CL1028,#REF!,0)))*(1+$BJ1029*--($BK1029&lt;=CL1028))</f>
        <v>#REF!</v>
      </c>
      <c r="CM1029" s="4" t="e">
        <f t="array" ref="CM1029">($BF1029*(1+INDEX(#REF!,MATCH($D1027,#REF!,0),COUNTIF(#REF!,"&lt;="&amp;CM1027)))*(1+IFERROR(INDEX(#REF!,MATCH($D1027,#REF!,0),MATCH(MONTH(CM1028),#REF!,0)),0))*--(ROUND((CM1028-$BH1029)/30,0)&lt;18)+INDEX($I1029:CL1029,1,MATCH(EDATE(CM1028,-12),$I1028:CL1028,0))*(1+CM$2)*--(ROUND((CM1028-$BH1029)/30,0)&gt;=18))*(1+INDEX(#REF!,1,MATCH(CM1028,#REF!,0)))*(1+$BJ1029*--($BK1029&lt;=CM1028))</f>
        <v>#REF!</v>
      </c>
      <c r="CN1029" s="4" t="e">
        <f t="array" ref="CN1029">($BF1029*(1+INDEX(#REF!,MATCH($D1027,#REF!,0),COUNTIF(#REF!,"&lt;="&amp;CN1027)))*(1+IFERROR(INDEX(#REF!,MATCH($D1027,#REF!,0),MATCH(MONTH(CN1028),#REF!,0)),0))*--(ROUND((CN1028-$BH1029)/30,0)&lt;18)+INDEX($I1029:CM1029,1,MATCH(EDATE(CN1028,-12),$I1028:CM1028,0))*(1+CN$2)*--(ROUND((CN1028-$BH1029)/30,0)&gt;=18))*(1+INDEX(#REF!,1,MATCH(CN1028,#REF!,0)))*(1+$BJ1029*--($BK1029&lt;=CN1028))</f>
        <v>#REF!</v>
      </c>
      <c r="CO1029" s="60"/>
      <c r="CP1029" s="4" t="e">
        <f t="shared" ref="CP1029:CP1046" si="3478">SUM(CC1029:CN1029)</f>
        <v>#REF!</v>
      </c>
      <c r="CQ1029" s="6" t="e">
        <f>CP1029/CP1029</f>
        <v>#REF!</v>
      </c>
    </row>
    <row r="1030" spans="1:95" ht="10.5" customHeight="1" x14ac:dyDescent="0.25">
      <c r="A1030" s="70" t="str">
        <f t="shared" si="3473"/>
        <v>DespesaImpostos sobre receita</v>
      </c>
      <c r="B1030" s="70" t="s">
        <v>53</v>
      </c>
      <c r="C1030" s="70"/>
      <c r="D1030" s="81" t="s">
        <v>54</v>
      </c>
      <c r="E1030" s="81" t="e">
        <f>D1027</f>
        <v>#REF!</v>
      </c>
      <c r="F1030" s="60"/>
      <c r="G1030" s="88">
        <v>-6.3411034382427501E-3</v>
      </c>
      <c r="H1030" s="60"/>
      <c r="I1030" s="83" t="e">
        <f t="shared" ref="I1030:T1030" si="3479">SUM(I1031:I1033)</f>
        <v>#REF!</v>
      </c>
      <c r="J1030" s="83" t="e">
        <f t="shared" si="3479"/>
        <v>#REF!</v>
      </c>
      <c r="K1030" s="83" t="e">
        <f t="shared" si="3479"/>
        <v>#REF!</v>
      </c>
      <c r="L1030" s="83" t="e">
        <f t="shared" si="3479"/>
        <v>#REF!</v>
      </c>
      <c r="M1030" s="83" t="e">
        <f t="shared" si="3479"/>
        <v>#REF!</v>
      </c>
      <c r="N1030" s="83" t="e">
        <f t="shared" si="3479"/>
        <v>#REF!</v>
      </c>
      <c r="O1030" s="83" t="e">
        <f t="shared" si="3479"/>
        <v>#REF!</v>
      </c>
      <c r="P1030" s="83" t="e">
        <f t="shared" si="3479"/>
        <v>#REF!</v>
      </c>
      <c r="Q1030" s="83" t="e">
        <f t="shared" si="3479"/>
        <v>#REF!</v>
      </c>
      <c r="R1030" s="83" t="e">
        <f t="shared" si="3479"/>
        <v>#REF!</v>
      </c>
      <c r="S1030" s="83" t="e">
        <f t="shared" si="3479"/>
        <v>#REF!</v>
      </c>
      <c r="T1030" s="83" t="e">
        <f t="shared" si="3479"/>
        <v>#REF!</v>
      </c>
      <c r="U1030" s="60"/>
      <c r="V1030" s="83" t="e">
        <f t="shared" si="3474"/>
        <v>#REF!</v>
      </c>
      <c r="W1030" s="88" t="e">
        <f>V1030/V1029</f>
        <v>#REF!</v>
      </c>
      <c r="X1030" s="60"/>
      <c r="Y1030" s="83" t="e">
        <f t="shared" ref="Y1030:AJ1030" si="3480">SUM(Y1031:Y1033)</f>
        <v>#REF!</v>
      </c>
      <c r="Z1030" s="83" t="e">
        <f t="shared" si="3480"/>
        <v>#REF!</v>
      </c>
      <c r="AA1030" s="83" t="e">
        <f t="shared" si="3480"/>
        <v>#REF!</v>
      </c>
      <c r="AB1030" s="83" t="e">
        <f t="shared" si="3480"/>
        <v>#REF!</v>
      </c>
      <c r="AC1030" s="83" t="e">
        <f t="shared" si="3480"/>
        <v>#REF!</v>
      </c>
      <c r="AD1030" s="83" t="e">
        <f t="shared" si="3480"/>
        <v>#REF!</v>
      </c>
      <c r="AE1030" s="83" t="e">
        <f t="shared" si="3480"/>
        <v>#REF!</v>
      </c>
      <c r="AF1030" s="83" t="e">
        <f t="shared" si="3480"/>
        <v>#REF!</v>
      </c>
      <c r="AG1030" s="83" t="e">
        <f t="shared" si="3480"/>
        <v>#REF!</v>
      </c>
      <c r="AH1030" s="83" t="e">
        <f t="shared" si="3480"/>
        <v>#REF!</v>
      </c>
      <c r="AI1030" s="83" t="e">
        <f t="shared" si="3480"/>
        <v>#REF!</v>
      </c>
      <c r="AJ1030" s="83" t="e">
        <f t="shared" si="3480"/>
        <v>#REF!</v>
      </c>
      <c r="AK1030" s="60"/>
      <c r="AL1030" s="83" t="e">
        <f t="shared" si="3475"/>
        <v>#REF!</v>
      </c>
      <c r="AM1030" s="88" t="e">
        <f>AL1030/AL1029</f>
        <v>#REF!</v>
      </c>
      <c r="AN1030" s="60" t="e">
        <f>D1027&amp;D1030</f>
        <v>#REF!</v>
      </c>
      <c r="AO1030" s="83" t="e">
        <f t="shared" ref="AO1030:AZ1030" si="3481">SUM(AO1031:AO1033)</f>
        <v>#REF!</v>
      </c>
      <c r="AP1030" s="83" t="e">
        <f t="shared" si="3481"/>
        <v>#REF!</v>
      </c>
      <c r="AQ1030" s="83" t="e">
        <f t="shared" si="3481"/>
        <v>#REF!</v>
      </c>
      <c r="AR1030" s="83" t="e">
        <f t="shared" si="3481"/>
        <v>#REF!</v>
      </c>
      <c r="AS1030" s="83" t="e">
        <f t="shared" si="3481"/>
        <v>#REF!</v>
      </c>
      <c r="AT1030" s="83" t="e">
        <f t="shared" si="3481"/>
        <v>#REF!</v>
      </c>
      <c r="AU1030" s="83" t="e">
        <f t="shared" si="3481"/>
        <v>#REF!</v>
      </c>
      <c r="AV1030" s="83" t="e">
        <f t="shared" si="3481"/>
        <v>#REF!</v>
      </c>
      <c r="AW1030" s="83" t="e">
        <f t="shared" si="3481"/>
        <v>#REF!</v>
      </c>
      <c r="AX1030" s="83" t="e">
        <f t="shared" si="3481"/>
        <v>#REF!</v>
      </c>
      <c r="AY1030" s="83" t="e">
        <f t="shared" si="3481"/>
        <v>#REF!</v>
      </c>
      <c r="AZ1030" s="83" t="e">
        <f t="shared" si="3481"/>
        <v>#REF!</v>
      </c>
      <c r="BA1030" s="60"/>
      <c r="BB1030" s="83" t="e">
        <f t="shared" si="3476"/>
        <v>#REF!</v>
      </c>
      <c r="BC1030" s="88" t="e">
        <f>BB1030/BB1029</f>
        <v>#REF!</v>
      </c>
      <c r="BD1030" s="60"/>
      <c r="BE1030" s="83"/>
      <c r="BF1030" s="116"/>
      <c r="BG1030" s="116"/>
      <c r="BH1030" s="117"/>
      <c r="BI1030" s="117"/>
      <c r="BJ1030" s="117"/>
      <c r="BK1030" s="117"/>
      <c r="BL1030" s="60"/>
      <c r="BM1030" s="83" t="e">
        <f t="shared" ref="BM1030:BX1030" si="3482">SUM(BM1031:BM1033)</f>
        <v>#REF!</v>
      </c>
      <c r="BN1030" s="83" t="e">
        <f t="shared" si="3482"/>
        <v>#REF!</v>
      </c>
      <c r="BO1030" s="83" t="e">
        <f t="shared" si="3482"/>
        <v>#REF!</v>
      </c>
      <c r="BP1030" s="83" t="e">
        <f t="shared" si="3482"/>
        <v>#REF!</v>
      </c>
      <c r="BQ1030" s="83" t="e">
        <f t="shared" si="3482"/>
        <v>#REF!</v>
      </c>
      <c r="BR1030" s="83" t="e">
        <f t="shared" si="3482"/>
        <v>#REF!</v>
      </c>
      <c r="BS1030" s="83" t="e">
        <f t="shared" si="3482"/>
        <v>#REF!</v>
      </c>
      <c r="BT1030" s="83" t="e">
        <f t="shared" si="3482"/>
        <v>#REF!</v>
      </c>
      <c r="BU1030" s="83" t="e">
        <f t="shared" si="3482"/>
        <v>#REF!</v>
      </c>
      <c r="BV1030" s="83" t="e">
        <f t="shared" si="3482"/>
        <v>#REF!</v>
      </c>
      <c r="BW1030" s="83" t="e">
        <f t="shared" si="3482"/>
        <v>#REF!</v>
      </c>
      <c r="BX1030" s="83" t="e">
        <f t="shared" si="3482"/>
        <v>#REF!</v>
      </c>
      <c r="BY1030" s="60"/>
      <c r="BZ1030" s="83" t="e">
        <f t="shared" si="3477"/>
        <v>#REF!</v>
      </c>
      <c r="CA1030" s="88" t="e">
        <f>BZ1030/BZ1029</f>
        <v>#REF!</v>
      </c>
      <c r="CB1030" s="60"/>
      <c r="CC1030" s="83" t="e">
        <f t="shared" ref="CC1030:CN1030" si="3483">SUM(CC1031:CC1033)</f>
        <v>#REF!</v>
      </c>
      <c r="CD1030" s="83" t="e">
        <f t="shared" si="3483"/>
        <v>#REF!</v>
      </c>
      <c r="CE1030" s="83" t="e">
        <f t="shared" si="3483"/>
        <v>#REF!</v>
      </c>
      <c r="CF1030" s="83" t="e">
        <f t="shared" si="3483"/>
        <v>#REF!</v>
      </c>
      <c r="CG1030" s="83" t="e">
        <f t="shared" si="3483"/>
        <v>#REF!</v>
      </c>
      <c r="CH1030" s="83" t="e">
        <f t="shared" si="3483"/>
        <v>#REF!</v>
      </c>
      <c r="CI1030" s="83" t="e">
        <f t="shared" si="3483"/>
        <v>#REF!</v>
      </c>
      <c r="CJ1030" s="83" t="e">
        <f t="shared" si="3483"/>
        <v>#REF!</v>
      </c>
      <c r="CK1030" s="83" t="e">
        <f t="shared" si="3483"/>
        <v>#REF!</v>
      </c>
      <c r="CL1030" s="83" t="e">
        <f t="shared" si="3483"/>
        <v>#REF!</v>
      </c>
      <c r="CM1030" s="83" t="e">
        <f t="shared" si="3483"/>
        <v>#REF!</v>
      </c>
      <c r="CN1030" s="83" t="e">
        <f t="shared" si="3483"/>
        <v>#REF!</v>
      </c>
      <c r="CO1030" s="60"/>
      <c r="CP1030" s="83" t="e">
        <f t="shared" si="3478"/>
        <v>#REF!</v>
      </c>
      <c r="CQ1030" s="88" t="e">
        <f>CP1030/CP1029</f>
        <v>#REF!</v>
      </c>
    </row>
    <row r="1031" spans="1:95" ht="10.5" customHeight="1" outlineLevel="1" x14ac:dyDescent="0.25">
      <c r="A1031" s="70" t="str">
        <f t="shared" si="3473"/>
        <v>DespesaICMS</v>
      </c>
      <c r="B1031" s="70" t="s">
        <v>53</v>
      </c>
      <c r="C1031" s="70" t="s">
        <v>55</v>
      </c>
      <c r="D1031" s="60" t="s">
        <v>55</v>
      </c>
      <c r="E1031" s="60" t="e">
        <f>D1027</f>
        <v>#REF!</v>
      </c>
      <c r="F1031" s="60"/>
      <c r="G1031" s="62">
        <v>0</v>
      </c>
      <c r="H1031" s="60"/>
      <c r="I1031" s="67" t="e">
        <f t="shared" ref="I1031:T1031" si="3484">((I1029*$G1031*--(AND($BF1031=0,$BG1031=0))+$BF1031+I1029*$BG1031)*--(I$3&gt;=$BH1031))*(1+$BJ1031*--(I$3&gt;=$BK1031))*--(IFERROR(MOD(MONTH(I$3),$BI1031),0)=0)</f>
        <v>#REF!</v>
      </c>
      <c r="J1031" s="67" t="e">
        <f t="shared" si="3484"/>
        <v>#REF!</v>
      </c>
      <c r="K1031" s="67" t="e">
        <f t="shared" si="3484"/>
        <v>#REF!</v>
      </c>
      <c r="L1031" s="67" t="e">
        <f t="shared" si="3484"/>
        <v>#REF!</v>
      </c>
      <c r="M1031" s="67" t="e">
        <f t="shared" si="3484"/>
        <v>#REF!</v>
      </c>
      <c r="N1031" s="67" t="e">
        <f t="shared" si="3484"/>
        <v>#REF!</v>
      </c>
      <c r="O1031" s="67" t="e">
        <f t="shared" si="3484"/>
        <v>#REF!</v>
      </c>
      <c r="P1031" s="67" t="e">
        <f t="shared" si="3484"/>
        <v>#REF!</v>
      </c>
      <c r="Q1031" s="67" t="e">
        <f t="shared" si="3484"/>
        <v>#REF!</v>
      </c>
      <c r="R1031" s="67" t="e">
        <f t="shared" si="3484"/>
        <v>#REF!</v>
      </c>
      <c r="S1031" s="67" t="e">
        <f t="shared" si="3484"/>
        <v>#REF!</v>
      </c>
      <c r="T1031" s="67" t="e">
        <f t="shared" si="3484"/>
        <v>#REF!</v>
      </c>
      <c r="U1031" s="60"/>
      <c r="V1031" s="87" t="e">
        <f t="shared" si="3474"/>
        <v>#REF!</v>
      </c>
      <c r="W1031" s="62" t="e">
        <f>V1031/V1029</f>
        <v>#REF!</v>
      </c>
      <c r="X1031" s="60"/>
      <c r="Y1031" s="67" t="e">
        <f t="shared" ref="Y1031:AJ1031" si="3485">((Y1036*$G1031*--(AND($BF1031=0,$BG1031=0))+$BF1031+Y1036*$BG1031)*--(Y$3&gt;=$BH1031))*(1+$BJ1031*--(Y$3&gt;=$BK1031))*--(IFERROR(MOD(MONTH(Y$3),$BI1031),0)=0)</f>
        <v>#REF!</v>
      </c>
      <c r="Z1031" s="67" t="e">
        <f t="shared" si="3485"/>
        <v>#REF!</v>
      </c>
      <c r="AA1031" s="67" t="e">
        <f t="shared" si="3485"/>
        <v>#REF!</v>
      </c>
      <c r="AB1031" s="67" t="e">
        <f t="shared" si="3485"/>
        <v>#REF!</v>
      </c>
      <c r="AC1031" s="67" t="e">
        <f t="shared" si="3485"/>
        <v>#REF!</v>
      </c>
      <c r="AD1031" s="67" t="e">
        <f t="shared" si="3485"/>
        <v>#REF!</v>
      </c>
      <c r="AE1031" s="67" t="e">
        <f t="shared" si="3485"/>
        <v>#REF!</v>
      </c>
      <c r="AF1031" s="67" t="e">
        <f t="shared" si="3485"/>
        <v>#REF!</v>
      </c>
      <c r="AG1031" s="67" t="e">
        <f t="shared" si="3485"/>
        <v>#REF!</v>
      </c>
      <c r="AH1031" s="67" t="e">
        <f t="shared" si="3485"/>
        <v>#REF!</v>
      </c>
      <c r="AI1031" s="67" t="e">
        <f t="shared" si="3485"/>
        <v>#REF!</v>
      </c>
      <c r="AJ1031" s="67" t="e">
        <f t="shared" si="3485"/>
        <v>#REF!</v>
      </c>
      <c r="AK1031" s="60"/>
      <c r="AL1031" s="87" t="e">
        <f t="shared" si="3475"/>
        <v>#REF!</v>
      </c>
      <c r="AM1031" s="62" t="e">
        <f>AL1031/AL1029</f>
        <v>#REF!</v>
      </c>
      <c r="AN1031" s="60" t="e">
        <f>D1027&amp;D1031</f>
        <v>#REF!</v>
      </c>
      <c r="AO1031" s="67" t="e">
        <f t="shared" ref="AO1031:AZ1031" si="3486">((AO1036*$G1031*--(AND($BF1031=0,$BG1031=0))+$BF1031+AO1036*$BG1031)*--(AO$3&gt;=$BH1031))*(1+$BJ1031*--(AO$3&gt;=$BK1031))*--(IFERROR(MOD(MONTH(AO$3),$BI1031),0)=0)</f>
        <v>#REF!</v>
      </c>
      <c r="AP1031" s="67" t="e">
        <f t="shared" si="3486"/>
        <v>#REF!</v>
      </c>
      <c r="AQ1031" s="67" t="e">
        <f t="shared" si="3486"/>
        <v>#REF!</v>
      </c>
      <c r="AR1031" s="67" t="e">
        <f t="shared" si="3486"/>
        <v>#REF!</v>
      </c>
      <c r="AS1031" s="67" t="e">
        <f t="shared" si="3486"/>
        <v>#REF!</v>
      </c>
      <c r="AT1031" s="67" t="e">
        <f t="shared" si="3486"/>
        <v>#REF!</v>
      </c>
      <c r="AU1031" s="67" t="e">
        <f t="shared" si="3486"/>
        <v>#REF!</v>
      </c>
      <c r="AV1031" s="67" t="e">
        <f t="shared" si="3486"/>
        <v>#REF!</v>
      </c>
      <c r="AW1031" s="67" t="e">
        <f t="shared" si="3486"/>
        <v>#REF!</v>
      </c>
      <c r="AX1031" s="67" t="e">
        <f t="shared" si="3486"/>
        <v>#REF!</v>
      </c>
      <c r="AY1031" s="67" t="e">
        <f t="shared" si="3486"/>
        <v>#REF!</v>
      </c>
      <c r="AZ1031" s="67" t="e">
        <f t="shared" si="3486"/>
        <v>#REF!</v>
      </c>
      <c r="BA1031" s="60"/>
      <c r="BB1031" s="87" t="e">
        <f t="shared" si="3476"/>
        <v>#REF!</v>
      </c>
      <c r="BC1031" s="62" t="e">
        <f>BB1031/BB1029</f>
        <v>#REF!</v>
      </c>
      <c r="BD1031" s="60"/>
      <c r="BE1031" s="67"/>
      <c r="BF1031" s="119"/>
      <c r="BG1031" s="120" t="e">
        <f t="array" ref="BG1031">INDEX(#REF!,MATCH($D1027,#REF!,0),MATCH($D1031,#REF!,0))</f>
        <v>#REF!</v>
      </c>
      <c r="BH1031" s="121"/>
      <c r="BI1031" s="121"/>
      <c r="BJ1031" s="121"/>
      <c r="BK1031" s="121"/>
      <c r="BL1031" s="60"/>
      <c r="BM1031" s="67" t="e">
        <f t="shared" ref="BM1031:BX1031" si="3487">((BM1036*$G1031*--(AND($BF1031=0,$BG1031=0))+$BF1031+BM1036*$BG1031)*--(BM$3&gt;=$BH1031))*(1+$BJ1031*--(BM$3&gt;=$BK1031))*--(IFERROR(MOD(MONTH(BM$3),$BI1031),0)=0)</f>
        <v>#REF!</v>
      </c>
      <c r="BN1031" s="67" t="e">
        <f t="shared" si="3487"/>
        <v>#REF!</v>
      </c>
      <c r="BO1031" s="67" t="e">
        <f t="shared" si="3487"/>
        <v>#REF!</v>
      </c>
      <c r="BP1031" s="67" t="e">
        <f t="shared" si="3487"/>
        <v>#REF!</v>
      </c>
      <c r="BQ1031" s="67" t="e">
        <f t="shared" si="3487"/>
        <v>#REF!</v>
      </c>
      <c r="BR1031" s="67" t="e">
        <f t="shared" si="3487"/>
        <v>#REF!</v>
      </c>
      <c r="BS1031" s="67" t="e">
        <f t="shared" si="3487"/>
        <v>#REF!</v>
      </c>
      <c r="BT1031" s="67" t="e">
        <f t="shared" si="3487"/>
        <v>#REF!</v>
      </c>
      <c r="BU1031" s="67" t="e">
        <f t="shared" si="3487"/>
        <v>#REF!</v>
      </c>
      <c r="BV1031" s="67" t="e">
        <f t="shared" si="3487"/>
        <v>#REF!</v>
      </c>
      <c r="BW1031" s="67" t="e">
        <f t="shared" si="3487"/>
        <v>#REF!</v>
      </c>
      <c r="BX1031" s="67" t="e">
        <f t="shared" si="3487"/>
        <v>#REF!</v>
      </c>
      <c r="BY1031" s="60"/>
      <c r="BZ1031" s="87" t="e">
        <f t="shared" si="3477"/>
        <v>#REF!</v>
      </c>
      <c r="CA1031" s="62" t="e">
        <f>BZ1031/BZ1029</f>
        <v>#REF!</v>
      </c>
      <c r="CB1031" s="60"/>
      <c r="CC1031" s="67" t="e">
        <f t="shared" ref="CC1031:CN1031" si="3488">((CC1036*$G1031*--(AND($BF1031=0,$BG1031=0))+$BF1031+CC1036*$BG1031)*--(CC$3&gt;=$BH1031))*(1+$BJ1031*--(CC$3&gt;=$BK1031))*--(IFERROR(MOD(MONTH(CC$3),$BI1031),0)=0)</f>
        <v>#REF!</v>
      </c>
      <c r="CD1031" s="67" t="e">
        <f t="shared" si="3488"/>
        <v>#REF!</v>
      </c>
      <c r="CE1031" s="67" t="e">
        <f t="shared" si="3488"/>
        <v>#REF!</v>
      </c>
      <c r="CF1031" s="67" t="e">
        <f t="shared" si="3488"/>
        <v>#REF!</v>
      </c>
      <c r="CG1031" s="67" t="e">
        <f t="shared" si="3488"/>
        <v>#REF!</v>
      </c>
      <c r="CH1031" s="67" t="e">
        <f t="shared" si="3488"/>
        <v>#REF!</v>
      </c>
      <c r="CI1031" s="67" t="e">
        <f t="shared" si="3488"/>
        <v>#REF!</v>
      </c>
      <c r="CJ1031" s="67" t="e">
        <f t="shared" si="3488"/>
        <v>#REF!</v>
      </c>
      <c r="CK1031" s="67" t="e">
        <f t="shared" si="3488"/>
        <v>#REF!</v>
      </c>
      <c r="CL1031" s="67" t="e">
        <f t="shared" si="3488"/>
        <v>#REF!</v>
      </c>
      <c r="CM1031" s="67" t="e">
        <f t="shared" si="3488"/>
        <v>#REF!</v>
      </c>
      <c r="CN1031" s="67" t="e">
        <f t="shared" si="3488"/>
        <v>#REF!</v>
      </c>
      <c r="CO1031" s="60"/>
      <c r="CP1031" s="87" t="e">
        <f t="shared" si="3478"/>
        <v>#REF!</v>
      </c>
      <c r="CQ1031" s="62" t="e">
        <f>CP1031/CP1029</f>
        <v>#REF!</v>
      </c>
    </row>
    <row r="1032" spans="1:95" ht="10.5" customHeight="1" outlineLevel="1" x14ac:dyDescent="0.25">
      <c r="A1032" s="70" t="str">
        <f t="shared" si="3473"/>
        <v>DespesaPIS/COFINS</v>
      </c>
      <c r="B1032" s="70" t="s">
        <v>53</v>
      </c>
      <c r="C1032" s="70" t="s">
        <v>56</v>
      </c>
      <c r="D1032" s="60" t="s">
        <v>56</v>
      </c>
      <c r="E1032" s="60" t="e">
        <f>D1027</f>
        <v>#REF!</v>
      </c>
      <c r="F1032" s="60"/>
      <c r="G1032" s="62">
        <v>0</v>
      </c>
      <c r="H1032" s="60"/>
      <c r="I1032" s="67" t="e">
        <f t="shared" ref="I1032:T1032" si="3489">((I1029*$G1032*--(AND($BF1032=0,$BG1032=0))+$BF1032+I1029*$BG1032)*--(I$3&gt;=$BH1032))*(1+$BJ1032*--(I$3&gt;=$BK1032))*--(IFERROR(MOD(MONTH(I$3),$BI1032),0)=0)</f>
        <v>#REF!</v>
      </c>
      <c r="J1032" s="67" t="e">
        <f t="shared" si="3489"/>
        <v>#REF!</v>
      </c>
      <c r="K1032" s="67" t="e">
        <f t="shared" si="3489"/>
        <v>#REF!</v>
      </c>
      <c r="L1032" s="67" t="e">
        <f t="shared" si="3489"/>
        <v>#REF!</v>
      </c>
      <c r="M1032" s="67" t="e">
        <f t="shared" si="3489"/>
        <v>#REF!</v>
      </c>
      <c r="N1032" s="67" t="e">
        <f t="shared" si="3489"/>
        <v>#REF!</v>
      </c>
      <c r="O1032" s="67" t="e">
        <f t="shared" si="3489"/>
        <v>#REF!</v>
      </c>
      <c r="P1032" s="67" t="e">
        <f t="shared" si="3489"/>
        <v>#REF!</v>
      </c>
      <c r="Q1032" s="67" t="e">
        <f t="shared" si="3489"/>
        <v>#REF!</v>
      </c>
      <c r="R1032" s="67" t="e">
        <f t="shared" si="3489"/>
        <v>#REF!</v>
      </c>
      <c r="S1032" s="67" t="e">
        <f t="shared" si="3489"/>
        <v>#REF!</v>
      </c>
      <c r="T1032" s="67" t="e">
        <f t="shared" si="3489"/>
        <v>#REF!</v>
      </c>
      <c r="U1032" s="60"/>
      <c r="V1032" s="87" t="e">
        <f t="shared" si="3474"/>
        <v>#REF!</v>
      </c>
      <c r="W1032" s="62" t="e">
        <f>V1032/V1029</f>
        <v>#REF!</v>
      </c>
      <c r="X1032" s="60"/>
      <c r="Y1032" s="67" t="e">
        <f t="shared" ref="Y1032:AJ1032" si="3490">((Y1029*$G1032*--(AND($BF1032=0,$BG1032=0))+$BF1032+Y1029*$BG1032)*--(Y$3&gt;=$BH1032))*(1+$BJ1032*--(Y$3&gt;=$BK1032))*--(IFERROR(MOD(MONTH(Y$3),$BI1032),0)=0)</f>
        <v>#REF!</v>
      </c>
      <c r="Z1032" s="67" t="e">
        <f t="shared" si="3490"/>
        <v>#REF!</v>
      </c>
      <c r="AA1032" s="67" t="e">
        <f t="shared" si="3490"/>
        <v>#REF!</v>
      </c>
      <c r="AB1032" s="67" t="e">
        <f t="shared" si="3490"/>
        <v>#REF!</v>
      </c>
      <c r="AC1032" s="67" t="e">
        <f t="shared" si="3490"/>
        <v>#REF!</v>
      </c>
      <c r="AD1032" s="67" t="e">
        <f t="shared" si="3490"/>
        <v>#REF!</v>
      </c>
      <c r="AE1032" s="67" t="e">
        <f t="shared" si="3490"/>
        <v>#REF!</v>
      </c>
      <c r="AF1032" s="67" t="e">
        <f t="shared" si="3490"/>
        <v>#REF!</v>
      </c>
      <c r="AG1032" s="67" t="e">
        <f t="shared" si="3490"/>
        <v>#REF!</v>
      </c>
      <c r="AH1032" s="67" t="e">
        <f t="shared" si="3490"/>
        <v>#REF!</v>
      </c>
      <c r="AI1032" s="67" t="e">
        <f t="shared" si="3490"/>
        <v>#REF!</v>
      </c>
      <c r="AJ1032" s="67" t="e">
        <f t="shared" si="3490"/>
        <v>#REF!</v>
      </c>
      <c r="AK1032" s="60"/>
      <c r="AL1032" s="87" t="e">
        <f t="shared" si="3475"/>
        <v>#REF!</v>
      </c>
      <c r="AM1032" s="62" t="e">
        <f>AL1032/AL1029</f>
        <v>#REF!</v>
      </c>
      <c r="AN1032" s="60" t="e">
        <f>D1027&amp;D1032</f>
        <v>#REF!</v>
      </c>
      <c r="AO1032" s="67" t="e">
        <f t="shared" ref="AO1032:AZ1032" si="3491">((AO1029*$G1032*--(AND($BF1032=0,$BG1032=0))+$BF1032+AO1029*$BG1032)*--(AO$3&gt;=$BH1032))*(1+$BJ1032*--(AO$3&gt;=$BK1032))*--(IFERROR(MOD(MONTH(AO$3),$BI1032),0)=0)</f>
        <v>#REF!</v>
      </c>
      <c r="AP1032" s="67" t="e">
        <f t="shared" si="3491"/>
        <v>#REF!</v>
      </c>
      <c r="AQ1032" s="67" t="e">
        <f t="shared" si="3491"/>
        <v>#REF!</v>
      </c>
      <c r="AR1032" s="67" t="e">
        <f t="shared" si="3491"/>
        <v>#REF!</v>
      </c>
      <c r="AS1032" s="67" t="e">
        <f t="shared" si="3491"/>
        <v>#REF!</v>
      </c>
      <c r="AT1032" s="67" t="e">
        <f t="shared" si="3491"/>
        <v>#REF!</v>
      </c>
      <c r="AU1032" s="67" t="e">
        <f t="shared" si="3491"/>
        <v>#REF!</v>
      </c>
      <c r="AV1032" s="67" t="e">
        <f t="shared" si="3491"/>
        <v>#REF!</v>
      </c>
      <c r="AW1032" s="67" t="e">
        <f t="shared" si="3491"/>
        <v>#REF!</v>
      </c>
      <c r="AX1032" s="67" t="e">
        <f t="shared" si="3491"/>
        <v>#REF!</v>
      </c>
      <c r="AY1032" s="67" t="e">
        <f t="shared" si="3491"/>
        <v>#REF!</v>
      </c>
      <c r="AZ1032" s="67" t="e">
        <f t="shared" si="3491"/>
        <v>#REF!</v>
      </c>
      <c r="BA1032" s="60"/>
      <c r="BB1032" s="87" t="e">
        <f t="shared" si="3476"/>
        <v>#REF!</v>
      </c>
      <c r="BC1032" s="62" t="e">
        <f>BB1032/BB1029</f>
        <v>#REF!</v>
      </c>
      <c r="BD1032" s="60"/>
      <c r="BE1032" s="67"/>
      <c r="BF1032" s="119"/>
      <c r="BG1032" s="119"/>
      <c r="BH1032" s="121"/>
      <c r="BI1032" s="121"/>
      <c r="BJ1032" s="121"/>
      <c r="BK1032" s="121"/>
      <c r="BL1032" s="60"/>
      <c r="BM1032" s="67" t="e">
        <f t="shared" ref="BM1032:BX1032" si="3492">((BM1029*$G1032*--(AND($BF1032=0,$BG1032=0))+$BF1032+BM1029*$BG1032)*--(BM$3&gt;=$BH1032))*(1+$BJ1032*--(BM$3&gt;=$BK1032))*--(IFERROR(MOD(MONTH(BM$3),$BI1032),0)=0)</f>
        <v>#REF!</v>
      </c>
      <c r="BN1032" s="67" t="e">
        <f t="shared" si="3492"/>
        <v>#REF!</v>
      </c>
      <c r="BO1032" s="67" t="e">
        <f t="shared" si="3492"/>
        <v>#REF!</v>
      </c>
      <c r="BP1032" s="67" t="e">
        <f t="shared" si="3492"/>
        <v>#REF!</v>
      </c>
      <c r="BQ1032" s="67" t="e">
        <f t="shared" si="3492"/>
        <v>#REF!</v>
      </c>
      <c r="BR1032" s="67" t="e">
        <f t="shared" si="3492"/>
        <v>#REF!</v>
      </c>
      <c r="BS1032" s="67" t="e">
        <f t="shared" si="3492"/>
        <v>#REF!</v>
      </c>
      <c r="BT1032" s="67" t="e">
        <f t="shared" si="3492"/>
        <v>#REF!</v>
      </c>
      <c r="BU1032" s="67" t="e">
        <f t="shared" si="3492"/>
        <v>#REF!</v>
      </c>
      <c r="BV1032" s="67" t="e">
        <f t="shared" si="3492"/>
        <v>#REF!</v>
      </c>
      <c r="BW1032" s="67" t="e">
        <f t="shared" si="3492"/>
        <v>#REF!</v>
      </c>
      <c r="BX1032" s="67" t="e">
        <f t="shared" si="3492"/>
        <v>#REF!</v>
      </c>
      <c r="BY1032" s="60"/>
      <c r="BZ1032" s="87" t="e">
        <f t="shared" si="3477"/>
        <v>#REF!</v>
      </c>
      <c r="CA1032" s="62" t="e">
        <f>BZ1032/BZ1029</f>
        <v>#REF!</v>
      </c>
      <c r="CB1032" s="60"/>
      <c r="CC1032" s="67" t="e">
        <f t="shared" ref="CC1032:CN1032" si="3493">((CC1029*$G1032*--(AND($BF1032=0,$BG1032=0))+$BF1032+CC1029*$BG1032)*--(CC$3&gt;=$BH1032))*(1+$BJ1032*--(CC$3&gt;=$BK1032))*--(IFERROR(MOD(MONTH(CC$3),$BI1032),0)=0)</f>
        <v>#REF!</v>
      </c>
      <c r="CD1032" s="67" t="e">
        <f t="shared" si="3493"/>
        <v>#REF!</v>
      </c>
      <c r="CE1032" s="67" t="e">
        <f t="shared" si="3493"/>
        <v>#REF!</v>
      </c>
      <c r="CF1032" s="67" t="e">
        <f t="shared" si="3493"/>
        <v>#REF!</v>
      </c>
      <c r="CG1032" s="67" t="e">
        <f t="shared" si="3493"/>
        <v>#REF!</v>
      </c>
      <c r="CH1032" s="67" t="e">
        <f t="shared" si="3493"/>
        <v>#REF!</v>
      </c>
      <c r="CI1032" s="67" t="e">
        <f t="shared" si="3493"/>
        <v>#REF!</v>
      </c>
      <c r="CJ1032" s="67" t="e">
        <f t="shared" si="3493"/>
        <v>#REF!</v>
      </c>
      <c r="CK1032" s="67" t="e">
        <f t="shared" si="3493"/>
        <v>#REF!</v>
      </c>
      <c r="CL1032" s="67" t="e">
        <f t="shared" si="3493"/>
        <v>#REF!</v>
      </c>
      <c r="CM1032" s="67" t="e">
        <f t="shared" si="3493"/>
        <v>#REF!</v>
      </c>
      <c r="CN1032" s="67" t="e">
        <f t="shared" si="3493"/>
        <v>#REF!</v>
      </c>
      <c r="CO1032" s="60"/>
      <c r="CP1032" s="87" t="e">
        <f t="shared" si="3478"/>
        <v>#REF!</v>
      </c>
      <c r="CQ1032" s="62" t="e">
        <f>CP1032/CP1029</f>
        <v>#REF!</v>
      </c>
    </row>
    <row r="1033" spans="1:95" ht="10.5" customHeight="1" outlineLevel="1" x14ac:dyDescent="0.25">
      <c r="A1033" s="70" t="str">
        <f t="shared" si="3473"/>
        <v>DespesaDIFAL + FCP</v>
      </c>
      <c r="B1033" s="70" t="s">
        <v>53</v>
      </c>
      <c r="C1033" s="70" t="s">
        <v>251</v>
      </c>
      <c r="D1033" s="60" t="s">
        <v>57</v>
      </c>
      <c r="E1033" s="60" t="e">
        <f>D1027</f>
        <v>#REF!</v>
      </c>
      <c r="F1033" s="60"/>
      <c r="G1033" s="62">
        <v>0</v>
      </c>
      <c r="H1033" s="60"/>
      <c r="I1033" s="67" t="e">
        <f t="shared" ref="I1033:T1033" si="3494">((I1029*$G1033*--(AND($BF1033=0,$BG1033=0))+$BF1033+I1029*$BG1033)*--(I$3&gt;=$BH1033))*(1+$BJ1033*--(I$3&gt;=$BK1033))*--(IFERROR(MOD(MONTH(I$3),$BI1033),0)=0)</f>
        <v>#REF!</v>
      </c>
      <c r="J1033" s="67" t="e">
        <f t="shared" si="3494"/>
        <v>#REF!</v>
      </c>
      <c r="K1033" s="67" t="e">
        <f t="shared" si="3494"/>
        <v>#REF!</v>
      </c>
      <c r="L1033" s="67" t="e">
        <f t="shared" si="3494"/>
        <v>#REF!</v>
      </c>
      <c r="M1033" s="67" t="e">
        <f t="shared" si="3494"/>
        <v>#REF!</v>
      </c>
      <c r="N1033" s="67" t="e">
        <f t="shared" si="3494"/>
        <v>#REF!</v>
      </c>
      <c r="O1033" s="67" t="e">
        <f t="shared" si="3494"/>
        <v>#REF!</v>
      </c>
      <c r="P1033" s="67" t="e">
        <f t="shared" si="3494"/>
        <v>#REF!</v>
      </c>
      <c r="Q1033" s="67" t="e">
        <f t="shared" si="3494"/>
        <v>#REF!</v>
      </c>
      <c r="R1033" s="67" t="e">
        <f t="shared" si="3494"/>
        <v>#REF!</v>
      </c>
      <c r="S1033" s="67" t="e">
        <f t="shared" si="3494"/>
        <v>#REF!</v>
      </c>
      <c r="T1033" s="67" t="e">
        <f t="shared" si="3494"/>
        <v>#REF!</v>
      </c>
      <c r="U1033" s="60"/>
      <c r="V1033" s="87" t="e">
        <f t="shared" si="3474"/>
        <v>#REF!</v>
      </c>
      <c r="W1033" s="62" t="e">
        <f>V1033/V1029</f>
        <v>#REF!</v>
      </c>
      <c r="X1033" s="60"/>
      <c r="Y1033" s="67" t="e">
        <f t="shared" ref="Y1033:AJ1033" si="3495">((Y1029*$G1033*--(AND($BF1033=0,$BG1033=0))+$BF1033+Y1029*$BG1033)*--(Y$3&gt;=$BH1033))*(1+$BJ1033*--(Y$3&gt;=$BK1033))*--(IFERROR(MOD(MONTH(Y$3),$BI1033),0)=0)</f>
        <v>#REF!</v>
      </c>
      <c r="Z1033" s="67" t="e">
        <f t="shared" si="3495"/>
        <v>#REF!</v>
      </c>
      <c r="AA1033" s="67" t="e">
        <f t="shared" si="3495"/>
        <v>#REF!</v>
      </c>
      <c r="AB1033" s="67" t="e">
        <f t="shared" si="3495"/>
        <v>#REF!</v>
      </c>
      <c r="AC1033" s="67" t="e">
        <f t="shared" si="3495"/>
        <v>#REF!</v>
      </c>
      <c r="AD1033" s="67" t="e">
        <f t="shared" si="3495"/>
        <v>#REF!</v>
      </c>
      <c r="AE1033" s="67" t="e">
        <f t="shared" si="3495"/>
        <v>#REF!</v>
      </c>
      <c r="AF1033" s="67" t="e">
        <f t="shared" si="3495"/>
        <v>#REF!</v>
      </c>
      <c r="AG1033" s="67" t="e">
        <f t="shared" si="3495"/>
        <v>#REF!</v>
      </c>
      <c r="AH1033" s="67" t="e">
        <f t="shared" si="3495"/>
        <v>#REF!</v>
      </c>
      <c r="AI1033" s="67" t="e">
        <f t="shared" si="3495"/>
        <v>#REF!</v>
      </c>
      <c r="AJ1033" s="67" t="e">
        <f t="shared" si="3495"/>
        <v>#REF!</v>
      </c>
      <c r="AK1033" s="60"/>
      <c r="AL1033" s="87" t="e">
        <f t="shared" si="3475"/>
        <v>#REF!</v>
      </c>
      <c r="AM1033" s="62" t="e">
        <f>AL1033/AL1029</f>
        <v>#REF!</v>
      </c>
      <c r="AN1033" s="60" t="e">
        <f>D1027&amp;D1033</f>
        <v>#REF!</v>
      </c>
      <c r="AO1033" s="67" t="e">
        <f t="shared" ref="AO1033:AZ1033" si="3496">((AO1029*$G1033*--(AND($BF1033=0,$BG1033=0))+$BF1033+AO1029*$BG1033)*--(AO$3&gt;=$BH1033))*(1+$BJ1033*--(AO$3&gt;=$BK1033))*--(IFERROR(MOD(MONTH(AO$3),$BI1033),0)=0)</f>
        <v>#REF!</v>
      </c>
      <c r="AP1033" s="67" t="e">
        <f t="shared" si="3496"/>
        <v>#REF!</v>
      </c>
      <c r="AQ1033" s="67" t="e">
        <f t="shared" si="3496"/>
        <v>#REF!</v>
      </c>
      <c r="AR1033" s="67" t="e">
        <f t="shared" si="3496"/>
        <v>#REF!</v>
      </c>
      <c r="AS1033" s="67" t="e">
        <f t="shared" si="3496"/>
        <v>#REF!</v>
      </c>
      <c r="AT1033" s="67" t="e">
        <f t="shared" si="3496"/>
        <v>#REF!</v>
      </c>
      <c r="AU1033" s="67" t="e">
        <f t="shared" si="3496"/>
        <v>#REF!</v>
      </c>
      <c r="AV1033" s="67" t="e">
        <f t="shared" si="3496"/>
        <v>#REF!</v>
      </c>
      <c r="AW1033" s="67" t="e">
        <f t="shared" si="3496"/>
        <v>#REF!</v>
      </c>
      <c r="AX1033" s="67" t="e">
        <f t="shared" si="3496"/>
        <v>#REF!</v>
      </c>
      <c r="AY1033" s="67" t="e">
        <f t="shared" si="3496"/>
        <v>#REF!</v>
      </c>
      <c r="AZ1033" s="67" t="e">
        <f t="shared" si="3496"/>
        <v>#REF!</v>
      </c>
      <c r="BA1033" s="60"/>
      <c r="BB1033" s="87" t="e">
        <f t="shared" si="3476"/>
        <v>#REF!</v>
      </c>
      <c r="BC1033" s="62" t="e">
        <f>BB1033/BB1029</f>
        <v>#REF!</v>
      </c>
      <c r="BD1033" s="60"/>
      <c r="BE1033" s="67"/>
      <c r="BF1033" s="119"/>
      <c r="BG1033" s="119"/>
      <c r="BH1033" s="121"/>
      <c r="BI1033" s="121"/>
      <c r="BJ1033" s="121"/>
      <c r="BK1033" s="121"/>
      <c r="BL1033" s="60"/>
      <c r="BM1033" s="67" t="e">
        <f t="shared" ref="BM1033:BX1033" si="3497">((BM1029*$G1033*--(AND($BF1033=0,$BG1033=0))+$BF1033+BM1029*$BG1033)*--(BM$3&gt;=$BH1033))*(1+$BJ1033*--(BM$3&gt;=$BK1033))*--(IFERROR(MOD(MONTH(BM$3),$BI1033),0)=0)</f>
        <v>#REF!</v>
      </c>
      <c r="BN1033" s="67" t="e">
        <f t="shared" si="3497"/>
        <v>#REF!</v>
      </c>
      <c r="BO1033" s="67" t="e">
        <f t="shared" si="3497"/>
        <v>#REF!</v>
      </c>
      <c r="BP1033" s="67" t="e">
        <f t="shared" si="3497"/>
        <v>#REF!</v>
      </c>
      <c r="BQ1033" s="67" t="e">
        <f t="shared" si="3497"/>
        <v>#REF!</v>
      </c>
      <c r="BR1033" s="67" t="e">
        <f t="shared" si="3497"/>
        <v>#REF!</v>
      </c>
      <c r="BS1033" s="67" t="e">
        <f t="shared" si="3497"/>
        <v>#REF!</v>
      </c>
      <c r="BT1033" s="67" t="e">
        <f t="shared" si="3497"/>
        <v>#REF!</v>
      </c>
      <c r="BU1033" s="67" t="e">
        <f t="shared" si="3497"/>
        <v>#REF!</v>
      </c>
      <c r="BV1033" s="67" t="e">
        <f t="shared" si="3497"/>
        <v>#REF!</v>
      </c>
      <c r="BW1033" s="67" t="e">
        <f t="shared" si="3497"/>
        <v>#REF!</v>
      </c>
      <c r="BX1033" s="67" t="e">
        <f t="shared" si="3497"/>
        <v>#REF!</v>
      </c>
      <c r="BY1033" s="60"/>
      <c r="BZ1033" s="87" t="e">
        <f t="shared" si="3477"/>
        <v>#REF!</v>
      </c>
      <c r="CA1033" s="62" t="e">
        <f>BZ1033/BZ1029</f>
        <v>#REF!</v>
      </c>
      <c r="CB1033" s="60"/>
      <c r="CC1033" s="67" t="e">
        <f t="shared" ref="CC1033:CN1033" si="3498">((CC1029*$G1033*--(AND($BF1033=0,$BG1033=0))+$BF1033+CC1029*$BG1033)*--(CC$3&gt;=$BH1033))*(1+$BJ1033*--(CC$3&gt;=$BK1033))*--(IFERROR(MOD(MONTH(CC$3),$BI1033),0)=0)</f>
        <v>#REF!</v>
      </c>
      <c r="CD1033" s="67" t="e">
        <f t="shared" si="3498"/>
        <v>#REF!</v>
      </c>
      <c r="CE1033" s="67" t="e">
        <f t="shared" si="3498"/>
        <v>#REF!</v>
      </c>
      <c r="CF1033" s="67" t="e">
        <f t="shared" si="3498"/>
        <v>#REF!</v>
      </c>
      <c r="CG1033" s="67" t="e">
        <f t="shared" si="3498"/>
        <v>#REF!</v>
      </c>
      <c r="CH1033" s="67" t="e">
        <f t="shared" si="3498"/>
        <v>#REF!</v>
      </c>
      <c r="CI1033" s="67" t="e">
        <f t="shared" si="3498"/>
        <v>#REF!</v>
      </c>
      <c r="CJ1033" s="67" t="e">
        <f t="shared" si="3498"/>
        <v>#REF!</v>
      </c>
      <c r="CK1033" s="67" t="e">
        <f t="shared" si="3498"/>
        <v>#REF!</v>
      </c>
      <c r="CL1033" s="67" t="e">
        <f t="shared" si="3498"/>
        <v>#REF!</v>
      </c>
      <c r="CM1033" s="67" t="e">
        <f t="shared" si="3498"/>
        <v>#REF!</v>
      </c>
      <c r="CN1033" s="67" t="e">
        <f t="shared" si="3498"/>
        <v>#REF!</v>
      </c>
      <c r="CO1033" s="60"/>
      <c r="CP1033" s="87" t="e">
        <f t="shared" si="3478"/>
        <v>#REF!</v>
      </c>
      <c r="CQ1033" s="62" t="e">
        <f>CP1033/CP1029</f>
        <v>#REF!</v>
      </c>
    </row>
    <row r="1034" spans="1:95" ht="10.5" customHeight="1" x14ac:dyDescent="0.25">
      <c r="A1034" s="70" t="str">
        <f t="shared" si="3473"/>
        <v>DespesaReceita líquida</v>
      </c>
      <c r="B1034" s="70" t="s">
        <v>53</v>
      </c>
      <c r="C1034" s="70"/>
      <c r="D1034" s="3" t="s">
        <v>1</v>
      </c>
      <c r="E1034" s="3" t="e">
        <f>D1027</f>
        <v>#REF!</v>
      </c>
      <c r="F1034" s="60"/>
      <c r="G1034" s="6">
        <v>0.99365889656175732</v>
      </c>
      <c r="H1034" s="60"/>
      <c r="I1034" s="4" t="e">
        <f t="shared" ref="I1034:T1034" si="3499">I1029+I1030</f>
        <v>#REF!</v>
      </c>
      <c r="J1034" s="4" t="e">
        <f t="shared" si="3499"/>
        <v>#REF!</v>
      </c>
      <c r="K1034" s="4" t="e">
        <f t="shared" si="3499"/>
        <v>#REF!</v>
      </c>
      <c r="L1034" s="4" t="e">
        <f t="shared" si="3499"/>
        <v>#REF!</v>
      </c>
      <c r="M1034" s="4" t="e">
        <f t="shared" si="3499"/>
        <v>#REF!</v>
      </c>
      <c r="N1034" s="4" t="e">
        <f t="shared" si="3499"/>
        <v>#REF!</v>
      </c>
      <c r="O1034" s="4" t="e">
        <f t="shared" si="3499"/>
        <v>#REF!</v>
      </c>
      <c r="P1034" s="4" t="e">
        <f t="shared" si="3499"/>
        <v>#REF!</v>
      </c>
      <c r="Q1034" s="4" t="e">
        <f t="shared" si="3499"/>
        <v>#REF!</v>
      </c>
      <c r="R1034" s="4" t="e">
        <f t="shared" si="3499"/>
        <v>#REF!</v>
      </c>
      <c r="S1034" s="4" t="e">
        <f t="shared" si="3499"/>
        <v>#REF!</v>
      </c>
      <c r="T1034" s="4" t="e">
        <f t="shared" si="3499"/>
        <v>#REF!</v>
      </c>
      <c r="U1034" s="60"/>
      <c r="V1034" s="4" t="e">
        <f t="shared" si="3474"/>
        <v>#REF!</v>
      </c>
      <c r="W1034" s="6" t="e">
        <f>V1034/V1029</f>
        <v>#REF!</v>
      </c>
      <c r="X1034" s="60"/>
      <c r="Y1034" s="4" t="e">
        <f t="shared" ref="Y1034:AJ1034" si="3500">Y1029+Y1030</f>
        <v>#REF!</v>
      </c>
      <c r="Z1034" s="4" t="e">
        <f t="shared" si="3500"/>
        <v>#REF!</v>
      </c>
      <c r="AA1034" s="4" t="e">
        <f t="shared" si="3500"/>
        <v>#REF!</v>
      </c>
      <c r="AB1034" s="4" t="e">
        <f t="shared" si="3500"/>
        <v>#REF!</v>
      </c>
      <c r="AC1034" s="4" t="e">
        <f t="shared" si="3500"/>
        <v>#REF!</v>
      </c>
      <c r="AD1034" s="4" t="e">
        <f t="shared" si="3500"/>
        <v>#REF!</v>
      </c>
      <c r="AE1034" s="4" t="e">
        <f t="shared" si="3500"/>
        <v>#REF!</v>
      </c>
      <c r="AF1034" s="4" t="e">
        <f t="shared" si="3500"/>
        <v>#REF!</v>
      </c>
      <c r="AG1034" s="4" t="e">
        <f t="shared" si="3500"/>
        <v>#REF!</v>
      </c>
      <c r="AH1034" s="4" t="e">
        <f t="shared" si="3500"/>
        <v>#REF!</v>
      </c>
      <c r="AI1034" s="4" t="e">
        <f t="shared" si="3500"/>
        <v>#REF!</v>
      </c>
      <c r="AJ1034" s="4" t="e">
        <f t="shared" si="3500"/>
        <v>#REF!</v>
      </c>
      <c r="AK1034" s="60"/>
      <c r="AL1034" s="4" t="e">
        <f t="shared" si="3475"/>
        <v>#REF!</v>
      </c>
      <c r="AM1034" s="6" t="e">
        <f>AL1034/AL1029</f>
        <v>#REF!</v>
      </c>
      <c r="AN1034" s="60" t="e">
        <f>D1027&amp;D1034</f>
        <v>#REF!</v>
      </c>
      <c r="AO1034" s="4" t="e">
        <f t="shared" ref="AO1034:AZ1034" si="3501">AO1029+AO1030</f>
        <v>#REF!</v>
      </c>
      <c r="AP1034" s="4" t="e">
        <f t="shared" si="3501"/>
        <v>#REF!</v>
      </c>
      <c r="AQ1034" s="4" t="e">
        <f t="shared" si="3501"/>
        <v>#REF!</v>
      </c>
      <c r="AR1034" s="4" t="e">
        <f t="shared" si="3501"/>
        <v>#REF!</v>
      </c>
      <c r="AS1034" s="4" t="e">
        <f t="shared" si="3501"/>
        <v>#REF!</v>
      </c>
      <c r="AT1034" s="4" t="e">
        <f t="shared" si="3501"/>
        <v>#REF!</v>
      </c>
      <c r="AU1034" s="4" t="e">
        <f t="shared" si="3501"/>
        <v>#REF!</v>
      </c>
      <c r="AV1034" s="4" t="e">
        <f t="shared" si="3501"/>
        <v>#REF!</v>
      </c>
      <c r="AW1034" s="4" t="e">
        <f t="shared" si="3501"/>
        <v>#REF!</v>
      </c>
      <c r="AX1034" s="4" t="e">
        <f t="shared" si="3501"/>
        <v>#REF!</v>
      </c>
      <c r="AY1034" s="4" t="e">
        <f t="shared" si="3501"/>
        <v>#REF!</v>
      </c>
      <c r="AZ1034" s="4" t="e">
        <f t="shared" si="3501"/>
        <v>#REF!</v>
      </c>
      <c r="BA1034" s="60"/>
      <c r="BB1034" s="4" t="e">
        <f t="shared" si="3476"/>
        <v>#REF!</v>
      </c>
      <c r="BC1034" s="6" t="e">
        <f>BB1034/BB1029</f>
        <v>#REF!</v>
      </c>
      <c r="BD1034" s="60"/>
      <c r="BE1034" s="4"/>
      <c r="BF1034" s="102"/>
      <c r="BG1034" s="102"/>
      <c r="BH1034" s="103"/>
      <c r="BI1034" s="103"/>
      <c r="BJ1034" s="103"/>
      <c r="BK1034" s="103"/>
      <c r="BL1034" s="60"/>
      <c r="BM1034" s="4" t="e">
        <f t="shared" ref="BM1034:BX1034" si="3502">BM1029+BM1030</f>
        <v>#REF!</v>
      </c>
      <c r="BN1034" s="4" t="e">
        <f t="shared" si="3502"/>
        <v>#REF!</v>
      </c>
      <c r="BO1034" s="4" t="e">
        <f t="shared" si="3502"/>
        <v>#REF!</v>
      </c>
      <c r="BP1034" s="4" t="e">
        <f t="shared" si="3502"/>
        <v>#REF!</v>
      </c>
      <c r="BQ1034" s="4" t="e">
        <f t="shared" si="3502"/>
        <v>#REF!</v>
      </c>
      <c r="BR1034" s="4" t="e">
        <f t="shared" si="3502"/>
        <v>#REF!</v>
      </c>
      <c r="BS1034" s="4" t="e">
        <f t="shared" si="3502"/>
        <v>#REF!</v>
      </c>
      <c r="BT1034" s="4" t="e">
        <f t="shared" si="3502"/>
        <v>#REF!</v>
      </c>
      <c r="BU1034" s="4" t="e">
        <f t="shared" si="3502"/>
        <v>#REF!</v>
      </c>
      <c r="BV1034" s="4" t="e">
        <f t="shared" si="3502"/>
        <v>#REF!</v>
      </c>
      <c r="BW1034" s="4" t="e">
        <f t="shared" si="3502"/>
        <v>#REF!</v>
      </c>
      <c r="BX1034" s="4" t="e">
        <f t="shared" si="3502"/>
        <v>#REF!</v>
      </c>
      <c r="BY1034" s="60"/>
      <c r="BZ1034" s="4" t="e">
        <f t="shared" si="3477"/>
        <v>#REF!</v>
      </c>
      <c r="CA1034" s="6" t="e">
        <f>BZ1034/BZ1029</f>
        <v>#REF!</v>
      </c>
      <c r="CB1034" s="60"/>
      <c r="CC1034" s="4" t="e">
        <f t="shared" ref="CC1034:CN1034" si="3503">CC1029+CC1030</f>
        <v>#REF!</v>
      </c>
      <c r="CD1034" s="4" t="e">
        <f t="shared" si="3503"/>
        <v>#REF!</v>
      </c>
      <c r="CE1034" s="4" t="e">
        <f t="shared" si="3503"/>
        <v>#REF!</v>
      </c>
      <c r="CF1034" s="4" t="e">
        <f t="shared" si="3503"/>
        <v>#REF!</v>
      </c>
      <c r="CG1034" s="4" t="e">
        <f t="shared" si="3503"/>
        <v>#REF!</v>
      </c>
      <c r="CH1034" s="4" t="e">
        <f t="shared" si="3503"/>
        <v>#REF!</v>
      </c>
      <c r="CI1034" s="4" t="e">
        <f t="shared" si="3503"/>
        <v>#REF!</v>
      </c>
      <c r="CJ1034" s="4" t="e">
        <f t="shared" si="3503"/>
        <v>#REF!</v>
      </c>
      <c r="CK1034" s="4" t="e">
        <f t="shared" si="3503"/>
        <v>#REF!</v>
      </c>
      <c r="CL1034" s="4" t="e">
        <f t="shared" si="3503"/>
        <v>#REF!</v>
      </c>
      <c r="CM1034" s="4" t="e">
        <f t="shared" si="3503"/>
        <v>#REF!</v>
      </c>
      <c r="CN1034" s="4" t="e">
        <f t="shared" si="3503"/>
        <v>#REF!</v>
      </c>
      <c r="CO1034" s="60"/>
      <c r="CP1034" s="4" t="e">
        <f t="shared" si="3478"/>
        <v>#REF!</v>
      </c>
      <c r="CQ1034" s="6" t="e">
        <f>CP1034/CP1029</f>
        <v>#REF!</v>
      </c>
    </row>
    <row r="1035" spans="1:95" ht="10.5" customHeight="1" x14ac:dyDescent="0.25">
      <c r="A1035" s="70" t="str">
        <f t="shared" si="3473"/>
        <v>DespesaCMV</v>
      </c>
      <c r="B1035" s="70" t="s">
        <v>53</v>
      </c>
      <c r="C1035" s="70"/>
      <c r="D1035" s="81" t="s">
        <v>58</v>
      </c>
      <c r="E1035" s="81" t="e">
        <f>D1027</f>
        <v>#REF!</v>
      </c>
      <c r="F1035" s="60"/>
      <c r="G1035" s="88">
        <v>-0.2100861864968902</v>
      </c>
      <c r="H1035" s="60"/>
      <c r="I1035" s="83" t="e">
        <f t="shared" ref="I1035:T1035" si="3504">SUM(I1036:I1039)</f>
        <v>#REF!</v>
      </c>
      <c r="J1035" s="83" t="e">
        <f t="shared" si="3504"/>
        <v>#REF!</v>
      </c>
      <c r="K1035" s="83" t="e">
        <f t="shared" si="3504"/>
        <v>#REF!</v>
      </c>
      <c r="L1035" s="83" t="e">
        <f t="shared" si="3504"/>
        <v>#REF!</v>
      </c>
      <c r="M1035" s="83" t="e">
        <f t="shared" si="3504"/>
        <v>#REF!</v>
      </c>
      <c r="N1035" s="83" t="e">
        <f t="shared" si="3504"/>
        <v>#REF!</v>
      </c>
      <c r="O1035" s="83" t="e">
        <f t="shared" si="3504"/>
        <v>#REF!</v>
      </c>
      <c r="P1035" s="83" t="e">
        <f t="shared" si="3504"/>
        <v>#REF!</v>
      </c>
      <c r="Q1035" s="83" t="e">
        <f t="shared" si="3504"/>
        <v>#REF!</v>
      </c>
      <c r="R1035" s="83" t="e">
        <f t="shared" si="3504"/>
        <v>#REF!</v>
      </c>
      <c r="S1035" s="83" t="e">
        <f t="shared" si="3504"/>
        <v>#REF!</v>
      </c>
      <c r="T1035" s="83" t="e">
        <f t="shared" si="3504"/>
        <v>#REF!</v>
      </c>
      <c r="U1035" s="60"/>
      <c r="V1035" s="83" t="e">
        <f t="shared" si="3474"/>
        <v>#REF!</v>
      </c>
      <c r="W1035" s="88" t="e">
        <f>V1035/V1029</f>
        <v>#REF!</v>
      </c>
      <c r="X1035" s="60"/>
      <c r="Y1035" s="83" t="e">
        <f t="shared" ref="Y1035:AJ1035" si="3505">SUM(Y1036:Y1039)</f>
        <v>#REF!</v>
      </c>
      <c r="Z1035" s="83" t="e">
        <f t="shared" si="3505"/>
        <v>#REF!</v>
      </c>
      <c r="AA1035" s="83" t="e">
        <f t="shared" si="3505"/>
        <v>#REF!</v>
      </c>
      <c r="AB1035" s="83" t="e">
        <f t="shared" si="3505"/>
        <v>#REF!</v>
      </c>
      <c r="AC1035" s="83" t="e">
        <f t="shared" si="3505"/>
        <v>#REF!</v>
      </c>
      <c r="AD1035" s="83" t="e">
        <f t="shared" si="3505"/>
        <v>#REF!</v>
      </c>
      <c r="AE1035" s="83" t="e">
        <f t="shared" si="3505"/>
        <v>#REF!</v>
      </c>
      <c r="AF1035" s="83" t="e">
        <f t="shared" si="3505"/>
        <v>#REF!</v>
      </c>
      <c r="AG1035" s="83" t="e">
        <f t="shared" si="3505"/>
        <v>#REF!</v>
      </c>
      <c r="AH1035" s="83" t="e">
        <f t="shared" si="3505"/>
        <v>#REF!</v>
      </c>
      <c r="AI1035" s="83" t="e">
        <f t="shared" si="3505"/>
        <v>#REF!</v>
      </c>
      <c r="AJ1035" s="83" t="e">
        <f t="shared" si="3505"/>
        <v>#REF!</v>
      </c>
      <c r="AK1035" s="60"/>
      <c r="AL1035" s="83" t="e">
        <f t="shared" si="3475"/>
        <v>#REF!</v>
      </c>
      <c r="AM1035" s="88" t="e">
        <f>AL1035/AL1029</f>
        <v>#REF!</v>
      </c>
      <c r="AN1035" s="60" t="e">
        <f>D1027&amp;D1035</f>
        <v>#REF!</v>
      </c>
      <c r="AO1035" s="83" t="e">
        <f t="shared" ref="AO1035:AZ1035" si="3506">SUM(AO1036:AO1039)</f>
        <v>#REF!</v>
      </c>
      <c r="AP1035" s="83" t="e">
        <f t="shared" si="3506"/>
        <v>#REF!</v>
      </c>
      <c r="AQ1035" s="83" t="e">
        <f t="shared" si="3506"/>
        <v>#REF!</v>
      </c>
      <c r="AR1035" s="83" t="e">
        <f t="shared" si="3506"/>
        <v>#REF!</v>
      </c>
      <c r="AS1035" s="83" t="e">
        <f t="shared" si="3506"/>
        <v>#REF!</v>
      </c>
      <c r="AT1035" s="83" t="e">
        <f t="shared" si="3506"/>
        <v>#REF!</v>
      </c>
      <c r="AU1035" s="83" t="e">
        <f t="shared" si="3506"/>
        <v>#REF!</v>
      </c>
      <c r="AV1035" s="83" t="e">
        <f t="shared" si="3506"/>
        <v>#REF!</v>
      </c>
      <c r="AW1035" s="83" t="e">
        <f t="shared" si="3506"/>
        <v>#REF!</v>
      </c>
      <c r="AX1035" s="83" t="e">
        <f t="shared" si="3506"/>
        <v>#REF!</v>
      </c>
      <c r="AY1035" s="83" t="e">
        <f t="shared" si="3506"/>
        <v>#REF!</v>
      </c>
      <c r="AZ1035" s="83" t="e">
        <f t="shared" si="3506"/>
        <v>#REF!</v>
      </c>
      <c r="BA1035" s="60"/>
      <c r="BB1035" s="83" t="e">
        <f t="shared" si="3476"/>
        <v>#REF!</v>
      </c>
      <c r="BC1035" s="88" t="e">
        <f>BB1035/BB1029</f>
        <v>#REF!</v>
      </c>
      <c r="BD1035" s="60"/>
      <c r="BE1035" s="83"/>
      <c r="BF1035" s="116"/>
      <c r="BG1035" s="116"/>
      <c r="BH1035" s="117"/>
      <c r="BI1035" s="117"/>
      <c r="BJ1035" s="117"/>
      <c r="BK1035" s="117"/>
      <c r="BL1035" s="60"/>
      <c r="BM1035" s="83" t="e">
        <f t="shared" ref="BM1035:BX1035" si="3507">SUM(BM1036:BM1039)</f>
        <v>#REF!</v>
      </c>
      <c r="BN1035" s="83" t="e">
        <f t="shared" si="3507"/>
        <v>#REF!</v>
      </c>
      <c r="BO1035" s="83" t="e">
        <f t="shared" si="3507"/>
        <v>#REF!</v>
      </c>
      <c r="BP1035" s="83" t="e">
        <f t="shared" si="3507"/>
        <v>#REF!</v>
      </c>
      <c r="BQ1035" s="83" t="e">
        <f t="shared" si="3507"/>
        <v>#REF!</v>
      </c>
      <c r="BR1035" s="83" t="e">
        <f t="shared" si="3507"/>
        <v>#REF!</v>
      </c>
      <c r="BS1035" s="83" t="e">
        <f t="shared" si="3507"/>
        <v>#REF!</v>
      </c>
      <c r="BT1035" s="83" t="e">
        <f t="shared" si="3507"/>
        <v>#REF!</v>
      </c>
      <c r="BU1035" s="83" t="e">
        <f t="shared" si="3507"/>
        <v>#REF!</v>
      </c>
      <c r="BV1035" s="83" t="e">
        <f t="shared" si="3507"/>
        <v>#REF!</v>
      </c>
      <c r="BW1035" s="83" t="e">
        <f t="shared" si="3507"/>
        <v>#REF!</v>
      </c>
      <c r="BX1035" s="83" t="e">
        <f t="shared" si="3507"/>
        <v>#REF!</v>
      </c>
      <c r="BY1035" s="60"/>
      <c r="BZ1035" s="83" t="e">
        <f t="shared" si="3477"/>
        <v>#REF!</v>
      </c>
      <c r="CA1035" s="88" t="e">
        <f>BZ1035/BZ1029</f>
        <v>#REF!</v>
      </c>
      <c r="CB1035" s="60"/>
      <c r="CC1035" s="83" t="e">
        <f t="shared" ref="CC1035:CN1035" si="3508">SUM(CC1036:CC1039)</f>
        <v>#REF!</v>
      </c>
      <c r="CD1035" s="83" t="e">
        <f t="shared" si="3508"/>
        <v>#REF!</v>
      </c>
      <c r="CE1035" s="83" t="e">
        <f t="shared" si="3508"/>
        <v>#REF!</v>
      </c>
      <c r="CF1035" s="83" t="e">
        <f t="shared" si="3508"/>
        <v>#REF!</v>
      </c>
      <c r="CG1035" s="83" t="e">
        <f t="shared" si="3508"/>
        <v>#REF!</v>
      </c>
      <c r="CH1035" s="83" t="e">
        <f t="shared" si="3508"/>
        <v>#REF!</v>
      </c>
      <c r="CI1035" s="83" t="e">
        <f t="shared" si="3508"/>
        <v>#REF!</v>
      </c>
      <c r="CJ1035" s="83" t="e">
        <f t="shared" si="3508"/>
        <v>#REF!</v>
      </c>
      <c r="CK1035" s="83" t="e">
        <f t="shared" si="3508"/>
        <v>#REF!</v>
      </c>
      <c r="CL1035" s="83" t="e">
        <f t="shared" si="3508"/>
        <v>#REF!</v>
      </c>
      <c r="CM1035" s="83" t="e">
        <f t="shared" si="3508"/>
        <v>#REF!</v>
      </c>
      <c r="CN1035" s="83" t="e">
        <f t="shared" si="3508"/>
        <v>#REF!</v>
      </c>
      <c r="CO1035" s="60"/>
      <c r="CP1035" s="83" t="e">
        <f t="shared" si="3478"/>
        <v>#REF!</v>
      </c>
      <c r="CQ1035" s="88" t="e">
        <f>CP1035/CP1029</f>
        <v>#REF!</v>
      </c>
    </row>
    <row r="1036" spans="1:95" ht="10.5" customHeight="1" outlineLevel="1" x14ac:dyDescent="0.25">
      <c r="A1036" s="70" t="str">
        <f t="shared" si="3473"/>
        <v>DespesaProduto</v>
      </c>
      <c r="B1036" s="70" t="s">
        <v>53</v>
      </c>
      <c r="C1036" s="70" t="s">
        <v>252</v>
      </c>
      <c r="D1036" s="60" t="s">
        <v>59</v>
      </c>
      <c r="E1036" s="60" t="e">
        <f>D1027</f>
        <v>#REF!</v>
      </c>
      <c r="F1036" s="60"/>
      <c r="G1036" s="62">
        <v>-0.18724764030798369</v>
      </c>
      <c r="H1036" s="60"/>
      <c r="I1036" s="67" t="e">
        <f t="shared" ref="I1036:T1036" si="3509">((I1029*$G1036*--(AND($BF1036=0,$BG1036=0))+$BF1036+I1029*$BG1036)*--(I$3&gt;=$BH1036))*(1+$BJ1036*--(I$3&gt;=$BK1036))*--(IFERROR(MOD(MONTH(I$3),$BI1036),0)=0)</f>
        <v>#REF!</v>
      </c>
      <c r="J1036" s="67" t="e">
        <f t="shared" si="3509"/>
        <v>#REF!</v>
      </c>
      <c r="K1036" s="67" t="e">
        <f t="shared" si="3509"/>
        <v>#REF!</v>
      </c>
      <c r="L1036" s="67" t="e">
        <f t="shared" si="3509"/>
        <v>#REF!</v>
      </c>
      <c r="M1036" s="67" t="e">
        <f t="shared" si="3509"/>
        <v>#REF!</v>
      </c>
      <c r="N1036" s="67" t="e">
        <f t="shared" si="3509"/>
        <v>#REF!</v>
      </c>
      <c r="O1036" s="67" t="e">
        <f t="shared" si="3509"/>
        <v>#REF!</v>
      </c>
      <c r="P1036" s="67" t="e">
        <f t="shared" si="3509"/>
        <v>#REF!</v>
      </c>
      <c r="Q1036" s="67" t="e">
        <f t="shared" si="3509"/>
        <v>#REF!</v>
      </c>
      <c r="R1036" s="67" t="e">
        <f t="shared" si="3509"/>
        <v>#REF!</v>
      </c>
      <c r="S1036" s="67" t="e">
        <f t="shared" si="3509"/>
        <v>#REF!</v>
      </c>
      <c r="T1036" s="67" t="e">
        <f t="shared" si="3509"/>
        <v>#REF!</v>
      </c>
      <c r="U1036" s="60"/>
      <c r="V1036" s="87" t="e">
        <f t="shared" si="3474"/>
        <v>#REF!</v>
      </c>
      <c r="W1036" s="62" t="e">
        <f>V1036/V1029</f>
        <v>#REF!</v>
      </c>
      <c r="X1036" s="60"/>
      <c r="Y1036" s="67" t="e">
        <f t="shared" ref="Y1036:AE1036" si="3510">((Y1029*$G1036*--(AND($BF1036=0,$BG1036=0))+$BF1036+Y1029*$BG1036)*--(Y$3&gt;=$BH1036))*(1+$BJ1036*--(Y$3&gt;=$BK1036))*--(IFERROR(MOD(MONTH(Y$3),$BI1036),0)=0)</f>
        <v>#REF!</v>
      </c>
      <c r="Z1036" s="67" t="e">
        <f t="shared" si="3510"/>
        <v>#REF!</v>
      </c>
      <c r="AA1036" s="67" t="e">
        <f t="shared" si="3510"/>
        <v>#REF!</v>
      </c>
      <c r="AB1036" s="67" t="e">
        <f t="shared" si="3510"/>
        <v>#REF!</v>
      </c>
      <c r="AC1036" s="67" t="e">
        <f t="shared" si="3510"/>
        <v>#REF!</v>
      </c>
      <c r="AD1036" s="67" t="e">
        <f t="shared" si="3510"/>
        <v>#REF!</v>
      </c>
      <c r="AE1036" s="67" t="e">
        <f t="shared" si="3510"/>
        <v>#REF!</v>
      </c>
      <c r="AF1036" s="67" t="e">
        <f>AF$48*(AF1029/AF$41)</f>
        <v>#REF!</v>
      </c>
      <c r="AG1036" s="67" t="e">
        <f>AG$48*(AG1029/AG$41)</f>
        <v>#REF!</v>
      </c>
      <c r="AH1036" s="67" t="e">
        <f>AH$48*(AH1029/AH$41)</f>
        <v>#REF!</v>
      </c>
      <c r="AI1036" s="67" t="e">
        <f>AI$48*(AI1029/AI$41)</f>
        <v>#REF!</v>
      </c>
      <c r="AJ1036" s="67" t="e">
        <f>AJ$48*(AJ1029/AJ$41)</f>
        <v>#REF!</v>
      </c>
      <c r="AK1036" s="60"/>
      <c r="AL1036" s="87" t="e">
        <f t="shared" si="3475"/>
        <v>#REF!</v>
      </c>
      <c r="AM1036" s="62" t="e">
        <f>AL1036/AL1029</f>
        <v>#REF!</v>
      </c>
      <c r="AN1036" s="60" t="e">
        <f>D1027&amp;D1036</f>
        <v>#REF!</v>
      </c>
      <c r="AO1036" s="67" t="e">
        <f t="shared" ref="AO1036:AZ1036" si="3511">AO$48*(AO1029/AO$41)</f>
        <v>#REF!</v>
      </c>
      <c r="AP1036" s="67" t="e">
        <f t="shared" si="3511"/>
        <v>#REF!</v>
      </c>
      <c r="AQ1036" s="67" t="e">
        <f t="shared" si="3511"/>
        <v>#REF!</v>
      </c>
      <c r="AR1036" s="67" t="e">
        <f t="shared" si="3511"/>
        <v>#REF!</v>
      </c>
      <c r="AS1036" s="67" t="e">
        <f t="shared" si="3511"/>
        <v>#REF!</v>
      </c>
      <c r="AT1036" s="67" t="e">
        <f t="shared" si="3511"/>
        <v>#REF!</v>
      </c>
      <c r="AU1036" s="67" t="e">
        <f t="shared" si="3511"/>
        <v>#REF!</v>
      </c>
      <c r="AV1036" s="67" t="e">
        <f t="shared" si="3511"/>
        <v>#REF!</v>
      </c>
      <c r="AW1036" s="67" t="e">
        <f t="shared" si="3511"/>
        <v>#REF!</v>
      </c>
      <c r="AX1036" s="67" t="e">
        <f t="shared" si="3511"/>
        <v>#REF!</v>
      </c>
      <c r="AY1036" s="67" t="e">
        <f t="shared" si="3511"/>
        <v>#REF!</v>
      </c>
      <c r="AZ1036" s="67" t="e">
        <f t="shared" si="3511"/>
        <v>#REF!</v>
      </c>
      <c r="BA1036" s="60"/>
      <c r="BB1036" s="87" t="e">
        <f t="shared" si="3476"/>
        <v>#REF!</v>
      </c>
      <c r="BC1036" s="62" t="e">
        <f>BB1036/BB1029</f>
        <v>#REF!</v>
      </c>
      <c r="BD1036" s="60"/>
      <c r="BE1036" s="67" t="str">
        <f t="shared" ref="BE1036:BG1039" si="3512">INDEX($BE$4:$BK$115,MATCH($D1036,$D$4:$D$115,0),MATCH(BE$475,$BE$4:$BK$4,0))</f>
        <v>Aumento de preços</v>
      </c>
      <c r="BF1036" s="119">
        <f t="shared" si="3512"/>
        <v>0</v>
      </c>
      <c r="BG1036" s="120">
        <f t="shared" si="3512"/>
        <v>0</v>
      </c>
      <c r="BH1036" s="121" t="e">
        <f>BH1029</f>
        <v>#REF!</v>
      </c>
      <c r="BI1036" s="120">
        <f t="shared" ref="BI1036:BK1039" si="3513">INDEX($BE$4:$BK$115,MATCH($D1036,$D$4:$D$115,0),MATCH(BI$475,$BE$4:$BK$4,0))</f>
        <v>0</v>
      </c>
      <c r="BJ1036" s="120">
        <f t="shared" si="3513"/>
        <v>0</v>
      </c>
      <c r="BK1036" s="121">
        <f t="shared" si="3513"/>
        <v>0</v>
      </c>
      <c r="BL1036" s="60"/>
      <c r="BM1036" s="67" t="e">
        <f t="shared" ref="BM1036:BX1036" si="3514">BM$48*(BM1029/BM$41)</f>
        <v>#REF!</v>
      </c>
      <c r="BN1036" s="67" t="e">
        <f t="shared" si="3514"/>
        <v>#REF!</v>
      </c>
      <c r="BO1036" s="67" t="e">
        <f t="shared" si="3514"/>
        <v>#REF!</v>
      </c>
      <c r="BP1036" s="67" t="e">
        <f t="shared" si="3514"/>
        <v>#REF!</v>
      </c>
      <c r="BQ1036" s="67" t="e">
        <f t="shared" si="3514"/>
        <v>#REF!</v>
      </c>
      <c r="BR1036" s="67" t="e">
        <f t="shared" si="3514"/>
        <v>#REF!</v>
      </c>
      <c r="BS1036" s="67" t="e">
        <f t="shared" si="3514"/>
        <v>#REF!</v>
      </c>
      <c r="BT1036" s="67" t="e">
        <f t="shared" si="3514"/>
        <v>#REF!</v>
      </c>
      <c r="BU1036" s="67" t="e">
        <f t="shared" si="3514"/>
        <v>#REF!</v>
      </c>
      <c r="BV1036" s="67" t="e">
        <f t="shared" si="3514"/>
        <v>#REF!</v>
      </c>
      <c r="BW1036" s="67" t="e">
        <f t="shared" si="3514"/>
        <v>#REF!</v>
      </c>
      <c r="BX1036" s="67" t="e">
        <f t="shared" si="3514"/>
        <v>#REF!</v>
      </c>
      <c r="BY1036" s="60"/>
      <c r="BZ1036" s="87" t="e">
        <f t="shared" si="3477"/>
        <v>#REF!</v>
      </c>
      <c r="CA1036" s="62" t="e">
        <f>BZ1036/BZ1029</f>
        <v>#REF!</v>
      </c>
      <c r="CB1036" s="60"/>
      <c r="CC1036" s="67" t="e">
        <f t="shared" ref="CC1036:CN1036" si="3515">CC$48*(CC1029/CC$41)</f>
        <v>#REF!</v>
      </c>
      <c r="CD1036" s="67" t="e">
        <f t="shared" si="3515"/>
        <v>#REF!</v>
      </c>
      <c r="CE1036" s="67" t="e">
        <f t="shared" si="3515"/>
        <v>#REF!</v>
      </c>
      <c r="CF1036" s="67" t="e">
        <f t="shared" si="3515"/>
        <v>#REF!</v>
      </c>
      <c r="CG1036" s="67" t="e">
        <f t="shared" si="3515"/>
        <v>#REF!</v>
      </c>
      <c r="CH1036" s="67" t="e">
        <f t="shared" si="3515"/>
        <v>#REF!</v>
      </c>
      <c r="CI1036" s="67" t="e">
        <f t="shared" si="3515"/>
        <v>#REF!</v>
      </c>
      <c r="CJ1036" s="67" t="e">
        <f t="shared" si="3515"/>
        <v>#REF!</v>
      </c>
      <c r="CK1036" s="67" t="e">
        <f t="shared" si="3515"/>
        <v>#REF!</v>
      </c>
      <c r="CL1036" s="67" t="e">
        <f t="shared" si="3515"/>
        <v>#REF!</v>
      </c>
      <c r="CM1036" s="67" t="e">
        <f t="shared" si="3515"/>
        <v>#REF!</v>
      </c>
      <c r="CN1036" s="67" t="e">
        <f t="shared" si="3515"/>
        <v>#REF!</v>
      </c>
      <c r="CO1036" s="60"/>
      <c r="CP1036" s="87" t="e">
        <f t="shared" si="3478"/>
        <v>#REF!</v>
      </c>
      <c r="CQ1036" s="62" t="e">
        <f>CP1036/CP1029</f>
        <v>#REF!</v>
      </c>
    </row>
    <row r="1037" spans="1:95" ht="10.5" customHeight="1" outlineLevel="1" x14ac:dyDescent="0.25">
      <c r="A1037" s="70" t="str">
        <f t="shared" si="3473"/>
        <v>DespesaBoniteca</v>
      </c>
      <c r="B1037" s="70" t="s">
        <v>53</v>
      </c>
      <c r="C1037" s="70" t="s">
        <v>60</v>
      </c>
      <c r="D1037" s="60" t="s">
        <v>60</v>
      </c>
      <c r="E1037" s="60" t="e">
        <f>D1027</f>
        <v>#REF!</v>
      </c>
      <c r="F1037" s="60"/>
      <c r="G1037" s="62">
        <v>-2.2838546188906531E-2</v>
      </c>
      <c r="H1037" s="60"/>
      <c r="I1037" s="67">
        <f>IFERROR(#REF!*I1029/I$41,0)</f>
        <v>0</v>
      </c>
      <c r="J1037" s="67">
        <f>IFERROR(#REF!*J1029/J$41,0)</f>
        <v>0</v>
      </c>
      <c r="K1037" s="67">
        <f>IFERROR(#REF!*K1029/K$41,0)</f>
        <v>0</v>
      </c>
      <c r="L1037" s="67">
        <f>IFERROR(#REF!*L1029/L$41,0)</f>
        <v>0</v>
      </c>
      <c r="M1037" s="67">
        <f>IFERROR(#REF!*M1029/M$41,0)</f>
        <v>0</v>
      </c>
      <c r="N1037" s="67">
        <f>IFERROR(#REF!*N1029/N$41,0)</f>
        <v>0</v>
      </c>
      <c r="O1037" s="67">
        <f>IFERROR(#REF!*O1029/O$41,0)</f>
        <v>0</v>
      </c>
      <c r="P1037" s="67">
        <f>IFERROR(#REF!*P1029/P$41,0)</f>
        <v>0</v>
      </c>
      <c r="Q1037" s="67">
        <f>IFERROR(#REF!*Q1029/Q$41,0)</f>
        <v>0</v>
      </c>
      <c r="R1037" s="67">
        <f>IFERROR(#REF!*R1029/R$41,0)</f>
        <v>0</v>
      </c>
      <c r="S1037" s="67">
        <f>IFERROR(#REF!*S1029/S$41,0)</f>
        <v>0</v>
      </c>
      <c r="T1037" s="67">
        <f>IFERROR(#REF!*T1029/T$41,0)</f>
        <v>0</v>
      </c>
      <c r="U1037" s="60"/>
      <c r="V1037" s="87">
        <f t="shared" si="3474"/>
        <v>0</v>
      </c>
      <c r="W1037" s="62" t="e">
        <f>V1037/V1029</f>
        <v>#REF!</v>
      </c>
      <c r="X1037" s="60"/>
      <c r="Y1037" s="67">
        <f>IFERROR(#REF!*Y1029/Y$41,0)</f>
        <v>0</v>
      </c>
      <c r="Z1037" s="67">
        <f>IFERROR(#REF!*Z1029/Z$41,0)</f>
        <v>0</v>
      </c>
      <c r="AA1037" s="67">
        <f>IFERROR(#REF!*AA1029/AA$41,0)</f>
        <v>0</v>
      </c>
      <c r="AB1037" s="67">
        <f>IFERROR(#REF!*AB1029/AB$41,0)</f>
        <v>0</v>
      </c>
      <c r="AC1037" s="67">
        <f>IFERROR(#REF!*AC1029/AC$41,0)</f>
        <v>0</v>
      </c>
      <c r="AD1037" s="67">
        <f>IFERROR(#REF!*AD1029/AD$41,0)</f>
        <v>0</v>
      </c>
      <c r="AE1037" s="67">
        <f>IFERROR(#REF!*AE1029/AE$41,0)</f>
        <v>0</v>
      </c>
      <c r="AF1037" s="67">
        <f>IFERROR(#REF!*AF1029/AF$41,0)</f>
        <v>0</v>
      </c>
      <c r="AG1037" s="67">
        <f>IFERROR(#REF!*AG1029/AG$41,0)</f>
        <v>0</v>
      </c>
      <c r="AH1037" s="67">
        <f>IFERROR(#REF!*AH1029/AH$41,0)</f>
        <v>0</v>
      </c>
      <c r="AI1037" s="67">
        <f>IFERROR(#REF!*AI1029/AI$41,0)</f>
        <v>0</v>
      </c>
      <c r="AJ1037" s="67">
        <f>IFERROR(#REF!*AJ1029/AJ$41,0)</f>
        <v>0</v>
      </c>
      <c r="AK1037" s="60"/>
      <c r="AL1037" s="87">
        <f t="shared" si="3475"/>
        <v>0</v>
      </c>
      <c r="AM1037" s="62" t="e">
        <f>AL1037/AL1029</f>
        <v>#REF!</v>
      </c>
      <c r="AN1037" s="60" t="e">
        <f>D1027&amp;D1037</f>
        <v>#REF!</v>
      </c>
      <c r="AO1037" s="67">
        <f>IFERROR(#REF!*AO1029/AO$41,0)</f>
        <v>0</v>
      </c>
      <c r="AP1037" s="67">
        <f>IFERROR(#REF!*AP1029/AP$41,0)</f>
        <v>0</v>
      </c>
      <c r="AQ1037" s="67">
        <f>IFERROR(#REF!*AQ1029/AQ$41,0)</f>
        <v>0</v>
      </c>
      <c r="AR1037" s="67">
        <f>IFERROR(#REF!*AR1029/AR$41,0)</f>
        <v>0</v>
      </c>
      <c r="AS1037" s="67">
        <f>IFERROR(#REF!*AS1029/AS$41,0)</f>
        <v>0</v>
      </c>
      <c r="AT1037" s="67">
        <f>IFERROR(#REF!*AT1029/AT$41,0)</f>
        <v>0</v>
      </c>
      <c r="AU1037" s="67">
        <f>IFERROR(#REF!*AU1029/AU$41,0)</f>
        <v>0</v>
      </c>
      <c r="AV1037" s="67">
        <f>IFERROR(#REF!*AV1029/AV$41,0)</f>
        <v>0</v>
      </c>
      <c r="AW1037" s="67">
        <f>IFERROR(#REF!*AW1029/AW$41,0)</f>
        <v>0</v>
      </c>
      <c r="AX1037" s="67">
        <f>IFERROR(#REF!*AX1029/AX$41,0)</f>
        <v>0</v>
      </c>
      <c r="AY1037" s="67">
        <f>IFERROR(#REF!*AY1029/AY$41,0)</f>
        <v>0</v>
      </c>
      <c r="AZ1037" s="67">
        <f>IFERROR(#REF!*AZ1029/AZ$41,0)</f>
        <v>0</v>
      </c>
      <c r="BA1037" s="60"/>
      <c r="BB1037" s="87">
        <f t="shared" si="3476"/>
        <v>0</v>
      </c>
      <c r="BC1037" s="62" t="e">
        <f>BB1037/BB1029</f>
        <v>#REF!</v>
      </c>
      <c r="BD1037" s="60"/>
      <c r="BE1037" s="67" t="e">
        <f t="shared" si="3512"/>
        <v>#N/A</v>
      </c>
      <c r="BF1037" s="119" t="e">
        <f t="shared" si="3512"/>
        <v>#N/A</v>
      </c>
      <c r="BG1037" s="120" t="e">
        <f t="shared" si="3512"/>
        <v>#N/A</v>
      </c>
      <c r="BH1037" s="121" t="e">
        <f>BH1029</f>
        <v>#REF!</v>
      </c>
      <c r="BI1037" s="120" t="e">
        <f t="shared" si="3513"/>
        <v>#N/A</v>
      </c>
      <c r="BJ1037" s="120" t="e">
        <f t="shared" si="3513"/>
        <v>#N/A</v>
      </c>
      <c r="BK1037" s="121" t="e">
        <f t="shared" si="3513"/>
        <v>#N/A</v>
      </c>
      <c r="BL1037" s="60"/>
      <c r="BM1037" s="67">
        <f>IFERROR(#REF!*BM1029/BM$41,0)</f>
        <v>0</v>
      </c>
      <c r="BN1037" s="67">
        <f>IFERROR(#REF!*BN1029/BN$41,0)</f>
        <v>0</v>
      </c>
      <c r="BO1037" s="67">
        <f>IFERROR(#REF!*BO1029/BO$41,0)</f>
        <v>0</v>
      </c>
      <c r="BP1037" s="67">
        <f>IFERROR(#REF!*BP1029/BP$41,0)</f>
        <v>0</v>
      </c>
      <c r="BQ1037" s="67">
        <f>IFERROR(#REF!*BQ1029/BQ$41,0)</f>
        <v>0</v>
      </c>
      <c r="BR1037" s="67">
        <f>IFERROR(#REF!*BR1029/BR$41,0)</f>
        <v>0</v>
      </c>
      <c r="BS1037" s="67">
        <f>IFERROR(#REF!*BS1029/BS$41,0)</f>
        <v>0</v>
      </c>
      <c r="BT1037" s="67">
        <f>IFERROR(#REF!*BT1029/BT$41,0)</f>
        <v>0</v>
      </c>
      <c r="BU1037" s="67">
        <f>IFERROR(#REF!*BU1029/BU$41,0)</f>
        <v>0</v>
      </c>
      <c r="BV1037" s="67">
        <f>IFERROR(#REF!*BV1029/BV$41,0)</f>
        <v>0</v>
      </c>
      <c r="BW1037" s="67">
        <f>IFERROR(#REF!*BW1029/BW$41,0)</f>
        <v>0</v>
      </c>
      <c r="BX1037" s="67">
        <f>IFERROR(#REF!*BX1029/BX$41,0)</f>
        <v>0</v>
      </c>
      <c r="BY1037" s="60"/>
      <c r="BZ1037" s="87">
        <f t="shared" si="3477"/>
        <v>0</v>
      </c>
      <c r="CA1037" s="62" t="e">
        <f>BZ1037/BZ1029</f>
        <v>#REF!</v>
      </c>
      <c r="CB1037" s="60"/>
      <c r="CC1037" s="67">
        <f>IFERROR(#REF!*CC1029/CC$41,0)</f>
        <v>0</v>
      </c>
      <c r="CD1037" s="67">
        <f>IFERROR(#REF!*CD1029/CD$41,0)</f>
        <v>0</v>
      </c>
      <c r="CE1037" s="67">
        <f>IFERROR(#REF!*CE1029/CE$41,0)</f>
        <v>0</v>
      </c>
      <c r="CF1037" s="67">
        <f>IFERROR(#REF!*CF1029/CF$41,0)</f>
        <v>0</v>
      </c>
      <c r="CG1037" s="67">
        <f>IFERROR(#REF!*CG1029/CG$41,0)</f>
        <v>0</v>
      </c>
      <c r="CH1037" s="67">
        <f>IFERROR(#REF!*CH1029/CH$41,0)</f>
        <v>0</v>
      </c>
      <c r="CI1037" s="67">
        <f>IFERROR(#REF!*CI1029/CI$41,0)</f>
        <v>0</v>
      </c>
      <c r="CJ1037" s="67">
        <f>IFERROR(#REF!*CJ1029/CJ$41,0)</f>
        <v>0</v>
      </c>
      <c r="CK1037" s="67">
        <f>IFERROR(#REF!*CK1029/CK$41,0)</f>
        <v>0</v>
      </c>
      <c r="CL1037" s="67">
        <f>IFERROR(#REF!*CL1029/CL$41,0)</f>
        <v>0</v>
      </c>
      <c r="CM1037" s="67">
        <f>IFERROR(#REF!*CM1029/CM$41,0)</f>
        <v>0</v>
      </c>
      <c r="CN1037" s="67">
        <f>IFERROR(#REF!*CN1029/CN$41,0)</f>
        <v>0</v>
      </c>
      <c r="CO1037" s="60"/>
      <c r="CP1037" s="87">
        <f t="shared" si="3478"/>
        <v>0</v>
      </c>
      <c r="CQ1037" s="62" t="e">
        <f>CP1037/CP1029</f>
        <v>#REF!</v>
      </c>
    </row>
    <row r="1038" spans="1:95" ht="10.5" customHeight="1" outlineLevel="1" x14ac:dyDescent="0.25">
      <c r="A1038" s="70" t="str">
        <f t="shared" si="3473"/>
        <v>DespesaFrete sobre Compras</v>
      </c>
      <c r="B1038" s="70" t="s">
        <v>53</v>
      </c>
      <c r="C1038" s="70" t="s">
        <v>80</v>
      </c>
      <c r="D1038" s="60" t="s">
        <v>61</v>
      </c>
      <c r="E1038" s="60" t="e">
        <f>D1027</f>
        <v>#REF!</v>
      </c>
      <c r="F1038" s="60"/>
      <c r="G1038" s="62">
        <v>-2.2838546188906531E-2</v>
      </c>
      <c r="H1038" s="60"/>
      <c r="I1038" s="67" t="e">
        <f t="shared" ref="I1038:T1038" si="3516">((I1028*$G1038*--(AND($BF1038=0,$BG1038=0))+$BF1038+I1028*$BG1038)*--(I$3&gt;=$BH1038))*(1+$BJ1038*--(I$3&gt;=$BK1038))*--(IFERROR(MOD(MONTH(I$3),$BI1038),0)=0)</f>
        <v>#REF!</v>
      </c>
      <c r="J1038" s="67" t="e">
        <f t="shared" si="3516"/>
        <v>#REF!</v>
      </c>
      <c r="K1038" s="67" t="e">
        <f t="shared" si="3516"/>
        <v>#REF!</v>
      </c>
      <c r="L1038" s="67" t="e">
        <f t="shared" si="3516"/>
        <v>#REF!</v>
      </c>
      <c r="M1038" s="67" t="e">
        <f t="shared" si="3516"/>
        <v>#REF!</v>
      </c>
      <c r="N1038" s="67" t="e">
        <f t="shared" si="3516"/>
        <v>#REF!</v>
      </c>
      <c r="O1038" s="67" t="e">
        <f t="shared" si="3516"/>
        <v>#REF!</v>
      </c>
      <c r="P1038" s="67" t="e">
        <f t="shared" si="3516"/>
        <v>#REF!</v>
      </c>
      <c r="Q1038" s="67" t="e">
        <f t="shared" si="3516"/>
        <v>#REF!</v>
      </c>
      <c r="R1038" s="67" t="e">
        <f t="shared" si="3516"/>
        <v>#REF!</v>
      </c>
      <c r="S1038" s="67" t="e">
        <f t="shared" si="3516"/>
        <v>#REF!</v>
      </c>
      <c r="T1038" s="67" t="e">
        <f t="shared" si="3516"/>
        <v>#REF!</v>
      </c>
      <c r="U1038" s="60"/>
      <c r="V1038" s="87" t="e">
        <f t="shared" si="3474"/>
        <v>#REF!</v>
      </c>
      <c r="W1038" s="62" t="e">
        <f>V1038/V1029</f>
        <v>#REF!</v>
      </c>
      <c r="X1038" s="60"/>
      <c r="Y1038" s="67" t="e">
        <f t="shared" ref="Y1038:AJ1038" si="3517">((Y1028*$G1038*--(AND($BF1038=0,$BG1038=0))+$BF1038+Y1028*$BG1038)*--(Y$3&gt;=$BH1038))*(1+$BJ1038*--(Y$3&gt;=$BK1038))*--(IFERROR(MOD(MONTH(Y$3),$BI1038),0)=0)</f>
        <v>#REF!</v>
      </c>
      <c r="Z1038" s="67" t="e">
        <f t="shared" si="3517"/>
        <v>#REF!</v>
      </c>
      <c r="AA1038" s="67" t="e">
        <f t="shared" si="3517"/>
        <v>#REF!</v>
      </c>
      <c r="AB1038" s="67" t="e">
        <f t="shared" si="3517"/>
        <v>#REF!</v>
      </c>
      <c r="AC1038" s="67" t="e">
        <f t="shared" si="3517"/>
        <v>#REF!</v>
      </c>
      <c r="AD1038" s="67" t="e">
        <f t="shared" si="3517"/>
        <v>#REF!</v>
      </c>
      <c r="AE1038" s="67" t="e">
        <f t="shared" si="3517"/>
        <v>#REF!</v>
      </c>
      <c r="AF1038" s="67" t="e">
        <f t="shared" si="3517"/>
        <v>#REF!</v>
      </c>
      <c r="AG1038" s="67" t="e">
        <f t="shared" si="3517"/>
        <v>#REF!</v>
      </c>
      <c r="AH1038" s="67" t="e">
        <f t="shared" si="3517"/>
        <v>#REF!</v>
      </c>
      <c r="AI1038" s="67" t="e">
        <f t="shared" si="3517"/>
        <v>#REF!</v>
      </c>
      <c r="AJ1038" s="67" t="e">
        <f t="shared" si="3517"/>
        <v>#REF!</v>
      </c>
      <c r="AK1038" s="60"/>
      <c r="AL1038" s="87" t="e">
        <f t="shared" si="3475"/>
        <v>#REF!</v>
      </c>
      <c r="AM1038" s="62" t="e">
        <f>AL1038/AL1029</f>
        <v>#REF!</v>
      </c>
      <c r="AN1038" s="60" t="e">
        <f>D1027&amp;D1038</f>
        <v>#REF!</v>
      </c>
      <c r="AO1038" s="67" t="e">
        <f t="shared" ref="AO1038:AZ1038" si="3518">((AO1028*$G1038*--(AND($BF1038=0,$BG1038=0))+$BF1038+AO1028*$BG1038)*--(AO$3&gt;=$BH1038))*(1+$BJ1038*--(AO$3&gt;=$BK1038))*--(IFERROR(MOD(MONTH(AO$3),$BI1038),0)=0)</f>
        <v>#REF!</v>
      </c>
      <c r="AP1038" s="67" t="e">
        <f t="shared" si="3518"/>
        <v>#REF!</v>
      </c>
      <c r="AQ1038" s="67" t="e">
        <f t="shared" si="3518"/>
        <v>#REF!</v>
      </c>
      <c r="AR1038" s="67" t="e">
        <f t="shared" si="3518"/>
        <v>#REF!</v>
      </c>
      <c r="AS1038" s="67" t="e">
        <f t="shared" si="3518"/>
        <v>#REF!</v>
      </c>
      <c r="AT1038" s="67" t="e">
        <f t="shared" si="3518"/>
        <v>#REF!</v>
      </c>
      <c r="AU1038" s="67" t="e">
        <f t="shared" si="3518"/>
        <v>#REF!</v>
      </c>
      <c r="AV1038" s="67" t="e">
        <f t="shared" si="3518"/>
        <v>#REF!</v>
      </c>
      <c r="AW1038" s="67" t="e">
        <f t="shared" si="3518"/>
        <v>#REF!</v>
      </c>
      <c r="AX1038" s="67" t="e">
        <f t="shared" si="3518"/>
        <v>#REF!</v>
      </c>
      <c r="AY1038" s="67" t="e">
        <f t="shared" si="3518"/>
        <v>#REF!</v>
      </c>
      <c r="AZ1038" s="67" t="e">
        <f t="shared" si="3518"/>
        <v>#REF!</v>
      </c>
      <c r="BA1038" s="60"/>
      <c r="BB1038" s="87" t="e">
        <f t="shared" si="3476"/>
        <v>#REF!</v>
      </c>
      <c r="BC1038" s="62" t="e">
        <f>BB1038/BB1029</f>
        <v>#REF!</v>
      </c>
      <c r="BD1038" s="60"/>
      <c r="BE1038" s="67" t="str">
        <f t="shared" si="3512"/>
        <v>Tabela Jamef</v>
      </c>
      <c r="BF1038" s="119">
        <f t="shared" si="3512"/>
        <v>-691.19999999999993</v>
      </c>
      <c r="BG1038" s="120">
        <f t="shared" si="3512"/>
        <v>0</v>
      </c>
      <c r="BH1038" s="121" t="e">
        <f>BH1029</f>
        <v>#REF!</v>
      </c>
      <c r="BI1038" s="120">
        <f t="shared" si="3513"/>
        <v>0</v>
      </c>
      <c r="BJ1038" s="120">
        <f t="shared" si="3513"/>
        <v>0</v>
      </c>
      <c r="BK1038" s="121">
        <f t="shared" si="3513"/>
        <v>0</v>
      </c>
      <c r="BL1038" s="60"/>
      <c r="BM1038" s="67" t="e">
        <f t="shared" ref="BM1038:BX1038" si="3519">((BM1028*$G1038*--(AND($BF1038=0,$BG1038=0))+$BF1038+BM1028*$BG1038)*--(BM$3&gt;=$BH1038))*(1+$BJ1038*--(BM$3&gt;=$BK1038))*--(IFERROR(MOD(MONTH(BM$3),$BI1038),0)=0)</f>
        <v>#REF!</v>
      </c>
      <c r="BN1038" s="67" t="e">
        <f t="shared" si="3519"/>
        <v>#REF!</v>
      </c>
      <c r="BO1038" s="67" t="e">
        <f t="shared" si="3519"/>
        <v>#REF!</v>
      </c>
      <c r="BP1038" s="67" t="e">
        <f t="shared" si="3519"/>
        <v>#REF!</v>
      </c>
      <c r="BQ1038" s="67" t="e">
        <f t="shared" si="3519"/>
        <v>#REF!</v>
      </c>
      <c r="BR1038" s="67" t="e">
        <f t="shared" si="3519"/>
        <v>#REF!</v>
      </c>
      <c r="BS1038" s="67" t="e">
        <f t="shared" si="3519"/>
        <v>#REF!</v>
      </c>
      <c r="BT1038" s="67" t="e">
        <f t="shared" si="3519"/>
        <v>#REF!</v>
      </c>
      <c r="BU1038" s="67" t="e">
        <f t="shared" si="3519"/>
        <v>#REF!</v>
      </c>
      <c r="BV1038" s="67" t="e">
        <f t="shared" si="3519"/>
        <v>#REF!</v>
      </c>
      <c r="BW1038" s="67" t="e">
        <f t="shared" si="3519"/>
        <v>#REF!</v>
      </c>
      <c r="BX1038" s="67" t="e">
        <f t="shared" si="3519"/>
        <v>#REF!</v>
      </c>
      <c r="BY1038" s="60"/>
      <c r="BZ1038" s="87" t="e">
        <f t="shared" si="3477"/>
        <v>#REF!</v>
      </c>
      <c r="CA1038" s="62" t="e">
        <f>BZ1038/BZ1029</f>
        <v>#REF!</v>
      </c>
      <c r="CB1038" s="60"/>
      <c r="CC1038" s="67" t="e">
        <f t="shared" ref="CC1038:CN1038" si="3520">((CC1028*$G1038*--(AND($BF1038=0,$BG1038=0))+$BF1038+CC1028*$BG1038)*--(CC$3&gt;=$BH1038))*(1+$BJ1038*--(CC$3&gt;=$BK1038))*--(IFERROR(MOD(MONTH(CC$3),$BI1038),0)=0)</f>
        <v>#REF!</v>
      </c>
      <c r="CD1038" s="67" t="e">
        <f t="shared" si="3520"/>
        <v>#REF!</v>
      </c>
      <c r="CE1038" s="67" t="e">
        <f t="shared" si="3520"/>
        <v>#REF!</v>
      </c>
      <c r="CF1038" s="67" t="e">
        <f t="shared" si="3520"/>
        <v>#REF!</v>
      </c>
      <c r="CG1038" s="67" t="e">
        <f t="shared" si="3520"/>
        <v>#REF!</v>
      </c>
      <c r="CH1038" s="67" t="e">
        <f t="shared" si="3520"/>
        <v>#REF!</v>
      </c>
      <c r="CI1038" s="67" t="e">
        <f t="shared" si="3520"/>
        <v>#REF!</v>
      </c>
      <c r="CJ1038" s="67" t="e">
        <f t="shared" si="3520"/>
        <v>#REF!</v>
      </c>
      <c r="CK1038" s="67" t="e">
        <f t="shared" si="3520"/>
        <v>#REF!</v>
      </c>
      <c r="CL1038" s="67" t="e">
        <f t="shared" si="3520"/>
        <v>#REF!</v>
      </c>
      <c r="CM1038" s="67" t="e">
        <f t="shared" si="3520"/>
        <v>#REF!</v>
      </c>
      <c r="CN1038" s="67" t="e">
        <f t="shared" si="3520"/>
        <v>#REF!</v>
      </c>
      <c r="CO1038" s="60"/>
      <c r="CP1038" s="87" t="e">
        <f t="shared" si="3478"/>
        <v>#REF!</v>
      </c>
      <c r="CQ1038" s="62" t="e">
        <f>CP1038/CP1029</f>
        <v>#REF!</v>
      </c>
    </row>
    <row r="1039" spans="1:95" ht="10.5" customHeight="1" outlineLevel="1" x14ac:dyDescent="0.25">
      <c r="A1039" s="70" t="str">
        <f t="shared" si="3473"/>
        <v>DespesaEmbalagem</v>
      </c>
      <c r="B1039" s="70" t="s">
        <v>53</v>
      </c>
      <c r="C1039" s="70" t="s">
        <v>80</v>
      </c>
      <c r="D1039" s="60" t="s">
        <v>62</v>
      </c>
      <c r="E1039" s="60" t="e">
        <f>D1027</f>
        <v>#REF!</v>
      </c>
      <c r="F1039" s="60"/>
      <c r="G1039" s="62">
        <v>-2.2838546188906531E-2</v>
      </c>
      <c r="H1039" s="60"/>
      <c r="I1039" s="67" t="e">
        <f t="shared" ref="I1039:T1039" si="3521">((I1029*$G1039*--(AND($BF1039=0,$BG1039=0))+$BF1039+I1029*$BG1039)*--(I$3&gt;=$BH1039))*(1+$BJ1039*--(I$3&gt;=$BK1039))*--(IFERROR(MOD(MONTH(I$3),$BI1039),0)=0)</f>
        <v>#REF!</v>
      </c>
      <c r="J1039" s="67" t="e">
        <f t="shared" si="3521"/>
        <v>#REF!</v>
      </c>
      <c r="K1039" s="67" t="e">
        <f t="shared" si="3521"/>
        <v>#REF!</v>
      </c>
      <c r="L1039" s="67" t="e">
        <f t="shared" si="3521"/>
        <v>#REF!</v>
      </c>
      <c r="M1039" s="67" t="e">
        <f t="shared" si="3521"/>
        <v>#REF!</v>
      </c>
      <c r="N1039" s="67" t="e">
        <f t="shared" si="3521"/>
        <v>#REF!</v>
      </c>
      <c r="O1039" s="67" t="e">
        <f t="shared" si="3521"/>
        <v>#REF!</v>
      </c>
      <c r="P1039" s="67" t="e">
        <f t="shared" si="3521"/>
        <v>#REF!</v>
      </c>
      <c r="Q1039" s="67" t="e">
        <f t="shared" si="3521"/>
        <v>#REF!</v>
      </c>
      <c r="R1039" s="67" t="e">
        <f t="shared" si="3521"/>
        <v>#REF!</v>
      </c>
      <c r="S1039" s="67" t="e">
        <f t="shared" si="3521"/>
        <v>#REF!</v>
      </c>
      <c r="T1039" s="67" t="e">
        <f t="shared" si="3521"/>
        <v>#REF!</v>
      </c>
      <c r="U1039" s="60"/>
      <c r="V1039" s="87" t="e">
        <f t="shared" si="3474"/>
        <v>#REF!</v>
      </c>
      <c r="W1039" s="62" t="e">
        <f>V1039/V1029</f>
        <v>#REF!</v>
      </c>
      <c r="X1039" s="60"/>
      <c r="Y1039" s="67" t="e">
        <f t="shared" ref="Y1039:AF1039" si="3522">((Y1029*$G1039*--(AND($BF1039=0,$BG1039=0))+$BF1039+Y1029*$BG1039)*--(Y$3&gt;=$BH1039))*(1+$BJ1039*--(Y$3&gt;=$BK1039))*--(IFERROR(MOD(MONTH(Y$3),$BI1039),0)=0)</f>
        <v>#REF!</v>
      </c>
      <c r="Z1039" s="67" t="e">
        <f t="shared" si="3522"/>
        <v>#REF!</v>
      </c>
      <c r="AA1039" s="67" t="e">
        <f t="shared" si="3522"/>
        <v>#REF!</v>
      </c>
      <c r="AB1039" s="67" t="e">
        <f t="shared" si="3522"/>
        <v>#REF!</v>
      </c>
      <c r="AC1039" s="67" t="e">
        <f t="shared" si="3522"/>
        <v>#REF!</v>
      </c>
      <c r="AD1039" s="67" t="e">
        <f t="shared" si="3522"/>
        <v>#REF!</v>
      </c>
      <c r="AE1039" s="67" t="e">
        <f t="shared" si="3522"/>
        <v>#REF!</v>
      </c>
      <c r="AF1039" s="67" t="e">
        <f t="shared" si="3522"/>
        <v>#REF!</v>
      </c>
      <c r="AG1039" s="67" t="e">
        <f>((AG1029*$G1039*--(AND($BF1039=0,$BG1039=0))+$BF1039+AG1029*$BG1039)*--(AG$3&gt;=$BH1039))*(1+$BJ1039*--(AG$3&gt;=$BK1039))*--(IFERROR(MOD(MONTH(AG$3),$BI1039),0)=0)*(AG1029/AG$156)</f>
        <v>#REF!</v>
      </c>
      <c r="AH1039" s="67" t="e">
        <f>((AH1029*$G1039*--(AND($BF1039=0,$BG1039=0))+$BF1039+AH1029*$BG1039)*--(AH$3&gt;=$BH1039))*(1+$BJ1039*--(AH$3&gt;=$BK1039))*--(IFERROR(MOD(MONTH(AH$3),$BI1039),0)=0)*(AH1029/AH$156)</f>
        <v>#REF!</v>
      </c>
      <c r="AI1039" s="67" t="e">
        <f>((AI1029*$G1039*--(AND($BF1039=0,$BG1039=0))+$BF1039+AI1029*$BG1039)*--(AI$3&gt;=$BH1039))*(1+$BJ1039*--(AI$3&gt;=$BK1039))*--(IFERROR(MOD(MONTH(AI$3),$BI1039),0)=0)*(AI1029/AI$156)</f>
        <v>#REF!</v>
      </c>
      <c r="AJ1039" s="67" t="e">
        <f>((AJ1029*$G1039*--(AND($BF1039=0,$BG1039=0))+$BF1039+AJ1029*$BG1039)*--(AJ$3&gt;=$BH1039))*(1+$BJ1039*--(AJ$3&gt;=$BK1039))*--(IFERROR(MOD(MONTH(AJ$3),$BI1039),0)=0)*(AJ1029/AJ$156)</f>
        <v>#REF!</v>
      </c>
      <c r="AK1039" s="60"/>
      <c r="AL1039" s="87" t="e">
        <f t="shared" si="3475"/>
        <v>#REF!</v>
      </c>
      <c r="AM1039" s="62" t="e">
        <f>AL1039/AL1029</f>
        <v>#REF!</v>
      </c>
      <c r="AN1039" s="60" t="e">
        <f>D1027&amp;D1039</f>
        <v>#REF!</v>
      </c>
      <c r="AO1039" s="67" t="e">
        <f t="shared" ref="AO1039:AZ1039" si="3523">((AO1029*$G1039*--(AND($BF1039=0,$BG1039=0))+$BF1039+AO1029*$BG1039)*--(AO$3&gt;=$BH1039))*(1+$BJ1039*--(AO$3&gt;=$BK1039))*--(IFERROR(MOD(MONTH(AO$3),$BI1039),0)=0)*(AO1029/AO$156)</f>
        <v>#REF!</v>
      </c>
      <c r="AP1039" s="67" t="e">
        <f t="shared" si="3523"/>
        <v>#REF!</v>
      </c>
      <c r="AQ1039" s="67" t="e">
        <f t="shared" si="3523"/>
        <v>#REF!</v>
      </c>
      <c r="AR1039" s="67" t="e">
        <f t="shared" si="3523"/>
        <v>#REF!</v>
      </c>
      <c r="AS1039" s="67" t="e">
        <f t="shared" si="3523"/>
        <v>#REF!</v>
      </c>
      <c r="AT1039" s="67" t="e">
        <f t="shared" si="3523"/>
        <v>#REF!</v>
      </c>
      <c r="AU1039" s="67" t="e">
        <f t="shared" si="3523"/>
        <v>#REF!</v>
      </c>
      <c r="AV1039" s="67" t="e">
        <f t="shared" si="3523"/>
        <v>#REF!</v>
      </c>
      <c r="AW1039" s="67" t="e">
        <f t="shared" si="3523"/>
        <v>#REF!</v>
      </c>
      <c r="AX1039" s="67" t="e">
        <f t="shared" si="3523"/>
        <v>#REF!</v>
      </c>
      <c r="AY1039" s="67" t="e">
        <f t="shared" si="3523"/>
        <v>#REF!</v>
      </c>
      <c r="AZ1039" s="67" t="e">
        <f t="shared" si="3523"/>
        <v>#REF!</v>
      </c>
      <c r="BA1039" s="60"/>
      <c r="BB1039" s="87" t="e">
        <f t="shared" si="3476"/>
        <v>#REF!</v>
      </c>
      <c r="BC1039" s="62" t="e">
        <f>BB1039/BB1029</f>
        <v>#REF!</v>
      </c>
      <c r="BD1039" s="60"/>
      <c r="BE1039" s="67" t="str">
        <f t="shared" si="3512"/>
        <v>Novas embalagens</v>
      </c>
      <c r="BF1039" s="119">
        <f t="shared" si="3512"/>
        <v>-6.78</v>
      </c>
      <c r="BG1039" s="120">
        <f t="shared" si="3512"/>
        <v>0</v>
      </c>
      <c r="BH1039" s="121" t="e">
        <f>BH1029</f>
        <v>#REF!</v>
      </c>
      <c r="BI1039" s="120">
        <f t="shared" si="3513"/>
        <v>0</v>
      </c>
      <c r="BJ1039" s="120">
        <f t="shared" si="3513"/>
        <v>-0.3</v>
      </c>
      <c r="BK1039" s="121">
        <f t="shared" si="3513"/>
        <v>45901</v>
      </c>
      <c r="BL1039" s="60"/>
      <c r="BM1039" s="67" t="e">
        <f t="shared" ref="BM1039:BX1039" si="3524">((BM1029*$G1039*--(AND($BF1039=0,$BG1039=0))+$BF1039+BM1029*$BG1039)*--(BM$3&gt;=$BH1039))*(1+$BJ1039*--(BM$3&gt;=$BK1039))*--(IFERROR(MOD(MONTH(BM$3),$BI1039),0)=0)*(BM1029/BM$156)</f>
        <v>#REF!</v>
      </c>
      <c r="BN1039" s="67" t="e">
        <f t="shared" si="3524"/>
        <v>#REF!</v>
      </c>
      <c r="BO1039" s="67" t="e">
        <f t="shared" si="3524"/>
        <v>#REF!</v>
      </c>
      <c r="BP1039" s="67" t="e">
        <f t="shared" si="3524"/>
        <v>#REF!</v>
      </c>
      <c r="BQ1039" s="67" t="e">
        <f t="shared" si="3524"/>
        <v>#REF!</v>
      </c>
      <c r="BR1039" s="67" t="e">
        <f t="shared" si="3524"/>
        <v>#REF!</v>
      </c>
      <c r="BS1039" s="67" t="e">
        <f t="shared" si="3524"/>
        <v>#REF!</v>
      </c>
      <c r="BT1039" s="67" t="e">
        <f t="shared" si="3524"/>
        <v>#REF!</v>
      </c>
      <c r="BU1039" s="67" t="e">
        <f t="shared" si="3524"/>
        <v>#REF!</v>
      </c>
      <c r="BV1039" s="67" t="e">
        <f t="shared" si="3524"/>
        <v>#REF!</v>
      </c>
      <c r="BW1039" s="67" t="e">
        <f t="shared" si="3524"/>
        <v>#REF!</v>
      </c>
      <c r="BX1039" s="67" t="e">
        <f t="shared" si="3524"/>
        <v>#REF!</v>
      </c>
      <c r="BY1039" s="60"/>
      <c r="BZ1039" s="87" t="e">
        <f t="shared" si="3477"/>
        <v>#REF!</v>
      </c>
      <c r="CA1039" s="62" t="e">
        <f>BZ1039/BZ1029</f>
        <v>#REF!</v>
      </c>
      <c r="CB1039" s="60"/>
      <c r="CC1039" s="67" t="e">
        <f t="shared" ref="CC1039:CN1039" si="3525">((CC1029*$G1039*--(AND($BF1039=0,$BG1039=0))+$BF1039+CC1029*$BG1039)*--(CC$3&gt;=$BH1039))*(1+$BJ1039*--(CC$3&gt;=$BK1039))*--(IFERROR(MOD(MONTH(CC$3),$BI1039),0)=0)*(CC1029/CC$156)</f>
        <v>#REF!</v>
      </c>
      <c r="CD1039" s="67" t="e">
        <f t="shared" si="3525"/>
        <v>#REF!</v>
      </c>
      <c r="CE1039" s="67" t="e">
        <f t="shared" si="3525"/>
        <v>#REF!</v>
      </c>
      <c r="CF1039" s="67" t="e">
        <f t="shared" si="3525"/>
        <v>#REF!</v>
      </c>
      <c r="CG1039" s="67" t="e">
        <f t="shared" si="3525"/>
        <v>#REF!</v>
      </c>
      <c r="CH1039" s="67" t="e">
        <f t="shared" si="3525"/>
        <v>#REF!</v>
      </c>
      <c r="CI1039" s="67" t="e">
        <f t="shared" si="3525"/>
        <v>#REF!</v>
      </c>
      <c r="CJ1039" s="67" t="e">
        <f t="shared" si="3525"/>
        <v>#REF!</v>
      </c>
      <c r="CK1039" s="67" t="e">
        <f t="shared" si="3525"/>
        <v>#REF!</v>
      </c>
      <c r="CL1039" s="67" t="e">
        <f t="shared" si="3525"/>
        <v>#REF!</v>
      </c>
      <c r="CM1039" s="67" t="e">
        <f t="shared" si="3525"/>
        <v>#REF!</v>
      </c>
      <c r="CN1039" s="67" t="e">
        <f t="shared" si="3525"/>
        <v>#REF!</v>
      </c>
      <c r="CO1039" s="60"/>
      <c r="CP1039" s="87" t="e">
        <f t="shared" si="3478"/>
        <v>#REF!</v>
      </c>
      <c r="CQ1039" s="62" t="e">
        <f>CP1039/CP1029</f>
        <v>#REF!</v>
      </c>
    </row>
    <row r="1040" spans="1:95" ht="10.5" customHeight="1" x14ac:dyDescent="0.25">
      <c r="A1040" s="70" t="str">
        <f t="shared" si="3473"/>
        <v>DespesaMargem bruta</v>
      </c>
      <c r="B1040" s="70" t="s">
        <v>53</v>
      </c>
      <c r="C1040" s="70"/>
      <c r="D1040" s="3" t="s">
        <v>63</v>
      </c>
      <c r="E1040" s="3" t="e">
        <f>D1027</f>
        <v>#REF!</v>
      </c>
      <c r="F1040" s="60"/>
      <c r="G1040" s="6">
        <v>0.78357271006486728</v>
      </c>
      <c r="H1040" s="60"/>
      <c r="I1040" s="4" t="e">
        <f t="shared" ref="I1040:T1040" si="3526">I1034+I1035</f>
        <v>#REF!</v>
      </c>
      <c r="J1040" s="4" t="e">
        <f t="shared" si="3526"/>
        <v>#REF!</v>
      </c>
      <c r="K1040" s="4" t="e">
        <f t="shared" si="3526"/>
        <v>#REF!</v>
      </c>
      <c r="L1040" s="4" t="e">
        <f t="shared" si="3526"/>
        <v>#REF!</v>
      </c>
      <c r="M1040" s="4" t="e">
        <f t="shared" si="3526"/>
        <v>#REF!</v>
      </c>
      <c r="N1040" s="4" t="e">
        <f t="shared" si="3526"/>
        <v>#REF!</v>
      </c>
      <c r="O1040" s="4" t="e">
        <f t="shared" si="3526"/>
        <v>#REF!</v>
      </c>
      <c r="P1040" s="4" t="e">
        <f t="shared" si="3526"/>
        <v>#REF!</v>
      </c>
      <c r="Q1040" s="4" t="e">
        <f t="shared" si="3526"/>
        <v>#REF!</v>
      </c>
      <c r="R1040" s="4" t="e">
        <f t="shared" si="3526"/>
        <v>#REF!</v>
      </c>
      <c r="S1040" s="4" t="e">
        <f t="shared" si="3526"/>
        <v>#REF!</v>
      </c>
      <c r="T1040" s="4" t="e">
        <f t="shared" si="3526"/>
        <v>#REF!</v>
      </c>
      <c r="U1040" s="60"/>
      <c r="V1040" s="4" t="e">
        <f t="shared" si="3474"/>
        <v>#REF!</v>
      </c>
      <c r="W1040" s="6" t="e">
        <f>V1040/V1029</f>
        <v>#REF!</v>
      </c>
      <c r="X1040" s="60"/>
      <c r="Y1040" s="4" t="e">
        <f t="shared" ref="Y1040:AJ1040" si="3527">Y1034+Y1035</f>
        <v>#REF!</v>
      </c>
      <c r="Z1040" s="4" t="e">
        <f t="shared" si="3527"/>
        <v>#REF!</v>
      </c>
      <c r="AA1040" s="4" t="e">
        <f t="shared" si="3527"/>
        <v>#REF!</v>
      </c>
      <c r="AB1040" s="4" t="e">
        <f t="shared" si="3527"/>
        <v>#REF!</v>
      </c>
      <c r="AC1040" s="4" t="e">
        <f t="shared" si="3527"/>
        <v>#REF!</v>
      </c>
      <c r="AD1040" s="4" t="e">
        <f t="shared" si="3527"/>
        <v>#REF!</v>
      </c>
      <c r="AE1040" s="4" t="e">
        <f t="shared" si="3527"/>
        <v>#REF!</v>
      </c>
      <c r="AF1040" s="4" t="e">
        <f t="shared" si="3527"/>
        <v>#REF!</v>
      </c>
      <c r="AG1040" s="4" t="e">
        <f t="shared" si="3527"/>
        <v>#REF!</v>
      </c>
      <c r="AH1040" s="4" t="e">
        <f t="shared" si="3527"/>
        <v>#REF!</v>
      </c>
      <c r="AI1040" s="4" t="e">
        <f t="shared" si="3527"/>
        <v>#REF!</v>
      </c>
      <c r="AJ1040" s="4" t="e">
        <f t="shared" si="3527"/>
        <v>#REF!</v>
      </c>
      <c r="AK1040" s="60"/>
      <c r="AL1040" s="4" t="e">
        <f t="shared" si="3475"/>
        <v>#REF!</v>
      </c>
      <c r="AM1040" s="6" t="e">
        <f>AL1040/AL1029</f>
        <v>#REF!</v>
      </c>
      <c r="AN1040" s="60" t="e">
        <f>D1027&amp;D1040</f>
        <v>#REF!</v>
      </c>
      <c r="AO1040" s="4" t="e">
        <f t="shared" ref="AO1040:AZ1040" si="3528">AO1034+AO1035</f>
        <v>#REF!</v>
      </c>
      <c r="AP1040" s="4" t="e">
        <f t="shared" si="3528"/>
        <v>#REF!</v>
      </c>
      <c r="AQ1040" s="4" t="e">
        <f t="shared" si="3528"/>
        <v>#REF!</v>
      </c>
      <c r="AR1040" s="4" t="e">
        <f t="shared" si="3528"/>
        <v>#REF!</v>
      </c>
      <c r="AS1040" s="4" t="e">
        <f t="shared" si="3528"/>
        <v>#REF!</v>
      </c>
      <c r="AT1040" s="4" t="e">
        <f t="shared" si="3528"/>
        <v>#REF!</v>
      </c>
      <c r="AU1040" s="4" t="e">
        <f t="shared" si="3528"/>
        <v>#REF!</v>
      </c>
      <c r="AV1040" s="4" t="e">
        <f t="shared" si="3528"/>
        <v>#REF!</v>
      </c>
      <c r="AW1040" s="4" t="e">
        <f t="shared" si="3528"/>
        <v>#REF!</v>
      </c>
      <c r="AX1040" s="4" t="e">
        <f t="shared" si="3528"/>
        <v>#REF!</v>
      </c>
      <c r="AY1040" s="4" t="e">
        <f t="shared" si="3528"/>
        <v>#REF!</v>
      </c>
      <c r="AZ1040" s="4" t="e">
        <f t="shared" si="3528"/>
        <v>#REF!</v>
      </c>
      <c r="BA1040" s="60"/>
      <c r="BB1040" s="4" t="e">
        <f t="shared" si="3476"/>
        <v>#REF!</v>
      </c>
      <c r="BC1040" s="6" t="e">
        <f>BB1040/BB1029</f>
        <v>#REF!</v>
      </c>
      <c r="BD1040" s="60"/>
      <c r="BE1040" s="4"/>
      <c r="BF1040" s="102"/>
      <c r="BG1040" s="102"/>
      <c r="BH1040" s="103"/>
      <c r="BI1040" s="104"/>
      <c r="BJ1040" s="63"/>
      <c r="BK1040" s="103"/>
      <c r="BL1040" s="60"/>
      <c r="BM1040" s="4" t="e">
        <f t="shared" ref="BM1040:BX1040" si="3529">BM1034+BM1035</f>
        <v>#REF!</v>
      </c>
      <c r="BN1040" s="4" t="e">
        <f t="shared" si="3529"/>
        <v>#REF!</v>
      </c>
      <c r="BO1040" s="4" t="e">
        <f t="shared" si="3529"/>
        <v>#REF!</v>
      </c>
      <c r="BP1040" s="4" t="e">
        <f t="shared" si="3529"/>
        <v>#REF!</v>
      </c>
      <c r="BQ1040" s="4" t="e">
        <f t="shared" si="3529"/>
        <v>#REF!</v>
      </c>
      <c r="BR1040" s="4" t="e">
        <f t="shared" si="3529"/>
        <v>#REF!</v>
      </c>
      <c r="BS1040" s="4" t="e">
        <f t="shared" si="3529"/>
        <v>#REF!</v>
      </c>
      <c r="BT1040" s="4" t="e">
        <f t="shared" si="3529"/>
        <v>#REF!</v>
      </c>
      <c r="BU1040" s="4" t="e">
        <f t="shared" si="3529"/>
        <v>#REF!</v>
      </c>
      <c r="BV1040" s="4" t="e">
        <f t="shared" si="3529"/>
        <v>#REF!</v>
      </c>
      <c r="BW1040" s="4" t="e">
        <f t="shared" si="3529"/>
        <v>#REF!</v>
      </c>
      <c r="BX1040" s="4" t="e">
        <f t="shared" si="3529"/>
        <v>#REF!</v>
      </c>
      <c r="BY1040" s="60"/>
      <c r="BZ1040" s="4" t="e">
        <f t="shared" si="3477"/>
        <v>#REF!</v>
      </c>
      <c r="CA1040" s="6" t="e">
        <f>BZ1040/BZ1029</f>
        <v>#REF!</v>
      </c>
      <c r="CB1040" s="60"/>
      <c r="CC1040" s="4" t="e">
        <f t="shared" ref="CC1040:CN1040" si="3530">CC1034+CC1035</f>
        <v>#REF!</v>
      </c>
      <c r="CD1040" s="4" t="e">
        <f t="shared" si="3530"/>
        <v>#REF!</v>
      </c>
      <c r="CE1040" s="4" t="e">
        <f t="shared" si="3530"/>
        <v>#REF!</v>
      </c>
      <c r="CF1040" s="4" t="e">
        <f t="shared" si="3530"/>
        <v>#REF!</v>
      </c>
      <c r="CG1040" s="4" t="e">
        <f t="shared" si="3530"/>
        <v>#REF!</v>
      </c>
      <c r="CH1040" s="4" t="e">
        <f t="shared" si="3530"/>
        <v>#REF!</v>
      </c>
      <c r="CI1040" s="4" t="e">
        <f t="shared" si="3530"/>
        <v>#REF!</v>
      </c>
      <c r="CJ1040" s="4" t="e">
        <f t="shared" si="3530"/>
        <v>#REF!</v>
      </c>
      <c r="CK1040" s="4" t="e">
        <f t="shared" si="3530"/>
        <v>#REF!</v>
      </c>
      <c r="CL1040" s="4" t="e">
        <f t="shared" si="3530"/>
        <v>#REF!</v>
      </c>
      <c r="CM1040" s="4" t="e">
        <f t="shared" si="3530"/>
        <v>#REF!</v>
      </c>
      <c r="CN1040" s="4" t="e">
        <f t="shared" si="3530"/>
        <v>#REF!</v>
      </c>
      <c r="CO1040" s="60"/>
      <c r="CP1040" s="4" t="e">
        <f t="shared" si="3478"/>
        <v>#REF!</v>
      </c>
      <c r="CQ1040" s="6" t="e">
        <f>CP1040/CP1029</f>
        <v>#REF!</v>
      </c>
    </row>
    <row r="1041" spans="1:95" ht="10.5" customHeight="1" x14ac:dyDescent="0.25">
      <c r="A1041" s="70" t="str">
        <f t="shared" si="3473"/>
        <v>DespesaDespesas variáveis</v>
      </c>
      <c r="B1041" s="70" t="s">
        <v>53</v>
      </c>
      <c r="C1041" s="70"/>
      <c r="D1041" s="81" t="s">
        <v>64</v>
      </c>
      <c r="E1041" s="81" t="e">
        <f>D1027</f>
        <v>#REF!</v>
      </c>
      <c r="F1041" s="60"/>
      <c r="G1041" s="88">
        <v>-0.23687071568047149</v>
      </c>
      <c r="H1041" s="60"/>
      <c r="I1041" s="83">
        <v>0</v>
      </c>
      <c r="J1041" s="83">
        <v>0</v>
      </c>
      <c r="K1041" s="83">
        <v>0</v>
      </c>
      <c r="L1041" s="83">
        <v>0</v>
      </c>
      <c r="M1041" s="83">
        <v>0</v>
      </c>
      <c r="N1041" s="83">
        <v>0</v>
      </c>
      <c r="O1041" s="83">
        <v>0</v>
      </c>
      <c r="P1041" s="83">
        <v>0</v>
      </c>
      <c r="Q1041" s="83">
        <v>0</v>
      </c>
      <c r="R1041" s="83">
        <v>0</v>
      </c>
      <c r="S1041" s="83">
        <v>0</v>
      </c>
      <c r="T1041" s="83">
        <v>0</v>
      </c>
      <c r="U1041" s="60"/>
      <c r="V1041" s="83">
        <f t="shared" si="3474"/>
        <v>0</v>
      </c>
      <c r="W1041" s="88" t="e">
        <f>V1041/V1029</f>
        <v>#REF!</v>
      </c>
      <c r="X1041" s="60"/>
      <c r="Y1041" s="83" t="e">
        <f t="shared" ref="Y1041:AJ1041" si="3531">Y1042+Y1054+Y1058</f>
        <v>#REF!</v>
      </c>
      <c r="Z1041" s="83" t="e">
        <f t="shared" si="3531"/>
        <v>#REF!</v>
      </c>
      <c r="AA1041" s="83" t="e">
        <f t="shared" si="3531"/>
        <v>#REF!</v>
      </c>
      <c r="AB1041" s="83" t="e">
        <f t="shared" si="3531"/>
        <v>#REF!</v>
      </c>
      <c r="AC1041" s="83" t="e">
        <f t="shared" si="3531"/>
        <v>#REF!</v>
      </c>
      <c r="AD1041" s="83" t="e">
        <f t="shared" si="3531"/>
        <v>#REF!</v>
      </c>
      <c r="AE1041" s="83" t="e">
        <f t="shared" si="3531"/>
        <v>#REF!</v>
      </c>
      <c r="AF1041" s="83" t="e">
        <f t="shared" si="3531"/>
        <v>#REF!</v>
      </c>
      <c r="AG1041" s="83" t="e">
        <f t="shared" si="3531"/>
        <v>#REF!</v>
      </c>
      <c r="AH1041" s="83" t="e">
        <f t="shared" si="3531"/>
        <v>#REF!</v>
      </c>
      <c r="AI1041" s="83" t="e">
        <f t="shared" si="3531"/>
        <v>#REF!</v>
      </c>
      <c r="AJ1041" s="83" t="e">
        <f t="shared" si="3531"/>
        <v>#REF!</v>
      </c>
      <c r="AK1041" s="60"/>
      <c r="AL1041" s="83" t="e">
        <f t="shared" si="3475"/>
        <v>#REF!</v>
      </c>
      <c r="AM1041" s="88" t="e">
        <f>AL1041/AL1029</f>
        <v>#REF!</v>
      </c>
      <c r="AN1041" s="60" t="e">
        <f>D1027&amp;D1041</f>
        <v>#REF!</v>
      </c>
      <c r="AO1041" s="83" t="e">
        <f t="shared" ref="AO1041:AZ1041" si="3532">AO1042+AO1054+AO1058</f>
        <v>#REF!</v>
      </c>
      <c r="AP1041" s="83" t="e">
        <f t="shared" si="3532"/>
        <v>#REF!</v>
      </c>
      <c r="AQ1041" s="83" t="e">
        <f t="shared" si="3532"/>
        <v>#REF!</v>
      </c>
      <c r="AR1041" s="83" t="e">
        <f t="shared" si="3532"/>
        <v>#REF!</v>
      </c>
      <c r="AS1041" s="83" t="e">
        <f t="shared" si="3532"/>
        <v>#REF!</v>
      </c>
      <c r="AT1041" s="83" t="e">
        <f t="shared" si="3532"/>
        <v>#REF!</v>
      </c>
      <c r="AU1041" s="83" t="e">
        <f t="shared" si="3532"/>
        <v>#REF!</v>
      </c>
      <c r="AV1041" s="83" t="e">
        <f t="shared" si="3532"/>
        <v>#REF!</v>
      </c>
      <c r="AW1041" s="83" t="e">
        <f t="shared" si="3532"/>
        <v>#REF!</v>
      </c>
      <c r="AX1041" s="83" t="e">
        <f t="shared" si="3532"/>
        <v>#REF!</v>
      </c>
      <c r="AY1041" s="83" t="e">
        <f t="shared" si="3532"/>
        <v>#REF!</v>
      </c>
      <c r="AZ1041" s="83" t="e">
        <f t="shared" si="3532"/>
        <v>#REF!</v>
      </c>
      <c r="BA1041" s="60"/>
      <c r="BB1041" s="83" t="e">
        <f t="shared" si="3476"/>
        <v>#REF!</v>
      </c>
      <c r="BC1041" s="88" t="e">
        <f>BB1041/BB1029</f>
        <v>#REF!</v>
      </c>
      <c r="BD1041" s="60"/>
      <c r="BE1041" s="83"/>
      <c r="BF1041" s="116"/>
      <c r="BG1041" s="116"/>
      <c r="BH1041" s="117"/>
      <c r="BI1041" s="118"/>
      <c r="BJ1041" s="82"/>
      <c r="BK1041" s="117"/>
      <c r="BL1041" s="60"/>
      <c r="BM1041" s="83" t="e">
        <f t="shared" ref="BM1041:BX1041" si="3533">BM1042+BM1054+BM1058</f>
        <v>#REF!</v>
      </c>
      <c r="BN1041" s="83" t="e">
        <f t="shared" si="3533"/>
        <v>#REF!</v>
      </c>
      <c r="BO1041" s="83" t="e">
        <f t="shared" si="3533"/>
        <v>#REF!</v>
      </c>
      <c r="BP1041" s="83" t="e">
        <f t="shared" si="3533"/>
        <v>#REF!</v>
      </c>
      <c r="BQ1041" s="83" t="e">
        <f t="shared" si="3533"/>
        <v>#REF!</v>
      </c>
      <c r="BR1041" s="83" t="e">
        <f t="shared" si="3533"/>
        <v>#REF!</v>
      </c>
      <c r="BS1041" s="83" t="e">
        <f t="shared" si="3533"/>
        <v>#REF!</v>
      </c>
      <c r="BT1041" s="83" t="e">
        <f t="shared" si="3533"/>
        <v>#REF!</v>
      </c>
      <c r="BU1041" s="83" t="e">
        <f t="shared" si="3533"/>
        <v>#REF!</v>
      </c>
      <c r="BV1041" s="83" t="e">
        <f t="shared" si="3533"/>
        <v>#REF!</v>
      </c>
      <c r="BW1041" s="83" t="e">
        <f t="shared" si="3533"/>
        <v>#REF!</v>
      </c>
      <c r="BX1041" s="83" t="e">
        <f t="shared" si="3533"/>
        <v>#REF!</v>
      </c>
      <c r="BY1041" s="60"/>
      <c r="BZ1041" s="83" t="e">
        <f t="shared" si="3477"/>
        <v>#REF!</v>
      </c>
      <c r="CA1041" s="88" t="e">
        <f>BZ1041/BZ1029</f>
        <v>#REF!</v>
      </c>
      <c r="CB1041" s="60"/>
      <c r="CC1041" s="83" t="e">
        <f t="shared" ref="CC1041:CN1041" si="3534">CC1042+CC1054+CC1058</f>
        <v>#REF!</v>
      </c>
      <c r="CD1041" s="83" t="e">
        <f t="shared" si="3534"/>
        <v>#REF!</v>
      </c>
      <c r="CE1041" s="83" t="e">
        <f t="shared" si="3534"/>
        <v>#REF!</v>
      </c>
      <c r="CF1041" s="83" t="e">
        <f t="shared" si="3534"/>
        <v>#REF!</v>
      </c>
      <c r="CG1041" s="83" t="e">
        <f t="shared" si="3534"/>
        <v>#REF!</v>
      </c>
      <c r="CH1041" s="83" t="e">
        <f t="shared" si="3534"/>
        <v>#REF!</v>
      </c>
      <c r="CI1041" s="83" t="e">
        <f t="shared" si="3534"/>
        <v>#REF!</v>
      </c>
      <c r="CJ1041" s="83" t="e">
        <f t="shared" si="3534"/>
        <v>#REF!</v>
      </c>
      <c r="CK1041" s="83" t="e">
        <f t="shared" si="3534"/>
        <v>#REF!</v>
      </c>
      <c r="CL1041" s="83" t="e">
        <f t="shared" si="3534"/>
        <v>#REF!</v>
      </c>
      <c r="CM1041" s="83" t="e">
        <f t="shared" si="3534"/>
        <v>#REF!</v>
      </c>
      <c r="CN1041" s="83" t="e">
        <f t="shared" si="3534"/>
        <v>#REF!</v>
      </c>
      <c r="CO1041" s="60"/>
      <c r="CP1041" s="83" t="e">
        <f t="shared" si="3478"/>
        <v>#REF!</v>
      </c>
      <c r="CQ1041" s="88" t="e">
        <f>CP1041/CP1029</f>
        <v>#REF!</v>
      </c>
    </row>
    <row r="1042" spans="1:95" ht="10.5" customHeight="1" x14ac:dyDescent="0.25">
      <c r="A1042" s="70" t="str">
        <f t="shared" si="3473"/>
        <v>DespesaDespesas de venda</v>
      </c>
      <c r="B1042" s="70" t="s">
        <v>53</v>
      </c>
      <c r="C1042" s="70"/>
      <c r="D1042" s="2" t="s">
        <v>65</v>
      </c>
      <c r="E1042" s="2" t="e">
        <f>D1027</f>
        <v>#REF!</v>
      </c>
      <c r="F1042" s="60"/>
      <c r="G1042" s="66">
        <v>-0.23142300412052111</v>
      </c>
      <c r="H1042" s="60"/>
      <c r="I1042" s="65">
        <v>0</v>
      </c>
      <c r="J1042" s="65">
        <v>0</v>
      </c>
      <c r="K1042" s="65">
        <v>0</v>
      </c>
      <c r="L1042" s="65">
        <v>0</v>
      </c>
      <c r="M1042" s="65">
        <v>0</v>
      </c>
      <c r="N1042" s="65">
        <v>0</v>
      </c>
      <c r="O1042" s="65">
        <v>0</v>
      </c>
      <c r="P1042" s="65">
        <v>0</v>
      </c>
      <c r="Q1042" s="65">
        <v>0</v>
      </c>
      <c r="R1042" s="65">
        <v>0</v>
      </c>
      <c r="S1042" s="65">
        <v>0</v>
      </c>
      <c r="T1042" s="65">
        <v>0</v>
      </c>
      <c r="U1042" s="60"/>
      <c r="V1042" s="65">
        <f t="shared" si="3474"/>
        <v>0</v>
      </c>
      <c r="W1042" s="66" t="e">
        <f>V1042/V1029</f>
        <v>#REF!</v>
      </c>
      <c r="X1042" s="60"/>
      <c r="Y1042" s="65" t="e">
        <f t="shared" ref="Y1042:AJ1042" si="3535">SUM(Y1043:Y1046)+Y1051</f>
        <v>#REF!</v>
      </c>
      <c r="Z1042" s="65" t="e">
        <f t="shared" si="3535"/>
        <v>#REF!</v>
      </c>
      <c r="AA1042" s="65" t="e">
        <f t="shared" si="3535"/>
        <v>#REF!</v>
      </c>
      <c r="AB1042" s="65" t="e">
        <f t="shared" si="3535"/>
        <v>#REF!</v>
      </c>
      <c r="AC1042" s="65" t="e">
        <f t="shared" si="3535"/>
        <v>#REF!</v>
      </c>
      <c r="AD1042" s="65" t="e">
        <f t="shared" si="3535"/>
        <v>#REF!</v>
      </c>
      <c r="AE1042" s="65" t="e">
        <f t="shared" si="3535"/>
        <v>#REF!</v>
      </c>
      <c r="AF1042" s="65" t="e">
        <f t="shared" si="3535"/>
        <v>#REF!</v>
      </c>
      <c r="AG1042" s="65" t="e">
        <f t="shared" si="3535"/>
        <v>#REF!</v>
      </c>
      <c r="AH1042" s="65" t="e">
        <f t="shared" si="3535"/>
        <v>#REF!</v>
      </c>
      <c r="AI1042" s="65" t="e">
        <f t="shared" si="3535"/>
        <v>#REF!</v>
      </c>
      <c r="AJ1042" s="65" t="e">
        <f t="shared" si="3535"/>
        <v>#REF!</v>
      </c>
      <c r="AK1042" s="60"/>
      <c r="AL1042" s="65" t="e">
        <f t="shared" si="3475"/>
        <v>#REF!</v>
      </c>
      <c r="AM1042" s="66" t="e">
        <f>AL1042/AL1029</f>
        <v>#REF!</v>
      </c>
      <c r="AN1042" s="60" t="e">
        <f>D1027&amp;D1042</f>
        <v>#REF!</v>
      </c>
      <c r="AO1042" s="65" t="e">
        <f t="shared" ref="AO1042:AZ1042" si="3536">SUM(AO1043:AO1046)+AO1051</f>
        <v>#REF!</v>
      </c>
      <c r="AP1042" s="65" t="e">
        <f t="shared" si="3536"/>
        <v>#REF!</v>
      </c>
      <c r="AQ1042" s="65" t="e">
        <f t="shared" si="3536"/>
        <v>#REF!</v>
      </c>
      <c r="AR1042" s="65" t="e">
        <f t="shared" si="3536"/>
        <v>#REF!</v>
      </c>
      <c r="AS1042" s="65" t="e">
        <f t="shared" si="3536"/>
        <v>#REF!</v>
      </c>
      <c r="AT1042" s="65" t="e">
        <f t="shared" si="3536"/>
        <v>#REF!</v>
      </c>
      <c r="AU1042" s="65" t="e">
        <f t="shared" si="3536"/>
        <v>#REF!</v>
      </c>
      <c r="AV1042" s="65" t="e">
        <f t="shared" si="3536"/>
        <v>#REF!</v>
      </c>
      <c r="AW1042" s="65" t="e">
        <f t="shared" si="3536"/>
        <v>#REF!</v>
      </c>
      <c r="AX1042" s="65" t="e">
        <f t="shared" si="3536"/>
        <v>#REF!</v>
      </c>
      <c r="AY1042" s="65" t="e">
        <f t="shared" si="3536"/>
        <v>#REF!</v>
      </c>
      <c r="AZ1042" s="65" t="e">
        <f t="shared" si="3536"/>
        <v>#REF!</v>
      </c>
      <c r="BA1042" s="60"/>
      <c r="BB1042" s="65" t="e">
        <f t="shared" si="3476"/>
        <v>#REF!</v>
      </c>
      <c r="BC1042" s="66" t="e">
        <f>BB1042/BB1029</f>
        <v>#REF!</v>
      </c>
      <c r="BD1042" s="60"/>
      <c r="BE1042" s="65"/>
      <c r="BF1042" s="105"/>
      <c r="BG1042" s="105"/>
      <c r="BH1042" s="107"/>
      <c r="BI1042" s="108"/>
      <c r="BJ1042" s="77"/>
      <c r="BK1042" s="107"/>
      <c r="BL1042" s="60"/>
      <c r="BM1042" s="65" t="e">
        <f t="shared" ref="BM1042:BX1042" si="3537">SUM(BM1043:BM1046)+BM1051</f>
        <v>#REF!</v>
      </c>
      <c r="BN1042" s="65" t="e">
        <f t="shared" si="3537"/>
        <v>#REF!</v>
      </c>
      <c r="BO1042" s="65" t="e">
        <f t="shared" si="3537"/>
        <v>#REF!</v>
      </c>
      <c r="BP1042" s="65" t="e">
        <f t="shared" si="3537"/>
        <v>#REF!</v>
      </c>
      <c r="BQ1042" s="65" t="e">
        <f t="shared" si="3537"/>
        <v>#REF!</v>
      </c>
      <c r="BR1042" s="65" t="e">
        <f t="shared" si="3537"/>
        <v>#REF!</v>
      </c>
      <c r="BS1042" s="65" t="e">
        <f t="shared" si="3537"/>
        <v>#REF!</v>
      </c>
      <c r="BT1042" s="65" t="e">
        <f t="shared" si="3537"/>
        <v>#REF!</v>
      </c>
      <c r="BU1042" s="65" t="e">
        <f t="shared" si="3537"/>
        <v>#REF!</v>
      </c>
      <c r="BV1042" s="65" t="e">
        <f t="shared" si="3537"/>
        <v>#REF!</v>
      </c>
      <c r="BW1042" s="65" t="e">
        <f t="shared" si="3537"/>
        <v>#REF!</v>
      </c>
      <c r="BX1042" s="65" t="e">
        <f t="shared" si="3537"/>
        <v>#REF!</v>
      </c>
      <c r="BY1042" s="60"/>
      <c r="BZ1042" s="65" t="e">
        <f t="shared" si="3477"/>
        <v>#REF!</v>
      </c>
      <c r="CA1042" s="66" t="e">
        <f>BZ1042/BZ1029</f>
        <v>#REF!</v>
      </c>
      <c r="CB1042" s="60"/>
      <c r="CC1042" s="65" t="e">
        <f t="shared" ref="CC1042:CN1042" si="3538">SUM(CC1043:CC1046)+CC1051</f>
        <v>#REF!</v>
      </c>
      <c r="CD1042" s="65" t="e">
        <f t="shared" si="3538"/>
        <v>#REF!</v>
      </c>
      <c r="CE1042" s="65" t="e">
        <f t="shared" si="3538"/>
        <v>#REF!</v>
      </c>
      <c r="CF1042" s="65" t="e">
        <f t="shared" si="3538"/>
        <v>#REF!</v>
      </c>
      <c r="CG1042" s="65" t="e">
        <f t="shared" si="3538"/>
        <v>#REF!</v>
      </c>
      <c r="CH1042" s="65" t="e">
        <f t="shared" si="3538"/>
        <v>#REF!</v>
      </c>
      <c r="CI1042" s="65" t="e">
        <f t="shared" si="3538"/>
        <v>#REF!</v>
      </c>
      <c r="CJ1042" s="65" t="e">
        <f t="shared" si="3538"/>
        <v>#REF!</v>
      </c>
      <c r="CK1042" s="65" t="e">
        <f t="shared" si="3538"/>
        <v>#REF!</v>
      </c>
      <c r="CL1042" s="65" t="e">
        <f t="shared" si="3538"/>
        <v>#REF!</v>
      </c>
      <c r="CM1042" s="65" t="e">
        <f t="shared" si="3538"/>
        <v>#REF!</v>
      </c>
      <c r="CN1042" s="65" t="e">
        <f t="shared" si="3538"/>
        <v>#REF!</v>
      </c>
      <c r="CO1042" s="60"/>
      <c r="CP1042" s="65" t="e">
        <f t="shared" si="3478"/>
        <v>#REF!</v>
      </c>
      <c r="CQ1042" s="66" t="e">
        <f>CP1042/CP1029</f>
        <v>#REF!</v>
      </c>
    </row>
    <row r="1043" spans="1:95" ht="10.5" customHeight="1" outlineLevel="1" x14ac:dyDescent="0.25">
      <c r="A1043" s="70" t="str">
        <f t="shared" si="3473"/>
        <v>DespesaArmazenagem</v>
      </c>
      <c r="B1043" s="70" t="s">
        <v>53</v>
      </c>
      <c r="C1043" s="70" t="s">
        <v>256</v>
      </c>
      <c r="D1043" s="60" t="s">
        <v>66</v>
      </c>
      <c r="E1043" s="60" t="e">
        <f>D1027</f>
        <v>#REF!</v>
      </c>
      <c r="F1043" s="60"/>
      <c r="G1043" s="62">
        <v>0</v>
      </c>
      <c r="H1043" s="60"/>
      <c r="I1043" s="67">
        <v>0</v>
      </c>
      <c r="J1043" s="67">
        <v>0</v>
      </c>
      <c r="K1043" s="67">
        <v>0</v>
      </c>
      <c r="L1043" s="67">
        <v>0</v>
      </c>
      <c r="M1043" s="67">
        <v>0</v>
      </c>
      <c r="N1043" s="67">
        <v>0</v>
      </c>
      <c r="O1043" s="67">
        <v>0</v>
      </c>
      <c r="P1043" s="67">
        <v>0</v>
      </c>
      <c r="Q1043" s="67">
        <v>0</v>
      </c>
      <c r="R1043" s="67">
        <v>0</v>
      </c>
      <c r="S1043" s="67">
        <v>0</v>
      </c>
      <c r="T1043" s="67">
        <v>0</v>
      </c>
      <c r="U1043" s="60"/>
      <c r="V1043" s="87">
        <f t="shared" si="3474"/>
        <v>0</v>
      </c>
      <c r="W1043" s="62" t="e">
        <f>V1043/V1030</f>
        <v>#REF!</v>
      </c>
      <c r="X1043" s="60"/>
      <c r="Y1043" s="67" t="e">
        <f t="shared" ref="Y1043:AJ1043" si="3539">((Y1030*$G1043*--(AND($BF1043=0,$BG1043=0))+$BF1043+Y1030*$BG1043)*--(Y$3&gt;=$BH1043))*(1+$BJ1043*--(Y$3&gt;=$BK1043))*--(IFERROR(MOD(MONTH(Y$3),$BI1043),0)=0)</f>
        <v>#REF!</v>
      </c>
      <c r="Z1043" s="67" t="e">
        <f t="shared" si="3539"/>
        <v>#REF!</v>
      </c>
      <c r="AA1043" s="67" t="e">
        <f t="shared" si="3539"/>
        <v>#REF!</v>
      </c>
      <c r="AB1043" s="67" t="e">
        <f t="shared" si="3539"/>
        <v>#REF!</v>
      </c>
      <c r="AC1043" s="67" t="e">
        <f t="shared" si="3539"/>
        <v>#REF!</v>
      </c>
      <c r="AD1043" s="67" t="e">
        <f t="shared" si="3539"/>
        <v>#REF!</v>
      </c>
      <c r="AE1043" s="67" t="e">
        <f t="shared" si="3539"/>
        <v>#REF!</v>
      </c>
      <c r="AF1043" s="67" t="e">
        <f t="shared" si="3539"/>
        <v>#REF!</v>
      </c>
      <c r="AG1043" s="67" t="e">
        <f t="shared" si="3539"/>
        <v>#REF!</v>
      </c>
      <c r="AH1043" s="67" t="e">
        <f t="shared" si="3539"/>
        <v>#REF!</v>
      </c>
      <c r="AI1043" s="67" t="e">
        <f t="shared" si="3539"/>
        <v>#REF!</v>
      </c>
      <c r="AJ1043" s="67" t="e">
        <f t="shared" si="3539"/>
        <v>#REF!</v>
      </c>
      <c r="AK1043" s="60"/>
      <c r="AL1043" s="87" t="e">
        <f t="shared" si="3475"/>
        <v>#REF!</v>
      </c>
      <c r="AM1043" s="62" t="e">
        <f>AL1043/AL1030</f>
        <v>#REF!</v>
      </c>
      <c r="AN1043" s="60" t="e">
        <f>D1027&amp;D1043</f>
        <v>#REF!</v>
      </c>
      <c r="AO1043" s="67" t="e">
        <f t="shared" ref="AO1043:AZ1043" si="3540">((AO1030*$G1043*--(AND($BF1043=0,$BG1043=0))+$BF1043+AO1030*$BG1043)*--(AO$3&gt;=$BH1043))*(1+$BJ1043*--(AO$3&gt;=$BK1043))*--(IFERROR(MOD(MONTH(AO$3),$BI1043),0)=0)</f>
        <v>#REF!</v>
      </c>
      <c r="AP1043" s="67" t="e">
        <f t="shared" si="3540"/>
        <v>#REF!</v>
      </c>
      <c r="AQ1043" s="67" t="e">
        <f t="shared" si="3540"/>
        <v>#REF!</v>
      </c>
      <c r="AR1043" s="67" t="e">
        <f t="shared" si="3540"/>
        <v>#REF!</v>
      </c>
      <c r="AS1043" s="67" t="e">
        <f t="shared" si="3540"/>
        <v>#REF!</v>
      </c>
      <c r="AT1043" s="67" t="e">
        <f t="shared" si="3540"/>
        <v>#REF!</v>
      </c>
      <c r="AU1043" s="67" t="e">
        <f t="shared" si="3540"/>
        <v>#REF!</v>
      </c>
      <c r="AV1043" s="67" t="e">
        <f t="shared" si="3540"/>
        <v>#REF!</v>
      </c>
      <c r="AW1043" s="67" t="e">
        <f t="shared" si="3540"/>
        <v>#REF!</v>
      </c>
      <c r="AX1043" s="67" t="e">
        <f t="shared" si="3540"/>
        <v>#REF!</v>
      </c>
      <c r="AY1043" s="67" t="e">
        <f t="shared" si="3540"/>
        <v>#REF!</v>
      </c>
      <c r="AZ1043" s="67" t="e">
        <f t="shared" si="3540"/>
        <v>#REF!</v>
      </c>
      <c r="BA1043" s="60"/>
      <c r="BB1043" s="87" t="e">
        <f t="shared" si="3476"/>
        <v>#REF!</v>
      </c>
      <c r="BC1043" s="62" t="e">
        <f>BB1043/BB1030</f>
        <v>#REF!</v>
      </c>
      <c r="BD1043" s="60"/>
      <c r="BE1043" s="67">
        <f>INDEX($BE$4:$BK$115,MATCH($D1043,$D$4:$D$115,0),MATCH(BE$475,$BE$4:$BK$4,0))</f>
        <v>0</v>
      </c>
      <c r="BF1043" s="141" t="e">
        <f t="array" ref="BF1043">INDEX(#REF!,MATCH($D1027,#REF!,0),MATCH($D1043,#REF!,0))</f>
        <v>#REF!</v>
      </c>
      <c r="BG1043" s="120">
        <f t="array" ref="BG1043">INDEX($BE$4:$BK$115,MATCH($D1043,$D$4:$D$115,0),MATCH(BG$475,$BE$4:$BK$4,0))</f>
        <v>0</v>
      </c>
      <c r="BH1043" s="121" t="e">
        <f>BH1029</f>
        <v>#REF!</v>
      </c>
      <c r="BI1043" s="121">
        <f t="shared" ref="BI1043:BK1044" si="3541">INDEX($BE$4:$BK$115,MATCH($D1043,$D$4:$D$115,0),MATCH(BI$475,$BE$4:$BK$4,0))</f>
        <v>0</v>
      </c>
      <c r="BJ1043" s="120">
        <f t="shared" si="3541"/>
        <v>0</v>
      </c>
      <c r="BK1043" s="121">
        <f t="shared" si="3541"/>
        <v>0</v>
      </c>
      <c r="BL1043" s="60"/>
      <c r="BM1043" s="67" t="e">
        <f t="shared" ref="BM1043:BX1043" si="3542">((BM1030*$G1043*--(AND($BF1043=0,$BG1043=0))+$BF1043+BM1030*$BG1043)*--(BM$3&gt;=$BH1043))*(1+$BJ1043*--(BM$3&gt;=$BK1043))*--(IFERROR(MOD(MONTH(BM$3),$BI1043),0)=0)</f>
        <v>#REF!</v>
      </c>
      <c r="BN1043" s="67" t="e">
        <f t="shared" si="3542"/>
        <v>#REF!</v>
      </c>
      <c r="BO1043" s="67" t="e">
        <f t="shared" si="3542"/>
        <v>#REF!</v>
      </c>
      <c r="BP1043" s="67" t="e">
        <f t="shared" si="3542"/>
        <v>#REF!</v>
      </c>
      <c r="BQ1043" s="67" t="e">
        <f t="shared" si="3542"/>
        <v>#REF!</v>
      </c>
      <c r="BR1043" s="67" t="e">
        <f t="shared" si="3542"/>
        <v>#REF!</v>
      </c>
      <c r="BS1043" s="67" t="e">
        <f t="shared" si="3542"/>
        <v>#REF!</v>
      </c>
      <c r="BT1043" s="67" t="e">
        <f t="shared" si="3542"/>
        <v>#REF!</v>
      </c>
      <c r="BU1043" s="67" t="e">
        <f t="shared" si="3542"/>
        <v>#REF!</v>
      </c>
      <c r="BV1043" s="67" t="e">
        <f t="shared" si="3542"/>
        <v>#REF!</v>
      </c>
      <c r="BW1043" s="67" t="e">
        <f t="shared" si="3542"/>
        <v>#REF!</v>
      </c>
      <c r="BX1043" s="67" t="e">
        <f t="shared" si="3542"/>
        <v>#REF!</v>
      </c>
      <c r="BY1043" s="60"/>
      <c r="BZ1043" s="87" t="e">
        <f t="shared" si="3477"/>
        <v>#REF!</v>
      </c>
      <c r="CA1043" s="62" t="e">
        <f>BZ1043/BZ1030</f>
        <v>#REF!</v>
      </c>
      <c r="CB1043" s="60"/>
      <c r="CC1043" s="67" t="e">
        <f t="shared" ref="CC1043:CN1043" si="3543">((CC1030*$G1043*--(AND($BF1043=0,$BG1043=0))+$BF1043+CC1030*$BG1043)*--(CC$3&gt;=$BH1043))*(1+$BJ1043*--(CC$3&gt;=$BK1043))*--(IFERROR(MOD(MONTH(CC$3),$BI1043),0)=0)</f>
        <v>#REF!</v>
      </c>
      <c r="CD1043" s="67" t="e">
        <f t="shared" si="3543"/>
        <v>#REF!</v>
      </c>
      <c r="CE1043" s="67" t="e">
        <f t="shared" si="3543"/>
        <v>#REF!</v>
      </c>
      <c r="CF1043" s="67" t="e">
        <f t="shared" si="3543"/>
        <v>#REF!</v>
      </c>
      <c r="CG1043" s="67" t="e">
        <f t="shared" si="3543"/>
        <v>#REF!</v>
      </c>
      <c r="CH1043" s="67" t="e">
        <f t="shared" si="3543"/>
        <v>#REF!</v>
      </c>
      <c r="CI1043" s="67" t="e">
        <f t="shared" si="3543"/>
        <v>#REF!</v>
      </c>
      <c r="CJ1043" s="67" t="e">
        <f t="shared" si="3543"/>
        <v>#REF!</v>
      </c>
      <c r="CK1043" s="67" t="e">
        <f t="shared" si="3543"/>
        <v>#REF!</v>
      </c>
      <c r="CL1043" s="67" t="e">
        <f t="shared" si="3543"/>
        <v>#REF!</v>
      </c>
      <c r="CM1043" s="67" t="e">
        <f t="shared" si="3543"/>
        <v>#REF!</v>
      </c>
      <c r="CN1043" s="67" t="e">
        <f t="shared" si="3543"/>
        <v>#REF!</v>
      </c>
      <c r="CO1043" s="60"/>
      <c r="CP1043" s="87" t="e">
        <f t="shared" si="3478"/>
        <v>#REF!</v>
      </c>
      <c r="CQ1043" s="62" t="e">
        <f>CP1043/CP1030</f>
        <v>#REF!</v>
      </c>
    </row>
    <row r="1044" spans="1:95" ht="10.5" customHeight="1" outlineLevel="1" x14ac:dyDescent="0.25">
      <c r="A1044" s="70" t="str">
        <f t="shared" si="3473"/>
        <v>DespesaFrete sobre Vendas</v>
      </c>
      <c r="B1044" s="70" t="s">
        <v>53</v>
      </c>
      <c r="C1044" s="70" t="s">
        <v>256</v>
      </c>
      <c r="D1044" s="60" t="s">
        <v>67</v>
      </c>
      <c r="E1044" s="60" t="e">
        <f>D1027</f>
        <v>#REF!</v>
      </c>
      <c r="F1044" s="60"/>
      <c r="G1044" s="62">
        <v>0</v>
      </c>
      <c r="H1044" s="60"/>
      <c r="I1044" s="67">
        <v>0</v>
      </c>
      <c r="J1044" s="67">
        <v>0</v>
      </c>
      <c r="K1044" s="67">
        <v>0</v>
      </c>
      <c r="L1044" s="67">
        <v>0</v>
      </c>
      <c r="M1044" s="67">
        <v>0</v>
      </c>
      <c r="N1044" s="67">
        <v>0</v>
      </c>
      <c r="O1044" s="67">
        <v>0</v>
      </c>
      <c r="P1044" s="67">
        <v>0</v>
      </c>
      <c r="Q1044" s="67">
        <v>0</v>
      </c>
      <c r="R1044" s="67">
        <v>0</v>
      </c>
      <c r="S1044" s="67">
        <v>0</v>
      </c>
      <c r="T1044" s="67">
        <v>0</v>
      </c>
      <c r="U1044" s="60"/>
      <c r="V1044" s="87">
        <f t="shared" si="3474"/>
        <v>0</v>
      </c>
      <c r="W1044" s="62" t="e">
        <f>V1044/V1031</f>
        <v>#REF!</v>
      </c>
      <c r="X1044" s="60"/>
      <c r="Y1044" s="67" t="e">
        <f t="shared" ref="Y1044:AJ1044" si="3544">((Y1031*$G1044*--(AND($BF1044=0,$BG1044=0))+$BF1044+Y1031*$BG1044)*--(Y$3&gt;=$BH1044))*(1+$BJ1044*--(Y$3&gt;=$BK1044))*--(IFERROR(MOD(MONTH(Y$3),$BI1044),0)=0)</f>
        <v>#REF!</v>
      </c>
      <c r="Z1044" s="67" t="e">
        <f t="shared" si="3544"/>
        <v>#REF!</v>
      </c>
      <c r="AA1044" s="67" t="e">
        <f t="shared" si="3544"/>
        <v>#REF!</v>
      </c>
      <c r="AB1044" s="67" t="e">
        <f t="shared" si="3544"/>
        <v>#REF!</v>
      </c>
      <c r="AC1044" s="67" t="e">
        <f t="shared" si="3544"/>
        <v>#REF!</v>
      </c>
      <c r="AD1044" s="67" t="e">
        <f t="shared" si="3544"/>
        <v>#REF!</v>
      </c>
      <c r="AE1044" s="67" t="e">
        <f t="shared" si="3544"/>
        <v>#REF!</v>
      </c>
      <c r="AF1044" s="67" t="e">
        <f t="shared" si="3544"/>
        <v>#REF!</v>
      </c>
      <c r="AG1044" s="67" t="e">
        <f t="shared" si="3544"/>
        <v>#REF!</v>
      </c>
      <c r="AH1044" s="67" t="e">
        <f t="shared" si="3544"/>
        <v>#REF!</v>
      </c>
      <c r="AI1044" s="67" t="e">
        <f t="shared" si="3544"/>
        <v>#REF!</v>
      </c>
      <c r="AJ1044" s="67" t="e">
        <f t="shared" si="3544"/>
        <v>#REF!</v>
      </c>
      <c r="AK1044" s="60"/>
      <c r="AL1044" s="87" t="e">
        <f t="shared" si="3475"/>
        <v>#REF!</v>
      </c>
      <c r="AM1044" s="62" t="e">
        <f>AL1044/AL1031</f>
        <v>#REF!</v>
      </c>
      <c r="AN1044" s="60" t="e">
        <f>D1027&amp;D1044</f>
        <v>#REF!</v>
      </c>
      <c r="AO1044" s="67" t="e">
        <f t="shared" ref="AO1044:AZ1044" si="3545">((AO1029*$G1044*--(AND($BF1044=0,$BG1044=0))+$BF1044*AO1027+AO1029*$BG1044)*--(AO$3&gt;=$BH1044))*(1+$BJ1044*--(AO$3&gt;=$BK1044))*--(IFERROR(MOD(MONTH(AO$3),$BI1044),0)=0)</f>
        <v>#REF!</v>
      </c>
      <c r="AP1044" s="67" t="e">
        <f t="shared" si="3545"/>
        <v>#REF!</v>
      </c>
      <c r="AQ1044" s="67" t="e">
        <f t="shared" si="3545"/>
        <v>#REF!</v>
      </c>
      <c r="AR1044" s="67" t="e">
        <f t="shared" si="3545"/>
        <v>#REF!</v>
      </c>
      <c r="AS1044" s="67" t="e">
        <f t="shared" si="3545"/>
        <v>#REF!</v>
      </c>
      <c r="AT1044" s="67" t="e">
        <f t="shared" si="3545"/>
        <v>#REF!</v>
      </c>
      <c r="AU1044" s="67" t="e">
        <f t="shared" si="3545"/>
        <v>#REF!</v>
      </c>
      <c r="AV1044" s="67" t="e">
        <f t="shared" si="3545"/>
        <v>#REF!</v>
      </c>
      <c r="AW1044" s="67" t="e">
        <f t="shared" si="3545"/>
        <v>#REF!</v>
      </c>
      <c r="AX1044" s="67" t="e">
        <f t="shared" si="3545"/>
        <v>#REF!</v>
      </c>
      <c r="AY1044" s="67" t="e">
        <f t="shared" si="3545"/>
        <v>#REF!</v>
      </c>
      <c r="AZ1044" s="67" t="e">
        <f t="shared" si="3545"/>
        <v>#REF!</v>
      </c>
      <c r="BA1044" s="60"/>
      <c r="BB1044" s="87" t="e">
        <f t="shared" si="3476"/>
        <v>#REF!</v>
      </c>
      <c r="BC1044" s="62" t="e">
        <f>BB1044/BB1031</f>
        <v>#REF!</v>
      </c>
      <c r="BD1044" s="60"/>
      <c r="BE1044" s="67">
        <f>INDEX($BE$4:$BK$115,MATCH($D1044,$D$4:$D$115,0),MATCH(BE$475,$BE$4:$BK$4,0))</f>
        <v>0</v>
      </c>
      <c r="BF1044" s="119"/>
      <c r="BG1044" s="120">
        <f>-10%*15%</f>
        <v>-1.4999999999999999E-2</v>
      </c>
      <c r="BH1044" s="121" t="e">
        <f>BH1029</f>
        <v>#REF!</v>
      </c>
      <c r="BI1044" s="121">
        <f t="shared" si="3541"/>
        <v>0</v>
      </c>
      <c r="BJ1044" s="120">
        <f t="shared" si="3541"/>
        <v>0</v>
      </c>
      <c r="BK1044" s="121">
        <f t="shared" si="3541"/>
        <v>0</v>
      </c>
      <c r="BL1044" s="60"/>
      <c r="BM1044" s="67" t="e">
        <f>((BM1029*$G1044*--(AND($BF1044=0,$BG1044=0))+$BF1044*BM1027+BM1029*$BG1044)*--(BM$3&gt;=$BH1044))*(1+$BJ1044*--(BM$3&gt;=$BK1044))*--(IFERROR(MOD(MONTH(BM$3),$BI1044),0)=0)</f>
        <v>#REF!</v>
      </c>
      <c r="BN1044" s="67" t="e">
        <f>((BN1029*$G1044*--(AND($BF1044=0,$BG1044=0))+$BF1044*BN1027+BN1029*$BG1044)*--(BN$3&gt;=$BH1044))*(1+$BJ1044*--(BN$3&gt;=$BK1044))*--(IFERROR(MOD(MONTH(BN$3),$BI1044),0)=0)</f>
        <v>#REF!</v>
      </c>
      <c r="BO1044" s="67" t="e">
        <f>((BO1029*$G1044*--(AND($BF1044=0,$BG1044=0))+$BF1044*BO1027+BO1029*$BG1044)*--(BO$3&gt;=$BH1044))*(1+$BJ1044*--(BO$3&gt;=$BK1044))*--(IFERROR(MOD(MONTH(BO$3),$BI1044),0)=0)</f>
        <v>#REF!</v>
      </c>
      <c r="BP1044" s="67" t="e">
        <f>((BP1029*$G1044*--(AND($BF1044=0,$BG1044=0))+$BF1044*BP1027+BP1029*$BG1044)*--(BP$3&gt;=$BH1044))*(1+$BJ1044*--(BP$3&gt;=$BK1044))*--(IFERROR(MOD(MONTH(BP$3),$BI1044),0)=0)</f>
        <v>#REF!</v>
      </c>
      <c r="BQ1044" s="67" t="e">
        <f t="shared" ref="BQ1044:BX1044" si="3546">((BQ1031*$G1044*--(AND($BF1044=0,$BG1044=0))+$BF1044+BQ1031*$BG1044)*--(BQ$3&gt;=$BH1044))*(1+$BJ1044*--(BQ$3&gt;=$BK1044))*--(IFERROR(MOD(MONTH(BQ$3),$BI1044),0)=0)</f>
        <v>#REF!</v>
      </c>
      <c r="BR1044" s="67" t="e">
        <f t="shared" si="3546"/>
        <v>#REF!</v>
      </c>
      <c r="BS1044" s="67" t="e">
        <f t="shared" si="3546"/>
        <v>#REF!</v>
      </c>
      <c r="BT1044" s="67" t="e">
        <f t="shared" si="3546"/>
        <v>#REF!</v>
      </c>
      <c r="BU1044" s="67" t="e">
        <f t="shared" si="3546"/>
        <v>#REF!</v>
      </c>
      <c r="BV1044" s="67" t="e">
        <f t="shared" si="3546"/>
        <v>#REF!</v>
      </c>
      <c r="BW1044" s="67" t="e">
        <f t="shared" si="3546"/>
        <v>#REF!</v>
      </c>
      <c r="BX1044" s="67" t="e">
        <f t="shared" si="3546"/>
        <v>#REF!</v>
      </c>
      <c r="BY1044" s="60"/>
      <c r="BZ1044" s="87" t="e">
        <f t="shared" si="3477"/>
        <v>#REF!</v>
      </c>
      <c r="CA1044" s="62" t="e">
        <f>BZ1044/BZ1031</f>
        <v>#REF!</v>
      </c>
      <c r="CB1044" s="60"/>
      <c r="CC1044" s="67" t="e">
        <f t="shared" ref="CC1044:CN1044" si="3547">((CC1031*$G1044*--(AND($BF1044=0,$BG1044=0))+$BF1044+CC1031*$BG1044)*--(CC$3&gt;=$BH1044))*(1+$BJ1044*--(CC$3&gt;=$BK1044))*--(IFERROR(MOD(MONTH(CC$3),$BI1044),0)=0)</f>
        <v>#REF!</v>
      </c>
      <c r="CD1044" s="67" t="e">
        <f t="shared" si="3547"/>
        <v>#REF!</v>
      </c>
      <c r="CE1044" s="67" t="e">
        <f t="shared" si="3547"/>
        <v>#REF!</v>
      </c>
      <c r="CF1044" s="67" t="e">
        <f t="shared" si="3547"/>
        <v>#REF!</v>
      </c>
      <c r="CG1044" s="67" t="e">
        <f t="shared" si="3547"/>
        <v>#REF!</v>
      </c>
      <c r="CH1044" s="67" t="e">
        <f t="shared" si="3547"/>
        <v>#REF!</v>
      </c>
      <c r="CI1044" s="67" t="e">
        <f t="shared" si="3547"/>
        <v>#REF!</v>
      </c>
      <c r="CJ1044" s="67" t="e">
        <f t="shared" si="3547"/>
        <v>#REF!</v>
      </c>
      <c r="CK1044" s="67" t="e">
        <f t="shared" si="3547"/>
        <v>#REF!</v>
      </c>
      <c r="CL1044" s="67" t="e">
        <f t="shared" si="3547"/>
        <v>#REF!</v>
      </c>
      <c r="CM1044" s="67" t="e">
        <f t="shared" si="3547"/>
        <v>#REF!</v>
      </c>
      <c r="CN1044" s="67" t="e">
        <f t="shared" si="3547"/>
        <v>#REF!</v>
      </c>
      <c r="CO1044" s="60"/>
      <c r="CP1044" s="87" t="e">
        <f t="shared" si="3478"/>
        <v>#REF!</v>
      </c>
      <c r="CQ1044" s="62" t="e">
        <f>CP1044/CP1031</f>
        <v>#REF!</v>
      </c>
    </row>
    <row r="1045" spans="1:95" ht="10.5" customHeight="1" outlineLevel="1" x14ac:dyDescent="0.25">
      <c r="A1045" s="70" t="str">
        <f t="shared" si="3473"/>
        <v>DespesaCusto de Ocupação</v>
      </c>
      <c r="B1045" s="70" t="s">
        <v>53</v>
      </c>
      <c r="C1045" s="70" t="s">
        <v>257</v>
      </c>
      <c r="D1045" s="60" t="s">
        <v>68</v>
      </c>
      <c r="E1045" s="60" t="e">
        <f>D1027</f>
        <v>#REF!</v>
      </c>
      <c r="F1045" s="60"/>
      <c r="G1045" s="62">
        <v>-0.21759288893801321</v>
      </c>
      <c r="H1045" s="60"/>
      <c r="I1045" s="67">
        <v>0</v>
      </c>
      <c r="J1045" s="67">
        <v>0</v>
      </c>
      <c r="K1045" s="67">
        <v>0</v>
      </c>
      <c r="L1045" s="67">
        <v>0</v>
      </c>
      <c r="M1045" s="67">
        <v>0</v>
      </c>
      <c r="N1045" s="67">
        <v>0</v>
      </c>
      <c r="O1045" s="67">
        <v>0</v>
      </c>
      <c r="P1045" s="67">
        <v>0</v>
      </c>
      <c r="Q1045" s="67">
        <v>0</v>
      </c>
      <c r="R1045" s="67">
        <v>0</v>
      </c>
      <c r="S1045" s="67">
        <v>0</v>
      </c>
      <c r="T1045" s="67">
        <v>0</v>
      </c>
      <c r="U1045" s="60"/>
      <c r="V1045" s="87">
        <f t="shared" si="3474"/>
        <v>0</v>
      </c>
      <c r="W1045" s="62" t="e">
        <f>V1045/V1029</f>
        <v>#REF!</v>
      </c>
      <c r="X1045" s="60"/>
      <c r="Y1045" s="67">
        <f t="array" ref="Y1045">IFERROR(INDEX(#REF!,MATCH($A1027&amp;$D1045,#REF!,0),MATCH(Y$3,#REF!,0)),0)</f>
        <v>0</v>
      </c>
      <c r="Z1045" s="67">
        <f t="array" ref="Z1045">IFERROR(INDEX(#REF!,MATCH($A1027&amp;$D1045,#REF!,0),MATCH(Z$3,#REF!,0)),0)</f>
        <v>0</v>
      </c>
      <c r="AA1045" s="67">
        <f t="array" ref="AA1045">IFERROR(INDEX(#REF!,MATCH($A1027&amp;$D1045,#REF!,0),MATCH(AA$3,#REF!,0)),0)</f>
        <v>0</v>
      </c>
      <c r="AB1045" s="67">
        <f t="array" ref="AB1045">IFERROR(INDEX(#REF!,MATCH($A1027&amp;$D1045,#REF!,0),MATCH(AB$3,#REF!,0)),0)</f>
        <v>0</v>
      </c>
      <c r="AC1045" s="67">
        <f t="array" ref="AC1045">IFERROR(INDEX(#REF!,MATCH($A1027&amp;$D1045,#REF!,0),MATCH(AC$3,#REF!,0)),0)</f>
        <v>0</v>
      </c>
      <c r="AD1045" s="67">
        <f t="array" ref="AD1045">IFERROR(INDEX(#REF!,MATCH($A1027&amp;$D1045,#REF!,0),MATCH(AD$3,#REF!,0)),0)</f>
        <v>0</v>
      </c>
      <c r="AE1045" s="67">
        <f t="array" ref="AE1045">IFERROR(INDEX(#REF!,MATCH($A1027&amp;$D1045,#REF!,0),MATCH(AE$3,#REF!,0)),0)</f>
        <v>0</v>
      </c>
      <c r="AF1045" s="67">
        <f t="array" ref="AF1045">IFERROR(INDEX(#REF!,MATCH($A1027&amp;$D1045,#REF!,0),MATCH(AF$3,#REF!,0)),0)</f>
        <v>0</v>
      </c>
      <c r="AG1045" s="67" t="e">
        <f t="array" ref="AG1045">((AG1029*$G1045*--(AND($BF1045=0,$BG1045=0))+$BF1045+AG1029*$BG1045)*--(AG$3&gt;=$BH1045))*(1+$BJ1045*--(AG$3&gt;=$BK1045))*--(IFERROR(MOD(MONTH(AG$3),$BI1045),0)=0)*(1+IFERROR(INDEX(#REF!,MATCH($D1027,#REF!,0),MATCH(AG$3,#REF!,0)),0))</f>
        <v>#REF!</v>
      </c>
      <c r="AH1045" s="67" t="e">
        <f t="array" ref="AH1045">((AH1029*$G1045*--(AND($BF1045=0,$BG1045=0))+$BF1045+AH1029*$BG1045)*--(AH$3&gt;=$BH1045))*(1+$BJ1045*--(AH$3&gt;=$BK1045))*--(IFERROR(MOD(MONTH(AH$3),$BI1045),0)=0)*(1+IFERROR(INDEX(#REF!,MATCH($D1027,#REF!,0),MATCH("AI"&amp;MONTH(AH$3),#REF!,0)),0))</f>
        <v>#REF!</v>
      </c>
      <c r="AI1045" s="67" t="e">
        <f t="array" ref="AI1045">((AI1029*$G1045*--(AND($BF1045=0,$BG1045=0))+$BF1045+AI1029*$BG1045)*--(AI$3&gt;=$BH1045))*(1+$BJ1045*--(AI$3&gt;=$BK1045))*--(IFERROR(MOD(MONTH(AI$3),$BI1045),0)=0)*(1+IFERROR(INDEX(#REF!,MATCH($D1027,#REF!,0),MATCH("AI"&amp;MONTH(AI$3),#REF!,0)),0))</f>
        <v>#REF!</v>
      </c>
      <c r="AJ1045" s="67" t="e">
        <f t="array" ref="AJ1045">((AJ1029*$G1045*--(AND($BF1045=0,$BG1045=0))+$BF1045+AJ1029*$BG1045)*--(AJ$3&gt;=$BH1045))*(1+$BJ1045*--(AJ$3&gt;=$BK1045))*--(IFERROR(MOD(MONTH(AJ$3),$BI1045),0)=0)*(1+IFERROR(INDEX(#REF!,MATCH($D1027,#REF!,0),MATCH("AI"&amp;MONTH(AJ$3),#REF!,0)),0))</f>
        <v>#REF!</v>
      </c>
      <c r="AK1045" s="60"/>
      <c r="AL1045" s="87" t="e">
        <f t="shared" si="3475"/>
        <v>#REF!</v>
      </c>
      <c r="AM1045" s="62" t="e">
        <f>AL1045/AL1029</f>
        <v>#REF!</v>
      </c>
      <c r="AN1045" s="60" t="e">
        <f>D1027&amp;D1045</f>
        <v>#REF!</v>
      </c>
      <c r="AO1045" s="67" t="e">
        <f t="array" ref="AO1045">((AO1029*$G1045*--(AND($BF1045=0,$BG1045=0))+$BF1045+AO1029*$BG1045)*--(AO$3&gt;=$BH1045))*(1+$BJ1045*--(AO$3&gt;=$BK1045))*--(IFERROR(MOD(MONTH(AO$3),$BI1045),0)=0)*(1+IFERROR(INDEX(#REF!,MATCH($D1027,#REF!,0),MATCH("AI"&amp;MONTH(AO$3),#REF!,0)),0))</f>
        <v>#REF!</v>
      </c>
      <c r="AP1045" s="67" t="e">
        <f t="array" ref="AP1045">((AP1029*$G1045*--(AND($BF1045=0,$BG1045=0))+$BF1045+AP1029*$BG1045)*--(AP$3&gt;=$BH1045))*(1+$BJ1045*--(AP$3&gt;=$BK1045))*--(IFERROR(MOD(MONTH(AP$3),$BI1045),0)=0)*(1+IFERROR(INDEX(#REF!,MATCH($D1027,#REF!,0),MATCH("AI"&amp;MONTH(AP$3),#REF!,0)),0))</f>
        <v>#REF!</v>
      </c>
      <c r="AQ1045" s="67" t="e">
        <f t="array" ref="AQ1045">((AQ1029*$G1045*--(AND($BF1045=0,$BG1045=0))+$BF1045+AQ1029*$BG1045)*--(AQ$3&gt;=$BH1045))*(1+$BJ1045*--(AQ$3&gt;=$BK1045))*--(IFERROR(MOD(MONTH(AQ$3),$BI1045),0)=0)*(1+IFERROR(INDEX(#REF!,MATCH($D1027,#REF!,0),MATCH("AI"&amp;MONTH(AQ$3),#REF!,0)),0))</f>
        <v>#REF!</v>
      </c>
      <c r="AR1045" s="67" t="e">
        <f t="array" ref="AR1045">((AR1029*$G1045*--(AND($BF1045=0,$BG1045=0))+$BF1045+AR1029*$BG1045)*--(AR$3&gt;=$BH1045))*(1+$BJ1045*--(AR$3&gt;=$BK1045))*--(IFERROR(MOD(MONTH(AR$3),$BI1045),0)=0)*(1+IFERROR(INDEX(#REF!,MATCH($D1027,#REF!,0),MATCH("AI"&amp;MONTH(AR$3),#REF!,0)),0))</f>
        <v>#REF!</v>
      </c>
      <c r="AS1045" s="67" t="e">
        <f t="array" ref="AS1045">((AS1029*$G1045*--(AND($BF1045=0,$BG1045=0))+$BF1045+AS1029*$BG1045)*--(AS$3&gt;=$BH1045))*(1+$BJ1045*--(AS$3&gt;=$BK1045))*--(IFERROR(MOD(MONTH(AS$3),$BI1045),0)=0)*(1+IFERROR(INDEX(#REF!,MATCH($D1027,#REF!,0),MATCH("AI"&amp;MONTH(AS$3),#REF!,0)),0))</f>
        <v>#REF!</v>
      </c>
      <c r="AT1045" s="67" t="e">
        <f t="array" ref="AT1045">((AT1029*$G1045*--(AND($BF1045=0,$BG1045=0))+$BF1045+AT1029*$BG1045)*--(AT$3&gt;=$BH1045))*(1+$BJ1045*--(AT$3&gt;=$BK1045))*--(IFERROR(MOD(MONTH(AT$3),$BI1045),0)=0)*(1+IFERROR(INDEX(#REF!,MATCH($D1027,#REF!,0),MATCH("AI"&amp;MONTH(AT$3),#REF!,0)),0))</f>
        <v>#REF!</v>
      </c>
      <c r="AU1045" s="67" t="e">
        <f t="array" ref="AU1045">((AU1029*$G1045*--(AND($BF1045=0,$BG1045=0))+$BF1045+AU1029*$BG1045)*--(AU$3&gt;=$BH1045))*(1+$BJ1045*--(AU$3&gt;=$BK1045))*--(IFERROR(MOD(MONTH(AU$3),$BI1045),0)=0)*(1+IFERROR(INDEX(#REF!,MATCH($D1027,#REF!,0),MATCH("AI"&amp;MONTH(AU$3),#REF!,0)),0))</f>
        <v>#REF!</v>
      </c>
      <c r="AV1045" s="67" t="e">
        <f t="array" ref="AV1045">((AV1029*$G1045*--(AND($BF1045=0,$BG1045=0))+$BF1045+AV1029*$BG1045)*--(AV$3&gt;=$BH1045))*(1+$BJ1045*--(AV$3&gt;=$BK1045))*--(IFERROR(MOD(MONTH(AV$3),$BI1045),0)=0)*(1+IFERROR(INDEX(#REF!,MATCH($D1027,#REF!,0),MATCH("AI"&amp;MONTH(AV$3),#REF!,0)),0))</f>
        <v>#REF!</v>
      </c>
      <c r="AW1045" s="67" t="e">
        <f t="array" ref="AW1045">((AW1029*$G1045*--(AND($BF1045=0,$BG1045=0))+$BF1045+AW1029*$BG1045)*--(AW$3&gt;=$BH1045))*(1+$BJ1045*--(AW$3&gt;=$BK1045))*--(IFERROR(MOD(MONTH(AW$3),$BI1045),0)=0)*(1+IFERROR(INDEX(#REF!,MATCH($D1027,#REF!,0),MATCH("AI"&amp;MONTH(AW$3),#REF!,0)),0))</f>
        <v>#REF!</v>
      </c>
      <c r="AX1045" s="67" t="e">
        <f t="array" ref="AX1045">((AX1029*$G1045*--(AND($BF1045=0,$BG1045=0))+$BF1045+AX1029*$BG1045)*--(AX$3&gt;=$BH1045))*(1+$BJ1045*--(AX$3&gt;=$BK1045))*--(IFERROR(MOD(MONTH(AX$3),$BI1045),0)=0)*(1+IFERROR(INDEX(#REF!,MATCH($D1027,#REF!,0),MATCH("AI"&amp;MONTH(AX$3),#REF!,0)),0))</f>
        <v>#REF!</v>
      </c>
      <c r="AY1045" s="67" t="e">
        <f t="array" ref="AY1045">((AY1029*$G1045*--(AND($BF1045=0,$BG1045=0))+$BF1045+AY1029*$BG1045)*--(AY$3&gt;=$BH1045))*(1+$BJ1045*--(AY$3&gt;=$BK1045))*--(IFERROR(MOD(MONTH(AY$3),$BI1045),0)=0)*(1+IFERROR(INDEX(#REF!,MATCH($D1027,#REF!,0),MATCH("AI"&amp;MONTH(AY$3),#REF!,0)),0))</f>
        <v>#REF!</v>
      </c>
      <c r="AZ1045" s="67" t="e">
        <f t="array" ref="AZ1045">((AZ1029*$G1045*--(AND($BF1045=0,$BG1045=0))+$BF1045+AZ1029*$BG1045)*--(AZ$3&gt;=$BH1045))*(1+$BJ1045*--(AZ$3&gt;=$BK1045))*--(IFERROR(MOD(MONTH(AZ$3),$BI1045),0)=0)*(1+IFERROR(INDEX(#REF!,MATCH($D1027,#REF!,0),MATCH("AI"&amp;MONTH(AZ$3),#REF!,0)),0))</f>
        <v>#REF!</v>
      </c>
      <c r="BA1045" s="60"/>
      <c r="BB1045" s="87" t="e">
        <f t="shared" si="3476"/>
        <v>#REF!</v>
      </c>
      <c r="BC1045" s="62" t="e">
        <f>BB1045/BB1029</f>
        <v>#REF!</v>
      </c>
      <c r="BD1045" s="60"/>
      <c r="BE1045" s="94" t="e">
        <f t="array" ref="BE1045">INDEX(#REF!,MATCH($D1027,#REF!,0),MATCH("Carência",#REF!,0))</f>
        <v>#REF!</v>
      </c>
      <c r="BF1045" s="141" t="e">
        <f t="array" ref="BF1045">INDEX(#REF!,MATCH($D1027,#REF!,0),MATCH($D1045,#REF!,0))</f>
        <v>#REF!</v>
      </c>
      <c r="BG1045" s="142" t="e">
        <f t="array" ref="BG1045">INDEX(#REF!,MATCH($D1027,#REF!,0),MATCH("CTO",#REF!,0))</f>
        <v>#REF!</v>
      </c>
      <c r="BH1045" s="143" t="e">
        <f>EDATE(BH1029,BE1045)</f>
        <v>#REF!</v>
      </c>
      <c r="BI1045" s="144"/>
      <c r="BJ1045" s="142" t="e">
        <f t="array" ref="BJ1045">INDEX(#REF!,MATCH($D1027,#REF!,0),MATCH("Degrau",#REF!,0))</f>
        <v>#REF!</v>
      </c>
      <c r="BK1045" s="143" t="e">
        <f t="array" ref="BK1045">INDEX(#REF!,MATCH($D1027,#REF!,0),MATCH("Data degrau",#REF!,0))</f>
        <v>#REF!</v>
      </c>
      <c r="BL1045" s="60"/>
      <c r="BM1045" s="67" t="e">
        <f t="array" ref="BM1045">((BM1029*$G1045*--(AND($BF1045=0,$BG1045=0))+$BF1045+BM1029*$BG1045)*--(BM$3&gt;=$BH1045))*(1+$BJ1045*--(BM$3&gt;=$BK1045))*--(IFERROR(MOD(MONTH(BM$3),$BI1045),0)=0)*(1+IFERROR(INDEX(#REF!,MATCH($D1027,#REF!,0),MATCH("AI"&amp;MONTH(BM$3),#REF!,0)),0))</f>
        <v>#REF!</v>
      </c>
      <c r="BN1045" s="67" t="e">
        <f t="array" ref="BN1045">((BN1029*$G1045*--(AND($BF1045=0,$BG1045=0))+$BF1045+BN1029*$BG1045)*--(BN$3&gt;=$BH1045))*(1+$BJ1045*--(BN$3&gt;=$BK1045))*--(IFERROR(MOD(MONTH(BN$3),$BI1045),0)=0)*(1+IFERROR(INDEX(#REF!,MATCH($D1027,#REF!,0),MATCH("AI"&amp;MONTH(BN$3),#REF!,0)),0))</f>
        <v>#REF!</v>
      </c>
      <c r="BO1045" s="67" t="e">
        <f t="array" ref="BO1045">((BO1029*$G1045*--(AND($BF1045=0,$BG1045=0))+$BF1045+BO1029*$BG1045)*--(BO$3&gt;=$BH1045))*(1+$BJ1045*--(BO$3&gt;=$BK1045))*--(IFERROR(MOD(MONTH(BO$3),$BI1045),0)=0)*(1+IFERROR(INDEX(#REF!,MATCH($D1027,#REF!,0),MATCH("AI"&amp;MONTH(BO$3),#REF!,0)),0))</f>
        <v>#REF!</v>
      </c>
      <c r="BP1045" s="67" t="e">
        <f t="array" ref="BP1045">((BP1029*$G1045*--(AND($BF1045=0,$BG1045=0))+$BF1045+BP1029*$BG1045)*--(BP$3&gt;=$BH1045))*(1+$BJ1045*--(BP$3&gt;=$BK1045))*--(IFERROR(MOD(MONTH(BP$3),$BI1045),0)=0)*(1+IFERROR(INDEX(#REF!,MATCH($D1027,#REF!,0),MATCH("AI"&amp;MONTH(BP$3),#REF!,0)),0))</f>
        <v>#REF!</v>
      </c>
      <c r="BQ1045" s="67" t="e">
        <f t="array" ref="BQ1045">((BQ1029*$G1045*--(AND($BF1045=0,$BG1045=0))+$BF1045+BQ1029*$BG1045)*--(BQ$3&gt;=$BH1045))*(1+$BJ1045*--(BQ$3&gt;=$BK1045))*--(IFERROR(MOD(MONTH(BQ$3),$BI1045),0)=0)*(1+IFERROR(INDEX(#REF!,MATCH($D1027,#REF!,0),MATCH("AI"&amp;MONTH(BQ$3),#REF!,0)),0))</f>
        <v>#REF!</v>
      </c>
      <c r="BR1045" s="67" t="e">
        <f t="array" ref="BR1045">((BR1029*$G1045*--(AND($BF1045=0,$BG1045=0))+$BF1045+BR1029*$BG1045)*--(BR$3&gt;=$BH1045))*(1+$BJ1045*--(BR$3&gt;=$BK1045))*--(IFERROR(MOD(MONTH(BR$3),$BI1045),0)=0)*(1+IFERROR(INDEX(#REF!,MATCH($D1027,#REF!,0),MATCH("AI"&amp;MONTH(BR$3),#REF!,0)),0))</f>
        <v>#REF!</v>
      </c>
      <c r="BS1045" s="67" t="e">
        <f t="array" ref="BS1045">((BS1029*$G1045*--(AND($BF1045=0,$BG1045=0))+$BF1045+BS1029*$BG1045)*--(BS$3&gt;=$BH1045))*(1+$BJ1045*--(BS$3&gt;=$BK1045))*--(IFERROR(MOD(MONTH(BS$3),$BI1045),0)=0)*(1+IFERROR(INDEX(#REF!,MATCH($D1027,#REF!,0),MATCH("AI"&amp;MONTH(BS$3),#REF!,0)),0))</f>
        <v>#REF!</v>
      </c>
      <c r="BT1045" s="67" t="e">
        <f t="array" ref="BT1045">((BT1029*$G1045*--(AND($BF1045=0,$BG1045=0))+$BF1045+BT1029*$BG1045)*--(BT$3&gt;=$BH1045))*(1+$BJ1045*--(BT$3&gt;=$BK1045))*--(IFERROR(MOD(MONTH(BT$3),$BI1045),0)=0)*(1+IFERROR(INDEX(#REF!,MATCH($D1027,#REF!,0),MATCH("AI"&amp;MONTH(BT$3),#REF!,0)),0))</f>
        <v>#REF!</v>
      </c>
      <c r="BU1045" s="67" t="e">
        <f t="array" ref="BU1045">((BU1029*$G1045*--(AND($BF1045=0,$BG1045=0))+$BF1045+BU1029*$BG1045)*--(BU$3&gt;=$BH1045))*(1+$BJ1045*--(BU$3&gt;=$BK1045))*--(IFERROR(MOD(MONTH(BU$3),$BI1045),0)=0)*(1+IFERROR(INDEX(#REF!,MATCH($D1027,#REF!,0),MATCH("AI"&amp;MONTH(BU$3),#REF!,0)),0))</f>
        <v>#REF!</v>
      </c>
      <c r="BV1045" s="67" t="e">
        <f t="array" ref="BV1045">((BV1029*$G1045*--(AND($BF1045=0,$BG1045=0))+$BF1045+BV1029*$BG1045)*--(BV$3&gt;=$BH1045))*(1+$BJ1045*--(BV$3&gt;=$BK1045))*--(IFERROR(MOD(MONTH(BV$3),$BI1045),0)=0)*(1+IFERROR(INDEX(#REF!,MATCH($D1027,#REF!,0),MATCH("AI"&amp;MONTH(BV$3),#REF!,0)),0))</f>
        <v>#REF!</v>
      </c>
      <c r="BW1045" s="67" t="e">
        <f t="array" ref="BW1045">((BW1029*$G1045*--(AND($BF1045=0,$BG1045=0))+$BF1045+BW1029*$BG1045)*--(BW$3&gt;=$BH1045))*(1+$BJ1045*--(BW$3&gt;=$BK1045))*--(IFERROR(MOD(MONTH(BW$3),$BI1045),0)=0)*(1+IFERROR(INDEX(#REF!,MATCH($D1027,#REF!,0),MATCH("AI"&amp;MONTH(BW$3),#REF!,0)),0))</f>
        <v>#REF!</v>
      </c>
      <c r="BX1045" s="67" t="e">
        <f t="array" ref="BX1045">((BX1029*$G1045*--(AND($BF1045=0,$BG1045=0))+$BF1045+BX1029*$BG1045)*--(BX$3&gt;=$BH1045))*(1+$BJ1045*--(BX$3&gt;=$BK1045))*--(IFERROR(MOD(MONTH(BX$3),$BI1045),0)=0)*(1+IFERROR(INDEX(#REF!,MATCH($D1027,#REF!,0),MATCH("AI"&amp;MONTH(BX$3),#REF!,0)),0))</f>
        <v>#REF!</v>
      </c>
      <c r="BY1045" s="60"/>
      <c r="BZ1045" s="87" t="e">
        <f t="shared" si="3477"/>
        <v>#REF!</v>
      </c>
      <c r="CA1045" s="62" t="e">
        <f>BZ1045/BZ1029</f>
        <v>#REF!</v>
      </c>
      <c r="CB1045" s="60"/>
      <c r="CC1045" s="67" t="e">
        <f t="array" ref="CC1045">((CC1029*$G1045*--(AND($BF1045=0,$BG1045=0))+$BF1045+CC1029*$BG1045)*--(CC$3&gt;=$BH1045))*(1+$BJ1045*--(CC$3&gt;=$BK1045))*--(IFERROR(MOD(MONTH(CC$3),$BI1045),0)=0)*(1+IFERROR(INDEX(#REF!,MATCH($D1027,#REF!,0),MATCH("AI"&amp;MONTH(CC$3),#REF!,0)),0))</f>
        <v>#REF!</v>
      </c>
      <c r="CD1045" s="67" t="e">
        <f t="array" ref="CD1045">((CD1029*$G1045*--(AND($BF1045=0,$BG1045=0))+$BF1045+CD1029*$BG1045)*--(CD$3&gt;=$BH1045))*(1+$BJ1045*--(CD$3&gt;=$BK1045))*--(IFERROR(MOD(MONTH(CD$3),$BI1045),0)=0)*(1+IFERROR(INDEX(#REF!,MATCH($D1027,#REF!,0),MATCH("AI"&amp;MONTH(CD$3),#REF!,0)),0))</f>
        <v>#REF!</v>
      </c>
      <c r="CE1045" s="67" t="e">
        <f t="array" ref="CE1045">((CE1029*$G1045*--(AND($BF1045=0,$BG1045=0))+$BF1045+CE1029*$BG1045)*--(CE$3&gt;=$BH1045))*(1+$BJ1045*--(CE$3&gt;=$BK1045))*--(IFERROR(MOD(MONTH(CE$3),$BI1045),0)=0)*(1+IFERROR(INDEX(#REF!,MATCH($D1027,#REF!,0),MATCH("AI"&amp;MONTH(CE$3),#REF!,0)),0))</f>
        <v>#REF!</v>
      </c>
      <c r="CF1045" s="67" t="e">
        <f t="array" ref="CF1045">((CF1029*$G1045*--(AND($BF1045=0,$BG1045=0))+$BF1045+CF1029*$BG1045)*--(CF$3&gt;=$BH1045))*(1+$BJ1045*--(CF$3&gt;=$BK1045))*--(IFERROR(MOD(MONTH(CF$3),$BI1045),0)=0)*(1+IFERROR(INDEX(#REF!,MATCH($D1027,#REF!,0),MATCH("AI"&amp;MONTH(CF$3),#REF!,0)),0))</f>
        <v>#REF!</v>
      </c>
      <c r="CG1045" s="67" t="e">
        <f t="array" ref="CG1045">((CG1029*$G1045*--(AND($BF1045=0,$BG1045=0))+$BF1045+CG1029*$BG1045)*--(CG$3&gt;=$BH1045))*(1+$BJ1045*--(CG$3&gt;=$BK1045))*--(IFERROR(MOD(MONTH(CG$3),$BI1045),0)=0)*(1+IFERROR(INDEX(#REF!,MATCH($D1027,#REF!,0),MATCH("AI"&amp;MONTH(CG$3),#REF!,0)),0))</f>
        <v>#REF!</v>
      </c>
      <c r="CH1045" s="67" t="e">
        <f t="array" ref="CH1045">((CH1029*$G1045*--(AND($BF1045=0,$BG1045=0))+$BF1045+CH1029*$BG1045)*--(CH$3&gt;=$BH1045))*(1+$BJ1045*--(CH$3&gt;=$BK1045))*--(IFERROR(MOD(MONTH(CH$3),$BI1045),0)=0)*(1+IFERROR(INDEX(#REF!,MATCH($D1027,#REF!,0),MATCH("AI"&amp;MONTH(CH$3),#REF!,0)),0))</f>
        <v>#REF!</v>
      </c>
      <c r="CI1045" s="67" t="e">
        <f t="array" ref="CI1045">((CI1029*$G1045*--(AND($BF1045=0,$BG1045=0))+$BF1045+CI1029*$BG1045)*--(CI$3&gt;=$BH1045))*(1+$BJ1045*--(CI$3&gt;=$BK1045))*--(IFERROR(MOD(MONTH(CI$3),$BI1045),0)=0)*(1+IFERROR(INDEX(#REF!,MATCH($D1027,#REF!,0),MATCH("AI"&amp;MONTH(CI$3),#REF!,0)),0))</f>
        <v>#REF!</v>
      </c>
      <c r="CJ1045" s="67" t="e">
        <f t="array" ref="CJ1045">((CJ1029*$G1045*--(AND($BF1045=0,$BG1045=0))+$BF1045+CJ1029*$BG1045)*--(CJ$3&gt;=$BH1045))*(1+$BJ1045*--(CJ$3&gt;=$BK1045))*--(IFERROR(MOD(MONTH(CJ$3),$BI1045),0)=0)*(1+IFERROR(INDEX(#REF!,MATCH($D1027,#REF!,0),MATCH("AI"&amp;MONTH(CJ$3),#REF!,0)),0))</f>
        <v>#REF!</v>
      </c>
      <c r="CK1045" s="67" t="e">
        <f t="array" ref="CK1045">((CK1029*$G1045*--(AND($BF1045=0,$BG1045=0))+$BF1045+CK1029*$BG1045)*--(CK$3&gt;=$BH1045))*(1+$BJ1045*--(CK$3&gt;=$BK1045))*--(IFERROR(MOD(MONTH(CK$3),$BI1045),0)=0)*(1+IFERROR(INDEX(#REF!,MATCH($D1027,#REF!,0),MATCH("AI"&amp;MONTH(CK$3),#REF!,0)),0))</f>
        <v>#REF!</v>
      </c>
      <c r="CL1045" s="67" t="e">
        <f t="array" ref="CL1045">((CL1029*$G1045*--(AND($BF1045=0,$BG1045=0))+$BF1045+CL1029*$BG1045)*--(CL$3&gt;=$BH1045))*(1+$BJ1045*--(CL$3&gt;=$BK1045))*--(IFERROR(MOD(MONTH(CL$3),$BI1045),0)=0)*(1+IFERROR(INDEX(#REF!,MATCH($D1027,#REF!,0),MATCH("AI"&amp;MONTH(CL$3),#REF!,0)),0))</f>
        <v>#REF!</v>
      </c>
      <c r="CM1045" s="67" t="e">
        <f t="array" ref="CM1045">((CM1029*$G1045*--(AND($BF1045=0,$BG1045=0))+$BF1045+CM1029*$BG1045)*--(CM$3&gt;=$BH1045))*(1+$BJ1045*--(CM$3&gt;=$BK1045))*--(IFERROR(MOD(MONTH(CM$3),$BI1045),0)=0)*(1+IFERROR(INDEX(#REF!,MATCH($D1027,#REF!,0),MATCH("AI"&amp;MONTH(CM$3),#REF!,0)),0))</f>
        <v>#REF!</v>
      </c>
      <c r="CN1045" s="67" t="e">
        <f t="array" ref="CN1045">((CN1029*$G1045*--(AND($BF1045=0,$BG1045=0))+$BF1045+CN1029*$BG1045)*--(CN$3&gt;=$BH1045))*(1+$BJ1045*--(CN$3&gt;=$BK1045))*--(IFERROR(MOD(MONTH(CN$3),$BI1045),0)=0)*(1+IFERROR(INDEX(#REF!,MATCH($D1027,#REF!,0),MATCH("AI"&amp;MONTH(CN$3),#REF!,0)),0))</f>
        <v>#REF!</v>
      </c>
      <c r="CO1045" s="60"/>
      <c r="CP1045" s="87" t="e">
        <f t="shared" si="3478"/>
        <v>#REF!</v>
      </c>
      <c r="CQ1045" s="62" t="e">
        <f>CP1045/CP1029</f>
        <v>#REF!</v>
      </c>
    </row>
    <row r="1046" spans="1:95" ht="10.5" customHeight="1" outlineLevel="1" x14ac:dyDescent="0.25">
      <c r="A1046" s="70" t="str">
        <f t="shared" si="3473"/>
        <v>DespesaOutras despesas lojas</v>
      </c>
      <c r="B1046" s="70" t="s">
        <v>53</v>
      </c>
      <c r="C1046" s="70"/>
      <c r="D1046" s="60" t="s">
        <v>69</v>
      </c>
      <c r="E1046" s="60" t="e">
        <f>D1027</f>
        <v>#REF!</v>
      </c>
      <c r="F1046" s="60"/>
      <c r="G1046" s="62">
        <v>-7.4249683158962554E-4</v>
      </c>
      <c r="H1046" s="60"/>
      <c r="I1046" s="67">
        <v>0</v>
      </c>
      <c r="J1046" s="67">
        <v>0</v>
      </c>
      <c r="K1046" s="67">
        <v>0</v>
      </c>
      <c r="L1046" s="67">
        <v>0</v>
      </c>
      <c r="M1046" s="67">
        <v>0</v>
      </c>
      <c r="N1046" s="67">
        <v>0</v>
      </c>
      <c r="O1046" s="67">
        <v>0</v>
      </c>
      <c r="P1046" s="67">
        <v>0</v>
      </c>
      <c r="Q1046" s="67">
        <v>0</v>
      </c>
      <c r="R1046" s="67">
        <v>0</v>
      </c>
      <c r="S1046" s="67">
        <v>0</v>
      </c>
      <c r="T1046" s="67">
        <v>0</v>
      </c>
      <c r="U1046" s="60"/>
      <c r="V1046" s="87">
        <f t="shared" si="3474"/>
        <v>0</v>
      </c>
      <c r="W1046" s="62" t="e">
        <f>V1046/V1029</f>
        <v>#REF!</v>
      </c>
      <c r="X1046" s="60"/>
      <c r="Y1046" s="67" t="e">
        <f t="shared" ref="Y1046:AJ1046" si="3548">SUM(Y1047:Y1050)</f>
        <v>#REF!</v>
      </c>
      <c r="Z1046" s="67" t="e">
        <f t="shared" si="3548"/>
        <v>#REF!</v>
      </c>
      <c r="AA1046" s="67" t="e">
        <f t="shared" si="3548"/>
        <v>#REF!</v>
      </c>
      <c r="AB1046" s="67" t="e">
        <f t="shared" si="3548"/>
        <v>#REF!</v>
      </c>
      <c r="AC1046" s="67" t="e">
        <f t="shared" si="3548"/>
        <v>#REF!</v>
      </c>
      <c r="AD1046" s="67" t="e">
        <f t="shared" si="3548"/>
        <v>#REF!</v>
      </c>
      <c r="AE1046" s="67" t="e">
        <f t="shared" si="3548"/>
        <v>#REF!</v>
      </c>
      <c r="AF1046" s="67" t="e">
        <f t="shared" si="3548"/>
        <v>#REF!</v>
      </c>
      <c r="AG1046" s="67" t="e">
        <f t="shared" si="3548"/>
        <v>#REF!</v>
      </c>
      <c r="AH1046" s="67" t="e">
        <f t="shared" si="3548"/>
        <v>#REF!</v>
      </c>
      <c r="AI1046" s="67" t="e">
        <f t="shared" si="3548"/>
        <v>#REF!</v>
      </c>
      <c r="AJ1046" s="67" t="e">
        <f t="shared" si="3548"/>
        <v>#REF!</v>
      </c>
      <c r="AK1046" s="60"/>
      <c r="AL1046" s="87" t="e">
        <f t="shared" si="3475"/>
        <v>#REF!</v>
      </c>
      <c r="AM1046" s="62" t="e">
        <f>AL1046/AL1029</f>
        <v>#REF!</v>
      </c>
      <c r="AN1046" s="60" t="e">
        <f>D1027&amp;D1046</f>
        <v>#REF!</v>
      </c>
      <c r="AO1046" s="67" t="e">
        <f t="shared" ref="AO1046:AZ1046" si="3549">SUM(AO1047:AO1050)</f>
        <v>#REF!</v>
      </c>
      <c r="AP1046" s="67" t="e">
        <f t="shared" si="3549"/>
        <v>#REF!</v>
      </c>
      <c r="AQ1046" s="67" t="e">
        <f t="shared" si="3549"/>
        <v>#REF!</v>
      </c>
      <c r="AR1046" s="67" t="e">
        <f t="shared" si="3549"/>
        <v>#REF!</v>
      </c>
      <c r="AS1046" s="67" t="e">
        <f t="shared" si="3549"/>
        <v>#REF!</v>
      </c>
      <c r="AT1046" s="67" t="e">
        <f t="shared" si="3549"/>
        <v>#REF!</v>
      </c>
      <c r="AU1046" s="67" t="e">
        <f t="shared" si="3549"/>
        <v>#REF!</v>
      </c>
      <c r="AV1046" s="67" t="e">
        <f t="shared" si="3549"/>
        <v>#REF!</v>
      </c>
      <c r="AW1046" s="67" t="e">
        <f t="shared" si="3549"/>
        <v>#REF!</v>
      </c>
      <c r="AX1046" s="67" t="e">
        <f t="shared" si="3549"/>
        <v>#REF!</v>
      </c>
      <c r="AY1046" s="67" t="e">
        <f t="shared" si="3549"/>
        <v>#REF!</v>
      </c>
      <c r="AZ1046" s="67" t="e">
        <f t="shared" si="3549"/>
        <v>#REF!</v>
      </c>
      <c r="BA1046" s="60"/>
      <c r="BB1046" s="87" t="e">
        <f t="shared" si="3476"/>
        <v>#REF!</v>
      </c>
      <c r="BC1046" s="62" t="e">
        <f>BB1046/BB1029</f>
        <v>#REF!</v>
      </c>
      <c r="BD1046" s="60"/>
      <c r="BE1046" s="67">
        <f t="shared" ref="BE1046:BG1050" si="3550">INDEX($BE$4:$BK$115,MATCH($D1046,$D$4:$D$115,0),MATCH(BE$475,$BE$4:$BK$4,0))</f>
        <v>0</v>
      </c>
      <c r="BF1046" s="119">
        <f t="shared" si="3550"/>
        <v>0</v>
      </c>
      <c r="BG1046" s="120">
        <f t="shared" si="3550"/>
        <v>0</v>
      </c>
      <c r="BH1046" s="121" t="e">
        <f>BH1029</f>
        <v>#REF!</v>
      </c>
      <c r="BI1046" s="121">
        <f t="shared" ref="BI1046:BK1053" si="3551">INDEX($BE$4:$BK$115,MATCH($D1046,$D$4:$D$115,0),MATCH(BI$475,$BE$4:$BK$4,0))</f>
        <v>0</v>
      </c>
      <c r="BJ1046" s="120">
        <f t="shared" si="3551"/>
        <v>0</v>
      </c>
      <c r="BK1046" s="121">
        <f t="shared" si="3551"/>
        <v>0</v>
      </c>
      <c r="BL1046" s="60"/>
      <c r="BM1046" s="67" t="e">
        <f t="shared" ref="BM1046:BX1046" si="3552">SUM(BM1047:BM1050)</f>
        <v>#REF!</v>
      </c>
      <c r="BN1046" s="67" t="e">
        <f t="shared" si="3552"/>
        <v>#REF!</v>
      </c>
      <c r="BO1046" s="67" t="e">
        <f t="shared" si="3552"/>
        <v>#REF!</v>
      </c>
      <c r="BP1046" s="67" t="e">
        <f t="shared" si="3552"/>
        <v>#REF!</v>
      </c>
      <c r="BQ1046" s="67" t="e">
        <f t="shared" si="3552"/>
        <v>#REF!</v>
      </c>
      <c r="BR1046" s="67" t="e">
        <f t="shared" si="3552"/>
        <v>#REF!</v>
      </c>
      <c r="BS1046" s="67" t="e">
        <f t="shared" si="3552"/>
        <v>#REF!</v>
      </c>
      <c r="BT1046" s="67" t="e">
        <f t="shared" si="3552"/>
        <v>#REF!</v>
      </c>
      <c r="BU1046" s="67" t="e">
        <f t="shared" si="3552"/>
        <v>#REF!</v>
      </c>
      <c r="BV1046" s="67" t="e">
        <f t="shared" si="3552"/>
        <v>#REF!</v>
      </c>
      <c r="BW1046" s="67" t="e">
        <f t="shared" si="3552"/>
        <v>#REF!</v>
      </c>
      <c r="BX1046" s="67" t="e">
        <f t="shared" si="3552"/>
        <v>#REF!</v>
      </c>
      <c r="BY1046" s="60"/>
      <c r="BZ1046" s="87" t="e">
        <f t="shared" si="3477"/>
        <v>#REF!</v>
      </c>
      <c r="CA1046" s="62" t="e">
        <f>BZ1046/BZ1029</f>
        <v>#REF!</v>
      </c>
      <c r="CB1046" s="60"/>
      <c r="CC1046" s="67" t="e">
        <f t="shared" ref="CC1046:CN1046" si="3553">SUM(CC1047:CC1050)</f>
        <v>#REF!</v>
      </c>
      <c r="CD1046" s="67" t="e">
        <f t="shared" si="3553"/>
        <v>#REF!</v>
      </c>
      <c r="CE1046" s="67" t="e">
        <f t="shared" si="3553"/>
        <v>#REF!</v>
      </c>
      <c r="CF1046" s="67" t="e">
        <f t="shared" si="3553"/>
        <v>#REF!</v>
      </c>
      <c r="CG1046" s="67" t="e">
        <f t="shared" si="3553"/>
        <v>#REF!</v>
      </c>
      <c r="CH1046" s="67" t="e">
        <f t="shared" si="3553"/>
        <v>#REF!</v>
      </c>
      <c r="CI1046" s="67" t="e">
        <f t="shared" si="3553"/>
        <v>#REF!</v>
      </c>
      <c r="CJ1046" s="67" t="e">
        <f t="shared" si="3553"/>
        <v>#REF!</v>
      </c>
      <c r="CK1046" s="67" t="e">
        <f t="shared" si="3553"/>
        <v>#REF!</v>
      </c>
      <c r="CL1046" s="67" t="e">
        <f t="shared" si="3553"/>
        <v>#REF!</v>
      </c>
      <c r="CM1046" s="67" t="e">
        <f t="shared" si="3553"/>
        <v>#REF!</v>
      </c>
      <c r="CN1046" s="67" t="e">
        <f t="shared" si="3553"/>
        <v>#REF!</v>
      </c>
      <c r="CO1046" s="60"/>
      <c r="CP1046" s="87" t="e">
        <f t="shared" si="3478"/>
        <v>#REF!</v>
      </c>
      <c r="CQ1046" s="62" t="e">
        <f>CP1046/CP1029</f>
        <v>#REF!</v>
      </c>
    </row>
    <row r="1047" spans="1:95" ht="10.5" customHeight="1" outlineLevel="2" x14ac:dyDescent="0.25">
      <c r="A1047" s="70" t="str">
        <f t="shared" si="3473"/>
        <v>DespesaEscritório/informática/caixinha</v>
      </c>
      <c r="B1047" s="114" t="s">
        <v>53</v>
      </c>
      <c r="C1047" s="78" t="s">
        <v>258</v>
      </c>
      <c r="D1047" s="79" t="s">
        <v>259</v>
      </c>
      <c r="E1047" s="79" t="e">
        <f>D1027</f>
        <v>#REF!</v>
      </c>
      <c r="F1047" s="79"/>
      <c r="G1047" s="85">
        <v>0</v>
      </c>
      <c r="H1047" s="79"/>
      <c r="I1047" s="94">
        <v>0</v>
      </c>
      <c r="J1047" s="94">
        <v>0</v>
      </c>
      <c r="K1047" s="94">
        <v>0</v>
      </c>
      <c r="L1047" s="94">
        <v>0</v>
      </c>
      <c r="M1047" s="94">
        <v>0</v>
      </c>
      <c r="N1047" s="94">
        <v>0</v>
      </c>
      <c r="O1047" s="94">
        <v>0</v>
      </c>
      <c r="P1047" s="94">
        <v>0</v>
      </c>
      <c r="Q1047" s="94">
        <v>0</v>
      </c>
      <c r="R1047" s="94">
        <v>0</v>
      </c>
      <c r="S1047" s="94">
        <v>0</v>
      </c>
      <c r="T1047" s="94">
        <v>0</v>
      </c>
      <c r="U1047" s="79"/>
      <c r="V1047" s="80"/>
      <c r="W1047" s="85" t="e">
        <f>V1047/V1029</f>
        <v>#REF!</v>
      </c>
      <c r="X1047" s="60"/>
      <c r="Y1047" s="94" t="e">
        <f t="shared" ref="Y1047:AJ1047" si="3554">(Y1029*$G1047*--(AND($BF1047=0,$BG1047=0))+$BF1047+Y1029*$BG1047)*--(Y$3&gt;=$BH1047)*((1+$BJ1047)*--(Y$3&gt;=$BH1047))</f>
        <v>#REF!</v>
      </c>
      <c r="Z1047" s="94" t="e">
        <f t="shared" si="3554"/>
        <v>#REF!</v>
      </c>
      <c r="AA1047" s="94" t="e">
        <f t="shared" si="3554"/>
        <v>#REF!</v>
      </c>
      <c r="AB1047" s="94" t="e">
        <f t="shared" si="3554"/>
        <v>#REF!</v>
      </c>
      <c r="AC1047" s="94" t="e">
        <f t="shared" si="3554"/>
        <v>#REF!</v>
      </c>
      <c r="AD1047" s="94" t="e">
        <f t="shared" si="3554"/>
        <v>#REF!</v>
      </c>
      <c r="AE1047" s="94" t="e">
        <f t="shared" si="3554"/>
        <v>#REF!</v>
      </c>
      <c r="AF1047" s="94" t="e">
        <f t="shared" si="3554"/>
        <v>#REF!</v>
      </c>
      <c r="AG1047" s="94" t="e">
        <f t="shared" si="3554"/>
        <v>#REF!</v>
      </c>
      <c r="AH1047" s="94" t="e">
        <f t="shared" si="3554"/>
        <v>#REF!</v>
      </c>
      <c r="AI1047" s="94" t="e">
        <f t="shared" si="3554"/>
        <v>#REF!</v>
      </c>
      <c r="AJ1047" s="94" t="e">
        <f t="shared" si="3554"/>
        <v>#REF!</v>
      </c>
      <c r="AK1047" s="79"/>
      <c r="AL1047" s="80"/>
      <c r="AM1047" s="85" t="e">
        <f>AL1047/AL1029</f>
        <v>#REF!</v>
      </c>
      <c r="AN1047" s="60" t="e">
        <f>D1027&amp;D1047</f>
        <v>#REF!</v>
      </c>
      <c r="AO1047" s="94" t="e">
        <f t="shared" ref="AO1047:AZ1047" si="3555">(AO1029*$G1047*--(AND($BF1047=0,$BG1047=0))+$BF1047+AO1029*$BG1047)*--(AO$3&gt;=$BH1047)*((1+$BJ1047)*--(AO$3&gt;=$BH1047))</f>
        <v>#REF!</v>
      </c>
      <c r="AP1047" s="94" t="e">
        <f t="shared" si="3555"/>
        <v>#REF!</v>
      </c>
      <c r="AQ1047" s="94" t="e">
        <f t="shared" si="3555"/>
        <v>#REF!</v>
      </c>
      <c r="AR1047" s="94" t="e">
        <f t="shared" si="3555"/>
        <v>#REF!</v>
      </c>
      <c r="AS1047" s="94" t="e">
        <f t="shared" si="3555"/>
        <v>#REF!</v>
      </c>
      <c r="AT1047" s="94" t="e">
        <f t="shared" si="3555"/>
        <v>#REF!</v>
      </c>
      <c r="AU1047" s="94" t="e">
        <f t="shared" si="3555"/>
        <v>#REF!</v>
      </c>
      <c r="AV1047" s="94" t="e">
        <f t="shared" si="3555"/>
        <v>#REF!</v>
      </c>
      <c r="AW1047" s="94" t="e">
        <f t="shared" si="3555"/>
        <v>#REF!</v>
      </c>
      <c r="AX1047" s="94" t="e">
        <f t="shared" si="3555"/>
        <v>#REF!</v>
      </c>
      <c r="AY1047" s="94" t="e">
        <f t="shared" si="3555"/>
        <v>#REF!</v>
      </c>
      <c r="AZ1047" s="94" t="e">
        <f t="shared" si="3555"/>
        <v>#REF!</v>
      </c>
      <c r="BA1047" s="79"/>
      <c r="BB1047" s="80"/>
      <c r="BC1047" s="85" t="e">
        <f>BB1047/BB1029</f>
        <v>#REF!</v>
      </c>
      <c r="BD1047" s="60"/>
      <c r="BE1047" s="94">
        <f t="shared" si="3550"/>
        <v>0</v>
      </c>
      <c r="BF1047" s="115">
        <f t="shared" si="3550"/>
        <v>0</v>
      </c>
      <c r="BG1047" s="112">
        <f t="shared" si="3550"/>
        <v>0</v>
      </c>
      <c r="BH1047" s="111" t="e">
        <f>BH1029</f>
        <v>#REF!</v>
      </c>
      <c r="BI1047" s="111">
        <f t="shared" si="3551"/>
        <v>0</v>
      </c>
      <c r="BJ1047" s="112">
        <f t="shared" si="3551"/>
        <v>0</v>
      </c>
      <c r="BK1047" s="111">
        <f t="shared" si="3551"/>
        <v>0</v>
      </c>
      <c r="BL1047" s="60"/>
      <c r="BM1047" s="94" t="e">
        <f t="shared" ref="BM1047:BX1047" si="3556">(BM1029*$G1047*--(AND($BF1047=0,$BG1047=0))+$BF1047+BM1029*$BG1047)*--(BM$3&gt;=$BH1047)*((1+$BJ1047)*--(BM$3&gt;=$BH1047))</f>
        <v>#REF!</v>
      </c>
      <c r="BN1047" s="94" t="e">
        <f t="shared" si="3556"/>
        <v>#REF!</v>
      </c>
      <c r="BO1047" s="94" t="e">
        <f t="shared" si="3556"/>
        <v>#REF!</v>
      </c>
      <c r="BP1047" s="94" t="e">
        <f t="shared" si="3556"/>
        <v>#REF!</v>
      </c>
      <c r="BQ1047" s="94" t="e">
        <f t="shared" si="3556"/>
        <v>#REF!</v>
      </c>
      <c r="BR1047" s="94" t="e">
        <f t="shared" si="3556"/>
        <v>#REF!</v>
      </c>
      <c r="BS1047" s="94" t="e">
        <f t="shared" si="3556"/>
        <v>#REF!</v>
      </c>
      <c r="BT1047" s="94" t="e">
        <f t="shared" si="3556"/>
        <v>#REF!</v>
      </c>
      <c r="BU1047" s="94" t="e">
        <f t="shared" si="3556"/>
        <v>#REF!</v>
      </c>
      <c r="BV1047" s="94" t="e">
        <f t="shared" si="3556"/>
        <v>#REF!</v>
      </c>
      <c r="BW1047" s="94" t="e">
        <f t="shared" si="3556"/>
        <v>#REF!</v>
      </c>
      <c r="BX1047" s="94" t="e">
        <f t="shared" si="3556"/>
        <v>#REF!</v>
      </c>
      <c r="BY1047" s="79"/>
      <c r="BZ1047" s="80"/>
      <c r="CA1047" s="85" t="e">
        <f>BZ1047/BZ1029</f>
        <v>#REF!</v>
      </c>
      <c r="CB1047" s="60"/>
      <c r="CC1047" s="94" t="e">
        <f t="shared" ref="CC1047:CN1047" si="3557">(CC1029*$G1047*--(AND($BF1047=0,$BG1047=0))+$BF1047+CC1029*$BG1047)*--(CC$3&gt;=$BH1047)*((1+$BJ1047)*--(CC$3&gt;=$BH1047))</f>
        <v>#REF!</v>
      </c>
      <c r="CD1047" s="94" t="e">
        <f t="shared" si="3557"/>
        <v>#REF!</v>
      </c>
      <c r="CE1047" s="94" t="e">
        <f t="shared" si="3557"/>
        <v>#REF!</v>
      </c>
      <c r="CF1047" s="94" t="e">
        <f t="shared" si="3557"/>
        <v>#REF!</v>
      </c>
      <c r="CG1047" s="94" t="e">
        <f t="shared" si="3557"/>
        <v>#REF!</v>
      </c>
      <c r="CH1047" s="94" t="e">
        <f t="shared" si="3557"/>
        <v>#REF!</v>
      </c>
      <c r="CI1047" s="94" t="e">
        <f t="shared" si="3557"/>
        <v>#REF!</v>
      </c>
      <c r="CJ1047" s="94" t="e">
        <f t="shared" si="3557"/>
        <v>#REF!</v>
      </c>
      <c r="CK1047" s="94" t="e">
        <f t="shared" si="3557"/>
        <v>#REF!</v>
      </c>
      <c r="CL1047" s="94" t="e">
        <f t="shared" si="3557"/>
        <v>#REF!</v>
      </c>
      <c r="CM1047" s="94" t="e">
        <f t="shared" si="3557"/>
        <v>#REF!</v>
      </c>
      <c r="CN1047" s="94" t="e">
        <f t="shared" si="3557"/>
        <v>#REF!</v>
      </c>
      <c r="CO1047" s="79"/>
      <c r="CP1047" s="80"/>
      <c r="CQ1047" s="85" t="e">
        <f>CP1047/CP1029</f>
        <v>#REF!</v>
      </c>
    </row>
    <row r="1048" spans="1:95" ht="10.5" customHeight="1" outlineLevel="2" x14ac:dyDescent="0.25">
      <c r="A1048" s="70" t="str">
        <f t="shared" si="3473"/>
        <v>DespesaGráfica</v>
      </c>
      <c r="B1048" s="114" t="s">
        <v>53</v>
      </c>
      <c r="C1048" s="78" t="s">
        <v>260</v>
      </c>
      <c r="D1048" s="79" t="s">
        <v>260</v>
      </c>
      <c r="E1048" s="79" t="e">
        <f>D1027</f>
        <v>#REF!</v>
      </c>
      <c r="F1048" s="79"/>
      <c r="G1048" s="85">
        <v>0</v>
      </c>
      <c r="H1048" s="79"/>
      <c r="I1048" s="94">
        <v>0</v>
      </c>
      <c r="J1048" s="94">
        <v>0</v>
      </c>
      <c r="K1048" s="94">
        <v>0</v>
      </c>
      <c r="L1048" s="94">
        <v>0</v>
      </c>
      <c r="M1048" s="94">
        <v>0</v>
      </c>
      <c r="N1048" s="94">
        <v>0</v>
      </c>
      <c r="O1048" s="94">
        <v>0</v>
      </c>
      <c r="P1048" s="94">
        <v>0</v>
      </c>
      <c r="Q1048" s="94">
        <v>0</v>
      </c>
      <c r="R1048" s="94">
        <v>0</v>
      </c>
      <c r="S1048" s="94">
        <v>0</v>
      </c>
      <c r="T1048" s="94">
        <v>0</v>
      </c>
      <c r="U1048" s="79"/>
      <c r="V1048" s="80"/>
      <c r="W1048" s="85" t="e">
        <f>V1048/V1029</f>
        <v>#REF!</v>
      </c>
      <c r="X1048" s="60"/>
      <c r="Y1048" s="94" t="e">
        <f t="shared" ref="Y1048:AJ1048" si="3558">(Y1029*$G1048*--(AND($BF1048=0,$BG1048=0))+$BF1048+Y1029*$BG1048)*--(Y$3&gt;=$BH1048)*((1+$BJ1048)*--(Y$3&gt;=$BH1048))</f>
        <v>#REF!</v>
      </c>
      <c r="Z1048" s="94" t="e">
        <f t="shared" si="3558"/>
        <v>#REF!</v>
      </c>
      <c r="AA1048" s="94" t="e">
        <f t="shared" si="3558"/>
        <v>#REF!</v>
      </c>
      <c r="AB1048" s="94" t="e">
        <f t="shared" si="3558"/>
        <v>#REF!</v>
      </c>
      <c r="AC1048" s="94" t="e">
        <f t="shared" si="3558"/>
        <v>#REF!</v>
      </c>
      <c r="AD1048" s="94" t="e">
        <f t="shared" si="3558"/>
        <v>#REF!</v>
      </c>
      <c r="AE1048" s="94" t="e">
        <f t="shared" si="3558"/>
        <v>#REF!</v>
      </c>
      <c r="AF1048" s="94" t="e">
        <f t="shared" si="3558"/>
        <v>#REF!</v>
      </c>
      <c r="AG1048" s="94" t="e">
        <f t="shared" si="3558"/>
        <v>#REF!</v>
      </c>
      <c r="AH1048" s="94" t="e">
        <f t="shared" si="3558"/>
        <v>#REF!</v>
      </c>
      <c r="AI1048" s="94" t="e">
        <f t="shared" si="3558"/>
        <v>#REF!</v>
      </c>
      <c r="AJ1048" s="94" t="e">
        <f t="shared" si="3558"/>
        <v>#REF!</v>
      </c>
      <c r="AK1048" s="79"/>
      <c r="AL1048" s="80"/>
      <c r="AM1048" s="85" t="e">
        <f>AL1048/AL1029</f>
        <v>#REF!</v>
      </c>
      <c r="AN1048" s="60" t="e">
        <f>D1027&amp;D1048</f>
        <v>#REF!</v>
      </c>
      <c r="AO1048" s="94" t="e">
        <f t="shared" ref="AO1048:AZ1048" si="3559">(AO1029*$G1048*--(AND($BF1048=0,$BG1048=0))+$BF1048+AO1029*$BG1048)*--(AO$3&gt;=$BH1048)*((1+$BJ1048)*--(AO$3&gt;=$BH1048))</f>
        <v>#REF!</v>
      </c>
      <c r="AP1048" s="94" t="e">
        <f t="shared" si="3559"/>
        <v>#REF!</v>
      </c>
      <c r="AQ1048" s="94" t="e">
        <f t="shared" si="3559"/>
        <v>#REF!</v>
      </c>
      <c r="AR1048" s="94" t="e">
        <f t="shared" si="3559"/>
        <v>#REF!</v>
      </c>
      <c r="AS1048" s="94" t="e">
        <f t="shared" si="3559"/>
        <v>#REF!</v>
      </c>
      <c r="AT1048" s="94" t="e">
        <f t="shared" si="3559"/>
        <v>#REF!</v>
      </c>
      <c r="AU1048" s="94" t="e">
        <f t="shared" si="3559"/>
        <v>#REF!</v>
      </c>
      <c r="AV1048" s="94" t="e">
        <f t="shared" si="3559"/>
        <v>#REF!</v>
      </c>
      <c r="AW1048" s="94" t="e">
        <f t="shared" si="3559"/>
        <v>#REF!</v>
      </c>
      <c r="AX1048" s="94" t="e">
        <f t="shared" si="3559"/>
        <v>#REF!</v>
      </c>
      <c r="AY1048" s="94" t="e">
        <f t="shared" si="3559"/>
        <v>#REF!</v>
      </c>
      <c r="AZ1048" s="94" t="e">
        <f t="shared" si="3559"/>
        <v>#REF!</v>
      </c>
      <c r="BA1048" s="79"/>
      <c r="BB1048" s="80"/>
      <c r="BC1048" s="85" t="e">
        <f>BB1048/BB1029</f>
        <v>#REF!</v>
      </c>
      <c r="BD1048" s="60"/>
      <c r="BE1048" s="94">
        <f t="shared" si="3550"/>
        <v>0</v>
      </c>
      <c r="BF1048" s="115">
        <f t="shared" si="3550"/>
        <v>-300</v>
      </c>
      <c r="BG1048" s="112">
        <f t="shared" si="3550"/>
        <v>0</v>
      </c>
      <c r="BH1048" s="111" t="e">
        <f>BH1029</f>
        <v>#REF!</v>
      </c>
      <c r="BI1048" s="111">
        <f t="shared" si="3551"/>
        <v>0</v>
      </c>
      <c r="BJ1048" s="112">
        <f t="shared" si="3551"/>
        <v>0</v>
      </c>
      <c r="BK1048" s="111">
        <f t="shared" si="3551"/>
        <v>0</v>
      </c>
      <c r="BL1048" s="60"/>
      <c r="BM1048" s="94" t="e">
        <f t="shared" ref="BM1048:BX1048" si="3560">(BM1029*$G1048*--(AND($BF1048=0,$BG1048=0))+$BF1048+BM1029*$BG1048)*--(BM$3&gt;=$BH1048)*((1+$BJ1048)*--(BM$3&gt;=$BH1048))</f>
        <v>#REF!</v>
      </c>
      <c r="BN1048" s="94" t="e">
        <f t="shared" si="3560"/>
        <v>#REF!</v>
      </c>
      <c r="BO1048" s="94" t="e">
        <f t="shared" si="3560"/>
        <v>#REF!</v>
      </c>
      <c r="BP1048" s="94" t="e">
        <f t="shared" si="3560"/>
        <v>#REF!</v>
      </c>
      <c r="BQ1048" s="94" t="e">
        <f t="shared" si="3560"/>
        <v>#REF!</v>
      </c>
      <c r="BR1048" s="94" t="e">
        <f t="shared" si="3560"/>
        <v>#REF!</v>
      </c>
      <c r="BS1048" s="94" t="e">
        <f t="shared" si="3560"/>
        <v>#REF!</v>
      </c>
      <c r="BT1048" s="94" t="e">
        <f t="shared" si="3560"/>
        <v>#REF!</v>
      </c>
      <c r="BU1048" s="94" t="e">
        <f t="shared" si="3560"/>
        <v>#REF!</v>
      </c>
      <c r="BV1048" s="94" t="e">
        <f t="shared" si="3560"/>
        <v>#REF!</v>
      </c>
      <c r="BW1048" s="94" t="e">
        <f t="shared" si="3560"/>
        <v>#REF!</v>
      </c>
      <c r="BX1048" s="94" t="e">
        <f t="shared" si="3560"/>
        <v>#REF!</v>
      </c>
      <c r="BY1048" s="79"/>
      <c r="BZ1048" s="80"/>
      <c r="CA1048" s="85" t="e">
        <f>BZ1048/BZ1029</f>
        <v>#REF!</v>
      </c>
      <c r="CB1048" s="60"/>
      <c r="CC1048" s="94" t="e">
        <f t="shared" ref="CC1048:CN1048" si="3561">(CC1029*$G1048*--(AND($BF1048=0,$BG1048=0))+$BF1048+CC1029*$BG1048)*--(CC$3&gt;=$BH1048)*((1+$BJ1048)*--(CC$3&gt;=$BH1048))</f>
        <v>#REF!</v>
      </c>
      <c r="CD1048" s="94" t="e">
        <f t="shared" si="3561"/>
        <v>#REF!</v>
      </c>
      <c r="CE1048" s="94" t="e">
        <f t="shared" si="3561"/>
        <v>#REF!</v>
      </c>
      <c r="CF1048" s="94" t="e">
        <f t="shared" si="3561"/>
        <v>#REF!</v>
      </c>
      <c r="CG1048" s="94" t="e">
        <f t="shared" si="3561"/>
        <v>#REF!</v>
      </c>
      <c r="CH1048" s="94" t="e">
        <f t="shared" si="3561"/>
        <v>#REF!</v>
      </c>
      <c r="CI1048" s="94" t="e">
        <f t="shared" si="3561"/>
        <v>#REF!</v>
      </c>
      <c r="CJ1048" s="94" t="e">
        <f t="shared" si="3561"/>
        <v>#REF!</v>
      </c>
      <c r="CK1048" s="94" t="e">
        <f t="shared" si="3561"/>
        <v>#REF!</v>
      </c>
      <c r="CL1048" s="94" t="e">
        <f t="shared" si="3561"/>
        <v>#REF!</v>
      </c>
      <c r="CM1048" s="94" t="e">
        <f t="shared" si="3561"/>
        <v>#REF!</v>
      </c>
      <c r="CN1048" s="94" t="e">
        <f t="shared" si="3561"/>
        <v>#REF!</v>
      </c>
      <c r="CO1048" s="79"/>
      <c r="CP1048" s="80"/>
      <c r="CQ1048" s="85" t="e">
        <f>CP1048/CP1029</f>
        <v>#REF!</v>
      </c>
    </row>
    <row r="1049" spans="1:95" ht="10.5" customHeight="1" outlineLevel="2" x14ac:dyDescent="0.25">
      <c r="A1049" s="70" t="str">
        <f t="shared" si="3473"/>
        <v>DespesaTáxi/motoboy</v>
      </c>
      <c r="B1049" s="114" t="s">
        <v>53</v>
      </c>
      <c r="C1049" s="78" t="s">
        <v>261</v>
      </c>
      <c r="D1049" s="79" t="s">
        <v>262</v>
      </c>
      <c r="E1049" s="79" t="e">
        <f>D1027</f>
        <v>#REF!</v>
      </c>
      <c r="F1049" s="79"/>
      <c r="G1049" s="85">
        <v>0</v>
      </c>
      <c r="H1049" s="79"/>
      <c r="I1049" s="94">
        <v>0</v>
      </c>
      <c r="J1049" s="94">
        <v>0</v>
      </c>
      <c r="K1049" s="94">
        <v>0</v>
      </c>
      <c r="L1049" s="94">
        <v>0</v>
      </c>
      <c r="M1049" s="94">
        <v>0</v>
      </c>
      <c r="N1049" s="94">
        <v>0</v>
      </c>
      <c r="O1049" s="94">
        <v>0</v>
      </c>
      <c r="P1049" s="94">
        <v>0</v>
      </c>
      <c r="Q1049" s="94">
        <v>0</v>
      </c>
      <c r="R1049" s="94">
        <v>0</v>
      </c>
      <c r="S1049" s="94">
        <v>0</v>
      </c>
      <c r="T1049" s="94">
        <v>0</v>
      </c>
      <c r="U1049" s="79"/>
      <c r="V1049" s="80"/>
      <c r="W1049" s="85" t="e">
        <f>V1049/V1029</f>
        <v>#REF!</v>
      </c>
      <c r="X1049" s="60"/>
      <c r="Y1049" s="94" t="e">
        <f t="shared" ref="Y1049:AJ1049" si="3562">(Y1029*$G1049*--(AND($BF1049=0,$BG1049=0))+$BF1049+Y1029*$BG1049)*--(Y$3&gt;=$BH1049)*((1+$BJ1049)*--(Y$3&gt;=$BH1049))</f>
        <v>#REF!</v>
      </c>
      <c r="Z1049" s="94" t="e">
        <f t="shared" si="3562"/>
        <v>#REF!</v>
      </c>
      <c r="AA1049" s="94" t="e">
        <f t="shared" si="3562"/>
        <v>#REF!</v>
      </c>
      <c r="AB1049" s="94" t="e">
        <f t="shared" si="3562"/>
        <v>#REF!</v>
      </c>
      <c r="AC1049" s="94" t="e">
        <f t="shared" si="3562"/>
        <v>#REF!</v>
      </c>
      <c r="AD1049" s="94" t="e">
        <f t="shared" si="3562"/>
        <v>#REF!</v>
      </c>
      <c r="AE1049" s="94" t="e">
        <f t="shared" si="3562"/>
        <v>#REF!</v>
      </c>
      <c r="AF1049" s="94" t="e">
        <f t="shared" si="3562"/>
        <v>#REF!</v>
      </c>
      <c r="AG1049" s="94" t="e">
        <f t="shared" si="3562"/>
        <v>#REF!</v>
      </c>
      <c r="AH1049" s="94" t="e">
        <f t="shared" si="3562"/>
        <v>#REF!</v>
      </c>
      <c r="AI1049" s="94" t="e">
        <f t="shared" si="3562"/>
        <v>#REF!</v>
      </c>
      <c r="AJ1049" s="94" t="e">
        <f t="shared" si="3562"/>
        <v>#REF!</v>
      </c>
      <c r="AK1049" s="79"/>
      <c r="AL1049" s="80"/>
      <c r="AM1049" s="85" t="e">
        <f>AL1049/AL1029</f>
        <v>#REF!</v>
      </c>
      <c r="AN1049" s="60" t="e">
        <f>D1027&amp;D1049</f>
        <v>#REF!</v>
      </c>
      <c r="AO1049" s="94" t="e">
        <f t="shared" ref="AO1049:AZ1049" si="3563">(AO1029*$G1049*--(AND($BF1049=0,$BG1049=0))+$BF1049+AO1029*$BG1049)*--(AO$3&gt;=$BH1049)*((1+$BJ1049)*--(AO$3&gt;=$BH1049))</f>
        <v>#REF!</v>
      </c>
      <c r="AP1049" s="94" t="e">
        <f t="shared" si="3563"/>
        <v>#REF!</v>
      </c>
      <c r="AQ1049" s="94" t="e">
        <f t="shared" si="3563"/>
        <v>#REF!</v>
      </c>
      <c r="AR1049" s="94" t="e">
        <f t="shared" si="3563"/>
        <v>#REF!</v>
      </c>
      <c r="AS1049" s="94" t="e">
        <f t="shared" si="3563"/>
        <v>#REF!</v>
      </c>
      <c r="AT1049" s="94" t="e">
        <f t="shared" si="3563"/>
        <v>#REF!</v>
      </c>
      <c r="AU1049" s="94" t="e">
        <f t="shared" si="3563"/>
        <v>#REF!</v>
      </c>
      <c r="AV1049" s="94" t="e">
        <f t="shared" si="3563"/>
        <v>#REF!</v>
      </c>
      <c r="AW1049" s="94" t="e">
        <f t="shared" si="3563"/>
        <v>#REF!</v>
      </c>
      <c r="AX1049" s="94" t="e">
        <f t="shared" si="3563"/>
        <v>#REF!</v>
      </c>
      <c r="AY1049" s="94" t="e">
        <f t="shared" si="3563"/>
        <v>#REF!</v>
      </c>
      <c r="AZ1049" s="94" t="e">
        <f t="shared" si="3563"/>
        <v>#REF!</v>
      </c>
      <c r="BA1049" s="79"/>
      <c r="BB1049" s="80"/>
      <c r="BC1049" s="85" t="e">
        <f>BB1049/BB1029</f>
        <v>#REF!</v>
      </c>
      <c r="BD1049" s="60"/>
      <c r="BE1049" s="94">
        <f t="shared" si="3550"/>
        <v>0</v>
      </c>
      <c r="BF1049" s="115">
        <f t="shared" si="3550"/>
        <v>0</v>
      </c>
      <c r="BG1049" s="112">
        <f t="shared" si="3550"/>
        <v>0</v>
      </c>
      <c r="BH1049" s="111" t="e">
        <f>BH1029</f>
        <v>#REF!</v>
      </c>
      <c r="BI1049" s="111">
        <f t="shared" si="3551"/>
        <v>0</v>
      </c>
      <c r="BJ1049" s="112">
        <f t="shared" si="3551"/>
        <v>0</v>
      </c>
      <c r="BK1049" s="111">
        <f t="shared" si="3551"/>
        <v>0</v>
      </c>
      <c r="BL1049" s="60"/>
      <c r="BM1049" s="94" t="e">
        <f t="shared" ref="BM1049:BX1049" si="3564">(BM1029*$G1049*--(AND($BF1049=0,$BG1049=0))+$BF1049+BM1029*$BG1049)*--(BM$3&gt;=$BH1049)*((1+$BJ1049)*--(BM$3&gt;=$BH1049))</f>
        <v>#REF!</v>
      </c>
      <c r="BN1049" s="94" t="e">
        <f t="shared" si="3564"/>
        <v>#REF!</v>
      </c>
      <c r="BO1049" s="94" t="e">
        <f t="shared" si="3564"/>
        <v>#REF!</v>
      </c>
      <c r="BP1049" s="94" t="e">
        <f t="shared" si="3564"/>
        <v>#REF!</v>
      </c>
      <c r="BQ1049" s="94" t="e">
        <f t="shared" si="3564"/>
        <v>#REF!</v>
      </c>
      <c r="BR1049" s="94" t="e">
        <f t="shared" si="3564"/>
        <v>#REF!</v>
      </c>
      <c r="BS1049" s="94" t="e">
        <f t="shared" si="3564"/>
        <v>#REF!</v>
      </c>
      <c r="BT1049" s="94" t="e">
        <f t="shared" si="3564"/>
        <v>#REF!</v>
      </c>
      <c r="BU1049" s="94" t="e">
        <f t="shared" si="3564"/>
        <v>#REF!</v>
      </c>
      <c r="BV1049" s="94" t="e">
        <f t="shared" si="3564"/>
        <v>#REF!</v>
      </c>
      <c r="BW1049" s="94" t="e">
        <f t="shared" si="3564"/>
        <v>#REF!</v>
      </c>
      <c r="BX1049" s="94" t="e">
        <f t="shared" si="3564"/>
        <v>#REF!</v>
      </c>
      <c r="BY1049" s="79"/>
      <c r="BZ1049" s="80"/>
      <c r="CA1049" s="85" t="e">
        <f>BZ1049/BZ1029</f>
        <v>#REF!</v>
      </c>
      <c r="CB1049" s="60"/>
      <c r="CC1049" s="94" t="e">
        <f t="shared" ref="CC1049:CN1049" si="3565">(CC1029*$G1049*--(AND($BF1049=0,$BG1049=0))+$BF1049+CC1029*$BG1049)*--(CC$3&gt;=$BH1049)*((1+$BJ1049)*--(CC$3&gt;=$BH1049))</f>
        <v>#REF!</v>
      </c>
      <c r="CD1049" s="94" t="e">
        <f t="shared" si="3565"/>
        <v>#REF!</v>
      </c>
      <c r="CE1049" s="94" t="e">
        <f t="shared" si="3565"/>
        <v>#REF!</v>
      </c>
      <c r="CF1049" s="94" t="e">
        <f t="shared" si="3565"/>
        <v>#REF!</v>
      </c>
      <c r="CG1049" s="94" t="e">
        <f t="shared" si="3565"/>
        <v>#REF!</v>
      </c>
      <c r="CH1049" s="94" t="e">
        <f t="shared" si="3565"/>
        <v>#REF!</v>
      </c>
      <c r="CI1049" s="94" t="e">
        <f t="shared" si="3565"/>
        <v>#REF!</v>
      </c>
      <c r="CJ1049" s="94" t="e">
        <f t="shared" si="3565"/>
        <v>#REF!</v>
      </c>
      <c r="CK1049" s="94" t="e">
        <f t="shared" si="3565"/>
        <v>#REF!</v>
      </c>
      <c r="CL1049" s="94" t="e">
        <f t="shared" si="3565"/>
        <v>#REF!</v>
      </c>
      <c r="CM1049" s="94" t="e">
        <f t="shared" si="3565"/>
        <v>#REF!</v>
      </c>
      <c r="CN1049" s="94" t="e">
        <f t="shared" si="3565"/>
        <v>#REF!</v>
      </c>
      <c r="CO1049" s="79"/>
      <c r="CP1049" s="80"/>
      <c r="CQ1049" s="85" t="e">
        <f>CP1049/CP1029</f>
        <v>#REF!</v>
      </c>
    </row>
    <row r="1050" spans="1:95" ht="10.5" customHeight="1" outlineLevel="2" x14ac:dyDescent="0.25">
      <c r="A1050" s="70" t="str">
        <f t="shared" si="3473"/>
        <v>DespesaDespesas Gerais Loja</v>
      </c>
      <c r="B1050" s="114" t="s">
        <v>53</v>
      </c>
      <c r="C1050" s="78" t="s">
        <v>263</v>
      </c>
      <c r="D1050" s="79" t="s">
        <v>264</v>
      </c>
      <c r="E1050" s="79" t="e">
        <f>D1027</f>
        <v>#REF!</v>
      </c>
      <c r="F1050" s="79"/>
      <c r="G1050" s="85">
        <v>0</v>
      </c>
      <c r="H1050" s="79"/>
      <c r="I1050" s="94">
        <v>0</v>
      </c>
      <c r="J1050" s="94">
        <v>0</v>
      </c>
      <c r="K1050" s="94">
        <v>0</v>
      </c>
      <c r="L1050" s="94">
        <v>0</v>
      </c>
      <c r="M1050" s="94">
        <v>0</v>
      </c>
      <c r="N1050" s="94">
        <v>0</v>
      </c>
      <c r="O1050" s="94">
        <v>0</v>
      </c>
      <c r="P1050" s="94">
        <v>0</v>
      </c>
      <c r="Q1050" s="94">
        <v>0</v>
      </c>
      <c r="R1050" s="94">
        <v>0</v>
      </c>
      <c r="S1050" s="94">
        <v>0</v>
      </c>
      <c r="T1050" s="94">
        <v>0</v>
      </c>
      <c r="U1050" s="79"/>
      <c r="V1050" s="80"/>
      <c r="W1050" s="85" t="e">
        <f>V1050/V1029</f>
        <v>#REF!</v>
      </c>
      <c r="X1050" s="60"/>
      <c r="Y1050" s="94" t="e">
        <f t="shared" ref="Y1050:AJ1050" si="3566">(Y1029*$G1050*--(AND($BF1050=0,$BG1050=0))+$BF1050+Y1029*$BG1050)*--(Y$3&gt;=$BH1050)*((1+$BJ1050)*--(Y$3&gt;=$BH1050))</f>
        <v>#REF!</v>
      </c>
      <c r="Z1050" s="94" t="e">
        <f t="shared" si="3566"/>
        <v>#REF!</v>
      </c>
      <c r="AA1050" s="94" t="e">
        <f t="shared" si="3566"/>
        <v>#REF!</v>
      </c>
      <c r="AB1050" s="94" t="e">
        <f t="shared" si="3566"/>
        <v>#REF!</v>
      </c>
      <c r="AC1050" s="94" t="e">
        <f t="shared" si="3566"/>
        <v>#REF!</v>
      </c>
      <c r="AD1050" s="94" t="e">
        <f t="shared" si="3566"/>
        <v>#REF!</v>
      </c>
      <c r="AE1050" s="94" t="e">
        <f t="shared" si="3566"/>
        <v>#REF!</v>
      </c>
      <c r="AF1050" s="94" t="e">
        <f t="shared" si="3566"/>
        <v>#REF!</v>
      </c>
      <c r="AG1050" s="94" t="e">
        <f t="shared" si="3566"/>
        <v>#REF!</v>
      </c>
      <c r="AH1050" s="94" t="e">
        <f t="shared" si="3566"/>
        <v>#REF!</v>
      </c>
      <c r="AI1050" s="94" t="e">
        <f t="shared" si="3566"/>
        <v>#REF!</v>
      </c>
      <c r="AJ1050" s="94" t="e">
        <f t="shared" si="3566"/>
        <v>#REF!</v>
      </c>
      <c r="AK1050" s="79"/>
      <c r="AL1050" s="80"/>
      <c r="AM1050" s="85" t="e">
        <f>AL1050/AL1029</f>
        <v>#REF!</v>
      </c>
      <c r="AN1050" s="60" t="e">
        <f>D1027&amp;D1050</f>
        <v>#REF!</v>
      </c>
      <c r="AO1050" s="94" t="e">
        <f t="shared" ref="AO1050:AZ1050" si="3567">(AO1029*$G1050*--(AND($BF1050=0,$BG1050=0))+$BF1050+AO1029*$BG1050)*--(AO$3&gt;=$BH1050)*((1+$BJ1050)*--(AO$3&gt;=$BH1050))</f>
        <v>#REF!</v>
      </c>
      <c r="AP1050" s="94" t="e">
        <f t="shared" si="3567"/>
        <v>#REF!</v>
      </c>
      <c r="AQ1050" s="94" t="e">
        <f t="shared" si="3567"/>
        <v>#REF!</v>
      </c>
      <c r="AR1050" s="94" t="e">
        <f t="shared" si="3567"/>
        <v>#REF!</v>
      </c>
      <c r="AS1050" s="94" t="e">
        <f t="shared" si="3567"/>
        <v>#REF!</v>
      </c>
      <c r="AT1050" s="94" t="e">
        <f t="shared" si="3567"/>
        <v>#REF!</v>
      </c>
      <c r="AU1050" s="94" t="e">
        <f t="shared" si="3567"/>
        <v>#REF!</v>
      </c>
      <c r="AV1050" s="94" t="e">
        <f t="shared" si="3567"/>
        <v>#REF!</v>
      </c>
      <c r="AW1050" s="94" t="e">
        <f t="shared" si="3567"/>
        <v>#REF!</v>
      </c>
      <c r="AX1050" s="94" t="e">
        <f t="shared" si="3567"/>
        <v>#REF!</v>
      </c>
      <c r="AY1050" s="94" t="e">
        <f t="shared" si="3567"/>
        <v>#REF!</v>
      </c>
      <c r="AZ1050" s="94" t="e">
        <f t="shared" si="3567"/>
        <v>#REF!</v>
      </c>
      <c r="BA1050" s="79"/>
      <c r="BB1050" s="80"/>
      <c r="BC1050" s="85" t="e">
        <f>BB1050/BB1029</f>
        <v>#REF!</v>
      </c>
      <c r="BD1050" s="60"/>
      <c r="BE1050" s="94">
        <f t="shared" si="3550"/>
        <v>0</v>
      </c>
      <c r="BF1050" s="115">
        <f t="shared" si="3550"/>
        <v>-500</v>
      </c>
      <c r="BG1050" s="112">
        <f t="shared" si="3550"/>
        <v>0</v>
      </c>
      <c r="BH1050" s="111" t="e">
        <f>BH1029</f>
        <v>#REF!</v>
      </c>
      <c r="BI1050" s="111">
        <f t="shared" si="3551"/>
        <v>0</v>
      </c>
      <c r="BJ1050" s="112">
        <f t="shared" si="3551"/>
        <v>0</v>
      </c>
      <c r="BK1050" s="111">
        <f t="shared" si="3551"/>
        <v>0</v>
      </c>
      <c r="BL1050" s="60"/>
      <c r="BM1050" s="94" t="e">
        <f t="shared" ref="BM1050:BX1050" si="3568">(BM1029*$G1050*--(AND($BF1050=0,$BG1050=0))+$BF1050+BM1029*$BG1050)*--(BM$3&gt;=$BH1050)*((1+$BJ1050)*--(BM$3&gt;=$BH1050))</f>
        <v>#REF!</v>
      </c>
      <c r="BN1050" s="94" t="e">
        <f t="shared" si="3568"/>
        <v>#REF!</v>
      </c>
      <c r="BO1050" s="94" t="e">
        <f t="shared" si="3568"/>
        <v>#REF!</v>
      </c>
      <c r="BP1050" s="94" t="e">
        <f t="shared" si="3568"/>
        <v>#REF!</v>
      </c>
      <c r="BQ1050" s="94" t="e">
        <f t="shared" si="3568"/>
        <v>#REF!</v>
      </c>
      <c r="BR1050" s="94" t="e">
        <f t="shared" si="3568"/>
        <v>#REF!</v>
      </c>
      <c r="BS1050" s="94" t="e">
        <f t="shared" si="3568"/>
        <v>#REF!</v>
      </c>
      <c r="BT1050" s="94" t="e">
        <f t="shared" si="3568"/>
        <v>#REF!</v>
      </c>
      <c r="BU1050" s="94" t="e">
        <f t="shared" si="3568"/>
        <v>#REF!</v>
      </c>
      <c r="BV1050" s="94" t="e">
        <f t="shared" si="3568"/>
        <v>#REF!</v>
      </c>
      <c r="BW1050" s="94" t="e">
        <f t="shared" si="3568"/>
        <v>#REF!</v>
      </c>
      <c r="BX1050" s="94" t="e">
        <f t="shared" si="3568"/>
        <v>#REF!</v>
      </c>
      <c r="BY1050" s="79"/>
      <c r="BZ1050" s="80"/>
      <c r="CA1050" s="85" t="e">
        <f>BZ1050/BZ1029</f>
        <v>#REF!</v>
      </c>
      <c r="CB1050" s="60"/>
      <c r="CC1050" s="94" t="e">
        <f t="shared" ref="CC1050:CN1050" si="3569">(CC1029*$G1050*--(AND($BF1050=0,$BG1050=0))+$BF1050+CC1029*$BG1050)*--(CC$3&gt;=$BH1050)*((1+$BJ1050)*--(CC$3&gt;=$BH1050))</f>
        <v>#REF!</v>
      </c>
      <c r="CD1050" s="94" t="e">
        <f t="shared" si="3569"/>
        <v>#REF!</v>
      </c>
      <c r="CE1050" s="94" t="e">
        <f t="shared" si="3569"/>
        <v>#REF!</v>
      </c>
      <c r="CF1050" s="94" t="e">
        <f t="shared" si="3569"/>
        <v>#REF!</v>
      </c>
      <c r="CG1050" s="94" t="e">
        <f t="shared" si="3569"/>
        <v>#REF!</v>
      </c>
      <c r="CH1050" s="94" t="e">
        <f t="shared" si="3569"/>
        <v>#REF!</v>
      </c>
      <c r="CI1050" s="94" t="e">
        <f t="shared" si="3569"/>
        <v>#REF!</v>
      </c>
      <c r="CJ1050" s="94" t="e">
        <f t="shared" si="3569"/>
        <v>#REF!</v>
      </c>
      <c r="CK1050" s="94" t="e">
        <f t="shared" si="3569"/>
        <v>#REF!</v>
      </c>
      <c r="CL1050" s="94" t="e">
        <f t="shared" si="3569"/>
        <v>#REF!</v>
      </c>
      <c r="CM1050" s="94" t="e">
        <f t="shared" si="3569"/>
        <v>#REF!</v>
      </c>
      <c r="CN1050" s="94" t="e">
        <f t="shared" si="3569"/>
        <v>#REF!</v>
      </c>
      <c r="CO1050" s="79"/>
      <c r="CP1050" s="80"/>
      <c r="CQ1050" s="85" t="e">
        <f>CP1050/CP1029</f>
        <v>#REF!</v>
      </c>
    </row>
    <row r="1051" spans="1:95" ht="10.5" customHeight="1" outlineLevel="1" x14ac:dyDescent="0.25">
      <c r="A1051" s="70" t="str">
        <f t="shared" si="3473"/>
        <v>DespesaTaxas comerciais</v>
      </c>
      <c r="B1051" s="70" t="s">
        <v>53</v>
      </c>
      <c r="C1051" s="70"/>
      <c r="D1051" s="60" t="s">
        <v>70</v>
      </c>
      <c r="E1051" s="60" t="e">
        <f>D1027</f>
        <v>#REF!</v>
      </c>
      <c r="F1051" s="60"/>
      <c r="G1051" s="62"/>
      <c r="H1051" s="60"/>
      <c r="I1051" s="67">
        <v>0</v>
      </c>
      <c r="J1051" s="67">
        <v>0</v>
      </c>
      <c r="K1051" s="67">
        <v>0</v>
      </c>
      <c r="L1051" s="67">
        <v>0</v>
      </c>
      <c r="M1051" s="67">
        <v>0</v>
      </c>
      <c r="N1051" s="67">
        <v>0</v>
      </c>
      <c r="O1051" s="67">
        <v>0</v>
      </c>
      <c r="P1051" s="67">
        <v>0</v>
      </c>
      <c r="Q1051" s="67">
        <v>0</v>
      </c>
      <c r="R1051" s="67">
        <v>0</v>
      </c>
      <c r="S1051" s="67">
        <v>0</v>
      </c>
      <c r="T1051" s="67">
        <v>0</v>
      </c>
      <c r="U1051" s="60"/>
      <c r="V1051" s="87">
        <f t="shared" ref="V1051:V1082" si="3570">SUM(I1051:T1051)</f>
        <v>0</v>
      </c>
      <c r="W1051" s="62" t="e">
        <f>V1051/V1029</f>
        <v>#REF!</v>
      </c>
      <c r="X1051" s="60"/>
      <c r="Y1051" s="67" t="e">
        <f t="shared" ref="Y1051:AJ1051" si="3571">SUM(Y1052:Y1053)</f>
        <v>#REF!</v>
      </c>
      <c r="Z1051" s="67" t="e">
        <f t="shared" si="3571"/>
        <v>#REF!</v>
      </c>
      <c r="AA1051" s="67" t="e">
        <f t="shared" si="3571"/>
        <v>#REF!</v>
      </c>
      <c r="AB1051" s="67" t="e">
        <f t="shared" si="3571"/>
        <v>#REF!</v>
      </c>
      <c r="AC1051" s="67" t="e">
        <f t="shared" si="3571"/>
        <v>#REF!</v>
      </c>
      <c r="AD1051" s="67" t="e">
        <f t="shared" si="3571"/>
        <v>#REF!</v>
      </c>
      <c r="AE1051" s="67" t="e">
        <f t="shared" si="3571"/>
        <v>#REF!</v>
      </c>
      <c r="AF1051" s="67" t="e">
        <f t="shared" si="3571"/>
        <v>#REF!</v>
      </c>
      <c r="AG1051" s="67" t="e">
        <f t="shared" si="3571"/>
        <v>#REF!</v>
      </c>
      <c r="AH1051" s="67" t="e">
        <f t="shared" si="3571"/>
        <v>#REF!</v>
      </c>
      <c r="AI1051" s="67" t="e">
        <f t="shared" si="3571"/>
        <v>#REF!</v>
      </c>
      <c r="AJ1051" s="67" t="e">
        <f t="shared" si="3571"/>
        <v>#REF!</v>
      </c>
      <c r="AK1051" s="60"/>
      <c r="AL1051" s="87" t="e">
        <f t="shared" ref="AL1051:AL1082" si="3572">SUM(Y1051:AJ1051)</f>
        <v>#REF!</v>
      </c>
      <c r="AM1051" s="62" t="e">
        <f>AL1051/AL1029</f>
        <v>#REF!</v>
      </c>
      <c r="AN1051" s="60" t="e">
        <f>D1027&amp;D1051</f>
        <v>#REF!</v>
      </c>
      <c r="AO1051" s="67" t="e">
        <f t="shared" ref="AO1051:AZ1051" si="3573">SUM(AO1052:AO1053)</f>
        <v>#REF!</v>
      </c>
      <c r="AP1051" s="67" t="e">
        <f t="shared" si="3573"/>
        <v>#REF!</v>
      </c>
      <c r="AQ1051" s="67" t="e">
        <f t="shared" si="3573"/>
        <v>#REF!</v>
      </c>
      <c r="AR1051" s="67" t="e">
        <f t="shared" si="3573"/>
        <v>#REF!</v>
      </c>
      <c r="AS1051" s="67" t="e">
        <f t="shared" si="3573"/>
        <v>#REF!</v>
      </c>
      <c r="AT1051" s="67" t="e">
        <f t="shared" si="3573"/>
        <v>#REF!</v>
      </c>
      <c r="AU1051" s="67" t="e">
        <f t="shared" si="3573"/>
        <v>#REF!</v>
      </c>
      <c r="AV1051" s="67" t="e">
        <f t="shared" si="3573"/>
        <v>#REF!</v>
      </c>
      <c r="AW1051" s="67" t="e">
        <f t="shared" si="3573"/>
        <v>#REF!</v>
      </c>
      <c r="AX1051" s="67" t="e">
        <f t="shared" si="3573"/>
        <v>#REF!</v>
      </c>
      <c r="AY1051" s="67" t="e">
        <f t="shared" si="3573"/>
        <v>#REF!</v>
      </c>
      <c r="AZ1051" s="67" t="e">
        <f t="shared" si="3573"/>
        <v>#REF!</v>
      </c>
      <c r="BA1051" s="60"/>
      <c r="BB1051" s="87" t="e">
        <f t="shared" ref="BB1051:BB1082" si="3574">SUM(AO1051:AZ1051)</f>
        <v>#REF!</v>
      </c>
      <c r="BC1051" s="62" t="e">
        <f>BB1051/BB1029</f>
        <v>#REF!</v>
      </c>
      <c r="BD1051" s="60"/>
      <c r="BE1051" s="64"/>
      <c r="BF1051" s="119"/>
      <c r="BG1051" s="120"/>
      <c r="BH1051" s="121" t="e">
        <f>BH1029</f>
        <v>#REF!</v>
      </c>
      <c r="BI1051" s="121">
        <f t="shared" si="3551"/>
        <v>0</v>
      </c>
      <c r="BJ1051" s="120">
        <f t="shared" si="3551"/>
        <v>0</v>
      </c>
      <c r="BK1051" s="121">
        <f t="shared" si="3551"/>
        <v>0</v>
      </c>
      <c r="BL1051" s="60"/>
      <c r="BM1051" s="67" t="e">
        <f t="shared" ref="BM1051:BX1051" si="3575">SUM(BM1052:BM1053)</f>
        <v>#REF!</v>
      </c>
      <c r="BN1051" s="67" t="e">
        <f t="shared" si="3575"/>
        <v>#REF!</v>
      </c>
      <c r="BO1051" s="67" t="e">
        <f t="shared" si="3575"/>
        <v>#REF!</v>
      </c>
      <c r="BP1051" s="67" t="e">
        <f t="shared" si="3575"/>
        <v>#REF!</v>
      </c>
      <c r="BQ1051" s="67" t="e">
        <f t="shared" si="3575"/>
        <v>#REF!</v>
      </c>
      <c r="BR1051" s="67" t="e">
        <f t="shared" si="3575"/>
        <v>#REF!</v>
      </c>
      <c r="BS1051" s="67" t="e">
        <f t="shared" si="3575"/>
        <v>#REF!</v>
      </c>
      <c r="BT1051" s="67" t="e">
        <f t="shared" si="3575"/>
        <v>#REF!</v>
      </c>
      <c r="BU1051" s="67" t="e">
        <f t="shared" si="3575"/>
        <v>#REF!</v>
      </c>
      <c r="BV1051" s="67" t="e">
        <f t="shared" si="3575"/>
        <v>#REF!</v>
      </c>
      <c r="BW1051" s="67" t="e">
        <f t="shared" si="3575"/>
        <v>#REF!</v>
      </c>
      <c r="BX1051" s="67" t="e">
        <f t="shared" si="3575"/>
        <v>#REF!</v>
      </c>
      <c r="BY1051" s="60"/>
      <c r="BZ1051" s="87" t="e">
        <f t="shared" ref="BZ1051:BZ1082" si="3576">SUM(BM1051:BX1051)</f>
        <v>#REF!</v>
      </c>
      <c r="CA1051" s="62" t="e">
        <f>BZ1051/BZ1029</f>
        <v>#REF!</v>
      </c>
      <c r="CB1051" s="60"/>
      <c r="CC1051" s="67" t="e">
        <f t="shared" ref="CC1051:CN1051" si="3577">SUM(CC1052:CC1053)</f>
        <v>#REF!</v>
      </c>
      <c r="CD1051" s="67" t="e">
        <f t="shared" si="3577"/>
        <v>#REF!</v>
      </c>
      <c r="CE1051" s="67" t="e">
        <f t="shared" si="3577"/>
        <v>#REF!</v>
      </c>
      <c r="CF1051" s="67" t="e">
        <f t="shared" si="3577"/>
        <v>#REF!</v>
      </c>
      <c r="CG1051" s="67" t="e">
        <f t="shared" si="3577"/>
        <v>#REF!</v>
      </c>
      <c r="CH1051" s="67" t="e">
        <f t="shared" si="3577"/>
        <v>#REF!</v>
      </c>
      <c r="CI1051" s="67" t="e">
        <f t="shared" si="3577"/>
        <v>#REF!</v>
      </c>
      <c r="CJ1051" s="67" t="e">
        <f t="shared" si="3577"/>
        <v>#REF!</v>
      </c>
      <c r="CK1051" s="67" t="e">
        <f t="shared" si="3577"/>
        <v>#REF!</v>
      </c>
      <c r="CL1051" s="67" t="e">
        <f t="shared" si="3577"/>
        <v>#REF!</v>
      </c>
      <c r="CM1051" s="67" t="e">
        <f t="shared" si="3577"/>
        <v>#REF!</v>
      </c>
      <c r="CN1051" s="67" t="e">
        <f t="shared" si="3577"/>
        <v>#REF!</v>
      </c>
      <c r="CO1051" s="60"/>
      <c r="CP1051" s="87" t="e">
        <f t="shared" ref="CP1051:CP1082" si="3578">SUM(CC1051:CN1051)</f>
        <v>#REF!</v>
      </c>
      <c r="CQ1051" s="62" t="e">
        <f>CP1051/CP1029</f>
        <v>#REF!</v>
      </c>
    </row>
    <row r="1052" spans="1:95" ht="10.5" customHeight="1" outlineLevel="2" x14ac:dyDescent="0.25">
      <c r="A1052" s="70" t="str">
        <f t="shared" si="3473"/>
        <v>DespesaTaxa adquirência</v>
      </c>
      <c r="B1052" s="114" t="s">
        <v>53</v>
      </c>
      <c r="C1052" s="78" t="s">
        <v>265</v>
      </c>
      <c r="D1052" s="79" t="s">
        <v>71</v>
      </c>
      <c r="E1052" s="79" t="e">
        <f>D1027</f>
        <v>#REF!</v>
      </c>
      <c r="F1052" s="79"/>
      <c r="G1052" s="85">
        <v>-1.3087618350918319E-2</v>
      </c>
      <c r="H1052" s="79"/>
      <c r="I1052" s="94">
        <v>0</v>
      </c>
      <c r="J1052" s="94">
        <v>0</v>
      </c>
      <c r="K1052" s="94">
        <v>0</v>
      </c>
      <c r="L1052" s="94">
        <v>0</v>
      </c>
      <c r="M1052" s="94">
        <v>0</v>
      </c>
      <c r="N1052" s="94">
        <v>0</v>
      </c>
      <c r="O1052" s="94">
        <v>0</v>
      </c>
      <c r="P1052" s="94">
        <v>0</v>
      </c>
      <c r="Q1052" s="94">
        <v>0</v>
      </c>
      <c r="R1052" s="94">
        <v>0</v>
      </c>
      <c r="S1052" s="94">
        <v>0</v>
      </c>
      <c r="T1052" s="94">
        <v>0</v>
      </c>
      <c r="U1052" s="79"/>
      <c r="V1052" s="80">
        <f t="shared" si="3570"/>
        <v>0</v>
      </c>
      <c r="W1052" s="85" t="e">
        <f>V1052/V1029</f>
        <v>#REF!</v>
      </c>
      <c r="X1052" s="60"/>
      <c r="Y1052" s="94" t="e">
        <f t="shared" ref="Y1052:AJ1052" si="3579">((Y1029*$G1052*--(AND($BF1052=0,$BG1052=0))+$BF1052+Y1029*$BG1052)*--(Y$3&gt;=$BH1052))*(1+$BJ1052*--(Y$3&gt;=$BK1052))*--(IFERROR(MOD(MONTH(Y$3),$BI1052),0)=0)</f>
        <v>#REF!</v>
      </c>
      <c r="Z1052" s="94" t="e">
        <f t="shared" si="3579"/>
        <v>#REF!</v>
      </c>
      <c r="AA1052" s="94" t="e">
        <f t="shared" si="3579"/>
        <v>#REF!</v>
      </c>
      <c r="AB1052" s="94" t="e">
        <f t="shared" si="3579"/>
        <v>#REF!</v>
      </c>
      <c r="AC1052" s="94" t="e">
        <f t="shared" si="3579"/>
        <v>#REF!</v>
      </c>
      <c r="AD1052" s="94" t="e">
        <f t="shared" si="3579"/>
        <v>#REF!</v>
      </c>
      <c r="AE1052" s="94" t="e">
        <f t="shared" si="3579"/>
        <v>#REF!</v>
      </c>
      <c r="AF1052" s="94" t="e">
        <f t="shared" si="3579"/>
        <v>#REF!</v>
      </c>
      <c r="AG1052" s="94" t="e">
        <f t="shared" si="3579"/>
        <v>#REF!</v>
      </c>
      <c r="AH1052" s="94" t="e">
        <f t="shared" si="3579"/>
        <v>#REF!</v>
      </c>
      <c r="AI1052" s="94" t="e">
        <f t="shared" si="3579"/>
        <v>#REF!</v>
      </c>
      <c r="AJ1052" s="94" t="e">
        <f t="shared" si="3579"/>
        <v>#REF!</v>
      </c>
      <c r="AK1052" s="79"/>
      <c r="AL1052" s="80" t="e">
        <f t="shared" si="3572"/>
        <v>#REF!</v>
      </c>
      <c r="AM1052" s="85" t="e">
        <f>AL1052/AL1029</f>
        <v>#REF!</v>
      </c>
      <c r="AN1052" s="60" t="e">
        <f>D1027&amp;D1052</f>
        <v>#REF!</v>
      </c>
      <c r="AO1052" s="94" t="e">
        <f t="shared" ref="AO1052:AZ1052" si="3580">((AO1029*$G1052*--(AND($BF1052=0,$BG1052=0))+$BF1052+AO1029*$BG1052)*--(AO$3&gt;=$BH1052))*(1+$BJ1052*--(AO$3&gt;=$BK1052))*--(IFERROR(MOD(MONTH(AO$3),$BI1052),0)=0)</f>
        <v>#REF!</v>
      </c>
      <c r="AP1052" s="94" t="e">
        <f t="shared" si="3580"/>
        <v>#REF!</v>
      </c>
      <c r="AQ1052" s="94" t="e">
        <f t="shared" si="3580"/>
        <v>#REF!</v>
      </c>
      <c r="AR1052" s="94" t="e">
        <f t="shared" si="3580"/>
        <v>#REF!</v>
      </c>
      <c r="AS1052" s="94" t="e">
        <f t="shared" si="3580"/>
        <v>#REF!</v>
      </c>
      <c r="AT1052" s="94" t="e">
        <f t="shared" si="3580"/>
        <v>#REF!</v>
      </c>
      <c r="AU1052" s="94" t="e">
        <f t="shared" si="3580"/>
        <v>#REF!</v>
      </c>
      <c r="AV1052" s="94" t="e">
        <f t="shared" si="3580"/>
        <v>#REF!</v>
      </c>
      <c r="AW1052" s="94" t="e">
        <f t="shared" si="3580"/>
        <v>#REF!</v>
      </c>
      <c r="AX1052" s="94" t="e">
        <f t="shared" si="3580"/>
        <v>#REF!</v>
      </c>
      <c r="AY1052" s="94" t="e">
        <f t="shared" si="3580"/>
        <v>#REF!</v>
      </c>
      <c r="AZ1052" s="94" t="e">
        <f t="shared" si="3580"/>
        <v>#REF!</v>
      </c>
      <c r="BA1052" s="79"/>
      <c r="BB1052" s="80" t="e">
        <f t="shared" si="3574"/>
        <v>#REF!</v>
      </c>
      <c r="BC1052" s="85" t="e">
        <f>BB1052/BB1029</f>
        <v>#REF!</v>
      </c>
      <c r="BD1052" s="60"/>
      <c r="BE1052" s="94">
        <f t="shared" ref="BE1052:BG1053" si="3581">INDEX($BE$4:$BK$115,MATCH($D1052,$D$4:$D$115,0),MATCH(BE$475,$BE$4:$BK$4,0))</f>
        <v>0</v>
      </c>
      <c r="BF1052" s="115">
        <f t="shared" si="3581"/>
        <v>0</v>
      </c>
      <c r="BG1052" s="112">
        <f t="shared" si="3581"/>
        <v>-0.03</v>
      </c>
      <c r="BH1052" s="111" t="e">
        <f>BH1029</f>
        <v>#REF!</v>
      </c>
      <c r="BI1052" s="111">
        <f t="shared" si="3551"/>
        <v>0</v>
      </c>
      <c r="BJ1052" s="112">
        <f t="shared" si="3551"/>
        <v>0</v>
      </c>
      <c r="BK1052" s="111">
        <f t="shared" si="3551"/>
        <v>0</v>
      </c>
      <c r="BL1052" s="60"/>
      <c r="BM1052" s="94" t="e">
        <f t="shared" ref="BM1052:BX1052" si="3582">((BM1029*$G1052*--(AND($BF1052=0,$BG1052=0))+$BF1052+BM1029*$BG1052)*--(BM$3&gt;=$BH1052))*(1+$BJ1052*--(BM$3&gt;=$BK1052))*--(IFERROR(MOD(MONTH(BM$3),$BI1052),0)=0)</f>
        <v>#REF!</v>
      </c>
      <c r="BN1052" s="94" t="e">
        <f t="shared" si="3582"/>
        <v>#REF!</v>
      </c>
      <c r="BO1052" s="94" t="e">
        <f t="shared" si="3582"/>
        <v>#REF!</v>
      </c>
      <c r="BP1052" s="94" t="e">
        <f t="shared" si="3582"/>
        <v>#REF!</v>
      </c>
      <c r="BQ1052" s="94" t="e">
        <f t="shared" si="3582"/>
        <v>#REF!</v>
      </c>
      <c r="BR1052" s="94" t="e">
        <f t="shared" si="3582"/>
        <v>#REF!</v>
      </c>
      <c r="BS1052" s="94" t="e">
        <f t="shared" si="3582"/>
        <v>#REF!</v>
      </c>
      <c r="BT1052" s="94" t="e">
        <f t="shared" si="3582"/>
        <v>#REF!</v>
      </c>
      <c r="BU1052" s="94" t="e">
        <f t="shared" si="3582"/>
        <v>#REF!</v>
      </c>
      <c r="BV1052" s="94" t="e">
        <f t="shared" si="3582"/>
        <v>#REF!</v>
      </c>
      <c r="BW1052" s="94" t="e">
        <f t="shared" si="3582"/>
        <v>#REF!</v>
      </c>
      <c r="BX1052" s="94" t="e">
        <f t="shared" si="3582"/>
        <v>#REF!</v>
      </c>
      <c r="BY1052" s="79"/>
      <c r="BZ1052" s="80" t="e">
        <f t="shared" si="3576"/>
        <v>#REF!</v>
      </c>
      <c r="CA1052" s="85" t="e">
        <f>BZ1052/BZ1029</f>
        <v>#REF!</v>
      </c>
      <c r="CB1052" s="60"/>
      <c r="CC1052" s="94" t="e">
        <f t="shared" ref="CC1052:CN1052" si="3583">((CC1029*$G1052*--(AND($BF1052=0,$BG1052=0))+$BF1052+CC1029*$BG1052)*--(CC$3&gt;=$BH1052))*(1+$BJ1052*--(CC$3&gt;=$BK1052))*--(IFERROR(MOD(MONTH(CC$3),$BI1052),0)=0)</f>
        <v>#REF!</v>
      </c>
      <c r="CD1052" s="94" t="e">
        <f t="shared" si="3583"/>
        <v>#REF!</v>
      </c>
      <c r="CE1052" s="94" t="e">
        <f t="shared" si="3583"/>
        <v>#REF!</v>
      </c>
      <c r="CF1052" s="94" t="e">
        <f t="shared" si="3583"/>
        <v>#REF!</v>
      </c>
      <c r="CG1052" s="94" t="e">
        <f t="shared" si="3583"/>
        <v>#REF!</v>
      </c>
      <c r="CH1052" s="94" t="e">
        <f t="shared" si="3583"/>
        <v>#REF!</v>
      </c>
      <c r="CI1052" s="94" t="e">
        <f t="shared" si="3583"/>
        <v>#REF!</v>
      </c>
      <c r="CJ1052" s="94" t="e">
        <f t="shared" si="3583"/>
        <v>#REF!</v>
      </c>
      <c r="CK1052" s="94" t="e">
        <f t="shared" si="3583"/>
        <v>#REF!</v>
      </c>
      <c r="CL1052" s="94" t="e">
        <f t="shared" si="3583"/>
        <v>#REF!</v>
      </c>
      <c r="CM1052" s="94" t="e">
        <f t="shared" si="3583"/>
        <v>#REF!</v>
      </c>
      <c r="CN1052" s="94" t="e">
        <f t="shared" si="3583"/>
        <v>#REF!</v>
      </c>
      <c r="CO1052" s="79"/>
      <c r="CP1052" s="80" t="e">
        <f t="shared" si="3578"/>
        <v>#REF!</v>
      </c>
      <c r="CQ1052" s="85" t="e">
        <f>CP1052/CP1029</f>
        <v>#REF!</v>
      </c>
    </row>
    <row r="1053" spans="1:95" ht="10.5" customHeight="1" outlineLevel="2" x14ac:dyDescent="0.25">
      <c r="A1053" s="70" t="str">
        <f t="shared" si="3473"/>
        <v>DespesaFee plataformas</v>
      </c>
      <c r="B1053" s="114" t="s">
        <v>53</v>
      </c>
      <c r="C1053" s="78" t="s">
        <v>72</v>
      </c>
      <c r="D1053" s="79" t="s">
        <v>72</v>
      </c>
      <c r="E1053" s="79" t="e">
        <f>D1027</f>
        <v>#REF!</v>
      </c>
      <c r="F1053" s="79"/>
      <c r="G1053" s="85">
        <v>0</v>
      </c>
      <c r="H1053" s="79"/>
      <c r="I1053" s="94">
        <v>0</v>
      </c>
      <c r="J1053" s="94">
        <v>0</v>
      </c>
      <c r="K1053" s="94">
        <v>0</v>
      </c>
      <c r="L1053" s="94">
        <v>0</v>
      </c>
      <c r="M1053" s="94">
        <v>0</v>
      </c>
      <c r="N1053" s="94">
        <v>0</v>
      </c>
      <c r="O1053" s="94">
        <v>0</v>
      </c>
      <c r="P1053" s="94">
        <v>0</v>
      </c>
      <c r="Q1053" s="94">
        <v>0</v>
      </c>
      <c r="R1053" s="94">
        <v>0</v>
      </c>
      <c r="S1053" s="94">
        <v>0</v>
      </c>
      <c r="T1053" s="94">
        <v>0</v>
      </c>
      <c r="U1053" s="79"/>
      <c r="V1053" s="80">
        <f t="shared" si="3570"/>
        <v>0</v>
      </c>
      <c r="W1053" s="85" t="e">
        <f>V1053/V1029</f>
        <v>#REF!</v>
      </c>
      <c r="X1053" s="60"/>
      <c r="Y1053" s="94" t="e">
        <f t="shared" ref="Y1053:AJ1053" si="3584">((Y1029*$G1053*--(AND($BF1053=0,$BG1053=0))+$BF1053+Y1029*$BG1053)*--(Y$3&gt;=$BH1053))*(1+$BJ1053*--(Y$3&gt;=$BK1053))*--(IFERROR(MOD(MONTH(Y$3),$BI1053),0)=0)</f>
        <v>#REF!</v>
      </c>
      <c r="Z1053" s="94" t="e">
        <f t="shared" si="3584"/>
        <v>#REF!</v>
      </c>
      <c r="AA1053" s="94" t="e">
        <f t="shared" si="3584"/>
        <v>#REF!</v>
      </c>
      <c r="AB1053" s="94" t="e">
        <f t="shared" si="3584"/>
        <v>#REF!</v>
      </c>
      <c r="AC1053" s="94" t="e">
        <f t="shared" si="3584"/>
        <v>#REF!</v>
      </c>
      <c r="AD1053" s="94" t="e">
        <f t="shared" si="3584"/>
        <v>#REF!</v>
      </c>
      <c r="AE1053" s="94" t="e">
        <f t="shared" si="3584"/>
        <v>#REF!</v>
      </c>
      <c r="AF1053" s="94" t="e">
        <f t="shared" si="3584"/>
        <v>#REF!</v>
      </c>
      <c r="AG1053" s="94" t="e">
        <f t="shared" si="3584"/>
        <v>#REF!</v>
      </c>
      <c r="AH1053" s="94" t="e">
        <f t="shared" si="3584"/>
        <v>#REF!</v>
      </c>
      <c r="AI1053" s="94" t="e">
        <f t="shared" si="3584"/>
        <v>#REF!</v>
      </c>
      <c r="AJ1053" s="94" t="e">
        <f t="shared" si="3584"/>
        <v>#REF!</v>
      </c>
      <c r="AK1053" s="79"/>
      <c r="AL1053" s="80" t="e">
        <f t="shared" si="3572"/>
        <v>#REF!</v>
      </c>
      <c r="AM1053" s="85" t="e">
        <f>AL1053/AL1029</f>
        <v>#REF!</v>
      </c>
      <c r="AN1053" s="60" t="e">
        <f>D1027&amp;D1053</f>
        <v>#REF!</v>
      </c>
      <c r="AO1053" s="94" t="e">
        <f t="shared" ref="AO1053:AZ1053" si="3585">((AO1029*$G1053*--(AND($BF1053=0,$BG1053=0))+$BF1053+AO1029*$BG1053)*--(AO$3&gt;=$BH1053))*(1+$BJ1053*--(AO$3&gt;=$BK1053))*--(IFERROR(MOD(MONTH(AO$3),$BI1053),0)=0)</f>
        <v>#REF!</v>
      </c>
      <c r="AP1053" s="94" t="e">
        <f t="shared" si="3585"/>
        <v>#REF!</v>
      </c>
      <c r="AQ1053" s="94" t="e">
        <f t="shared" si="3585"/>
        <v>#REF!</v>
      </c>
      <c r="AR1053" s="94" t="e">
        <f t="shared" si="3585"/>
        <v>#REF!</v>
      </c>
      <c r="AS1053" s="94" t="e">
        <f t="shared" si="3585"/>
        <v>#REF!</v>
      </c>
      <c r="AT1053" s="94" t="e">
        <f t="shared" si="3585"/>
        <v>#REF!</v>
      </c>
      <c r="AU1053" s="94" t="e">
        <f t="shared" si="3585"/>
        <v>#REF!</v>
      </c>
      <c r="AV1053" s="94" t="e">
        <f t="shared" si="3585"/>
        <v>#REF!</v>
      </c>
      <c r="AW1053" s="94" t="e">
        <f t="shared" si="3585"/>
        <v>#REF!</v>
      </c>
      <c r="AX1053" s="94" t="e">
        <f t="shared" si="3585"/>
        <v>#REF!</v>
      </c>
      <c r="AY1053" s="94" t="e">
        <f t="shared" si="3585"/>
        <v>#REF!</v>
      </c>
      <c r="AZ1053" s="94" t="e">
        <f t="shared" si="3585"/>
        <v>#REF!</v>
      </c>
      <c r="BA1053" s="79"/>
      <c r="BB1053" s="80" t="e">
        <f t="shared" si="3574"/>
        <v>#REF!</v>
      </c>
      <c r="BC1053" s="85" t="e">
        <f>BB1053/BB1029</f>
        <v>#REF!</v>
      </c>
      <c r="BD1053" s="60"/>
      <c r="BE1053" s="94">
        <f t="shared" si="3581"/>
        <v>0</v>
      </c>
      <c r="BF1053" s="115">
        <f t="shared" si="3581"/>
        <v>0</v>
      </c>
      <c r="BG1053" s="112">
        <f t="shared" si="3581"/>
        <v>0</v>
      </c>
      <c r="BH1053" s="111" t="e">
        <f>BH1029</f>
        <v>#REF!</v>
      </c>
      <c r="BI1053" s="111">
        <f t="shared" si="3551"/>
        <v>0</v>
      </c>
      <c r="BJ1053" s="112">
        <f t="shared" si="3551"/>
        <v>0</v>
      </c>
      <c r="BK1053" s="111">
        <f t="shared" si="3551"/>
        <v>0</v>
      </c>
      <c r="BL1053" s="60"/>
      <c r="BM1053" s="94" t="e">
        <f t="shared" ref="BM1053:BX1053" si="3586">((BM1029*$G1053*--(AND($BF1053=0,$BG1053=0))+$BF1053+BM1029*$BG1053)*--(BM$3&gt;=$BH1053))*(1+$BJ1053*--(BM$3&gt;=$BK1053))*--(IFERROR(MOD(MONTH(BM$3),$BI1053),0)=0)</f>
        <v>#REF!</v>
      </c>
      <c r="BN1053" s="94" t="e">
        <f t="shared" si="3586"/>
        <v>#REF!</v>
      </c>
      <c r="BO1053" s="94" t="e">
        <f t="shared" si="3586"/>
        <v>#REF!</v>
      </c>
      <c r="BP1053" s="94" t="e">
        <f t="shared" si="3586"/>
        <v>#REF!</v>
      </c>
      <c r="BQ1053" s="94" t="e">
        <f t="shared" si="3586"/>
        <v>#REF!</v>
      </c>
      <c r="BR1053" s="94" t="e">
        <f t="shared" si="3586"/>
        <v>#REF!</v>
      </c>
      <c r="BS1053" s="94" t="e">
        <f t="shared" si="3586"/>
        <v>#REF!</v>
      </c>
      <c r="BT1053" s="94" t="e">
        <f t="shared" si="3586"/>
        <v>#REF!</v>
      </c>
      <c r="BU1053" s="94" t="e">
        <f t="shared" si="3586"/>
        <v>#REF!</v>
      </c>
      <c r="BV1053" s="94" t="e">
        <f t="shared" si="3586"/>
        <v>#REF!</v>
      </c>
      <c r="BW1053" s="94" t="e">
        <f t="shared" si="3586"/>
        <v>#REF!</v>
      </c>
      <c r="BX1053" s="94" t="e">
        <f t="shared" si="3586"/>
        <v>#REF!</v>
      </c>
      <c r="BY1053" s="79"/>
      <c r="BZ1053" s="80" t="e">
        <f t="shared" si="3576"/>
        <v>#REF!</v>
      </c>
      <c r="CA1053" s="85" t="e">
        <f>BZ1053/BZ1029</f>
        <v>#REF!</v>
      </c>
      <c r="CB1053" s="60"/>
      <c r="CC1053" s="94" t="e">
        <f t="shared" ref="CC1053:CN1053" si="3587">((CC1029*$G1053*--(AND($BF1053=0,$BG1053=0))+$BF1053+CC1029*$BG1053)*--(CC$3&gt;=$BH1053))*(1+$BJ1053*--(CC$3&gt;=$BK1053))*--(IFERROR(MOD(MONTH(CC$3),$BI1053),0)=0)</f>
        <v>#REF!</v>
      </c>
      <c r="CD1053" s="94" t="e">
        <f t="shared" si="3587"/>
        <v>#REF!</v>
      </c>
      <c r="CE1053" s="94" t="e">
        <f t="shared" si="3587"/>
        <v>#REF!</v>
      </c>
      <c r="CF1053" s="94" t="e">
        <f t="shared" si="3587"/>
        <v>#REF!</v>
      </c>
      <c r="CG1053" s="94" t="e">
        <f t="shared" si="3587"/>
        <v>#REF!</v>
      </c>
      <c r="CH1053" s="94" t="e">
        <f t="shared" si="3587"/>
        <v>#REF!</v>
      </c>
      <c r="CI1053" s="94" t="e">
        <f t="shared" si="3587"/>
        <v>#REF!</v>
      </c>
      <c r="CJ1053" s="94" t="e">
        <f t="shared" si="3587"/>
        <v>#REF!</v>
      </c>
      <c r="CK1053" s="94" t="e">
        <f t="shared" si="3587"/>
        <v>#REF!</v>
      </c>
      <c r="CL1053" s="94" t="e">
        <f t="shared" si="3587"/>
        <v>#REF!</v>
      </c>
      <c r="CM1053" s="94" t="e">
        <f t="shared" si="3587"/>
        <v>#REF!</v>
      </c>
      <c r="CN1053" s="94" t="e">
        <f t="shared" si="3587"/>
        <v>#REF!</v>
      </c>
      <c r="CO1053" s="79"/>
      <c r="CP1053" s="80" t="e">
        <f t="shared" si="3578"/>
        <v>#REF!</v>
      </c>
      <c r="CQ1053" s="85" t="e">
        <f>CP1053/CP1029</f>
        <v>#REF!</v>
      </c>
    </row>
    <row r="1054" spans="1:95" ht="10.5" customHeight="1" x14ac:dyDescent="0.25">
      <c r="A1054" s="70" t="str">
        <f t="shared" si="3473"/>
        <v>DespesaDespesas de marketing</v>
      </c>
      <c r="B1054" s="70" t="s">
        <v>53</v>
      </c>
      <c r="C1054" s="70"/>
      <c r="D1054" s="2" t="s">
        <v>73</v>
      </c>
      <c r="E1054" s="2" t="e">
        <f>D1027</f>
        <v>#REF!</v>
      </c>
      <c r="F1054" s="60"/>
      <c r="G1054" s="66"/>
      <c r="H1054" s="60"/>
      <c r="I1054" s="65">
        <v>0</v>
      </c>
      <c r="J1054" s="65">
        <v>0</v>
      </c>
      <c r="K1054" s="65">
        <v>0</v>
      </c>
      <c r="L1054" s="65">
        <v>0</v>
      </c>
      <c r="M1054" s="65">
        <v>0</v>
      </c>
      <c r="N1054" s="65">
        <v>0</v>
      </c>
      <c r="O1054" s="65">
        <v>0</v>
      </c>
      <c r="P1054" s="65">
        <v>0</v>
      </c>
      <c r="Q1054" s="65">
        <v>0</v>
      </c>
      <c r="R1054" s="65">
        <v>0</v>
      </c>
      <c r="S1054" s="65">
        <v>0</v>
      </c>
      <c r="T1054" s="65">
        <v>0</v>
      </c>
      <c r="U1054" s="60"/>
      <c r="V1054" s="65">
        <f t="shared" si="3570"/>
        <v>0</v>
      </c>
      <c r="W1054" s="66" t="e">
        <f>V1054/V1029</f>
        <v>#REF!</v>
      </c>
      <c r="X1054" s="60"/>
      <c r="Y1054" s="65">
        <f t="shared" ref="Y1054:AJ1054" si="3588">Y1055</f>
        <v>0</v>
      </c>
      <c r="Z1054" s="65">
        <f t="shared" si="3588"/>
        <v>0</v>
      </c>
      <c r="AA1054" s="65">
        <f t="shared" si="3588"/>
        <v>0</v>
      </c>
      <c r="AB1054" s="65">
        <f t="shared" si="3588"/>
        <v>0</v>
      </c>
      <c r="AC1054" s="65">
        <f t="shared" si="3588"/>
        <v>0</v>
      </c>
      <c r="AD1054" s="65">
        <f t="shared" si="3588"/>
        <v>0</v>
      </c>
      <c r="AE1054" s="65">
        <f t="shared" si="3588"/>
        <v>0</v>
      </c>
      <c r="AF1054" s="65">
        <f t="shared" si="3588"/>
        <v>0</v>
      </c>
      <c r="AG1054" s="65">
        <f t="shared" si="3588"/>
        <v>0</v>
      </c>
      <c r="AH1054" s="65">
        <f t="shared" si="3588"/>
        <v>0</v>
      </c>
      <c r="AI1054" s="65" t="e">
        <f t="shared" si="3588"/>
        <v>#REF!</v>
      </c>
      <c r="AJ1054" s="65" t="e">
        <f t="shared" si="3588"/>
        <v>#REF!</v>
      </c>
      <c r="AK1054" s="60"/>
      <c r="AL1054" s="65" t="e">
        <f t="shared" si="3572"/>
        <v>#REF!</v>
      </c>
      <c r="AM1054" s="66" t="e">
        <f>AL1054/AL1029</f>
        <v>#REF!</v>
      </c>
      <c r="AN1054" s="60" t="e">
        <f>D1027&amp;D1054</f>
        <v>#REF!</v>
      </c>
      <c r="AO1054" s="65" t="e">
        <f t="shared" ref="AO1054:AZ1054" si="3589">AO1055</f>
        <v>#REF!</v>
      </c>
      <c r="AP1054" s="65" t="e">
        <f t="shared" si="3589"/>
        <v>#REF!</v>
      </c>
      <c r="AQ1054" s="65" t="e">
        <f t="shared" si="3589"/>
        <v>#REF!</v>
      </c>
      <c r="AR1054" s="65" t="e">
        <f t="shared" si="3589"/>
        <v>#REF!</v>
      </c>
      <c r="AS1054" s="65" t="e">
        <f t="shared" si="3589"/>
        <v>#REF!</v>
      </c>
      <c r="AT1054" s="65" t="e">
        <f t="shared" si="3589"/>
        <v>#REF!</v>
      </c>
      <c r="AU1054" s="65" t="e">
        <f t="shared" si="3589"/>
        <v>#REF!</v>
      </c>
      <c r="AV1054" s="65" t="e">
        <f t="shared" si="3589"/>
        <v>#REF!</v>
      </c>
      <c r="AW1054" s="65" t="e">
        <f t="shared" si="3589"/>
        <v>#REF!</v>
      </c>
      <c r="AX1054" s="65" t="e">
        <f t="shared" si="3589"/>
        <v>#REF!</v>
      </c>
      <c r="AY1054" s="65" t="e">
        <f t="shared" si="3589"/>
        <v>#REF!</v>
      </c>
      <c r="AZ1054" s="65" t="e">
        <f t="shared" si="3589"/>
        <v>#REF!</v>
      </c>
      <c r="BA1054" s="60"/>
      <c r="BB1054" s="65" t="e">
        <f t="shared" si="3574"/>
        <v>#REF!</v>
      </c>
      <c r="BC1054" s="66" t="e">
        <f>BB1054/BB1029</f>
        <v>#REF!</v>
      </c>
      <c r="BD1054" s="60"/>
      <c r="BE1054" s="65"/>
      <c r="BF1054" s="105"/>
      <c r="BG1054" s="77">
        <f t="array" ref="BG1054">INDEX($BE$4:$BK$115,MATCH($D1054,$D$4:$D$115,0),MATCH(BG$475,$BE$4:$BK$4,0))</f>
        <v>-0.05</v>
      </c>
      <c r="BH1054" s="107"/>
      <c r="BI1054" s="108"/>
      <c r="BJ1054" s="77"/>
      <c r="BK1054" s="107"/>
      <c r="BL1054" s="60"/>
      <c r="BM1054" s="65" t="e">
        <f t="shared" ref="BM1054:BX1054" si="3590">BM1055</f>
        <v>#REF!</v>
      </c>
      <c r="BN1054" s="65" t="e">
        <f t="shared" si="3590"/>
        <v>#REF!</v>
      </c>
      <c r="BO1054" s="65" t="e">
        <f t="shared" si="3590"/>
        <v>#REF!</v>
      </c>
      <c r="BP1054" s="65" t="e">
        <f t="shared" si="3590"/>
        <v>#REF!</v>
      </c>
      <c r="BQ1054" s="65" t="e">
        <f t="shared" si="3590"/>
        <v>#REF!</v>
      </c>
      <c r="BR1054" s="65" t="e">
        <f t="shared" si="3590"/>
        <v>#REF!</v>
      </c>
      <c r="BS1054" s="65" t="e">
        <f t="shared" si="3590"/>
        <v>#REF!</v>
      </c>
      <c r="BT1054" s="65" t="e">
        <f t="shared" si="3590"/>
        <v>#REF!</v>
      </c>
      <c r="BU1054" s="65" t="e">
        <f t="shared" si="3590"/>
        <v>#REF!</v>
      </c>
      <c r="BV1054" s="65" t="e">
        <f t="shared" si="3590"/>
        <v>#REF!</v>
      </c>
      <c r="BW1054" s="65" t="e">
        <f t="shared" si="3590"/>
        <v>#REF!</v>
      </c>
      <c r="BX1054" s="65" t="e">
        <f t="shared" si="3590"/>
        <v>#REF!</v>
      </c>
      <c r="BY1054" s="60"/>
      <c r="BZ1054" s="65" t="e">
        <f t="shared" si="3576"/>
        <v>#REF!</v>
      </c>
      <c r="CA1054" s="66" t="e">
        <f>BZ1054/BZ1029</f>
        <v>#REF!</v>
      </c>
      <c r="CB1054" s="60"/>
      <c r="CC1054" s="65" t="e">
        <f t="shared" ref="CC1054:CN1054" si="3591">CC1055</f>
        <v>#REF!</v>
      </c>
      <c r="CD1054" s="65" t="e">
        <f t="shared" si="3591"/>
        <v>#REF!</v>
      </c>
      <c r="CE1054" s="65" t="e">
        <f t="shared" si="3591"/>
        <v>#REF!</v>
      </c>
      <c r="CF1054" s="65" t="e">
        <f t="shared" si="3591"/>
        <v>#REF!</v>
      </c>
      <c r="CG1054" s="65" t="e">
        <f t="shared" si="3591"/>
        <v>#REF!</v>
      </c>
      <c r="CH1054" s="65" t="e">
        <f t="shared" si="3591"/>
        <v>#REF!</v>
      </c>
      <c r="CI1054" s="65" t="e">
        <f t="shared" si="3591"/>
        <v>#REF!</v>
      </c>
      <c r="CJ1054" s="65" t="e">
        <f t="shared" si="3591"/>
        <v>#REF!</v>
      </c>
      <c r="CK1054" s="65" t="e">
        <f t="shared" si="3591"/>
        <v>#REF!</v>
      </c>
      <c r="CL1054" s="65" t="e">
        <f t="shared" si="3591"/>
        <v>#REF!</v>
      </c>
      <c r="CM1054" s="65" t="e">
        <f t="shared" si="3591"/>
        <v>#REF!</v>
      </c>
      <c r="CN1054" s="65" t="e">
        <f t="shared" si="3591"/>
        <v>#REF!</v>
      </c>
      <c r="CO1054" s="60"/>
      <c r="CP1054" s="65" t="e">
        <f t="shared" si="3578"/>
        <v>#REF!</v>
      </c>
      <c r="CQ1054" s="66" t="e">
        <f>CP1054/CP1029</f>
        <v>#REF!</v>
      </c>
    </row>
    <row r="1055" spans="1:95" ht="10.5" customHeight="1" outlineLevel="1" x14ac:dyDescent="0.25">
      <c r="A1055" s="70" t="str">
        <f t="shared" si="3473"/>
        <v>DespesaTrade marketing</v>
      </c>
      <c r="B1055" s="70" t="s">
        <v>53</v>
      </c>
      <c r="C1055" s="70"/>
      <c r="D1055" s="60" t="s">
        <v>87</v>
      </c>
      <c r="E1055" s="60" t="e">
        <f>D1027</f>
        <v>#REF!</v>
      </c>
      <c r="F1055" s="60"/>
      <c r="G1055" s="62"/>
      <c r="H1055" s="60"/>
      <c r="I1055" s="67">
        <v>0</v>
      </c>
      <c r="J1055" s="67">
        <v>0</v>
      </c>
      <c r="K1055" s="67">
        <v>0</v>
      </c>
      <c r="L1055" s="67">
        <v>0</v>
      </c>
      <c r="M1055" s="67">
        <v>0</v>
      </c>
      <c r="N1055" s="67">
        <v>0</v>
      </c>
      <c r="O1055" s="67">
        <v>0</v>
      </c>
      <c r="P1055" s="67">
        <v>0</v>
      </c>
      <c r="Q1055" s="67">
        <v>0</v>
      </c>
      <c r="R1055" s="67">
        <v>0</v>
      </c>
      <c r="S1055" s="67">
        <v>0</v>
      </c>
      <c r="T1055" s="67">
        <v>0</v>
      </c>
      <c r="U1055" s="60"/>
      <c r="V1055" s="87">
        <f t="shared" si="3570"/>
        <v>0</v>
      </c>
      <c r="W1055" s="62" t="e">
        <f>V1055/V1029</f>
        <v>#REF!</v>
      </c>
      <c r="X1055" s="60"/>
      <c r="Y1055" s="67">
        <f>IFERROR(AVERAGEIFS(AN1029:AN1029,AN1029:AN1029,"&gt;0")*$BG1054,0)</f>
        <v>0</v>
      </c>
      <c r="Z1055" s="67">
        <f>IFERROR(AVERAGEIFS(Y1029,Y1029,"&gt;0")*$BG1054,0)</f>
        <v>0</v>
      </c>
      <c r="AA1055" s="67">
        <f>IFERROR(AVERAGEIFS(Y1029:Z1029,Y1029:Z1029,"&gt;0")*$BG1054,0)</f>
        <v>0</v>
      </c>
      <c r="AB1055" s="67">
        <f>IFERROR(AVERAGEIFS(Y1029:AA1029,Y1029:AA1029,"&gt;0")*$BG1054,0)</f>
        <v>0</v>
      </c>
      <c r="AC1055" s="67">
        <f>IFERROR(AVERAGEIFS(Z1029:AB1029,Z1029:AB1029,"&gt;0")*$BG1054,0)</f>
        <v>0</v>
      </c>
      <c r="AD1055" s="67">
        <f>IFERROR(AVERAGEIFS(AA1029:AC1029,AA1029:AC1029,"&gt;0")*$BG1054,0)</f>
        <v>0</v>
      </c>
      <c r="AE1055" s="67">
        <f>IFERROR(AVERAGEIFS(AB1029:AD1029,AB1029:AD1029,"&gt;0")*$BG1054,0)</f>
        <v>0</v>
      </c>
      <c r="AF1055" s="67">
        <f>IFERROR(AVERAGEIFS(Y1029:AE1029,Y1029:AE1029,"&gt;0",Y1028:AE1028,"&gt;="&amp;EDATE(AF1028,-3),Y1028:AE1028,"&lt;="&amp;EDATE(AF1028,-1))*$BG1054,0)</f>
        <v>0</v>
      </c>
      <c r="AG1055" s="67">
        <f>IFERROR(AVERAGEIFS(Y1029:AF1029,Y1029:AF1029,"&gt;0",Y1028:AF1028,"&gt;="&amp;EDATE(AG1028,-3),Y1028:AF1028,"&lt;="&amp;EDATE(AG1028,-1))*$BG1054,0)</f>
        <v>0</v>
      </c>
      <c r="AH1055" s="67">
        <f>IFERROR(AVERAGEIFS(Y1029:AG1029,Y1029:AG1029,"&gt;0",Y1028:AG1028,"&gt;="&amp;EDATE(AH1028,-3),Y1028:AG1028,"&lt;="&amp;EDATE(AH1028,-1))*$BG1054,0)</f>
        <v>0</v>
      </c>
      <c r="AI1055" s="67" t="e">
        <f>IFERROR(AVERAGEIFS(Y1029:AH1029,Y1029:AH1029,"&gt;0",Y1028:AH1028,"&gt;="&amp;EDATE(AI1028,-3),Y1028:AH1028,"&lt;="&amp;EDATE(AI1028,-1))*$BG1054,0)*--(AI1029&gt;0)</f>
        <v>#REF!</v>
      </c>
      <c r="AJ1055" s="67" t="e">
        <f>IFERROR(AVERAGEIFS(Y1029:AI1029,Y1029:AI1029,"&gt;0",Y1028:AI1028,"&gt;="&amp;EDATE(AJ1028,-3),Y1028:AI1028,"&lt;="&amp;EDATE(AJ1028,-1))*$BG1054,0)*--(AJ1029&gt;0)</f>
        <v>#REF!</v>
      </c>
      <c r="AK1055" s="60"/>
      <c r="AL1055" s="87" t="e">
        <f t="shared" si="3572"/>
        <v>#REF!</v>
      </c>
      <c r="AM1055" s="62" t="e">
        <f>AL1055/AL1029</f>
        <v>#REF!</v>
      </c>
      <c r="AN1055" s="60" t="e">
        <f>D1027&amp;D1055</f>
        <v>#REF!</v>
      </c>
      <c r="AO1055" s="67" t="e">
        <f>IFERROR(AVERAGEIFS(AC1029:BD1029,AC1029:BD1029,"&gt;0",AC1028:BD1028,"&gt;="&amp;EDATE(AO1028,-3),AC1028:BD1028,"&lt;="&amp;EDATE(AO1028,-1))*$BG1054,0)*--(AO1029&gt;0)</f>
        <v>#REF!</v>
      </c>
      <c r="AP1055" s="67" t="e">
        <f t="shared" ref="AP1055:AZ1055" si="3592">IFERROR(AVERAGEIFS(AD1029:AO1029,AD1029:AO1029,"&gt;0",AD1028:AO1028,"&gt;="&amp;EDATE(AP1028,-3),AD1028:AO1028,"&lt;="&amp;EDATE(AP1028,-1))*$BG1054,0)*--(AP1029&gt;0)</f>
        <v>#REF!</v>
      </c>
      <c r="AQ1055" s="67" t="e">
        <f t="shared" si="3592"/>
        <v>#REF!</v>
      </c>
      <c r="AR1055" s="67" t="e">
        <f t="shared" si="3592"/>
        <v>#REF!</v>
      </c>
      <c r="AS1055" s="67" t="e">
        <f t="shared" si="3592"/>
        <v>#REF!</v>
      </c>
      <c r="AT1055" s="67" t="e">
        <f t="shared" si="3592"/>
        <v>#REF!</v>
      </c>
      <c r="AU1055" s="67" t="e">
        <f t="shared" si="3592"/>
        <v>#REF!</v>
      </c>
      <c r="AV1055" s="67" t="e">
        <f t="shared" si="3592"/>
        <v>#REF!</v>
      </c>
      <c r="AW1055" s="67" t="e">
        <f t="shared" si="3592"/>
        <v>#REF!</v>
      </c>
      <c r="AX1055" s="67" t="e">
        <f t="shared" si="3592"/>
        <v>#REF!</v>
      </c>
      <c r="AY1055" s="67" t="e">
        <f t="shared" si="3592"/>
        <v>#REF!</v>
      </c>
      <c r="AZ1055" s="67" t="e">
        <f t="shared" si="3592"/>
        <v>#REF!</v>
      </c>
      <c r="BA1055" s="60"/>
      <c r="BB1055" s="87" t="e">
        <f t="shared" si="3574"/>
        <v>#REF!</v>
      </c>
      <c r="BC1055" s="62" t="e">
        <f>BB1055/BB1029</f>
        <v>#REF!</v>
      </c>
      <c r="BD1055" s="60"/>
      <c r="BE1055" s="67"/>
      <c r="BF1055" s="119"/>
      <c r="BG1055" s="119"/>
      <c r="BH1055" s="119"/>
      <c r="BI1055" s="69"/>
      <c r="BJ1055" s="120"/>
      <c r="BK1055" s="121"/>
      <c r="BL1055" s="60"/>
      <c r="BM1055" s="67" t="e">
        <f>IFERROR(AVERAGEIFS(BI1029:BL1029,BI1029:BL1029,"&gt;0",BI1028:BL1028,"&gt;="&amp;EDATE(BM1028,-3),BI1028:BL1028,"&lt;="&amp;EDATE(BM1028,-1))*$BG1054,0)*--(BM1029&gt;0)</f>
        <v>#REF!</v>
      </c>
      <c r="BN1055" s="67" t="e">
        <f>IFERROR(AVERAGEIFS(BJ1029:BM1029,BJ1029:BM1029,"&gt;0",BJ1028:BM1028,"&gt;="&amp;EDATE(BN1028,-3),BJ1028:BM1028,"&lt;="&amp;EDATE(BN1028,-1))*$BG1054,0)*--(BN1029&gt;0)</f>
        <v>#REF!</v>
      </c>
      <c r="BO1055" s="67" t="e">
        <f>IFERROR(AVERAGEIFS(BJ1029:BN1029,BJ1029:BN1029,"&gt;0",BJ1028:BN1028,"&gt;="&amp;EDATE(BO1028,-3),BJ1028:BN1028,"&lt;="&amp;EDATE(BO1028,-1))*$BG1054,0)*--(BO1029&gt;0)</f>
        <v>#REF!</v>
      </c>
      <c r="BP1055" s="67" t="e">
        <f>IFERROR(AVERAGEIFS(BK1029:BO1029,BK1029:BO1029,"&gt;0",BK1028:BO1028,"&gt;="&amp;EDATE(BP1028,-3),BK1028:BO1028,"&lt;="&amp;EDATE(BP1028,-1))*$BG1054,0)*--(BP1029&gt;0)</f>
        <v>#REF!</v>
      </c>
      <c r="BQ1055" s="67" t="e">
        <f t="shared" ref="BQ1055:BW1055" si="3593">IFERROR(AVERAGEIFS(AW1029:BP1029,AW1029:BP1029,"&gt;0",AW1028:BP1028,"&gt;="&amp;EDATE(BQ1028,-3),AW1028:BP1028,"&lt;="&amp;EDATE(BQ1028,-1))*$BG1054,0)*--(BQ1029&gt;0)</f>
        <v>#REF!</v>
      </c>
      <c r="BR1055" s="67" t="e">
        <f t="shared" si="3593"/>
        <v>#REF!</v>
      </c>
      <c r="BS1055" s="67" t="e">
        <f t="shared" si="3593"/>
        <v>#REF!</v>
      </c>
      <c r="BT1055" s="67" t="e">
        <f t="shared" si="3593"/>
        <v>#REF!</v>
      </c>
      <c r="BU1055" s="67" t="e">
        <f t="shared" si="3593"/>
        <v>#REF!</v>
      </c>
      <c r="BV1055" s="67" t="e">
        <f t="shared" si="3593"/>
        <v>#REF!</v>
      </c>
      <c r="BW1055" s="67" t="e">
        <f t="shared" si="3593"/>
        <v>#REF!</v>
      </c>
      <c r="BX1055" s="67" t="e">
        <f>IFERROR(AVERAGEIFS(BL1029:BW1029,BL1029:BW1029,"&gt;0",BL1028:BW1028,"&gt;="&amp;EDATE(BX1028,-3),BL1028:BW1028,"&lt;="&amp;EDATE(BX1028,-1))*$BG1054,0)*--(BX1029&gt;0)</f>
        <v>#REF!</v>
      </c>
      <c r="BY1055" s="60"/>
      <c r="BZ1055" s="87" t="e">
        <f t="shared" si="3576"/>
        <v>#REF!</v>
      </c>
      <c r="CA1055" s="62" t="e">
        <f>BZ1055/BZ1029</f>
        <v>#REF!</v>
      </c>
      <c r="CB1055" s="60"/>
      <c r="CC1055" s="67" t="e">
        <f t="shared" ref="CC1055:CN1055" si="3594">IFERROR(AVERAGEIFS(BQ1029:CB1029,BQ1029:CB1029,"&gt;0",BQ1028:CB1028,"&gt;="&amp;EDATE(CC1028,-3),BQ1028:CB1028,"&lt;="&amp;EDATE(CC1028,-1))*$BG1054,0)*--(CC1029&gt;0)</f>
        <v>#REF!</v>
      </c>
      <c r="CD1055" s="67" t="e">
        <f t="shared" si="3594"/>
        <v>#REF!</v>
      </c>
      <c r="CE1055" s="67" t="e">
        <f t="shared" si="3594"/>
        <v>#REF!</v>
      </c>
      <c r="CF1055" s="67" t="e">
        <f t="shared" si="3594"/>
        <v>#REF!</v>
      </c>
      <c r="CG1055" s="67" t="e">
        <f t="shared" si="3594"/>
        <v>#REF!</v>
      </c>
      <c r="CH1055" s="67" t="e">
        <f t="shared" si="3594"/>
        <v>#REF!</v>
      </c>
      <c r="CI1055" s="67" t="e">
        <f t="shared" si="3594"/>
        <v>#REF!</v>
      </c>
      <c r="CJ1055" s="67" t="e">
        <f t="shared" si="3594"/>
        <v>#REF!</v>
      </c>
      <c r="CK1055" s="67" t="e">
        <f t="shared" si="3594"/>
        <v>#REF!</v>
      </c>
      <c r="CL1055" s="67" t="e">
        <f t="shared" si="3594"/>
        <v>#REF!</v>
      </c>
      <c r="CM1055" s="67" t="e">
        <f t="shared" si="3594"/>
        <v>#REF!</v>
      </c>
      <c r="CN1055" s="67" t="e">
        <f t="shared" si="3594"/>
        <v>#REF!</v>
      </c>
      <c r="CO1055" s="60"/>
      <c r="CP1055" s="87" t="e">
        <f t="shared" si="3578"/>
        <v>#REF!</v>
      </c>
      <c r="CQ1055" s="62" t="e">
        <f>CP1055/CP1029</f>
        <v>#REF!</v>
      </c>
    </row>
    <row r="1056" spans="1:95" ht="10.5" customHeight="1" outlineLevel="2" x14ac:dyDescent="0.25">
      <c r="A1056" s="70" t="str">
        <f t="shared" si="3473"/>
        <v>DespesaMaterial para PDVs próprios</v>
      </c>
      <c r="B1056" s="114" t="s">
        <v>53</v>
      </c>
      <c r="C1056" s="78"/>
      <c r="D1056" s="79" t="s">
        <v>88</v>
      </c>
      <c r="E1056" s="79" t="e">
        <f>D1027</f>
        <v>#REF!</v>
      </c>
      <c r="F1056" s="79"/>
      <c r="G1056" s="85"/>
      <c r="H1056" s="79"/>
      <c r="I1056" s="94">
        <v>0</v>
      </c>
      <c r="J1056" s="94">
        <v>0</v>
      </c>
      <c r="K1056" s="94">
        <v>0</v>
      </c>
      <c r="L1056" s="94">
        <v>0</v>
      </c>
      <c r="M1056" s="94">
        <v>0</v>
      </c>
      <c r="N1056" s="94">
        <v>0</v>
      </c>
      <c r="O1056" s="94">
        <v>0</v>
      </c>
      <c r="P1056" s="94">
        <v>0</v>
      </c>
      <c r="Q1056" s="94">
        <v>0</v>
      </c>
      <c r="R1056" s="94">
        <v>0</v>
      </c>
      <c r="S1056" s="94">
        <v>0</v>
      </c>
      <c r="T1056" s="94">
        <v>0</v>
      </c>
      <c r="U1056" s="79"/>
      <c r="V1056" s="80">
        <f t="shared" si="3570"/>
        <v>0</v>
      </c>
      <c r="W1056" s="85" t="e">
        <f>V1056/V1029</f>
        <v>#REF!</v>
      </c>
      <c r="X1056" s="60"/>
      <c r="Y1056" s="94">
        <f t="shared" ref="Y1056:AJ1056" si="3595">Y1055*$BG1056</f>
        <v>0</v>
      </c>
      <c r="Z1056" s="94">
        <f t="shared" si="3595"/>
        <v>0</v>
      </c>
      <c r="AA1056" s="94">
        <f t="shared" si="3595"/>
        <v>0</v>
      </c>
      <c r="AB1056" s="94">
        <f t="shared" si="3595"/>
        <v>0</v>
      </c>
      <c r="AC1056" s="94">
        <f t="shared" si="3595"/>
        <v>0</v>
      </c>
      <c r="AD1056" s="94">
        <f t="shared" si="3595"/>
        <v>0</v>
      </c>
      <c r="AE1056" s="94">
        <f t="shared" si="3595"/>
        <v>0</v>
      </c>
      <c r="AF1056" s="94">
        <f t="shared" si="3595"/>
        <v>0</v>
      </c>
      <c r="AG1056" s="94">
        <f t="shared" si="3595"/>
        <v>0</v>
      </c>
      <c r="AH1056" s="94">
        <f t="shared" si="3595"/>
        <v>0</v>
      </c>
      <c r="AI1056" s="94" t="e">
        <f t="shared" si="3595"/>
        <v>#REF!</v>
      </c>
      <c r="AJ1056" s="94" t="e">
        <f t="shared" si="3595"/>
        <v>#REF!</v>
      </c>
      <c r="AK1056" s="79"/>
      <c r="AL1056" s="80" t="e">
        <f t="shared" si="3572"/>
        <v>#REF!</v>
      </c>
      <c r="AM1056" s="85" t="e">
        <f>AL1056/AL1029</f>
        <v>#REF!</v>
      </c>
      <c r="AN1056" s="60" t="e">
        <f>D1027&amp;D1056</f>
        <v>#REF!</v>
      </c>
      <c r="AO1056" s="94" t="e">
        <f t="shared" ref="AO1056:AZ1056" si="3596">AO1055*$BG1056</f>
        <v>#REF!</v>
      </c>
      <c r="AP1056" s="94" t="e">
        <f t="shared" si="3596"/>
        <v>#REF!</v>
      </c>
      <c r="AQ1056" s="94" t="e">
        <f t="shared" si="3596"/>
        <v>#REF!</v>
      </c>
      <c r="AR1056" s="94" t="e">
        <f t="shared" si="3596"/>
        <v>#REF!</v>
      </c>
      <c r="AS1056" s="94" t="e">
        <f t="shared" si="3596"/>
        <v>#REF!</v>
      </c>
      <c r="AT1056" s="94" t="e">
        <f t="shared" si="3596"/>
        <v>#REF!</v>
      </c>
      <c r="AU1056" s="94" t="e">
        <f t="shared" si="3596"/>
        <v>#REF!</v>
      </c>
      <c r="AV1056" s="94" t="e">
        <f t="shared" si="3596"/>
        <v>#REF!</v>
      </c>
      <c r="AW1056" s="94" t="e">
        <f t="shared" si="3596"/>
        <v>#REF!</v>
      </c>
      <c r="AX1056" s="94" t="e">
        <f t="shared" si="3596"/>
        <v>#REF!</v>
      </c>
      <c r="AY1056" s="94" t="e">
        <f t="shared" si="3596"/>
        <v>#REF!</v>
      </c>
      <c r="AZ1056" s="94" t="e">
        <f t="shared" si="3596"/>
        <v>#REF!</v>
      </c>
      <c r="BA1056" s="79"/>
      <c r="BB1056" s="80" t="e">
        <f t="shared" si="3574"/>
        <v>#REF!</v>
      </c>
      <c r="BC1056" s="85" t="e">
        <f>BB1056/BB1029</f>
        <v>#REF!</v>
      </c>
      <c r="BD1056" s="60"/>
      <c r="BE1056" s="94">
        <f t="shared" ref="BE1056:BG1058" si="3597">INDEX($BE$4:$BK$115,MATCH($D1056,$D$4:$D$115,0),MATCH(BE$475,$BE$4:$BK$4,0))</f>
        <v>0</v>
      </c>
      <c r="BF1056" s="115">
        <f t="shared" si="3597"/>
        <v>0</v>
      </c>
      <c r="BG1056" s="112">
        <f t="shared" si="3597"/>
        <v>0.5</v>
      </c>
      <c r="BH1056" s="111" t="e">
        <f>BH1029</f>
        <v>#REF!</v>
      </c>
      <c r="BI1056" s="112">
        <f t="shared" ref="BI1056:BK1058" si="3598">INDEX($BE$4:$BK$115,MATCH($D1056,$D$4:$D$115,0),MATCH(BI$475,$BE$4:$BK$4,0))</f>
        <v>0</v>
      </c>
      <c r="BJ1056" s="112">
        <f t="shared" si="3598"/>
        <v>0</v>
      </c>
      <c r="BK1056" s="111">
        <f t="shared" si="3598"/>
        <v>0</v>
      </c>
      <c r="BL1056" s="60"/>
      <c r="BM1056" s="94" t="e">
        <f t="shared" ref="BM1056:BX1056" si="3599">BM1055*$BG1056</f>
        <v>#REF!</v>
      </c>
      <c r="BN1056" s="94" t="e">
        <f t="shared" si="3599"/>
        <v>#REF!</v>
      </c>
      <c r="BO1056" s="94" t="e">
        <f t="shared" si="3599"/>
        <v>#REF!</v>
      </c>
      <c r="BP1056" s="94" t="e">
        <f t="shared" si="3599"/>
        <v>#REF!</v>
      </c>
      <c r="BQ1056" s="94" t="e">
        <f t="shared" si="3599"/>
        <v>#REF!</v>
      </c>
      <c r="BR1056" s="94" t="e">
        <f t="shared" si="3599"/>
        <v>#REF!</v>
      </c>
      <c r="BS1056" s="94" t="e">
        <f t="shared" si="3599"/>
        <v>#REF!</v>
      </c>
      <c r="BT1056" s="94" t="e">
        <f t="shared" si="3599"/>
        <v>#REF!</v>
      </c>
      <c r="BU1056" s="94" t="e">
        <f t="shared" si="3599"/>
        <v>#REF!</v>
      </c>
      <c r="BV1056" s="94" t="e">
        <f t="shared" si="3599"/>
        <v>#REF!</v>
      </c>
      <c r="BW1056" s="94" t="e">
        <f t="shared" si="3599"/>
        <v>#REF!</v>
      </c>
      <c r="BX1056" s="94" t="e">
        <f t="shared" si="3599"/>
        <v>#REF!</v>
      </c>
      <c r="BY1056" s="79"/>
      <c r="BZ1056" s="80" t="e">
        <f t="shared" si="3576"/>
        <v>#REF!</v>
      </c>
      <c r="CA1056" s="85" t="e">
        <f>BZ1056/BZ1029</f>
        <v>#REF!</v>
      </c>
      <c r="CB1056" s="60"/>
      <c r="CC1056" s="94" t="e">
        <f t="shared" ref="CC1056:CN1056" si="3600">CC1055*$BG1056</f>
        <v>#REF!</v>
      </c>
      <c r="CD1056" s="94" t="e">
        <f t="shared" si="3600"/>
        <v>#REF!</v>
      </c>
      <c r="CE1056" s="94" t="e">
        <f t="shared" si="3600"/>
        <v>#REF!</v>
      </c>
      <c r="CF1056" s="94" t="e">
        <f t="shared" si="3600"/>
        <v>#REF!</v>
      </c>
      <c r="CG1056" s="94" t="e">
        <f t="shared" si="3600"/>
        <v>#REF!</v>
      </c>
      <c r="CH1056" s="94" t="e">
        <f t="shared" si="3600"/>
        <v>#REF!</v>
      </c>
      <c r="CI1056" s="94" t="e">
        <f t="shared" si="3600"/>
        <v>#REF!</v>
      </c>
      <c r="CJ1056" s="94" t="e">
        <f t="shared" si="3600"/>
        <v>#REF!</v>
      </c>
      <c r="CK1056" s="94" t="e">
        <f t="shared" si="3600"/>
        <v>#REF!</v>
      </c>
      <c r="CL1056" s="94" t="e">
        <f t="shared" si="3600"/>
        <v>#REF!</v>
      </c>
      <c r="CM1056" s="94" t="e">
        <f t="shared" si="3600"/>
        <v>#REF!</v>
      </c>
      <c r="CN1056" s="94" t="e">
        <f t="shared" si="3600"/>
        <v>#REF!</v>
      </c>
      <c r="CO1056" s="79"/>
      <c r="CP1056" s="80" t="e">
        <f t="shared" si="3578"/>
        <v>#REF!</v>
      </c>
      <c r="CQ1056" s="85" t="e">
        <f>CP1056/CP1029</f>
        <v>#REF!</v>
      </c>
    </row>
    <row r="1057" spans="1:95" ht="10.5" customHeight="1" outlineLevel="2" x14ac:dyDescent="0.25">
      <c r="A1057" s="70" t="str">
        <f t="shared" si="3473"/>
        <v>DespesaAções de marketing lojas</v>
      </c>
      <c r="B1057" s="114" t="s">
        <v>53</v>
      </c>
      <c r="C1057" s="78" t="s">
        <v>73</v>
      </c>
      <c r="D1057" s="79" t="s">
        <v>91</v>
      </c>
      <c r="E1057" s="79" t="e">
        <f>D1027</f>
        <v>#REF!</v>
      </c>
      <c r="F1057" s="79"/>
      <c r="G1057" s="85"/>
      <c r="H1057" s="79"/>
      <c r="I1057" s="94">
        <v>0</v>
      </c>
      <c r="J1057" s="94">
        <v>0</v>
      </c>
      <c r="K1057" s="94">
        <v>0</v>
      </c>
      <c r="L1057" s="94">
        <v>0</v>
      </c>
      <c r="M1057" s="94">
        <v>0</v>
      </c>
      <c r="N1057" s="94">
        <v>0</v>
      </c>
      <c r="O1057" s="94">
        <v>0</v>
      </c>
      <c r="P1057" s="94">
        <v>0</v>
      </c>
      <c r="Q1057" s="94">
        <v>0</v>
      </c>
      <c r="R1057" s="94">
        <v>0</v>
      </c>
      <c r="S1057" s="94">
        <v>0</v>
      </c>
      <c r="T1057" s="94">
        <v>0</v>
      </c>
      <c r="U1057" s="79"/>
      <c r="V1057" s="80">
        <f t="shared" si="3570"/>
        <v>0</v>
      </c>
      <c r="W1057" s="85" t="e">
        <f>V1057/V1029</f>
        <v>#REF!</v>
      </c>
      <c r="X1057" s="60"/>
      <c r="Y1057" s="94">
        <f t="shared" ref="Y1057:AJ1057" si="3601">Y1055*$BG1057</f>
        <v>0</v>
      </c>
      <c r="Z1057" s="94">
        <f t="shared" si="3601"/>
        <v>0</v>
      </c>
      <c r="AA1057" s="94">
        <f t="shared" si="3601"/>
        <v>0</v>
      </c>
      <c r="AB1057" s="94">
        <f t="shared" si="3601"/>
        <v>0</v>
      </c>
      <c r="AC1057" s="94">
        <f t="shared" si="3601"/>
        <v>0</v>
      </c>
      <c r="AD1057" s="94">
        <f t="shared" si="3601"/>
        <v>0</v>
      </c>
      <c r="AE1057" s="94">
        <f t="shared" si="3601"/>
        <v>0</v>
      </c>
      <c r="AF1057" s="94">
        <f t="shared" si="3601"/>
        <v>0</v>
      </c>
      <c r="AG1057" s="94">
        <f t="shared" si="3601"/>
        <v>0</v>
      </c>
      <c r="AH1057" s="94">
        <f t="shared" si="3601"/>
        <v>0</v>
      </c>
      <c r="AI1057" s="94" t="e">
        <f t="shared" si="3601"/>
        <v>#REF!</v>
      </c>
      <c r="AJ1057" s="94" t="e">
        <f t="shared" si="3601"/>
        <v>#REF!</v>
      </c>
      <c r="AK1057" s="79"/>
      <c r="AL1057" s="80" t="e">
        <f t="shared" si="3572"/>
        <v>#REF!</v>
      </c>
      <c r="AM1057" s="85" t="e">
        <f>AL1057/AL1029</f>
        <v>#REF!</v>
      </c>
      <c r="AN1057" s="60" t="e">
        <f>D1027&amp;D1057</f>
        <v>#REF!</v>
      </c>
      <c r="AO1057" s="94" t="e">
        <f t="shared" ref="AO1057:AZ1057" si="3602">AO1055*$BG1057</f>
        <v>#REF!</v>
      </c>
      <c r="AP1057" s="94" t="e">
        <f t="shared" si="3602"/>
        <v>#REF!</v>
      </c>
      <c r="AQ1057" s="94" t="e">
        <f t="shared" si="3602"/>
        <v>#REF!</v>
      </c>
      <c r="AR1057" s="94" t="e">
        <f t="shared" si="3602"/>
        <v>#REF!</v>
      </c>
      <c r="AS1057" s="94" t="e">
        <f t="shared" si="3602"/>
        <v>#REF!</v>
      </c>
      <c r="AT1057" s="94" t="e">
        <f t="shared" si="3602"/>
        <v>#REF!</v>
      </c>
      <c r="AU1057" s="94" t="e">
        <f t="shared" si="3602"/>
        <v>#REF!</v>
      </c>
      <c r="AV1057" s="94" t="e">
        <f t="shared" si="3602"/>
        <v>#REF!</v>
      </c>
      <c r="AW1057" s="94" t="e">
        <f t="shared" si="3602"/>
        <v>#REF!</v>
      </c>
      <c r="AX1057" s="94" t="e">
        <f t="shared" si="3602"/>
        <v>#REF!</v>
      </c>
      <c r="AY1057" s="94" t="e">
        <f t="shared" si="3602"/>
        <v>#REF!</v>
      </c>
      <c r="AZ1057" s="94" t="e">
        <f t="shared" si="3602"/>
        <v>#REF!</v>
      </c>
      <c r="BA1057" s="79"/>
      <c r="BB1057" s="80" t="e">
        <f t="shared" si="3574"/>
        <v>#REF!</v>
      </c>
      <c r="BC1057" s="85" t="e">
        <f>BB1057/BB1029</f>
        <v>#REF!</v>
      </c>
      <c r="BD1057" s="60"/>
      <c r="BE1057" s="94">
        <f t="shared" si="3597"/>
        <v>0</v>
      </c>
      <c r="BF1057" s="115">
        <f t="shared" si="3597"/>
        <v>0</v>
      </c>
      <c r="BG1057" s="112">
        <f t="shared" si="3597"/>
        <v>0.5</v>
      </c>
      <c r="BH1057" s="111" t="e">
        <f>BH1029</f>
        <v>#REF!</v>
      </c>
      <c r="BI1057" s="112">
        <f t="shared" si="3598"/>
        <v>0</v>
      </c>
      <c r="BJ1057" s="112">
        <f t="shared" si="3598"/>
        <v>0</v>
      </c>
      <c r="BK1057" s="111">
        <f t="shared" si="3598"/>
        <v>0</v>
      </c>
      <c r="BL1057" s="60"/>
      <c r="BM1057" s="94" t="e">
        <f t="shared" ref="BM1057:BX1057" si="3603">BM1055*$BG1057</f>
        <v>#REF!</v>
      </c>
      <c r="BN1057" s="94" t="e">
        <f t="shared" si="3603"/>
        <v>#REF!</v>
      </c>
      <c r="BO1057" s="94" t="e">
        <f t="shared" si="3603"/>
        <v>#REF!</v>
      </c>
      <c r="BP1057" s="94" t="e">
        <f t="shared" si="3603"/>
        <v>#REF!</v>
      </c>
      <c r="BQ1057" s="94" t="e">
        <f t="shared" si="3603"/>
        <v>#REF!</v>
      </c>
      <c r="BR1057" s="94" t="e">
        <f t="shared" si="3603"/>
        <v>#REF!</v>
      </c>
      <c r="BS1057" s="94" t="e">
        <f t="shared" si="3603"/>
        <v>#REF!</v>
      </c>
      <c r="BT1057" s="94" t="e">
        <f t="shared" si="3603"/>
        <v>#REF!</v>
      </c>
      <c r="BU1057" s="94" t="e">
        <f t="shared" si="3603"/>
        <v>#REF!</v>
      </c>
      <c r="BV1057" s="94" t="e">
        <f t="shared" si="3603"/>
        <v>#REF!</v>
      </c>
      <c r="BW1057" s="94" t="e">
        <f t="shared" si="3603"/>
        <v>#REF!</v>
      </c>
      <c r="BX1057" s="94" t="e">
        <f t="shared" si="3603"/>
        <v>#REF!</v>
      </c>
      <c r="BY1057" s="79"/>
      <c r="BZ1057" s="80" t="e">
        <f t="shared" si="3576"/>
        <v>#REF!</v>
      </c>
      <c r="CA1057" s="85" t="e">
        <f>BZ1057/BZ1029</f>
        <v>#REF!</v>
      </c>
      <c r="CB1057" s="60"/>
      <c r="CC1057" s="94" t="e">
        <f t="shared" ref="CC1057:CN1057" si="3604">CC1055*$BG1057</f>
        <v>#REF!</v>
      </c>
      <c r="CD1057" s="94" t="e">
        <f t="shared" si="3604"/>
        <v>#REF!</v>
      </c>
      <c r="CE1057" s="94" t="e">
        <f t="shared" si="3604"/>
        <v>#REF!</v>
      </c>
      <c r="CF1057" s="94" t="e">
        <f t="shared" si="3604"/>
        <v>#REF!</v>
      </c>
      <c r="CG1057" s="94" t="e">
        <f t="shared" si="3604"/>
        <v>#REF!</v>
      </c>
      <c r="CH1057" s="94" t="e">
        <f t="shared" si="3604"/>
        <v>#REF!</v>
      </c>
      <c r="CI1057" s="94" t="e">
        <f t="shared" si="3604"/>
        <v>#REF!</v>
      </c>
      <c r="CJ1057" s="94" t="e">
        <f t="shared" si="3604"/>
        <v>#REF!</v>
      </c>
      <c r="CK1057" s="94" t="e">
        <f t="shared" si="3604"/>
        <v>#REF!</v>
      </c>
      <c r="CL1057" s="94" t="e">
        <f t="shared" si="3604"/>
        <v>#REF!</v>
      </c>
      <c r="CM1057" s="94" t="e">
        <f t="shared" si="3604"/>
        <v>#REF!</v>
      </c>
      <c r="CN1057" s="94" t="e">
        <f t="shared" si="3604"/>
        <v>#REF!</v>
      </c>
      <c r="CO1057" s="79"/>
      <c r="CP1057" s="80" t="e">
        <f t="shared" si="3578"/>
        <v>#REF!</v>
      </c>
      <c r="CQ1057" s="85" t="e">
        <f>CP1057/CP1029</f>
        <v>#REF!</v>
      </c>
    </row>
    <row r="1058" spans="1:95" ht="10.5" customHeight="1" x14ac:dyDescent="0.25">
      <c r="A1058" s="70" t="str">
        <f t="shared" si="3473"/>
        <v>DespesaSistema de PDV</v>
      </c>
      <c r="B1058" s="70" t="s">
        <v>53</v>
      </c>
      <c r="C1058" s="70" t="s">
        <v>266</v>
      </c>
      <c r="D1058" s="2" t="s">
        <v>267</v>
      </c>
      <c r="E1058" s="2" t="e">
        <f>D1027</f>
        <v>#REF!</v>
      </c>
      <c r="F1058" s="60"/>
      <c r="G1058" s="66">
        <v>0</v>
      </c>
      <c r="H1058" s="60"/>
      <c r="I1058" s="65">
        <v>0</v>
      </c>
      <c r="J1058" s="65">
        <v>0</v>
      </c>
      <c r="K1058" s="65">
        <v>0</v>
      </c>
      <c r="L1058" s="65">
        <v>0</v>
      </c>
      <c r="M1058" s="65">
        <v>0</v>
      </c>
      <c r="N1058" s="65">
        <v>0</v>
      </c>
      <c r="O1058" s="65">
        <v>0</v>
      </c>
      <c r="P1058" s="65">
        <v>0</v>
      </c>
      <c r="Q1058" s="65">
        <v>0</v>
      </c>
      <c r="R1058" s="65">
        <v>0</v>
      </c>
      <c r="S1058" s="65">
        <v>0</v>
      </c>
      <c r="T1058" s="65">
        <v>0</v>
      </c>
      <c r="U1058" s="60"/>
      <c r="V1058" s="65">
        <f t="shared" si="3570"/>
        <v>0</v>
      </c>
      <c r="W1058" s="66" t="e">
        <f>V1058/V1029</f>
        <v>#REF!</v>
      </c>
      <c r="X1058" s="60"/>
      <c r="Y1058" s="65" t="e">
        <f t="shared" ref="Y1058:AJ1058" si="3605">((Y1029*$G1058*--(AND($BF1058=0,$BG1058=0))+$BF1058+Y1029*$BG1058)*--(Y$3&gt;=$BH1058))*(1+$BJ1058*--(Y$3&gt;=$BK1058))*--(IFERROR(MOD(MONTH(Y$3),$BI1058),0)=0)</f>
        <v>#REF!</v>
      </c>
      <c r="Z1058" s="65" t="e">
        <f t="shared" si="3605"/>
        <v>#REF!</v>
      </c>
      <c r="AA1058" s="65" t="e">
        <f t="shared" si="3605"/>
        <v>#REF!</v>
      </c>
      <c r="AB1058" s="65" t="e">
        <f t="shared" si="3605"/>
        <v>#REF!</v>
      </c>
      <c r="AC1058" s="65" t="e">
        <f t="shared" si="3605"/>
        <v>#REF!</v>
      </c>
      <c r="AD1058" s="65" t="e">
        <f t="shared" si="3605"/>
        <v>#REF!</v>
      </c>
      <c r="AE1058" s="65" t="e">
        <f t="shared" si="3605"/>
        <v>#REF!</v>
      </c>
      <c r="AF1058" s="65" t="e">
        <f t="shared" si="3605"/>
        <v>#REF!</v>
      </c>
      <c r="AG1058" s="65" t="e">
        <f t="shared" si="3605"/>
        <v>#REF!</v>
      </c>
      <c r="AH1058" s="65" t="e">
        <f t="shared" si="3605"/>
        <v>#REF!</v>
      </c>
      <c r="AI1058" s="65" t="e">
        <f t="shared" si="3605"/>
        <v>#REF!</v>
      </c>
      <c r="AJ1058" s="65" t="e">
        <f t="shared" si="3605"/>
        <v>#REF!</v>
      </c>
      <c r="AK1058" s="60"/>
      <c r="AL1058" s="65" t="e">
        <f t="shared" si="3572"/>
        <v>#REF!</v>
      </c>
      <c r="AM1058" s="66" t="e">
        <f>AL1058/AL1029</f>
        <v>#REF!</v>
      </c>
      <c r="AN1058" s="60" t="e">
        <f>D1027&amp;D1058</f>
        <v>#REF!</v>
      </c>
      <c r="AO1058" s="65" t="e">
        <f t="shared" ref="AO1058:AZ1058" si="3606">((AO1029*$G1058*--(AND($BF1058=0,$BG1058=0))+$BF1058+AO1029*$BG1058)*--(AO$3&gt;=$BH1058))*(1+$BJ1058*--(AO$3&gt;=$BK1058))*--(IFERROR(MOD(MONTH(AO$3),$BI1058),0)=0)</f>
        <v>#REF!</v>
      </c>
      <c r="AP1058" s="65" t="e">
        <f t="shared" si="3606"/>
        <v>#REF!</v>
      </c>
      <c r="AQ1058" s="65" t="e">
        <f t="shared" si="3606"/>
        <v>#REF!</v>
      </c>
      <c r="AR1058" s="65" t="e">
        <f t="shared" si="3606"/>
        <v>#REF!</v>
      </c>
      <c r="AS1058" s="65" t="e">
        <f t="shared" si="3606"/>
        <v>#REF!</v>
      </c>
      <c r="AT1058" s="65" t="e">
        <f t="shared" si="3606"/>
        <v>#REF!</v>
      </c>
      <c r="AU1058" s="65" t="e">
        <f t="shared" si="3606"/>
        <v>#REF!</v>
      </c>
      <c r="AV1058" s="65" t="e">
        <f t="shared" si="3606"/>
        <v>#REF!</v>
      </c>
      <c r="AW1058" s="65" t="e">
        <f t="shared" si="3606"/>
        <v>#REF!</v>
      </c>
      <c r="AX1058" s="65" t="e">
        <f t="shared" si="3606"/>
        <v>#REF!</v>
      </c>
      <c r="AY1058" s="65" t="e">
        <f t="shared" si="3606"/>
        <v>#REF!</v>
      </c>
      <c r="AZ1058" s="65" t="e">
        <f t="shared" si="3606"/>
        <v>#REF!</v>
      </c>
      <c r="BA1058" s="60"/>
      <c r="BB1058" s="65" t="e">
        <f t="shared" si="3574"/>
        <v>#REF!</v>
      </c>
      <c r="BC1058" s="66" t="e">
        <f>BB1058/BB1029</f>
        <v>#REF!</v>
      </c>
      <c r="BD1058" s="60"/>
      <c r="BE1058" s="65" t="str">
        <f t="shared" si="3597"/>
        <v>iGlu &gt; Shopify POS by FullComm</v>
      </c>
      <c r="BF1058" s="105" t="e">
        <f t="shared" si="3597"/>
        <v>#REF!</v>
      </c>
      <c r="BG1058" s="105">
        <f t="shared" si="3597"/>
        <v>0</v>
      </c>
      <c r="BH1058" s="107" t="e">
        <f>BH1029</f>
        <v>#REF!</v>
      </c>
      <c r="BI1058" s="107">
        <f t="shared" si="3598"/>
        <v>0</v>
      </c>
      <c r="BJ1058" s="77">
        <f t="shared" si="3598"/>
        <v>-1</v>
      </c>
      <c r="BK1058" s="107" t="e">
        <f t="shared" si="3598"/>
        <v>#REF!</v>
      </c>
      <c r="BL1058" s="60"/>
      <c r="BM1058" s="65" t="e">
        <f t="shared" ref="BM1058:BX1058" si="3607">((BM1029*$G1058*--(AND($BF1058=0,$BG1058=0))+$BF1058+BM1029*$BG1058)*--(BM$3&gt;=$BH1058))*(1+$BJ1058*--(BM$3&gt;=$BK1058))*--(IFERROR(MOD(MONTH(BM$3),$BI1058),0)=0)</f>
        <v>#REF!</v>
      </c>
      <c r="BN1058" s="65" t="e">
        <f t="shared" si="3607"/>
        <v>#REF!</v>
      </c>
      <c r="BO1058" s="65" t="e">
        <f t="shared" si="3607"/>
        <v>#REF!</v>
      </c>
      <c r="BP1058" s="65" t="e">
        <f t="shared" si="3607"/>
        <v>#REF!</v>
      </c>
      <c r="BQ1058" s="65" t="e">
        <f t="shared" si="3607"/>
        <v>#REF!</v>
      </c>
      <c r="BR1058" s="65" t="e">
        <f t="shared" si="3607"/>
        <v>#REF!</v>
      </c>
      <c r="BS1058" s="65" t="e">
        <f t="shared" si="3607"/>
        <v>#REF!</v>
      </c>
      <c r="BT1058" s="65" t="e">
        <f t="shared" si="3607"/>
        <v>#REF!</v>
      </c>
      <c r="BU1058" s="65" t="e">
        <f t="shared" si="3607"/>
        <v>#REF!</v>
      </c>
      <c r="BV1058" s="65" t="e">
        <f t="shared" si="3607"/>
        <v>#REF!</v>
      </c>
      <c r="BW1058" s="65" t="e">
        <f t="shared" si="3607"/>
        <v>#REF!</v>
      </c>
      <c r="BX1058" s="65" t="e">
        <f t="shared" si="3607"/>
        <v>#REF!</v>
      </c>
      <c r="BY1058" s="60"/>
      <c r="BZ1058" s="65" t="e">
        <f t="shared" si="3576"/>
        <v>#REF!</v>
      </c>
      <c r="CA1058" s="66" t="e">
        <f>BZ1058/BZ1029</f>
        <v>#REF!</v>
      </c>
      <c r="CB1058" s="60"/>
      <c r="CC1058" s="65" t="e">
        <f t="shared" ref="CC1058:CN1058" si="3608">((CC1029*$G1058*--(AND($BF1058=0,$BG1058=0))+$BF1058+CC1029*$BG1058)*--(CC$3&gt;=$BH1058))*(1+$BJ1058*--(CC$3&gt;=$BK1058))*--(IFERROR(MOD(MONTH(CC$3),$BI1058),0)=0)</f>
        <v>#REF!</v>
      </c>
      <c r="CD1058" s="65" t="e">
        <f t="shared" si="3608"/>
        <v>#REF!</v>
      </c>
      <c r="CE1058" s="65" t="e">
        <f t="shared" si="3608"/>
        <v>#REF!</v>
      </c>
      <c r="CF1058" s="65" t="e">
        <f t="shared" si="3608"/>
        <v>#REF!</v>
      </c>
      <c r="CG1058" s="65" t="e">
        <f t="shared" si="3608"/>
        <v>#REF!</v>
      </c>
      <c r="CH1058" s="65" t="e">
        <f t="shared" si="3608"/>
        <v>#REF!</v>
      </c>
      <c r="CI1058" s="65" t="e">
        <f t="shared" si="3608"/>
        <v>#REF!</v>
      </c>
      <c r="CJ1058" s="65" t="e">
        <f t="shared" si="3608"/>
        <v>#REF!</v>
      </c>
      <c r="CK1058" s="65" t="e">
        <f t="shared" si="3608"/>
        <v>#REF!</v>
      </c>
      <c r="CL1058" s="65" t="e">
        <f t="shared" si="3608"/>
        <v>#REF!</v>
      </c>
      <c r="CM1058" s="65" t="e">
        <f t="shared" si="3608"/>
        <v>#REF!</v>
      </c>
      <c r="CN1058" s="65" t="e">
        <f t="shared" si="3608"/>
        <v>#REF!</v>
      </c>
      <c r="CO1058" s="60"/>
      <c r="CP1058" s="65" t="e">
        <f t="shared" si="3578"/>
        <v>#REF!</v>
      </c>
      <c r="CQ1058" s="66" t="e">
        <f>CP1058/CP1029</f>
        <v>#REF!</v>
      </c>
    </row>
    <row r="1059" spans="1:95" ht="10.5" customHeight="1" x14ac:dyDescent="0.25">
      <c r="A1059" s="70" t="str">
        <f t="shared" si="3473"/>
        <v>DespesaMargem de contribuição</v>
      </c>
      <c r="B1059" s="70" t="s">
        <v>53</v>
      </c>
      <c r="C1059" s="70"/>
      <c r="D1059" s="3" t="s">
        <v>104</v>
      </c>
      <c r="E1059" s="3" t="e">
        <f>D1027</f>
        <v>#REF!</v>
      </c>
      <c r="F1059" s="60"/>
      <c r="G1059" s="6">
        <v>0.54670199438439582</v>
      </c>
      <c r="H1059" s="60"/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60"/>
      <c r="V1059" s="4">
        <f t="shared" si="3570"/>
        <v>0</v>
      </c>
      <c r="W1059" s="6" t="e">
        <f>V1059/V1029</f>
        <v>#REF!</v>
      </c>
      <c r="X1059" s="60"/>
      <c r="Y1059" s="4" t="e">
        <f t="shared" ref="Y1059:AJ1059" si="3609">Y1040+Y1041</f>
        <v>#REF!</v>
      </c>
      <c r="Z1059" s="4" t="e">
        <f t="shared" si="3609"/>
        <v>#REF!</v>
      </c>
      <c r="AA1059" s="4" t="e">
        <f t="shared" si="3609"/>
        <v>#REF!</v>
      </c>
      <c r="AB1059" s="4" t="e">
        <f t="shared" si="3609"/>
        <v>#REF!</v>
      </c>
      <c r="AC1059" s="4" t="e">
        <f t="shared" si="3609"/>
        <v>#REF!</v>
      </c>
      <c r="AD1059" s="4" t="e">
        <f t="shared" si="3609"/>
        <v>#REF!</v>
      </c>
      <c r="AE1059" s="4" t="e">
        <f t="shared" si="3609"/>
        <v>#REF!</v>
      </c>
      <c r="AF1059" s="4" t="e">
        <f t="shared" si="3609"/>
        <v>#REF!</v>
      </c>
      <c r="AG1059" s="4" t="e">
        <f t="shared" si="3609"/>
        <v>#REF!</v>
      </c>
      <c r="AH1059" s="4" t="e">
        <f t="shared" si="3609"/>
        <v>#REF!</v>
      </c>
      <c r="AI1059" s="4" t="e">
        <f t="shared" si="3609"/>
        <v>#REF!</v>
      </c>
      <c r="AJ1059" s="4" t="e">
        <f t="shared" si="3609"/>
        <v>#REF!</v>
      </c>
      <c r="AK1059" s="60"/>
      <c r="AL1059" s="4" t="e">
        <f t="shared" si="3572"/>
        <v>#REF!</v>
      </c>
      <c r="AM1059" s="6" t="e">
        <f>AL1059/AL1029</f>
        <v>#REF!</v>
      </c>
      <c r="AN1059" s="60" t="e">
        <f>D1027&amp;D1059</f>
        <v>#REF!</v>
      </c>
      <c r="AO1059" s="4" t="e">
        <f t="shared" ref="AO1059:AZ1059" si="3610">AO1040+AO1041</f>
        <v>#REF!</v>
      </c>
      <c r="AP1059" s="4" t="e">
        <f t="shared" si="3610"/>
        <v>#REF!</v>
      </c>
      <c r="AQ1059" s="4" t="e">
        <f t="shared" si="3610"/>
        <v>#REF!</v>
      </c>
      <c r="AR1059" s="4" t="e">
        <f t="shared" si="3610"/>
        <v>#REF!</v>
      </c>
      <c r="AS1059" s="4" t="e">
        <f t="shared" si="3610"/>
        <v>#REF!</v>
      </c>
      <c r="AT1059" s="4" t="e">
        <f t="shared" si="3610"/>
        <v>#REF!</v>
      </c>
      <c r="AU1059" s="4" t="e">
        <f t="shared" si="3610"/>
        <v>#REF!</v>
      </c>
      <c r="AV1059" s="4" t="e">
        <f t="shared" si="3610"/>
        <v>#REF!</v>
      </c>
      <c r="AW1059" s="4" t="e">
        <f t="shared" si="3610"/>
        <v>#REF!</v>
      </c>
      <c r="AX1059" s="4" t="e">
        <f t="shared" si="3610"/>
        <v>#REF!</v>
      </c>
      <c r="AY1059" s="4" t="e">
        <f t="shared" si="3610"/>
        <v>#REF!</v>
      </c>
      <c r="AZ1059" s="4" t="e">
        <f t="shared" si="3610"/>
        <v>#REF!</v>
      </c>
      <c r="BA1059" s="60"/>
      <c r="BB1059" s="4" t="e">
        <f t="shared" si="3574"/>
        <v>#REF!</v>
      </c>
      <c r="BC1059" s="6" t="e">
        <f>BB1059/BB1029</f>
        <v>#REF!</v>
      </c>
      <c r="BD1059" s="60"/>
      <c r="BE1059" s="4"/>
      <c r="BF1059" s="102"/>
      <c r="BG1059" s="102"/>
      <c r="BH1059" s="103"/>
      <c r="BI1059" s="104"/>
      <c r="BJ1059" s="63"/>
      <c r="BK1059" s="103"/>
      <c r="BL1059" s="60"/>
      <c r="BM1059" s="4" t="e">
        <f t="shared" ref="BM1059:BX1059" si="3611">BM1040+BM1041</f>
        <v>#REF!</v>
      </c>
      <c r="BN1059" s="4" t="e">
        <f t="shared" si="3611"/>
        <v>#REF!</v>
      </c>
      <c r="BO1059" s="4" t="e">
        <f t="shared" si="3611"/>
        <v>#REF!</v>
      </c>
      <c r="BP1059" s="4" t="e">
        <f t="shared" si="3611"/>
        <v>#REF!</v>
      </c>
      <c r="BQ1059" s="4" t="e">
        <f t="shared" si="3611"/>
        <v>#REF!</v>
      </c>
      <c r="BR1059" s="4" t="e">
        <f t="shared" si="3611"/>
        <v>#REF!</v>
      </c>
      <c r="BS1059" s="4" t="e">
        <f t="shared" si="3611"/>
        <v>#REF!</v>
      </c>
      <c r="BT1059" s="4" t="e">
        <f t="shared" si="3611"/>
        <v>#REF!</v>
      </c>
      <c r="BU1059" s="4" t="e">
        <f t="shared" si="3611"/>
        <v>#REF!</v>
      </c>
      <c r="BV1059" s="4" t="e">
        <f t="shared" si="3611"/>
        <v>#REF!</v>
      </c>
      <c r="BW1059" s="4" t="e">
        <f t="shared" si="3611"/>
        <v>#REF!</v>
      </c>
      <c r="BX1059" s="4" t="e">
        <f t="shared" si="3611"/>
        <v>#REF!</v>
      </c>
      <c r="BY1059" s="60"/>
      <c r="BZ1059" s="4" t="e">
        <f t="shared" si="3576"/>
        <v>#REF!</v>
      </c>
      <c r="CA1059" s="6" t="e">
        <f>BZ1059/BZ1029</f>
        <v>#REF!</v>
      </c>
      <c r="CB1059" s="60"/>
      <c r="CC1059" s="4" t="e">
        <f t="shared" ref="CC1059:CN1059" si="3612">CC1040+CC1041</f>
        <v>#REF!</v>
      </c>
      <c r="CD1059" s="4" t="e">
        <f t="shared" si="3612"/>
        <v>#REF!</v>
      </c>
      <c r="CE1059" s="4" t="e">
        <f t="shared" si="3612"/>
        <v>#REF!</v>
      </c>
      <c r="CF1059" s="4" t="e">
        <f t="shared" si="3612"/>
        <v>#REF!</v>
      </c>
      <c r="CG1059" s="4" t="e">
        <f t="shared" si="3612"/>
        <v>#REF!</v>
      </c>
      <c r="CH1059" s="4" t="e">
        <f t="shared" si="3612"/>
        <v>#REF!</v>
      </c>
      <c r="CI1059" s="4" t="e">
        <f t="shared" si="3612"/>
        <v>#REF!</v>
      </c>
      <c r="CJ1059" s="4" t="e">
        <f t="shared" si="3612"/>
        <v>#REF!</v>
      </c>
      <c r="CK1059" s="4" t="e">
        <f t="shared" si="3612"/>
        <v>#REF!</v>
      </c>
      <c r="CL1059" s="4" t="e">
        <f t="shared" si="3612"/>
        <v>#REF!</v>
      </c>
      <c r="CM1059" s="4" t="e">
        <f t="shared" si="3612"/>
        <v>#REF!</v>
      </c>
      <c r="CN1059" s="4" t="e">
        <f t="shared" si="3612"/>
        <v>#REF!</v>
      </c>
      <c r="CO1059" s="60"/>
      <c r="CP1059" s="4" t="e">
        <f t="shared" si="3578"/>
        <v>#REF!</v>
      </c>
      <c r="CQ1059" s="6" t="e">
        <f>CP1059/CP1029</f>
        <v>#REF!</v>
      </c>
    </row>
    <row r="1060" spans="1:95" ht="10.5" customHeight="1" x14ac:dyDescent="0.25">
      <c r="A1060" s="70" t="str">
        <f t="shared" si="3473"/>
        <v>DespesaSG&amp;A</v>
      </c>
      <c r="B1060" s="75" t="s">
        <v>53</v>
      </c>
      <c r="C1060" s="75"/>
      <c r="D1060" s="81" t="s">
        <v>105</v>
      </c>
      <c r="E1060" s="81" t="e">
        <f>D1027</f>
        <v>#REF!</v>
      </c>
      <c r="F1060" s="60"/>
      <c r="G1060" s="88">
        <v>-0.32003856520338908</v>
      </c>
      <c r="H1060" s="60"/>
      <c r="I1060" s="83">
        <v>0</v>
      </c>
      <c r="J1060" s="83">
        <v>0</v>
      </c>
      <c r="K1060" s="83">
        <v>0</v>
      </c>
      <c r="L1060" s="83">
        <v>0</v>
      </c>
      <c r="M1060" s="83">
        <v>0</v>
      </c>
      <c r="N1060" s="83">
        <v>0</v>
      </c>
      <c r="O1060" s="83">
        <v>0</v>
      </c>
      <c r="P1060" s="83">
        <v>0</v>
      </c>
      <c r="Q1060" s="83">
        <v>0</v>
      </c>
      <c r="R1060" s="83">
        <v>0</v>
      </c>
      <c r="S1060" s="83">
        <v>0</v>
      </c>
      <c r="T1060" s="83">
        <v>0</v>
      </c>
      <c r="U1060" s="60"/>
      <c r="V1060" s="83">
        <f t="shared" si="3570"/>
        <v>0</v>
      </c>
      <c r="W1060" s="88" t="e">
        <f>V1060/V1029</f>
        <v>#REF!</v>
      </c>
      <c r="X1060" s="60"/>
      <c r="Y1060" s="83">
        <f t="shared" ref="Y1060:AJ1060" si="3613">Y1061+SUM(Y1070:Y1071)+SUM(Y1074)+SUM(Y1078:Y1079)+SUM(Y1083:Y1085)</f>
        <v>0</v>
      </c>
      <c r="Z1060" s="83">
        <f t="shared" si="3613"/>
        <v>0</v>
      </c>
      <c r="AA1060" s="83">
        <f t="shared" si="3613"/>
        <v>0</v>
      </c>
      <c r="AB1060" s="83">
        <f t="shared" si="3613"/>
        <v>0</v>
      </c>
      <c r="AC1060" s="83">
        <f t="shared" si="3613"/>
        <v>0</v>
      </c>
      <c r="AD1060" s="83">
        <f t="shared" si="3613"/>
        <v>0</v>
      </c>
      <c r="AE1060" s="83" t="e">
        <f t="shared" si="3613"/>
        <v>#REF!</v>
      </c>
      <c r="AF1060" s="83" t="e">
        <f t="shared" si="3613"/>
        <v>#REF!</v>
      </c>
      <c r="AG1060" s="83" t="e">
        <f t="shared" si="3613"/>
        <v>#REF!</v>
      </c>
      <c r="AH1060" s="83" t="e">
        <f t="shared" si="3613"/>
        <v>#REF!</v>
      </c>
      <c r="AI1060" s="83" t="e">
        <f t="shared" si="3613"/>
        <v>#REF!</v>
      </c>
      <c r="AJ1060" s="83" t="e">
        <f t="shared" si="3613"/>
        <v>#REF!</v>
      </c>
      <c r="AK1060" s="60"/>
      <c r="AL1060" s="83" t="e">
        <f t="shared" si="3572"/>
        <v>#REF!</v>
      </c>
      <c r="AM1060" s="88" t="e">
        <f>AL1060/AL1029</f>
        <v>#REF!</v>
      </c>
      <c r="AN1060" s="60" t="e">
        <f>D1027&amp;D1060</f>
        <v>#REF!</v>
      </c>
      <c r="AO1060" s="83" t="e">
        <f t="shared" ref="AO1060:AZ1060" si="3614">AO1061+SUM(AO1070:AO1071)+SUM(AO1074)+SUM(AO1078:AO1085)</f>
        <v>#REF!</v>
      </c>
      <c r="AP1060" s="83" t="e">
        <f t="shared" si="3614"/>
        <v>#REF!</v>
      </c>
      <c r="AQ1060" s="83" t="e">
        <f t="shared" si="3614"/>
        <v>#REF!</v>
      </c>
      <c r="AR1060" s="83" t="e">
        <f t="shared" si="3614"/>
        <v>#REF!</v>
      </c>
      <c r="AS1060" s="83" t="e">
        <f t="shared" si="3614"/>
        <v>#REF!</v>
      </c>
      <c r="AT1060" s="83" t="e">
        <f t="shared" si="3614"/>
        <v>#REF!</v>
      </c>
      <c r="AU1060" s="83" t="e">
        <f t="shared" si="3614"/>
        <v>#REF!</v>
      </c>
      <c r="AV1060" s="83" t="e">
        <f t="shared" si="3614"/>
        <v>#REF!</v>
      </c>
      <c r="AW1060" s="83" t="e">
        <f t="shared" si="3614"/>
        <v>#REF!</v>
      </c>
      <c r="AX1060" s="83" t="e">
        <f t="shared" si="3614"/>
        <v>#REF!</v>
      </c>
      <c r="AY1060" s="83" t="e">
        <f t="shared" si="3614"/>
        <v>#REF!</v>
      </c>
      <c r="AZ1060" s="83" t="e">
        <f t="shared" si="3614"/>
        <v>#REF!</v>
      </c>
      <c r="BA1060" s="60"/>
      <c r="BB1060" s="83" t="e">
        <f t="shared" si="3574"/>
        <v>#REF!</v>
      </c>
      <c r="BC1060" s="88" t="e">
        <f>BB1060/BB1029</f>
        <v>#REF!</v>
      </c>
      <c r="BD1060" s="60"/>
      <c r="BE1060" s="83"/>
      <c r="BF1060" s="116"/>
      <c r="BG1060" s="116"/>
      <c r="BH1060" s="117"/>
      <c r="BI1060" s="118"/>
      <c r="BJ1060" s="82"/>
      <c r="BK1060" s="117"/>
      <c r="BL1060" s="60"/>
      <c r="BM1060" s="83" t="e">
        <f t="shared" ref="BM1060:BX1060" si="3615">BM1061+SUM(BM1070:BM1071)+SUM(BM1074)+SUM(BM1078:BM1085)</f>
        <v>#REF!</v>
      </c>
      <c r="BN1060" s="83" t="e">
        <f t="shared" si="3615"/>
        <v>#REF!</v>
      </c>
      <c r="BO1060" s="83" t="e">
        <f t="shared" si="3615"/>
        <v>#REF!</v>
      </c>
      <c r="BP1060" s="83" t="e">
        <f t="shared" si="3615"/>
        <v>#REF!</v>
      </c>
      <c r="BQ1060" s="83" t="e">
        <f t="shared" si="3615"/>
        <v>#REF!</v>
      </c>
      <c r="BR1060" s="83" t="e">
        <f t="shared" si="3615"/>
        <v>#REF!</v>
      </c>
      <c r="BS1060" s="83" t="e">
        <f t="shared" si="3615"/>
        <v>#REF!</v>
      </c>
      <c r="BT1060" s="83" t="e">
        <f t="shared" si="3615"/>
        <v>#REF!</v>
      </c>
      <c r="BU1060" s="83" t="e">
        <f t="shared" si="3615"/>
        <v>#REF!</v>
      </c>
      <c r="BV1060" s="83" t="e">
        <f t="shared" si="3615"/>
        <v>#REF!</v>
      </c>
      <c r="BW1060" s="83" t="e">
        <f t="shared" si="3615"/>
        <v>#REF!</v>
      </c>
      <c r="BX1060" s="83" t="e">
        <f t="shared" si="3615"/>
        <v>#REF!</v>
      </c>
      <c r="BY1060" s="60"/>
      <c r="BZ1060" s="83" t="e">
        <f t="shared" si="3576"/>
        <v>#REF!</v>
      </c>
      <c r="CA1060" s="88" t="e">
        <f>BZ1060/BZ1029</f>
        <v>#REF!</v>
      </c>
      <c r="CB1060" s="60"/>
      <c r="CC1060" s="83" t="e">
        <f t="shared" ref="CC1060:CN1060" si="3616">CC1061+SUM(CC1070:CC1071)+SUM(CC1074)+SUM(CC1078:CC1085)</f>
        <v>#REF!</v>
      </c>
      <c r="CD1060" s="83" t="e">
        <f t="shared" si="3616"/>
        <v>#REF!</v>
      </c>
      <c r="CE1060" s="83" t="e">
        <f t="shared" si="3616"/>
        <v>#REF!</v>
      </c>
      <c r="CF1060" s="83" t="e">
        <f t="shared" si="3616"/>
        <v>#REF!</v>
      </c>
      <c r="CG1060" s="83" t="e">
        <f t="shared" si="3616"/>
        <v>#REF!</v>
      </c>
      <c r="CH1060" s="83" t="e">
        <f t="shared" si="3616"/>
        <v>#REF!</v>
      </c>
      <c r="CI1060" s="83" t="e">
        <f t="shared" si="3616"/>
        <v>#REF!</v>
      </c>
      <c r="CJ1060" s="83" t="e">
        <f t="shared" si="3616"/>
        <v>#REF!</v>
      </c>
      <c r="CK1060" s="83" t="e">
        <f t="shared" si="3616"/>
        <v>#REF!</v>
      </c>
      <c r="CL1060" s="83" t="e">
        <f t="shared" si="3616"/>
        <v>#REF!</v>
      </c>
      <c r="CM1060" s="83" t="e">
        <f t="shared" si="3616"/>
        <v>#REF!</v>
      </c>
      <c r="CN1060" s="83" t="e">
        <f t="shared" si="3616"/>
        <v>#REF!</v>
      </c>
      <c r="CO1060" s="60"/>
      <c r="CP1060" s="83" t="e">
        <f t="shared" si="3578"/>
        <v>#REF!</v>
      </c>
      <c r="CQ1060" s="88" t="e">
        <f>CP1060/CP1029</f>
        <v>#REF!</v>
      </c>
    </row>
    <row r="1061" spans="1:95" ht="10.5" customHeight="1" x14ac:dyDescent="0.25">
      <c r="A1061" s="70" t="str">
        <f t="shared" ref="A1061:A1092" si="3617">B1061&amp;D1061</f>
        <v>DespesaTime CLT</v>
      </c>
      <c r="B1061" s="70" t="s">
        <v>53</v>
      </c>
      <c r="C1061" s="70"/>
      <c r="D1061" s="60" t="s">
        <v>107</v>
      </c>
      <c r="E1061" s="60" t="e">
        <f>D1027</f>
        <v>#REF!</v>
      </c>
      <c r="F1061" s="60"/>
      <c r="G1061" s="62">
        <v>-0.23773058444214651</v>
      </c>
      <c r="H1061" s="60"/>
      <c r="I1061" s="67">
        <v>0</v>
      </c>
      <c r="J1061" s="67">
        <v>0</v>
      </c>
      <c r="K1061" s="67">
        <v>0</v>
      </c>
      <c r="L1061" s="67">
        <v>0</v>
      </c>
      <c r="M1061" s="67">
        <v>0</v>
      </c>
      <c r="N1061" s="67">
        <v>0</v>
      </c>
      <c r="O1061" s="67">
        <v>0</v>
      </c>
      <c r="P1061" s="67">
        <v>0</v>
      </c>
      <c r="Q1061" s="67">
        <v>0</v>
      </c>
      <c r="R1061" s="67">
        <v>0</v>
      </c>
      <c r="S1061" s="67">
        <v>0</v>
      </c>
      <c r="T1061" s="67">
        <v>0</v>
      </c>
      <c r="U1061" s="60"/>
      <c r="V1061" s="87">
        <f t="shared" si="3570"/>
        <v>0</v>
      </c>
      <c r="W1061" s="62" t="e">
        <f>V1061/V1029</f>
        <v>#REF!</v>
      </c>
      <c r="X1061" s="60"/>
      <c r="Y1061" s="67">
        <v>0</v>
      </c>
      <c r="Z1061" s="67">
        <v>0</v>
      </c>
      <c r="AA1061" s="67">
        <v>0</v>
      </c>
      <c r="AB1061" s="67">
        <v>0</v>
      </c>
      <c r="AC1061" s="67">
        <v>0</v>
      </c>
      <c r="AD1061" s="67">
        <v>0</v>
      </c>
      <c r="AE1061" s="67" t="e">
        <f t="shared" ref="AE1061:AJ1061" si="3618">SUM(AE1062:AE1069)</f>
        <v>#REF!</v>
      </c>
      <c r="AF1061" s="67" t="e">
        <f t="shared" si="3618"/>
        <v>#REF!</v>
      </c>
      <c r="AG1061" s="67" t="e">
        <f t="shared" si="3618"/>
        <v>#REF!</v>
      </c>
      <c r="AH1061" s="67" t="e">
        <f t="shared" si="3618"/>
        <v>#REF!</v>
      </c>
      <c r="AI1061" s="67" t="e">
        <f t="shared" si="3618"/>
        <v>#REF!</v>
      </c>
      <c r="AJ1061" s="67" t="e">
        <f t="shared" si="3618"/>
        <v>#REF!</v>
      </c>
      <c r="AK1061" s="60"/>
      <c r="AL1061" s="87" t="e">
        <f t="shared" si="3572"/>
        <v>#REF!</v>
      </c>
      <c r="AM1061" s="62" t="e">
        <f>AL1061/AL1029</f>
        <v>#REF!</v>
      </c>
      <c r="AN1061" s="60" t="e">
        <f>D1027&amp;D1061</f>
        <v>#REF!</v>
      </c>
      <c r="AO1061" s="67" t="e">
        <f t="shared" ref="AO1061:AZ1061" si="3619">SUM(AO1062:AO1069)</f>
        <v>#REF!</v>
      </c>
      <c r="AP1061" s="67" t="e">
        <f t="shared" si="3619"/>
        <v>#REF!</v>
      </c>
      <c r="AQ1061" s="67" t="e">
        <f t="shared" si="3619"/>
        <v>#REF!</v>
      </c>
      <c r="AR1061" s="67" t="e">
        <f t="shared" si="3619"/>
        <v>#REF!</v>
      </c>
      <c r="AS1061" s="67" t="e">
        <f t="shared" si="3619"/>
        <v>#REF!</v>
      </c>
      <c r="AT1061" s="67" t="e">
        <f t="shared" si="3619"/>
        <v>#REF!</v>
      </c>
      <c r="AU1061" s="67" t="e">
        <f t="shared" si="3619"/>
        <v>#REF!</v>
      </c>
      <c r="AV1061" s="67" t="e">
        <f t="shared" si="3619"/>
        <v>#REF!</v>
      </c>
      <c r="AW1061" s="67" t="e">
        <f t="shared" si="3619"/>
        <v>#REF!</v>
      </c>
      <c r="AX1061" s="67" t="e">
        <f t="shared" si="3619"/>
        <v>#REF!</v>
      </c>
      <c r="AY1061" s="67" t="e">
        <f t="shared" si="3619"/>
        <v>#REF!</v>
      </c>
      <c r="AZ1061" s="67" t="e">
        <f t="shared" si="3619"/>
        <v>#REF!</v>
      </c>
      <c r="BA1061" s="60"/>
      <c r="BB1061" s="87" t="e">
        <f t="shared" si="3574"/>
        <v>#REF!</v>
      </c>
      <c r="BC1061" s="62" t="e">
        <f>BB1061/BB1029</f>
        <v>#REF!</v>
      </c>
      <c r="BD1061" s="60"/>
      <c r="BE1061" s="67">
        <f>INDEX($BE$4:$BK$115,MATCH($D1061,$D$4:$D$115,0),MATCH(BE$475,$BE$4:$BK$4,0))</f>
        <v>0</v>
      </c>
      <c r="BF1061" s="119">
        <f>INDEX($BE$4:$BK$115,MATCH($D1061,$D$4:$D$115,0),MATCH(BF$475,$BE$4:$BK$4,0))</f>
        <v>0</v>
      </c>
      <c r="BG1061" s="120">
        <f>INDEX($BE$4:$BK$115,MATCH($D1061,$D$4:$D$115,0),MATCH(BG$475,$BE$4:$BK$4,0))</f>
        <v>0</v>
      </c>
      <c r="BH1061" s="121" t="e">
        <f>BH1029</f>
        <v>#REF!</v>
      </c>
      <c r="BI1061" s="69">
        <f t="array" ref="BI1061">INDEX($BE$4:$BK$115,MATCH($D1061,$D$4:$D$115,0),MATCH(BI$475,$BE$4:$BK$4,0))</f>
        <v>0</v>
      </c>
      <c r="BJ1061" s="120">
        <f>INDEX($BE$4:$BK$115,MATCH($D1061,$D$4:$D$115,0),MATCH(BJ$475,$BE$4:$BK$4,0))</f>
        <v>0</v>
      </c>
      <c r="BK1061" s="121">
        <f>INDEX($BE$4:$BK$115,MATCH($D1061,$D$4:$D$115,0),MATCH(BK$475,$BE$4:$BK$4,0))</f>
        <v>0</v>
      </c>
      <c r="BL1061" s="60"/>
      <c r="BM1061" s="67" t="e">
        <f t="shared" ref="BM1061:BX1061" si="3620">SUM(BM1062:BM1069)</f>
        <v>#REF!</v>
      </c>
      <c r="BN1061" s="67" t="e">
        <f t="shared" si="3620"/>
        <v>#REF!</v>
      </c>
      <c r="BO1061" s="67" t="e">
        <f t="shared" si="3620"/>
        <v>#REF!</v>
      </c>
      <c r="BP1061" s="67" t="e">
        <f t="shared" si="3620"/>
        <v>#REF!</v>
      </c>
      <c r="BQ1061" s="67" t="e">
        <f t="shared" si="3620"/>
        <v>#REF!</v>
      </c>
      <c r="BR1061" s="67" t="e">
        <f t="shared" si="3620"/>
        <v>#REF!</v>
      </c>
      <c r="BS1061" s="67" t="e">
        <f t="shared" si="3620"/>
        <v>#REF!</v>
      </c>
      <c r="BT1061" s="67" t="e">
        <f t="shared" si="3620"/>
        <v>#REF!</v>
      </c>
      <c r="BU1061" s="67" t="e">
        <f t="shared" si="3620"/>
        <v>#REF!</v>
      </c>
      <c r="BV1061" s="67" t="e">
        <f t="shared" si="3620"/>
        <v>#REF!</v>
      </c>
      <c r="BW1061" s="67" t="e">
        <f t="shared" si="3620"/>
        <v>#REF!</v>
      </c>
      <c r="BX1061" s="67" t="e">
        <f t="shared" si="3620"/>
        <v>#REF!</v>
      </c>
      <c r="BY1061" s="60"/>
      <c r="BZ1061" s="87" t="e">
        <f t="shared" si="3576"/>
        <v>#REF!</v>
      </c>
      <c r="CA1061" s="62" t="e">
        <f>BZ1061/BZ1029</f>
        <v>#REF!</v>
      </c>
      <c r="CB1061" s="60"/>
      <c r="CC1061" s="67" t="e">
        <f t="shared" ref="CC1061:CN1061" si="3621">SUM(CC1062:CC1069)</f>
        <v>#REF!</v>
      </c>
      <c r="CD1061" s="67" t="e">
        <f t="shared" si="3621"/>
        <v>#REF!</v>
      </c>
      <c r="CE1061" s="67" t="e">
        <f t="shared" si="3621"/>
        <v>#REF!</v>
      </c>
      <c r="CF1061" s="67" t="e">
        <f t="shared" si="3621"/>
        <v>#REF!</v>
      </c>
      <c r="CG1061" s="67" t="e">
        <f t="shared" si="3621"/>
        <v>#REF!</v>
      </c>
      <c r="CH1061" s="67" t="e">
        <f t="shared" si="3621"/>
        <v>#REF!</v>
      </c>
      <c r="CI1061" s="67" t="e">
        <f t="shared" si="3621"/>
        <v>#REF!</v>
      </c>
      <c r="CJ1061" s="67" t="e">
        <f t="shared" si="3621"/>
        <v>#REF!</v>
      </c>
      <c r="CK1061" s="67" t="e">
        <f t="shared" si="3621"/>
        <v>#REF!</v>
      </c>
      <c r="CL1061" s="67" t="e">
        <f t="shared" si="3621"/>
        <v>#REF!</v>
      </c>
      <c r="CM1061" s="67" t="e">
        <f t="shared" si="3621"/>
        <v>#REF!</v>
      </c>
      <c r="CN1061" s="67" t="e">
        <f t="shared" si="3621"/>
        <v>#REF!</v>
      </c>
      <c r="CO1061" s="60"/>
      <c r="CP1061" s="87" t="e">
        <f t="shared" si="3578"/>
        <v>#REF!</v>
      </c>
      <c r="CQ1061" s="62" t="e">
        <f>CP1061/CP1029</f>
        <v>#REF!</v>
      </c>
    </row>
    <row r="1062" spans="1:95" ht="10.5" customHeight="1" outlineLevel="1" x14ac:dyDescent="0.25">
      <c r="A1062" s="70" t="str">
        <f t="shared" si="3617"/>
        <v>DespesaSalários</v>
      </c>
      <c r="B1062" s="114" t="s">
        <v>53</v>
      </c>
      <c r="C1062" s="78" t="s">
        <v>108</v>
      </c>
      <c r="D1062" s="89" t="s">
        <v>108</v>
      </c>
      <c r="E1062" s="89" t="e">
        <f>D1027</f>
        <v>#REF!</v>
      </c>
      <c r="F1062" s="89"/>
      <c r="G1062" s="90">
        <v>-0.1181029571868451</v>
      </c>
      <c r="H1062" s="89"/>
      <c r="I1062" s="122">
        <v>0</v>
      </c>
      <c r="J1062" s="122">
        <v>0</v>
      </c>
      <c r="K1062" s="122">
        <v>0</v>
      </c>
      <c r="L1062" s="122">
        <v>0</v>
      </c>
      <c r="M1062" s="122">
        <v>0</v>
      </c>
      <c r="N1062" s="122">
        <v>0</v>
      </c>
      <c r="O1062" s="122">
        <v>0</v>
      </c>
      <c r="P1062" s="122">
        <v>0</v>
      </c>
      <c r="Q1062" s="122">
        <v>0</v>
      </c>
      <c r="R1062" s="122">
        <v>0</v>
      </c>
      <c r="S1062" s="122">
        <v>0</v>
      </c>
      <c r="T1062" s="122">
        <v>0</v>
      </c>
      <c r="U1062" s="89"/>
      <c r="V1062" s="124">
        <f t="shared" si="3570"/>
        <v>0</v>
      </c>
      <c r="W1062" s="90" t="e">
        <f>V1062/V1029</f>
        <v>#REF!</v>
      </c>
      <c r="X1062" s="60"/>
      <c r="Y1062" s="122">
        <v>0</v>
      </c>
      <c r="Z1062" s="122">
        <v>0</v>
      </c>
      <c r="AA1062" s="122">
        <v>0</v>
      </c>
      <c r="AB1062" s="122">
        <v>0</v>
      </c>
      <c r="AC1062" s="122">
        <v>0</v>
      </c>
      <c r="AD1062" s="122">
        <v>0</v>
      </c>
      <c r="AE1062" s="122" t="e">
        <f t="shared" ref="AE1062:AJ1062" si="3622">((AE1029*$G1062*--(AND($BF1062=0,$BG1062=0))+$BF1062+AE1029*$BG1062)*--(AE$3&gt;=$BH1062))*(1+$BJ1062*--(AE$3&gt;=$BK1062))*--(IFERROR(MOD(MONTH(AE$3),$BI1062),0)=0)</f>
        <v>#REF!</v>
      </c>
      <c r="AF1062" s="122" t="e">
        <f t="shared" si="3622"/>
        <v>#REF!</v>
      </c>
      <c r="AG1062" s="122" t="e">
        <f t="shared" si="3622"/>
        <v>#REF!</v>
      </c>
      <c r="AH1062" s="122" t="e">
        <f t="shared" si="3622"/>
        <v>#REF!</v>
      </c>
      <c r="AI1062" s="122" t="e">
        <f t="shared" si="3622"/>
        <v>#REF!</v>
      </c>
      <c r="AJ1062" s="122" t="e">
        <f t="shared" si="3622"/>
        <v>#REF!</v>
      </c>
      <c r="AK1062" s="89"/>
      <c r="AL1062" s="124" t="e">
        <f t="shared" si="3572"/>
        <v>#REF!</v>
      </c>
      <c r="AM1062" s="90" t="e">
        <f>AL1062/AL1029</f>
        <v>#REF!</v>
      </c>
      <c r="AN1062" s="60" t="e">
        <f>D1027&amp;D1062</f>
        <v>#REF!</v>
      </c>
      <c r="AO1062" s="122" t="e">
        <f t="shared" ref="AO1062:AZ1062" si="3623">((AO1029*$G1062*--(AND($BF1062=0,$BG1062=0))+$BF1062+AO1029*$BG1062)*--(AO$3&gt;=$BH1062))*(1+$BJ1062*--(AO$3&gt;=$BK1062))*--(IFERROR(MOD(MONTH(AO$3),$BI1062),0)=0)</f>
        <v>#REF!</v>
      </c>
      <c r="AP1062" s="122" t="e">
        <f t="shared" si="3623"/>
        <v>#REF!</v>
      </c>
      <c r="AQ1062" s="122" t="e">
        <f t="shared" si="3623"/>
        <v>#REF!</v>
      </c>
      <c r="AR1062" s="122" t="e">
        <f t="shared" si="3623"/>
        <v>#REF!</v>
      </c>
      <c r="AS1062" s="122" t="e">
        <f t="shared" si="3623"/>
        <v>#REF!</v>
      </c>
      <c r="AT1062" s="122" t="e">
        <f t="shared" si="3623"/>
        <v>#REF!</v>
      </c>
      <c r="AU1062" s="122" t="e">
        <f t="shared" si="3623"/>
        <v>#REF!</v>
      </c>
      <c r="AV1062" s="122" t="e">
        <f t="shared" si="3623"/>
        <v>#REF!</v>
      </c>
      <c r="AW1062" s="122" t="e">
        <f t="shared" si="3623"/>
        <v>#REF!</v>
      </c>
      <c r="AX1062" s="122" t="e">
        <f t="shared" si="3623"/>
        <v>#REF!</v>
      </c>
      <c r="AY1062" s="122" t="e">
        <f t="shared" si="3623"/>
        <v>#REF!</v>
      </c>
      <c r="AZ1062" s="122" t="e">
        <f t="shared" si="3623"/>
        <v>#REF!</v>
      </c>
      <c r="BA1062" s="89"/>
      <c r="BB1062" s="124" t="e">
        <f t="shared" si="3574"/>
        <v>#REF!</v>
      </c>
      <c r="BC1062" s="90" t="e">
        <f>BB1062/BB1029</f>
        <v>#REF!</v>
      </c>
      <c r="BD1062" s="60"/>
      <c r="BE1062" s="122"/>
      <c r="BF1062" s="125"/>
      <c r="BG1062" s="126"/>
      <c r="BH1062" s="127"/>
      <c r="BI1062" s="128"/>
      <c r="BJ1062" s="126"/>
      <c r="BK1062" s="127"/>
      <c r="BL1062" s="60"/>
      <c r="BM1062" s="122" t="e">
        <f t="shared" ref="BM1062:BX1062" si="3624">((BM1029*$G1062*--(AND($BF1062=0,$BG1062=0))+$BF1062+BM1029*$BG1062)*--(BM$3&gt;=$BH1062))*(1+$BJ1062*--(BM$3&gt;=$BK1062))*--(IFERROR(MOD(MONTH(BM$3),$BI1062),0)=0)</f>
        <v>#REF!</v>
      </c>
      <c r="BN1062" s="122" t="e">
        <f t="shared" si="3624"/>
        <v>#REF!</v>
      </c>
      <c r="BO1062" s="122" t="e">
        <f t="shared" si="3624"/>
        <v>#REF!</v>
      </c>
      <c r="BP1062" s="122" t="e">
        <f t="shared" si="3624"/>
        <v>#REF!</v>
      </c>
      <c r="BQ1062" s="122" t="e">
        <f t="shared" si="3624"/>
        <v>#REF!</v>
      </c>
      <c r="BR1062" s="122" t="e">
        <f t="shared" si="3624"/>
        <v>#REF!</v>
      </c>
      <c r="BS1062" s="122" t="e">
        <f t="shared" si="3624"/>
        <v>#REF!</v>
      </c>
      <c r="BT1062" s="122" t="e">
        <f t="shared" si="3624"/>
        <v>#REF!</v>
      </c>
      <c r="BU1062" s="122" t="e">
        <f t="shared" si="3624"/>
        <v>#REF!</v>
      </c>
      <c r="BV1062" s="122" t="e">
        <f t="shared" si="3624"/>
        <v>#REF!</v>
      </c>
      <c r="BW1062" s="122" t="e">
        <f t="shared" si="3624"/>
        <v>#REF!</v>
      </c>
      <c r="BX1062" s="122" t="e">
        <f t="shared" si="3624"/>
        <v>#REF!</v>
      </c>
      <c r="BY1062" s="89"/>
      <c r="BZ1062" s="124" t="e">
        <f t="shared" si="3576"/>
        <v>#REF!</v>
      </c>
      <c r="CA1062" s="90" t="e">
        <f>BZ1062/BZ1029</f>
        <v>#REF!</v>
      </c>
      <c r="CB1062" s="60"/>
      <c r="CC1062" s="122" t="e">
        <f t="shared" ref="CC1062:CN1062" si="3625">((CC1029*$G1062*--(AND($BF1062=0,$BG1062=0))+$BF1062+CC1029*$BG1062)*--(CC$3&gt;=$BH1062))*(1+$BJ1062*--(CC$3&gt;=$BK1062))*--(IFERROR(MOD(MONTH(CC$3),$BI1062),0)=0)</f>
        <v>#REF!</v>
      </c>
      <c r="CD1062" s="122" t="e">
        <f t="shared" si="3625"/>
        <v>#REF!</v>
      </c>
      <c r="CE1062" s="122" t="e">
        <f t="shared" si="3625"/>
        <v>#REF!</v>
      </c>
      <c r="CF1062" s="122" t="e">
        <f t="shared" si="3625"/>
        <v>#REF!</v>
      </c>
      <c r="CG1062" s="122" t="e">
        <f t="shared" si="3625"/>
        <v>#REF!</v>
      </c>
      <c r="CH1062" s="122" t="e">
        <f t="shared" si="3625"/>
        <v>#REF!</v>
      </c>
      <c r="CI1062" s="122" t="e">
        <f t="shared" si="3625"/>
        <v>#REF!</v>
      </c>
      <c r="CJ1062" s="122" t="e">
        <f t="shared" si="3625"/>
        <v>#REF!</v>
      </c>
      <c r="CK1062" s="122" t="e">
        <f t="shared" si="3625"/>
        <v>#REF!</v>
      </c>
      <c r="CL1062" s="122" t="e">
        <f t="shared" si="3625"/>
        <v>#REF!</v>
      </c>
      <c r="CM1062" s="122" t="e">
        <f t="shared" si="3625"/>
        <v>#REF!</v>
      </c>
      <c r="CN1062" s="122" t="e">
        <f t="shared" si="3625"/>
        <v>#REF!</v>
      </c>
      <c r="CO1062" s="89"/>
      <c r="CP1062" s="124" t="e">
        <f t="shared" si="3578"/>
        <v>#REF!</v>
      </c>
      <c r="CQ1062" s="90" t="e">
        <f>CP1062/CP1029</f>
        <v>#REF!</v>
      </c>
    </row>
    <row r="1063" spans="1:95" ht="10.5" customHeight="1" outlineLevel="1" x14ac:dyDescent="0.25">
      <c r="A1063" s="70" t="str">
        <f t="shared" si="3617"/>
        <v>DespesaFérias</v>
      </c>
      <c r="B1063" s="114" t="s">
        <v>53</v>
      </c>
      <c r="C1063" s="78" t="s">
        <v>109</v>
      </c>
      <c r="D1063" s="89" t="s">
        <v>109</v>
      </c>
      <c r="E1063" s="89" t="e">
        <f>D1027</f>
        <v>#REF!</v>
      </c>
      <c r="F1063" s="89"/>
      <c r="G1063" s="90">
        <v>-9.8399946402394477E-3</v>
      </c>
      <c r="H1063" s="89"/>
      <c r="I1063" s="122">
        <v>0</v>
      </c>
      <c r="J1063" s="122">
        <v>0</v>
      </c>
      <c r="K1063" s="122">
        <v>0</v>
      </c>
      <c r="L1063" s="122">
        <v>0</v>
      </c>
      <c r="M1063" s="122">
        <v>0</v>
      </c>
      <c r="N1063" s="122">
        <v>0</v>
      </c>
      <c r="O1063" s="122">
        <v>0</v>
      </c>
      <c r="P1063" s="122">
        <v>0</v>
      </c>
      <c r="Q1063" s="122">
        <v>0</v>
      </c>
      <c r="R1063" s="122">
        <v>0</v>
      </c>
      <c r="S1063" s="122">
        <v>0</v>
      </c>
      <c r="T1063" s="122">
        <v>0</v>
      </c>
      <c r="U1063" s="89"/>
      <c r="V1063" s="124">
        <f t="shared" si="3570"/>
        <v>0</v>
      </c>
      <c r="W1063" s="90" t="e">
        <f>V1063/V1029</f>
        <v>#REF!</v>
      </c>
      <c r="X1063" s="60"/>
      <c r="Y1063" s="122">
        <v>0</v>
      </c>
      <c r="Z1063" s="122">
        <v>0</v>
      </c>
      <c r="AA1063" s="122">
        <v>0</v>
      </c>
      <c r="AB1063" s="122">
        <v>0</v>
      </c>
      <c r="AC1063" s="122">
        <v>0</v>
      </c>
      <c r="AD1063" s="122">
        <v>0</v>
      </c>
      <c r="AE1063" s="122" t="e">
        <f t="shared" ref="AE1063:AJ1063" si="3626">AE1062*$BG1063</f>
        <v>#REF!</v>
      </c>
      <c r="AF1063" s="122" t="e">
        <f t="shared" si="3626"/>
        <v>#REF!</v>
      </c>
      <c r="AG1063" s="122" t="e">
        <f t="shared" si="3626"/>
        <v>#REF!</v>
      </c>
      <c r="AH1063" s="122" t="e">
        <f t="shared" si="3626"/>
        <v>#REF!</v>
      </c>
      <c r="AI1063" s="122" t="e">
        <f t="shared" si="3626"/>
        <v>#REF!</v>
      </c>
      <c r="AJ1063" s="122" t="e">
        <f t="shared" si="3626"/>
        <v>#REF!</v>
      </c>
      <c r="AK1063" s="89"/>
      <c r="AL1063" s="124" t="e">
        <f t="shared" si="3572"/>
        <v>#REF!</v>
      </c>
      <c r="AM1063" s="90" t="e">
        <f>AL1063/AL1029</f>
        <v>#REF!</v>
      </c>
      <c r="AN1063" s="60" t="e">
        <f>D1027&amp;D1063</f>
        <v>#REF!</v>
      </c>
      <c r="AO1063" s="122" t="e">
        <f t="shared" ref="AO1063:AZ1063" si="3627">AO1062*$BG1063</f>
        <v>#REF!</v>
      </c>
      <c r="AP1063" s="122" t="e">
        <f t="shared" si="3627"/>
        <v>#REF!</v>
      </c>
      <c r="AQ1063" s="122" t="e">
        <f t="shared" si="3627"/>
        <v>#REF!</v>
      </c>
      <c r="AR1063" s="122" t="e">
        <f t="shared" si="3627"/>
        <v>#REF!</v>
      </c>
      <c r="AS1063" s="122" t="e">
        <f t="shared" si="3627"/>
        <v>#REF!</v>
      </c>
      <c r="AT1063" s="122" t="e">
        <f t="shared" si="3627"/>
        <v>#REF!</v>
      </c>
      <c r="AU1063" s="122" t="e">
        <f t="shared" si="3627"/>
        <v>#REF!</v>
      </c>
      <c r="AV1063" s="122" t="e">
        <f t="shared" si="3627"/>
        <v>#REF!</v>
      </c>
      <c r="AW1063" s="122" t="e">
        <f t="shared" si="3627"/>
        <v>#REF!</v>
      </c>
      <c r="AX1063" s="122" t="e">
        <f t="shared" si="3627"/>
        <v>#REF!</v>
      </c>
      <c r="AY1063" s="122" t="e">
        <f t="shared" si="3627"/>
        <v>#REF!</v>
      </c>
      <c r="AZ1063" s="122" t="e">
        <f t="shared" si="3627"/>
        <v>#REF!</v>
      </c>
      <c r="BA1063" s="89"/>
      <c r="BB1063" s="124" t="e">
        <f t="shared" si="3574"/>
        <v>#REF!</v>
      </c>
      <c r="BC1063" s="90" t="e">
        <f>BB1063/BB1029</f>
        <v>#REF!</v>
      </c>
      <c r="BD1063" s="60"/>
      <c r="BE1063" s="122">
        <f t="shared" ref="BE1063:BG1078" si="3628">INDEX($BE$4:$BK$115,MATCH($D1063,$D$4:$D$115,0),MATCH(BE$475,$BE$4:$BK$4,0))</f>
        <v>0</v>
      </c>
      <c r="BF1063" s="125">
        <f t="shared" si="3628"/>
        <v>0</v>
      </c>
      <c r="BG1063" s="126">
        <f t="shared" si="3628"/>
        <v>2.7777777777777776E-2</v>
      </c>
      <c r="BH1063" s="127" t="e">
        <f>BH1029</f>
        <v>#REF!</v>
      </c>
      <c r="BI1063" s="128">
        <f t="shared" ref="BI1063:BK1078" si="3629">INDEX($BE$4:$BK$115,MATCH($D1063,$D$4:$D$115,0),MATCH(BI$475,$BE$4:$BK$4,0))</f>
        <v>0</v>
      </c>
      <c r="BJ1063" s="126">
        <f t="shared" si="3629"/>
        <v>0</v>
      </c>
      <c r="BK1063" s="127">
        <f t="shared" si="3629"/>
        <v>0</v>
      </c>
      <c r="BL1063" s="60"/>
      <c r="BM1063" s="122" t="e">
        <f t="shared" ref="BM1063:BX1063" si="3630">BM1062*$BG1063</f>
        <v>#REF!</v>
      </c>
      <c r="BN1063" s="122" t="e">
        <f t="shared" si="3630"/>
        <v>#REF!</v>
      </c>
      <c r="BO1063" s="122" t="e">
        <f t="shared" si="3630"/>
        <v>#REF!</v>
      </c>
      <c r="BP1063" s="122" t="e">
        <f t="shared" si="3630"/>
        <v>#REF!</v>
      </c>
      <c r="BQ1063" s="122" t="e">
        <f t="shared" si="3630"/>
        <v>#REF!</v>
      </c>
      <c r="BR1063" s="122" t="e">
        <f t="shared" si="3630"/>
        <v>#REF!</v>
      </c>
      <c r="BS1063" s="122" t="e">
        <f t="shared" si="3630"/>
        <v>#REF!</v>
      </c>
      <c r="BT1063" s="122" t="e">
        <f t="shared" si="3630"/>
        <v>#REF!</v>
      </c>
      <c r="BU1063" s="122" t="e">
        <f t="shared" si="3630"/>
        <v>#REF!</v>
      </c>
      <c r="BV1063" s="122" t="e">
        <f t="shared" si="3630"/>
        <v>#REF!</v>
      </c>
      <c r="BW1063" s="122" t="e">
        <f t="shared" si="3630"/>
        <v>#REF!</v>
      </c>
      <c r="BX1063" s="122" t="e">
        <f t="shared" si="3630"/>
        <v>#REF!</v>
      </c>
      <c r="BY1063" s="89"/>
      <c r="BZ1063" s="124" t="e">
        <f t="shared" si="3576"/>
        <v>#REF!</v>
      </c>
      <c r="CA1063" s="90" t="e">
        <f>BZ1063/BZ1029</f>
        <v>#REF!</v>
      </c>
      <c r="CB1063" s="60"/>
      <c r="CC1063" s="122" t="e">
        <f t="shared" ref="CC1063:CN1063" si="3631">CC1062*$BG1063</f>
        <v>#REF!</v>
      </c>
      <c r="CD1063" s="122" t="e">
        <f t="shared" si="3631"/>
        <v>#REF!</v>
      </c>
      <c r="CE1063" s="122" t="e">
        <f t="shared" si="3631"/>
        <v>#REF!</v>
      </c>
      <c r="CF1063" s="122" t="e">
        <f t="shared" si="3631"/>
        <v>#REF!</v>
      </c>
      <c r="CG1063" s="122" t="e">
        <f t="shared" si="3631"/>
        <v>#REF!</v>
      </c>
      <c r="CH1063" s="122" t="e">
        <f t="shared" si="3631"/>
        <v>#REF!</v>
      </c>
      <c r="CI1063" s="122" t="e">
        <f t="shared" si="3631"/>
        <v>#REF!</v>
      </c>
      <c r="CJ1063" s="122" t="e">
        <f t="shared" si="3631"/>
        <v>#REF!</v>
      </c>
      <c r="CK1063" s="122" t="e">
        <f t="shared" si="3631"/>
        <v>#REF!</v>
      </c>
      <c r="CL1063" s="122" t="e">
        <f t="shared" si="3631"/>
        <v>#REF!</v>
      </c>
      <c r="CM1063" s="122" t="e">
        <f t="shared" si="3631"/>
        <v>#REF!</v>
      </c>
      <c r="CN1063" s="122" t="e">
        <f t="shared" si="3631"/>
        <v>#REF!</v>
      </c>
      <c r="CO1063" s="89"/>
      <c r="CP1063" s="124" t="e">
        <f t="shared" si="3578"/>
        <v>#REF!</v>
      </c>
      <c r="CQ1063" s="90" t="e">
        <f>CP1063/CP1029</f>
        <v>#REF!</v>
      </c>
    </row>
    <row r="1064" spans="1:95" ht="10.5" customHeight="1" outlineLevel="1" x14ac:dyDescent="0.25">
      <c r="A1064" s="70" t="str">
        <f t="shared" si="3617"/>
        <v>Despesa13º salário</v>
      </c>
      <c r="B1064" s="114" t="s">
        <v>53</v>
      </c>
      <c r="C1064" s="78" t="s">
        <v>110</v>
      </c>
      <c r="D1064" s="89" t="s">
        <v>110</v>
      </c>
      <c r="E1064" s="89" t="e">
        <f>D1027</f>
        <v>#REF!</v>
      </c>
      <c r="F1064" s="89"/>
      <c r="G1064" s="90">
        <v>0</v>
      </c>
      <c r="H1064" s="89"/>
      <c r="I1064" s="122">
        <v>0</v>
      </c>
      <c r="J1064" s="122">
        <v>0</v>
      </c>
      <c r="K1064" s="122">
        <v>0</v>
      </c>
      <c r="L1064" s="122">
        <v>0</v>
      </c>
      <c r="M1064" s="122">
        <v>0</v>
      </c>
      <c r="N1064" s="122">
        <v>0</v>
      </c>
      <c r="O1064" s="122">
        <v>0</v>
      </c>
      <c r="P1064" s="122">
        <v>0</v>
      </c>
      <c r="Q1064" s="122">
        <v>0</v>
      </c>
      <c r="R1064" s="122">
        <v>0</v>
      </c>
      <c r="S1064" s="122">
        <v>0</v>
      </c>
      <c r="T1064" s="122">
        <v>0</v>
      </c>
      <c r="U1064" s="89"/>
      <c r="V1064" s="124">
        <f t="shared" si="3570"/>
        <v>0</v>
      </c>
      <c r="W1064" s="90" t="e">
        <f>V1064/V1029</f>
        <v>#REF!</v>
      </c>
      <c r="X1064" s="60"/>
      <c r="Y1064" s="122">
        <v>0</v>
      </c>
      <c r="Z1064" s="122">
        <v>0</v>
      </c>
      <c r="AA1064" s="122">
        <v>0</v>
      </c>
      <c r="AB1064" s="122">
        <v>0</v>
      </c>
      <c r="AC1064" s="122">
        <v>0</v>
      </c>
      <c r="AD1064" s="122">
        <v>0</v>
      </c>
      <c r="AE1064" s="122" t="e">
        <f t="shared" ref="AE1064:AJ1064" si="3632">AE1062*$BG1064</f>
        <v>#REF!</v>
      </c>
      <c r="AF1064" s="122" t="e">
        <f t="shared" si="3632"/>
        <v>#REF!</v>
      </c>
      <c r="AG1064" s="122" t="e">
        <f t="shared" si="3632"/>
        <v>#REF!</v>
      </c>
      <c r="AH1064" s="122" t="e">
        <f t="shared" si="3632"/>
        <v>#REF!</v>
      </c>
      <c r="AI1064" s="122" t="e">
        <f t="shared" si="3632"/>
        <v>#REF!</v>
      </c>
      <c r="AJ1064" s="122" t="e">
        <f t="shared" si="3632"/>
        <v>#REF!</v>
      </c>
      <c r="AK1064" s="89"/>
      <c r="AL1064" s="124" t="e">
        <f t="shared" si="3572"/>
        <v>#REF!</v>
      </c>
      <c r="AM1064" s="90" t="e">
        <f>AL1064/AL1029</f>
        <v>#REF!</v>
      </c>
      <c r="AN1064" s="60" t="e">
        <f>D1027&amp;D1064</f>
        <v>#REF!</v>
      </c>
      <c r="AO1064" s="122" t="e">
        <f t="shared" ref="AO1064:AZ1064" si="3633">AO1062*$BG1064</f>
        <v>#REF!</v>
      </c>
      <c r="AP1064" s="122" t="e">
        <f t="shared" si="3633"/>
        <v>#REF!</v>
      </c>
      <c r="AQ1064" s="122" t="e">
        <f t="shared" si="3633"/>
        <v>#REF!</v>
      </c>
      <c r="AR1064" s="122" t="e">
        <f t="shared" si="3633"/>
        <v>#REF!</v>
      </c>
      <c r="AS1064" s="122" t="e">
        <f t="shared" si="3633"/>
        <v>#REF!</v>
      </c>
      <c r="AT1064" s="122" t="e">
        <f t="shared" si="3633"/>
        <v>#REF!</v>
      </c>
      <c r="AU1064" s="122" t="e">
        <f t="shared" si="3633"/>
        <v>#REF!</v>
      </c>
      <c r="AV1064" s="122" t="e">
        <f t="shared" si="3633"/>
        <v>#REF!</v>
      </c>
      <c r="AW1064" s="122" t="e">
        <f t="shared" si="3633"/>
        <v>#REF!</v>
      </c>
      <c r="AX1064" s="122" t="e">
        <f t="shared" si="3633"/>
        <v>#REF!</v>
      </c>
      <c r="AY1064" s="122" t="e">
        <f t="shared" si="3633"/>
        <v>#REF!</v>
      </c>
      <c r="AZ1064" s="122" t="e">
        <f t="shared" si="3633"/>
        <v>#REF!</v>
      </c>
      <c r="BA1064" s="89"/>
      <c r="BB1064" s="124" t="e">
        <f t="shared" si="3574"/>
        <v>#REF!</v>
      </c>
      <c r="BC1064" s="90" t="e">
        <f>BB1064/BB1029</f>
        <v>#REF!</v>
      </c>
      <c r="BD1064" s="60"/>
      <c r="BE1064" s="122">
        <f t="shared" si="3628"/>
        <v>0</v>
      </c>
      <c r="BF1064" s="125">
        <f t="shared" si="3628"/>
        <v>0</v>
      </c>
      <c r="BG1064" s="131">
        <f t="shared" si="3628"/>
        <v>8.3333333333333329E-2</v>
      </c>
      <c r="BH1064" s="127" t="e">
        <f>BH1029</f>
        <v>#REF!</v>
      </c>
      <c r="BI1064" s="128">
        <f t="shared" si="3629"/>
        <v>0</v>
      </c>
      <c r="BJ1064" s="126">
        <f t="shared" si="3629"/>
        <v>0</v>
      </c>
      <c r="BK1064" s="127">
        <f t="shared" si="3629"/>
        <v>0</v>
      </c>
      <c r="BL1064" s="60"/>
      <c r="BM1064" s="122" t="e">
        <f t="shared" ref="BM1064:BX1064" si="3634">BM1062*$BG1064</f>
        <v>#REF!</v>
      </c>
      <c r="BN1064" s="122" t="e">
        <f t="shared" si="3634"/>
        <v>#REF!</v>
      </c>
      <c r="BO1064" s="122" t="e">
        <f t="shared" si="3634"/>
        <v>#REF!</v>
      </c>
      <c r="BP1064" s="122" t="e">
        <f t="shared" si="3634"/>
        <v>#REF!</v>
      </c>
      <c r="BQ1064" s="122" t="e">
        <f t="shared" si="3634"/>
        <v>#REF!</v>
      </c>
      <c r="BR1064" s="122" t="e">
        <f t="shared" si="3634"/>
        <v>#REF!</v>
      </c>
      <c r="BS1064" s="122" t="e">
        <f t="shared" si="3634"/>
        <v>#REF!</v>
      </c>
      <c r="BT1064" s="122" t="e">
        <f t="shared" si="3634"/>
        <v>#REF!</v>
      </c>
      <c r="BU1064" s="122" t="e">
        <f t="shared" si="3634"/>
        <v>#REF!</v>
      </c>
      <c r="BV1064" s="122" t="e">
        <f t="shared" si="3634"/>
        <v>#REF!</v>
      </c>
      <c r="BW1064" s="122" t="e">
        <f t="shared" si="3634"/>
        <v>#REF!</v>
      </c>
      <c r="BX1064" s="122" t="e">
        <f t="shared" si="3634"/>
        <v>#REF!</v>
      </c>
      <c r="BY1064" s="89"/>
      <c r="BZ1064" s="124" t="e">
        <f t="shared" si="3576"/>
        <v>#REF!</v>
      </c>
      <c r="CA1064" s="90" t="e">
        <f>BZ1064/BZ1029</f>
        <v>#REF!</v>
      </c>
      <c r="CB1064" s="60"/>
      <c r="CC1064" s="122" t="e">
        <f t="shared" ref="CC1064:CN1064" si="3635">CC1062*$BG1064</f>
        <v>#REF!</v>
      </c>
      <c r="CD1064" s="122" t="e">
        <f t="shared" si="3635"/>
        <v>#REF!</v>
      </c>
      <c r="CE1064" s="122" t="e">
        <f t="shared" si="3635"/>
        <v>#REF!</v>
      </c>
      <c r="CF1064" s="122" t="e">
        <f t="shared" si="3635"/>
        <v>#REF!</v>
      </c>
      <c r="CG1064" s="122" t="e">
        <f t="shared" si="3635"/>
        <v>#REF!</v>
      </c>
      <c r="CH1064" s="122" t="e">
        <f t="shared" si="3635"/>
        <v>#REF!</v>
      </c>
      <c r="CI1064" s="122" t="e">
        <f t="shared" si="3635"/>
        <v>#REF!</v>
      </c>
      <c r="CJ1064" s="122" t="e">
        <f t="shared" si="3635"/>
        <v>#REF!</v>
      </c>
      <c r="CK1064" s="122" t="e">
        <f t="shared" si="3635"/>
        <v>#REF!</v>
      </c>
      <c r="CL1064" s="122" t="e">
        <f t="shared" si="3635"/>
        <v>#REF!</v>
      </c>
      <c r="CM1064" s="122" t="e">
        <f t="shared" si="3635"/>
        <v>#REF!</v>
      </c>
      <c r="CN1064" s="122" t="e">
        <f t="shared" si="3635"/>
        <v>#REF!</v>
      </c>
      <c r="CO1064" s="89"/>
      <c r="CP1064" s="124" t="e">
        <f t="shared" si="3578"/>
        <v>#REF!</v>
      </c>
      <c r="CQ1064" s="90" t="e">
        <f>CP1064/CP1029</f>
        <v>#REF!</v>
      </c>
    </row>
    <row r="1065" spans="1:95" ht="10.5" customHeight="1" outlineLevel="1" x14ac:dyDescent="0.25">
      <c r="A1065" s="70" t="str">
        <f t="shared" si="3617"/>
        <v>DespesaEncargos</v>
      </c>
      <c r="B1065" s="114" t="s">
        <v>53</v>
      </c>
      <c r="C1065" s="78" t="s">
        <v>270</v>
      </c>
      <c r="D1065" s="89" t="s">
        <v>111</v>
      </c>
      <c r="E1065" s="89" t="e">
        <f>D1027</f>
        <v>#REF!</v>
      </c>
      <c r="F1065" s="89"/>
      <c r="G1065" s="90">
        <v>-2.2443045611408079E-2</v>
      </c>
      <c r="H1065" s="89"/>
      <c r="I1065" s="122">
        <v>0</v>
      </c>
      <c r="J1065" s="122">
        <v>0</v>
      </c>
      <c r="K1065" s="122">
        <v>0</v>
      </c>
      <c r="L1065" s="122">
        <v>0</v>
      </c>
      <c r="M1065" s="122">
        <v>0</v>
      </c>
      <c r="N1065" s="122">
        <v>0</v>
      </c>
      <c r="O1065" s="122">
        <v>0</v>
      </c>
      <c r="P1065" s="122">
        <v>0</v>
      </c>
      <c r="Q1065" s="122">
        <v>0</v>
      </c>
      <c r="R1065" s="122">
        <v>0</v>
      </c>
      <c r="S1065" s="122">
        <v>0</v>
      </c>
      <c r="T1065" s="122">
        <v>0</v>
      </c>
      <c r="U1065" s="89"/>
      <c r="V1065" s="124">
        <f t="shared" si="3570"/>
        <v>0</v>
      </c>
      <c r="W1065" s="90" t="e">
        <f>V1065/V1029</f>
        <v>#REF!</v>
      </c>
      <c r="X1065" s="60"/>
      <c r="Y1065" s="122">
        <v>0</v>
      </c>
      <c r="Z1065" s="122">
        <v>0</v>
      </c>
      <c r="AA1065" s="122">
        <v>0</v>
      </c>
      <c r="AB1065" s="122">
        <v>0</v>
      </c>
      <c r="AC1065" s="122">
        <v>0</v>
      </c>
      <c r="AD1065" s="122">
        <v>0</v>
      </c>
      <c r="AE1065" s="122" t="e">
        <f t="shared" ref="AE1065:AJ1065" si="3636">SUM(AE1062:AE1064)*$BG1065</f>
        <v>#REF!</v>
      </c>
      <c r="AF1065" s="122" t="e">
        <f t="shared" si="3636"/>
        <v>#REF!</v>
      </c>
      <c r="AG1065" s="122" t="e">
        <f t="shared" si="3636"/>
        <v>#REF!</v>
      </c>
      <c r="AH1065" s="122" t="e">
        <f t="shared" si="3636"/>
        <v>#REF!</v>
      </c>
      <c r="AI1065" s="122" t="e">
        <f t="shared" si="3636"/>
        <v>#REF!</v>
      </c>
      <c r="AJ1065" s="122" t="e">
        <f t="shared" si="3636"/>
        <v>#REF!</v>
      </c>
      <c r="AK1065" s="89"/>
      <c r="AL1065" s="124" t="e">
        <f t="shared" si="3572"/>
        <v>#REF!</v>
      </c>
      <c r="AM1065" s="90" t="e">
        <f>AL1065/AL1029</f>
        <v>#REF!</v>
      </c>
      <c r="AN1065" s="60" t="e">
        <f>D1027&amp;D1065</f>
        <v>#REF!</v>
      </c>
      <c r="AO1065" s="122" t="e">
        <f t="shared" ref="AO1065:AZ1065" si="3637">SUM(AO1062:AO1064)*$BG1065</f>
        <v>#REF!</v>
      </c>
      <c r="AP1065" s="122" t="e">
        <f t="shared" si="3637"/>
        <v>#REF!</v>
      </c>
      <c r="AQ1065" s="122" t="e">
        <f t="shared" si="3637"/>
        <v>#REF!</v>
      </c>
      <c r="AR1065" s="122" t="e">
        <f t="shared" si="3637"/>
        <v>#REF!</v>
      </c>
      <c r="AS1065" s="122" t="e">
        <f t="shared" si="3637"/>
        <v>#REF!</v>
      </c>
      <c r="AT1065" s="122" t="e">
        <f t="shared" si="3637"/>
        <v>#REF!</v>
      </c>
      <c r="AU1065" s="122" t="e">
        <f t="shared" si="3637"/>
        <v>#REF!</v>
      </c>
      <c r="AV1065" s="122" t="e">
        <f t="shared" si="3637"/>
        <v>#REF!</v>
      </c>
      <c r="AW1065" s="122" t="e">
        <f t="shared" si="3637"/>
        <v>#REF!</v>
      </c>
      <c r="AX1065" s="122" t="e">
        <f t="shared" si="3637"/>
        <v>#REF!</v>
      </c>
      <c r="AY1065" s="122" t="e">
        <f t="shared" si="3637"/>
        <v>#REF!</v>
      </c>
      <c r="AZ1065" s="122" t="e">
        <f t="shared" si="3637"/>
        <v>#REF!</v>
      </c>
      <c r="BA1065" s="89"/>
      <c r="BB1065" s="124" t="e">
        <f t="shared" si="3574"/>
        <v>#REF!</v>
      </c>
      <c r="BC1065" s="90" t="e">
        <f>BB1065/BB1029</f>
        <v>#REF!</v>
      </c>
      <c r="BD1065" s="60"/>
      <c r="BE1065" s="122" t="str">
        <f t="shared" si="3628"/>
        <v>INSS + FGTS</v>
      </c>
      <c r="BF1065" s="125">
        <f t="shared" si="3628"/>
        <v>0</v>
      </c>
      <c r="BG1065" s="131">
        <f t="shared" si="3628"/>
        <v>0.35800000000000004</v>
      </c>
      <c r="BH1065" s="127" t="e">
        <f>BH1029</f>
        <v>#REF!</v>
      </c>
      <c r="BI1065" s="128">
        <f t="shared" si="3629"/>
        <v>0</v>
      </c>
      <c r="BJ1065" s="126">
        <f t="shared" si="3629"/>
        <v>0</v>
      </c>
      <c r="BK1065" s="127">
        <f t="shared" si="3629"/>
        <v>0</v>
      </c>
      <c r="BL1065" s="60"/>
      <c r="BM1065" s="122" t="e">
        <f t="shared" ref="BM1065:BX1065" si="3638">SUM(BM1062:BM1064)*$BG1065</f>
        <v>#REF!</v>
      </c>
      <c r="BN1065" s="122" t="e">
        <f t="shared" si="3638"/>
        <v>#REF!</v>
      </c>
      <c r="BO1065" s="122" t="e">
        <f t="shared" si="3638"/>
        <v>#REF!</v>
      </c>
      <c r="BP1065" s="122" t="e">
        <f t="shared" si="3638"/>
        <v>#REF!</v>
      </c>
      <c r="BQ1065" s="122" t="e">
        <f t="shared" si="3638"/>
        <v>#REF!</v>
      </c>
      <c r="BR1065" s="122" t="e">
        <f t="shared" si="3638"/>
        <v>#REF!</v>
      </c>
      <c r="BS1065" s="122" t="e">
        <f t="shared" si="3638"/>
        <v>#REF!</v>
      </c>
      <c r="BT1065" s="122" t="e">
        <f t="shared" si="3638"/>
        <v>#REF!</v>
      </c>
      <c r="BU1065" s="122" t="e">
        <f t="shared" si="3638"/>
        <v>#REF!</v>
      </c>
      <c r="BV1065" s="122" t="e">
        <f t="shared" si="3638"/>
        <v>#REF!</v>
      </c>
      <c r="BW1065" s="122" t="e">
        <f t="shared" si="3638"/>
        <v>#REF!</v>
      </c>
      <c r="BX1065" s="122" t="e">
        <f t="shared" si="3638"/>
        <v>#REF!</v>
      </c>
      <c r="BY1065" s="89"/>
      <c r="BZ1065" s="124" t="e">
        <f t="shared" si="3576"/>
        <v>#REF!</v>
      </c>
      <c r="CA1065" s="90" t="e">
        <f>BZ1065/BZ1029</f>
        <v>#REF!</v>
      </c>
      <c r="CB1065" s="60"/>
      <c r="CC1065" s="122" t="e">
        <f t="shared" ref="CC1065:CN1065" si="3639">SUM(CC1062:CC1064)*$BG1065</f>
        <v>#REF!</v>
      </c>
      <c r="CD1065" s="122" t="e">
        <f t="shared" si="3639"/>
        <v>#REF!</v>
      </c>
      <c r="CE1065" s="122" t="e">
        <f t="shared" si="3639"/>
        <v>#REF!</v>
      </c>
      <c r="CF1065" s="122" t="e">
        <f t="shared" si="3639"/>
        <v>#REF!</v>
      </c>
      <c r="CG1065" s="122" t="e">
        <f t="shared" si="3639"/>
        <v>#REF!</v>
      </c>
      <c r="CH1065" s="122" t="e">
        <f t="shared" si="3639"/>
        <v>#REF!</v>
      </c>
      <c r="CI1065" s="122" t="e">
        <f t="shared" si="3639"/>
        <v>#REF!</v>
      </c>
      <c r="CJ1065" s="122" t="e">
        <f t="shared" si="3639"/>
        <v>#REF!</v>
      </c>
      <c r="CK1065" s="122" t="e">
        <f t="shared" si="3639"/>
        <v>#REF!</v>
      </c>
      <c r="CL1065" s="122" t="e">
        <f t="shared" si="3639"/>
        <v>#REF!</v>
      </c>
      <c r="CM1065" s="122" t="e">
        <f t="shared" si="3639"/>
        <v>#REF!</v>
      </c>
      <c r="CN1065" s="122" t="e">
        <f t="shared" si="3639"/>
        <v>#REF!</v>
      </c>
      <c r="CO1065" s="89"/>
      <c r="CP1065" s="124" t="e">
        <f t="shared" si="3578"/>
        <v>#REF!</v>
      </c>
      <c r="CQ1065" s="90" t="e">
        <f>CP1065/CP1029</f>
        <v>#REF!</v>
      </c>
    </row>
    <row r="1066" spans="1:95" ht="10.5" customHeight="1" outlineLevel="1" x14ac:dyDescent="0.25">
      <c r="A1066" s="70" t="str">
        <f t="shared" si="3617"/>
        <v>DespesaRescisões</v>
      </c>
      <c r="B1066" s="114" t="s">
        <v>53</v>
      </c>
      <c r="C1066" s="78" t="s">
        <v>112</v>
      </c>
      <c r="D1066" s="89" t="s">
        <v>112</v>
      </c>
      <c r="E1066" s="89" t="e">
        <f>D1027</f>
        <v>#REF!</v>
      </c>
      <c r="F1066" s="89"/>
      <c r="G1066" s="90">
        <v>-1.4817939530762681E-2</v>
      </c>
      <c r="H1066" s="89"/>
      <c r="I1066" s="122">
        <v>0</v>
      </c>
      <c r="J1066" s="122">
        <v>0</v>
      </c>
      <c r="K1066" s="122">
        <v>0</v>
      </c>
      <c r="L1066" s="122">
        <v>0</v>
      </c>
      <c r="M1066" s="122">
        <v>0</v>
      </c>
      <c r="N1066" s="122">
        <v>0</v>
      </c>
      <c r="O1066" s="122">
        <v>0</v>
      </c>
      <c r="P1066" s="122">
        <v>0</v>
      </c>
      <c r="Q1066" s="122">
        <v>0</v>
      </c>
      <c r="R1066" s="122">
        <v>0</v>
      </c>
      <c r="S1066" s="122">
        <v>0</v>
      </c>
      <c r="T1066" s="122">
        <v>0</v>
      </c>
      <c r="U1066" s="89"/>
      <c r="V1066" s="124">
        <f t="shared" si="3570"/>
        <v>0</v>
      </c>
      <c r="W1066" s="90" t="e">
        <f>V1066/V1029</f>
        <v>#REF!</v>
      </c>
      <c r="X1066" s="60"/>
      <c r="Y1066" s="122">
        <v>0</v>
      </c>
      <c r="Z1066" s="122">
        <v>0</v>
      </c>
      <c r="AA1066" s="122">
        <v>0</v>
      </c>
      <c r="AB1066" s="122">
        <v>0</v>
      </c>
      <c r="AC1066" s="122">
        <v>0</v>
      </c>
      <c r="AD1066" s="122">
        <v>0</v>
      </c>
      <c r="AE1066" s="122" t="e">
        <f>((AE1029*$G1066*--(AND($BF1066=0,$BG1066=0))+$BF1066+AE1029*$BG1066)*--(AE$3&gt;=$BH1066))*(1+$BJ1066*--(AE$3&gt;=$BK1066))*--(IFERROR(MOD(MONTH(AE$3),$BI1066),0)=0)</f>
        <v>#REF!</v>
      </c>
      <c r="AF1066" s="122" t="e">
        <f>((AF1029*$G1066*--(AND($BF1066=0,$BG1066=0))+$BF1066+AF1029*$BG1066)*--(AF$3&gt;=$BH1066))*(1+$BJ1066*--(AF$3&gt;=$BK1066))*--(IFERROR(MOD(MONTH(AF$3),$BI1066),0)=0)</f>
        <v>#REF!</v>
      </c>
      <c r="AG1066" s="122" t="e">
        <f>((AG1029*$G1066*--(AND($BF1066=0,$BG1066=0))+$BF1066+AG1029*$BG1066)*--(AG$3&gt;=$BH1066))*(1+$BJ1066*--(AG$3&gt;=$BK1066))*--(IFERROR(MOD(MONTH(AG$3),$BI1066),0)=0)</f>
        <v>#REF!</v>
      </c>
      <c r="AH1066" s="122" t="e">
        <f>((AH1029*$G1066*--(AND($BF1066=0,$BG1066=0))+$BF1066+AH1029*$BG1066)*--(AH$3&gt;=$BH1066))*(1+$BJ1066*--(AH$3&gt;=$BK1066))*--(IFERROR(MOD(ROUND((AH$3-$BH1066)/30,0),$BI1066),0)=0)</f>
        <v>#REF!</v>
      </c>
      <c r="AI1066" s="122" t="e">
        <f>((AI1029*$G1066*--(AND($BF1066=0,$BG1066=0))+$BF1066+AI1029*$BG1066)*--(AI$3&gt;=$BH1066))*(1+$BJ1066*--(AI$3&gt;=$BK1066))*--(IFERROR(MOD(ROUND((AI$3-$BH1066)/30,0),$BI1066),0)=0)</f>
        <v>#REF!</v>
      </c>
      <c r="AJ1066" s="122" t="e">
        <f>((AJ1029*$G1066*--(AND($BF1066=0,$BG1066=0))+$BF1066+AJ1029*$BG1066)*--(AJ$3&gt;=$BH1066))*(1+$BJ1066*--(AJ$3&gt;=$BK1066))*--(IFERROR(MOD(ROUND((AJ$3-$BH1066)/30,0),$BI1066),0)=0)</f>
        <v>#REF!</v>
      </c>
      <c r="AK1066" s="89"/>
      <c r="AL1066" s="124" t="e">
        <f t="shared" si="3572"/>
        <v>#REF!</v>
      </c>
      <c r="AM1066" s="90" t="e">
        <f>AL1066/AL1029</f>
        <v>#REF!</v>
      </c>
      <c r="AN1066" s="60" t="e">
        <f>D1027&amp;D1066</f>
        <v>#REF!</v>
      </c>
      <c r="AO1066" s="122" t="e">
        <f t="shared" ref="AO1066:AZ1066" si="3640">((AO1029*$G1066*--(AND($BF1066=0,$BG1066=0))+$BF1066+AO1029*$BG1066)*--(AO$3&gt;=$BH1066))*(1+$BJ1066*--(AO$3&gt;=$BK1066))*--(IFERROR(MOD(ROUND((AO$3-$BH1066)/30,0),$BI1066),0)=0)</f>
        <v>#REF!</v>
      </c>
      <c r="AP1066" s="122" t="e">
        <f t="shared" si="3640"/>
        <v>#REF!</v>
      </c>
      <c r="AQ1066" s="122" t="e">
        <f t="shared" si="3640"/>
        <v>#REF!</v>
      </c>
      <c r="AR1066" s="122" t="e">
        <f t="shared" si="3640"/>
        <v>#REF!</v>
      </c>
      <c r="AS1066" s="122" t="e">
        <f t="shared" si="3640"/>
        <v>#REF!</v>
      </c>
      <c r="AT1066" s="122" t="e">
        <f t="shared" si="3640"/>
        <v>#REF!</v>
      </c>
      <c r="AU1066" s="122" t="e">
        <f t="shared" si="3640"/>
        <v>#REF!</v>
      </c>
      <c r="AV1066" s="122" t="e">
        <f t="shared" si="3640"/>
        <v>#REF!</v>
      </c>
      <c r="AW1066" s="122" t="e">
        <f t="shared" si="3640"/>
        <v>#REF!</v>
      </c>
      <c r="AX1066" s="122" t="e">
        <f t="shared" si="3640"/>
        <v>#REF!</v>
      </c>
      <c r="AY1066" s="122" t="e">
        <f t="shared" si="3640"/>
        <v>#REF!</v>
      </c>
      <c r="AZ1066" s="122" t="e">
        <f t="shared" si="3640"/>
        <v>#REF!</v>
      </c>
      <c r="BA1066" s="89"/>
      <c r="BB1066" s="124" t="e">
        <f t="shared" si="3574"/>
        <v>#REF!</v>
      </c>
      <c r="BC1066" s="90" t="e">
        <f>BB1066/BB1029</f>
        <v>#REF!</v>
      </c>
      <c r="BD1066" s="60"/>
      <c r="BE1066" s="122" t="str">
        <f t="shared" si="3628"/>
        <v>Previsão</v>
      </c>
      <c r="BF1066" s="125">
        <f t="shared" si="3628"/>
        <v>0</v>
      </c>
      <c r="BG1066" s="126">
        <f t="shared" si="3628"/>
        <v>0</v>
      </c>
      <c r="BH1066" s="127" t="e">
        <f>EDATE(BH1029,6)</f>
        <v>#REF!</v>
      </c>
      <c r="BI1066" s="128">
        <f t="shared" si="3629"/>
        <v>6</v>
      </c>
      <c r="BJ1066" s="126">
        <f t="shared" si="3629"/>
        <v>0</v>
      </c>
      <c r="BK1066" s="127">
        <f t="shared" si="3629"/>
        <v>0</v>
      </c>
      <c r="BL1066" s="60"/>
      <c r="BM1066" s="122" t="e">
        <f t="shared" ref="BM1066:BX1066" si="3641">((BM1029*$G1066*--(AND($BF1066=0,$BG1066=0))+$BF1066+BM1029*$BG1066)*--(BM$3&gt;=$BH1066))*(1+$BJ1066*--(BM$3&gt;=$BK1066))*--(IFERROR(MOD(ROUND((BM$3-$BH1066)/30,0),$BI1066),0)=0)</f>
        <v>#REF!</v>
      </c>
      <c r="BN1066" s="122" t="e">
        <f t="shared" si="3641"/>
        <v>#REF!</v>
      </c>
      <c r="BO1066" s="122" t="e">
        <f t="shared" si="3641"/>
        <v>#REF!</v>
      </c>
      <c r="BP1066" s="122" t="e">
        <f t="shared" si="3641"/>
        <v>#REF!</v>
      </c>
      <c r="BQ1066" s="122" t="e">
        <f t="shared" si="3641"/>
        <v>#REF!</v>
      </c>
      <c r="BR1066" s="122" t="e">
        <f t="shared" si="3641"/>
        <v>#REF!</v>
      </c>
      <c r="BS1066" s="122" t="e">
        <f t="shared" si="3641"/>
        <v>#REF!</v>
      </c>
      <c r="BT1066" s="122" t="e">
        <f t="shared" si="3641"/>
        <v>#REF!</v>
      </c>
      <c r="BU1066" s="122" t="e">
        <f t="shared" si="3641"/>
        <v>#REF!</v>
      </c>
      <c r="BV1066" s="122" t="e">
        <f t="shared" si="3641"/>
        <v>#REF!</v>
      </c>
      <c r="BW1066" s="122" t="e">
        <f t="shared" si="3641"/>
        <v>#REF!</v>
      </c>
      <c r="BX1066" s="122" t="e">
        <f t="shared" si="3641"/>
        <v>#REF!</v>
      </c>
      <c r="BY1066" s="89"/>
      <c r="BZ1066" s="124" t="e">
        <f t="shared" si="3576"/>
        <v>#REF!</v>
      </c>
      <c r="CA1066" s="90" t="e">
        <f>BZ1066/BZ1029</f>
        <v>#REF!</v>
      </c>
      <c r="CB1066" s="60"/>
      <c r="CC1066" s="122" t="e">
        <f t="shared" ref="CC1066:CN1066" si="3642">((CC1029*$G1066*--(AND($BF1066=0,$BG1066=0))+$BF1066+CC1029*$BG1066)*--(CC$3&gt;=$BH1066))*(1+$BJ1066*--(CC$3&gt;=$BK1066))*--(IFERROR(MOD(ROUND((CC$3-$BH1066)/30,0),$BI1066),0)=0)</f>
        <v>#REF!</v>
      </c>
      <c r="CD1066" s="122" t="e">
        <f t="shared" si="3642"/>
        <v>#REF!</v>
      </c>
      <c r="CE1066" s="122" t="e">
        <f t="shared" si="3642"/>
        <v>#REF!</v>
      </c>
      <c r="CF1066" s="122" t="e">
        <f t="shared" si="3642"/>
        <v>#REF!</v>
      </c>
      <c r="CG1066" s="122" t="e">
        <f t="shared" si="3642"/>
        <v>#REF!</v>
      </c>
      <c r="CH1066" s="122" t="e">
        <f t="shared" si="3642"/>
        <v>#REF!</v>
      </c>
      <c r="CI1066" s="122" t="e">
        <f t="shared" si="3642"/>
        <v>#REF!</v>
      </c>
      <c r="CJ1066" s="122" t="e">
        <f t="shared" si="3642"/>
        <v>#REF!</v>
      </c>
      <c r="CK1066" s="122" t="e">
        <f t="shared" si="3642"/>
        <v>#REF!</v>
      </c>
      <c r="CL1066" s="122" t="e">
        <f t="shared" si="3642"/>
        <v>#REF!</v>
      </c>
      <c r="CM1066" s="122" t="e">
        <f t="shared" si="3642"/>
        <v>#REF!</v>
      </c>
      <c r="CN1066" s="122" t="e">
        <f t="shared" si="3642"/>
        <v>#REF!</v>
      </c>
      <c r="CO1066" s="89"/>
      <c r="CP1066" s="124" t="e">
        <f t="shared" si="3578"/>
        <v>#REF!</v>
      </c>
      <c r="CQ1066" s="90" t="e">
        <f>CP1066/CP1029</f>
        <v>#REF!</v>
      </c>
    </row>
    <row r="1067" spans="1:95" ht="10.5" customHeight="1" outlineLevel="1" x14ac:dyDescent="0.25">
      <c r="A1067" s="70" t="str">
        <f t="shared" si="3617"/>
        <v>DespesaBenefícios</v>
      </c>
      <c r="B1067" s="114" t="s">
        <v>53</v>
      </c>
      <c r="C1067" s="78" t="s">
        <v>273</v>
      </c>
      <c r="D1067" s="89" t="s">
        <v>113</v>
      </c>
      <c r="E1067" s="89" t="e">
        <f>D1027</f>
        <v>#REF!</v>
      </c>
      <c r="F1067" s="89"/>
      <c r="G1067" s="90">
        <v>-6.5484069127455968E-2</v>
      </c>
      <c r="H1067" s="89"/>
      <c r="I1067" s="122">
        <v>0</v>
      </c>
      <c r="J1067" s="122">
        <v>0</v>
      </c>
      <c r="K1067" s="122">
        <v>0</v>
      </c>
      <c r="L1067" s="122">
        <v>0</v>
      </c>
      <c r="M1067" s="122">
        <v>0</v>
      </c>
      <c r="N1067" s="122">
        <v>0</v>
      </c>
      <c r="O1067" s="122">
        <v>0</v>
      </c>
      <c r="P1067" s="122">
        <v>0</v>
      </c>
      <c r="Q1067" s="122">
        <v>0</v>
      </c>
      <c r="R1067" s="122">
        <v>0</v>
      </c>
      <c r="S1067" s="122">
        <v>0</v>
      </c>
      <c r="T1067" s="122">
        <v>0</v>
      </c>
      <c r="U1067" s="89"/>
      <c r="V1067" s="124">
        <f t="shared" si="3570"/>
        <v>0</v>
      </c>
      <c r="W1067" s="90" t="e">
        <f>V1067/V1029</f>
        <v>#REF!</v>
      </c>
      <c r="X1067" s="60"/>
      <c r="Y1067" s="122">
        <v>0</v>
      </c>
      <c r="Z1067" s="122">
        <v>0</v>
      </c>
      <c r="AA1067" s="122">
        <v>0</v>
      </c>
      <c r="AB1067" s="122">
        <v>0</v>
      </c>
      <c r="AC1067" s="122">
        <v>0</v>
      </c>
      <c r="AD1067" s="122">
        <v>0</v>
      </c>
      <c r="AE1067" s="122" t="e">
        <f t="shared" ref="AE1067:AJ1067" si="3643">((AE1029*$G1067*--(AND($BF1067=0,$BG1067=0))+$BF1067+AE1029*$BG1067)*--(AE$3&gt;=$BH1067))*(1+$BJ1067*--(AE$3&gt;=$BK1067))*--(IFERROR(MOD(MONTH(AE$3),$BI1067),0)=0)</f>
        <v>#REF!</v>
      </c>
      <c r="AF1067" s="122" t="e">
        <f t="shared" si="3643"/>
        <v>#REF!</v>
      </c>
      <c r="AG1067" s="122" t="e">
        <f t="shared" si="3643"/>
        <v>#REF!</v>
      </c>
      <c r="AH1067" s="122" t="e">
        <f t="shared" si="3643"/>
        <v>#REF!</v>
      </c>
      <c r="AI1067" s="122" t="e">
        <f t="shared" si="3643"/>
        <v>#REF!</v>
      </c>
      <c r="AJ1067" s="122" t="e">
        <f t="shared" si="3643"/>
        <v>#REF!</v>
      </c>
      <c r="AK1067" s="89"/>
      <c r="AL1067" s="124" t="e">
        <f t="shared" si="3572"/>
        <v>#REF!</v>
      </c>
      <c r="AM1067" s="90" t="e">
        <f>AL1067/AL1029</f>
        <v>#REF!</v>
      </c>
      <c r="AN1067" s="60" t="e">
        <f>D1027&amp;D1067</f>
        <v>#REF!</v>
      </c>
      <c r="AO1067" s="122" t="e">
        <f t="shared" ref="AO1067:AZ1067" si="3644">((AO1029*$G1067*--(AND($BF1067=0,$BG1067=0))+$BF1067+AO1029*$BG1067)*--(AO$3&gt;=$BH1067))*(1+$BJ1067*--(AO$3&gt;=$BK1067))*--(IFERROR(MOD(MONTH(AO$3),$BI1067),0)=0)</f>
        <v>#REF!</v>
      </c>
      <c r="AP1067" s="122" t="e">
        <f t="shared" si="3644"/>
        <v>#REF!</v>
      </c>
      <c r="AQ1067" s="122" t="e">
        <f t="shared" si="3644"/>
        <v>#REF!</v>
      </c>
      <c r="AR1067" s="122" t="e">
        <f t="shared" si="3644"/>
        <v>#REF!</v>
      </c>
      <c r="AS1067" s="122" t="e">
        <f t="shared" si="3644"/>
        <v>#REF!</v>
      </c>
      <c r="AT1067" s="122" t="e">
        <f t="shared" si="3644"/>
        <v>#REF!</v>
      </c>
      <c r="AU1067" s="122" t="e">
        <f t="shared" si="3644"/>
        <v>#REF!</v>
      </c>
      <c r="AV1067" s="122" t="e">
        <f t="shared" si="3644"/>
        <v>#REF!</v>
      </c>
      <c r="AW1067" s="122" t="e">
        <f t="shared" si="3644"/>
        <v>#REF!</v>
      </c>
      <c r="AX1067" s="122" t="e">
        <f t="shared" si="3644"/>
        <v>#REF!</v>
      </c>
      <c r="AY1067" s="122" t="e">
        <f t="shared" si="3644"/>
        <v>#REF!</v>
      </c>
      <c r="AZ1067" s="122" t="e">
        <f t="shared" si="3644"/>
        <v>#REF!</v>
      </c>
      <c r="BA1067" s="89"/>
      <c r="BB1067" s="124" t="e">
        <f t="shared" si="3574"/>
        <v>#REF!</v>
      </c>
      <c r="BC1067" s="90" t="e">
        <f>BB1067/BB1029</f>
        <v>#REF!</v>
      </c>
      <c r="BD1067" s="60"/>
      <c r="BE1067" s="122" t="str">
        <f t="shared" si="3628"/>
        <v>Assist médica + VR + VT</v>
      </c>
      <c r="BF1067" s="125">
        <f t="shared" si="3628"/>
        <v>-6812.3159999999998</v>
      </c>
      <c r="BG1067" s="126">
        <f t="shared" si="3628"/>
        <v>0</v>
      </c>
      <c r="BH1067" s="127" t="e">
        <f>BH1029</f>
        <v>#REF!</v>
      </c>
      <c r="BI1067" s="128">
        <f t="shared" si="3629"/>
        <v>0</v>
      </c>
      <c r="BJ1067" s="126">
        <f t="shared" si="3629"/>
        <v>0</v>
      </c>
      <c r="BK1067" s="127">
        <f t="shared" si="3629"/>
        <v>0</v>
      </c>
      <c r="BL1067" s="60"/>
      <c r="BM1067" s="122" t="e">
        <f t="shared" ref="BM1067:BX1067" si="3645">((BM1029*$G1067*--(AND($BF1067=0,$BG1067=0))+$BF1067+BM1029*$BG1067)*--(BM$3&gt;=$BH1067))*(1+$BJ1067*--(BM$3&gt;=$BK1067))*--(IFERROR(MOD(MONTH(BM$3),$BI1067),0)=0)</f>
        <v>#REF!</v>
      </c>
      <c r="BN1067" s="122" t="e">
        <f t="shared" si="3645"/>
        <v>#REF!</v>
      </c>
      <c r="BO1067" s="122" t="e">
        <f t="shared" si="3645"/>
        <v>#REF!</v>
      </c>
      <c r="BP1067" s="122" t="e">
        <f t="shared" si="3645"/>
        <v>#REF!</v>
      </c>
      <c r="BQ1067" s="122" t="e">
        <f t="shared" si="3645"/>
        <v>#REF!</v>
      </c>
      <c r="BR1067" s="122" t="e">
        <f t="shared" si="3645"/>
        <v>#REF!</v>
      </c>
      <c r="BS1067" s="122" t="e">
        <f t="shared" si="3645"/>
        <v>#REF!</v>
      </c>
      <c r="BT1067" s="122" t="e">
        <f t="shared" si="3645"/>
        <v>#REF!</v>
      </c>
      <c r="BU1067" s="122" t="e">
        <f t="shared" si="3645"/>
        <v>#REF!</v>
      </c>
      <c r="BV1067" s="122" t="e">
        <f t="shared" si="3645"/>
        <v>#REF!</v>
      </c>
      <c r="BW1067" s="122" t="e">
        <f t="shared" si="3645"/>
        <v>#REF!</v>
      </c>
      <c r="BX1067" s="122" t="e">
        <f t="shared" si="3645"/>
        <v>#REF!</v>
      </c>
      <c r="BY1067" s="89"/>
      <c r="BZ1067" s="124" t="e">
        <f t="shared" si="3576"/>
        <v>#REF!</v>
      </c>
      <c r="CA1067" s="90" t="e">
        <f>BZ1067/BZ1029</f>
        <v>#REF!</v>
      </c>
      <c r="CB1067" s="60"/>
      <c r="CC1067" s="122" t="e">
        <f t="shared" ref="CC1067:CN1067" si="3646">((CC1029*$G1067*--(AND($BF1067=0,$BG1067=0))+$BF1067+CC1029*$BG1067)*--(CC$3&gt;=$BH1067))*(1+$BJ1067*--(CC$3&gt;=$BK1067))*--(IFERROR(MOD(MONTH(CC$3),$BI1067),0)=0)</f>
        <v>#REF!</v>
      </c>
      <c r="CD1067" s="122" t="e">
        <f t="shared" si="3646"/>
        <v>#REF!</v>
      </c>
      <c r="CE1067" s="122" t="e">
        <f t="shared" si="3646"/>
        <v>#REF!</v>
      </c>
      <c r="CF1067" s="122" t="e">
        <f t="shared" si="3646"/>
        <v>#REF!</v>
      </c>
      <c r="CG1067" s="122" t="e">
        <f t="shared" si="3646"/>
        <v>#REF!</v>
      </c>
      <c r="CH1067" s="122" t="e">
        <f t="shared" si="3646"/>
        <v>#REF!</v>
      </c>
      <c r="CI1067" s="122" t="e">
        <f t="shared" si="3646"/>
        <v>#REF!</v>
      </c>
      <c r="CJ1067" s="122" t="e">
        <f t="shared" si="3646"/>
        <v>#REF!</v>
      </c>
      <c r="CK1067" s="122" t="e">
        <f t="shared" si="3646"/>
        <v>#REF!</v>
      </c>
      <c r="CL1067" s="122" t="e">
        <f t="shared" si="3646"/>
        <v>#REF!</v>
      </c>
      <c r="CM1067" s="122" t="e">
        <f t="shared" si="3646"/>
        <v>#REF!</v>
      </c>
      <c r="CN1067" s="122" t="e">
        <f t="shared" si="3646"/>
        <v>#REF!</v>
      </c>
      <c r="CO1067" s="89"/>
      <c r="CP1067" s="124" t="e">
        <f t="shared" si="3578"/>
        <v>#REF!</v>
      </c>
      <c r="CQ1067" s="90" t="e">
        <f>CP1067/CP1029</f>
        <v>#REF!</v>
      </c>
    </row>
    <row r="1068" spans="1:95" ht="10.5" customHeight="1" outlineLevel="1" x14ac:dyDescent="0.25">
      <c r="A1068" s="70" t="str">
        <f t="shared" si="3617"/>
        <v>DespesaComissões</v>
      </c>
      <c r="B1068" s="114" t="s">
        <v>53</v>
      </c>
      <c r="C1068" s="78" t="s">
        <v>114</v>
      </c>
      <c r="D1068" s="89" t="s">
        <v>275</v>
      </c>
      <c r="E1068" s="89" t="e">
        <f>D1027</f>
        <v>#REF!</v>
      </c>
      <c r="F1068" s="89"/>
      <c r="G1068" s="90">
        <v>0</v>
      </c>
      <c r="H1068" s="89"/>
      <c r="I1068" s="122">
        <v>0</v>
      </c>
      <c r="J1068" s="122">
        <v>0</v>
      </c>
      <c r="K1068" s="122">
        <v>0</v>
      </c>
      <c r="L1068" s="122">
        <v>0</v>
      </c>
      <c r="M1068" s="122">
        <v>0</v>
      </c>
      <c r="N1068" s="122">
        <v>0</v>
      </c>
      <c r="O1068" s="122">
        <v>0</v>
      </c>
      <c r="P1068" s="122">
        <v>0</v>
      </c>
      <c r="Q1068" s="122">
        <v>0</v>
      </c>
      <c r="R1068" s="122">
        <v>0</v>
      </c>
      <c r="S1068" s="122">
        <v>0</v>
      </c>
      <c r="T1068" s="122">
        <v>0</v>
      </c>
      <c r="U1068" s="89"/>
      <c r="V1068" s="124">
        <f t="shared" si="3570"/>
        <v>0</v>
      </c>
      <c r="W1068" s="90" t="e">
        <f>V1068/V1029</f>
        <v>#REF!</v>
      </c>
      <c r="X1068" s="60"/>
      <c r="Y1068" s="122">
        <v>0</v>
      </c>
      <c r="Z1068" s="122">
        <v>0</v>
      </c>
      <c r="AA1068" s="122">
        <v>0</v>
      </c>
      <c r="AB1068" s="122">
        <v>0</v>
      </c>
      <c r="AC1068" s="122">
        <v>0</v>
      </c>
      <c r="AD1068" s="122">
        <v>0</v>
      </c>
      <c r="AE1068" s="122" t="e">
        <f t="shared" ref="AE1068:AJ1068" si="3647">((AE1029*$G1068*--(AND($BF1068=0,$BG1068=0))+$BF1068+AE1029*$BG1068)*--(AE$3&gt;=$BH1068))*(1+$BJ1068*--(AE$3&gt;=$BK1068))*--(IFERROR(MOD(MONTH(AE$3),$BI1068),0)=0)</f>
        <v>#REF!</v>
      </c>
      <c r="AF1068" s="122" t="e">
        <f t="shared" si="3647"/>
        <v>#REF!</v>
      </c>
      <c r="AG1068" s="122" t="e">
        <f t="shared" si="3647"/>
        <v>#REF!</v>
      </c>
      <c r="AH1068" s="122" t="e">
        <f t="shared" si="3647"/>
        <v>#REF!</v>
      </c>
      <c r="AI1068" s="122" t="e">
        <f t="shared" si="3647"/>
        <v>#REF!</v>
      </c>
      <c r="AJ1068" s="122" t="e">
        <f t="shared" si="3647"/>
        <v>#REF!</v>
      </c>
      <c r="AK1068" s="89"/>
      <c r="AL1068" s="124" t="e">
        <f t="shared" si="3572"/>
        <v>#REF!</v>
      </c>
      <c r="AM1068" s="90" t="e">
        <f>AL1068/AL1029</f>
        <v>#REF!</v>
      </c>
      <c r="AN1068" s="60" t="e">
        <f>D1027&amp;D1068</f>
        <v>#REF!</v>
      </c>
      <c r="AO1068" s="122" t="e">
        <f t="shared" ref="AO1068:AZ1068" si="3648">((AO1029*$G1068*--(AND($BF1068=0,$BG1068=0))+$BF1068+AO1029*$BG1068)*--(AO$3&gt;=$BH1068))*(1+$BJ1068*--(AO$3&gt;=$BK1068))*--(IFERROR(MOD(MONTH(AO$3),$BI1068),0)=0)</f>
        <v>#REF!</v>
      </c>
      <c r="AP1068" s="122" t="e">
        <f t="shared" si="3648"/>
        <v>#REF!</v>
      </c>
      <c r="AQ1068" s="122" t="e">
        <f t="shared" si="3648"/>
        <v>#REF!</v>
      </c>
      <c r="AR1068" s="122" t="e">
        <f t="shared" si="3648"/>
        <v>#REF!</v>
      </c>
      <c r="AS1068" s="122" t="e">
        <f t="shared" si="3648"/>
        <v>#REF!</v>
      </c>
      <c r="AT1068" s="122" t="e">
        <f t="shared" si="3648"/>
        <v>#REF!</v>
      </c>
      <c r="AU1068" s="122" t="e">
        <f t="shared" si="3648"/>
        <v>#REF!</v>
      </c>
      <c r="AV1068" s="122" t="e">
        <f t="shared" si="3648"/>
        <v>#REF!</v>
      </c>
      <c r="AW1068" s="122" t="e">
        <f t="shared" si="3648"/>
        <v>#REF!</v>
      </c>
      <c r="AX1068" s="122" t="e">
        <f t="shared" si="3648"/>
        <v>#REF!</v>
      </c>
      <c r="AY1068" s="122" t="e">
        <f t="shared" si="3648"/>
        <v>#REF!</v>
      </c>
      <c r="AZ1068" s="122" t="e">
        <f t="shared" si="3648"/>
        <v>#REF!</v>
      </c>
      <c r="BA1068" s="89"/>
      <c r="BB1068" s="124" t="e">
        <f t="shared" si="3574"/>
        <v>#REF!</v>
      </c>
      <c r="BC1068" s="90" t="e">
        <f>BB1068/BB1029</f>
        <v>#REF!</v>
      </c>
      <c r="BD1068" s="60"/>
      <c r="BE1068" s="122">
        <f t="shared" si="3628"/>
        <v>0</v>
      </c>
      <c r="BF1068" s="125">
        <f t="shared" si="3628"/>
        <v>0</v>
      </c>
      <c r="BG1068" s="131">
        <f t="shared" si="3628"/>
        <v>-0.05</v>
      </c>
      <c r="BH1068" s="127" t="e">
        <f>BH1029</f>
        <v>#REF!</v>
      </c>
      <c r="BI1068" s="128">
        <f t="shared" si="3629"/>
        <v>0</v>
      </c>
      <c r="BJ1068" s="126">
        <f t="shared" si="3629"/>
        <v>0</v>
      </c>
      <c r="BK1068" s="127">
        <f t="shared" si="3629"/>
        <v>0</v>
      </c>
      <c r="BL1068" s="60"/>
      <c r="BM1068" s="122" t="e">
        <f t="shared" ref="BM1068:BX1068" si="3649">((BM1029*$G1068*--(AND($BF1068=0,$BG1068=0))+$BF1068+BM1029*$BG1068)*--(BM$3&gt;=$BH1068))*(1+$BJ1068*--(BM$3&gt;=$BK1068))*--(IFERROR(MOD(MONTH(BM$3),$BI1068),0)=0)</f>
        <v>#REF!</v>
      </c>
      <c r="BN1068" s="122" t="e">
        <f t="shared" si="3649"/>
        <v>#REF!</v>
      </c>
      <c r="BO1068" s="122" t="e">
        <f t="shared" si="3649"/>
        <v>#REF!</v>
      </c>
      <c r="BP1068" s="122" t="e">
        <f t="shared" si="3649"/>
        <v>#REF!</v>
      </c>
      <c r="BQ1068" s="122" t="e">
        <f t="shared" si="3649"/>
        <v>#REF!</v>
      </c>
      <c r="BR1068" s="122" t="e">
        <f t="shared" si="3649"/>
        <v>#REF!</v>
      </c>
      <c r="BS1068" s="122" t="e">
        <f t="shared" si="3649"/>
        <v>#REF!</v>
      </c>
      <c r="BT1068" s="122" t="e">
        <f t="shared" si="3649"/>
        <v>#REF!</v>
      </c>
      <c r="BU1068" s="122" t="e">
        <f t="shared" si="3649"/>
        <v>#REF!</v>
      </c>
      <c r="BV1068" s="122" t="e">
        <f t="shared" si="3649"/>
        <v>#REF!</v>
      </c>
      <c r="BW1068" s="122" t="e">
        <f t="shared" si="3649"/>
        <v>#REF!</v>
      </c>
      <c r="BX1068" s="122" t="e">
        <f t="shared" si="3649"/>
        <v>#REF!</v>
      </c>
      <c r="BY1068" s="89"/>
      <c r="BZ1068" s="124" t="e">
        <f t="shared" si="3576"/>
        <v>#REF!</v>
      </c>
      <c r="CA1068" s="90" t="e">
        <f>BZ1068/BZ1029</f>
        <v>#REF!</v>
      </c>
      <c r="CB1068" s="60"/>
      <c r="CC1068" s="122" t="e">
        <f t="shared" ref="CC1068:CN1068" si="3650">((CC1029*$G1068*--(AND($BF1068=0,$BG1068=0))+$BF1068+CC1029*$BG1068)*--(CC$3&gt;=$BH1068))*(1+$BJ1068*--(CC$3&gt;=$BK1068))*--(IFERROR(MOD(MONTH(CC$3),$BI1068),0)=0)</f>
        <v>#REF!</v>
      </c>
      <c r="CD1068" s="122" t="e">
        <f t="shared" si="3650"/>
        <v>#REF!</v>
      </c>
      <c r="CE1068" s="122" t="e">
        <f t="shared" si="3650"/>
        <v>#REF!</v>
      </c>
      <c r="CF1068" s="122" t="e">
        <f t="shared" si="3650"/>
        <v>#REF!</v>
      </c>
      <c r="CG1068" s="122" t="e">
        <f t="shared" si="3650"/>
        <v>#REF!</v>
      </c>
      <c r="CH1068" s="122" t="e">
        <f t="shared" si="3650"/>
        <v>#REF!</v>
      </c>
      <c r="CI1068" s="122" t="e">
        <f t="shared" si="3650"/>
        <v>#REF!</v>
      </c>
      <c r="CJ1068" s="122" t="e">
        <f t="shared" si="3650"/>
        <v>#REF!</v>
      </c>
      <c r="CK1068" s="122" t="e">
        <f t="shared" si="3650"/>
        <v>#REF!</v>
      </c>
      <c r="CL1068" s="122" t="e">
        <f t="shared" si="3650"/>
        <v>#REF!</v>
      </c>
      <c r="CM1068" s="122" t="e">
        <f t="shared" si="3650"/>
        <v>#REF!</v>
      </c>
      <c r="CN1068" s="122" t="e">
        <f t="shared" si="3650"/>
        <v>#REF!</v>
      </c>
      <c r="CO1068" s="89"/>
      <c r="CP1068" s="124" t="e">
        <f t="shared" si="3578"/>
        <v>#REF!</v>
      </c>
      <c r="CQ1068" s="90" t="e">
        <f>CP1068/CP1029</f>
        <v>#REF!</v>
      </c>
    </row>
    <row r="1069" spans="1:95" ht="10.5" customHeight="1" outlineLevel="1" x14ac:dyDescent="0.25">
      <c r="A1069" s="70" t="str">
        <f t="shared" si="3617"/>
        <v>DespesaOutras despesas de pessoal</v>
      </c>
      <c r="B1069" s="114" t="s">
        <v>53</v>
      </c>
      <c r="C1069" s="78" t="s">
        <v>276</v>
      </c>
      <c r="D1069" s="89" t="s">
        <v>116</v>
      </c>
      <c r="E1069" s="89" t="e">
        <f>D1027</f>
        <v>#REF!</v>
      </c>
      <c r="F1069" s="89"/>
      <c r="G1069" s="90">
        <v>-7.0425783454351586E-3</v>
      </c>
      <c r="H1069" s="89"/>
      <c r="I1069" s="122">
        <v>0</v>
      </c>
      <c r="J1069" s="122">
        <v>0</v>
      </c>
      <c r="K1069" s="122">
        <v>0</v>
      </c>
      <c r="L1069" s="122">
        <v>0</v>
      </c>
      <c r="M1069" s="122">
        <v>0</v>
      </c>
      <c r="N1069" s="122">
        <v>0</v>
      </c>
      <c r="O1069" s="122">
        <v>0</v>
      </c>
      <c r="P1069" s="122">
        <v>0</v>
      </c>
      <c r="Q1069" s="122">
        <v>0</v>
      </c>
      <c r="R1069" s="122">
        <v>0</v>
      </c>
      <c r="S1069" s="122">
        <v>0</v>
      </c>
      <c r="T1069" s="122">
        <v>0</v>
      </c>
      <c r="U1069" s="89"/>
      <c r="V1069" s="124">
        <f t="shared" si="3570"/>
        <v>0</v>
      </c>
      <c r="W1069" s="90" t="e">
        <f>V1069/V1029</f>
        <v>#REF!</v>
      </c>
      <c r="X1069" s="60"/>
      <c r="Y1069" s="122">
        <v>0</v>
      </c>
      <c r="Z1069" s="122">
        <v>0</v>
      </c>
      <c r="AA1069" s="122">
        <v>0</v>
      </c>
      <c r="AB1069" s="122">
        <v>0</v>
      </c>
      <c r="AC1069" s="122">
        <v>0</v>
      </c>
      <c r="AD1069" s="122">
        <v>0</v>
      </c>
      <c r="AE1069" s="122" t="e">
        <f t="shared" ref="AE1069:AJ1069" si="3651">((AE1029*$G1069*--(AND($BF1069=0,$BG1069=0))+$BF1069+AE1029*$BG1069)*--(AE$3&gt;=$BH1069))*(1+$BJ1069*--(AE$3&gt;=$BK1069))*--(IFERROR(MOD(MONTH(AE$3),$BI1069),0)=0)</f>
        <v>#REF!</v>
      </c>
      <c r="AF1069" s="122" t="e">
        <f t="shared" si="3651"/>
        <v>#REF!</v>
      </c>
      <c r="AG1069" s="122" t="e">
        <f t="shared" si="3651"/>
        <v>#REF!</v>
      </c>
      <c r="AH1069" s="122" t="e">
        <f t="shared" si="3651"/>
        <v>#REF!</v>
      </c>
      <c r="AI1069" s="122" t="e">
        <f t="shared" si="3651"/>
        <v>#REF!</v>
      </c>
      <c r="AJ1069" s="122" t="e">
        <f t="shared" si="3651"/>
        <v>#REF!</v>
      </c>
      <c r="AK1069" s="89"/>
      <c r="AL1069" s="124" t="e">
        <f t="shared" si="3572"/>
        <v>#REF!</v>
      </c>
      <c r="AM1069" s="90" t="e">
        <f>AL1069/AL1029</f>
        <v>#REF!</v>
      </c>
      <c r="AN1069" s="60" t="e">
        <f>D1027&amp;D1069</f>
        <v>#REF!</v>
      </c>
      <c r="AO1069" s="122" t="e">
        <f t="shared" ref="AO1069:AZ1069" si="3652">((AO1029*$G1069*--(AND($BF1069=0,$BG1069=0))+$BF1069+AO1029*$BG1069)*--(AO$3&gt;=$BH1069))*(1+$BJ1069*--(AO$3&gt;=$BK1069))*--(IFERROR(MOD(MONTH(AO$3),$BI1069),0)=0)</f>
        <v>#REF!</v>
      </c>
      <c r="AP1069" s="122" t="e">
        <f t="shared" si="3652"/>
        <v>#REF!</v>
      </c>
      <c r="AQ1069" s="122" t="e">
        <f t="shared" si="3652"/>
        <v>#REF!</v>
      </c>
      <c r="AR1069" s="122" t="e">
        <f t="shared" si="3652"/>
        <v>#REF!</v>
      </c>
      <c r="AS1069" s="122" t="e">
        <f t="shared" si="3652"/>
        <v>#REF!</v>
      </c>
      <c r="AT1069" s="122" t="e">
        <f t="shared" si="3652"/>
        <v>#REF!</v>
      </c>
      <c r="AU1069" s="122" t="e">
        <f t="shared" si="3652"/>
        <v>#REF!</v>
      </c>
      <c r="AV1069" s="122" t="e">
        <f t="shared" si="3652"/>
        <v>#REF!</v>
      </c>
      <c r="AW1069" s="122" t="e">
        <f t="shared" si="3652"/>
        <v>#REF!</v>
      </c>
      <c r="AX1069" s="122" t="e">
        <f t="shared" si="3652"/>
        <v>#REF!</v>
      </c>
      <c r="AY1069" s="122" t="e">
        <f t="shared" si="3652"/>
        <v>#REF!</v>
      </c>
      <c r="AZ1069" s="122" t="e">
        <f t="shared" si="3652"/>
        <v>#REF!</v>
      </c>
      <c r="BA1069" s="89"/>
      <c r="BB1069" s="124" t="e">
        <f t="shared" si="3574"/>
        <v>#REF!</v>
      </c>
      <c r="BC1069" s="90" t="e">
        <f>BB1069/BB1029</f>
        <v>#REF!</v>
      </c>
      <c r="BD1069" s="60"/>
      <c r="BE1069" s="122">
        <f t="shared" si="3628"/>
        <v>0</v>
      </c>
      <c r="BF1069" s="125">
        <f t="shared" si="3628"/>
        <v>0</v>
      </c>
      <c r="BG1069" s="126">
        <f t="shared" si="3628"/>
        <v>0</v>
      </c>
      <c r="BH1069" s="127" t="e">
        <f>BH1029</f>
        <v>#REF!</v>
      </c>
      <c r="BI1069" s="128">
        <f t="shared" si="3629"/>
        <v>0</v>
      </c>
      <c r="BJ1069" s="126">
        <f t="shared" si="3629"/>
        <v>0</v>
      </c>
      <c r="BK1069" s="127">
        <f t="shared" si="3629"/>
        <v>0</v>
      </c>
      <c r="BL1069" s="60"/>
      <c r="BM1069" s="122" t="e">
        <f t="shared" ref="BM1069:BX1069" si="3653">((BM1029*$G1069*--(AND($BF1069=0,$BG1069=0))+$BF1069+BM1029*$BG1069)*--(BM$3&gt;=$BH1069))*(1+$BJ1069*--(BM$3&gt;=$BK1069))*--(IFERROR(MOD(MONTH(BM$3),$BI1069),0)=0)</f>
        <v>#REF!</v>
      </c>
      <c r="BN1069" s="122" t="e">
        <f t="shared" si="3653"/>
        <v>#REF!</v>
      </c>
      <c r="BO1069" s="122" t="e">
        <f t="shared" si="3653"/>
        <v>#REF!</v>
      </c>
      <c r="BP1069" s="122" t="e">
        <f t="shared" si="3653"/>
        <v>#REF!</v>
      </c>
      <c r="BQ1069" s="122" t="e">
        <f t="shared" si="3653"/>
        <v>#REF!</v>
      </c>
      <c r="BR1069" s="122" t="e">
        <f t="shared" si="3653"/>
        <v>#REF!</v>
      </c>
      <c r="BS1069" s="122" t="e">
        <f t="shared" si="3653"/>
        <v>#REF!</v>
      </c>
      <c r="BT1069" s="122" t="e">
        <f t="shared" si="3653"/>
        <v>#REF!</v>
      </c>
      <c r="BU1069" s="122" t="e">
        <f t="shared" si="3653"/>
        <v>#REF!</v>
      </c>
      <c r="BV1069" s="122" t="e">
        <f t="shared" si="3653"/>
        <v>#REF!</v>
      </c>
      <c r="BW1069" s="122" t="e">
        <f t="shared" si="3653"/>
        <v>#REF!</v>
      </c>
      <c r="BX1069" s="122" t="e">
        <f t="shared" si="3653"/>
        <v>#REF!</v>
      </c>
      <c r="BY1069" s="89"/>
      <c r="BZ1069" s="124" t="e">
        <f t="shared" si="3576"/>
        <v>#REF!</v>
      </c>
      <c r="CA1069" s="90" t="e">
        <f>BZ1069/BZ1029</f>
        <v>#REF!</v>
      </c>
      <c r="CB1069" s="60"/>
      <c r="CC1069" s="122" t="e">
        <f t="shared" ref="CC1069:CN1069" si="3654">((CC1029*$G1069*--(AND($BF1069=0,$BG1069=0))+$BF1069+CC1029*$BG1069)*--(CC$3&gt;=$BH1069))*(1+$BJ1069*--(CC$3&gt;=$BK1069))*--(IFERROR(MOD(MONTH(CC$3),$BI1069),0)=0)</f>
        <v>#REF!</v>
      </c>
      <c r="CD1069" s="122" t="e">
        <f t="shared" si="3654"/>
        <v>#REF!</v>
      </c>
      <c r="CE1069" s="122" t="e">
        <f t="shared" si="3654"/>
        <v>#REF!</v>
      </c>
      <c r="CF1069" s="122" t="e">
        <f t="shared" si="3654"/>
        <v>#REF!</v>
      </c>
      <c r="CG1069" s="122" t="e">
        <f t="shared" si="3654"/>
        <v>#REF!</v>
      </c>
      <c r="CH1069" s="122" t="e">
        <f t="shared" si="3654"/>
        <v>#REF!</v>
      </c>
      <c r="CI1069" s="122" t="e">
        <f t="shared" si="3654"/>
        <v>#REF!</v>
      </c>
      <c r="CJ1069" s="122" t="e">
        <f t="shared" si="3654"/>
        <v>#REF!</v>
      </c>
      <c r="CK1069" s="122" t="e">
        <f t="shared" si="3654"/>
        <v>#REF!</v>
      </c>
      <c r="CL1069" s="122" t="e">
        <f t="shared" si="3654"/>
        <v>#REF!</v>
      </c>
      <c r="CM1069" s="122" t="e">
        <f t="shared" si="3654"/>
        <v>#REF!</v>
      </c>
      <c r="CN1069" s="122" t="e">
        <f t="shared" si="3654"/>
        <v>#REF!</v>
      </c>
      <c r="CO1069" s="89"/>
      <c r="CP1069" s="124" t="e">
        <f t="shared" si="3578"/>
        <v>#REF!</v>
      </c>
      <c r="CQ1069" s="90" t="e">
        <f>CP1069/CP1029</f>
        <v>#REF!</v>
      </c>
    </row>
    <row r="1070" spans="1:95" ht="10.5" customHeight="1" x14ac:dyDescent="0.25">
      <c r="A1070" s="70" t="str">
        <f t="shared" si="3617"/>
        <v>DespesaPrestadores de Serviço</v>
      </c>
      <c r="B1070" s="114" t="s">
        <v>53</v>
      </c>
      <c r="C1070" s="70" t="s">
        <v>277</v>
      </c>
      <c r="D1070" s="60" t="s">
        <v>117</v>
      </c>
      <c r="E1070" s="60" t="e">
        <f>D1027</f>
        <v>#REF!</v>
      </c>
      <c r="F1070" s="60"/>
      <c r="G1070" s="62">
        <v>0</v>
      </c>
      <c r="H1070" s="60"/>
      <c r="I1070" s="67">
        <v>0</v>
      </c>
      <c r="J1070" s="67">
        <v>0</v>
      </c>
      <c r="K1070" s="67">
        <v>0</v>
      </c>
      <c r="L1070" s="67">
        <v>0</v>
      </c>
      <c r="M1070" s="67">
        <v>0</v>
      </c>
      <c r="N1070" s="67">
        <v>0</v>
      </c>
      <c r="O1070" s="67">
        <v>0</v>
      </c>
      <c r="P1070" s="67">
        <v>0</v>
      </c>
      <c r="Q1070" s="67">
        <v>0</v>
      </c>
      <c r="R1070" s="67">
        <v>0</v>
      </c>
      <c r="S1070" s="67">
        <v>0</v>
      </c>
      <c r="T1070" s="67">
        <v>0</v>
      </c>
      <c r="U1070" s="60"/>
      <c r="V1070" s="87">
        <f t="shared" si="3570"/>
        <v>0</v>
      </c>
      <c r="W1070" s="62" t="e">
        <f>V1070/V1029</f>
        <v>#REF!</v>
      </c>
      <c r="X1070" s="60"/>
      <c r="Y1070" s="67">
        <v>0</v>
      </c>
      <c r="Z1070" s="67">
        <v>0</v>
      </c>
      <c r="AA1070" s="67">
        <v>0</v>
      </c>
      <c r="AB1070" s="67">
        <v>0</v>
      </c>
      <c r="AC1070" s="67">
        <v>0</v>
      </c>
      <c r="AD1070" s="67">
        <v>0</v>
      </c>
      <c r="AE1070" s="67" t="e">
        <f t="shared" ref="AE1070:AJ1070" si="3655">((AE1029*$G1070*--(AND($BF1070=0,$BG1070=0))+$BF1070+AE1029*$BG1070)*--(AE$3&gt;=$BH1070))*(1+$BJ1070*--(AE$3&gt;=$BK1070))*--(IFERROR(MOD(MONTH(AE$3),$BI1070),0)=0)</f>
        <v>#REF!</v>
      </c>
      <c r="AF1070" s="67" t="e">
        <f t="shared" si="3655"/>
        <v>#REF!</v>
      </c>
      <c r="AG1070" s="67" t="e">
        <f t="shared" si="3655"/>
        <v>#REF!</v>
      </c>
      <c r="AH1070" s="67" t="e">
        <f t="shared" si="3655"/>
        <v>#REF!</v>
      </c>
      <c r="AI1070" s="67" t="e">
        <f t="shared" si="3655"/>
        <v>#REF!</v>
      </c>
      <c r="AJ1070" s="67" t="e">
        <f t="shared" si="3655"/>
        <v>#REF!</v>
      </c>
      <c r="AK1070" s="60"/>
      <c r="AL1070" s="87" t="e">
        <f t="shared" si="3572"/>
        <v>#REF!</v>
      </c>
      <c r="AM1070" s="62" t="e">
        <f>AL1070/AL1029</f>
        <v>#REF!</v>
      </c>
      <c r="AN1070" s="60" t="e">
        <f>D1027&amp;D1070</f>
        <v>#REF!</v>
      </c>
      <c r="AO1070" s="67" t="e">
        <f t="shared" ref="AO1070:AZ1070" si="3656">((AO1029*$G1070*--(AND($BF1070=0,$BG1070=0))+$BF1070+AO1029*$BG1070)*--(AO$3&gt;=$BH1070))*(1+$BJ1070*--(AO$3&gt;=$BK1070))*--(IFERROR(MOD(MONTH(AO$3),$BI1070),0)=0)</f>
        <v>#REF!</v>
      </c>
      <c r="AP1070" s="67" t="e">
        <f t="shared" si="3656"/>
        <v>#REF!</v>
      </c>
      <c r="AQ1070" s="67" t="e">
        <f t="shared" si="3656"/>
        <v>#REF!</v>
      </c>
      <c r="AR1070" s="67" t="e">
        <f t="shared" si="3656"/>
        <v>#REF!</v>
      </c>
      <c r="AS1070" s="67" t="e">
        <f t="shared" si="3656"/>
        <v>#REF!</v>
      </c>
      <c r="AT1070" s="67" t="e">
        <f t="shared" si="3656"/>
        <v>#REF!</v>
      </c>
      <c r="AU1070" s="67" t="e">
        <f t="shared" si="3656"/>
        <v>#REF!</v>
      </c>
      <c r="AV1070" s="67" t="e">
        <f t="shared" si="3656"/>
        <v>#REF!</v>
      </c>
      <c r="AW1070" s="67" t="e">
        <f t="shared" si="3656"/>
        <v>#REF!</v>
      </c>
      <c r="AX1070" s="67" t="e">
        <f t="shared" si="3656"/>
        <v>#REF!</v>
      </c>
      <c r="AY1070" s="67" t="e">
        <f t="shared" si="3656"/>
        <v>#REF!</v>
      </c>
      <c r="AZ1070" s="67" t="e">
        <f t="shared" si="3656"/>
        <v>#REF!</v>
      </c>
      <c r="BA1070" s="60"/>
      <c r="BB1070" s="87" t="e">
        <f t="shared" si="3574"/>
        <v>#REF!</v>
      </c>
      <c r="BC1070" s="62" t="e">
        <f>BB1070/BB1029</f>
        <v>#REF!</v>
      </c>
      <c r="BD1070" s="60"/>
      <c r="BE1070" s="67">
        <f t="shared" si="3628"/>
        <v>0</v>
      </c>
      <c r="BF1070" s="119">
        <f t="shared" si="3628"/>
        <v>0</v>
      </c>
      <c r="BG1070" s="120">
        <f t="shared" si="3628"/>
        <v>0</v>
      </c>
      <c r="BH1070" s="121" t="e">
        <f>BH1029</f>
        <v>#REF!</v>
      </c>
      <c r="BI1070" s="69">
        <f t="shared" si="3629"/>
        <v>0</v>
      </c>
      <c r="BJ1070" s="120">
        <f t="shared" si="3629"/>
        <v>0</v>
      </c>
      <c r="BK1070" s="121">
        <f t="shared" si="3629"/>
        <v>0</v>
      </c>
      <c r="BL1070" s="60"/>
      <c r="BM1070" s="67" t="e">
        <f t="shared" ref="BM1070:BX1070" si="3657">((BM1029*$G1070*--(AND($BF1070=0,$BG1070=0))+$BF1070+BM1029*$BG1070)*--(BM$3&gt;=$BH1070))*(1+$BJ1070*--(BM$3&gt;=$BK1070))*--(IFERROR(MOD(MONTH(BM$3),$BI1070),0)=0)</f>
        <v>#REF!</v>
      </c>
      <c r="BN1070" s="67" t="e">
        <f t="shared" si="3657"/>
        <v>#REF!</v>
      </c>
      <c r="BO1070" s="67" t="e">
        <f t="shared" si="3657"/>
        <v>#REF!</v>
      </c>
      <c r="BP1070" s="67" t="e">
        <f t="shared" si="3657"/>
        <v>#REF!</v>
      </c>
      <c r="BQ1070" s="67" t="e">
        <f t="shared" si="3657"/>
        <v>#REF!</v>
      </c>
      <c r="BR1070" s="67" t="e">
        <f t="shared" si="3657"/>
        <v>#REF!</v>
      </c>
      <c r="BS1070" s="67" t="e">
        <f t="shared" si="3657"/>
        <v>#REF!</v>
      </c>
      <c r="BT1070" s="67" t="e">
        <f t="shared" si="3657"/>
        <v>#REF!</v>
      </c>
      <c r="BU1070" s="67" t="e">
        <f t="shared" si="3657"/>
        <v>#REF!</v>
      </c>
      <c r="BV1070" s="67" t="e">
        <f t="shared" si="3657"/>
        <v>#REF!</v>
      </c>
      <c r="BW1070" s="67" t="e">
        <f t="shared" si="3657"/>
        <v>#REF!</v>
      </c>
      <c r="BX1070" s="67" t="e">
        <f t="shared" si="3657"/>
        <v>#REF!</v>
      </c>
      <c r="BY1070" s="60"/>
      <c r="BZ1070" s="87" t="e">
        <f t="shared" si="3576"/>
        <v>#REF!</v>
      </c>
      <c r="CA1070" s="62" t="e">
        <f>BZ1070/BZ1029</f>
        <v>#REF!</v>
      </c>
      <c r="CB1070" s="60"/>
      <c r="CC1070" s="67" t="e">
        <f t="shared" ref="CC1070:CN1070" si="3658">((CC1029*$G1070*--(AND($BF1070=0,$BG1070=0))+$BF1070+CC1029*$BG1070)*--(CC$3&gt;=$BH1070))*(1+$BJ1070*--(CC$3&gt;=$BK1070))*--(IFERROR(MOD(MONTH(CC$3),$BI1070),0)=0)</f>
        <v>#REF!</v>
      </c>
      <c r="CD1070" s="67" t="e">
        <f t="shared" si="3658"/>
        <v>#REF!</v>
      </c>
      <c r="CE1070" s="67" t="e">
        <f t="shared" si="3658"/>
        <v>#REF!</v>
      </c>
      <c r="CF1070" s="67" t="e">
        <f t="shared" si="3658"/>
        <v>#REF!</v>
      </c>
      <c r="CG1070" s="67" t="e">
        <f t="shared" si="3658"/>
        <v>#REF!</v>
      </c>
      <c r="CH1070" s="67" t="e">
        <f t="shared" si="3658"/>
        <v>#REF!</v>
      </c>
      <c r="CI1070" s="67" t="e">
        <f t="shared" si="3658"/>
        <v>#REF!</v>
      </c>
      <c r="CJ1070" s="67" t="e">
        <f t="shared" si="3658"/>
        <v>#REF!</v>
      </c>
      <c r="CK1070" s="67" t="e">
        <f t="shared" si="3658"/>
        <v>#REF!</v>
      </c>
      <c r="CL1070" s="67" t="e">
        <f t="shared" si="3658"/>
        <v>#REF!</v>
      </c>
      <c r="CM1070" s="67" t="e">
        <f t="shared" si="3658"/>
        <v>#REF!</v>
      </c>
      <c r="CN1070" s="67" t="e">
        <f t="shared" si="3658"/>
        <v>#REF!</v>
      </c>
      <c r="CO1070" s="60"/>
      <c r="CP1070" s="87" t="e">
        <f t="shared" si="3578"/>
        <v>#REF!</v>
      </c>
      <c r="CQ1070" s="62" t="e">
        <f>CP1070/CP1029</f>
        <v>#REF!</v>
      </c>
    </row>
    <row r="1071" spans="1:95" ht="10.5" customHeight="1" x14ac:dyDescent="0.25">
      <c r="A1071" s="70" t="str">
        <f t="shared" si="3617"/>
        <v>DespesaSistemas</v>
      </c>
      <c r="B1071" s="114" t="s">
        <v>53</v>
      </c>
      <c r="C1071" s="70"/>
      <c r="D1071" s="60" t="s">
        <v>118</v>
      </c>
      <c r="E1071" s="60" t="e">
        <f>D1027</f>
        <v>#REF!</v>
      </c>
      <c r="F1071" s="60"/>
      <c r="G1071" s="62">
        <v>-1.398027183457151E-2</v>
      </c>
      <c r="H1071" s="60"/>
      <c r="I1071" s="67">
        <v>0</v>
      </c>
      <c r="J1071" s="67">
        <v>0</v>
      </c>
      <c r="K1071" s="67">
        <v>0</v>
      </c>
      <c r="L1071" s="67">
        <v>0</v>
      </c>
      <c r="M1071" s="67">
        <v>0</v>
      </c>
      <c r="N1071" s="67">
        <v>0</v>
      </c>
      <c r="O1071" s="67">
        <v>0</v>
      </c>
      <c r="P1071" s="67">
        <v>0</v>
      </c>
      <c r="Q1071" s="67">
        <v>0</v>
      </c>
      <c r="R1071" s="67">
        <v>0</v>
      </c>
      <c r="S1071" s="67">
        <v>0</v>
      </c>
      <c r="T1071" s="67">
        <v>0</v>
      </c>
      <c r="U1071" s="60"/>
      <c r="V1071" s="87">
        <f t="shared" si="3570"/>
        <v>0</v>
      </c>
      <c r="W1071" s="62" t="e">
        <f>V1071/V1029</f>
        <v>#REF!</v>
      </c>
      <c r="X1071" s="60"/>
      <c r="Y1071" s="67">
        <v>0</v>
      </c>
      <c r="Z1071" s="67">
        <v>0</v>
      </c>
      <c r="AA1071" s="67">
        <v>0</v>
      </c>
      <c r="AB1071" s="67">
        <v>0</v>
      </c>
      <c r="AC1071" s="67">
        <v>0</v>
      </c>
      <c r="AD1071" s="67">
        <v>0</v>
      </c>
      <c r="AE1071" s="67" t="e">
        <f t="shared" ref="AE1071:AJ1071" si="3659">SUM(AE1072:AE1073)</f>
        <v>#REF!</v>
      </c>
      <c r="AF1071" s="67" t="e">
        <f t="shared" si="3659"/>
        <v>#REF!</v>
      </c>
      <c r="AG1071" s="67" t="e">
        <f t="shared" si="3659"/>
        <v>#REF!</v>
      </c>
      <c r="AH1071" s="67" t="e">
        <f t="shared" si="3659"/>
        <v>#REF!</v>
      </c>
      <c r="AI1071" s="67" t="e">
        <f t="shared" si="3659"/>
        <v>#REF!</v>
      </c>
      <c r="AJ1071" s="67" t="e">
        <f t="shared" si="3659"/>
        <v>#REF!</v>
      </c>
      <c r="AK1071" s="60"/>
      <c r="AL1071" s="87" t="e">
        <f t="shared" si="3572"/>
        <v>#REF!</v>
      </c>
      <c r="AM1071" s="62" t="e">
        <f>AL1071/AL1029</f>
        <v>#REF!</v>
      </c>
      <c r="AN1071" s="60" t="e">
        <f>D1027&amp;D1071</f>
        <v>#REF!</v>
      </c>
      <c r="AO1071" s="67" t="e">
        <f t="shared" ref="AO1071:AZ1071" si="3660">SUM(AO1072:AO1073)</f>
        <v>#REF!</v>
      </c>
      <c r="AP1071" s="67" t="e">
        <f t="shared" si="3660"/>
        <v>#REF!</v>
      </c>
      <c r="AQ1071" s="67" t="e">
        <f t="shared" si="3660"/>
        <v>#REF!</v>
      </c>
      <c r="AR1071" s="67" t="e">
        <f t="shared" si="3660"/>
        <v>#REF!</v>
      </c>
      <c r="AS1071" s="67" t="e">
        <f t="shared" si="3660"/>
        <v>#REF!</v>
      </c>
      <c r="AT1071" s="67" t="e">
        <f t="shared" si="3660"/>
        <v>#REF!</v>
      </c>
      <c r="AU1071" s="67" t="e">
        <f t="shared" si="3660"/>
        <v>#REF!</v>
      </c>
      <c r="AV1071" s="67" t="e">
        <f t="shared" si="3660"/>
        <v>#REF!</v>
      </c>
      <c r="AW1071" s="67" t="e">
        <f t="shared" si="3660"/>
        <v>#REF!</v>
      </c>
      <c r="AX1071" s="67" t="e">
        <f t="shared" si="3660"/>
        <v>#REF!</v>
      </c>
      <c r="AY1071" s="67" t="e">
        <f t="shared" si="3660"/>
        <v>#REF!</v>
      </c>
      <c r="AZ1071" s="67" t="e">
        <f t="shared" si="3660"/>
        <v>#REF!</v>
      </c>
      <c r="BA1071" s="60"/>
      <c r="BB1071" s="87" t="e">
        <f t="shared" si="3574"/>
        <v>#REF!</v>
      </c>
      <c r="BC1071" s="62" t="e">
        <f>BB1071/BB1029</f>
        <v>#REF!</v>
      </c>
      <c r="BD1071" s="60"/>
      <c r="BE1071" s="67">
        <f t="shared" si="3628"/>
        <v>0</v>
      </c>
      <c r="BF1071" s="119">
        <f t="shared" si="3628"/>
        <v>0</v>
      </c>
      <c r="BG1071" s="120">
        <f t="shared" si="3628"/>
        <v>0</v>
      </c>
      <c r="BH1071" s="121" t="e">
        <f>BH1029</f>
        <v>#REF!</v>
      </c>
      <c r="BI1071" s="119">
        <f t="shared" si="3629"/>
        <v>0</v>
      </c>
      <c r="BJ1071" s="120">
        <f t="shared" si="3629"/>
        <v>0</v>
      </c>
      <c r="BK1071" s="121">
        <f t="shared" si="3629"/>
        <v>0</v>
      </c>
      <c r="BL1071" s="60"/>
      <c r="BM1071" s="67" t="e">
        <f t="shared" ref="BM1071:BX1071" si="3661">SUM(BM1072:BM1073)</f>
        <v>#REF!</v>
      </c>
      <c r="BN1071" s="67" t="e">
        <f t="shared" si="3661"/>
        <v>#REF!</v>
      </c>
      <c r="BO1071" s="67" t="e">
        <f t="shared" si="3661"/>
        <v>#REF!</v>
      </c>
      <c r="BP1071" s="67" t="e">
        <f t="shared" si="3661"/>
        <v>#REF!</v>
      </c>
      <c r="BQ1071" s="67" t="e">
        <f t="shared" si="3661"/>
        <v>#REF!</v>
      </c>
      <c r="BR1071" s="67" t="e">
        <f t="shared" si="3661"/>
        <v>#REF!</v>
      </c>
      <c r="BS1071" s="67" t="e">
        <f t="shared" si="3661"/>
        <v>#REF!</v>
      </c>
      <c r="BT1071" s="67" t="e">
        <f t="shared" si="3661"/>
        <v>#REF!</v>
      </c>
      <c r="BU1071" s="67" t="e">
        <f t="shared" si="3661"/>
        <v>#REF!</v>
      </c>
      <c r="BV1071" s="67" t="e">
        <f t="shared" si="3661"/>
        <v>#REF!</v>
      </c>
      <c r="BW1071" s="67" t="e">
        <f t="shared" si="3661"/>
        <v>#REF!</v>
      </c>
      <c r="BX1071" s="67" t="e">
        <f t="shared" si="3661"/>
        <v>#REF!</v>
      </c>
      <c r="BY1071" s="60"/>
      <c r="BZ1071" s="87" t="e">
        <f t="shared" si="3576"/>
        <v>#REF!</v>
      </c>
      <c r="CA1071" s="62" t="e">
        <f>BZ1071/BZ1029</f>
        <v>#REF!</v>
      </c>
      <c r="CB1071" s="60"/>
      <c r="CC1071" s="67" t="e">
        <f t="shared" ref="CC1071:CN1071" si="3662">SUM(CC1072:CC1073)</f>
        <v>#REF!</v>
      </c>
      <c r="CD1071" s="67" t="e">
        <f t="shared" si="3662"/>
        <v>#REF!</v>
      </c>
      <c r="CE1071" s="67" t="e">
        <f t="shared" si="3662"/>
        <v>#REF!</v>
      </c>
      <c r="CF1071" s="67" t="e">
        <f t="shared" si="3662"/>
        <v>#REF!</v>
      </c>
      <c r="CG1071" s="67" t="e">
        <f t="shared" si="3662"/>
        <v>#REF!</v>
      </c>
      <c r="CH1071" s="67" t="e">
        <f t="shared" si="3662"/>
        <v>#REF!</v>
      </c>
      <c r="CI1071" s="67" t="e">
        <f t="shared" si="3662"/>
        <v>#REF!</v>
      </c>
      <c r="CJ1071" s="67" t="e">
        <f t="shared" si="3662"/>
        <v>#REF!</v>
      </c>
      <c r="CK1071" s="67" t="e">
        <f t="shared" si="3662"/>
        <v>#REF!</v>
      </c>
      <c r="CL1071" s="67" t="e">
        <f t="shared" si="3662"/>
        <v>#REF!</v>
      </c>
      <c r="CM1071" s="67" t="e">
        <f t="shared" si="3662"/>
        <v>#REF!</v>
      </c>
      <c r="CN1071" s="67" t="e">
        <f t="shared" si="3662"/>
        <v>#REF!</v>
      </c>
      <c r="CO1071" s="60"/>
      <c r="CP1071" s="87" t="e">
        <f t="shared" si="3578"/>
        <v>#REF!</v>
      </c>
      <c r="CQ1071" s="62" t="e">
        <f>CP1071/CP1029</f>
        <v>#REF!</v>
      </c>
    </row>
    <row r="1072" spans="1:95" ht="10.5" customHeight="1" outlineLevel="1" x14ac:dyDescent="0.25">
      <c r="A1072" s="70" t="str">
        <f t="shared" si="3617"/>
        <v>DespesaERP</v>
      </c>
      <c r="B1072" s="114" t="s">
        <v>53</v>
      </c>
      <c r="C1072" s="70" t="s">
        <v>278</v>
      </c>
      <c r="D1072" s="79" t="s">
        <v>119</v>
      </c>
      <c r="E1072" s="79" t="e">
        <f>D1027</f>
        <v>#REF!</v>
      </c>
      <c r="F1072" s="79"/>
      <c r="G1072" s="85">
        <v>-1.398027183457151E-2</v>
      </c>
      <c r="H1072" s="79"/>
      <c r="I1072" s="94">
        <v>0</v>
      </c>
      <c r="J1072" s="94">
        <v>0</v>
      </c>
      <c r="K1072" s="94">
        <v>0</v>
      </c>
      <c r="L1072" s="94">
        <v>0</v>
      </c>
      <c r="M1072" s="94">
        <v>0</v>
      </c>
      <c r="N1072" s="94">
        <v>0</v>
      </c>
      <c r="O1072" s="94">
        <v>0</v>
      </c>
      <c r="P1072" s="94">
        <v>0</v>
      </c>
      <c r="Q1072" s="94">
        <v>0</v>
      </c>
      <c r="R1072" s="94">
        <v>0</v>
      </c>
      <c r="S1072" s="94">
        <v>0</v>
      </c>
      <c r="T1072" s="94">
        <v>0</v>
      </c>
      <c r="U1072" s="79"/>
      <c r="V1072" s="80">
        <f t="shared" si="3570"/>
        <v>0</v>
      </c>
      <c r="W1072" s="85" t="e">
        <f>V1072/V1029</f>
        <v>#REF!</v>
      </c>
      <c r="X1072" s="60"/>
      <c r="Y1072" s="94">
        <v>0</v>
      </c>
      <c r="Z1072" s="94">
        <v>0</v>
      </c>
      <c r="AA1072" s="94">
        <v>0</v>
      </c>
      <c r="AB1072" s="94">
        <v>0</v>
      </c>
      <c r="AC1072" s="94">
        <v>0</v>
      </c>
      <c r="AD1072" s="94">
        <v>0</v>
      </c>
      <c r="AE1072" s="94" t="e">
        <f t="shared" ref="AE1072:AJ1072" si="3663">((AE1029*$G1072*--(AND($BF1072=0,$BG1072=0))+$BF1072+AE1029*$BG1072)*--(AE$3&gt;=$BH1072))*(1+$BJ1072*--(AE$3&gt;=$BK1072))*--(IFERROR(MOD(MONTH(AE$3),$BI1072),0)=0)</f>
        <v>#REF!</v>
      </c>
      <c r="AF1072" s="94" t="e">
        <f t="shared" si="3663"/>
        <v>#REF!</v>
      </c>
      <c r="AG1072" s="94" t="e">
        <f t="shared" si="3663"/>
        <v>#REF!</v>
      </c>
      <c r="AH1072" s="94" t="e">
        <f t="shared" si="3663"/>
        <v>#REF!</v>
      </c>
      <c r="AI1072" s="94" t="e">
        <f t="shared" si="3663"/>
        <v>#REF!</v>
      </c>
      <c r="AJ1072" s="94" t="e">
        <f t="shared" si="3663"/>
        <v>#REF!</v>
      </c>
      <c r="AK1072" s="79"/>
      <c r="AL1072" s="80" t="e">
        <f t="shared" si="3572"/>
        <v>#REF!</v>
      </c>
      <c r="AM1072" s="85" t="e">
        <f>AL1072/AL1029</f>
        <v>#REF!</v>
      </c>
      <c r="AN1072" s="60" t="e">
        <f>D1027&amp;D1072</f>
        <v>#REF!</v>
      </c>
      <c r="AO1072" s="94" t="e">
        <f t="shared" ref="AO1072:AZ1072" si="3664">((AO1029*$G1072*--(AND($BF1072=0,$BG1072=0))+$BF1072+AO1029*$BG1072)*--(AO$3&gt;=$BH1072))*(1+$BJ1072*--(AO$3&gt;=$BK1072))*--(IFERROR(MOD(MONTH(AO$3),$BI1072),0)=0)</f>
        <v>#REF!</v>
      </c>
      <c r="AP1072" s="94" t="e">
        <f t="shared" si="3664"/>
        <v>#REF!</v>
      </c>
      <c r="AQ1072" s="94" t="e">
        <f t="shared" si="3664"/>
        <v>#REF!</v>
      </c>
      <c r="AR1072" s="94" t="e">
        <f t="shared" si="3664"/>
        <v>#REF!</v>
      </c>
      <c r="AS1072" s="94" t="e">
        <f t="shared" si="3664"/>
        <v>#REF!</v>
      </c>
      <c r="AT1072" s="94" t="e">
        <f t="shared" si="3664"/>
        <v>#REF!</v>
      </c>
      <c r="AU1072" s="94" t="e">
        <f t="shared" si="3664"/>
        <v>#REF!</v>
      </c>
      <c r="AV1072" s="94" t="e">
        <f t="shared" si="3664"/>
        <v>#REF!</v>
      </c>
      <c r="AW1072" s="94" t="e">
        <f t="shared" si="3664"/>
        <v>#REF!</v>
      </c>
      <c r="AX1072" s="94" t="e">
        <f t="shared" si="3664"/>
        <v>#REF!</v>
      </c>
      <c r="AY1072" s="94" t="e">
        <f t="shared" si="3664"/>
        <v>#REF!</v>
      </c>
      <c r="AZ1072" s="94" t="e">
        <f t="shared" si="3664"/>
        <v>#REF!</v>
      </c>
      <c r="BA1072" s="79"/>
      <c r="BB1072" s="80" t="e">
        <f t="shared" si="3574"/>
        <v>#REF!</v>
      </c>
      <c r="BC1072" s="85" t="e">
        <f>BB1072/BB1029</f>
        <v>#REF!</v>
      </c>
      <c r="BD1072" s="60"/>
      <c r="BE1072" s="94" t="str">
        <f t="shared" si="3628"/>
        <v>Omie</v>
      </c>
      <c r="BF1072" s="115">
        <f t="shared" si="3628"/>
        <v>-669</v>
      </c>
      <c r="BG1072" s="112">
        <f t="shared" si="3628"/>
        <v>0</v>
      </c>
      <c r="BH1072" s="111" t="e">
        <f>BH1029</f>
        <v>#REF!</v>
      </c>
      <c r="BI1072" s="115">
        <f t="shared" si="3629"/>
        <v>0</v>
      </c>
      <c r="BJ1072" s="112">
        <f t="shared" si="3629"/>
        <v>0</v>
      </c>
      <c r="BK1072" s="111">
        <f t="shared" si="3629"/>
        <v>0</v>
      </c>
      <c r="BL1072" s="60"/>
      <c r="BM1072" s="94" t="e">
        <f t="shared" ref="BM1072:BX1072" si="3665">((BM1029*$G1072*--(AND($BF1072=0,$BG1072=0))+$BF1072+BM1029*$BG1072)*--(BM$3&gt;=$BH1072))*(1+$BJ1072*--(BM$3&gt;=$BK1072))*--(IFERROR(MOD(MONTH(BM$3),$BI1072),0)=0)</f>
        <v>#REF!</v>
      </c>
      <c r="BN1072" s="94" t="e">
        <f t="shared" si="3665"/>
        <v>#REF!</v>
      </c>
      <c r="BO1072" s="94" t="e">
        <f t="shared" si="3665"/>
        <v>#REF!</v>
      </c>
      <c r="BP1072" s="94" t="e">
        <f t="shared" si="3665"/>
        <v>#REF!</v>
      </c>
      <c r="BQ1072" s="94" t="e">
        <f t="shared" si="3665"/>
        <v>#REF!</v>
      </c>
      <c r="BR1072" s="94" t="e">
        <f t="shared" si="3665"/>
        <v>#REF!</v>
      </c>
      <c r="BS1072" s="94" t="e">
        <f t="shared" si="3665"/>
        <v>#REF!</v>
      </c>
      <c r="BT1072" s="94" t="e">
        <f t="shared" si="3665"/>
        <v>#REF!</v>
      </c>
      <c r="BU1072" s="94" t="e">
        <f t="shared" si="3665"/>
        <v>#REF!</v>
      </c>
      <c r="BV1072" s="94" t="e">
        <f t="shared" si="3665"/>
        <v>#REF!</v>
      </c>
      <c r="BW1072" s="94" t="e">
        <f t="shared" si="3665"/>
        <v>#REF!</v>
      </c>
      <c r="BX1072" s="94" t="e">
        <f t="shared" si="3665"/>
        <v>#REF!</v>
      </c>
      <c r="BY1072" s="79"/>
      <c r="BZ1072" s="80" t="e">
        <f t="shared" si="3576"/>
        <v>#REF!</v>
      </c>
      <c r="CA1072" s="85" t="e">
        <f>BZ1072/BZ1029</f>
        <v>#REF!</v>
      </c>
      <c r="CB1072" s="60"/>
      <c r="CC1072" s="94" t="e">
        <f t="shared" ref="CC1072:CN1072" si="3666">((CC1029*$G1072*--(AND($BF1072=0,$BG1072=0))+$BF1072+CC1029*$BG1072)*--(CC$3&gt;=$BH1072))*(1+$BJ1072*--(CC$3&gt;=$BK1072))*--(IFERROR(MOD(MONTH(CC$3),$BI1072),0)=0)</f>
        <v>#REF!</v>
      </c>
      <c r="CD1072" s="94" t="e">
        <f t="shared" si="3666"/>
        <v>#REF!</v>
      </c>
      <c r="CE1072" s="94" t="e">
        <f t="shared" si="3666"/>
        <v>#REF!</v>
      </c>
      <c r="CF1072" s="94" t="e">
        <f t="shared" si="3666"/>
        <v>#REF!</v>
      </c>
      <c r="CG1072" s="94" t="e">
        <f t="shared" si="3666"/>
        <v>#REF!</v>
      </c>
      <c r="CH1072" s="94" t="e">
        <f t="shared" si="3666"/>
        <v>#REF!</v>
      </c>
      <c r="CI1072" s="94" t="e">
        <f t="shared" si="3666"/>
        <v>#REF!</v>
      </c>
      <c r="CJ1072" s="94" t="e">
        <f t="shared" si="3666"/>
        <v>#REF!</v>
      </c>
      <c r="CK1072" s="94" t="e">
        <f t="shared" si="3666"/>
        <v>#REF!</v>
      </c>
      <c r="CL1072" s="94" t="e">
        <f t="shared" si="3666"/>
        <v>#REF!</v>
      </c>
      <c r="CM1072" s="94" t="e">
        <f t="shared" si="3666"/>
        <v>#REF!</v>
      </c>
      <c r="CN1072" s="94" t="e">
        <f t="shared" si="3666"/>
        <v>#REF!</v>
      </c>
      <c r="CO1072" s="79"/>
      <c r="CP1072" s="80" t="e">
        <f t="shared" si="3578"/>
        <v>#REF!</v>
      </c>
      <c r="CQ1072" s="85" t="e">
        <f>CP1072/CP1029</f>
        <v>#REF!</v>
      </c>
    </row>
    <row r="1073" spans="1:95" ht="10.5" customHeight="1" outlineLevel="1" x14ac:dyDescent="0.25">
      <c r="A1073" s="70" t="str">
        <f t="shared" si="3617"/>
        <v>DespesaConciliação contas a receber</v>
      </c>
      <c r="B1073" s="114" t="s">
        <v>53</v>
      </c>
      <c r="C1073" s="70"/>
      <c r="D1073" s="79" t="s">
        <v>138</v>
      </c>
      <c r="E1073" s="79" t="e">
        <f>D1027</f>
        <v>#REF!</v>
      </c>
      <c r="F1073" s="79"/>
      <c r="G1073" s="85">
        <v>0</v>
      </c>
      <c r="H1073" s="79"/>
      <c r="I1073" s="94">
        <v>0</v>
      </c>
      <c r="J1073" s="94">
        <v>0</v>
      </c>
      <c r="K1073" s="94">
        <v>0</v>
      </c>
      <c r="L1073" s="94">
        <v>0</v>
      </c>
      <c r="M1073" s="94">
        <v>0</v>
      </c>
      <c r="N1073" s="94">
        <v>0</v>
      </c>
      <c r="O1073" s="94">
        <v>0</v>
      </c>
      <c r="P1073" s="94">
        <v>0</v>
      </c>
      <c r="Q1073" s="94">
        <v>0</v>
      </c>
      <c r="R1073" s="94">
        <v>0</v>
      </c>
      <c r="S1073" s="94">
        <v>0</v>
      </c>
      <c r="T1073" s="94">
        <v>0</v>
      </c>
      <c r="U1073" s="79"/>
      <c r="V1073" s="80">
        <f t="shared" si="3570"/>
        <v>0</v>
      </c>
      <c r="W1073" s="85" t="e">
        <f>V1073/V1029</f>
        <v>#REF!</v>
      </c>
      <c r="X1073" s="60"/>
      <c r="Y1073" s="94">
        <v>0</v>
      </c>
      <c r="Z1073" s="94">
        <v>0</v>
      </c>
      <c r="AA1073" s="94">
        <v>0</v>
      </c>
      <c r="AB1073" s="94">
        <v>0</v>
      </c>
      <c r="AC1073" s="94">
        <v>0</v>
      </c>
      <c r="AD1073" s="94">
        <v>0</v>
      </c>
      <c r="AE1073" s="94" t="e">
        <f t="shared" ref="AE1073:AJ1073" si="3667">((AE1029*$G1073*--(AND($BF1073=0,$BG1073=0))+$BF1073+AE1029*$BG1073)*--(AE$3&gt;=$BH1073))*(1+$BJ1073*--(AE$3&gt;=$BK1073))*--(IFERROR(MOD(MONTH(AE$3),$BI1073),0)=0)</f>
        <v>#REF!</v>
      </c>
      <c r="AF1073" s="94" t="e">
        <f t="shared" si="3667"/>
        <v>#REF!</v>
      </c>
      <c r="AG1073" s="94" t="e">
        <f t="shared" si="3667"/>
        <v>#REF!</v>
      </c>
      <c r="AH1073" s="94" t="e">
        <f t="shared" si="3667"/>
        <v>#REF!</v>
      </c>
      <c r="AI1073" s="94" t="e">
        <f t="shared" si="3667"/>
        <v>#REF!</v>
      </c>
      <c r="AJ1073" s="94" t="e">
        <f t="shared" si="3667"/>
        <v>#REF!</v>
      </c>
      <c r="AK1073" s="79"/>
      <c r="AL1073" s="80" t="e">
        <f t="shared" si="3572"/>
        <v>#REF!</v>
      </c>
      <c r="AM1073" s="85" t="e">
        <f>AL1073/AL1029</f>
        <v>#REF!</v>
      </c>
      <c r="AN1073" s="60" t="e">
        <f>D1027&amp;D1073</f>
        <v>#REF!</v>
      </c>
      <c r="AO1073" s="94" t="e">
        <f t="shared" ref="AO1073:AZ1073" si="3668">((AO1029*$G1073*--(AND($BF1073=0,$BG1073=0))+$BF1073+AO1029*$BG1073)*--(AO$3&gt;=$BH1073))*(1+$BJ1073*--(AO$3&gt;=$BK1073))*--(IFERROR(MOD(MONTH(AO$3),$BI1073),0)=0)</f>
        <v>#REF!</v>
      </c>
      <c r="AP1073" s="94" t="e">
        <f t="shared" si="3668"/>
        <v>#REF!</v>
      </c>
      <c r="AQ1073" s="94" t="e">
        <f t="shared" si="3668"/>
        <v>#REF!</v>
      </c>
      <c r="AR1073" s="94" t="e">
        <f t="shared" si="3668"/>
        <v>#REF!</v>
      </c>
      <c r="AS1073" s="94" t="e">
        <f t="shared" si="3668"/>
        <v>#REF!</v>
      </c>
      <c r="AT1073" s="94" t="e">
        <f t="shared" si="3668"/>
        <v>#REF!</v>
      </c>
      <c r="AU1073" s="94" t="e">
        <f t="shared" si="3668"/>
        <v>#REF!</v>
      </c>
      <c r="AV1073" s="94" t="e">
        <f t="shared" si="3668"/>
        <v>#REF!</v>
      </c>
      <c r="AW1073" s="94" t="e">
        <f t="shared" si="3668"/>
        <v>#REF!</v>
      </c>
      <c r="AX1073" s="94" t="e">
        <f t="shared" si="3668"/>
        <v>#REF!</v>
      </c>
      <c r="AY1073" s="94" t="e">
        <f t="shared" si="3668"/>
        <v>#REF!</v>
      </c>
      <c r="AZ1073" s="94" t="e">
        <f t="shared" si="3668"/>
        <v>#REF!</v>
      </c>
      <c r="BA1073" s="79"/>
      <c r="BB1073" s="80" t="e">
        <f t="shared" si="3574"/>
        <v>#REF!</v>
      </c>
      <c r="BC1073" s="85" t="e">
        <f>BB1073/BB1029</f>
        <v>#REF!</v>
      </c>
      <c r="BD1073" s="60"/>
      <c r="BE1073" s="94" t="str">
        <f t="shared" si="3628"/>
        <v>Corte de custo</v>
      </c>
      <c r="BF1073" s="115">
        <f t="shared" si="3628"/>
        <v>0</v>
      </c>
      <c r="BG1073" s="112">
        <f t="shared" si="3628"/>
        <v>0</v>
      </c>
      <c r="BH1073" s="111" t="e">
        <f>BH1029</f>
        <v>#REF!</v>
      </c>
      <c r="BI1073" s="115">
        <f t="shared" si="3629"/>
        <v>0</v>
      </c>
      <c r="BJ1073" s="112">
        <f t="shared" si="3629"/>
        <v>0</v>
      </c>
      <c r="BK1073" s="111">
        <f t="shared" si="3629"/>
        <v>0</v>
      </c>
      <c r="BL1073" s="60"/>
      <c r="BM1073" s="94" t="e">
        <f t="shared" ref="BM1073:BX1073" si="3669">((BM1029*$G1073*--(AND($BF1073=0,$BG1073=0))+$BF1073+BM1029*$BG1073)*--(BM$3&gt;=$BH1073))*(1+$BJ1073*--(BM$3&gt;=$BK1073))*--(IFERROR(MOD(MONTH(BM$3),$BI1073),0)=0)</f>
        <v>#REF!</v>
      </c>
      <c r="BN1073" s="94" t="e">
        <f t="shared" si="3669"/>
        <v>#REF!</v>
      </c>
      <c r="BO1073" s="94" t="e">
        <f t="shared" si="3669"/>
        <v>#REF!</v>
      </c>
      <c r="BP1073" s="94" t="e">
        <f t="shared" si="3669"/>
        <v>#REF!</v>
      </c>
      <c r="BQ1073" s="94" t="e">
        <f t="shared" si="3669"/>
        <v>#REF!</v>
      </c>
      <c r="BR1073" s="94" t="e">
        <f t="shared" si="3669"/>
        <v>#REF!</v>
      </c>
      <c r="BS1073" s="94" t="e">
        <f t="shared" si="3669"/>
        <v>#REF!</v>
      </c>
      <c r="BT1073" s="94" t="e">
        <f t="shared" si="3669"/>
        <v>#REF!</v>
      </c>
      <c r="BU1073" s="94" t="e">
        <f t="shared" si="3669"/>
        <v>#REF!</v>
      </c>
      <c r="BV1073" s="94" t="e">
        <f t="shared" si="3669"/>
        <v>#REF!</v>
      </c>
      <c r="BW1073" s="94" t="e">
        <f t="shared" si="3669"/>
        <v>#REF!</v>
      </c>
      <c r="BX1073" s="94" t="e">
        <f t="shared" si="3669"/>
        <v>#REF!</v>
      </c>
      <c r="BY1073" s="79"/>
      <c r="BZ1073" s="80" t="e">
        <f t="shared" si="3576"/>
        <v>#REF!</v>
      </c>
      <c r="CA1073" s="85" t="e">
        <f>BZ1073/BZ1029</f>
        <v>#REF!</v>
      </c>
      <c r="CB1073" s="60"/>
      <c r="CC1073" s="94" t="e">
        <f t="shared" ref="CC1073:CN1073" si="3670">((CC1029*$G1073*--(AND($BF1073=0,$BG1073=0))+$BF1073+CC1029*$BG1073)*--(CC$3&gt;=$BH1073))*(1+$BJ1073*--(CC$3&gt;=$BK1073))*--(IFERROR(MOD(MONTH(CC$3),$BI1073),0)=0)</f>
        <v>#REF!</v>
      </c>
      <c r="CD1073" s="94" t="e">
        <f t="shared" si="3670"/>
        <v>#REF!</v>
      </c>
      <c r="CE1073" s="94" t="e">
        <f t="shared" si="3670"/>
        <v>#REF!</v>
      </c>
      <c r="CF1073" s="94" t="e">
        <f t="shared" si="3670"/>
        <v>#REF!</v>
      </c>
      <c r="CG1073" s="94" t="e">
        <f t="shared" si="3670"/>
        <v>#REF!</v>
      </c>
      <c r="CH1073" s="94" t="e">
        <f t="shared" si="3670"/>
        <v>#REF!</v>
      </c>
      <c r="CI1073" s="94" t="e">
        <f t="shared" si="3670"/>
        <v>#REF!</v>
      </c>
      <c r="CJ1073" s="94" t="e">
        <f t="shared" si="3670"/>
        <v>#REF!</v>
      </c>
      <c r="CK1073" s="94" t="e">
        <f t="shared" si="3670"/>
        <v>#REF!</v>
      </c>
      <c r="CL1073" s="94" t="e">
        <f t="shared" si="3670"/>
        <v>#REF!</v>
      </c>
      <c r="CM1073" s="94" t="e">
        <f t="shared" si="3670"/>
        <v>#REF!</v>
      </c>
      <c r="CN1073" s="94" t="e">
        <f t="shared" si="3670"/>
        <v>#REF!</v>
      </c>
      <c r="CO1073" s="79"/>
      <c r="CP1073" s="80" t="e">
        <f t="shared" si="3578"/>
        <v>#REF!</v>
      </c>
      <c r="CQ1073" s="85" t="e">
        <f>CP1073/CP1029</f>
        <v>#REF!</v>
      </c>
    </row>
    <row r="1074" spans="1:95" ht="10.5" customHeight="1" x14ac:dyDescent="0.25">
      <c r="A1074" s="70" t="str">
        <f t="shared" si="3617"/>
        <v>DespesaServiços contratados</v>
      </c>
      <c r="B1074" s="114" t="s">
        <v>53</v>
      </c>
      <c r="C1074" s="70"/>
      <c r="D1074" s="60" t="s">
        <v>131</v>
      </c>
      <c r="E1074" s="60" t="e">
        <f>D1027</f>
        <v>#REF!</v>
      </c>
      <c r="F1074" s="60"/>
      <c r="G1074" s="62">
        <v>-1.15366778420781E-2</v>
      </c>
      <c r="H1074" s="60"/>
      <c r="I1074" s="67">
        <v>0</v>
      </c>
      <c r="J1074" s="67">
        <v>0</v>
      </c>
      <c r="K1074" s="67">
        <v>0</v>
      </c>
      <c r="L1074" s="67">
        <v>0</v>
      </c>
      <c r="M1074" s="67">
        <v>0</v>
      </c>
      <c r="N1074" s="67">
        <v>0</v>
      </c>
      <c r="O1074" s="67">
        <v>0</v>
      </c>
      <c r="P1074" s="67">
        <v>0</v>
      </c>
      <c r="Q1074" s="67">
        <v>0</v>
      </c>
      <c r="R1074" s="67">
        <v>0</v>
      </c>
      <c r="S1074" s="67">
        <v>0</v>
      </c>
      <c r="T1074" s="67">
        <v>0</v>
      </c>
      <c r="U1074" s="60"/>
      <c r="V1074" s="87">
        <f t="shared" si="3570"/>
        <v>0</v>
      </c>
      <c r="W1074" s="62" t="e">
        <f>V1074/V1029</f>
        <v>#REF!</v>
      </c>
      <c r="X1074" s="60"/>
      <c r="Y1074" s="67">
        <v>0</v>
      </c>
      <c r="Z1074" s="67">
        <v>0</v>
      </c>
      <c r="AA1074" s="67">
        <v>0</v>
      </c>
      <c r="AB1074" s="67">
        <v>0</v>
      </c>
      <c r="AC1074" s="67">
        <v>0</v>
      </c>
      <c r="AD1074" s="67">
        <v>0</v>
      </c>
      <c r="AE1074" s="67" t="e">
        <f t="shared" ref="AE1074:AJ1074" si="3671">SUM(AE1075:AE1077)</f>
        <v>#REF!</v>
      </c>
      <c r="AF1074" s="67" t="e">
        <f t="shared" si="3671"/>
        <v>#REF!</v>
      </c>
      <c r="AG1074" s="67" t="e">
        <f t="shared" si="3671"/>
        <v>#REF!</v>
      </c>
      <c r="AH1074" s="67" t="e">
        <f t="shared" si="3671"/>
        <v>#REF!</v>
      </c>
      <c r="AI1074" s="67" t="e">
        <f t="shared" si="3671"/>
        <v>#REF!</v>
      </c>
      <c r="AJ1074" s="67" t="e">
        <f t="shared" si="3671"/>
        <v>#REF!</v>
      </c>
      <c r="AK1074" s="60"/>
      <c r="AL1074" s="87" t="e">
        <f t="shared" si="3572"/>
        <v>#REF!</v>
      </c>
      <c r="AM1074" s="62" t="e">
        <f>AL1074/AL1029</f>
        <v>#REF!</v>
      </c>
      <c r="AN1074" s="60" t="e">
        <f>D1027&amp;D1074</f>
        <v>#REF!</v>
      </c>
      <c r="AO1074" s="67" t="e">
        <f t="shared" ref="AO1074:AZ1074" si="3672">SUM(AO1075:AO1077)</f>
        <v>#REF!</v>
      </c>
      <c r="AP1074" s="67" t="e">
        <f t="shared" si="3672"/>
        <v>#REF!</v>
      </c>
      <c r="AQ1074" s="67" t="e">
        <f t="shared" si="3672"/>
        <v>#REF!</v>
      </c>
      <c r="AR1074" s="67" t="e">
        <f t="shared" si="3672"/>
        <v>#REF!</v>
      </c>
      <c r="AS1074" s="67" t="e">
        <f t="shared" si="3672"/>
        <v>#REF!</v>
      </c>
      <c r="AT1074" s="67" t="e">
        <f t="shared" si="3672"/>
        <v>#REF!</v>
      </c>
      <c r="AU1074" s="67" t="e">
        <f t="shared" si="3672"/>
        <v>#REF!</v>
      </c>
      <c r="AV1074" s="67" t="e">
        <f t="shared" si="3672"/>
        <v>#REF!</v>
      </c>
      <c r="AW1074" s="67" t="e">
        <f t="shared" si="3672"/>
        <v>#REF!</v>
      </c>
      <c r="AX1074" s="67" t="e">
        <f t="shared" si="3672"/>
        <v>#REF!</v>
      </c>
      <c r="AY1074" s="67" t="e">
        <f t="shared" si="3672"/>
        <v>#REF!</v>
      </c>
      <c r="AZ1074" s="67" t="e">
        <f t="shared" si="3672"/>
        <v>#REF!</v>
      </c>
      <c r="BA1074" s="60"/>
      <c r="BB1074" s="87" t="e">
        <f t="shared" si="3574"/>
        <v>#REF!</v>
      </c>
      <c r="BC1074" s="62" t="e">
        <f>BB1074/BB1029</f>
        <v>#REF!</v>
      </c>
      <c r="BD1074" s="60"/>
      <c r="BE1074" s="67">
        <f t="shared" si="3628"/>
        <v>0</v>
      </c>
      <c r="BF1074" s="119">
        <f t="shared" si="3628"/>
        <v>0</v>
      </c>
      <c r="BG1074" s="120">
        <f t="shared" si="3628"/>
        <v>0</v>
      </c>
      <c r="BH1074" s="121" t="e">
        <f>BH1029</f>
        <v>#REF!</v>
      </c>
      <c r="BI1074" s="69">
        <f t="shared" si="3629"/>
        <v>0</v>
      </c>
      <c r="BJ1074" s="120">
        <f t="shared" si="3629"/>
        <v>0</v>
      </c>
      <c r="BK1074" s="121">
        <f t="shared" si="3629"/>
        <v>0</v>
      </c>
      <c r="BL1074" s="60"/>
      <c r="BM1074" s="67" t="e">
        <f t="shared" ref="BM1074:BX1074" si="3673">SUM(BM1075:BM1077)</f>
        <v>#REF!</v>
      </c>
      <c r="BN1074" s="67" t="e">
        <f t="shared" si="3673"/>
        <v>#REF!</v>
      </c>
      <c r="BO1074" s="67" t="e">
        <f t="shared" si="3673"/>
        <v>#REF!</v>
      </c>
      <c r="BP1074" s="67" t="e">
        <f t="shared" si="3673"/>
        <v>#REF!</v>
      </c>
      <c r="BQ1074" s="67" t="e">
        <f t="shared" si="3673"/>
        <v>#REF!</v>
      </c>
      <c r="BR1074" s="67" t="e">
        <f t="shared" si="3673"/>
        <v>#REF!</v>
      </c>
      <c r="BS1074" s="67" t="e">
        <f t="shared" si="3673"/>
        <v>#REF!</v>
      </c>
      <c r="BT1074" s="67" t="e">
        <f t="shared" si="3673"/>
        <v>#REF!</v>
      </c>
      <c r="BU1074" s="67" t="e">
        <f t="shared" si="3673"/>
        <v>#REF!</v>
      </c>
      <c r="BV1074" s="67" t="e">
        <f t="shared" si="3673"/>
        <v>#REF!</v>
      </c>
      <c r="BW1074" s="67" t="e">
        <f t="shared" si="3673"/>
        <v>#REF!</v>
      </c>
      <c r="BX1074" s="67" t="e">
        <f t="shared" si="3673"/>
        <v>#REF!</v>
      </c>
      <c r="BY1074" s="60"/>
      <c r="BZ1074" s="87" t="e">
        <f t="shared" si="3576"/>
        <v>#REF!</v>
      </c>
      <c r="CA1074" s="62" t="e">
        <f>BZ1074/BZ1029</f>
        <v>#REF!</v>
      </c>
      <c r="CB1074" s="60"/>
      <c r="CC1074" s="67" t="e">
        <f t="shared" ref="CC1074:CN1074" si="3674">SUM(CC1075:CC1077)</f>
        <v>#REF!</v>
      </c>
      <c r="CD1074" s="67" t="e">
        <f t="shared" si="3674"/>
        <v>#REF!</v>
      </c>
      <c r="CE1074" s="67" t="e">
        <f t="shared" si="3674"/>
        <v>#REF!</v>
      </c>
      <c r="CF1074" s="67" t="e">
        <f t="shared" si="3674"/>
        <v>#REF!</v>
      </c>
      <c r="CG1074" s="67" t="e">
        <f t="shared" si="3674"/>
        <v>#REF!</v>
      </c>
      <c r="CH1074" s="67" t="e">
        <f t="shared" si="3674"/>
        <v>#REF!</v>
      </c>
      <c r="CI1074" s="67" t="e">
        <f t="shared" si="3674"/>
        <v>#REF!</v>
      </c>
      <c r="CJ1074" s="67" t="e">
        <f t="shared" si="3674"/>
        <v>#REF!</v>
      </c>
      <c r="CK1074" s="67" t="e">
        <f t="shared" si="3674"/>
        <v>#REF!</v>
      </c>
      <c r="CL1074" s="67" t="e">
        <f t="shared" si="3674"/>
        <v>#REF!</v>
      </c>
      <c r="CM1074" s="67" t="e">
        <f t="shared" si="3674"/>
        <v>#REF!</v>
      </c>
      <c r="CN1074" s="67" t="e">
        <f t="shared" si="3674"/>
        <v>#REF!</v>
      </c>
      <c r="CO1074" s="60"/>
      <c r="CP1074" s="87" t="e">
        <f t="shared" si="3578"/>
        <v>#REF!</v>
      </c>
      <c r="CQ1074" s="62" t="e">
        <f>CP1074/CP1029</f>
        <v>#REF!</v>
      </c>
    </row>
    <row r="1075" spans="1:95" ht="10.5" customHeight="1" outlineLevel="1" x14ac:dyDescent="0.25">
      <c r="A1075" s="70" t="str">
        <f t="shared" si="3617"/>
        <v>DespesaContabilidade</v>
      </c>
      <c r="B1075" s="114" t="s">
        <v>53</v>
      </c>
      <c r="C1075" s="78" t="s">
        <v>281</v>
      </c>
      <c r="D1075" s="79" t="s">
        <v>132</v>
      </c>
      <c r="E1075" s="79" t="e">
        <f>D1027</f>
        <v>#REF!</v>
      </c>
      <c r="F1075" s="79"/>
      <c r="G1075" s="85">
        <v>0</v>
      </c>
      <c r="H1075" s="79"/>
      <c r="I1075" s="94">
        <v>0</v>
      </c>
      <c r="J1075" s="94">
        <v>0</v>
      </c>
      <c r="K1075" s="94">
        <v>0</v>
      </c>
      <c r="L1075" s="94">
        <v>0</v>
      </c>
      <c r="M1075" s="94">
        <v>0</v>
      </c>
      <c r="N1075" s="94">
        <v>0</v>
      </c>
      <c r="O1075" s="94">
        <v>0</v>
      </c>
      <c r="P1075" s="94">
        <v>0</v>
      </c>
      <c r="Q1075" s="94">
        <v>0</v>
      </c>
      <c r="R1075" s="94">
        <v>0</v>
      </c>
      <c r="S1075" s="94">
        <v>0</v>
      </c>
      <c r="T1075" s="94">
        <v>0</v>
      </c>
      <c r="U1075" s="79"/>
      <c r="V1075" s="80">
        <f t="shared" si="3570"/>
        <v>0</v>
      </c>
      <c r="W1075" s="85" t="e">
        <f>V1075/V1029</f>
        <v>#REF!</v>
      </c>
      <c r="X1075" s="60"/>
      <c r="Y1075" s="94">
        <v>0</v>
      </c>
      <c r="Z1075" s="94">
        <v>0</v>
      </c>
      <c r="AA1075" s="94">
        <v>0</v>
      </c>
      <c r="AB1075" s="94">
        <v>0</v>
      </c>
      <c r="AC1075" s="94">
        <v>0</v>
      </c>
      <c r="AD1075" s="94">
        <v>0</v>
      </c>
      <c r="AE1075" s="94" t="e">
        <f t="shared" ref="AE1075:AJ1075" si="3675">((AE1029*$G1075*--(AND($BF1075=0,$BG1075=0))+$BF1075+AE1029*$BG1075)*--(AE$3&gt;=$BH1075))*(1+$BJ1075*--(AE$3&gt;=$BK1075))*--(IFERROR(MOD(MONTH(AE$3),$BI1075),0)=0)</f>
        <v>#REF!</v>
      </c>
      <c r="AF1075" s="94" t="e">
        <f t="shared" si="3675"/>
        <v>#REF!</v>
      </c>
      <c r="AG1075" s="94" t="e">
        <f t="shared" si="3675"/>
        <v>#REF!</v>
      </c>
      <c r="AH1075" s="94" t="e">
        <f t="shared" si="3675"/>
        <v>#REF!</v>
      </c>
      <c r="AI1075" s="94" t="e">
        <f t="shared" si="3675"/>
        <v>#REF!</v>
      </c>
      <c r="AJ1075" s="94" t="e">
        <f t="shared" si="3675"/>
        <v>#REF!</v>
      </c>
      <c r="AK1075" s="79"/>
      <c r="AL1075" s="80" t="e">
        <f t="shared" si="3572"/>
        <v>#REF!</v>
      </c>
      <c r="AM1075" s="85" t="e">
        <f>AL1075/AL1029</f>
        <v>#REF!</v>
      </c>
      <c r="AN1075" s="60" t="e">
        <f>D1027&amp;D1075</f>
        <v>#REF!</v>
      </c>
      <c r="AO1075" s="94" t="e">
        <f t="shared" ref="AO1075:AZ1075" si="3676">((AO1029*$G1075*--(AND($BF1075=0,$BG1075=0))+$BF1075+AO1029*$BG1075)*--(AO$3&gt;=$BH1075))*(1+$BJ1075*--(AO$3&gt;=$BK1075))*--(IFERROR(MOD(MONTH(AO$3),$BI1075),0)=0)</f>
        <v>#REF!</v>
      </c>
      <c r="AP1075" s="94" t="e">
        <f t="shared" si="3676"/>
        <v>#REF!</v>
      </c>
      <c r="AQ1075" s="94" t="e">
        <f t="shared" si="3676"/>
        <v>#REF!</v>
      </c>
      <c r="AR1075" s="94" t="e">
        <f t="shared" si="3676"/>
        <v>#REF!</v>
      </c>
      <c r="AS1075" s="94" t="e">
        <f t="shared" si="3676"/>
        <v>#REF!</v>
      </c>
      <c r="AT1075" s="94" t="e">
        <f t="shared" si="3676"/>
        <v>#REF!</v>
      </c>
      <c r="AU1075" s="94" t="e">
        <f t="shared" si="3676"/>
        <v>#REF!</v>
      </c>
      <c r="AV1075" s="94" t="e">
        <f t="shared" si="3676"/>
        <v>#REF!</v>
      </c>
      <c r="AW1075" s="94" t="e">
        <f t="shared" si="3676"/>
        <v>#REF!</v>
      </c>
      <c r="AX1075" s="94" t="e">
        <f t="shared" si="3676"/>
        <v>#REF!</v>
      </c>
      <c r="AY1075" s="94" t="e">
        <f t="shared" si="3676"/>
        <v>#REF!</v>
      </c>
      <c r="AZ1075" s="94" t="e">
        <f t="shared" si="3676"/>
        <v>#REF!</v>
      </c>
      <c r="BA1075" s="79"/>
      <c r="BB1075" s="80" t="e">
        <f t="shared" si="3574"/>
        <v>#REF!</v>
      </c>
      <c r="BC1075" s="85" t="e">
        <f>BB1075/BB1029</f>
        <v>#REF!</v>
      </c>
      <c r="BD1075" s="60"/>
      <c r="BE1075" s="94" t="str">
        <f t="shared" si="3628"/>
        <v>Venegas Contábil</v>
      </c>
      <c r="BF1075" s="115">
        <f t="shared" si="3628"/>
        <v>-600</v>
      </c>
      <c r="BG1075" s="112">
        <f t="shared" si="3628"/>
        <v>0</v>
      </c>
      <c r="BH1075" s="111" t="e">
        <f>BH1029</f>
        <v>#REF!</v>
      </c>
      <c r="BI1075" s="113">
        <f t="shared" si="3629"/>
        <v>0</v>
      </c>
      <c r="BJ1075" s="112">
        <f t="shared" si="3629"/>
        <v>0</v>
      </c>
      <c r="BK1075" s="111">
        <f t="shared" si="3629"/>
        <v>0</v>
      </c>
      <c r="BL1075" s="60"/>
      <c r="BM1075" s="94" t="e">
        <f t="shared" ref="BM1075:BX1075" si="3677">((BM1029*$G1075*--(AND($BF1075=0,$BG1075=0))+$BF1075+BM1029*$BG1075)*--(BM$3&gt;=$BH1075))*(1+$BJ1075*--(BM$3&gt;=$BK1075))*--(IFERROR(MOD(MONTH(BM$3),$BI1075),0)=0)</f>
        <v>#REF!</v>
      </c>
      <c r="BN1075" s="94" t="e">
        <f t="shared" si="3677"/>
        <v>#REF!</v>
      </c>
      <c r="BO1075" s="94" t="e">
        <f t="shared" si="3677"/>
        <v>#REF!</v>
      </c>
      <c r="BP1075" s="94" t="e">
        <f t="shared" si="3677"/>
        <v>#REF!</v>
      </c>
      <c r="BQ1075" s="94" t="e">
        <f t="shared" si="3677"/>
        <v>#REF!</v>
      </c>
      <c r="BR1075" s="94" t="e">
        <f t="shared" si="3677"/>
        <v>#REF!</v>
      </c>
      <c r="BS1075" s="94" t="e">
        <f t="shared" si="3677"/>
        <v>#REF!</v>
      </c>
      <c r="BT1075" s="94" t="e">
        <f t="shared" si="3677"/>
        <v>#REF!</v>
      </c>
      <c r="BU1075" s="94" t="e">
        <f t="shared" si="3677"/>
        <v>#REF!</v>
      </c>
      <c r="BV1075" s="94" t="e">
        <f t="shared" si="3677"/>
        <v>#REF!</v>
      </c>
      <c r="BW1075" s="94" t="e">
        <f t="shared" si="3677"/>
        <v>#REF!</v>
      </c>
      <c r="BX1075" s="94" t="e">
        <f t="shared" si="3677"/>
        <v>#REF!</v>
      </c>
      <c r="BY1075" s="79"/>
      <c r="BZ1075" s="80" t="e">
        <f t="shared" si="3576"/>
        <v>#REF!</v>
      </c>
      <c r="CA1075" s="85" t="e">
        <f>BZ1075/BZ1029</f>
        <v>#REF!</v>
      </c>
      <c r="CB1075" s="60"/>
      <c r="CC1075" s="94" t="e">
        <f t="shared" ref="CC1075:CN1075" si="3678">((CC1029*$G1075*--(AND($BF1075=0,$BG1075=0))+$BF1075+CC1029*$BG1075)*--(CC$3&gt;=$BH1075))*(1+$BJ1075*--(CC$3&gt;=$BK1075))*--(IFERROR(MOD(MONTH(CC$3),$BI1075),0)=0)</f>
        <v>#REF!</v>
      </c>
      <c r="CD1075" s="94" t="e">
        <f t="shared" si="3678"/>
        <v>#REF!</v>
      </c>
      <c r="CE1075" s="94" t="e">
        <f t="shared" si="3678"/>
        <v>#REF!</v>
      </c>
      <c r="CF1075" s="94" t="e">
        <f t="shared" si="3678"/>
        <v>#REF!</v>
      </c>
      <c r="CG1075" s="94" t="e">
        <f t="shared" si="3678"/>
        <v>#REF!</v>
      </c>
      <c r="CH1075" s="94" t="e">
        <f t="shared" si="3678"/>
        <v>#REF!</v>
      </c>
      <c r="CI1075" s="94" t="e">
        <f t="shared" si="3678"/>
        <v>#REF!</v>
      </c>
      <c r="CJ1075" s="94" t="e">
        <f t="shared" si="3678"/>
        <v>#REF!</v>
      </c>
      <c r="CK1075" s="94" t="e">
        <f t="shared" si="3678"/>
        <v>#REF!</v>
      </c>
      <c r="CL1075" s="94" t="e">
        <f t="shared" si="3678"/>
        <v>#REF!</v>
      </c>
      <c r="CM1075" s="94" t="e">
        <f t="shared" si="3678"/>
        <v>#REF!</v>
      </c>
      <c r="CN1075" s="94" t="e">
        <f t="shared" si="3678"/>
        <v>#REF!</v>
      </c>
      <c r="CO1075" s="79"/>
      <c r="CP1075" s="80" t="e">
        <f t="shared" si="3578"/>
        <v>#REF!</v>
      </c>
      <c r="CQ1075" s="85" t="e">
        <f>CP1075/CP1029</f>
        <v>#REF!</v>
      </c>
    </row>
    <row r="1076" spans="1:95" ht="10.5" customHeight="1" outlineLevel="1" x14ac:dyDescent="0.25">
      <c r="A1076" s="70" t="str">
        <f t="shared" si="3617"/>
        <v>DespesaInternet</v>
      </c>
      <c r="B1076" s="114" t="s">
        <v>53</v>
      </c>
      <c r="C1076" s="78" t="s">
        <v>283</v>
      </c>
      <c r="D1076" s="79" t="s">
        <v>137</v>
      </c>
      <c r="E1076" s="79" t="e">
        <f>D1027</f>
        <v>#REF!</v>
      </c>
      <c r="F1076" s="79"/>
      <c r="G1076" s="85">
        <v>-2.2336437834284588E-3</v>
      </c>
      <c r="H1076" s="79"/>
      <c r="I1076" s="94">
        <v>0</v>
      </c>
      <c r="J1076" s="94">
        <v>0</v>
      </c>
      <c r="K1076" s="94">
        <v>0</v>
      </c>
      <c r="L1076" s="94">
        <v>0</v>
      </c>
      <c r="M1076" s="94">
        <v>0</v>
      </c>
      <c r="N1076" s="94">
        <v>0</v>
      </c>
      <c r="O1076" s="94">
        <v>0</v>
      </c>
      <c r="P1076" s="94">
        <v>0</v>
      </c>
      <c r="Q1076" s="94">
        <v>0</v>
      </c>
      <c r="R1076" s="94">
        <v>0</v>
      </c>
      <c r="S1076" s="94">
        <v>0</v>
      </c>
      <c r="T1076" s="94">
        <v>0</v>
      </c>
      <c r="U1076" s="79"/>
      <c r="V1076" s="80">
        <f t="shared" si="3570"/>
        <v>0</v>
      </c>
      <c r="W1076" s="85">
        <f>V1076/V1028</f>
        <v>0</v>
      </c>
      <c r="X1076" s="60"/>
      <c r="Y1076" s="94">
        <v>0</v>
      </c>
      <c r="Z1076" s="94">
        <v>0</v>
      </c>
      <c r="AA1076" s="94">
        <v>0</v>
      </c>
      <c r="AB1076" s="94">
        <v>0</v>
      </c>
      <c r="AC1076" s="94">
        <v>0</v>
      </c>
      <c r="AD1076" s="94">
        <v>0</v>
      </c>
      <c r="AE1076" s="94">
        <f t="shared" ref="AE1076:AJ1077" si="3679">((AE1028*$G1076*--(AND($BF1076=0,$BG1076=0))+$BF1076+AE1028*$BG1076)*--(AE$3&gt;=$BH1076))*(1+$BJ1076*--(AE$3&gt;=$BK1076))*--(IFERROR(MOD(MONTH(AE$3),$BI1076),0)=0)</f>
        <v>0</v>
      </c>
      <c r="AF1076" s="94">
        <f t="shared" si="3679"/>
        <v>0</v>
      </c>
      <c r="AG1076" s="94">
        <f t="shared" si="3679"/>
        <v>0</v>
      </c>
      <c r="AH1076" s="94">
        <f t="shared" si="3679"/>
        <v>0</v>
      </c>
      <c r="AI1076" s="94">
        <f t="shared" si="3679"/>
        <v>0</v>
      </c>
      <c r="AJ1076" s="94">
        <f t="shared" si="3679"/>
        <v>0</v>
      </c>
      <c r="AK1076" s="79"/>
      <c r="AL1076" s="80">
        <f t="shared" si="3572"/>
        <v>0</v>
      </c>
      <c r="AM1076" s="85">
        <f>AL1076/AL1028</f>
        <v>0</v>
      </c>
      <c r="AN1076" s="60" t="e">
        <f>D1027&amp;D1076</f>
        <v>#REF!</v>
      </c>
      <c r="AO1076" s="94">
        <f t="shared" ref="AO1076:AZ1076" si="3680">((AO1028*$G1076*--(AND($BF1076=0,$BG1076=0))+$BF1076+AO1028*$BG1076)*--(AO$3&gt;=$BH1076))*(1+$BJ1076*--(AO$3&gt;=$BK1076))*--(IFERROR(MOD(MONTH(AO$3),$BI1076),0)=0)</f>
        <v>0</v>
      </c>
      <c r="AP1076" s="94">
        <f t="shared" si="3680"/>
        <v>0</v>
      </c>
      <c r="AQ1076" s="94">
        <f t="shared" si="3680"/>
        <v>0</v>
      </c>
      <c r="AR1076" s="94">
        <f t="shared" si="3680"/>
        <v>0</v>
      </c>
      <c r="AS1076" s="94">
        <f t="shared" si="3680"/>
        <v>0</v>
      </c>
      <c r="AT1076" s="94">
        <f t="shared" si="3680"/>
        <v>0</v>
      </c>
      <c r="AU1076" s="94">
        <f t="shared" si="3680"/>
        <v>0</v>
      </c>
      <c r="AV1076" s="94">
        <f t="shared" si="3680"/>
        <v>0</v>
      </c>
      <c r="AW1076" s="94">
        <f t="shared" si="3680"/>
        <v>0</v>
      </c>
      <c r="AX1076" s="94">
        <f t="shared" si="3680"/>
        <v>0</v>
      </c>
      <c r="AY1076" s="94">
        <f t="shared" si="3680"/>
        <v>0</v>
      </c>
      <c r="AZ1076" s="94">
        <f t="shared" si="3680"/>
        <v>0</v>
      </c>
      <c r="BA1076" s="79"/>
      <c r="BB1076" s="80">
        <f t="shared" si="3574"/>
        <v>0</v>
      </c>
      <c r="BC1076" s="85">
        <f>BB1076/BB1028</f>
        <v>0</v>
      </c>
      <c r="BD1076" s="60"/>
      <c r="BE1076" s="94" t="str">
        <f t="shared" si="3628"/>
        <v>Venegas Contábil</v>
      </c>
      <c r="BF1076" s="115">
        <f t="shared" si="3628"/>
        <v>-350</v>
      </c>
      <c r="BG1076" s="112">
        <f t="shared" si="3628"/>
        <v>0</v>
      </c>
      <c r="BH1076" s="111" t="str">
        <f>BH1028</f>
        <v>Início</v>
      </c>
      <c r="BI1076" s="113">
        <f t="shared" si="3629"/>
        <v>0</v>
      </c>
      <c r="BJ1076" s="112">
        <f t="shared" si="3629"/>
        <v>0.1</v>
      </c>
      <c r="BK1076" s="111">
        <f t="shared" si="3629"/>
        <v>45658</v>
      </c>
      <c r="BL1076" s="60"/>
      <c r="BM1076" s="94">
        <f t="shared" ref="BM1076:BX1076" si="3681">((BM1028*$G1076*--(AND($BF1076=0,$BG1076=0))+$BF1076+BM1028*$BG1076)*--(BM$3&gt;=$BH1076))*(1+$BJ1076*--(BM$3&gt;=$BK1076))*--(IFERROR(MOD(MONTH(BM$3),$BI1076),0)=0)</f>
        <v>0</v>
      </c>
      <c r="BN1076" s="94">
        <f t="shared" si="3681"/>
        <v>0</v>
      </c>
      <c r="BO1076" s="94">
        <f t="shared" si="3681"/>
        <v>0</v>
      </c>
      <c r="BP1076" s="94">
        <f t="shared" si="3681"/>
        <v>0</v>
      </c>
      <c r="BQ1076" s="94">
        <f t="shared" si="3681"/>
        <v>0</v>
      </c>
      <c r="BR1076" s="94">
        <f t="shared" si="3681"/>
        <v>0</v>
      </c>
      <c r="BS1076" s="94">
        <f t="shared" si="3681"/>
        <v>0</v>
      </c>
      <c r="BT1076" s="94">
        <f t="shared" si="3681"/>
        <v>0</v>
      </c>
      <c r="BU1076" s="94">
        <f t="shared" si="3681"/>
        <v>0</v>
      </c>
      <c r="BV1076" s="94">
        <f t="shared" si="3681"/>
        <v>0</v>
      </c>
      <c r="BW1076" s="94">
        <f t="shared" si="3681"/>
        <v>0</v>
      </c>
      <c r="BX1076" s="94">
        <f t="shared" si="3681"/>
        <v>0</v>
      </c>
      <c r="BY1076" s="79"/>
      <c r="BZ1076" s="80">
        <f t="shared" si="3576"/>
        <v>0</v>
      </c>
      <c r="CA1076" s="85">
        <f>BZ1076/BZ1028</f>
        <v>0</v>
      </c>
      <c r="CB1076" s="60"/>
      <c r="CC1076" s="94">
        <f t="shared" ref="CC1076:CN1076" si="3682">((CC1028*$G1076*--(AND($BF1076=0,$BG1076=0))+$BF1076+CC1028*$BG1076)*--(CC$3&gt;=$BH1076))*(1+$BJ1076*--(CC$3&gt;=$BK1076))*--(IFERROR(MOD(MONTH(CC$3),$BI1076),0)=0)</f>
        <v>0</v>
      </c>
      <c r="CD1076" s="94">
        <f t="shared" si="3682"/>
        <v>0</v>
      </c>
      <c r="CE1076" s="94">
        <f t="shared" si="3682"/>
        <v>0</v>
      </c>
      <c r="CF1076" s="94">
        <f t="shared" si="3682"/>
        <v>0</v>
      </c>
      <c r="CG1076" s="94">
        <f t="shared" si="3682"/>
        <v>0</v>
      </c>
      <c r="CH1076" s="94">
        <f t="shared" si="3682"/>
        <v>0</v>
      </c>
      <c r="CI1076" s="94">
        <f t="shared" si="3682"/>
        <v>0</v>
      </c>
      <c r="CJ1076" s="94">
        <f t="shared" si="3682"/>
        <v>0</v>
      </c>
      <c r="CK1076" s="94">
        <f t="shared" si="3682"/>
        <v>0</v>
      </c>
      <c r="CL1076" s="94">
        <f t="shared" si="3682"/>
        <v>0</v>
      </c>
      <c r="CM1076" s="94">
        <f t="shared" si="3682"/>
        <v>0</v>
      </c>
      <c r="CN1076" s="94">
        <f t="shared" si="3682"/>
        <v>0</v>
      </c>
      <c r="CO1076" s="79"/>
      <c r="CP1076" s="80">
        <f t="shared" si="3578"/>
        <v>0</v>
      </c>
      <c r="CQ1076" s="85">
        <f>CP1076/CP1028</f>
        <v>0</v>
      </c>
    </row>
    <row r="1077" spans="1:95" ht="10.5" customHeight="1" outlineLevel="1" x14ac:dyDescent="0.25">
      <c r="A1077" s="70" t="str">
        <f t="shared" si="3617"/>
        <v>DespesaManutenção equipamentos</v>
      </c>
      <c r="B1077" s="114" t="s">
        <v>53</v>
      </c>
      <c r="C1077" s="78" t="s">
        <v>283</v>
      </c>
      <c r="D1077" s="79" t="s">
        <v>134</v>
      </c>
      <c r="E1077" s="79" t="e">
        <f>D1027</f>
        <v>#REF!</v>
      </c>
      <c r="F1077" s="79"/>
      <c r="G1077" s="85">
        <v>-2.2336437834284588E-3</v>
      </c>
      <c r="H1077" s="79"/>
      <c r="I1077" s="94">
        <v>0</v>
      </c>
      <c r="J1077" s="94">
        <v>0</v>
      </c>
      <c r="K1077" s="94">
        <v>0</v>
      </c>
      <c r="L1077" s="94">
        <v>0</v>
      </c>
      <c r="M1077" s="94">
        <v>0</v>
      </c>
      <c r="N1077" s="94">
        <v>0</v>
      </c>
      <c r="O1077" s="94">
        <v>0</v>
      </c>
      <c r="P1077" s="94">
        <v>0</v>
      </c>
      <c r="Q1077" s="94">
        <v>0</v>
      </c>
      <c r="R1077" s="94">
        <v>0</v>
      </c>
      <c r="S1077" s="94">
        <v>0</v>
      </c>
      <c r="T1077" s="94">
        <v>0</v>
      </c>
      <c r="U1077" s="79"/>
      <c r="V1077" s="80">
        <f t="shared" si="3570"/>
        <v>0</v>
      </c>
      <c r="W1077" s="85" t="e">
        <f>V1077/V1029</f>
        <v>#REF!</v>
      </c>
      <c r="X1077" s="60"/>
      <c r="Y1077" s="94">
        <v>0</v>
      </c>
      <c r="Z1077" s="94">
        <v>0</v>
      </c>
      <c r="AA1077" s="94">
        <v>0</v>
      </c>
      <c r="AB1077" s="94">
        <v>0</v>
      </c>
      <c r="AC1077" s="94">
        <v>0</v>
      </c>
      <c r="AD1077" s="94">
        <v>0</v>
      </c>
      <c r="AE1077" s="94" t="e">
        <f t="shared" si="3679"/>
        <v>#REF!</v>
      </c>
      <c r="AF1077" s="94" t="e">
        <f t="shared" si="3679"/>
        <v>#REF!</v>
      </c>
      <c r="AG1077" s="94" t="e">
        <f t="shared" si="3679"/>
        <v>#REF!</v>
      </c>
      <c r="AH1077" s="94" t="e">
        <f t="shared" si="3679"/>
        <v>#REF!</v>
      </c>
      <c r="AI1077" s="94" t="e">
        <f t="shared" si="3679"/>
        <v>#REF!</v>
      </c>
      <c r="AJ1077" s="94" t="e">
        <f t="shared" si="3679"/>
        <v>#REF!</v>
      </c>
      <c r="AK1077" s="79"/>
      <c r="AL1077" s="80" t="e">
        <f t="shared" si="3572"/>
        <v>#REF!</v>
      </c>
      <c r="AM1077" s="85" t="e">
        <f>AL1077/AL1029</f>
        <v>#REF!</v>
      </c>
      <c r="AN1077" s="60" t="e">
        <f>D1027&amp;D1077</f>
        <v>#REF!</v>
      </c>
      <c r="AO1077" s="94" t="e">
        <f t="shared" ref="AO1077:AZ1077" si="3683">((AO1029*$G1077*--(AND($BF1077=0,$BG1077=0))+$BF1077+AO1029*$BG1077)*--(AO$3&gt;=$BH1077))*(1+$BJ1077*--(AO$3&gt;=$BK1077))*--(IFERROR(MOD(MONTH(AO$3),$BI1077),0)=0)</f>
        <v>#REF!</v>
      </c>
      <c r="AP1077" s="94" t="e">
        <f t="shared" si="3683"/>
        <v>#REF!</v>
      </c>
      <c r="AQ1077" s="94" t="e">
        <f t="shared" si="3683"/>
        <v>#REF!</v>
      </c>
      <c r="AR1077" s="94" t="e">
        <f t="shared" si="3683"/>
        <v>#REF!</v>
      </c>
      <c r="AS1077" s="94" t="e">
        <f t="shared" si="3683"/>
        <v>#REF!</v>
      </c>
      <c r="AT1077" s="94" t="e">
        <f t="shared" si="3683"/>
        <v>#REF!</v>
      </c>
      <c r="AU1077" s="94" t="e">
        <f t="shared" si="3683"/>
        <v>#REF!</v>
      </c>
      <c r="AV1077" s="94" t="e">
        <f t="shared" si="3683"/>
        <v>#REF!</v>
      </c>
      <c r="AW1077" s="94" t="e">
        <f t="shared" si="3683"/>
        <v>#REF!</v>
      </c>
      <c r="AX1077" s="94" t="e">
        <f t="shared" si="3683"/>
        <v>#REF!</v>
      </c>
      <c r="AY1077" s="94" t="e">
        <f t="shared" si="3683"/>
        <v>#REF!</v>
      </c>
      <c r="AZ1077" s="94" t="e">
        <f t="shared" si="3683"/>
        <v>#REF!</v>
      </c>
      <c r="BA1077" s="79"/>
      <c r="BB1077" s="80" t="e">
        <f t="shared" si="3574"/>
        <v>#REF!</v>
      </c>
      <c r="BC1077" s="85" t="e">
        <f>BB1077/BB1029</f>
        <v>#REF!</v>
      </c>
      <c r="BD1077" s="60"/>
      <c r="BE1077" s="94">
        <f t="shared" si="3628"/>
        <v>0</v>
      </c>
      <c r="BF1077" s="115">
        <f t="shared" si="3628"/>
        <v>0</v>
      </c>
      <c r="BG1077" s="112">
        <f t="shared" si="3628"/>
        <v>0</v>
      </c>
      <c r="BH1077" s="111" t="e">
        <f>BH1029</f>
        <v>#REF!</v>
      </c>
      <c r="BI1077" s="113">
        <f t="shared" si="3629"/>
        <v>0</v>
      </c>
      <c r="BJ1077" s="112">
        <f t="shared" si="3629"/>
        <v>0</v>
      </c>
      <c r="BK1077" s="111">
        <f t="shared" si="3629"/>
        <v>0</v>
      </c>
      <c r="BL1077" s="60"/>
      <c r="BM1077" s="94" t="e">
        <f t="shared" ref="BM1077:BX1077" si="3684">((BM1029*$G1077*--(AND($BF1077=0,$BG1077=0))+$BF1077+BM1029*$BG1077)*--(BM$3&gt;=$BH1077))*(1+$BJ1077*--(BM$3&gt;=$BK1077))*--(IFERROR(MOD(MONTH(BM$3),$BI1077),0)=0)</f>
        <v>#REF!</v>
      </c>
      <c r="BN1077" s="94" t="e">
        <f t="shared" si="3684"/>
        <v>#REF!</v>
      </c>
      <c r="BO1077" s="94" t="e">
        <f t="shared" si="3684"/>
        <v>#REF!</v>
      </c>
      <c r="BP1077" s="94" t="e">
        <f t="shared" si="3684"/>
        <v>#REF!</v>
      </c>
      <c r="BQ1077" s="94" t="e">
        <f t="shared" si="3684"/>
        <v>#REF!</v>
      </c>
      <c r="BR1077" s="94" t="e">
        <f t="shared" si="3684"/>
        <v>#REF!</v>
      </c>
      <c r="BS1077" s="94" t="e">
        <f t="shared" si="3684"/>
        <v>#REF!</v>
      </c>
      <c r="BT1077" s="94" t="e">
        <f t="shared" si="3684"/>
        <v>#REF!</v>
      </c>
      <c r="BU1077" s="94" t="e">
        <f t="shared" si="3684"/>
        <v>#REF!</v>
      </c>
      <c r="BV1077" s="94" t="e">
        <f t="shared" si="3684"/>
        <v>#REF!</v>
      </c>
      <c r="BW1077" s="94" t="e">
        <f t="shared" si="3684"/>
        <v>#REF!</v>
      </c>
      <c r="BX1077" s="94" t="e">
        <f t="shared" si="3684"/>
        <v>#REF!</v>
      </c>
      <c r="BY1077" s="79"/>
      <c r="BZ1077" s="80" t="e">
        <f t="shared" si="3576"/>
        <v>#REF!</v>
      </c>
      <c r="CA1077" s="85" t="e">
        <f>BZ1077/BZ1029</f>
        <v>#REF!</v>
      </c>
      <c r="CB1077" s="60"/>
      <c r="CC1077" s="94" t="e">
        <f t="shared" ref="CC1077:CN1077" si="3685">((CC1029*$G1077*--(AND($BF1077=0,$BG1077=0))+$BF1077+CC1029*$BG1077)*--(CC$3&gt;=$BH1077))*(1+$BJ1077*--(CC$3&gt;=$BK1077))*--(IFERROR(MOD(MONTH(CC$3),$BI1077),0)=0)</f>
        <v>#REF!</v>
      </c>
      <c r="CD1077" s="94" t="e">
        <f t="shared" si="3685"/>
        <v>#REF!</v>
      </c>
      <c r="CE1077" s="94" t="e">
        <f t="shared" si="3685"/>
        <v>#REF!</v>
      </c>
      <c r="CF1077" s="94" t="e">
        <f t="shared" si="3685"/>
        <v>#REF!</v>
      </c>
      <c r="CG1077" s="94" t="e">
        <f t="shared" si="3685"/>
        <v>#REF!</v>
      </c>
      <c r="CH1077" s="94" t="e">
        <f t="shared" si="3685"/>
        <v>#REF!</v>
      </c>
      <c r="CI1077" s="94" t="e">
        <f t="shared" si="3685"/>
        <v>#REF!</v>
      </c>
      <c r="CJ1077" s="94" t="e">
        <f t="shared" si="3685"/>
        <v>#REF!</v>
      </c>
      <c r="CK1077" s="94" t="e">
        <f t="shared" si="3685"/>
        <v>#REF!</v>
      </c>
      <c r="CL1077" s="94" t="e">
        <f t="shared" si="3685"/>
        <v>#REF!</v>
      </c>
      <c r="CM1077" s="94" t="e">
        <f t="shared" si="3685"/>
        <v>#REF!</v>
      </c>
      <c r="CN1077" s="94" t="e">
        <f t="shared" si="3685"/>
        <v>#REF!</v>
      </c>
      <c r="CO1077" s="79"/>
      <c r="CP1077" s="80" t="e">
        <f t="shared" si="3578"/>
        <v>#REF!</v>
      </c>
      <c r="CQ1077" s="85" t="e">
        <f>CP1077/CP1029</f>
        <v>#REF!</v>
      </c>
    </row>
    <row r="1078" spans="1:95" ht="10.5" customHeight="1" x14ac:dyDescent="0.25">
      <c r="A1078" s="70" t="str">
        <f t="shared" si="3617"/>
        <v>DespesaViagens e agendas externas</v>
      </c>
      <c r="B1078" s="114" t="s">
        <v>53</v>
      </c>
      <c r="C1078" s="70" t="s">
        <v>320</v>
      </c>
      <c r="D1078" s="60" t="s">
        <v>130</v>
      </c>
      <c r="E1078" s="60" t="e">
        <f>D1027</f>
        <v>#REF!</v>
      </c>
      <c r="F1078" s="60"/>
      <c r="G1078" s="62">
        <v>-9.8452618553320515E-5</v>
      </c>
      <c r="H1078" s="60"/>
      <c r="I1078" s="67">
        <v>0</v>
      </c>
      <c r="J1078" s="67">
        <v>0</v>
      </c>
      <c r="K1078" s="67">
        <v>0</v>
      </c>
      <c r="L1078" s="67">
        <v>0</v>
      </c>
      <c r="M1078" s="67">
        <v>0</v>
      </c>
      <c r="N1078" s="67">
        <v>0</v>
      </c>
      <c r="O1078" s="67">
        <v>0</v>
      </c>
      <c r="P1078" s="67">
        <v>0</v>
      </c>
      <c r="Q1078" s="67">
        <v>0</v>
      </c>
      <c r="R1078" s="67">
        <v>0</v>
      </c>
      <c r="S1078" s="67">
        <v>0</v>
      </c>
      <c r="T1078" s="67">
        <v>0</v>
      </c>
      <c r="U1078" s="60"/>
      <c r="V1078" s="87">
        <f t="shared" si="3570"/>
        <v>0</v>
      </c>
      <c r="W1078" s="62" t="e">
        <f>V1078/V1029</f>
        <v>#REF!</v>
      </c>
      <c r="X1078" s="60"/>
      <c r="Y1078" s="67">
        <v>0</v>
      </c>
      <c r="Z1078" s="67">
        <v>0</v>
      </c>
      <c r="AA1078" s="67">
        <v>0</v>
      </c>
      <c r="AB1078" s="67">
        <v>0</v>
      </c>
      <c r="AC1078" s="67">
        <v>0</v>
      </c>
      <c r="AD1078" s="67">
        <v>0</v>
      </c>
      <c r="AE1078" s="67" t="e">
        <f t="shared" ref="AE1078:AJ1078" si="3686">((AE1029*$G1078*--(AND($BF1078=0,$BG1078=0))+$BF1078+AE1029*$BG1078)*--(AE$3&gt;=$BH1078))*(1+$BJ1078*--(AE$3&gt;=$BK1078))*--(IFERROR(MOD(MONTH(AE$3),$BI1078),0)=0)</f>
        <v>#REF!</v>
      </c>
      <c r="AF1078" s="67" t="e">
        <f t="shared" si="3686"/>
        <v>#REF!</v>
      </c>
      <c r="AG1078" s="67" t="e">
        <f t="shared" si="3686"/>
        <v>#REF!</v>
      </c>
      <c r="AH1078" s="67" t="e">
        <f t="shared" si="3686"/>
        <v>#REF!</v>
      </c>
      <c r="AI1078" s="67" t="e">
        <f t="shared" si="3686"/>
        <v>#REF!</v>
      </c>
      <c r="AJ1078" s="67" t="e">
        <f t="shared" si="3686"/>
        <v>#REF!</v>
      </c>
      <c r="AK1078" s="60"/>
      <c r="AL1078" s="87" t="e">
        <f t="shared" si="3572"/>
        <v>#REF!</v>
      </c>
      <c r="AM1078" s="62" t="e">
        <f>AL1078/AL1029</f>
        <v>#REF!</v>
      </c>
      <c r="AN1078" s="60" t="e">
        <f>D1027&amp;D1078</f>
        <v>#REF!</v>
      </c>
      <c r="AO1078" s="67" t="e">
        <f t="shared" ref="AO1078:AZ1078" si="3687">((AO1029*$G1078*--(AND($BF1078=0,$BG1078=0))+$BF1078+AO1029*$BG1078)*--(AO$3&gt;=$BH1078))*(1+$BJ1078*--(AO$3&gt;=$BK1078))*--(IFERROR(MOD(MONTH(AO$3),$BI1078),0)=0)</f>
        <v>#REF!</v>
      </c>
      <c r="AP1078" s="67" t="e">
        <f t="shared" si="3687"/>
        <v>#REF!</v>
      </c>
      <c r="AQ1078" s="67" t="e">
        <f t="shared" si="3687"/>
        <v>#REF!</v>
      </c>
      <c r="AR1078" s="67" t="e">
        <f t="shared" si="3687"/>
        <v>#REF!</v>
      </c>
      <c r="AS1078" s="67" t="e">
        <f t="shared" si="3687"/>
        <v>#REF!</v>
      </c>
      <c r="AT1078" s="67" t="e">
        <f t="shared" si="3687"/>
        <v>#REF!</v>
      </c>
      <c r="AU1078" s="67" t="e">
        <f t="shared" si="3687"/>
        <v>#REF!</v>
      </c>
      <c r="AV1078" s="67" t="e">
        <f t="shared" si="3687"/>
        <v>#REF!</v>
      </c>
      <c r="AW1078" s="67" t="e">
        <f t="shared" si="3687"/>
        <v>#REF!</v>
      </c>
      <c r="AX1078" s="67" t="e">
        <f t="shared" si="3687"/>
        <v>#REF!</v>
      </c>
      <c r="AY1078" s="67" t="e">
        <f t="shared" si="3687"/>
        <v>#REF!</v>
      </c>
      <c r="AZ1078" s="67" t="e">
        <f t="shared" si="3687"/>
        <v>#REF!</v>
      </c>
      <c r="BA1078" s="60"/>
      <c r="BB1078" s="87" t="e">
        <f t="shared" si="3574"/>
        <v>#REF!</v>
      </c>
      <c r="BC1078" s="62" t="e">
        <f>BB1078/BB1029</f>
        <v>#REF!</v>
      </c>
      <c r="BD1078" s="60"/>
      <c r="BE1078" s="67">
        <f t="shared" si="3628"/>
        <v>0</v>
      </c>
      <c r="BF1078" s="119">
        <f t="shared" si="3628"/>
        <v>-700</v>
      </c>
      <c r="BG1078" s="120">
        <f t="shared" si="3628"/>
        <v>0</v>
      </c>
      <c r="BH1078" s="121" t="e">
        <f>BH1029</f>
        <v>#REF!</v>
      </c>
      <c r="BI1078" s="69">
        <f t="shared" si="3629"/>
        <v>3</v>
      </c>
      <c r="BJ1078" s="120">
        <f t="shared" si="3629"/>
        <v>0</v>
      </c>
      <c r="BK1078" s="121">
        <f t="shared" si="3629"/>
        <v>0</v>
      </c>
      <c r="BL1078" s="60"/>
      <c r="BM1078" s="67" t="e">
        <f t="shared" ref="BM1078:BX1078" si="3688">((BM1029*$G1078*--(AND($BF1078=0,$BG1078=0))+$BF1078+BM1029*$BG1078)*--(BM$3&gt;=$BH1078))*(1+$BJ1078*--(BM$3&gt;=$BK1078))*--(IFERROR(MOD(MONTH(BM$3),$BI1078),0)=0)</f>
        <v>#REF!</v>
      </c>
      <c r="BN1078" s="67" t="e">
        <f t="shared" si="3688"/>
        <v>#REF!</v>
      </c>
      <c r="BO1078" s="67" t="e">
        <f t="shared" si="3688"/>
        <v>#REF!</v>
      </c>
      <c r="BP1078" s="67" t="e">
        <f t="shared" si="3688"/>
        <v>#REF!</v>
      </c>
      <c r="BQ1078" s="67" t="e">
        <f t="shared" si="3688"/>
        <v>#REF!</v>
      </c>
      <c r="BR1078" s="67" t="e">
        <f t="shared" si="3688"/>
        <v>#REF!</v>
      </c>
      <c r="BS1078" s="67" t="e">
        <f t="shared" si="3688"/>
        <v>#REF!</v>
      </c>
      <c r="BT1078" s="67" t="e">
        <f t="shared" si="3688"/>
        <v>#REF!</v>
      </c>
      <c r="BU1078" s="67" t="e">
        <f t="shared" si="3688"/>
        <v>#REF!</v>
      </c>
      <c r="BV1078" s="67" t="e">
        <f t="shared" si="3688"/>
        <v>#REF!</v>
      </c>
      <c r="BW1078" s="67" t="e">
        <f t="shared" si="3688"/>
        <v>#REF!</v>
      </c>
      <c r="BX1078" s="67" t="e">
        <f t="shared" si="3688"/>
        <v>#REF!</v>
      </c>
      <c r="BY1078" s="60"/>
      <c r="BZ1078" s="87" t="e">
        <f t="shared" si="3576"/>
        <v>#REF!</v>
      </c>
      <c r="CA1078" s="62" t="e">
        <f>BZ1078/BZ1029</f>
        <v>#REF!</v>
      </c>
      <c r="CB1078" s="60"/>
      <c r="CC1078" s="67" t="e">
        <f t="shared" ref="CC1078:CN1078" si="3689">((CC1029*$G1078*--(AND($BF1078=0,$BG1078=0))+$BF1078+CC1029*$BG1078)*--(CC$3&gt;=$BH1078))*(1+$BJ1078*--(CC$3&gt;=$BK1078))*--(IFERROR(MOD(MONTH(CC$3),$BI1078),0)=0)</f>
        <v>#REF!</v>
      </c>
      <c r="CD1078" s="67" t="e">
        <f t="shared" si="3689"/>
        <v>#REF!</v>
      </c>
      <c r="CE1078" s="67" t="e">
        <f t="shared" si="3689"/>
        <v>#REF!</v>
      </c>
      <c r="CF1078" s="67" t="e">
        <f t="shared" si="3689"/>
        <v>#REF!</v>
      </c>
      <c r="CG1078" s="67" t="e">
        <f t="shared" si="3689"/>
        <v>#REF!</v>
      </c>
      <c r="CH1078" s="67" t="e">
        <f t="shared" si="3689"/>
        <v>#REF!</v>
      </c>
      <c r="CI1078" s="67" t="e">
        <f t="shared" si="3689"/>
        <v>#REF!</v>
      </c>
      <c r="CJ1078" s="67" t="e">
        <f t="shared" si="3689"/>
        <v>#REF!</v>
      </c>
      <c r="CK1078" s="67" t="e">
        <f t="shared" si="3689"/>
        <v>#REF!</v>
      </c>
      <c r="CL1078" s="67" t="e">
        <f t="shared" si="3689"/>
        <v>#REF!</v>
      </c>
      <c r="CM1078" s="67" t="e">
        <f t="shared" si="3689"/>
        <v>#REF!</v>
      </c>
      <c r="CN1078" s="67" t="e">
        <f t="shared" si="3689"/>
        <v>#REF!</v>
      </c>
      <c r="CO1078" s="60"/>
      <c r="CP1078" s="87" t="e">
        <f t="shared" si="3578"/>
        <v>#REF!</v>
      </c>
      <c r="CQ1078" s="62" t="e">
        <f>CP1078/CP1029</f>
        <v>#REF!</v>
      </c>
    </row>
    <row r="1079" spans="1:95" ht="10.5" customHeight="1" x14ac:dyDescent="0.25">
      <c r="A1079" s="70" t="str">
        <f t="shared" si="3617"/>
        <v>DespesaAtivações de inauguração</v>
      </c>
      <c r="B1079" s="114" t="s">
        <v>53</v>
      </c>
      <c r="C1079" s="70" t="s">
        <v>284</v>
      </c>
      <c r="D1079" s="60" t="s">
        <v>285</v>
      </c>
      <c r="E1079" s="60" t="e">
        <f>D1027</f>
        <v>#REF!</v>
      </c>
      <c r="F1079" s="60"/>
      <c r="G1079" s="62">
        <v>-1.3904791493680641E-4</v>
      </c>
      <c r="H1079" s="60"/>
      <c r="I1079" s="67">
        <v>0</v>
      </c>
      <c r="J1079" s="67">
        <v>0</v>
      </c>
      <c r="K1079" s="67">
        <v>0</v>
      </c>
      <c r="L1079" s="67">
        <v>0</v>
      </c>
      <c r="M1079" s="67">
        <v>0</v>
      </c>
      <c r="N1079" s="67">
        <v>0</v>
      </c>
      <c r="O1079" s="67">
        <v>0</v>
      </c>
      <c r="P1079" s="67">
        <v>0</v>
      </c>
      <c r="Q1079" s="67">
        <v>0</v>
      </c>
      <c r="R1079" s="67">
        <v>0</v>
      </c>
      <c r="S1079" s="67">
        <v>0</v>
      </c>
      <c r="T1079" s="67">
        <v>0</v>
      </c>
      <c r="U1079" s="60"/>
      <c r="V1079" s="87">
        <f t="shared" si="3570"/>
        <v>0</v>
      </c>
      <c r="W1079" s="62" t="e">
        <f>V1079/V1027</f>
        <v>#DIV/0!</v>
      </c>
      <c r="X1079" s="60"/>
      <c r="Y1079" s="67">
        <f t="shared" ref="Y1079:AJ1079" si="3690">SUM(Y1080:Y1082)</f>
        <v>0</v>
      </c>
      <c r="Z1079" s="67">
        <f t="shared" si="3690"/>
        <v>0</v>
      </c>
      <c r="AA1079" s="67">
        <f t="shared" si="3690"/>
        <v>0</v>
      </c>
      <c r="AB1079" s="67">
        <f t="shared" si="3690"/>
        <v>0</v>
      </c>
      <c r="AC1079" s="67">
        <f t="shared" si="3690"/>
        <v>0</v>
      </c>
      <c r="AD1079" s="67">
        <f t="shared" si="3690"/>
        <v>0</v>
      </c>
      <c r="AE1079" s="67">
        <f t="shared" si="3690"/>
        <v>0</v>
      </c>
      <c r="AF1079" s="67" t="e">
        <f t="shared" si="3690"/>
        <v>#REF!</v>
      </c>
      <c r="AG1079" s="67" t="e">
        <f t="shared" si="3690"/>
        <v>#REF!</v>
      </c>
      <c r="AH1079" s="67" t="e">
        <f t="shared" si="3690"/>
        <v>#REF!</v>
      </c>
      <c r="AI1079" s="67" t="e">
        <f t="shared" si="3690"/>
        <v>#REF!</v>
      </c>
      <c r="AJ1079" s="67" t="e">
        <f t="shared" si="3690"/>
        <v>#REF!</v>
      </c>
      <c r="AK1079" s="60"/>
      <c r="AL1079" s="87" t="e">
        <f t="shared" si="3572"/>
        <v>#REF!</v>
      </c>
      <c r="AM1079" s="62" t="e">
        <f>AL1079/AL1027</f>
        <v>#REF!</v>
      </c>
      <c r="AN1079" s="60" t="e">
        <f>D1027&amp;D1079</f>
        <v>#REF!</v>
      </c>
      <c r="AO1079" s="67" t="e">
        <f t="shared" ref="AO1079:AZ1079" si="3691">SUM(AO1080:AO1082)</f>
        <v>#REF!</v>
      </c>
      <c r="AP1079" s="67" t="e">
        <f t="shared" si="3691"/>
        <v>#REF!</v>
      </c>
      <c r="AQ1079" s="67" t="e">
        <f t="shared" si="3691"/>
        <v>#REF!</v>
      </c>
      <c r="AR1079" s="67" t="e">
        <f t="shared" si="3691"/>
        <v>#REF!</v>
      </c>
      <c r="AS1079" s="67" t="e">
        <f t="shared" si="3691"/>
        <v>#REF!</v>
      </c>
      <c r="AT1079" s="67" t="e">
        <f t="shared" si="3691"/>
        <v>#REF!</v>
      </c>
      <c r="AU1079" s="67" t="e">
        <f t="shared" si="3691"/>
        <v>#REF!</v>
      </c>
      <c r="AV1079" s="67" t="e">
        <f t="shared" si="3691"/>
        <v>#REF!</v>
      </c>
      <c r="AW1079" s="67" t="e">
        <f t="shared" si="3691"/>
        <v>#REF!</v>
      </c>
      <c r="AX1079" s="67" t="e">
        <f t="shared" si="3691"/>
        <v>#REF!</v>
      </c>
      <c r="AY1079" s="67" t="e">
        <f t="shared" si="3691"/>
        <v>#REF!</v>
      </c>
      <c r="AZ1079" s="67" t="e">
        <f t="shared" si="3691"/>
        <v>#REF!</v>
      </c>
      <c r="BA1079" s="60"/>
      <c r="BB1079" s="87" t="e">
        <f t="shared" si="3574"/>
        <v>#REF!</v>
      </c>
      <c r="BC1079" s="62" t="e">
        <f>BB1079/BB1027</f>
        <v>#REF!</v>
      </c>
      <c r="BD1079" s="60"/>
      <c r="BE1079" s="67"/>
      <c r="BF1079" s="119"/>
      <c r="BG1079" s="120"/>
      <c r="BH1079" s="121"/>
      <c r="BI1079" s="69"/>
      <c r="BJ1079" s="120"/>
      <c r="BK1079" s="121"/>
      <c r="BL1079" s="60"/>
      <c r="BM1079" s="67" t="e">
        <f t="shared" ref="BM1079:BX1079" si="3692">SUM(BM1080:BM1082)</f>
        <v>#REF!</v>
      </c>
      <c r="BN1079" s="67" t="e">
        <f t="shared" si="3692"/>
        <v>#REF!</v>
      </c>
      <c r="BO1079" s="67" t="e">
        <f t="shared" si="3692"/>
        <v>#REF!</v>
      </c>
      <c r="BP1079" s="67" t="e">
        <f t="shared" si="3692"/>
        <v>#REF!</v>
      </c>
      <c r="BQ1079" s="67" t="e">
        <f t="shared" si="3692"/>
        <v>#REF!</v>
      </c>
      <c r="BR1079" s="67" t="e">
        <f t="shared" si="3692"/>
        <v>#REF!</v>
      </c>
      <c r="BS1079" s="67" t="e">
        <f t="shared" si="3692"/>
        <v>#REF!</v>
      </c>
      <c r="BT1079" s="67" t="e">
        <f t="shared" si="3692"/>
        <v>#REF!</v>
      </c>
      <c r="BU1079" s="67" t="e">
        <f t="shared" si="3692"/>
        <v>#REF!</v>
      </c>
      <c r="BV1079" s="67" t="e">
        <f t="shared" si="3692"/>
        <v>#REF!</v>
      </c>
      <c r="BW1079" s="67" t="e">
        <f t="shared" si="3692"/>
        <v>#REF!</v>
      </c>
      <c r="BX1079" s="67" t="e">
        <f t="shared" si="3692"/>
        <v>#REF!</v>
      </c>
      <c r="BY1079" s="60"/>
      <c r="BZ1079" s="87" t="e">
        <f t="shared" si="3576"/>
        <v>#REF!</v>
      </c>
      <c r="CA1079" s="62" t="e">
        <f>BZ1079/BZ1027</f>
        <v>#REF!</v>
      </c>
      <c r="CB1079" s="60"/>
      <c r="CC1079" s="67" t="e">
        <f t="shared" ref="CC1079:CN1079" si="3693">SUM(CC1080:CC1082)</f>
        <v>#REF!</v>
      </c>
      <c r="CD1079" s="67" t="e">
        <f t="shared" si="3693"/>
        <v>#REF!</v>
      </c>
      <c r="CE1079" s="67" t="e">
        <f t="shared" si="3693"/>
        <v>#REF!</v>
      </c>
      <c r="CF1079" s="67" t="e">
        <f t="shared" si="3693"/>
        <v>#REF!</v>
      </c>
      <c r="CG1079" s="67" t="e">
        <f t="shared" si="3693"/>
        <v>#REF!</v>
      </c>
      <c r="CH1079" s="67" t="e">
        <f t="shared" si="3693"/>
        <v>#REF!</v>
      </c>
      <c r="CI1079" s="67" t="e">
        <f t="shared" si="3693"/>
        <v>#REF!</v>
      </c>
      <c r="CJ1079" s="67" t="e">
        <f t="shared" si="3693"/>
        <v>#REF!</v>
      </c>
      <c r="CK1079" s="67" t="e">
        <f t="shared" si="3693"/>
        <v>#REF!</v>
      </c>
      <c r="CL1079" s="67" t="e">
        <f t="shared" si="3693"/>
        <v>#REF!</v>
      </c>
      <c r="CM1079" s="67" t="e">
        <f t="shared" si="3693"/>
        <v>#REF!</v>
      </c>
      <c r="CN1079" s="67" t="e">
        <f t="shared" si="3693"/>
        <v>#REF!</v>
      </c>
      <c r="CO1079" s="60"/>
      <c r="CP1079" s="87" t="e">
        <f t="shared" si="3578"/>
        <v>#REF!</v>
      </c>
      <c r="CQ1079" s="62" t="e">
        <f>CP1079/CP1027</f>
        <v>#REF!</v>
      </c>
    </row>
    <row r="1080" spans="1:95" ht="10.5" customHeight="1" outlineLevel="1" x14ac:dyDescent="0.25">
      <c r="A1080" s="70" t="str">
        <f t="shared" si="3617"/>
        <v>DespesaDespesas inaugurais</v>
      </c>
      <c r="B1080" s="114" t="s">
        <v>53</v>
      </c>
      <c r="C1080" s="78" t="s">
        <v>284</v>
      </c>
      <c r="D1080" s="79" t="s">
        <v>286</v>
      </c>
      <c r="E1080" s="79" t="e">
        <f>D1027</f>
        <v>#REF!</v>
      </c>
      <c r="F1080" s="79"/>
      <c r="G1080" s="85">
        <v>-1.3904791493680641E-4</v>
      </c>
      <c r="H1080" s="79"/>
      <c r="I1080" s="94">
        <v>0</v>
      </c>
      <c r="J1080" s="94">
        <v>0</v>
      </c>
      <c r="K1080" s="94">
        <v>0</v>
      </c>
      <c r="L1080" s="94">
        <v>0</v>
      </c>
      <c r="M1080" s="94">
        <v>0</v>
      </c>
      <c r="N1080" s="94">
        <v>0</v>
      </c>
      <c r="O1080" s="94">
        <v>0</v>
      </c>
      <c r="P1080" s="94">
        <v>0</v>
      </c>
      <c r="Q1080" s="94">
        <v>0</v>
      </c>
      <c r="R1080" s="94">
        <v>0</v>
      </c>
      <c r="S1080" s="94">
        <v>0</v>
      </c>
      <c r="T1080" s="94">
        <v>0</v>
      </c>
      <c r="U1080" s="79"/>
      <c r="V1080" s="80">
        <f t="shared" si="3570"/>
        <v>0</v>
      </c>
      <c r="W1080" s="91" t="e">
        <f>V1080/V1027</f>
        <v>#DIV/0!</v>
      </c>
      <c r="X1080" s="60"/>
      <c r="Y1080" s="94">
        <v>0</v>
      </c>
      <c r="Z1080" s="94">
        <v>0</v>
      </c>
      <c r="AA1080" s="94">
        <v>0</v>
      </c>
      <c r="AB1080" s="94">
        <v>0</v>
      </c>
      <c r="AC1080" s="94">
        <v>0</v>
      </c>
      <c r="AD1080" s="94">
        <v>0</v>
      </c>
      <c r="AE1080" s="94">
        <v>0</v>
      </c>
      <c r="AF1080" s="94" t="e">
        <f>((AF1028*$G1080*--(AND($BF1080=0,$BG1080=0))+$BF1080+AF1028*$BG1080)*--(AF$3&gt;=$BH1080))*(1+$BJ1080*--(AF$3&gt;=$BK1080))*--(IFERROR(MOD(MONTH(AF$3),$BI1080),0)=0)</f>
        <v>#REF!</v>
      </c>
      <c r="AG1080" s="94" t="e">
        <f>((AG1028*$G1080*--(AND($BF1080=0,$BG1080=0))+$BF1080+AG1028*$BG1080)*--(AG$3&gt;=$BH1080))*(1+$BJ1080*--(AG$3&gt;=$BK1080))*--(IFERROR(MOD(MONTH(AG$3),$BI1080),0)=0)</f>
        <v>#REF!</v>
      </c>
      <c r="AH1080" s="94" t="e">
        <f>((AH1028*$G1080*--(AND($BF1080=0,$BG1080=0))+$BF1080+AH1028*$BG1080)*--(AH$3&gt;=$BH1080))*(1+$BJ1080*--(AH$3&gt;=$BK1080))*--(IFERROR(MOD(MONTH(AH$3),$BI1080),0)=0)</f>
        <v>#REF!</v>
      </c>
      <c r="AI1080" s="94" t="e">
        <f>((AI1028*$G1080*--(AND($BF1080=0,$BG1080=0))+$BF1080+AI1028*$BG1080)*--(AI$3&gt;=$BH1080))*(1+$BJ1080*--(AI$3&gt;=$BK1080))*--(IFERROR(MOD(MONTH(AI$3),$BI1080),0)=0)</f>
        <v>#REF!</v>
      </c>
      <c r="AJ1080" s="94" t="e">
        <f>((AJ1028*$G1080*--(AND($BF1080=0,$BG1080=0))+$BF1080+AJ1028*$BG1080)*--(AJ$3&gt;=$BH1080))*(1+$BJ1080*--(AJ$3&gt;=$BK1080))*--(IFERROR(MOD(MONTH(AJ$3),$BI1080),0)=0)</f>
        <v>#REF!</v>
      </c>
      <c r="AK1080" s="79"/>
      <c r="AL1080" s="80" t="e">
        <f t="shared" si="3572"/>
        <v>#REF!</v>
      </c>
      <c r="AM1080" s="91" t="e">
        <f>AL1080/AL1027</f>
        <v>#REF!</v>
      </c>
      <c r="AN1080" s="60" t="e">
        <f>D1027&amp;D1080</f>
        <v>#REF!</v>
      </c>
      <c r="AO1080" s="94" t="e">
        <f t="shared" ref="AO1080:AZ1080" si="3694">((AO1028*$G1080*--(AND($BF1080=0,$BG1080=0))+$BF1080+AO1028*$BG1080)*--(AO$3&gt;=$BH1080))*(1+$BJ1080*--(AO$3&gt;=$BK1080))*--(IFERROR(MOD(MONTH(AO$3),$BI1080),0)=0)</f>
        <v>#REF!</v>
      </c>
      <c r="AP1080" s="94" t="e">
        <f t="shared" si="3694"/>
        <v>#REF!</v>
      </c>
      <c r="AQ1080" s="94" t="e">
        <f t="shared" si="3694"/>
        <v>#REF!</v>
      </c>
      <c r="AR1080" s="94" t="e">
        <f t="shared" si="3694"/>
        <v>#REF!</v>
      </c>
      <c r="AS1080" s="94" t="e">
        <f t="shared" si="3694"/>
        <v>#REF!</v>
      </c>
      <c r="AT1080" s="94" t="e">
        <f t="shared" si="3694"/>
        <v>#REF!</v>
      </c>
      <c r="AU1080" s="94" t="e">
        <f t="shared" si="3694"/>
        <v>#REF!</v>
      </c>
      <c r="AV1080" s="94" t="e">
        <f t="shared" si="3694"/>
        <v>#REF!</v>
      </c>
      <c r="AW1080" s="94" t="e">
        <f t="shared" si="3694"/>
        <v>#REF!</v>
      </c>
      <c r="AX1080" s="94" t="e">
        <f t="shared" si="3694"/>
        <v>#REF!</v>
      </c>
      <c r="AY1080" s="94" t="e">
        <f t="shared" si="3694"/>
        <v>#REF!</v>
      </c>
      <c r="AZ1080" s="94" t="e">
        <f t="shared" si="3694"/>
        <v>#REF!</v>
      </c>
      <c r="BA1080" s="79"/>
      <c r="BB1080" s="80" t="e">
        <f t="shared" si="3574"/>
        <v>#REF!</v>
      </c>
      <c r="BC1080" s="91" t="e">
        <f>BB1080/BB1027</f>
        <v>#REF!</v>
      </c>
      <c r="BD1080" s="60"/>
      <c r="BE1080" s="94">
        <f>INDEX($BE$4:$BK$115,MATCH($D1080,$D$4:$D$115,0),MATCH(BE$475,$BE$4:$BK$4,0))</f>
        <v>0</v>
      </c>
      <c r="BF1080" s="115">
        <f>INDEX($BE$4:$BK$115,MATCH($D1080,$D$4:$D$115,0),MATCH(BF$475,$BE$4:$BK$4,0))</f>
        <v>-15000</v>
      </c>
      <c r="BG1080" s="115">
        <f>INDEX($BE$4:$BK$115,MATCH($D1080,$D$4:$D$115,0),MATCH(BG$475,$BE$4:$BK$4,0))</f>
        <v>0</v>
      </c>
      <c r="BH1080" s="111" t="e">
        <f>BH1029</f>
        <v>#REF!</v>
      </c>
      <c r="BI1080" s="115">
        <f t="array" ref="BI1080">INDEX($BE$4:$BK$115,MATCH($D1080,$D$4:$D$115,0),MATCH(BI$475,$BE$4:$BK$4,0))</f>
        <v>0</v>
      </c>
      <c r="BJ1080" s="112">
        <v>-1</v>
      </c>
      <c r="BK1080" s="111" t="e">
        <f>EDATE(BH1080,1)</f>
        <v>#REF!</v>
      </c>
      <c r="BL1080" s="60"/>
      <c r="BM1080" s="94" t="e">
        <f t="shared" ref="BM1080:BX1080" si="3695">((BM1028*$G1080*--(AND($BF1080=0,$BG1080=0))+$BF1080+BM1028*$BG1080)*--(BM$3&gt;=$BH1080))*(1+$BJ1080*--(BM$3&gt;=$BK1080))*--(IFERROR(MOD(MONTH(BM$3),$BI1080),0)=0)</f>
        <v>#REF!</v>
      </c>
      <c r="BN1080" s="94" t="e">
        <f t="shared" si="3695"/>
        <v>#REF!</v>
      </c>
      <c r="BO1080" s="94" t="e">
        <f t="shared" si="3695"/>
        <v>#REF!</v>
      </c>
      <c r="BP1080" s="94" t="e">
        <f t="shared" si="3695"/>
        <v>#REF!</v>
      </c>
      <c r="BQ1080" s="94" t="e">
        <f t="shared" si="3695"/>
        <v>#REF!</v>
      </c>
      <c r="BR1080" s="94" t="e">
        <f t="shared" si="3695"/>
        <v>#REF!</v>
      </c>
      <c r="BS1080" s="94" t="e">
        <f t="shared" si="3695"/>
        <v>#REF!</v>
      </c>
      <c r="BT1080" s="94" t="e">
        <f t="shared" si="3695"/>
        <v>#REF!</v>
      </c>
      <c r="BU1080" s="94" t="e">
        <f t="shared" si="3695"/>
        <v>#REF!</v>
      </c>
      <c r="BV1080" s="94" t="e">
        <f t="shared" si="3695"/>
        <v>#REF!</v>
      </c>
      <c r="BW1080" s="94" t="e">
        <f t="shared" si="3695"/>
        <v>#REF!</v>
      </c>
      <c r="BX1080" s="94" t="e">
        <f t="shared" si="3695"/>
        <v>#REF!</v>
      </c>
      <c r="BY1080" s="79"/>
      <c r="BZ1080" s="80" t="e">
        <f t="shared" si="3576"/>
        <v>#REF!</v>
      </c>
      <c r="CA1080" s="91" t="e">
        <f>BZ1080/BZ1027</f>
        <v>#REF!</v>
      </c>
      <c r="CB1080" s="60"/>
      <c r="CC1080" s="94" t="e">
        <f t="shared" ref="CC1080:CN1080" si="3696">((CC1028*$G1080*--(AND($BF1080=0,$BG1080=0))+$BF1080+CC1028*$BG1080)*--(CC$3&gt;=$BH1080))*(1+$BJ1080*--(CC$3&gt;=$BK1080))*--(IFERROR(MOD(MONTH(CC$3),$BI1080),0)=0)</f>
        <v>#REF!</v>
      </c>
      <c r="CD1080" s="94" t="e">
        <f t="shared" si="3696"/>
        <v>#REF!</v>
      </c>
      <c r="CE1080" s="94" t="e">
        <f t="shared" si="3696"/>
        <v>#REF!</v>
      </c>
      <c r="CF1080" s="94" t="e">
        <f t="shared" si="3696"/>
        <v>#REF!</v>
      </c>
      <c r="CG1080" s="94" t="e">
        <f t="shared" si="3696"/>
        <v>#REF!</v>
      </c>
      <c r="CH1080" s="94" t="e">
        <f t="shared" si="3696"/>
        <v>#REF!</v>
      </c>
      <c r="CI1080" s="94" t="e">
        <f t="shared" si="3696"/>
        <v>#REF!</v>
      </c>
      <c r="CJ1080" s="94" t="e">
        <f t="shared" si="3696"/>
        <v>#REF!</v>
      </c>
      <c r="CK1080" s="94" t="e">
        <f t="shared" si="3696"/>
        <v>#REF!</v>
      </c>
      <c r="CL1080" s="94" t="e">
        <f t="shared" si="3696"/>
        <v>#REF!</v>
      </c>
      <c r="CM1080" s="94" t="e">
        <f t="shared" si="3696"/>
        <v>#REF!</v>
      </c>
      <c r="CN1080" s="94" t="e">
        <f t="shared" si="3696"/>
        <v>#REF!</v>
      </c>
      <c r="CO1080" s="79"/>
      <c r="CP1080" s="80" t="e">
        <f t="shared" si="3578"/>
        <v>#REF!</v>
      </c>
      <c r="CQ1080" s="91" t="e">
        <f>CP1080/CP1027</f>
        <v>#REF!</v>
      </c>
    </row>
    <row r="1081" spans="1:95" ht="10.5" customHeight="1" outlineLevel="1" x14ac:dyDescent="0.25">
      <c r="A1081" s="70" t="str">
        <f t="shared" si="3617"/>
        <v>DespesaEnxoval inaugural</v>
      </c>
      <c r="B1081" s="114" t="s">
        <v>53</v>
      </c>
      <c r="C1081" s="78" t="s">
        <v>266</v>
      </c>
      <c r="D1081" s="79" t="s">
        <v>287</v>
      </c>
      <c r="E1081" s="79" t="e">
        <f>D1027</f>
        <v>#REF!</v>
      </c>
      <c r="F1081" s="79"/>
      <c r="G1081" s="85">
        <v>0</v>
      </c>
      <c r="H1081" s="79"/>
      <c r="I1081" s="94">
        <v>0</v>
      </c>
      <c r="J1081" s="94">
        <v>0</v>
      </c>
      <c r="K1081" s="94">
        <v>0</v>
      </c>
      <c r="L1081" s="94">
        <v>0</v>
      </c>
      <c r="M1081" s="94">
        <v>0</v>
      </c>
      <c r="N1081" s="94">
        <v>0</v>
      </c>
      <c r="O1081" s="94">
        <v>0</v>
      </c>
      <c r="P1081" s="94">
        <v>0</v>
      </c>
      <c r="Q1081" s="94">
        <v>0</v>
      </c>
      <c r="R1081" s="94">
        <v>0</v>
      </c>
      <c r="S1081" s="94">
        <v>0</v>
      </c>
      <c r="T1081" s="94">
        <v>0</v>
      </c>
      <c r="U1081" s="79"/>
      <c r="V1081" s="80">
        <f t="shared" si="3570"/>
        <v>0</v>
      </c>
      <c r="W1081" s="85" t="e">
        <f>V1081/V1027</f>
        <v>#DIV/0!</v>
      </c>
      <c r="X1081" s="60"/>
      <c r="Y1081" s="94">
        <v>0</v>
      </c>
      <c r="Z1081" s="94">
        <v>0</v>
      </c>
      <c r="AA1081" s="94">
        <v>0</v>
      </c>
      <c r="AB1081" s="94">
        <v>0</v>
      </c>
      <c r="AC1081" s="94">
        <v>0</v>
      </c>
      <c r="AD1081" s="94">
        <v>0</v>
      </c>
      <c r="AE1081" s="94">
        <v>0</v>
      </c>
      <c r="AF1081" s="94" t="e">
        <f t="shared" ref="AF1081:AJ1083" si="3697">((AF1027*$G1081*--(AND($BF1081=0,$BG1081=0))+$BF1081+AF1027*$BG1081)*--(AF$3&gt;=$BH1081))*(1+$BJ1081*--(AF$3&gt;=$BK1081))*--(IFERROR(MOD(MONTH(AF$3),$BI1081),0)=0)</f>
        <v>#REF!</v>
      </c>
      <c r="AG1081" s="94" t="e">
        <f t="shared" si="3697"/>
        <v>#REF!</v>
      </c>
      <c r="AH1081" s="94" t="e">
        <f t="shared" si="3697"/>
        <v>#REF!</v>
      </c>
      <c r="AI1081" s="94" t="e">
        <f t="shared" si="3697"/>
        <v>#REF!</v>
      </c>
      <c r="AJ1081" s="94" t="e">
        <f t="shared" si="3697"/>
        <v>#REF!</v>
      </c>
      <c r="AK1081" s="79"/>
      <c r="AL1081" s="80" t="e">
        <f t="shared" si="3572"/>
        <v>#REF!</v>
      </c>
      <c r="AM1081" s="91" t="e">
        <f>AL1081/AL1027</f>
        <v>#REF!</v>
      </c>
      <c r="AN1081" s="60" t="e">
        <f>D1027&amp;D1081</f>
        <v>#REF!</v>
      </c>
      <c r="AO1081" s="94" t="e">
        <f t="shared" ref="AO1081:AZ1081" si="3698">((AO1027*$G1081*--(AND($BF1081=0,$BG1081=0))+$BF1081+AO1027*$BG1081)*--(AO$3&gt;=$BH1081))*(1+$BJ1081*--(AO$3&gt;=$BK1081))*--(IFERROR(MOD(MONTH(AO$3),$BI1081),0)=0)</f>
        <v>#REF!</v>
      </c>
      <c r="AP1081" s="94" t="e">
        <f t="shared" si="3698"/>
        <v>#REF!</v>
      </c>
      <c r="AQ1081" s="94" t="e">
        <f t="shared" si="3698"/>
        <v>#REF!</v>
      </c>
      <c r="AR1081" s="94" t="e">
        <f t="shared" si="3698"/>
        <v>#REF!</v>
      </c>
      <c r="AS1081" s="94" t="e">
        <f t="shared" si="3698"/>
        <v>#REF!</v>
      </c>
      <c r="AT1081" s="94" t="e">
        <f t="shared" si="3698"/>
        <v>#REF!</v>
      </c>
      <c r="AU1081" s="94" t="e">
        <f t="shared" si="3698"/>
        <v>#REF!</v>
      </c>
      <c r="AV1081" s="94" t="e">
        <f t="shared" si="3698"/>
        <v>#REF!</v>
      </c>
      <c r="AW1081" s="94" t="e">
        <f t="shared" si="3698"/>
        <v>#REF!</v>
      </c>
      <c r="AX1081" s="94" t="e">
        <f t="shared" si="3698"/>
        <v>#REF!</v>
      </c>
      <c r="AY1081" s="94" t="e">
        <f t="shared" si="3698"/>
        <v>#REF!</v>
      </c>
      <c r="AZ1081" s="94" t="e">
        <f t="shared" si="3698"/>
        <v>#REF!</v>
      </c>
      <c r="BA1081" s="79"/>
      <c r="BB1081" s="80" t="e">
        <f t="shared" si="3574"/>
        <v>#REF!</v>
      </c>
      <c r="BC1081" s="91" t="e">
        <f>BB1081/BB1027</f>
        <v>#REF!</v>
      </c>
      <c r="BD1081" s="60"/>
      <c r="BE1081" s="94" t="e">
        <f t="array" ref="BE1081">INDEX(#REF!,MATCH($D1027,#REF!,0),MATCH($D1081,#REF!,0))</f>
        <v>#REF!</v>
      </c>
      <c r="BF1081" s="115" t="e">
        <f t="array" ref="BF1081">INDEX(#REF!,MATCH($D1027,#REF!,0),MATCH($D1081,#REF!,0))</f>
        <v>#REF!</v>
      </c>
      <c r="BG1081" s="115"/>
      <c r="BH1081" s="111" t="e">
        <f>EDATE(BH1029,1)</f>
        <v>#REF!</v>
      </c>
      <c r="BI1081" s="115"/>
      <c r="BJ1081" s="112">
        <v>-1</v>
      </c>
      <c r="BK1081" s="111" t="e">
        <f>EDATE(BH1081,1)</f>
        <v>#REF!</v>
      </c>
      <c r="BL1081" s="60"/>
      <c r="BM1081" s="94" t="e">
        <f t="shared" ref="BM1081:BX1081" si="3699">((BM1027*$G1081*--(AND($BF1081=0,$BG1081=0))+$BF1081+BM1027*$BG1081)*--(BM$3&gt;=$BH1081))*(1+$BJ1081*--(BM$3&gt;=$BK1081))*--(IFERROR(MOD(MONTH(BM$3),$BI1081),0)=0)</f>
        <v>#REF!</v>
      </c>
      <c r="BN1081" s="94" t="e">
        <f t="shared" si="3699"/>
        <v>#REF!</v>
      </c>
      <c r="BO1081" s="94" t="e">
        <f t="shared" si="3699"/>
        <v>#REF!</v>
      </c>
      <c r="BP1081" s="94" t="e">
        <f t="shared" si="3699"/>
        <v>#REF!</v>
      </c>
      <c r="BQ1081" s="94" t="e">
        <f t="shared" si="3699"/>
        <v>#REF!</v>
      </c>
      <c r="BR1081" s="94" t="e">
        <f t="shared" si="3699"/>
        <v>#REF!</v>
      </c>
      <c r="BS1081" s="94" t="e">
        <f t="shared" si="3699"/>
        <v>#REF!</v>
      </c>
      <c r="BT1081" s="94" t="e">
        <f t="shared" si="3699"/>
        <v>#REF!</v>
      </c>
      <c r="BU1081" s="94" t="e">
        <f t="shared" si="3699"/>
        <v>#REF!</v>
      </c>
      <c r="BV1081" s="94" t="e">
        <f t="shared" si="3699"/>
        <v>#REF!</v>
      </c>
      <c r="BW1081" s="94" t="e">
        <f t="shared" si="3699"/>
        <v>#REF!</v>
      </c>
      <c r="BX1081" s="94" t="e">
        <f t="shared" si="3699"/>
        <v>#REF!</v>
      </c>
      <c r="BY1081" s="79"/>
      <c r="BZ1081" s="80" t="e">
        <f t="shared" si="3576"/>
        <v>#REF!</v>
      </c>
      <c r="CA1081" s="91" t="e">
        <f>BZ1081/BZ1027</f>
        <v>#REF!</v>
      </c>
      <c r="CB1081" s="60"/>
      <c r="CC1081" s="94" t="e">
        <f t="shared" ref="CC1081:CN1081" si="3700">((CC1027*$G1081*--(AND($BF1081=0,$BG1081=0))+$BF1081+CC1027*$BG1081)*--(CC$3&gt;=$BH1081))*(1+$BJ1081*--(CC$3&gt;=$BK1081))*--(IFERROR(MOD(MONTH(CC$3),$BI1081),0)=0)</f>
        <v>#REF!</v>
      </c>
      <c r="CD1081" s="94" t="e">
        <f t="shared" si="3700"/>
        <v>#REF!</v>
      </c>
      <c r="CE1081" s="94" t="e">
        <f t="shared" si="3700"/>
        <v>#REF!</v>
      </c>
      <c r="CF1081" s="94" t="e">
        <f t="shared" si="3700"/>
        <v>#REF!</v>
      </c>
      <c r="CG1081" s="94" t="e">
        <f t="shared" si="3700"/>
        <v>#REF!</v>
      </c>
      <c r="CH1081" s="94" t="e">
        <f t="shared" si="3700"/>
        <v>#REF!</v>
      </c>
      <c r="CI1081" s="94" t="e">
        <f t="shared" si="3700"/>
        <v>#REF!</v>
      </c>
      <c r="CJ1081" s="94" t="e">
        <f t="shared" si="3700"/>
        <v>#REF!</v>
      </c>
      <c r="CK1081" s="94" t="e">
        <f t="shared" si="3700"/>
        <v>#REF!</v>
      </c>
      <c r="CL1081" s="94" t="e">
        <f t="shared" si="3700"/>
        <v>#REF!</v>
      </c>
      <c r="CM1081" s="94" t="e">
        <f t="shared" si="3700"/>
        <v>#REF!</v>
      </c>
      <c r="CN1081" s="94" t="e">
        <f t="shared" si="3700"/>
        <v>#REF!</v>
      </c>
      <c r="CO1081" s="79"/>
      <c r="CP1081" s="80" t="e">
        <f t="shared" si="3578"/>
        <v>#REF!</v>
      </c>
      <c r="CQ1081" s="91" t="e">
        <f>CP1081/CP1027</f>
        <v>#REF!</v>
      </c>
    </row>
    <row r="1082" spans="1:95" ht="10.5" customHeight="1" outlineLevel="1" x14ac:dyDescent="0.25">
      <c r="A1082" s="70" t="str">
        <f t="shared" si="3617"/>
        <v>DespesaMídia inaugural</v>
      </c>
      <c r="B1082" s="114" t="s">
        <v>53</v>
      </c>
      <c r="C1082" s="78" t="s">
        <v>266</v>
      </c>
      <c r="D1082" s="79" t="s">
        <v>288</v>
      </c>
      <c r="E1082" s="79" t="e">
        <f>D1027</f>
        <v>#REF!</v>
      </c>
      <c r="F1082" s="79"/>
      <c r="G1082" s="85">
        <v>0</v>
      </c>
      <c r="H1082" s="79"/>
      <c r="I1082" s="94">
        <v>0</v>
      </c>
      <c r="J1082" s="94">
        <v>0</v>
      </c>
      <c r="K1082" s="94">
        <v>0</v>
      </c>
      <c r="L1082" s="94">
        <v>0</v>
      </c>
      <c r="M1082" s="94">
        <v>0</v>
      </c>
      <c r="N1082" s="94">
        <v>0</v>
      </c>
      <c r="O1082" s="94">
        <v>0</v>
      </c>
      <c r="P1082" s="94">
        <v>0</v>
      </c>
      <c r="Q1082" s="94">
        <v>0</v>
      </c>
      <c r="R1082" s="94">
        <v>0</v>
      </c>
      <c r="S1082" s="94">
        <v>0</v>
      </c>
      <c r="T1082" s="94">
        <v>0</v>
      </c>
      <c r="U1082" s="79"/>
      <c r="V1082" s="80">
        <f t="shared" si="3570"/>
        <v>0</v>
      </c>
      <c r="W1082" s="91" t="e">
        <f>V1082/V1027</f>
        <v>#DIV/0!</v>
      </c>
      <c r="X1082" s="60"/>
      <c r="Y1082" s="94">
        <v>0</v>
      </c>
      <c r="Z1082" s="94">
        <v>0</v>
      </c>
      <c r="AA1082" s="94">
        <v>0</v>
      </c>
      <c r="AB1082" s="94">
        <v>0</v>
      </c>
      <c r="AC1082" s="94">
        <v>0</v>
      </c>
      <c r="AD1082" s="94">
        <v>0</v>
      </c>
      <c r="AE1082" s="94">
        <v>0</v>
      </c>
      <c r="AF1082" s="94" t="e">
        <f t="shared" si="3697"/>
        <v>#REF!</v>
      </c>
      <c r="AG1082" s="94" t="e">
        <f t="shared" si="3697"/>
        <v>#REF!</v>
      </c>
      <c r="AH1082" s="94" t="e">
        <f t="shared" si="3697"/>
        <v>#REF!</v>
      </c>
      <c r="AI1082" s="94" t="e">
        <f t="shared" si="3697"/>
        <v>#REF!</v>
      </c>
      <c r="AJ1082" s="94" t="e">
        <f t="shared" si="3697"/>
        <v>#REF!</v>
      </c>
      <c r="AK1082" s="79"/>
      <c r="AL1082" s="80" t="e">
        <f t="shared" si="3572"/>
        <v>#REF!</v>
      </c>
      <c r="AM1082" s="85" t="e">
        <f>AL1082/AL1029</f>
        <v>#REF!</v>
      </c>
      <c r="AN1082" s="60" t="e">
        <f>D1027&amp;D1082</f>
        <v>#REF!</v>
      </c>
      <c r="AO1082" s="94" t="e">
        <f t="shared" ref="AO1082:AZ1082" si="3701">((AO1028*$G1082*--(AND($BF1082=0,$BG1082=0))+$BF1082+AO1028*$BG1082)*--(AO$3&gt;=$BH1082))*(1+$BJ1082*--(AO$3&gt;=$BK1082))*--(IFERROR(MOD(MONTH(AO$3),$BI1082),0)=0)</f>
        <v>#REF!</v>
      </c>
      <c r="AP1082" s="94" t="e">
        <f t="shared" si="3701"/>
        <v>#REF!</v>
      </c>
      <c r="AQ1082" s="94" t="e">
        <f t="shared" si="3701"/>
        <v>#REF!</v>
      </c>
      <c r="AR1082" s="94" t="e">
        <f t="shared" si="3701"/>
        <v>#REF!</v>
      </c>
      <c r="AS1082" s="94" t="e">
        <f t="shared" si="3701"/>
        <v>#REF!</v>
      </c>
      <c r="AT1082" s="94" t="e">
        <f t="shared" si="3701"/>
        <v>#REF!</v>
      </c>
      <c r="AU1082" s="94" t="e">
        <f t="shared" si="3701"/>
        <v>#REF!</v>
      </c>
      <c r="AV1082" s="94" t="e">
        <f t="shared" si="3701"/>
        <v>#REF!</v>
      </c>
      <c r="AW1082" s="94" t="e">
        <f t="shared" si="3701"/>
        <v>#REF!</v>
      </c>
      <c r="AX1082" s="94" t="e">
        <f t="shared" si="3701"/>
        <v>#REF!</v>
      </c>
      <c r="AY1082" s="94" t="e">
        <f t="shared" si="3701"/>
        <v>#REF!</v>
      </c>
      <c r="AZ1082" s="94" t="e">
        <f t="shared" si="3701"/>
        <v>#REF!</v>
      </c>
      <c r="BA1082" s="79"/>
      <c r="BB1082" s="80" t="e">
        <f t="shared" si="3574"/>
        <v>#REF!</v>
      </c>
      <c r="BC1082" s="85" t="e">
        <f>BB1082/BB1029</f>
        <v>#REF!</v>
      </c>
      <c r="BD1082" s="60"/>
      <c r="BE1082" s="94" t="e">
        <f t="array" ref="BE1082">INDEX(#REF!,MATCH($D1027,#REF!,0),MATCH("Parcelamento "&amp;$D1082,#REF!,0))</f>
        <v>#REF!</v>
      </c>
      <c r="BF1082" s="115" t="e">
        <f t="array" ref="BF1082">INDEX(#REF!,MATCH($D1027,#REF!,0),MATCH("Parcela "&amp;$D1082,#REF!,0))</f>
        <v>#REF!</v>
      </c>
      <c r="BG1082" s="115"/>
      <c r="BH1082" s="111" t="e">
        <f>BH1029</f>
        <v>#REF!</v>
      </c>
      <c r="BI1082" s="115"/>
      <c r="BJ1082" s="112">
        <v>-1</v>
      </c>
      <c r="BK1082" s="111" t="e">
        <f>EDATE(BH1082,BE1082)</f>
        <v>#REF!</v>
      </c>
      <c r="BL1082" s="60"/>
      <c r="BM1082" s="94" t="e">
        <f t="shared" ref="BM1082:BX1082" si="3702">((BM1028*$G1082*--(AND($BF1082=0,$BG1082=0))+$BF1082+BM1028*$BG1082)*--(BM$3&gt;=$BH1082))*(1+$BJ1082*--(BM$3&gt;=$BK1082))*--(IFERROR(MOD(MONTH(BM$3),$BI1082),0)=0)</f>
        <v>#REF!</v>
      </c>
      <c r="BN1082" s="94" t="e">
        <f t="shared" si="3702"/>
        <v>#REF!</v>
      </c>
      <c r="BO1082" s="94" t="e">
        <f t="shared" si="3702"/>
        <v>#REF!</v>
      </c>
      <c r="BP1082" s="94" t="e">
        <f t="shared" si="3702"/>
        <v>#REF!</v>
      </c>
      <c r="BQ1082" s="94" t="e">
        <f t="shared" si="3702"/>
        <v>#REF!</v>
      </c>
      <c r="BR1082" s="94" t="e">
        <f t="shared" si="3702"/>
        <v>#REF!</v>
      </c>
      <c r="BS1082" s="94" t="e">
        <f t="shared" si="3702"/>
        <v>#REF!</v>
      </c>
      <c r="BT1082" s="94" t="e">
        <f t="shared" si="3702"/>
        <v>#REF!</v>
      </c>
      <c r="BU1082" s="94" t="e">
        <f t="shared" si="3702"/>
        <v>#REF!</v>
      </c>
      <c r="BV1082" s="94" t="e">
        <f t="shared" si="3702"/>
        <v>#REF!</v>
      </c>
      <c r="BW1082" s="94" t="e">
        <f t="shared" si="3702"/>
        <v>#REF!</v>
      </c>
      <c r="BX1082" s="94" t="e">
        <f t="shared" si="3702"/>
        <v>#REF!</v>
      </c>
      <c r="BY1082" s="79"/>
      <c r="BZ1082" s="80" t="e">
        <f t="shared" si="3576"/>
        <v>#REF!</v>
      </c>
      <c r="CA1082" s="85" t="e">
        <f>BZ1082/BZ1029</f>
        <v>#REF!</v>
      </c>
      <c r="CB1082" s="60"/>
      <c r="CC1082" s="94" t="e">
        <f t="shared" ref="CC1082:CN1082" si="3703">((CC1028*$G1082*--(AND($BF1082=0,$BG1082=0))+$BF1082+CC1028*$BG1082)*--(CC$3&gt;=$BH1082))*(1+$BJ1082*--(CC$3&gt;=$BK1082))*--(IFERROR(MOD(MONTH(CC$3),$BI1082),0)=0)</f>
        <v>#REF!</v>
      </c>
      <c r="CD1082" s="94" t="e">
        <f t="shared" si="3703"/>
        <v>#REF!</v>
      </c>
      <c r="CE1082" s="94" t="e">
        <f t="shared" si="3703"/>
        <v>#REF!</v>
      </c>
      <c r="CF1082" s="94" t="e">
        <f t="shared" si="3703"/>
        <v>#REF!</v>
      </c>
      <c r="CG1082" s="94" t="e">
        <f t="shared" si="3703"/>
        <v>#REF!</v>
      </c>
      <c r="CH1082" s="94" t="e">
        <f t="shared" si="3703"/>
        <v>#REF!</v>
      </c>
      <c r="CI1082" s="94" t="e">
        <f t="shared" si="3703"/>
        <v>#REF!</v>
      </c>
      <c r="CJ1082" s="94" t="e">
        <f t="shared" si="3703"/>
        <v>#REF!</v>
      </c>
      <c r="CK1082" s="94" t="e">
        <f t="shared" si="3703"/>
        <v>#REF!</v>
      </c>
      <c r="CL1082" s="94" t="e">
        <f t="shared" si="3703"/>
        <v>#REF!</v>
      </c>
      <c r="CM1082" s="94" t="e">
        <f t="shared" si="3703"/>
        <v>#REF!</v>
      </c>
      <c r="CN1082" s="94" t="e">
        <f t="shared" si="3703"/>
        <v>#REF!</v>
      </c>
      <c r="CO1082" s="79"/>
      <c r="CP1082" s="80" t="e">
        <f t="shared" si="3578"/>
        <v>#REF!</v>
      </c>
      <c r="CQ1082" s="85" t="e">
        <f>CP1082/CP1029</f>
        <v>#REF!</v>
      </c>
    </row>
    <row r="1083" spans="1:95" ht="10.5" customHeight="1" x14ac:dyDescent="0.25">
      <c r="A1083" s="70" t="str">
        <f t="shared" si="3617"/>
        <v>DespesaTarifas bancárias</v>
      </c>
      <c r="B1083" s="114" t="s">
        <v>53</v>
      </c>
      <c r="C1083" s="70" t="s">
        <v>284</v>
      </c>
      <c r="D1083" s="60" t="s">
        <v>152</v>
      </c>
      <c r="E1083" s="60" t="e">
        <f>D1027</f>
        <v>#REF!</v>
      </c>
      <c r="F1083" s="60"/>
      <c r="G1083" s="62">
        <v>-1.3904791493680641E-4</v>
      </c>
      <c r="H1083" s="60"/>
      <c r="I1083" s="67">
        <v>0</v>
      </c>
      <c r="J1083" s="67">
        <v>0</v>
      </c>
      <c r="K1083" s="67">
        <v>0</v>
      </c>
      <c r="L1083" s="67">
        <v>0</v>
      </c>
      <c r="M1083" s="67">
        <v>0</v>
      </c>
      <c r="N1083" s="67">
        <v>0</v>
      </c>
      <c r="O1083" s="67">
        <v>0</v>
      </c>
      <c r="P1083" s="67">
        <v>0</v>
      </c>
      <c r="Q1083" s="67">
        <v>0</v>
      </c>
      <c r="R1083" s="67">
        <v>0</v>
      </c>
      <c r="S1083" s="67">
        <v>0</v>
      </c>
      <c r="T1083" s="67">
        <v>0</v>
      </c>
      <c r="U1083" s="60"/>
      <c r="V1083" s="87">
        <f t="shared" ref="V1083:V1104" si="3704">SUM(I1083:T1083)</f>
        <v>0</v>
      </c>
      <c r="W1083" s="62" t="e">
        <f>V1083/V1029</f>
        <v>#REF!</v>
      </c>
      <c r="X1083" s="60"/>
      <c r="Y1083" s="67">
        <v>0</v>
      </c>
      <c r="Z1083" s="67">
        <v>0</v>
      </c>
      <c r="AA1083" s="67">
        <v>0</v>
      </c>
      <c r="AB1083" s="67">
        <v>0</v>
      </c>
      <c r="AC1083" s="67">
        <v>0</v>
      </c>
      <c r="AD1083" s="67">
        <v>0</v>
      </c>
      <c r="AE1083" s="67" t="e">
        <f>((AE1029*$G1083*--(AND($BF1083=0,$BG1083=0))+$BF1083+AE1029*$BG1083)*--(AE$3&gt;=$BH1083))*(1+$BJ1083*--(AE$3&gt;=$BK1083))*--(IFERROR(MOD(MONTH(AE$3),$BI1083),0)=0)</f>
        <v>#REF!</v>
      </c>
      <c r="AF1083" s="67" t="e">
        <f t="shared" si="3697"/>
        <v>#REF!</v>
      </c>
      <c r="AG1083" s="67" t="e">
        <f t="shared" si="3697"/>
        <v>#REF!</v>
      </c>
      <c r="AH1083" s="67" t="e">
        <f t="shared" si="3697"/>
        <v>#REF!</v>
      </c>
      <c r="AI1083" s="67" t="e">
        <f t="shared" si="3697"/>
        <v>#REF!</v>
      </c>
      <c r="AJ1083" s="67" t="e">
        <f t="shared" si="3697"/>
        <v>#REF!</v>
      </c>
      <c r="AK1083" s="60"/>
      <c r="AL1083" s="87" t="e">
        <f t="shared" ref="AL1083:AL1104" si="3705">SUM(Y1083:AJ1083)</f>
        <v>#REF!</v>
      </c>
      <c r="AM1083" s="62" t="e">
        <f>AL1083/AL1029</f>
        <v>#REF!</v>
      </c>
      <c r="AN1083" s="60" t="e">
        <f>D1027&amp;D1083</f>
        <v>#REF!</v>
      </c>
      <c r="AO1083" s="67" t="e">
        <f t="shared" ref="AO1083:AZ1083" si="3706">((AO1029*$G1083*--(AND($BF1083=0,$BG1083=0))+$BF1083+AO1029*$BG1083)*--(AO$3&gt;=$BH1083))*(1+$BJ1083*--(AO$3&gt;=$BK1083))*--(IFERROR(MOD(MONTH(AO$3),$BI1083),0)=0)</f>
        <v>#REF!</v>
      </c>
      <c r="AP1083" s="67" t="e">
        <f t="shared" si="3706"/>
        <v>#REF!</v>
      </c>
      <c r="AQ1083" s="67" t="e">
        <f t="shared" si="3706"/>
        <v>#REF!</v>
      </c>
      <c r="AR1083" s="67" t="e">
        <f t="shared" si="3706"/>
        <v>#REF!</v>
      </c>
      <c r="AS1083" s="67" t="e">
        <f t="shared" si="3706"/>
        <v>#REF!</v>
      </c>
      <c r="AT1083" s="67" t="e">
        <f t="shared" si="3706"/>
        <v>#REF!</v>
      </c>
      <c r="AU1083" s="67" t="e">
        <f t="shared" si="3706"/>
        <v>#REF!</v>
      </c>
      <c r="AV1083" s="67" t="e">
        <f t="shared" si="3706"/>
        <v>#REF!</v>
      </c>
      <c r="AW1083" s="67" t="e">
        <f t="shared" si="3706"/>
        <v>#REF!</v>
      </c>
      <c r="AX1083" s="67" t="e">
        <f t="shared" si="3706"/>
        <v>#REF!</v>
      </c>
      <c r="AY1083" s="67" t="e">
        <f t="shared" si="3706"/>
        <v>#REF!</v>
      </c>
      <c r="AZ1083" s="67" t="e">
        <f t="shared" si="3706"/>
        <v>#REF!</v>
      </c>
      <c r="BA1083" s="60"/>
      <c r="BB1083" s="87" t="e">
        <f t="shared" ref="BB1083:BB1104" si="3707">SUM(AO1083:AZ1083)</f>
        <v>#REF!</v>
      </c>
      <c r="BC1083" s="62" t="e">
        <f>BB1083/BB1029</f>
        <v>#REF!</v>
      </c>
      <c r="BD1083" s="60"/>
      <c r="BE1083" s="67">
        <f t="shared" ref="BE1083:BG1089" si="3708">INDEX($BE$4:$BK$115,MATCH($D1083,$D$4:$D$115,0),MATCH(BE$475,$BE$4:$BK$4,0))</f>
        <v>0</v>
      </c>
      <c r="BF1083" s="119">
        <f t="shared" si="3708"/>
        <v>-200</v>
      </c>
      <c r="BG1083" s="120">
        <f t="shared" si="3708"/>
        <v>0</v>
      </c>
      <c r="BH1083" s="121" t="e">
        <f>BH1029</f>
        <v>#REF!</v>
      </c>
      <c r="BI1083" s="69">
        <f t="shared" ref="BI1083:BK1089" si="3709">INDEX($BE$4:$BK$115,MATCH($D1083,$D$4:$D$115,0),MATCH(BI$475,$BE$4:$BK$4,0))</f>
        <v>0</v>
      </c>
      <c r="BJ1083" s="120">
        <f t="shared" si="3709"/>
        <v>0</v>
      </c>
      <c r="BK1083" s="121">
        <f t="shared" si="3709"/>
        <v>0</v>
      </c>
      <c r="BL1083" s="60"/>
      <c r="BM1083" s="67" t="e">
        <f t="shared" ref="BM1083:BX1083" si="3710">((BM1029*$G1083*--(AND($BF1083=0,$BG1083=0))+$BF1083+BM1029*$BG1083)*--(BM$3&gt;=$BH1083))*(1+$BJ1083*--(BM$3&gt;=$BK1083))*--(IFERROR(MOD(MONTH(BM$3),$BI1083),0)=0)</f>
        <v>#REF!</v>
      </c>
      <c r="BN1083" s="67" t="e">
        <f t="shared" si="3710"/>
        <v>#REF!</v>
      </c>
      <c r="BO1083" s="67" t="e">
        <f t="shared" si="3710"/>
        <v>#REF!</v>
      </c>
      <c r="BP1083" s="67" t="e">
        <f t="shared" si="3710"/>
        <v>#REF!</v>
      </c>
      <c r="BQ1083" s="67" t="e">
        <f t="shared" si="3710"/>
        <v>#REF!</v>
      </c>
      <c r="BR1083" s="67" t="e">
        <f t="shared" si="3710"/>
        <v>#REF!</v>
      </c>
      <c r="BS1083" s="67" t="e">
        <f t="shared" si="3710"/>
        <v>#REF!</v>
      </c>
      <c r="BT1083" s="67" t="e">
        <f t="shared" si="3710"/>
        <v>#REF!</v>
      </c>
      <c r="BU1083" s="67" t="e">
        <f t="shared" si="3710"/>
        <v>#REF!</v>
      </c>
      <c r="BV1083" s="67" t="e">
        <f t="shared" si="3710"/>
        <v>#REF!</v>
      </c>
      <c r="BW1083" s="67" t="e">
        <f t="shared" si="3710"/>
        <v>#REF!</v>
      </c>
      <c r="BX1083" s="67" t="e">
        <f t="shared" si="3710"/>
        <v>#REF!</v>
      </c>
      <c r="BY1083" s="60"/>
      <c r="BZ1083" s="87" t="e">
        <f t="shared" ref="BZ1083:BZ1104" si="3711">SUM(BM1083:BX1083)</f>
        <v>#REF!</v>
      </c>
      <c r="CA1083" s="62" t="e">
        <f>BZ1083/BZ1029</f>
        <v>#REF!</v>
      </c>
      <c r="CB1083" s="60"/>
      <c r="CC1083" s="67" t="e">
        <f t="shared" ref="CC1083:CN1083" si="3712">((CC1029*$G1083*--(AND($BF1083=0,$BG1083=0))+$BF1083+CC1029*$BG1083)*--(CC$3&gt;=$BH1083))*(1+$BJ1083*--(CC$3&gt;=$BK1083))*--(IFERROR(MOD(MONTH(CC$3),$BI1083),0)=0)</f>
        <v>#REF!</v>
      </c>
      <c r="CD1083" s="67" t="e">
        <f t="shared" si="3712"/>
        <v>#REF!</v>
      </c>
      <c r="CE1083" s="67" t="e">
        <f t="shared" si="3712"/>
        <v>#REF!</v>
      </c>
      <c r="CF1083" s="67" t="e">
        <f t="shared" si="3712"/>
        <v>#REF!</v>
      </c>
      <c r="CG1083" s="67" t="e">
        <f t="shared" si="3712"/>
        <v>#REF!</v>
      </c>
      <c r="CH1083" s="67" t="e">
        <f t="shared" si="3712"/>
        <v>#REF!</v>
      </c>
      <c r="CI1083" s="67" t="e">
        <f t="shared" si="3712"/>
        <v>#REF!</v>
      </c>
      <c r="CJ1083" s="67" t="e">
        <f t="shared" si="3712"/>
        <v>#REF!</v>
      </c>
      <c r="CK1083" s="67" t="e">
        <f t="shared" si="3712"/>
        <v>#REF!</v>
      </c>
      <c r="CL1083" s="67" t="e">
        <f t="shared" si="3712"/>
        <v>#REF!</v>
      </c>
      <c r="CM1083" s="67" t="e">
        <f t="shared" si="3712"/>
        <v>#REF!</v>
      </c>
      <c r="CN1083" s="67" t="e">
        <f t="shared" si="3712"/>
        <v>#REF!</v>
      </c>
      <c r="CO1083" s="60"/>
      <c r="CP1083" s="87" t="e">
        <f t="shared" ref="CP1083:CP1104" si="3713">SUM(CC1083:CN1083)</f>
        <v>#REF!</v>
      </c>
      <c r="CQ1083" s="62" t="e">
        <f>CP1083/CP1029</f>
        <v>#REF!</v>
      </c>
    </row>
    <row r="1084" spans="1:95" ht="10.5" customHeight="1" x14ac:dyDescent="0.25">
      <c r="A1084" s="70" t="str">
        <f t="shared" si="3617"/>
        <v>DespesaTaxas legais</v>
      </c>
      <c r="B1084" s="114" t="s">
        <v>53</v>
      </c>
      <c r="C1084" s="70" t="s">
        <v>289</v>
      </c>
      <c r="D1084" s="60" t="s">
        <v>155</v>
      </c>
      <c r="E1084" s="60" t="e">
        <f>D1027</f>
        <v>#REF!</v>
      </c>
      <c r="F1084" s="60"/>
      <c r="G1084" s="62">
        <v>-3.3913645337667141E-4</v>
      </c>
      <c r="H1084" s="60"/>
      <c r="I1084" s="67">
        <v>0</v>
      </c>
      <c r="J1084" s="67">
        <v>0</v>
      </c>
      <c r="K1084" s="67">
        <v>0</v>
      </c>
      <c r="L1084" s="67">
        <v>0</v>
      </c>
      <c r="M1084" s="67">
        <v>0</v>
      </c>
      <c r="N1084" s="67">
        <v>0</v>
      </c>
      <c r="O1084" s="67">
        <v>0</v>
      </c>
      <c r="P1084" s="67">
        <v>0</v>
      </c>
      <c r="Q1084" s="67">
        <v>0</v>
      </c>
      <c r="R1084" s="67">
        <v>0</v>
      </c>
      <c r="S1084" s="67">
        <v>0</v>
      </c>
      <c r="T1084" s="67">
        <v>0</v>
      </c>
      <c r="U1084" s="60"/>
      <c r="V1084" s="87">
        <f t="shared" si="3704"/>
        <v>0</v>
      </c>
      <c r="W1084" s="62" t="e">
        <f>V1084/V1029</f>
        <v>#REF!</v>
      </c>
      <c r="X1084" s="60"/>
      <c r="Y1084" s="67">
        <v>0</v>
      </c>
      <c r="Z1084" s="67">
        <v>0</v>
      </c>
      <c r="AA1084" s="67">
        <v>0</v>
      </c>
      <c r="AB1084" s="67">
        <v>0</v>
      </c>
      <c r="AC1084" s="67">
        <v>0</v>
      </c>
      <c r="AD1084" s="67">
        <v>0</v>
      </c>
      <c r="AE1084" s="67" t="e">
        <f t="shared" ref="AE1084:AJ1084" si="3714">((AE1029*$G1084*--(AND($BF1084=0,$BG1084=0))+$BF1084+AE1029*$BG1084)*--(AE$3&gt;=$BH1084))*(1+$BJ1084*--(AE$3&gt;=$BK1084))*--(IFERROR(MOD(MONTH(AE$3),$BI1084),0)=0)</f>
        <v>#REF!</v>
      </c>
      <c r="AF1084" s="67" t="e">
        <f t="shared" si="3714"/>
        <v>#REF!</v>
      </c>
      <c r="AG1084" s="67" t="e">
        <f t="shared" si="3714"/>
        <v>#REF!</v>
      </c>
      <c r="AH1084" s="67" t="e">
        <f t="shared" si="3714"/>
        <v>#REF!</v>
      </c>
      <c r="AI1084" s="67" t="e">
        <f t="shared" si="3714"/>
        <v>#REF!</v>
      </c>
      <c r="AJ1084" s="67" t="e">
        <f t="shared" si="3714"/>
        <v>#REF!</v>
      </c>
      <c r="AK1084" s="60"/>
      <c r="AL1084" s="87" t="e">
        <f t="shared" si="3705"/>
        <v>#REF!</v>
      </c>
      <c r="AM1084" s="62" t="e">
        <f>AL1084/AL1029</f>
        <v>#REF!</v>
      </c>
      <c r="AN1084" s="60" t="e">
        <f>D1027&amp;D1084</f>
        <v>#REF!</v>
      </c>
      <c r="AO1084" s="67" t="e">
        <f t="shared" ref="AO1084:AZ1084" si="3715">((AO1029*$G1084*--(AND($BF1084=0,$BG1084=0))+$BF1084+AO1029*$BG1084)*--(AO$3&gt;=$BH1084))*(1+$BJ1084*--(AO$3&gt;=$BK1084))*--(IFERROR(MOD(MONTH(AO$3),$BI1084),0)=0)</f>
        <v>#REF!</v>
      </c>
      <c r="AP1084" s="67" t="e">
        <f t="shared" si="3715"/>
        <v>#REF!</v>
      </c>
      <c r="AQ1084" s="67" t="e">
        <f t="shared" si="3715"/>
        <v>#REF!</v>
      </c>
      <c r="AR1084" s="67" t="e">
        <f t="shared" si="3715"/>
        <v>#REF!</v>
      </c>
      <c r="AS1084" s="67" t="e">
        <f t="shared" si="3715"/>
        <v>#REF!</v>
      </c>
      <c r="AT1084" s="67" t="e">
        <f t="shared" si="3715"/>
        <v>#REF!</v>
      </c>
      <c r="AU1084" s="67" t="e">
        <f t="shared" si="3715"/>
        <v>#REF!</v>
      </c>
      <c r="AV1084" s="67" t="e">
        <f t="shared" si="3715"/>
        <v>#REF!</v>
      </c>
      <c r="AW1084" s="67" t="e">
        <f t="shared" si="3715"/>
        <v>#REF!</v>
      </c>
      <c r="AX1084" s="67" t="e">
        <f t="shared" si="3715"/>
        <v>#REF!</v>
      </c>
      <c r="AY1084" s="67" t="e">
        <f t="shared" si="3715"/>
        <v>#REF!</v>
      </c>
      <c r="AZ1084" s="67" t="e">
        <f t="shared" si="3715"/>
        <v>#REF!</v>
      </c>
      <c r="BA1084" s="60"/>
      <c r="BB1084" s="87" t="e">
        <f t="shared" si="3707"/>
        <v>#REF!</v>
      </c>
      <c r="BC1084" s="62" t="e">
        <f>BB1084/BB1029</f>
        <v>#REF!</v>
      </c>
      <c r="BD1084" s="60"/>
      <c r="BE1084" s="67" t="str">
        <f t="shared" si="3708"/>
        <v>Abertura filial</v>
      </c>
      <c r="BF1084" s="119">
        <f t="shared" si="3708"/>
        <v>-750</v>
      </c>
      <c r="BG1084" s="120">
        <f t="shared" si="3708"/>
        <v>0</v>
      </c>
      <c r="BH1084" s="121" t="e">
        <f>BH1029</f>
        <v>#REF!</v>
      </c>
      <c r="BI1084" s="121">
        <f t="shared" si="3709"/>
        <v>0</v>
      </c>
      <c r="BJ1084" s="120">
        <f t="shared" si="3709"/>
        <v>0</v>
      </c>
      <c r="BK1084" s="121">
        <f t="shared" si="3709"/>
        <v>0</v>
      </c>
      <c r="BL1084" s="60"/>
      <c r="BM1084" s="67" t="e">
        <f t="shared" ref="BM1084:BX1084" si="3716">((BM1029*$G1084*--(AND($BF1084=0,$BG1084=0))+$BF1084+BM1029*$BG1084)*--(BM$3&gt;=$BH1084))*(1+$BJ1084*--(BM$3&gt;=$BK1084))*--(IFERROR(MOD(MONTH(BM$3),$BI1084),0)=0)</f>
        <v>#REF!</v>
      </c>
      <c r="BN1084" s="67" t="e">
        <f t="shared" si="3716"/>
        <v>#REF!</v>
      </c>
      <c r="BO1084" s="67" t="e">
        <f t="shared" si="3716"/>
        <v>#REF!</v>
      </c>
      <c r="BP1084" s="67" t="e">
        <f t="shared" si="3716"/>
        <v>#REF!</v>
      </c>
      <c r="BQ1084" s="67" t="e">
        <f t="shared" si="3716"/>
        <v>#REF!</v>
      </c>
      <c r="BR1084" s="67" t="e">
        <f t="shared" si="3716"/>
        <v>#REF!</v>
      </c>
      <c r="BS1084" s="67" t="e">
        <f t="shared" si="3716"/>
        <v>#REF!</v>
      </c>
      <c r="BT1084" s="67" t="e">
        <f t="shared" si="3716"/>
        <v>#REF!</v>
      </c>
      <c r="BU1084" s="67" t="e">
        <f t="shared" si="3716"/>
        <v>#REF!</v>
      </c>
      <c r="BV1084" s="67" t="e">
        <f t="shared" si="3716"/>
        <v>#REF!</v>
      </c>
      <c r="BW1084" s="67" t="e">
        <f t="shared" si="3716"/>
        <v>#REF!</v>
      </c>
      <c r="BX1084" s="67" t="e">
        <f t="shared" si="3716"/>
        <v>#REF!</v>
      </c>
      <c r="BY1084" s="60"/>
      <c r="BZ1084" s="87" t="e">
        <f t="shared" si="3711"/>
        <v>#REF!</v>
      </c>
      <c r="CA1084" s="62" t="e">
        <f>BZ1084/BZ1029</f>
        <v>#REF!</v>
      </c>
      <c r="CB1084" s="60"/>
      <c r="CC1084" s="67" t="e">
        <f t="shared" ref="CC1084:CN1084" si="3717">((CC1029*$G1084*--(AND($BF1084=0,$BG1084=0))+$BF1084+CC1029*$BG1084)*--(CC$3&gt;=$BH1084))*(1+$BJ1084*--(CC$3&gt;=$BK1084))*--(IFERROR(MOD(MONTH(CC$3),$BI1084),0)=0)</f>
        <v>#REF!</v>
      </c>
      <c r="CD1084" s="67" t="e">
        <f t="shared" si="3717"/>
        <v>#REF!</v>
      </c>
      <c r="CE1084" s="67" t="e">
        <f t="shared" si="3717"/>
        <v>#REF!</v>
      </c>
      <c r="CF1084" s="67" t="e">
        <f t="shared" si="3717"/>
        <v>#REF!</v>
      </c>
      <c r="CG1084" s="67" t="e">
        <f t="shared" si="3717"/>
        <v>#REF!</v>
      </c>
      <c r="CH1084" s="67" t="e">
        <f t="shared" si="3717"/>
        <v>#REF!</v>
      </c>
      <c r="CI1084" s="67" t="e">
        <f t="shared" si="3717"/>
        <v>#REF!</v>
      </c>
      <c r="CJ1084" s="67" t="e">
        <f t="shared" si="3717"/>
        <v>#REF!</v>
      </c>
      <c r="CK1084" s="67" t="e">
        <f t="shared" si="3717"/>
        <v>#REF!</v>
      </c>
      <c r="CL1084" s="67" t="e">
        <f t="shared" si="3717"/>
        <v>#REF!</v>
      </c>
      <c r="CM1084" s="67" t="e">
        <f t="shared" si="3717"/>
        <v>#REF!</v>
      </c>
      <c r="CN1084" s="67" t="e">
        <f t="shared" si="3717"/>
        <v>#REF!</v>
      </c>
      <c r="CO1084" s="60"/>
      <c r="CP1084" s="87" t="e">
        <f t="shared" si="3713"/>
        <v>#REF!</v>
      </c>
      <c r="CQ1084" s="62" t="e">
        <f>CP1084/CP1029</f>
        <v>#REF!</v>
      </c>
    </row>
    <row r="1085" spans="1:95" ht="10.5" customHeight="1" x14ac:dyDescent="0.25">
      <c r="A1085" s="70" t="str">
        <f t="shared" si="3617"/>
        <v>DespesaOutras despesas</v>
      </c>
      <c r="B1085" s="114" t="s">
        <v>53</v>
      </c>
      <c r="C1085" s="70" t="s">
        <v>153</v>
      </c>
      <c r="D1085" s="60" t="s">
        <v>153</v>
      </c>
      <c r="E1085" s="60" t="e">
        <f>D1027</f>
        <v>#REF!</v>
      </c>
      <c r="F1085" s="60"/>
      <c r="G1085" s="62">
        <v>-7.4537328892835854E-3</v>
      </c>
      <c r="H1085" s="60"/>
      <c r="I1085" s="67">
        <v>0</v>
      </c>
      <c r="J1085" s="67">
        <v>0</v>
      </c>
      <c r="K1085" s="67">
        <v>0</v>
      </c>
      <c r="L1085" s="67">
        <v>0</v>
      </c>
      <c r="M1085" s="67">
        <v>0</v>
      </c>
      <c r="N1085" s="67">
        <v>0</v>
      </c>
      <c r="O1085" s="67">
        <v>0</v>
      </c>
      <c r="P1085" s="67">
        <v>0</v>
      </c>
      <c r="Q1085" s="67">
        <v>0</v>
      </c>
      <c r="R1085" s="67">
        <v>0</v>
      </c>
      <c r="S1085" s="67">
        <v>0</v>
      </c>
      <c r="T1085" s="67">
        <v>0</v>
      </c>
      <c r="U1085" s="60"/>
      <c r="V1085" s="87">
        <f t="shared" si="3704"/>
        <v>0</v>
      </c>
      <c r="W1085" s="62" t="e">
        <f>V1085/V1029</f>
        <v>#REF!</v>
      </c>
      <c r="X1085" s="60"/>
      <c r="Y1085" s="67">
        <v>0</v>
      </c>
      <c r="Z1085" s="67">
        <v>0</v>
      </c>
      <c r="AA1085" s="67">
        <v>0</v>
      </c>
      <c r="AB1085" s="67">
        <v>0</v>
      </c>
      <c r="AC1085" s="67">
        <v>0</v>
      </c>
      <c r="AD1085" s="67">
        <v>0</v>
      </c>
      <c r="AE1085" s="67" t="e">
        <f t="shared" ref="AE1085:AJ1085" si="3718">SUM(AE1086:AE1089)</f>
        <v>#REF!</v>
      </c>
      <c r="AF1085" s="67" t="e">
        <f t="shared" si="3718"/>
        <v>#REF!</v>
      </c>
      <c r="AG1085" s="67" t="e">
        <f t="shared" si="3718"/>
        <v>#REF!</v>
      </c>
      <c r="AH1085" s="67" t="e">
        <f t="shared" si="3718"/>
        <v>#REF!</v>
      </c>
      <c r="AI1085" s="67" t="e">
        <f t="shared" si="3718"/>
        <v>#REF!</v>
      </c>
      <c r="AJ1085" s="67" t="e">
        <f t="shared" si="3718"/>
        <v>#REF!</v>
      </c>
      <c r="AK1085" s="60"/>
      <c r="AL1085" s="87" t="e">
        <f t="shared" si="3705"/>
        <v>#REF!</v>
      </c>
      <c r="AM1085" s="62" t="e">
        <f>AL1085/AL1029</f>
        <v>#REF!</v>
      </c>
      <c r="AN1085" s="60" t="e">
        <f>D1027&amp;D1085</f>
        <v>#REF!</v>
      </c>
      <c r="AO1085" s="67" t="e">
        <f t="shared" ref="AO1085:AZ1085" si="3719">SUM(AO1086:AO1089)</f>
        <v>#REF!</v>
      </c>
      <c r="AP1085" s="67" t="e">
        <f t="shared" si="3719"/>
        <v>#REF!</v>
      </c>
      <c r="AQ1085" s="67" t="e">
        <f t="shared" si="3719"/>
        <v>#REF!</v>
      </c>
      <c r="AR1085" s="67" t="e">
        <f t="shared" si="3719"/>
        <v>#REF!</v>
      </c>
      <c r="AS1085" s="67" t="e">
        <f t="shared" si="3719"/>
        <v>#REF!</v>
      </c>
      <c r="AT1085" s="67" t="e">
        <f t="shared" si="3719"/>
        <v>#REF!</v>
      </c>
      <c r="AU1085" s="67" t="e">
        <f t="shared" si="3719"/>
        <v>#REF!</v>
      </c>
      <c r="AV1085" s="67" t="e">
        <f t="shared" si="3719"/>
        <v>#REF!</v>
      </c>
      <c r="AW1085" s="67" t="e">
        <f t="shared" si="3719"/>
        <v>#REF!</v>
      </c>
      <c r="AX1085" s="67" t="e">
        <f t="shared" si="3719"/>
        <v>#REF!</v>
      </c>
      <c r="AY1085" s="67" t="e">
        <f t="shared" si="3719"/>
        <v>#REF!</v>
      </c>
      <c r="AZ1085" s="67" t="e">
        <f t="shared" si="3719"/>
        <v>#REF!</v>
      </c>
      <c r="BA1085" s="60"/>
      <c r="BB1085" s="87" t="e">
        <f t="shared" si="3707"/>
        <v>#REF!</v>
      </c>
      <c r="BC1085" s="62" t="e">
        <f>BB1085/BB1029</f>
        <v>#REF!</v>
      </c>
      <c r="BD1085" s="60"/>
      <c r="BE1085" s="67">
        <f t="shared" si="3708"/>
        <v>0</v>
      </c>
      <c r="BF1085" s="119">
        <f t="shared" si="3708"/>
        <v>0</v>
      </c>
      <c r="BG1085" s="120">
        <f t="shared" si="3708"/>
        <v>0</v>
      </c>
      <c r="BH1085" s="121" t="e">
        <f>BH1029</f>
        <v>#REF!</v>
      </c>
      <c r="BI1085" s="69">
        <f t="shared" si="3709"/>
        <v>0</v>
      </c>
      <c r="BJ1085" s="120">
        <f t="shared" si="3709"/>
        <v>0</v>
      </c>
      <c r="BK1085" s="121">
        <f t="shared" si="3709"/>
        <v>0</v>
      </c>
      <c r="BL1085" s="60"/>
      <c r="BM1085" s="67" t="e">
        <f t="shared" ref="BM1085:BX1085" si="3720">SUM(BM1086:BM1089)</f>
        <v>#REF!</v>
      </c>
      <c r="BN1085" s="67" t="e">
        <f t="shared" si="3720"/>
        <v>#REF!</v>
      </c>
      <c r="BO1085" s="67" t="e">
        <f t="shared" si="3720"/>
        <v>#REF!</v>
      </c>
      <c r="BP1085" s="67" t="e">
        <f t="shared" si="3720"/>
        <v>#REF!</v>
      </c>
      <c r="BQ1085" s="67" t="e">
        <f t="shared" si="3720"/>
        <v>#REF!</v>
      </c>
      <c r="BR1085" s="67" t="e">
        <f t="shared" si="3720"/>
        <v>#REF!</v>
      </c>
      <c r="BS1085" s="67" t="e">
        <f t="shared" si="3720"/>
        <v>#REF!</v>
      </c>
      <c r="BT1085" s="67" t="e">
        <f t="shared" si="3720"/>
        <v>#REF!</v>
      </c>
      <c r="BU1085" s="67" t="e">
        <f t="shared" si="3720"/>
        <v>#REF!</v>
      </c>
      <c r="BV1085" s="67" t="e">
        <f t="shared" si="3720"/>
        <v>#REF!</v>
      </c>
      <c r="BW1085" s="67" t="e">
        <f t="shared" si="3720"/>
        <v>#REF!</v>
      </c>
      <c r="BX1085" s="67" t="e">
        <f t="shared" si="3720"/>
        <v>#REF!</v>
      </c>
      <c r="BY1085" s="60"/>
      <c r="BZ1085" s="87" t="e">
        <f t="shared" si="3711"/>
        <v>#REF!</v>
      </c>
      <c r="CA1085" s="62" t="e">
        <f>BZ1085/BZ1029</f>
        <v>#REF!</v>
      </c>
      <c r="CB1085" s="60"/>
      <c r="CC1085" s="67" t="e">
        <f t="shared" ref="CC1085:CN1085" si="3721">SUM(CC1086:CC1089)</f>
        <v>#REF!</v>
      </c>
      <c r="CD1085" s="67" t="e">
        <f t="shared" si="3721"/>
        <v>#REF!</v>
      </c>
      <c r="CE1085" s="67" t="e">
        <f t="shared" si="3721"/>
        <v>#REF!</v>
      </c>
      <c r="CF1085" s="67" t="e">
        <f t="shared" si="3721"/>
        <v>#REF!</v>
      </c>
      <c r="CG1085" s="67" t="e">
        <f t="shared" si="3721"/>
        <v>#REF!</v>
      </c>
      <c r="CH1085" s="67" t="e">
        <f t="shared" si="3721"/>
        <v>#REF!</v>
      </c>
      <c r="CI1085" s="67" t="e">
        <f t="shared" si="3721"/>
        <v>#REF!</v>
      </c>
      <c r="CJ1085" s="67" t="e">
        <f t="shared" si="3721"/>
        <v>#REF!</v>
      </c>
      <c r="CK1085" s="67" t="e">
        <f t="shared" si="3721"/>
        <v>#REF!</v>
      </c>
      <c r="CL1085" s="67" t="e">
        <f t="shared" si="3721"/>
        <v>#REF!</v>
      </c>
      <c r="CM1085" s="67" t="e">
        <f t="shared" si="3721"/>
        <v>#REF!</v>
      </c>
      <c r="CN1085" s="67" t="e">
        <f t="shared" si="3721"/>
        <v>#REF!</v>
      </c>
      <c r="CO1085" s="60"/>
      <c r="CP1085" s="87" t="e">
        <f t="shared" si="3713"/>
        <v>#REF!</v>
      </c>
      <c r="CQ1085" s="62" t="e">
        <f>CP1085/CP1029</f>
        <v>#REF!</v>
      </c>
    </row>
    <row r="1086" spans="1:95" ht="10.5" customHeight="1" outlineLevel="2" x14ac:dyDescent="0.25">
      <c r="A1086" s="70" t="str">
        <f t="shared" si="3617"/>
        <v>DespesaUniformes</v>
      </c>
      <c r="B1086" s="114" t="s">
        <v>53</v>
      </c>
      <c r="C1086" s="78" t="s">
        <v>293</v>
      </c>
      <c r="D1086" s="79" t="s">
        <v>290</v>
      </c>
      <c r="E1086" s="79" t="e">
        <f>D1027</f>
        <v>#REF!</v>
      </c>
      <c r="F1086" s="79"/>
      <c r="G1086" s="85">
        <v>0</v>
      </c>
      <c r="H1086" s="79"/>
      <c r="I1086" s="94">
        <v>0</v>
      </c>
      <c r="J1086" s="94">
        <v>0</v>
      </c>
      <c r="K1086" s="94">
        <v>0</v>
      </c>
      <c r="L1086" s="94">
        <v>0</v>
      </c>
      <c r="M1086" s="94">
        <v>0</v>
      </c>
      <c r="N1086" s="94">
        <v>0</v>
      </c>
      <c r="O1086" s="94">
        <v>0</v>
      </c>
      <c r="P1086" s="94">
        <v>0</v>
      </c>
      <c r="Q1086" s="94">
        <v>0</v>
      </c>
      <c r="R1086" s="94">
        <v>0</v>
      </c>
      <c r="S1086" s="94">
        <v>0</v>
      </c>
      <c r="T1086" s="94">
        <v>0</v>
      </c>
      <c r="U1086" s="79"/>
      <c r="V1086" s="80">
        <f t="shared" si="3704"/>
        <v>0</v>
      </c>
      <c r="W1086" s="85" t="e">
        <f>V1086/V1029</f>
        <v>#REF!</v>
      </c>
      <c r="X1086" s="60"/>
      <c r="Y1086" s="94">
        <v>0</v>
      </c>
      <c r="Z1086" s="94">
        <v>0</v>
      </c>
      <c r="AA1086" s="94">
        <v>0</v>
      </c>
      <c r="AB1086" s="94">
        <v>0</v>
      </c>
      <c r="AC1086" s="94">
        <v>0</v>
      </c>
      <c r="AD1086" s="94">
        <v>0</v>
      </c>
      <c r="AE1086" s="94" t="e">
        <f t="shared" ref="AE1086:AJ1086" si="3722">((AE1033*$G1086*--(AND($BF1086=0,$BG1086=0))+$BF1086+AE1033*$BG1086)*--(AE$3&gt;=$BH1086))*(1+$BJ1086*--(AE$3&gt;=$BK1086))*--(IFERROR(MOD(MONTH(AE$3),$BI1086),0)=0)</f>
        <v>#REF!</v>
      </c>
      <c r="AF1086" s="94" t="e">
        <f t="shared" si="3722"/>
        <v>#REF!</v>
      </c>
      <c r="AG1086" s="94" t="e">
        <f t="shared" si="3722"/>
        <v>#REF!</v>
      </c>
      <c r="AH1086" s="94" t="e">
        <f t="shared" si="3722"/>
        <v>#REF!</v>
      </c>
      <c r="AI1086" s="94" t="e">
        <f t="shared" si="3722"/>
        <v>#REF!</v>
      </c>
      <c r="AJ1086" s="94" t="e">
        <f t="shared" si="3722"/>
        <v>#REF!</v>
      </c>
      <c r="AK1086" s="79"/>
      <c r="AL1086" s="80" t="e">
        <f t="shared" si="3705"/>
        <v>#REF!</v>
      </c>
      <c r="AM1086" s="85" t="e">
        <f>AL1086/AL1029</f>
        <v>#REF!</v>
      </c>
      <c r="AN1086" s="60" t="e">
        <f>D1027&amp;D1086</f>
        <v>#REF!</v>
      </c>
      <c r="AO1086" s="94" t="e">
        <f t="shared" ref="AO1086:AZ1086" si="3723">((AO1033*$G1086*--(AND($BF1086=0,$BG1086=0))+$BF1086+AO1033*$BG1086)*--(AO$3&gt;=$BH1086))*(1+$BJ1086*--(AO$3&gt;=$BK1086))*--(IFERROR(MOD(MONTH(AO$3),$BI1086),0)=0)</f>
        <v>#REF!</v>
      </c>
      <c r="AP1086" s="94" t="e">
        <f t="shared" si="3723"/>
        <v>#REF!</v>
      </c>
      <c r="AQ1086" s="94" t="e">
        <f t="shared" si="3723"/>
        <v>#REF!</v>
      </c>
      <c r="AR1086" s="94" t="e">
        <f t="shared" si="3723"/>
        <v>#REF!</v>
      </c>
      <c r="AS1086" s="94" t="e">
        <f t="shared" si="3723"/>
        <v>#REF!</v>
      </c>
      <c r="AT1086" s="94" t="e">
        <f t="shared" si="3723"/>
        <v>#REF!</v>
      </c>
      <c r="AU1086" s="94" t="e">
        <f t="shared" si="3723"/>
        <v>#REF!</v>
      </c>
      <c r="AV1086" s="94" t="e">
        <f t="shared" si="3723"/>
        <v>#REF!</v>
      </c>
      <c r="AW1086" s="94" t="e">
        <f t="shared" si="3723"/>
        <v>#REF!</v>
      </c>
      <c r="AX1086" s="94" t="e">
        <f t="shared" si="3723"/>
        <v>#REF!</v>
      </c>
      <c r="AY1086" s="94" t="e">
        <f t="shared" si="3723"/>
        <v>#REF!</v>
      </c>
      <c r="AZ1086" s="94" t="e">
        <f t="shared" si="3723"/>
        <v>#REF!</v>
      </c>
      <c r="BA1086" s="79"/>
      <c r="BB1086" s="80" t="e">
        <f t="shared" si="3707"/>
        <v>#REF!</v>
      </c>
      <c r="BC1086" s="85" t="e">
        <f>BB1086/BB1029</f>
        <v>#REF!</v>
      </c>
      <c r="BD1086" s="60"/>
      <c r="BE1086" s="94">
        <f t="shared" si="3708"/>
        <v>0</v>
      </c>
      <c r="BF1086" s="115">
        <f t="shared" si="3708"/>
        <v>0</v>
      </c>
      <c r="BG1086" s="112">
        <f t="shared" si="3708"/>
        <v>0</v>
      </c>
      <c r="BH1086" s="111" t="e">
        <f>BH1029</f>
        <v>#REF!</v>
      </c>
      <c r="BI1086" s="111">
        <f t="shared" si="3709"/>
        <v>0</v>
      </c>
      <c r="BJ1086" s="112">
        <f t="shared" si="3709"/>
        <v>0</v>
      </c>
      <c r="BK1086" s="111">
        <f t="shared" si="3709"/>
        <v>0</v>
      </c>
      <c r="BL1086" s="60"/>
      <c r="BM1086" s="94" t="e">
        <f t="shared" ref="BM1086:BX1086" si="3724">((BM1033*$G1086*--(AND($BF1086=0,$BG1086=0))+$BF1086+BM1033*$BG1086)*--(BM$3&gt;=$BH1086))*(1+$BJ1086*--(BM$3&gt;=$BK1086))*--(IFERROR(MOD(MONTH(BM$3),$BI1086),0)=0)</f>
        <v>#REF!</v>
      </c>
      <c r="BN1086" s="94" t="e">
        <f t="shared" si="3724"/>
        <v>#REF!</v>
      </c>
      <c r="BO1086" s="94" t="e">
        <f t="shared" si="3724"/>
        <v>#REF!</v>
      </c>
      <c r="BP1086" s="94" t="e">
        <f t="shared" si="3724"/>
        <v>#REF!</v>
      </c>
      <c r="BQ1086" s="94" t="e">
        <f t="shared" si="3724"/>
        <v>#REF!</v>
      </c>
      <c r="BR1086" s="94" t="e">
        <f t="shared" si="3724"/>
        <v>#REF!</v>
      </c>
      <c r="BS1086" s="94" t="e">
        <f t="shared" si="3724"/>
        <v>#REF!</v>
      </c>
      <c r="BT1086" s="94" t="e">
        <f t="shared" si="3724"/>
        <v>#REF!</v>
      </c>
      <c r="BU1086" s="94" t="e">
        <f t="shared" si="3724"/>
        <v>#REF!</v>
      </c>
      <c r="BV1086" s="94" t="e">
        <f t="shared" si="3724"/>
        <v>#REF!</v>
      </c>
      <c r="BW1086" s="94" t="e">
        <f t="shared" si="3724"/>
        <v>#REF!</v>
      </c>
      <c r="BX1086" s="94" t="e">
        <f t="shared" si="3724"/>
        <v>#REF!</v>
      </c>
      <c r="BY1086" s="79"/>
      <c r="BZ1086" s="80" t="e">
        <f t="shared" si="3711"/>
        <v>#REF!</v>
      </c>
      <c r="CA1086" s="85" t="e">
        <f>BZ1086/BZ1029</f>
        <v>#REF!</v>
      </c>
      <c r="CB1086" s="60"/>
      <c r="CC1086" s="94" t="e">
        <f t="shared" ref="CC1086:CN1086" si="3725">((CC1033*$G1086*--(AND($BF1086=0,$BG1086=0))+$BF1086+CC1033*$BG1086)*--(CC$3&gt;=$BH1086))*(1+$BJ1086*--(CC$3&gt;=$BK1086))*--(IFERROR(MOD(MONTH(CC$3),$BI1086),0)=0)</f>
        <v>#REF!</v>
      </c>
      <c r="CD1086" s="94" t="e">
        <f t="shared" si="3725"/>
        <v>#REF!</v>
      </c>
      <c r="CE1086" s="94" t="e">
        <f t="shared" si="3725"/>
        <v>#REF!</v>
      </c>
      <c r="CF1086" s="94" t="e">
        <f t="shared" si="3725"/>
        <v>#REF!</v>
      </c>
      <c r="CG1086" s="94" t="e">
        <f t="shared" si="3725"/>
        <v>#REF!</v>
      </c>
      <c r="CH1086" s="94" t="e">
        <f t="shared" si="3725"/>
        <v>#REF!</v>
      </c>
      <c r="CI1086" s="94" t="e">
        <f t="shared" si="3725"/>
        <v>#REF!</v>
      </c>
      <c r="CJ1086" s="94" t="e">
        <f t="shared" si="3725"/>
        <v>#REF!</v>
      </c>
      <c r="CK1086" s="94" t="e">
        <f t="shared" si="3725"/>
        <v>#REF!</v>
      </c>
      <c r="CL1086" s="94" t="e">
        <f t="shared" si="3725"/>
        <v>#REF!</v>
      </c>
      <c r="CM1086" s="94" t="e">
        <f t="shared" si="3725"/>
        <v>#REF!</v>
      </c>
      <c r="CN1086" s="94" t="e">
        <f t="shared" si="3725"/>
        <v>#REF!</v>
      </c>
      <c r="CO1086" s="79"/>
      <c r="CP1086" s="80" t="e">
        <f t="shared" si="3713"/>
        <v>#REF!</v>
      </c>
      <c r="CQ1086" s="85" t="e">
        <f>CP1086/CP1029</f>
        <v>#REF!</v>
      </c>
    </row>
    <row r="1087" spans="1:95" ht="10.5" customHeight="1" outlineLevel="2" x14ac:dyDescent="0.25">
      <c r="A1087" s="70" t="str">
        <f t="shared" si="3617"/>
        <v>DespesaLocação equipamentos</v>
      </c>
      <c r="B1087" s="114" t="s">
        <v>53</v>
      </c>
      <c r="C1087" s="78" t="s">
        <v>292</v>
      </c>
      <c r="D1087" s="79" t="s">
        <v>156</v>
      </c>
      <c r="E1087" s="79" t="e">
        <f>D1027</f>
        <v>#REF!</v>
      </c>
      <c r="F1087" s="79"/>
      <c r="G1087" s="85">
        <v>0</v>
      </c>
      <c r="H1087" s="79"/>
      <c r="I1087" s="94">
        <v>0</v>
      </c>
      <c r="J1087" s="94">
        <v>0</v>
      </c>
      <c r="K1087" s="94">
        <v>0</v>
      </c>
      <c r="L1087" s="94">
        <v>0</v>
      </c>
      <c r="M1087" s="94">
        <v>0</v>
      </c>
      <c r="N1087" s="94">
        <v>0</v>
      </c>
      <c r="O1087" s="94">
        <v>0</v>
      </c>
      <c r="P1087" s="94">
        <v>0</v>
      </c>
      <c r="Q1087" s="94">
        <v>0</v>
      </c>
      <c r="R1087" s="94">
        <v>0</v>
      </c>
      <c r="S1087" s="94">
        <v>0</v>
      </c>
      <c r="T1087" s="94">
        <v>0</v>
      </c>
      <c r="U1087" s="79"/>
      <c r="V1087" s="80">
        <f t="shared" si="3704"/>
        <v>0</v>
      </c>
      <c r="W1087" s="85" t="e">
        <f>V1087/V1029</f>
        <v>#REF!</v>
      </c>
      <c r="X1087" s="60"/>
      <c r="Y1087" s="94">
        <v>0</v>
      </c>
      <c r="Z1087" s="94">
        <v>0</v>
      </c>
      <c r="AA1087" s="94">
        <v>0</v>
      </c>
      <c r="AB1087" s="94">
        <v>0</v>
      </c>
      <c r="AC1087" s="94">
        <v>0</v>
      </c>
      <c r="AD1087" s="94">
        <v>0</v>
      </c>
      <c r="AE1087" s="94" t="e">
        <f t="shared" ref="AE1087:AJ1087" si="3726">((AE1029*$G1087*--(AND($BF1087=0,$BG1087=0))+$BF1087+AE1029*$BG1087)*--(AE$3&gt;=$BH1087))*(1+$BJ1087*--(AE$3&gt;=$BK1087))*--(IFERROR(MOD(MONTH(AE$3),$BI1087),0)=0)</f>
        <v>#REF!</v>
      </c>
      <c r="AF1087" s="94" t="e">
        <f t="shared" si="3726"/>
        <v>#REF!</v>
      </c>
      <c r="AG1087" s="94" t="e">
        <f t="shared" si="3726"/>
        <v>#REF!</v>
      </c>
      <c r="AH1087" s="94" t="e">
        <f t="shared" si="3726"/>
        <v>#REF!</v>
      </c>
      <c r="AI1087" s="94" t="e">
        <f t="shared" si="3726"/>
        <v>#REF!</v>
      </c>
      <c r="AJ1087" s="94" t="e">
        <f t="shared" si="3726"/>
        <v>#REF!</v>
      </c>
      <c r="AK1087" s="79"/>
      <c r="AL1087" s="80" t="e">
        <f t="shared" si="3705"/>
        <v>#REF!</v>
      </c>
      <c r="AM1087" s="85" t="e">
        <f>AL1087/AL1029</f>
        <v>#REF!</v>
      </c>
      <c r="AN1087" s="60" t="e">
        <f>D1027&amp;D1087</f>
        <v>#REF!</v>
      </c>
      <c r="AO1087" s="94" t="e">
        <f t="shared" ref="AO1087:AZ1087" si="3727">((AO1029*$G1087*--(AND($BF1087=0,$BG1087=0))+$BF1087+AO1029*$BG1087)*--(AO$3&gt;=$BH1087))*(1+$BJ1087*--(AO$3&gt;=$BK1087))*--(IFERROR(MOD(MONTH(AO$3),$BI1087),0)=0)</f>
        <v>#REF!</v>
      </c>
      <c r="AP1087" s="94" t="e">
        <f t="shared" si="3727"/>
        <v>#REF!</v>
      </c>
      <c r="AQ1087" s="94" t="e">
        <f t="shared" si="3727"/>
        <v>#REF!</v>
      </c>
      <c r="AR1087" s="94" t="e">
        <f t="shared" si="3727"/>
        <v>#REF!</v>
      </c>
      <c r="AS1087" s="94" t="e">
        <f t="shared" si="3727"/>
        <v>#REF!</v>
      </c>
      <c r="AT1087" s="94" t="e">
        <f t="shared" si="3727"/>
        <v>#REF!</v>
      </c>
      <c r="AU1087" s="94" t="e">
        <f t="shared" si="3727"/>
        <v>#REF!</v>
      </c>
      <c r="AV1087" s="94" t="e">
        <f t="shared" si="3727"/>
        <v>#REF!</v>
      </c>
      <c r="AW1087" s="94" t="e">
        <f t="shared" si="3727"/>
        <v>#REF!</v>
      </c>
      <c r="AX1087" s="94" t="e">
        <f t="shared" si="3727"/>
        <v>#REF!</v>
      </c>
      <c r="AY1087" s="94" t="e">
        <f t="shared" si="3727"/>
        <v>#REF!</v>
      </c>
      <c r="AZ1087" s="94" t="e">
        <f t="shared" si="3727"/>
        <v>#REF!</v>
      </c>
      <c r="BA1087" s="79"/>
      <c r="BB1087" s="80" t="e">
        <f t="shared" si="3707"/>
        <v>#REF!</v>
      </c>
      <c r="BC1087" s="85" t="e">
        <f>BB1087/BB1029</f>
        <v>#REF!</v>
      </c>
      <c r="BD1087" s="60"/>
      <c r="BE1087" s="94">
        <f t="shared" si="3708"/>
        <v>0</v>
      </c>
      <c r="BF1087" s="115">
        <f t="shared" si="3708"/>
        <v>0</v>
      </c>
      <c r="BG1087" s="112">
        <f t="shared" si="3708"/>
        <v>0</v>
      </c>
      <c r="BH1087" s="111" t="e">
        <f>BH1029</f>
        <v>#REF!</v>
      </c>
      <c r="BI1087" s="111">
        <f t="shared" si="3709"/>
        <v>0</v>
      </c>
      <c r="BJ1087" s="112">
        <f t="shared" si="3709"/>
        <v>0</v>
      </c>
      <c r="BK1087" s="111">
        <f t="shared" si="3709"/>
        <v>0</v>
      </c>
      <c r="BL1087" s="60"/>
      <c r="BM1087" s="94" t="e">
        <f t="shared" ref="BM1087:BX1087" si="3728">((BM1029*$G1087*--(AND($BF1087=0,$BG1087=0))+$BF1087+BM1029*$BG1087)*--(BM$3&gt;=$BH1087))*(1+$BJ1087*--(BM$3&gt;=$BK1087))*--(IFERROR(MOD(MONTH(BM$3),$BI1087),0)=0)</f>
        <v>#REF!</v>
      </c>
      <c r="BN1087" s="94" t="e">
        <f t="shared" si="3728"/>
        <v>#REF!</v>
      </c>
      <c r="BO1087" s="94" t="e">
        <f t="shared" si="3728"/>
        <v>#REF!</v>
      </c>
      <c r="BP1087" s="94" t="e">
        <f t="shared" si="3728"/>
        <v>#REF!</v>
      </c>
      <c r="BQ1087" s="94" t="e">
        <f t="shared" si="3728"/>
        <v>#REF!</v>
      </c>
      <c r="BR1087" s="94" t="e">
        <f t="shared" si="3728"/>
        <v>#REF!</v>
      </c>
      <c r="BS1087" s="94" t="e">
        <f t="shared" si="3728"/>
        <v>#REF!</v>
      </c>
      <c r="BT1087" s="94" t="e">
        <f t="shared" si="3728"/>
        <v>#REF!</v>
      </c>
      <c r="BU1087" s="94" t="e">
        <f t="shared" si="3728"/>
        <v>#REF!</v>
      </c>
      <c r="BV1087" s="94" t="e">
        <f t="shared" si="3728"/>
        <v>#REF!</v>
      </c>
      <c r="BW1087" s="94" t="e">
        <f t="shared" si="3728"/>
        <v>#REF!</v>
      </c>
      <c r="BX1087" s="94" t="e">
        <f t="shared" si="3728"/>
        <v>#REF!</v>
      </c>
      <c r="BY1087" s="79"/>
      <c r="BZ1087" s="80" t="e">
        <f t="shared" si="3711"/>
        <v>#REF!</v>
      </c>
      <c r="CA1087" s="85" t="e">
        <f>BZ1087/BZ1029</f>
        <v>#REF!</v>
      </c>
      <c r="CB1087" s="60"/>
      <c r="CC1087" s="94" t="e">
        <f t="shared" ref="CC1087:CN1087" si="3729">((CC1029*$G1087*--(AND($BF1087=0,$BG1087=0))+$BF1087+CC1029*$BG1087)*--(CC$3&gt;=$BH1087))*(1+$BJ1087*--(CC$3&gt;=$BK1087))*--(IFERROR(MOD(MONTH(CC$3),$BI1087),0)=0)</f>
        <v>#REF!</v>
      </c>
      <c r="CD1087" s="94" t="e">
        <f t="shared" si="3729"/>
        <v>#REF!</v>
      </c>
      <c r="CE1087" s="94" t="e">
        <f t="shared" si="3729"/>
        <v>#REF!</v>
      </c>
      <c r="CF1087" s="94" t="e">
        <f t="shared" si="3729"/>
        <v>#REF!</v>
      </c>
      <c r="CG1087" s="94" t="e">
        <f t="shared" si="3729"/>
        <v>#REF!</v>
      </c>
      <c r="CH1087" s="94" t="e">
        <f t="shared" si="3729"/>
        <v>#REF!</v>
      </c>
      <c r="CI1087" s="94" t="e">
        <f t="shared" si="3729"/>
        <v>#REF!</v>
      </c>
      <c r="CJ1087" s="94" t="e">
        <f t="shared" si="3729"/>
        <v>#REF!</v>
      </c>
      <c r="CK1087" s="94" t="e">
        <f t="shared" si="3729"/>
        <v>#REF!</v>
      </c>
      <c r="CL1087" s="94" t="e">
        <f t="shared" si="3729"/>
        <v>#REF!</v>
      </c>
      <c r="CM1087" s="94" t="e">
        <f t="shared" si="3729"/>
        <v>#REF!</v>
      </c>
      <c r="CN1087" s="94" t="e">
        <f t="shared" si="3729"/>
        <v>#REF!</v>
      </c>
      <c r="CO1087" s="79"/>
      <c r="CP1087" s="80" t="e">
        <f t="shared" si="3713"/>
        <v>#REF!</v>
      </c>
      <c r="CQ1087" s="85" t="e">
        <f>CP1087/CP1029</f>
        <v>#REF!</v>
      </c>
    </row>
    <row r="1088" spans="1:95" ht="10.5" customHeight="1" outlineLevel="2" x14ac:dyDescent="0.25">
      <c r="A1088" s="70" t="str">
        <f t="shared" si="3617"/>
        <v>DespesaServiços de entrega</v>
      </c>
      <c r="B1088" s="114" t="s">
        <v>53</v>
      </c>
      <c r="C1088" s="78" t="s">
        <v>293</v>
      </c>
      <c r="D1088" s="86" t="s">
        <v>159</v>
      </c>
      <c r="E1088" s="79" t="e">
        <f>D1027</f>
        <v>#REF!</v>
      </c>
      <c r="F1088" s="79"/>
      <c r="G1088" s="85">
        <v>-7.4537328892835854E-3</v>
      </c>
      <c r="H1088" s="79"/>
      <c r="I1088" s="94">
        <v>0</v>
      </c>
      <c r="J1088" s="94">
        <v>0</v>
      </c>
      <c r="K1088" s="94">
        <v>0</v>
      </c>
      <c r="L1088" s="94">
        <v>0</v>
      </c>
      <c r="M1088" s="94">
        <v>0</v>
      </c>
      <c r="N1088" s="94">
        <v>0</v>
      </c>
      <c r="O1088" s="94">
        <v>0</v>
      </c>
      <c r="P1088" s="94">
        <v>0</v>
      </c>
      <c r="Q1088" s="94">
        <v>0</v>
      </c>
      <c r="R1088" s="94">
        <v>0</v>
      </c>
      <c r="S1088" s="94">
        <v>0</v>
      </c>
      <c r="T1088" s="94">
        <v>0</v>
      </c>
      <c r="U1088" s="79"/>
      <c r="V1088" s="80">
        <f t="shared" si="3704"/>
        <v>0</v>
      </c>
      <c r="W1088" s="85" t="e">
        <f>V1088/V1029</f>
        <v>#REF!</v>
      </c>
      <c r="X1088" s="60"/>
      <c r="Y1088" s="94">
        <v>0</v>
      </c>
      <c r="Z1088" s="94">
        <v>0</v>
      </c>
      <c r="AA1088" s="94">
        <v>0</v>
      </c>
      <c r="AB1088" s="94">
        <v>0</v>
      </c>
      <c r="AC1088" s="94">
        <v>0</v>
      </c>
      <c r="AD1088" s="94">
        <v>0</v>
      </c>
      <c r="AE1088" s="94" t="e">
        <f t="shared" ref="AE1088:AJ1089" si="3730">((AE1034*$G1088*--(AND($BF1088=0,$BG1088=0))+$BF1088+AE1034*$BG1088)*--(AE$3&gt;=$BH1088))*(1+$BJ1088*--(AE$3&gt;=$BK1088))*--(IFERROR(MOD(MONTH(AE$3),$BI1088),0)=0)</f>
        <v>#REF!</v>
      </c>
      <c r="AF1088" s="94" t="e">
        <f t="shared" si="3730"/>
        <v>#REF!</v>
      </c>
      <c r="AG1088" s="94" t="e">
        <f t="shared" si="3730"/>
        <v>#REF!</v>
      </c>
      <c r="AH1088" s="94" t="e">
        <f t="shared" si="3730"/>
        <v>#REF!</v>
      </c>
      <c r="AI1088" s="94" t="e">
        <f t="shared" si="3730"/>
        <v>#REF!</v>
      </c>
      <c r="AJ1088" s="94" t="e">
        <f t="shared" si="3730"/>
        <v>#REF!</v>
      </c>
      <c r="AK1088" s="79"/>
      <c r="AL1088" s="80" t="e">
        <f t="shared" si="3705"/>
        <v>#REF!</v>
      </c>
      <c r="AM1088" s="85" t="e">
        <f>AL1088/AL1029</f>
        <v>#REF!</v>
      </c>
      <c r="AN1088" s="60" t="e">
        <f>D1027&amp;D1088</f>
        <v>#REF!</v>
      </c>
      <c r="AO1088" s="94" t="e">
        <f t="shared" ref="AO1088:AZ1088" si="3731">((AO1034*$G1088*--(AND($BF1088=0,$BG1088=0))+$BF1088+AO1034*$BG1088)*--(AO$3&gt;=$BH1088))*(1+$BJ1088*--(AO$3&gt;=$BK1088))*--(IFERROR(MOD(MONTH(AO$3),$BI1088),0)=0)</f>
        <v>#REF!</v>
      </c>
      <c r="AP1088" s="94" t="e">
        <f t="shared" si="3731"/>
        <v>#REF!</v>
      </c>
      <c r="AQ1088" s="94" t="e">
        <f t="shared" si="3731"/>
        <v>#REF!</v>
      </c>
      <c r="AR1088" s="94" t="e">
        <f t="shared" si="3731"/>
        <v>#REF!</v>
      </c>
      <c r="AS1088" s="94" t="e">
        <f t="shared" si="3731"/>
        <v>#REF!</v>
      </c>
      <c r="AT1088" s="94" t="e">
        <f t="shared" si="3731"/>
        <v>#REF!</v>
      </c>
      <c r="AU1088" s="94" t="e">
        <f t="shared" si="3731"/>
        <v>#REF!</v>
      </c>
      <c r="AV1088" s="94" t="e">
        <f t="shared" si="3731"/>
        <v>#REF!</v>
      </c>
      <c r="AW1088" s="94" t="e">
        <f t="shared" si="3731"/>
        <v>#REF!</v>
      </c>
      <c r="AX1088" s="94" t="e">
        <f t="shared" si="3731"/>
        <v>#REF!</v>
      </c>
      <c r="AY1088" s="94" t="e">
        <f t="shared" si="3731"/>
        <v>#REF!</v>
      </c>
      <c r="AZ1088" s="94" t="e">
        <f t="shared" si="3731"/>
        <v>#REF!</v>
      </c>
      <c r="BA1088" s="79"/>
      <c r="BB1088" s="80" t="e">
        <f t="shared" si="3707"/>
        <v>#REF!</v>
      </c>
      <c r="BC1088" s="85" t="e">
        <f>BB1088/BB1029</f>
        <v>#REF!</v>
      </c>
      <c r="BD1088" s="60"/>
      <c r="BE1088" s="94">
        <f t="shared" si="3708"/>
        <v>0</v>
      </c>
      <c r="BF1088" s="115">
        <f t="shared" si="3708"/>
        <v>-250</v>
      </c>
      <c r="BG1088" s="112">
        <f t="shared" si="3708"/>
        <v>0</v>
      </c>
      <c r="BH1088" s="111" t="e">
        <f>BH1029</f>
        <v>#REF!</v>
      </c>
      <c r="BI1088" s="111">
        <f t="shared" si="3709"/>
        <v>0</v>
      </c>
      <c r="BJ1088" s="112">
        <f t="shared" si="3709"/>
        <v>0</v>
      </c>
      <c r="BK1088" s="111">
        <f t="shared" si="3709"/>
        <v>0</v>
      </c>
      <c r="BL1088" s="60"/>
      <c r="BM1088" s="94" t="e">
        <f t="shared" ref="BM1088:BX1088" si="3732">((BM1034*$G1088*--(AND($BF1088=0,$BG1088=0))+$BF1088+BM1034*$BG1088)*--(BM$3&gt;=$BH1088))*(1+$BJ1088*--(BM$3&gt;=$BK1088))*--(IFERROR(MOD(MONTH(BM$3),$BI1088),0)=0)</f>
        <v>#REF!</v>
      </c>
      <c r="BN1088" s="94" t="e">
        <f t="shared" si="3732"/>
        <v>#REF!</v>
      </c>
      <c r="BO1088" s="94" t="e">
        <f t="shared" si="3732"/>
        <v>#REF!</v>
      </c>
      <c r="BP1088" s="94" t="e">
        <f t="shared" si="3732"/>
        <v>#REF!</v>
      </c>
      <c r="BQ1088" s="94" t="e">
        <f t="shared" si="3732"/>
        <v>#REF!</v>
      </c>
      <c r="BR1088" s="94" t="e">
        <f t="shared" si="3732"/>
        <v>#REF!</v>
      </c>
      <c r="BS1088" s="94" t="e">
        <f t="shared" si="3732"/>
        <v>#REF!</v>
      </c>
      <c r="BT1088" s="94" t="e">
        <f t="shared" si="3732"/>
        <v>#REF!</v>
      </c>
      <c r="BU1088" s="94" t="e">
        <f t="shared" si="3732"/>
        <v>#REF!</v>
      </c>
      <c r="BV1088" s="94" t="e">
        <f t="shared" si="3732"/>
        <v>#REF!</v>
      </c>
      <c r="BW1088" s="94" t="e">
        <f t="shared" si="3732"/>
        <v>#REF!</v>
      </c>
      <c r="BX1088" s="94" t="e">
        <f t="shared" si="3732"/>
        <v>#REF!</v>
      </c>
      <c r="BY1088" s="79"/>
      <c r="BZ1088" s="80" t="e">
        <f t="shared" si="3711"/>
        <v>#REF!</v>
      </c>
      <c r="CA1088" s="85" t="e">
        <f>BZ1088/BZ1029</f>
        <v>#REF!</v>
      </c>
      <c r="CB1088" s="60"/>
      <c r="CC1088" s="94" t="e">
        <f t="shared" ref="CC1088:CN1088" si="3733">((CC1034*$G1088*--(AND($BF1088=0,$BG1088=0))+$BF1088+CC1034*$BG1088)*--(CC$3&gt;=$BH1088))*(1+$BJ1088*--(CC$3&gt;=$BK1088))*--(IFERROR(MOD(MONTH(CC$3),$BI1088),0)=0)</f>
        <v>#REF!</v>
      </c>
      <c r="CD1088" s="94" t="e">
        <f t="shared" si="3733"/>
        <v>#REF!</v>
      </c>
      <c r="CE1088" s="94" t="e">
        <f t="shared" si="3733"/>
        <v>#REF!</v>
      </c>
      <c r="CF1088" s="94" t="e">
        <f t="shared" si="3733"/>
        <v>#REF!</v>
      </c>
      <c r="CG1088" s="94" t="e">
        <f t="shared" si="3733"/>
        <v>#REF!</v>
      </c>
      <c r="CH1088" s="94" t="e">
        <f t="shared" si="3733"/>
        <v>#REF!</v>
      </c>
      <c r="CI1088" s="94" t="e">
        <f t="shared" si="3733"/>
        <v>#REF!</v>
      </c>
      <c r="CJ1088" s="94" t="e">
        <f t="shared" si="3733"/>
        <v>#REF!</v>
      </c>
      <c r="CK1088" s="94" t="e">
        <f t="shared" si="3733"/>
        <v>#REF!</v>
      </c>
      <c r="CL1088" s="94" t="e">
        <f t="shared" si="3733"/>
        <v>#REF!</v>
      </c>
      <c r="CM1088" s="94" t="e">
        <f t="shared" si="3733"/>
        <v>#REF!</v>
      </c>
      <c r="CN1088" s="94" t="e">
        <f t="shared" si="3733"/>
        <v>#REF!</v>
      </c>
      <c r="CO1088" s="79"/>
      <c r="CP1088" s="80" t="e">
        <f t="shared" si="3713"/>
        <v>#REF!</v>
      </c>
      <c r="CQ1088" s="85" t="e">
        <f>CP1088/CP1029</f>
        <v>#REF!</v>
      </c>
    </row>
    <row r="1089" spans="1:95" ht="10.5" customHeight="1" outlineLevel="2" x14ac:dyDescent="0.25">
      <c r="A1089" s="70" t="str">
        <f t="shared" si="3617"/>
        <v>DespesaPresentes</v>
      </c>
      <c r="B1089" s="114" t="s">
        <v>53</v>
      </c>
      <c r="C1089" s="78" t="s">
        <v>293</v>
      </c>
      <c r="D1089" s="86" t="s">
        <v>160</v>
      </c>
      <c r="E1089" s="79" t="e">
        <f>D1027</f>
        <v>#REF!</v>
      </c>
      <c r="F1089" s="79"/>
      <c r="G1089" s="85">
        <v>0</v>
      </c>
      <c r="H1089" s="79"/>
      <c r="I1089" s="94">
        <v>0</v>
      </c>
      <c r="J1089" s="94">
        <v>0</v>
      </c>
      <c r="K1089" s="94">
        <v>0</v>
      </c>
      <c r="L1089" s="94">
        <v>0</v>
      </c>
      <c r="M1089" s="94">
        <v>0</v>
      </c>
      <c r="N1089" s="94">
        <v>0</v>
      </c>
      <c r="O1089" s="94">
        <v>0</v>
      </c>
      <c r="P1089" s="94">
        <v>0</v>
      </c>
      <c r="Q1089" s="94">
        <v>0</v>
      </c>
      <c r="R1089" s="94">
        <v>0</v>
      </c>
      <c r="S1089" s="94">
        <v>0</v>
      </c>
      <c r="T1089" s="94">
        <v>0</v>
      </c>
      <c r="U1089" s="79"/>
      <c r="V1089" s="80">
        <f t="shared" si="3704"/>
        <v>0</v>
      </c>
      <c r="W1089" s="85" t="e">
        <f>V1089/V1029</f>
        <v>#REF!</v>
      </c>
      <c r="X1089" s="60"/>
      <c r="Y1089" s="94">
        <v>0</v>
      </c>
      <c r="Z1089" s="94">
        <v>0</v>
      </c>
      <c r="AA1089" s="94">
        <v>0</v>
      </c>
      <c r="AB1089" s="94">
        <v>0</v>
      </c>
      <c r="AC1089" s="94">
        <v>0</v>
      </c>
      <c r="AD1089" s="94">
        <v>0</v>
      </c>
      <c r="AE1089" s="94" t="e">
        <f t="shared" si="3730"/>
        <v>#REF!</v>
      </c>
      <c r="AF1089" s="94" t="e">
        <f t="shared" si="3730"/>
        <v>#REF!</v>
      </c>
      <c r="AG1089" s="94" t="e">
        <f t="shared" si="3730"/>
        <v>#REF!</v>
      </c>
      <c r="AH1089" s="94" t="e">
        <f t="shared" si="3730"/>
        <v>#REF!</v>
      </c>
      <c r="AI1089" s="94" t="e">
        <f t="shared" si="3730"/>
        <v>#REF!</v>
      </c>
      <c r="AJ1089" s="94" t="e">
        <f t="shared" si="3730"/>
        <v>#REF!</v>
      </c>
      <c r="AK1089" s="79"/>
      <c r="AL1089" s="80" t="e">
        <f t="shared" si="3705"/>
        <v>#REF!</v>
      </c>
      <c r="AM1089" s="85" t="e">
        <f>AL1089/AL1029</f>
        <v>#REF!</v>
      </c>
      <c r="AN1089" s="60" t="e">
        <f>D1027&amp;D1089</f>
        <v>#REF!</v>
      </c>
      <c r="AO1089" s="94" t="e">
        <f t="shared" ref="AO1089:AZ1089" si="3734">((AO1035*$G1089*--(AND($BF1089=0,$BG1089=0))+$BF1089+AO1035*$BG1089)*--(AO$3&gt;=$BH1089))*(1+$BJ1089*--(AO$3&gt;=$BK1089))*--(IFERROR(MOD(MONTH(AO$3),$BI1089),0)=0)</f>
        <v>#REF!</v>
      </c>
      <c r="AP1089" s="94" t="e">
        <f t="shared" si="3734"/>
        <v>#REF!</v>
      </c>
      <c r="AQ1089" s="94" t="e">
        <f t="shared" si="3734"/>
        <v>#REF!</v>
      </c>
      <c r="AR1089" s="94" t="e">
        <f t="shared" si="3734"/>
        <v>#REF!</v>
      </c>
      <c r="AS1089" s="94" t="e">
        <f t="shared" si="3734"/>
        <v>#REF!</v>
      </c>
      <c r="AT1089" s="94" t="e">
        <f t="shared" si="3734"/>
        <v>#REF!</v>
      </c>
      <c r="AU1089" s="94" t="e">
        <f t="shared" si="3734"/>
        <v>#REF!</v>
      </c>
      <c r="AV1089" s="94" t="e">
        <f t="shared" si="3734"/>
        <v>#REF!</v>
      </c>
      <c r="AW1089" s="94" t="e">
        <f t="shared" si="3734"/>
        <v>#REF!</v>
      </c>
      <c r="AX1089" s="94" t="e">
        <f t="shared" si="3734"/>
        <v>#REF!</v>
      </c>
      <c r="AY1089" s="94" t="e">
        <f t="shared" si="3734"/>
        <v>#REF!</v>
      </c>
      <c r="AZ1089" s="94" t="e">
        <f t="shared" si="3734"/>
        <v>#REF!</v>
      </c>
      <c r="BA1089" s="79"/>
      <c r="BB1089" s="80" t="e">
        <f t="shared" si="3707"/>
        <v>#REF!</v>
      </c>
      <c r="BC1089" s="85" t="e">
        <f>BB1089/BB1029</f>
        <v>#REF!</v>
      </c>
      <c r="BD1089" s="60"/>
      <c r="BE1089" s="94">
        <f t="shared" si="3708"/>
        <v>0</v>
      </c>
      <c r="BF1089" s="115">
        <f t="shared" si="3708"/>
        <v>0</v>
      </c>
      <c r="BG1089" s="112">
        <f t="shared" si="3708"/>
        <v>0</v>
      </c>
      <c r="BH1089" s="111" t="e">
        <f>BH1029</f>
        <v>#REF!</v>
      </c>
      <c r="BI1089" s="113">
        <f t="shared" si="3709"/>
        <v>0</v>
      </c>
      <c r="BJ1089" s="112">
        <f t="shared" si="3709"/>
        <v>0</v>
      </c>
      <c r="BK1089" s="111">
        <f t="shared" si="3709"/>
        <v>0</v>
      </c>
      <c r="BL1089" s="60"/>
      <c r="BM1089" s="94" t="e">
        <f t="shared" ref="BM1089:BX1089" si="3735">((BM1035*$G1089*--(AND($BF1089=0,$BG1089=0))+$BF1089+BM1035*$BG1089)*--(BM$3&gt;=$BH1089))*(1+$BJ1089*--(BM$3&gt;=$BK1089))*--(IFERROR(MOD(MONTH(BM$3),$BI1089),0)=0)</f>
        <v>#REF!</v>
      </c>
      <c r="BN1089" s="94" t="e">
        <f t="shared" si="3735"/>
        <v>#REF!</v>
      </c>
      <c r="BO1089" s="94" t="e">
        <f t="shared" si="3735"/>
        <v>#REF!</v>
      </c>
      <c r="BP1089" s="94" t="e">
        <f t="shared" si="3735"/>
        <v>#REF!</v>
      </c>
      <c r="BQ1089" s="94" t="e">
        <f t="shared" si="3735"/>
        <v>#REF!</v>
      </c>
      <c r="BR1089" s="94" t="e">
        <f t="shared" si="3735"/>
        <v>#REF!</v>
      </c>
      <c r="BS1089" s="94" t="e">
        <f t="shared" si="3735"/>
        <v>#REF!</v>
      </c>
      <c r="BT1089" s="94" t="e">
        <f t="shared" si="3735"/>
        <v>#REF!</v>
      </c>
      <c r="BU1089" s="94" t="e">
        <f t="shared" si="3735"/>
        <v>#REF!</v>
      </c>
      <c r="BV1089" s="94" t="e">
        <f t="shared" si="3735"/>
        <v>#REF!</v>
      </c>
      <c r="BW1089" s="94" t="e">
        <f t="shared" si="3735"/>
        <v>#REF!</v>
      </c>
      <c r="BX1089" s="94" t="e">
        <f t="shared" si="3735"/>
        <v>#REF!</v>
      </c>
      <c r="BY1089" s="79"/>
      <c r="BZ1089" s="80" t="e">
        <f t="shared" si="3711"/>
        <v>#REF!</v>
      </c>
      <c r="CA1089" s="85" t="e">
        <f>BZ1089/BZ1029</f>
        <v>#REF!</v>
      </c>
      <c r="CB1089" s="60"/>
      <c r="CC1089" s="94" t="e">
        <f t="shared" ref="CC1089:CN1089" si="3736">((CC1035*$G1089*--(AND($BF1089=0,$BG1089=0))+$BF1089+CC1035*$BG1089)*--(CC$3&gt;=$BH1089))*(1+$BJ1089*--(CC$3&gt;=$BK1089))*--(IFERROR(MOD(MONTH(CC$3),$BI1089),0)=0)</f>
        <v>#REF!</v>
      </c>
      <c r="CD1089" s="94" t="e">
        <f t="shared" si="3736"/>
        <v>#REF!</v>
      </c>
      <c r="CE1089" s="94" t="e">
        <f t="shared" si="3736"/>
        <v>#REF!</v>
      </c>
      <c r="CF1089" s="94" t="e">
        <f t="shared" si="3736"/>
        <v>#REF!</v>
      </c>
      <c r="CG1089" s="94" t="e">
        <f t="shared" si="3736"/>
        <v>#REF!</v>
      </c>
      <c r="CH1089" s="94" t="e">
        <f t="shared" si="3736"/>
        <v>#REF!</v>
      </c>
      <c r="CI1089" s="94" t="e">
        <f t="shared" si="3736"/>
        <v>#REF!</v>
      </c>
      <c r="CJ1089" s="94" t="e">
        <f t="shared" si="3736"/>
        <v>#REF!</v>
      </c>
      <c r="CK1089" s="94" t="e">
        <f t="shared" si="3736"/>
        <v>#REF!</v>
      </c>
      <c r="CL1089" s="94" t="e">
        <f t="shared" si="3736"/>
        <v>#REF!</v>
      </c>
      <c r="CM1089" s="94" t="e">
        <f t="shared" si="3736"/>
        <v>#REF!</v>
      </c>
      <c r="CN1089" s="94" t="e">
        <f t="shared" si="3736"/>
        <v>#REF!</v>
      </c>
      <c r="CO1089" s="79"/>
      <c r="CP1089" s="80" t="e">
        <f t="shared" si="3713"/>
        <v>#REF!</v>
      </c>
      <c r="CQ1089" s="85" t="e">
        <f>CP1089/CP1029</f>
        <v>#REF!</v>
      </c>
    </row>
    <row r="1090" spans="1:95" ht="10.5" customHeight="1" x14ac:dyDescent="0.25">
      <c r="A1090" s="70" t="str">
        <f t="shared" si="3617"/>
        <v>DespesaEBITDA</v>
      </c>
      <c r="B1090" s="114" t="s">
        <v>53</v>
      </c>
      <c r="C1090" s="70"/>
      <c r="D1090" s="3" t="s">
        <v>161</v>
      </c>
      <c r="E1090" s="3" t="e">
        <f>D1027</f>
        <v>#REF!</v>
      </c>
      <c r="F1090" s="60"/>
      <c r="G1090" s="6">
        <v>0.22666342918100679</v>
      </c>
      <c r="H1090" s="60"/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60"/>
      <c r="V1090" s="4">
        <f t="shared" si="3704"/>
        <v>0</v>
      </c>
      <c r="W1090" s="6" t="e">
        <f>V1090/V1029</f>
        <v>#REF!</v>
      </c>
      <c r="X1090" s="60"/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 t="e">
        <f t="shared" ref="AE1090:AJ1090" si="3737">AE1059+AE1060</f>
        <v>#REF!</v>
      </c>
      <c r="AF1090" s="4" t="e">
        <f t="shared" si="3737"/>
        <v>#REF!</v>
      </c>
      <c r="AG1090" s="4" t="e">
        <f t="shared" si="3737"/>
        <v>#REF!</v>
      </c>
      <c r="AH1090" s="4" t="e">
        <f t="shared" si="3737"/>
        <v>#REF!</v>
      </c>
      <c r="AI1090" s="4" t="e">
        <f t="shared" si="3737"/>
        <v>#REF!</v>
      </c>
      <c r="AJ1090" s="4" t="e">
        <f t="shared" si="3737"/>
        <v>#REF!</v>
      </c>
      <c r="AK1090" s="60"/>
      <c r="AL1090" s="4" t="e">
        <f t="shared" si="3705"/>
        <v>#REF!</v>
      </c>
      <c r="AM1090" s="6" t="e">
        <f>AL1090/AL1029</f>
        <v>#REF!</v>
      </c>
      <c r="AN1090" s="60" t="e">
        <f>D1027&amp;D1090</f>
        <v>#REF!</v>
      </c>
      <c r="AO1090" s="4" t="e">
        <f t="shared" ref="AO1090:AZ1090" si="3738">AO1059+AO1060</f>
        <v>#REF!</v>
      </c>
      <c r="AP1090" s="4" t="e">
        <f t="shared" si="3738"/>
        <v>#REF!</v>
      </c>
      <c r="AQ1090" s="4" t="e">
        <f t="shared" si="3738"/>
        <v>#REF!</v>
      </c>
      <c r="AR1090" s="4" t="e">
        <f t="shared" si="3738"/>
        <v>#REF!</v>
      </c>
      <c r="AS1090" s="4" t="e">
        <f t="shared" si="3738"/>
        <v>#REF!</v>
      </c>
      <c r="AT1090" s="4" t="e">
        <f t="shared" si="3738"/>
        <v>#REF!</v>
      </c>
      <c r="AU1090" s="4" t="e">
        <f t="shared" si="3738"/>
        <v>#REF!</v>
      </c>
      <c r="AV1090" s="4" t="e">
        <f t="shared" si="3738"/>
        <v>#REF!</v>
      </c>
      <c r="AW1090" s="4" t="e">
        <f t="shared" si="3738"/>
        <v>#REF!</v>
      </c>
      <c r="AX1090" s="4" t="e">
        <f t="shared" si="3738"/>
        <v>#REF!</v>
      </c>
      <c r="AY1090" s="4" t="e">
        <f t="shared" si="3738"/>
        <v>#REF!</v>
      </c>
      <c r="AZ1090" s="4" t="e">
        <f t="shared" si="3738"/>
        <v>#REF!</v>
      </c>
      <c r="BA1090" s="60"/>
      <c r="BB1090" s="4" t="e">
        <f t="shared" si="3707"/>
        <v>#REF!</v>
      </c>
      <c r="BC1090" s="6" t="e">
        <f>BB1090/BB1029</f>
        <v>#REF!</v>
      </c>
      <c r="BD1090" s="60"/>
      <c r="BE1090" s="4"/>
      <c r="BF1090" s="102"/>
      <c r="BG1090" s="102"/>
      <c r="BH1090" s="103"/>
      <c r="BI1090" s="103"/>
      <c r="BJ1090" s="63"/>
      <c r="BK1090" s="103"/>
      <c r="BL1090" s="60"/>
      <c r="BM1090" s="4" t="e">
        <f t="shared" ref="BM1090:BX1090" si="3739">BM1059+BM1060</f>
        <v>#REF!</v>
      </c>
      <c r="BN1090" s="4" t="e">
        <f t="shared" si="3739"/>
        <v>#REF!</v>
      </c>
      <c r="BO1090" s="4" t="e">
        <f t="shared" si="3739"/>
        <v>#REF!</v>
      </c>
      <c r="BP1090" s="4" t="e">
        <f t="shared" si="3739"/>
        <v>#REF!</v>
      </c>
      <c r="BQ1090" s="4" t="e">
        <f t="shared" si="3739"/>
        <v>#REF!</v>
      </c>
      <c r="BR1090" s="4" t="e">
        <f t="shared" si="3739"/>
        <v>#REF!</v>
      </c>
      <c r="BS1090" s="4" t="e">
        <f t="shared" si="3739"/>
        <v>#REF!</v>
      </c>
      <c r="BT1090" s="4" t="e">
        <f t="shared" si="3739"/>
        <v>#REF!</v>
      </c>
      <c r="BU1090" s="4" t="e">
        <f t="shared" si="3739"/>
        <v>#REF!</v>
      </c>
      <c r="BV1090" s="4" t="e">
        <f t="shared" si="3739"/>
        <v>#REF!</v>
      </c>
      <c r="BW1090" s="4" t="e">
        <f t="shared" si="3739"/>
        <v>#REF!</v>
      </c>
      <c r="BX1090" s="4" t="e">
        <f t="shared" si="3739"/>
        <v>#REF!</v>
      </c>
      <c r="BY1090" s="60"/>
      <c r="BZ1090" s="4" t="e">
        <f t="shared" si="3711"/>
        <v>#REF!</v>
      </c>
      <c r="CA1090" s="6" t="e">
        <f>BZ1090/BZ1029</f>
        <v>#REF!</v>
      </c>
      <c r="CB1090" s="60"/>
      <c r="CC1090" s="4" t="e">
        <f t="shared" ref="CC1090:CN1090" si="3740">CC1059+CC1060</f>
        <v>#REF!</v>
      </c>
      <c r="CD1090" s="4" t="e">
        <f t="shared" si="3740"/>
        <v>#REF!</v>
      </c>
      <c r="CE1090" s="4" t="e">
        <f t="shared" si="3740"/>
        <v>#REF!</v>
      </c>
      <c r="CF1090" s="4" t="e">
        <f t="shared" si="3740"/>
        <v>#REF!</v>
      </c>
      <c r="CG1090" s="4" t="e">
        <f t="shared" si="3740"/>
        <v>#REF!</v>
      </c>
      <c r="CH1090" s="4" t="e">
        <f t="shared" si="3740"/>
        <v>#REF!</v>
      </c>
      <c r="CI1090" s="4" t="e">
        <f t="shared" si="3740"/>
        <v>#REF!</v>
      </c>
      <c r="CJ1090" s="4" t="e">
        <f t="shared" si="3740"/>
        <v>#REF!</v>
      </c>
      <c r="CK1090" s="4" t="e">
        <f t="shared" si="3740"/>
        <v>#REF!</v>
      </c>
      <c r="CL1090" s="4" t="e">
        <f t="shared" si="3740"/>
        <v>#REF!</v>
      </c>
      <c r="CM1090" s="4" t="e">
        <f t="shared" si="3740"/>
        <v>#REF!</v>
      </c>
      <c r="CN1090" s="4" t="e">
        <f t="shared" si="3740"/>
        <v>#REF!</v>
      </c>
      <c r="CO1090" s="60"/>
      <c r="CP1090" s="4" t="e">
        <f t="shared" si="3713"/>
        <v>#REF!</v>
      </c>
      <c r="CQ1090" s="6" t="e">
        <f>CP1090/CP1029</f>
        <v>#REF!</v>
      </c>
    </row>
    <row r="1091" spans="1:95" ht="10.5" customHeight="1" x14ac:dyDescent="0.25">
      <c r="A1091" s="70" t="str">
        <f t="shared" si="3617"/>
        <v>DespesaDespesas financeiras</v>
      </c>
      <c r="B1091" s="114" t="s">
        <v>53</v>
      </c>
      <c r="C1091" s="70"/>
      <c r="D1091" s="92" t="s">
        <v>162</v>
      </c>
      <c r="E1091" s="92" t="e">
        <f>D1027</f>
        <v>#REF!</v>
      </c>
      <c r="F1091" s="60"/>
      <c r="G1091" s="66">
        <v>0</v>
      </c>
      <c r="H1091" s="60"/>
      <c r="I1091" s="65">
        <v>0</v>
      </c>
      <c r="J1091" s="65">
        <v>0</v>
      </c>
      <c r="K1091" s="65">
        <v>0</v>
      </c>
      <c r="L1091" s="65">
        <v>0</v>
      </c>
      <c r="M1091" s="65">
        <v>0</v>
      </c>
      <c r="N1091" s="65">
        <v>0</v>
      </c>
      <c r="O1091" s="65">
        <v>0</v>
      </c>
      <c r="P1091" s="65">
        <v>0</v>
      </c>
      <c r="Q1091" s="65">
        <v>0</v>
      </c>
      <c r="R1091" s="65">
        <v>0</v>
      </c>
      <c r="S1091" s="65">
        <v>0</v>
      </c>
      <c r="T1091" s="65">
        <v>0</v>
      </c>
      <c r="U1091" s="60"/>
      <c r="V1091" s="65">
        <f t="shared" si="3704"/>
        <v>0</v>
      </c>
      <c r="W1091" s="66" t="e">
        <f>V1091/V1029</f>
        <v>#REF!</v>
      </c>
      <c r="X1091" s="60"/>
      <c r="Y1091" s="65" t="e">
        <f t="shared" ref="Y1091:AJ1091" si="3741">SUM(Y1092:Y1096)</f>
        <v>#REF!</v>
      </c>
      <c r="Z1091" s="65" t="e">
        <f t="shared" si="3741"/>
        <v>#REF!</v>
      </c>
      <c r="AA1091" s="65" t="e">
        <f t="shared" si="3741"/>
        <v>#REF!</v>
      </c>
      <c r="AB1091" s="65" t="e">
        <f t="shared" si="3741"/>
        <v>#REF!</v>
      </c>
      <c r="AC1091" s="65" t="e">
        <f t="shared" si="3741"/>
        <v>#REF!</v>
      </c>
      <c r="AD1091" s="65" t="e">
        <f t="shared" si="3741"/>
        <v>#REF!</v>
      </c>
      <c r="AE1091" s="65" t="e">
        <f t="shared" si="3741"/>
        <v>#REF!</v>
      </c>
      <c r="AF1091" s="65" t="e">
        <f t="shared" si="3741"/>
        <v>#REF!</v>
      </c>
      <c r="AG1091" s="65" t="e">
        <f t="shared" si="3741"/>
        <v>#REF!</v>
      </c>
      <c r="AH1091" s="65" t="e">
        <f t="shared" si="3741"/>
        <v>#REF!</v>
      </c>
      <c r="AI1091" s="65" t="e">
        <f t="shared" si="3741"/>
        <v>#REF!</v>
      </c>
      <c r="AJ1091" s="65" t="e">
        <f t="shared" si="3741"/>
        <v>#REF!</v>
      </c>
      <c r="AK1091" s="60"/>
      <c r="AL1091" s="65" t="e">
        <f t="shared" si="3705"/>
        <v>#REF!</v>
      </c>
      <c r="AM1091" s="66" t="e">
        <f>AL1091/AL1029</f>
        <v>#REF!</v>
      </c>
      <c r="AN1091" s="60" t="e">
        <f>D1027&amp;D1091</f>
        <v>#REF!</v>
      </c>
      <c r="AO1091" s="65" t="e">
        <f t="shared" ref="AO1091:AZ1091" si="3742">SUM(AO1092:AO1096)</f>
        <v>#REF!</v>
      </c>
      <c r="AP1091" s="65" t="e">
        <f t="shared" si="3742"/>
        <v>#REF!</v>
      </c>
      <c r="AQ1091" s="65" t="e">
        <f t="shared" si="3742"/>
        <v>#REF!</v>
      </c>
      <c r="AR1091" s="65" t="e">
        <f t="shared" si="3742"/>
        <v>#REF!</v>
      </c>
      <c r="AS1091" s="65" t="e">
        <f t="shared" si="3742"/>
        <v>#REF!</v>
      </c>
      <c r="AT1091" s="65" t="e">
        <f t="shared" si="3742"/>
        <v>#REF!</v>
      </c>
      <c r="AU1091" s="65" t="e">
        <f t="shared" si="3742"/>
        <v>#REF!</v>
      </c>
      <c r="AV1091" s="65" t="e">
        <f t="shared" si="3742"/>
        <v>#REF!</v>
      </c>
      <c r="AW1091" s="65" t="e">
        <f t="shared" si="3742"/>
        <v>#REF!</v>
      </c>
      <c r="AX1091" s="65" t="e">
        <f t="shared" si="3742"/>
        <v>#REF!</v>
      </c>
      <c r="AY1091" s="65" t="e">
        <f t="shared" si="3742"/>
        <v>#REF!</v>
      </c>
      <c r="AZ1091" s="65" t="e">
        <f t="shared" si="3742"/>
        <v>#REF!</v>
      </c>
      <c r="BA1091" s="60"/>
      <c r="BB1091" s="65" t="e">
        <f t="shared" si="3707"/>
        <v>#REF!</v>
      </c>
      <c r="BC1091" s="66" t="e">
        <f>BB1091/BB1029</f>
        <v>#REF!</v>
      </c>
      <c r="BD1091" s="60"/>
      <c r="BE1091" s="65"/>
      <c r="BF1091" s="105"/>
      <c r="BG1091" s="77"/>
      <c r="BH1091" s="107"/>
      <c r="BI1091" s="107"/>
      <c r="BJ1091" s="77"/>
      <c r="BK1091" s="107"/>
      <c r="BL1091" s="60"/>
      <c r="BM1091" s="65" t="e">
        <f t="shared" ref="BM1091:BX1091" si="3743">SUM(BM1092:BM1096)</f>
        <v>#REF!</v>
      </c>
      <c r="BN1091" s="65" t="e">
        <f t="shared" si="3743"/>
        <v>#REF!</v>
      </c>
      <c r="BO1091" s="65" t="e">
        <f t="shared" si="3743"/>
        <v>#REF!</v>
      </c>
      <c r="BP1091" s="65" t="e">
        <f t="shared" si="3743"/>
        <v>#REF!</v>
      </c>
      <c r="BQ1091" s="65" t="e">
        <f t="shared" si="3743"/>
        <v>#REF!</v>
      </c>
      <c r="BR1091" s="65" t="e">
        <f t="shared" si="3743"/>
        <v>#REF!</v>
      </c>
      <c r="BS1091" s="65" t="e">
        <f t="shared" si="3743"/>
        <v>#REF!</v>
      </c>
      <c r="BT1091" s="65" t="e">
        <f t="shared" si="3743"/>
        <v>#REF!</v>
      </c>
      <c r="BU1091" s="65" t="e">
        <f t="shared" si="3743"/>
        <v>#REF!</v>
      </c>
      <c r="BV1091" s="65" t="e">
        <f t="shared" si="3743"/>
        <v>#REF!</v>
      </c>
      <c r="BW1091" s="65" t="e">
        <f t="shared" si="3743"/>
        <v>#REF!</v>
      </c>
      <c r="BX1091" s="65" t="e">
        <f t="shared" si="3743"/>
        <v>#REF!</v>
      </c>
      <c r="BY1091" s="60"/>
      <c r="BZ1091" s="65" t="e">
        <f t="shared" si="3711"/>
        <v>#REF!</v>
      </c>
      <c r="CA1091" s="66" t="e">
        <f>BZ1091/BZ1029</f>
        <v>#REF!</v>
      </c>
      <c r="CB1091" s="60"/>
      <c r="CC1091" s="65" t="e">
        <f t="shared" ref="CC1091:CN1091" si="3744">SUM(CC1092:CC1096)</f>
        <v>#REF!</v>
      </c>
      <c r="CD1091" s="65" t="e">
        <f t="shared" si="3744"/>
        <v>#REF!</v>
      </c>
      <c r="CE1091" s="65" t="e">
        <f t="shared" si="3744"/>
        <v>#REF!</v>
      </c>
      <c r="CF1091" s="65" t="e">
        <f t="shared" si="3744"/>
        <v>#REF!</v>
      </c>
      <c r="CG1091" s="65" t="e">
        <f t="shared" si="3744"/>
        <v>#REF!</v>
      </c>
      <c r="CH1091" s="65" t="e">
        <f t="shared" si="3744"/>
        <v>#REF!</v>
      </c>
      <c r="CI1091" s="65" t="e">
        <f t="shared" si="3744"/>
        <v>#REF!</v>
      </c>
      <c r="CJ1091" s="65" t="e">
        <f t="shared" si="3744"/>
        <v>#REF!</v>
      </c>
      <c r="CK1091" s="65" t="e">
        <f t="shared" si="3744"/>
        <v>#REF!</v>
      </c>
      <c r="CL1091" s="65" t="e">
        <f t="shared" si="3744"/>
        <v>#REF!</v>
      </c>
      <c r="CM1091" s="65" t="e">
        <f t="shared" si="3744"/>
        <v>#REF!</v>
      </c>
      <c r="CN1091" s="65" t="e">
        <f t="shared" si="3744"/>
        <v>#REF!</v>
      </c>
      <c r="CO1091" s="60"/>
      <c r="CP1091" s="65" t="e">
        <f t="shared" si="3713"/>
        <v>#REF!</v>
      </c>
      <c r="CQ1091" s="66" t="e">
        <f>CP1091/CP1029</f>
        <v>#REF!</v>
      </c>
    </row>
    <row r="1092" spans="1:95" ht="10.5" customHeight="1" outlineLevel="1" x14ac:dyDescent="0.25">
      <c r="A1092" s="70" t="str">
        <f t="shared" si="3617"/>
        <v>DespesaAntecipação recebíveis</v>
      </c>
      <c r="B1092" s="114" t="s">
        <v>53</v>
      </c>
      <c r="C1092" s="78" t="s">
        <v>293</v>
      </c>
      <c r="D1092" s="79" t="s">
        <v>163</v>
      </c>
      <c r="E1092" s="79" t="e">
        <f>D1027</f>
        <v>#REF!</v>
      </c>
      <c r="F1092" s="79"/>
      <c r="G1092" s="85">
        <v>0</v>
      </c>
      <c r="H1092" s="79"/>
      <c r="I1092" s="94">
        <v>0</v>
      </c>
      <c r="J1092" s="94">
        <v>0</v>
      </c>
      <c r="K1092" s="94">
        <v>0</v>
      </c>
      <c r="L1092" s="94">
        <v>0</v>
      </c>
      <c r="M1092" s="94">
        <v>0</v>
      </c>
      <c r="N1092" s="94">
        <v>0</v>
      </c>
      <c r="O1092" s="94">
        <v>0</v>
      </c>
      <c r="P1092" s="94">
        <v>0</v>
      </c>
      <c r="Q1092" s="94">
        <v>0</v>
      </c>
      <c r="R1092" s="94">
        <v>0</v>
      </c>
      <c r="S1092" s="94">
        <v>0</v>
      </c>
      <c r="T1092" s="94">
        <v>0</v>
      </c>
      <c r="U1092" s="79"/>
      <c r="V1092" s="80">
        <f t="shared" si="3704"/>
        <v>0</v>
      </c>
      <c r="W1092" s="85" t="e">
        <f>V1092/V1029</f>
        <v>#REF!</v>
      </c>
      <c r="X1092" s="60"/>
      <c r="Y1092" s="94" t="e">
        <f t="shared" ref="Y1092:AJ1092" si="3745">((Y1029*$G1092*--(AND($BF1092=0,$BG1092=0))+$BF1092+Y1029*$BG1092)*--(Y$3&gt;=$BH1092))*(1+$BJ1092*--(Y$3&gt;=$BK1092))*--(IFERROR(MOD(MONTH(Y$3),$BI1092),0)=0)</f>
        <v>#REF!</v>
      </c>
      <c r="Z1092" s="94" t="e">
        <f t="shared" si="3745"/>
        <v>#REF!</v>
      </c>
      <c r="AA1092" s="94" t="e">
        <f t="shared" si="3745"/>
        <v>#REF!</v>
      </c>
      <c r="AB1092" s="94" t="e">
        <f t="shared" si="3745"/>
        <v>#REF!</v>
      </c>
      <c r="AC1092" s="94" t="e">
        <f t="shared" si="3745"/>
        <v>#REF!</v>
      </c>
      <c r="AD1092" s="94" t="e">
        <f t="shared" si="3745"/>
        <v>#REF!</v>
      </c>
      <c r="AE1092" s="94" t="e">
        <f t="shared" si="3745"/>
        <v>#REF!</v>
      </c>
      <c r="AF1092" s="94" t="e">
        <f t="shared" si="3745"/>
        <v>#REF!</v>
      </c>
      <c r="AG1092" s="94" t="e">
        <f t="shared" si="3745"/>
        <v>#REF!</v>
      </c>
      <c r="AH1092" s="94" t="e">
        <f t="shared" si="3745"/>
        <v>#REF!</v>
      </c>
      <c r="AI1092" s="94" t="e">
        <f t="shared" si="3745"/>
        <v>#REF!</v>
      </c>
      <c r="AJ1092" s="94" t="e">
        <f t="shared" si="3745"/>
        <v>#REF!</v>
      </c>
      <c r="AK1092" s="79"/>
      <c r="AL1092" s="80" t="e">
        <f t="shared" si="3705"/>
        <v>#REF!</v>
      </c>
      <c r="AM1092" s="85" t="e">
        <f>AL1092/AL1029</f>
        <v>#REF!</v>
      </c>
      <c r="AN1092" s="60" t="e">
        <f>D1027&amp;D1092</f>
        <v>#REF!</v>
      </c>
      <c r="AO1092" s="94" t="e">
        <f t="shared" ref="AO1092:AZ1092" si="3746">((AO1029*$G1092*--(AND($BF1092=0,$BG1092=0))+$BF1092+AO1029*$BG1092)*--(AO$3&gt;=$BH1092))*(1+$BJ1092*--(AO$3&gt;=$BK1092))*--(IFERROR(MOD(MONTH(AO$3),$BI1092),0)=0)</f>
        <v>#REF!</v>
      </c>
      <c r="AP1092" s="94" t="e">
        <f t="shared" si="3746"/>
        <v>#REF!</v>
      </c>
      <c r="AQ1092" s="94" t="e">
        <f t="shared" si="3746"/>
        <v>#REF!</v>
      </c>
      <c r="AR1092" s="94" t="e">
        <f t="shared" si="3746"/>
        <v>#REF!</v>
      </c>
      <c r="AS1092" s="94" t="e">
        <f t="shared" si="3746"/>
        <v>#REF!</v>
      </c>
      <c r="AT1092" s="94" t="e">
        <f t="shared" si="3746"/>
        <v>#REF!</v>
      </c>
      <c r="AU1092" s="94" t="e">
        <f t="shared" si="3746"/>
        <v>#REF!</v>
      </c>
      <c r="AV1092" s="94" t="e">
        <f t="shared" si="3746"/>
        <v>#REF!</v>
      </c>
      <c r="AW1092" s="94" t="e">
        <f t="shared" si="3746"/>
        <v>#REF!</v>
      </c>
      <c r="AX1092" s="94" t="e">
        <f t="shared" si="3746"/>
        <v>#REF!</v>
      </c>
      <c r="AY1092" s="94" t="e">
        <f t="shared" si="3746"/>
        <v>#REF!</v>
      </c>
      <c r="AZ1092" s="94" t="e">
        <f t="shared" si="3746"/>
        <v>#REF!</v>
      </c>
      <c r="BA1092" s="79"/>
      <c r="BB1092" s="80" t="e">
        <f t="shared" si="3707"/>
        <v>#REF!</v>
      </c>
      <c r="BC1092" s="85" t="e">
        <f>BB1092/BB1029</f>
        <v>#REF!</v>
      </c>
      <c r="BD1092" s="60"/>
      <c r="BE1092" s="94">
        <f>INDEX($BE$4:$BK$115,MATCH($D1092,$D$4:$D$115,0),MATCH(BE$475,$BE$4:$BK$4,0))</f>
        <v>0</v>
      </c>
      <c r="BF1092" s="115">
        <f>INDEX($BE$4:$BK$115,MATCH($D1092,$D$4:$D$115,0),MATCH(BF$475,$BE$4:$BK$4,0))</f>
        <v>0</v>
      </c>
      <c r="BG1092" s="112" t="e">
        <f>INDEX($BE$4:$BK$115,MATCH($D1092,$D$4:$D$115,0),MATCH(BG$475,$BE$4:$BK$4,0))</f>
        <v>#REF!</v>
      </c>
      <c r="BH1092" s="111" t="e">
        <f>BH1045</f>
        <v>#REF!</v>
      </c>
      <c r="BI1092" s="111">
        <f t="array" ref="BI1092">INDEX($BE$4:$BK$115,MATCH($D1092,$D$4:$D$115,0),MATCH(BI$475,$BE$4:$BK$4,0))</f>
        <v>0</v>
      </c>
      <c r="BJ1092" s="112" t="e">
        <f>INDEX($BE$4:$BK$115,MATCH($D1092,$D$4:$D$115,0),MATCH(BJ$475,$BE$4:$BK$4,0))</f>
        <v>#REF!</v>
      </c>
      <c r="BK1092" s="111" t="e">
        <f>INDEX($BE$4:$BK$115,MATCH($D1092,$D$4:$D$115,0),MATCH(BK$475,$BE$4:$BK$4,0))</f>
        <v>#REF!</v>
      </c>
      <c r="BL1092" s="60"/>
      <c r="BM1092" s="94" t="e">
        <f t="shared" ref="BM1092:BX1092" si="3747">((BM1029*$G1092*--(AND($BF1092=0,$BG1092=0))+$BF1092+BM1029*$BG1092)*--(BM$3&gt;=$BH1092))*(1+$BJ1092*--(BM$3&gt;=$BK1092))*--(IFERROR(MOD(MONTH(BM$3),$BI1092),0)=0)</f>
        <v>#REF!</v>
      </c>
      <c r="BN1092" s="94" t="e">
        <f t="shared" si="3747"/>
        <v>#REF!</v>
      </c>
      <c r="BO1092" s="94" t="e">
        <f t="shared" si="3747"/>
        <v>#REF!</v>
      </c>
      <c r="BP1092" s="94" t="e">
        <f t="shared" si="3747"/>
        <v>#REF!</v>
      </c>
      <c r="BQ1092" s="94" t="e">
        <f t="shared" si="3747"/>
        <v>#REF!</v>
      </c>
      <c r="BR1092" s="94" t="e">
        <f t="shared" si="3747"/>
        <v>#REF!</v>
      </c>
      <c r="BS1092" s="94" t="e">
        <f t="shared" si="3747"/>
        <v>#REF!</v>
      </c>
      <c r="BT1092" s="94" t="e">
        <f t="shared" si="3747"/>
        <v>#REF!</v>
      </c>
      <c r="BU1092" s="94" t="e">
        <f t="shared" si="3747"/>
        <v>#REF!</v>
      </c>
      <c r="BV1092" s="94" t="e">
        <f t="shared" si="3747"/>
        <v>#REF!</v>
      </c>
      <c r="BW1092" s="94" t="e">
        <f t="shared" si="3747"/>
        <v>#REF!</v>
      </c>
      <c r="BX1092" s="94" t="e">
        <f t="shared" si="3747"/>
        <v>#REF!</v>
      </c>
      <c r="BY1092" s="79"/>
      <c r="BZ1092" s="80" t="e">
        <f t="shared" si="3711"/>
        <v>#REF!</v>
      </c>
      <c r="CA1092" s="85" t="e">
        <f>BZ1092/BZ1029</f>
        <v>#REF!</v>
      </c>
      <c r="CB1092" s="60"/>
      <c r="CC1092" s="94" t="e">
        <f t="shared" ref="CC1092:CN1092" si="3748">((CC1029*$G1092*--(AND($BF1092=0,$BG1092=0))+$BF1092+CC1029*$BG1092)*--(CC$3&gt;=$BH1092))*(1+$BJ1092*--(CC$3&gt;=$BK1092))*--(IFERROR(MOD(MONTH(CC$3),$BI1092),0)=0)</f>
        <v>#REF!</v>
      </c>
      <c r="CD1092" s="94" t="e">
        <f t="shared" si="3748"/>
        <v>#REF!</v>
      </c>
      <c r="CE1092" s="94" t="e">
        <f t="shared" si="3748"/>
        <v>#REF!</v>
      </c>
      <c r="CF1092" s="94" t="e">
        <f t="shared" si="3748"/>
        <v>#REF!</v>
      </c>
      <c r="CG1092" s="94" t="e">
        <f t="shared" si="3748"/>
        <v>#REF!</v>
      </c>
      <c r="CH1092" s="94" t="e">
        <f t="shared" si="3748"/>
        <v>#REF!</v>
      </c>
      <c r="CI1092" s="94" t="e">
        <f t="shared" si="3748"/>
        <v>#REF!</v>
      </c>
      <c r="CJ1092" s="94" t="e">
        <f t="shared" si="3748"/>
        <v>#REF!</v>
      </c>
      <c r="CK1092" s="94" t="e">
        <f t="shared" si="3748"/>
        <v>#REF!</v>
      </c>
      <c r="CL1092" s="94" t="e">
        <f t="shared" si="3748"/>
        <v>#REF!</v>
      </c>
      <c r="CM1092" s="94" t="e">
        <f t="shared" si="3748"/>
        <v>#REF!</v>
      </c>
      <c r="CN1092" s="94" t="e">
        <f t="shared" si="3748"/>
        <v>#REF!</v>
      </c>
      <c r="CO1092" s="79"/>
      <c r="CP1092" s="80" t="e">
        <f t="shared" si="3713"/>
        <v>#REF!</v>
      </c>
      <c r="CQ1092" s="85" t="e">
        <f>CP1092/CP1029</f>
        <v>#REF!</v>
      </c>
    </row>
    <row r="1093" spans="1:95" ht="10.5" customHeight="1" outlineLevel="1" x14ac:dyDescent="0.25">
      <c r="A1093" s="70" t="str">
        <f t="shared" ref="A1093:A1104" si="3749">B1093&amp;D1093</f>
        <v>DespesaIOF</v>
      </c>
      <c r="B1093" s="114" t="s">
        <v>53</v>
      </c>
      <c r="C1093" s="78" t="s">
        <v>294</v>
      </c>
      <c r="D1093" s="79" t="s">
        <v>164</v>
      </c>
      <c r="E1093" s="79" t="e">
        <f>D1027</f>
        <v>#REF!</v>
      </c>
      <c r="F1093" s="79"/>
      <c r="G1093" s="85">
        <v>0</v>
      </c>
      <c r="H1093" s="79"/>
      <c r="I1093" s="94">
        <v>0</v>
      </c>
      <c r="J1093" s="94">
        <v>0</v>
      </c>
      <c r="K1093" s="94">
        <v>0</v>
      </c>
      <c r="L1093" s="94">
        <v>0</v>
      </c>
      <c r="M1093" s="94">
        <v>0</v>
      </c>
      <c r="N1093" s="94">
        <v>0</v>
      </c>
      <c r="O1093" s="94">
        <v>0</v>
      </c>
      <c r="P1093" s="94">
        <v>0</v>
      </c>
      <c r="Q1093" s="94">
        <v>0</v>
      </c>
      <c r="R1093" s="94">
        <v>0</v>
      </c>
      <c r="S1093" s="94">
        <v>0</v>
      </c>
      <c r="T1093" s="94">
        <v>0</v>
      </c>
      <c r="U1093" s="79"/>
      <c r="V1093" s="80">
        <f t="shared" si="3704"/>
        <v>0</v>
      </c>
      <c r="W1093" s="85" t="e">
        <f>V1093/V1029</f>
        <v>#REF!</v>
      </c>
      <c r="X1093" s="60"/>
      <c r="Y1093" s="94" t="e">
        <f t="shared" ref="Y1093:AJ1093" si="3750">((Y1027*$G1093*--(AND($BF1093=0,$BG1093=0))+$BF1093+Y1027*$BG1093)*--(Y$3&gt;=$BH1093))*(1+$BJ1093*--(Y$3&gt;=$BK1093))*--(IFERROR(MOD(MONTH(Y$3),$BI1093),0)=0)</f>
        <v>#REF!</v>
      </c>
      <c r="Z1093" s="94" t="e">
        <f t="shared" si="3750"/>
        <v>#REF!</v>
      </c>
      <c r="AA1093" s="94" t="e">
        <f t="shared" si="3750"/>
        <v>#REF!</v>
      </c>
      <c r="AB1093" s="94" t="e">
        <f t="shared" si="3750"/>
        <v>#REF!</v>
      </c>
      <c r="AC1093" s="94" t="e">
        <f t="shared" si="3750"/>
        <v>#REF!</v>
      </c>
      <c r="AD1093" s="94" t="e">
        <f t="shared" si="3750"/>
        <v>#REF!</v>
      </c>
      <c r="AE1093" s="94" t="e">
        <f t="shared" si="3750"/>
        <v>#REF!</v>
      </c>
      <c r="AF1093" s="94" t="e">
        <f t="shared" si="3750"/>
        <v>#REF!</v>
      </c>
      <c r="AG1093" s="94" t="e">
        <f t="shared" si="3750"/>
        <v>#REF!</v>
      </c>
      <c r="AH1093" s="94" t="e">
        <f t="shared" si="3750"/>
        <v>#REF!</v>
      </c>
      <c r="AI1093" s="94" t="e">
        <f t="shared" si="3750"/>
        <v>#REF!</v>
      </c>
      <c r="AJ1093" s="94" t="e">
        <f t="shared" si="3750"/>
        <v>#REF!</v>
      </c>
      <c r="AK1093" s="79"/>
      <c r="AL1093" s="80" t="e">
        <f t="shared" si="3705"/>
        <v>#REF!</v>
      </c>
      <c r="AM1093" s="85" t="e">
        <f>AL1093/AL1029</f>
        <v>#REF!</v>
      </c>
      <c r="AN1093" s="60" t="e">
        <f>D1027&amp;D1093</f>
        <v>#REF!</v>
      </c>
      <c r="AO1093" s="94" t="e">
        <f t="shared" ref="AO1093:AZ1093" si="3751">((AO1027*$G1093*--(AND($BF1093=0,$BG1093=0))+$BF1093+AO1027*$BG1093)*--(AO$3&gt;=$BH1093))*(1+$BJ1093*--(AO$3&gt;=$BK1093))*--(IFERROR(MOD(MONTH(AO$3),$BI1093),0)=0)</f>
        <v>#REF!</v>
      </c>
      <c r="AP1093" s="94" t="e">
        <f t="shared" si="3751"/>
        <v>#REF!</v>
      </c>
      <c r="AQ1093" s="94" t="e">
        <f t="shared" si="3751"/>
        <v>#REF!</v>
      </c>
      <c r="AR1093" s="94" t="e">
        <f t="shared" si="3751"/>
        <v>#REF!</v>
      </c>
      <c r="AS1093" s="94" t="e">
        <f t="shared" si="3751"/>
        <v>#REF!</v>
      </c>
      <c r="AT1093" s="94" t="e">
        <f t="shared" si="3751"/>
        <v>#REF!</v>
      </c>
      <c r="AU1093" s="94" t="e">
        <f t="shared" si="3751"/>
        <v>#REF!</v>
      </c>
      <c r="AV1093" s="94" t="e">
        <f t="shared" si="3751"/>
        <v>#REF!</v>
      </c>
      <c r="AW1093" s="94" t="e">
        <f t="shared" si="3751"/>
        <v>#REF!</v>
      </c>
      <c r="AX1093" s="94" t="e">
        <f t="shared" si="3751"/>
        <v>#REF!</v>
      </c>
      <c r="AY1093" s="94" t="e">
        <f t="shared" si="3751"/>
        <v>#REF!</v>
      </c>
      <c r="AZ1093" s="94" t="e">
        <f t="shared" si="3751"/>
        <v>#REF!</v>
      </c>
      <c r="BA1093" s="79"/>
      <c r="BB1093" s="80" t="e">
        <f t="shared" si="3707"/>
        <v>#REF!</v>
      </c>
      <c r="BC1093" s="85" t="e">
        <f>BB1093/BB1029</f>
        <v>#REF!</v>
      </c>
      <c r="BD1093" s="60"/>
      <c r="BE1093" s="94"/>
      <c r="BF1093" s="115"/>
      <c r="BG1093" s="115"/>
      <c r="BH1093" s="111"/>
      <c r="BI1093" s="111"/>
      <c r="BJ1093" s="112"/>
      <c r="BK1093" s="111"/>
      <c r="BL1093" s="60"/>
      <c r="BM1093" s="94" t="e">
        <f t="shared" ref="BM1093:BX1093" si="3752">((BM1027*$G1093*--(AND($BF1093=0,$BG1093=0))+$BF1093+BM1027*$BG1093)*--(BM$3&gt;=$BH1093))*(1+$BJ1093*--(BM$3&gt;=$BK1093))*--(IFERROR(MOD(MONTH(BM$3),$BI1093),0)=0)</f>
        <v>#REF!</v>
      </c>
      <c r="BN1093" s="94" t="e">
        <f t="shared" si="3752"/>
        <v>#REF!</v>
      </c>
      <c r="BO1093" s="94" t="e">
        <f t="shared" si="3752"/>
        <v>#REF!</v>
      </c>
      <c r="BP1093" s="94" t="e">
        <f t="shared" si="3752"/>
        <v>#REF!</v>
      </c>
      <c r="BQ1093" s="94" t="e">
        <f t="shared" si="3752"/>
        <v>#REF!</v>
      </c>
      <c r="BR1093" s="94" t="e">
        <f t="shared" si="3752"/>
        <v>#REF!</v>
      </c>
      <c r="BS1093" s="94" t="e">
        <f t="shared" si="3752"/>
        <v>#REF!</v>
      </c>
      <c r="BT1093" s="94" t="e">
        <f t="shared" si="3752"/>
        <v>#REF!</v>
      </c>
      <c r="BU1093" s="94" t="e">
        <f t="shared" si="3752"/>
        <v>#REF!</v>
      </c>
      <c r="BV1093" s="94" t="e">
        <f t="shared" si="3752"/>
        <v>#REF!</v>
      </c>
      <c r="BW1093" s="94" t="e">
        <f t="shared" si="3752"/>
        <v>#REF!</v>
      </c>
      <c r="BX1093" s="94" t="e">
        <f t="shared" si="3752"/>
        <v>#REF!</v>
      </c>
      <c r="BY1093" s="79"/>
      <c r="BZ1093" s="80" t="e">
        <f t="shared" si="3711"/>
        <v>#REF!</v>
      </c>
      <c r="CA1093" s="85" t="e">
        <f>BZ1093/BZ1029</f>
        <v>#REF!</v>
      </c>
      <c r="CB1093" s="60"/>
      <c r="CC1093" s="94" t="e">
        <f t="shared" ref="CC1093:CN1093" si="3753">((CC1027*$G1093*--(AND($BF1093=0,$BG1093=0))+$BF1093+CC1027*$BG1093)*--(CC$3&gt;=$BH1093))*(1+$BJ1093*--(CC$3&gt;=$BK1093))*--(IFERROR(MOD(MONTH(CC$3),$BI1093),0)=0)</f>
        <v>#REF!</v>
      </c>
      <c r="CD1093" s="94" t="e">
        <f t="shared" si="3753"/>
        <v>#REF!</v>
      </c>
      <c r="CE1093" s="94" t="e">
        <f t="shared" si="3753"/>
        <v>#REF!</v>
      </c>
      <c r="CF1093" s="94" t="e">
        <f t="shared" si="3753"/>
        <v>#REF!</v>
      </c>
      <c r="CG1093" s="94" t="e">
        <f t="shared" si="3753"/>
        <v>#REF!</v>
      </c>
      <c r="CH1093" s="94" t="e">
        <f t="shared" si="3753"/>
        <v>#REF!</v>
      </c>
      <c r="CI1093" s="94" t="e">
        <f t="shared" si="3753"/>
        <v>#REF!</v>
      </c>
      <c r="CJ1093" s="94" t="e">
        <f t="shared" si="3753"/>
        <v>#REF!</v>
      </c>
      <c r="CK1093" s="94" t="e">
        <f t="shared" si="3753"/>
        <v>#REF!</v>
      </c>
      <c r="CL1093" s="94" t="e">
        <f t="shared" si="3753"/>
        <v>#REF!</v>
      </c>
      <c r="CM1093" s="94" t="e">
        <f t="shared" si="3753"/>
        <v>#REF!</v>
      </c>
      <c r="CN1093" s="94" t="e">
        <f t="shared" si="3753"/>
        <v>#REF!</v>
      </c>
      <c r="CO1093" s="79"/>
      <c r="CP1093" s="80" t="e">
        <f t="shared" si="3713"/>
        <v>#REF!</v>
      </c>
      <c r="CQ1093" s="85" t="e">
        <f>CP1093/CP1029</f>
        <v>#REF!</v>
      </c>
    </row>
    <row r="1094" spans="1:95" ht="10.5" customHeight="1" outlineLevel="1" x14ac:dyDescent="0.25">
      <c r="A1094" s="70" t="str">
        <f t="shared" si="3749"/>
        <v>DespesaRendimentos aplicações</v>
      </c>
      <c r="B1094" s="114" t="s">
        <v>53</v>
      </c>
      <c r="C1094" s="78" t="s">
        <v>294</v>
      </c>
      <c r="D1094" s="79" t="s">
        <v>165</v>
      </c>
      <c r="E1094" s="79" t="e">
        <f>D1027</f>
        <v>#REF!</v>
      </c>
      <c r="F1094" s="79"/>
      <c r="G1094" s="85">
        <v>0</v>
      </c>
      <c r="H1094" s="79"/>
      <c r="I1094" s="94">
        <v>0</v>
      </c>
      <c r="J1094" s="94">
        <v>0</v>
      </c>
      <c r="K1094" s="94">
        <v>0</v>
      </c>
      <c r="L1094" s="94">
        <v>0</v>
      </c>
      <c r="M1094" s="94">
        <v>0</v>
      </c>
      <c r="N1094" s="94">
        <v>0</v>
      </c>
      <c r="O1094" s="94">
        <v>0</v>
      </c>
      <c r="P1094" s="94">
        <v>0</v>
      </c>
      <c r="Q1094" s="94">
        <v>0</v>
      </c>
      <c r="R1094" s="94">
        <v>0</v>
      </c>
      <c r="S1094" s="94">
        <v>0</v>
      </c>
      <c r="T1094" s="94">
        <v>0</v>
      </c>
      <c r="U1094" s="79"/>
      <c r="V1094" s="80">
        <f t="shared" si="3704"/>
        <v>0</v>
      </c>
      <c r="W1094" s="85" t="e">
        <f>V1094/V1029</f>
        <v>#REF!</v>
      </c>
      <c r="X1094" s="60"/>
      <c r="Y1094" s="94">
        <f t="shared" ref="Y1094:AJ1094" si="3754">((Y1028*$G1094*--(AND($BF1094=0,$BG1094=0))+$BF1094+Y1028*$BG1094)*--(Y$3&gt;=$BH1094))*(1+$BJ1094*--(Y$3&gt;=$BK1094))*--(IFERROR(MOD(MONTH(Y$3),$BI1094),0)=0)</f>
        <v>0</v>
      </c>
      <c r="Z1094" s="94">
        <f t="shared" si="3754"/>
        <v>0</v>
      </c>
      <c r="AA1094" s="94">
        <f t="shared" si="3754"/>
        <v>0</v>
      </c>
      <c r="AB1094" s="94">
        <f t="shared" si="3754"/>
        <v>0</v>
      </c>
      <c r="AC1094" s="94">
        <f t="shared" si="3754"/>
        <v>0</v>
      </c>
      <c r="AD1094" s="94">
        <f t="shared" si="3754"/>
        <v>0</v>
      </c>
      <c r="AE1094" s="94">
        <f t="shared" si="3754"/>
        <v>0</v>
      </c>
      <c r="AF1094" s="94">
        <f t="shared" si="3754"/>
        <v>0</v>
      </c>
      <c r="AG1094" s="94">
        <f t="shared" si="3754"/>
        <v>0</v>
      </c>
      <c r="AH1094" s="94">
        <f t="shared" si="3754"/>
        <v>0</v>
      </c>
      <c r="AI1094" s="94">
        <f t="shared" si="3754"/>
        <v>0</v>
      </c>
      <c r="AJ1094" s="94">
        <f t="shared" si="3754"/>
        <v>0</v>
      </c>
      <c r="AK1094" s="79"/>
      <c r="AL1094" s="80">
        <f t="shared" si="3705"/>
        <v>0</v>
      </c>
      <c r="AM1094" s="85" t="e">
        <f>AL1094/AL1029</f>
        <v>#REF!</v>
      </c>
      <c r="AN1094" s="60" t="e">
        <f>D1027&amp;D1094</f>
        <v>#REF!</v>
      </c>
      <c r="AO1094" s="94">
        <f t="shared" ref="AO1094:AZ1094" si="3755">((AO1028*$G1094*--(AND($BF1094=0,$BG1094=0))+$BF1094+AO1028*$BG1094)*--(AO$3&gt;=$BH1094))*(1+$BJ1094*--(AO$3&gt;=$BK1094))*--(IFERROR(MOD(MONTH(AO$3),$BI1094),0)=0)</f>
        <v>0</v>
      </c>
      <c r="AP1094" s="94">
        <f t="shared" si="3755"/>
        <v>0</v>
      </c>
      <c r="AQ1094" s="94">
        <f t="shared" si="3755"/>
        <v>0</v>
      </c>
      <c r="AR1094" s="94">
        <f t="shared" si="3755"/>
        <v>0</v>
      </c>
      <c r="AS1094" s="94">
        <f t="shared" si="3755"/>
        <v>0</v>
      </c>
      <c r="AT1094" s="94">
        <f t="shared" si="3755"/>
        <v>0</v>
      </c>
      <c r="AU1094" s="94">
        <f t="shared" si="3755"/>
        <v>0</v>
      </c>
      <c r="AV1094" s="94">
        <f t="shared" si="3755"/>
        <v>0</v>
      </c>
      <c r="AW1094" s="94">
        <f t="shared" si="3755"/>
        <v>0</v>
      </c>
      <c r="AX1094" s="94">
        <f t="shared" si="3755"/>
        <v>0</v>
      </c>
      <c r="AY1094" s="94">
        <f t="shared" si="3755"/>
        <v>0</v>
      </c>
      <c r="AZ1094" s="94">
        <f t="shared" si="3755"/>
        <v>0</v>
      </c>
      <c r="BA1094" s="79"/>
      <c r="BB1094" s="80">
        <f t="shared" si="3707"/>
        <v>0</v>
      </c>
      <c r="BC1094" s="85" t="e">
        <f>BB1094/BB1029</f>
        <v>#REF!</v>
      </c>
      <c r="BD1094" s="60"/>
      <c r="BE1094" s="94"/>
      <c r="BF1094" s="115"/>
      <c r="BG1094" s="115"/>
      <c r="BH1094" s="111"/>
      <c r="BI1094" s="111"/>
      <c r="BJ1094" s="112"/>
      <c r="BK1094" s="111"/>
      <c r="BL1094" s="60"/>
      <c r="BM1094" s="94">
        <f t="shared" ref="BM1094:BX1094" si="3756">((BM1028*$G1094*--(AND($BF1094=0,$BG1094=0))+$BF1094+BM1028*$BG1094)*--(BM$3&gt;=$BH1094))*(1+$BJ1094*--(BM$3&gt;=$BK1094))*--(IFERROR(MOD(MONTH(BM$3),$BI1094),0)=0)</f>
        <v>0</v>
      </c>
      <c r="BN1094" s="94">
        <f t="shared" si="3756"/>
        <v>0</v>
      </c>
      <c r="BO1094" s="94">
        <f t="shared" si="3756"/>
        <v>0</v>
      </c>
      <c r="BP1094" s="94">
        <f t="shared" si="3756"/>
        <v>0</v>
      </c>
      <c r="BQ1094" s="94">
        <f t="shared" si="3756"/>
        <v>0</v>
      </c>
      <c r="BR1094" s="94">
        <f t="shared" si="3756"/>
        <v>0</v>
      </c>
      <c r="BS1094" s="94">
        <f t="shared" si="3756"/>
        <v>0</v>
      </c>
      <c r="BT1094" s="94">
        <f t="shared" si="3756"/>
        <v>0</v>
      </c>
      <c r="BU1094" s="94">
        <f t="shared" si="3756"/>
        <v>0</v>
      </c>
      <c r="BV1094" s="94">
        <f t="shared" si="3756"/>
        <v>0</v>
      </c>
      <c r="BW1094" s="94">
        <f t="shared" si="3756"/>
        <v>0</v>
      </c>
      <c r="BX1094" s="94">
        <f t="shared" si="3756"/>
        <v>0</v>
      </c>
      <c r="BY1094" s="79"/>
      <c r="BZ1094" s="80">
        <f t="shared" si="3711"/>
        <v>0</v>
      </c>
      <c r="CA1094" s="85" t="e">
        <f>BZ1094/BZ1029</f>
        <v>#REF!</v>
      </c>
      <c r="CB1094" s="60"/>
      <c r="CC1094" s="94">
        <f t="shared" ref="CC1094:CN1094" si="3757">((CC1028*$G1094*--(AND($BF1094=0,$BG1094=0))+$BF1094+CC1028*$BG1094)*--(CC$3&gt;=$BH1094))*(1+$BJ1094*--(CC$3&gt;=$BK1094))*--(IFERROR(MOD(MONTH(CC$3),$BI1094),0)=0)</f>
        <v>0</v>
      </c>
      <c r="CD1094" s="94">
        <f t="shared" si="3757"/>
        <v>0</v>
      </c>
      <c r="CE1094" s="94">
        <f t="shared" si="3757"/>
        <v>0</v>
      </c>
      <c r="CF1094" s="94">
        <f t="shared" si="3757"/>
        <v>0</v>
      </c>
      <c r="CG1094" s="94">
        <f t="shared" si="3757"/>
        <v>0</v>
      </c>
      <c r="CH1094" s="94">
        <f t="shared" si="3757"/>
        <v>0</v>
      </c>
      <c r="CI1094" s="94">
        <f t="shared" si="3757"/>
        <v>0</v>
      </c>
      <c r="CJ1094" s="94">
        <f t="shared" si="3757"/>
        <v>0</v>
      </c>
      <c r="CK1094" s="94">
        <f t="shared" si="3757"/>
        <v>0</v>
      </c>
      <c r="CL1094" s="94">
        <f t="shared" si="3757"/>
        <v>0</v>
      </c>
      <c r="CM1094" s="94">
        <f t="shared" si="3757"/>
        <v>0</v>
      </c>
      <c r="CN1094" s="94">
        <f t="shared" si="3757"/>
        <v>0</v>
      </c>
      <c r="CO1094" s="79"/>
      <c r="CP1094" s="80">
        <f t="shared" si="3713"/>
        <v>0</v>
      </c>
      <c r="CQ1094" s="85" t="e">
        <f>CP1094/CP1029</f>
        <v>#REF!</v>
      </c>
    </row>
    <row r="1095" spans="1:95" ht="10.5" customHeight="1" outlineLevel="1" x14ac:dyDescent="0.25">
      <c r="A1095" s="70" t="str">
        <f t="shared" si="3749"/>
        <v>DespesaAluguel máquina de cartão</v>
      </c>
      <c r="B1095" s="114" t="s">
        <v>53</v>
      </c>
      <c r="C1095" s="78" t="s">
        <v>294</v>
      </c>
      <c r="D1095" s="79" t="s">
        <v>166</v>
      </c>
      <c r="E1095" s="79" t="e">
        <f>D1027</f>
        <v>#REF!</v>
      </c>
      <c r="F1095" s="79"/>
      <c r="G1095" s="85">
        <v>0</v>
      </c>
      <c r="H1095" s="79"/>
      <c r="I1095" s="94">
        <v>0</v>
      </c>
      <c r="J1095" s="94">
        <v>0</v>
      </c>
      <c r="K1095" s="94">
        <v>0</v>
      </c>
      <c r="L1095" s="94">
        <v>0</v>
      </c>
      <c r="M1095" s="94">
        <v>0</v>
      </c>
      <c r="N1095" s="94">
        <v>0</v>
      </c>
      <c r="O1095" s="94">
        <v>0</v>
      </c>
      <c r="P1095" s="94">
        <v>0</v>
      </c>
      <c r="Q1095" s="94">
        <v>0</v>
      </c>
      <c r="R1095" s="94">
        <v>0</v>
      </c>
      <c r="S1095" s="94">
        <v>0</v>
      </c>
      <c r="T1095" s="94">
        <v>0</v>
      </c>
      <c r="U1095" s="79"/>
      <c r="V1095" s="80">
        <f t="shared" si="3704"/>
        <v>0</v>
      </c>
      <c r="W1095" s="85" t="e">
        <f>V1095/V1029</f>
        <v>#REF!</v>
      </c>
      <c r="X1095" s="60"/>
      <c r="Y1095" s="94" t="e">
        <f t="shared" ref="Y1095:AJ1095" si="3758">((Y1029*$G1095*--(AND($BF1095=0,$BG1095=0))+$BF1095+Y1029*$BG1095)*--(Y$3&gt;=$BH1095))*(1+$BJ1095*--(Y$3&gt;=$BK1095))*--(IFERROR(MOD(MONTH(Y$3),$BI1095),0)=0)</f>
        <v>#REF!</v>
      </c>
      <c r="Z1095" s="94" t="e">
        <f t="shared" si="3758"/>
        <v>#REF!</v>
      </c>
      <c r="AA1095" s="94" t="e">
        <f t="shared" si="3758"/>
        <v>#REF!</v>
      </c>
      <c r="AB1095" s="94" t="e">
        <f t="shared" si="3758"/>
        <v>#REF!</v>
      </c>
      <c r="AC1095" s="94" t="e">
        <f t="shared" si="3758"/>
        <v>#REF!</v>
      </c>
      <c r="AD1095" s="94" t="e">
        <f t="shared" si="3758"/>
        <v>#REF!</v>
      </c>
      <c r="AE1095" s="94" t="e">
        <f t="shared" si="3758"/>
        <v>#REF!</v>
      </c>
      <c r="AF1095" s="94" t="e">
        <f t="shared" si="3758"/>
        <v>#REF!</v>
      </c>
      <c r="AG1095" s="94" t="e">
        <f t="shared" si="3758"/>
        <v>#REF!</v>
      </c>
      <c r="AH1095" s="94" t="e">
        <f t="shared" si="3758"/>
        <v>#REF!</v>
      </c>
      <c r="AI1095" s="94" t="e">
        <f t="shared" si="3758"/>
        <v>#REF!</v>
      </c>
      <c r="AJ1095" s="94" t="e">
        <f t="shared" si="3758"/>
        <v>#REF!</v>
      </c>
      <c r="AK1095" s="79"/>
      <c r="AL1095" s="80" t="e">
        <f t="shared" si="3705"/>
        <v>#REF!</v>
      </c>
      <c r="AM1095" s="85" t="e">
        <f>AL1095/AL1029</f>
        <v>#REF!</v>
      </c>
      <c r="AN1095" s="60" t="e">
        <f>D1027&amp;D1095</f>
        <v>#REF!</v>
      </c>
      <c r="AO1095" s="94" t="e">
        <f t="shared" ref="AO1095:AZ1095" si="3759">((AO1029*$G1095*--(AND($BF1095=0,$BG1095=0))+$BF1095+AO1029*$BG1095)*--(AO$3&gt;=$BH1095))*(1+$BJ1095*--(AO$3&gt;=$BK1095))*--(IFERROR(MOD(MONTH(AO$3),$BI1095),0)=0)</f>
        <v>#REF!</v>
      </c>
      <c r="AP1095" s="94" t="e">
        <f t="shared" si="3759"/>
        <v>#REF!</v>
      </c>
      <c r="AQ1095" s="94" t="e">
        <f t="shared" si="3759"/>
        <v>#REF!</v>
      </c>
      <c r="AR1095" s="94" t="e">
        <f t="shared" si="3759"/>
        <v>#REF!</v>
      </c>
      <c r="AS1095" s="94" t="e">
        <f t="shared" si="3759"/>
        <v>#REF!</v>
      </c>
      <c r="AT1095" s="94" t="e">
        <f t="shared" si="3759"/>
        <v>#REF!</v>
      </c>
      <c r="AU1095" s="94" t="e">
        <f t="shared" si="3759"/>
        <v>#REF!</v>
      </c>
      <c r="AV1095" s="94" t="e">
        <f t="shared" si="3759"/>
        <v>#REF!</v>
      </c>
      <c r="AW1095" s="94" t="e">
        <f t="shared" si="3759"/>
        <v>#REF!</v>
      </c>
      <c r="AX1095" s="94" t="e">
        <f t="shared" si="3759"/>
        <v>#REF!</v>
      </c>
      <c r="AY1095" s="94" t="e">
        <f t="shared" si="3759"/>
        <v>#REF!</v>
      </c>
      <c r="AZ1095" s="94" t="e">
        <f t="shared" si="3759"/>
        <v>#REF!</v>
      </c>
      <c r="BA1095" s="79"/>
      <c r="BB1095" s="80" t="e">
        <f t="shared" si="3707"/>
        <v>#REF!</v>
      </c>
      <c r="BC1095" s="85" t="e">
        <f>BB1095/BB1029</f>
        <v>#REF!</v>
      </c>
      <c r="BD1095" s="60"/>
      <c r="BE1095" s="94"/>
      <c r="BF1095" s="115"/>
      <c r="BG1095" s="115"/>
      <c r="BH1095" s="111"/>
      <c r="BI1095" s="111"/>
      <c r="BJ1095" s="112"/>
      <c r="BK1095" s="111"/>
      <c r="BL1095" s="60"/>
      <c r="BM1095" s="94" t="e">
        <f t="shared" ref="BM1095:BX1095" si="3760">((BM1029*$G1095*--(AND($BF1095=0,$BG1095=0))+$BF1095+BM1029*$BG1095)*--(BM$3&gt;=$BH1095))*(1+$BJ1095*--(BM$3&gt;=$BK1095))*--(IFERROR(MOD(MONTH(BM$3),$BI1095),0)=0)</f>
        <v>#REF!</v>
      </c>
      <c r="BN1095" s="94" t="e">
        <f t="shared" si="3760"/>
        <v>#REF!</v>
      </c>
      <c r="BO1095" s="94" t="e">
        <f t="shared" si="3760"/>
        <v>#REF!</v>
      </c>
      <c r="BP1095" s="94" t="e">
        <f t="shared" si="3760"/>
        <v>#REF!</v>
      </c>
      <c r="BQ1095" s="94" t="e">
        <f t="shared" si="3760"/>
        <v>#REF!</v>
      </c>
      <c r="BR1095" s="94" t="e">
        <f t="shared" si="3760"/>
        <v>#REF!</v>
      </c>
      <c r="BS1095" s="94" t="e">
        <f t="shared" si="3760"/>
        <v>#REF!</v>
      </c>
      <c r="BT1095" s="94" t="e">
        <f t="shared" si="3760"/>
        <v>#REF!</v>
      </c>
      <c r="BU1095" s="94" t="e">
        <f t="shared" si="3760"/>
        <v>#REF!</v>
      </c>
      <c r="BV1095" s="94" t="e">
        <f t="shared" si="3760"/>
        <v>#REF!</v>
      </c>
      <c r="BW1095" s="94" t="e">
        <f t="shared" si="3760"/>
        <v>#REF!</v>
      </c>
      <c r="BX1095" s="94" t="e">
        <f t="shared" si="3760"/>
        <v>#REF!</v>
      </c>
      <c r="BY1095" s="79"/>
      <c r="BZ1095" s="80" t="e">
        <f t="shared" si="3711"/>
        <v>#REF!</v>
      </c>
      <c r="CA1095" s="85" t="e">
        <f>BZ1095/BZ1029</f>
        <v>#REF!</v>
      </c>
      <c r="CB1095" s="60"/>
      <c r="CC1095" s="94" t="e">
        <f t="shared" ref="CC1095:CN1095" si="3761">((CC1029*$G1095*--(AND($BF1095=0,$BG1095=0))+$BF1095+CC1029*$BG1095)*--(CC$3&gt;=$BH1095))*(1+$BJ1095*--(CC$3&gt;=$BK1095))*--(IFERROR(MOD(MONTH(CC$3),$BI1095),0)=0)</f>
        <v>#REF!</v>
      </c>
      <c r="CD1095" s="94" t="e">
        <f t="shared" si="3761"/>
        <v>#REF!</v>
      </c>
      <c r="CE1095" s="94" t="e">
        <f t="shared" si="3761"/>
        <v>#REF!</v>
      </c>
      <c r="CF1095" s="94" t="e">
        <f t="shared" si="3761"/>
        <v>#REF!</v>
      </c>
      <c r="CG1095" s="94" t="e">
        <f t="shared" si="3761"/>
        <v>#REF!</v>
      </c>
      <c r="CH1095" s="94" t="e">
        <f t="shared" si="3761"/>
        <v>#REF!</v>
      </c>
      <c r="CI1095" s="94" t="e">
        <f t="shared" si="3761"/>
        <v>#REF!</v>
      </c>
      <c r="CJ1095" s="94" t="e">
        <f t="shared" si="3761"/>
        <v>#REF!</v>
      </c>
      <c r="CK1095" s="94" t="e">
        <f t="shared" si="3761"/>
        <v>#REF!</v>
      </c>
      <c r="CL1095" s="94" t="e">
        <f t="shared" si="3761"/>
        <v>#REF!</v>
      </c>
      <c r="CM1095" s="94" t="e">
        <f t="shared" si="3761"/>
        <v>#REF!</v>
      </c>
      <c r="CN1095" s="94" t="e">
        <f t="shared" si="3761"/>
        <v>#REF!</v>
      </c>
      <c r="CO1095" s="79"/>
      <c r="CP1095" s="80" t="e">
        <f t="shared" si="3713"/>
        <v>#REF!</v>
      </c>
      <c r="CQ1095" s="85" t="e">
        <f>CP1095/CP1029</f>
        <v>#REF!</v>
      </c>
    </row>
    <row r="1096" spans="1:95" ht="10.5" customHeight="1" outlineLevel="1" x14ac:dyDescent="0.25">
      <c r="A1096" s="70" t="str">
        <f t="shared" si="3749"/>
        <v>DespesaCheque especial</v>
      </c>
      <c r="B1096" s="114" t="s">
        <v>53</v>
      </c>
      <c r="C1096" s="78" t="s">
        <v>295</v>
      </c>
      <c r="D1096" s="79" t="s">
        <v>167</v>
      </c>
      <c r="E1096" s="79" t="e">
        <f>D1027</f>
        <v>#REF!</v>
      </c>
      <c r="F1096" s="79"/>
      <c r="G1096" s="85">
        <v>0</v>
      </c>
      <c r="H1096" s="79"/>
      <c r="I1096" s="94">
        <v>0</v>
      </c>
      <c r="J1096" s="94">
        <v>0</v>
      </c>
      <c r="K1096" s="94">
        <v>0</v>
      </c>
      <c r="L1096" s="94">
        <v>0</v>
      </c>
      <c r="M1096" s="94">
        <v>0</v>
      </c>
      <c r="N1096" s="94">
        <v>0</v>
      </c>
      <c r="O1096" s="94">
        <v>0</v>
      </c>
      <c r="P1096" s="94">
        <v>0</v>
      </c>
      <c r="Q1096" s="94">
        <v>0</v>
      </c>
      <c r="R1096" s="94">
        <v>0</v>
      </c>
      <c r="S1096" s="94">
        <v>0</v>
      </c>
      <c r="T1096" s="94">
        <v>0</v>
      </c>
      <c r="U1096" s="79"/>
      <c r="V1096" s="80">
        <f t="shared" si="3704"/>
        <v>0</v>
      </c>
      <c r="W1096" s="85" t="e">
        <f>V1096/V1029</f>
        <v>#REF!</v>
      </c>
      <c r="X1096" s="60"/>
      <c r="Y1096" s="94" t="e">
        <f t="shared" ref="Y1096:AJ1096" si="3762">((Y1029*$G1096*--(AND($BF1096=0,$BG1096=0))+$BF1096+Y1029*$BG1096)*--(Y$3&gt;=$BH1096))*(1+$BJ1096*--(Y$3&gt;=$BK1096))*--(IFERROR(MOD(MONTH(Y$3),$BI1096),0)=0)</f>
        <v>#REF!</v>
      </c>
      <c r="Z1096" s="94" t="e">
        <f t="shared" si="3762"/>
        <v>#REF!</v>
      </c>
      <c r="AA1096" s="94" t="e">
        <f t="shared" si="3762"/>
        <v>#REF!</v>
      </c>
      <c r="AB1096" s="94" t="e">
        <f t="shared" si="3762"/>
        <v>#REF!</v>
      </c>
      <c r="AC1096" s="94" t="e">
        <f t="shared" si="3762"/>
        <v>#REF!</v>
      </c>
      <c r="AD1096" s="94" t="e">
        <f t="shared" si="3762"/>
        <v>#REF!</v>
      </c>
      <c r="AE1096" s="94" t="e">
        <f t="shared" si="3762"/>
        <v>#REF!</v>
      </c>
      <c r="AF1096" s="94" t="e">
        <f t="shared" si="3762"/>
        <v>#REF!</v>
      </c>
      <c r="AG1096" s="94" t="e">
        <f t="shared" si="3762"/>
        <v>#REF!</v>
      </c>
      <c r="AH1096" s="94" t="e">
        <f t="shared" si="3762"/>
        <v>#REF!</v>
      </c>
      <c r="AI1096" s="94" t="e">
        <f t="shared" si="3762"/>
        <v>#REF!</v>
      </c>
      <c r="AJ1096" s="94" t="e">
        <f t="shared" si="3762"/>
        <v>#REF!</v>
      </c>
      <c r="AK1096" s="79"/>
      <c r="AL1096" s="80" t="e">
        <f t="shared" si="3705"/>
        <v>#REF!</v>
      </c>
      <c r="AM1096" s="85" t="e">
        <f>AL1096/AL1029</f>
        <v>#REF!</v>
      </c>
      <c r="AN1096" s="60" t="e">
        <f>D1027&amp;D1096</f>
        <v>#REF!</v>
      </c>
      <c r="AO1096" s="94" t="e">
        <f t="shared" ref="AO1096:AZ1096" si="3763">((AO1029*$G1096*--(AND($BF1096=0,$BG1096=0))+$BF1096+AO1029*$BG1096)*--(AO$3&gt;=$BH1096))*(1+$BJ1096*--(AO$3&gt;=$BK1096))*--(IFERROR(MOD(MONTH(AO$3),$BI1096),0)=0)</f>
        <v>#REF!</v>
      </c>
      <c r="AP1096" s="94" t="e">
        <f t="shared" si="3763"/>
        <v>#REF!</v>
      </c>
      <c r="AQ1096" s="94" t="e">
        <f t="shared" si="3763"/>
        <v>#REF!</v>
      </c>
      <c r="AR1096" s="94" t="e">
        <f t="shared" si="3763"/>
        <v>#REF!</v>
      </c>
      <c r="AS1096" s="94" t="e">
        <f t="shared" si="3763"/>
        <v>#REF!</v>
      </c>
      <c r="AT1096" s="94" t="e">
        <f t="shared" si="3763"/>
        <v>#REF!</v>
      </c>
      <c r="AU1096" s="94" t="e">
        <f t="shared" si="3763"/>
        <v>#REF!</v>
      </c>
      <c r="AV1096" s="94" t="e">
        <f t="shared" si="3763"/>
        <v>#REF!</v>
      </c>
      <c r="AW1096" s="94" t="e">
        <f t="shared" si="3763"/>
        <v>#REF!</v>
      </c>
      <c r="AX1096" s="94" t="e">
        <f t="shared" si="3763"/>
        <v>#REF!</v>
      </c>
      <c r="AY1096" s="94" t="e">
        <f t="shared" si="3763"/>
        <v>#REF!</v>
      </c>
      <c r="AZ1096" s="94" t="e">
        <f t="shared" si="3763"/>
        <v>#REF!</v>
      </c>
      <c r="BA1096" s="79"/>
      <c r="BB1096" s="80" t="e">
        <f t="shared" si="3707"/>
        <v>#REF!</v>
      </c>
      <c r="BC1096" s="85" t="e">
        <f>BB1096/BB1029</f>
        <v>#REF!</v>
      </c>
      <c r="BD1096" s="60"/>
      <c r="BE1096" s="94"/>
      <c r="BF1096" s="115"/>
      <c r="BG1096" s="115"/>
      <c r="BH1096" s="111"/>
      <c r="BI1096" s="111"/>
      <c r="BJ1096" s="112"/>
      <c r="BK1096" s="111"/>
      <c r="BL1096" s="60"/>
      <c r="BM1096" s="94" t="e">
        <f t="shared" ref="BM1096:BX1096" si="3764">((BM1029*$G1096*--(AND($BF1096=0,$BG1096=0))+$BF1096+BM1029*$BG1096)*--(BM$3&gt;=$BH1096))*(1+$BJ1096*--(BM$3&gt;=$BK1096))*--(IFERROR(MOD(MONTH(BM$3),$BI1096),0)=0)</f>
        <v>#REF!</v>
      </c>
      <c r="BN1096" s="94" t="e">
        <f t="shared" si="3764"/>
        <v>#REF!</v>
      </c>
      <c r="BO1096" s="94" t="e">
        <f t="shared" si="3764"/>
        <v>#REF!</v>
      </c>
      <c r="BP1096" s="94" t="e">
        <f t="shared" si="3764"/>
        <v>#REF!</v>
      </c>
      <c r="BQ1096" s="94" t="e">
        <f t="shared" si="3764"/>
        <v>#REF!</v>
      </c>
      <c r="BR1096" s="94" t="e">
        <f t="shared" si="3764"/>
        <v>#REF!</v>
      </c>
      <c r="BS1096" s="94" t="e">
        <f t="shared" si="3764"/>
        <v>#REF!</v>
      </c>
      <c r="BT1096" s="94" t="e">
        <f t="shared" si="3764"/>
        <v>#REF!</v>
      </c>
      <c r="BU1096" s="94" t="e">
        <f t="shared" si="3764"/>
        <v>#REF!</v>
      </c>
      <c r="BV1096" s="94" t="e">
        <f t="shared" si="3764"/>
        <v>#REF!</v>
      </c>
      <c r="BW1096" s="94" t="e">
        <f t="shared" si="3764"/>
        <v>#REF!</v>
      </c>
      <c r="BX1096" s="94" t="e">
        <f t="shared" si="3764"/>
        <v>#REF!</v>
      </c>
      <c r="BY1096" s="79"/>
      <c r="BZ1096" s="80" t="e">
        <f t="shared" si="3711"/>
        <v>#REF!</v>
      </c>
      <c r="CA1096" s="85" t="e">
        <f>BZ1096/BZ1029</f>
        <v>#REF!</v>
      </c>
      <c r="CB1096" s="60"/>
      <c r="CC1096" s="94" t="e">
        <f t="shared" ref="CC1096:CN1096" si="3765">((CC1029*$G1096*--(AND($BF1096=0,$BG1096=0))+$BF1096+CC1029*$BG1096)*--(CC$3&gt;=$BH1096))*(1+$BJ1096*--(CC$3&gt;=$BK1096))*--(IFERROR(MOD(MONTH(CC$3),$BI1096),0)=0)</f>
        <v>#REF!</v>
      </c>
      <c r="CD1096" s="94" t="e">
        <f t="shared" si="3765"/>
        <v>#REF!</v>
      </c>
      <c r="CE1096" s="94" t="e">
        <f t="shared" si="3765"/>
        <v>#REF!</v>
      </c>
      <c r="CF1096" s="94" t="e">
        <f t="shared" si="3765"/>
        <v>#REF!</v>
      </c>
      <c r="CG1096" s="94" t="e">
        <f t="shared" si="3765"/>
        <v>#REF!</v>
      </c>
      <c r="CH1096" s="94" t="e">
        <f t="shared" si="3765"/>
        <v>#REF!</v>
      </c>
      <c r="CI1096" s="94" t="e">
        <f t="shared" si="3765"/>
        <v>#REF!</v>
      </c>
      <c r="CJ1096" s="94" t="e">
        <f t="shared" si="3765"/>
        <v>#REF!</v>
      </c>
      <c r="CK1096" s="94" t="e">
        <f t="shared" si="3765"/>
        <v>#REF!</v>
      </c>
      <c r="CL1096" s="94" t="e">
        <f t="shared" si="3765"/>
        <v>#REF!</v>
      </c>
      <c r="CM1096" s="94" t="e">
        <f t="shared" si="3765"/>
        <v>#REF!</v>
      </c>
      <c r="CN1096" s="94" t="e">
        <f t="shared" si="3765"/>
        <v>#REF!</v>
      </c>
      <c r="CO1096" s="79"/>
      <c r="CP1096" s="80" t="e">
        <f t="shared" si="3713"/>
        <v>#REF!</v>
      </c>
      <c r="CQ1096" s="85" t="e">
        <f>CP1096/CP1029</f>
        <v>#REF!</v>
      </c>
    </row>
    <row r="1097" spans="1:95" ht="10.5" customHeight="1" x14ac:dyDescent="0.25">
      <c r="A1097" s="70" t="str">
        <f t="shared" si="3749"/>
        <v>DespesaIRPJ</v>
      </c>
      <c r="B1097" s="114" t="s">
        <v>53</v>
      </c>
      <c r="C1097" s="75" t="s">
        <v>168</v>
      </c>
      <c r="D1097" s="92" t="s">
        <v>168</v>
      </c>
      <c r="E1097" s="92" t="e">
        <f>D1027</f>
        <v>#REF!</v>
      </c>
      <c r="F1097" s="60"/>
      <c r="G1097" s="66">
        <v>0</v>
      </c>
      <c r="H1097" s="60"/>
      <c r="I1097" s="65">
        <v>0</v>
      </c>
      <c r="J1097" s="65">
        <v>0</v>
      </c>
      <c r="K1097" s="65">
        <v>0</v>
      </c>
      <c r="L1097" s="65">
        <v>0</v>
      </c>
      <c r="M1097" s="65">
        <v>0</v>
      </c>
      <c r="N1097" s="65">
        <v>0</v>
      </c>
      <c r="O1097" s="65">
        <v>0</v>
      </c>
      <c r="P1097" s="65">
        <v>0</v>
      </c>
      <c r="Q1097" s="65">
        <v>0</v>
      </c>
      <c r="R1097" s="65">
        <v>0</v>
      </c>
      <c r="S1097" s="65">
        <v>0</v>
      </c>
      <c r="T1097" s="65">
        <v>0</v>
      </c>
      <c r="U1097" s="60"/>
      <c r="V1097" s="65">
        <f t="shared" si="3704"/>
        <v>0</v>
      </c>
      <c r="W1097" s="66" t="e">
        <f>V1097/V1029</f>
        <v>#REF!</v>
      </c>
      <c r="X1097" s="60"/>
      <c r="Y1097" s="65" t="e">
        <f t="shared" ref="Y1097:AJ1097" si="3766">((Y1029*$G1097*--(AND($BF1097=0,$BG1097=0))+$BF1097+Y1029*$BG1097)*--(Y$3&gt;=$BH1097))*(1+$BJ1097*--(Y$3&gt;=$BK1097))*--(IFERROR(MOD(MONTH(Y$3),$BI1097),0)=0)</f>
        <v>#REF!</v>
      </c>
      <c r="Z1097" s="65" t="e">
        <f t="shared" si="3766"/>
        <v>#REF!</v>
      </c>
      <c r="AA1097" s="65" t="e">
        <f t="shared" si="3766"/>
        <v>#REF!</v>
      </c>
      <c r="AB1097" s="65" t="e">
        <f t="shared" si="3766"/>
        <v>#REF!</v>
      </c>
      <c r="AC1097" s="65" t="e">
        <f t="shared" si="3766"/>
        <v>#REF!</v>
      </c>
      <c r="AD1097" s="65" t="e">
        <f t="shared" si="3766"/>
        <v>#REF!</v>
      </c>
      <c r="AE1097" s="65" t="e">
        <f t="shared" si="3766"/>
        <v>#REF!</v>
      </c>
      <c r="AF1097" s="65" t="e">
        <f t="shared" si="3766"/>
        <v>#REF!</v>
      </c>
      <c r="AG1097" s="65" t="e">
        <f t="shared" si="3766"/>
        <v>#REF!</v>
      </c>
      <c r="AH1097" s="65" t="e">
        <f t="shared" si="3766"/>
        <v>#REF!</v>
      </c>
      <c r="AI1097" s="65" t="e">
        <f t="shared" si="3766"/>
        <v>#REF!</v>
      </c>
      <c r="AJ1097" s="65" t="e">
        <f t="shared" si="3766"/>
        <v>#REF!</v>
      </c>
      <c r="AK1097" s="60"/>
      <c r="AL1097" s="65" t="e">
        <f t="shared" si="3705"/>
        <v>#REF!</v>
      </c>
      <c r="AM1097" s="66" t="e">
        <f>AL1097/AL1029</f>
        <v>#REF!</v>
      </c>
      <c r="AN1097" s="60" t="e">
        <f>D1027&amp;D1097</f>
        <v>#REF!</v>
      </c>
      <c r="AO1097" s="65" t="e">
        <f t="shared" ref="AO1097:AZ1097" si="3767">((AO1029*$G1097*--(AND($BF1097=0,$BG1097=0))+$BF1097+AO1029*$BG1097)*--(AO$3&gt;=$BH1097))*(1+$BJ1097*--(AO$3&gt;=$BK1097))*--(IFERROR(MOD(MONTH(AO$3),$BI1097),0)=0)</f>
        <v>#REF!</v>
      </c>
      <c r="AP1097" s="65" t="e">
        <f t="shared" si="3767"/>
        <v>#REF!</v>
      </c>
      <c r="AQ1097" s="65" t="e">
        <f t="shared" si="3767"/>
        <v>#REF!</v>
      </c>
      <c r="AR1097" s="65" t="e">
        <f t="shared" si="3767"/>
        <v>#REF!</v>
      </c>
      <c r="AS1097" s="65" t="e">
        <f t="shared" si="3767"/>
        <v>#REF!</v>
      </c>
      <c r="AT1097" s="65" t="e">
        <f t="shared" si="3767"/>
        <v>#REF!</v>
      </c>
      <c r="AU1097" s="65" t="e">
        <f t="shared" si="3767"/>
        <v>#REF!</v>
      </c>
      <c r="AV1097" s="65" t="e">
        <f t="shared" si="3767"/>
        <v>#REF!</v>
      </c>
      <c r="AW1097" s="65" t="e">
        <f t="shared" si="3767"/>
        <v>#REF!</v>
      </c>
      <c r="AX1097" s="65" t="e">
        <f t="shared" si="3767"/>
        <v>#REF!</v>
      </c>
      <c r="AY1097" s="65" t="e">
        <f t="shared" si="3767"/>
        <v>#REF!</v>
      </c>
      <c r="AZ1097" s="65" t="e">
        <f t="shared" si="3767"/>
        <v>#REF!</v>
      </c>
      <c r="BA1097" s="60"/>
      <c r="BB1097" s="65" t="e">
        <f t="shared" si="3707"/>
        <v>#REF!</v>
      </c>
      <c r="BC1097" s="66" t="e">
        <f>BB1097/BB1029</f>
        <v>#REF!</v>
      </c>
      <c r="BD1097" s="60"/>
      <c r="BE1097" s="66"/>
      <c r="BF1097" s="105"/>
      <c r="BG1097" s="105"/>
      <c r="BH1097" s="107"/>
      <c r="BI1097" s="107"/>
      <c r="BJ1097" s="77"/>
      <c r="BK1097" s="107"/>
      <c r="BL1097" s="60"/>
      <c r="BM1097" s="65" t="e">
        <f t="shared" ref="BM1097:BX1097" si="3768">((BM1029*$G1097*--(AND($BF1097=0,$BG1097=0))+$BF1097+BM1029*$BG1097)*--(BM$3&gt;=$BH1097))*(1+$BJ1097*--(BM$3&gt;=$BK1097))*--(IFERROR(MOD(MONTH(BM$3),$BI1097),0)=0)</f>
        <v>#REF!</v>
      </c>
      <c r="BN1097" s="65" t="e">
        <f t="shared" si="3768"/>
        <v>#REF!</v>
      </c>
      <c r="BO1097" s="65" t="e">
        <f t="shared" si="3768"/>
        <v>#REF!</v>
      </c>
      <c r="BP1097" s="65" t="e">
        <f t="shared" si="3768"/>
        <v>#REF!</v>
      </c>
      <c r="BQ1097" s="65" t="e">
        <f t="shared" si="3768"/>
        <v>#REF!</v>
      </c>
      <c r="BR1097" s="65" t="e">
        <f t="shared" si="3768"/>
        <v>#REF!</v>
      </c>
      <c r="BS1097" s="65" t="e">
        <f t="shared" si="3768"/>
        <v>#REF!</v>
      </c>
      <c r="BT1097" s="65" t="e">
        <f t="shared" si="3768"/>
        <v>#REF!</v>
      </c>
      <c r="BU1097" s="65" t="e">
        <f t="shared" si="3768"/>
        <v>#REF!</v>
      </c>
      <c r="BV1097" s="65" t="e">
        <f t="shared" si="3768"/>
        <v>#REF!</v>
      </c>
      <c r="BW1097" s="65" t="e">
        <f t="shared" si="3768"/>
        <v>#REF!</v>
      </c>
      <c r="BX1097" s="65" t="e">
        <f t="shared" si="3768"/>
        <v>#REF!</v>
      </c>
      <c r="BY1097" s="60"/>
      <c r="BZ1097" s="65" t="e">
        <f t="shared" si="3711"/>
        <v>#REF!</v>
      </c>
      <c r="CA1097" s="66" t="e">
        <f>BZ1097/BZ1029</f>
        <v>#REF!</v>
      </c>
      <c r="CB1097" s="60"/>
      <c r="CC1097" s="65" t="e">
        <f t="shared" ref="CC1097:CN1097" si="3769">((CC1029*$G1097*--(AND($BF1097=0,$BG1097=0))+$BF1097+CC1029*$BG1097)*--(CC$3&gt;=$BH1097))*(1+$BJ1097*--(CC$3&gt;=$BK1097))*--(IFERROR(MOD(MONTH(CC$3),$BI1097),0)=0)</f>
        <v>#REF!</v>
      </c>
      <c r="CD1097" s="65" t="e">
        <f t="shared" si="3769"/>
        <v>#REF!</v>
      </c>
      <c r="CE1097" s="65" t="e">
        <f t="shared" si="3769"/>
        <v>#REF!</v>
      </c>
      <c r="CF1097" s="65" t="e">
        <f t="shared" si="3769"/>
        <v>#REF!</v>
      </c>
      <c r="CG1097" s="65" t="e">
        <f t="shared" si="3769"/>
        <v>#REF!</v>
      </c>
      <c r="CH1097" s="65" t="e">
        <f t="shared" si="3769"/>
        <v>#REF!</v>
      </c>
      <c r="CI1097" s="65" t="e">
        <f t="shared" si="3769"/>
        <v>#REF!</v>
      </c>
      <c r="CJ1097" s="65" t="e">
        <f t="shared" si="3769"/>
        <v>#REF!</v>
      </c>
      <c r="CK1097" s="65" t="e">
        <f t="shared" si="3769"/>
        <v>#REF!</v>
      </c>
      <c r="CL1097" s="65" t="e">
        <f t="shared" si="3769"/>
        <v>#REF!</v>
      </c>
      <c r="CM1097" s="65" t="e">
        <f t="shared" si="3769"/>
        <v>#REF!</v>
      </c>
      <c r="CN1097" s="65" t="e">
        <f t="shared" si="3769"/>
        <v>#REF!</v>
      </c>
      <c r="CO1097" s="60"/>
      <c r="CP1097" s="65" t="e">
        <f t="shared" si="3713"/>
        <v>#REF!</v>
      </c>
      <c r="CQ1097" s="66" t="e">
        <f>CP1097/CP1029</f>
        <v>#REF!</v>
      </c>
    </row>
    <row r="1098" spans="1:95" ht="10.5" customHeight="1" x14ac:dyDescent="0.25">
      <c r="A1098" s="70" t="str">
        <f t="shared" si="3749"/>
        <v>DespesaCSLL</v>
      </c>
      <c r="B1098" s="114" t="s">
        <v>53</v>
      </c>
      <c r="C1098" s="75" t="s">
        <v>296</v>
      </c>
      <c r="D1098" s="92" t="s">
        <v>169</v>
      </c>
      <c r="E1098" s="92" t="e">
        <f>D1027</f>
        <v>#REF!</v>
      </c>
      <c r="F1098" s="60"/>
      <c r="G1098" s="66">
        <v>0</v>
      </c>
      <c r="H1098" s="60"/>
      <c r="I1098" s="65">
        <v>0</v>
      </c>
      <c r="J1098" s="65">
        <v>0</v>
      </c>
      <c r="K1098" s="65">
        <v>0</v>
      </c>
      <c r="L1098" s="65">
        <v>0</v>
      </c>
      <c r="M1098" s="65">
        <v>0</v>
      </c>
      <c r="N1098" s="65">
        <v>0</v>
      </c>
      <c r="O1098" s="65">
        <v>0</v>
      </c>
      <c r="P1098" s="65">
        <v>0</v>
      </c>
      <c r="Q1098" s="65">
        <v>0</v>
      </c>
      <c r="R1098" s="65">
        <v>0</v>
      </c>
      <c r="S1098" s="65">
        <v>0</v>
      </c>
      <c r="T1098" s="65">
        <v>0</v>
      </c>
      <c r="U1098" s="60"/>
      <c r="V1098" s="65">
        <f t="shared" si="3704"/>
        <v>0</v>
      </c>
      <c r="W1098" s="66" t="e">
        <f>V1098/V1029</f>
        <v>#REF!</v>
      </c>
      <c r="X1098" s="60"/>
      <c r="Y1098" s="65" t="e">
        <f t="shared" ref="Y1098:AJ1098" si="3770">((Y1029*$G1098*--(AND($BF1098=0,$BG1098=0))+$BF1098+Y1029*$BG1098)*--(Y$3&gt;=$BH1098))*(1+$BJ1098*--(Y$3&gt;=$BK1098))*--(IFERROR(MOD(MONTH(Y$3),$BI1098),0)=0)</f>
        <v>#REF!</v>
      </c>
      <c r="Z1098" s="65" t="e">
        <f t="shared" si="3770"/>
        <v>#REF!</v>
      </c>
      <c r="AA1098" s="65" t="e">
        <f t="shared" si="3770"/>
        <v>#REF!</v>
      </c>
      <c r="AB1098" s="65" t="e">
        <f t="shared" si="3770"/>
        <v>#REF!</v>
      </c>
      <c r="AC1098" s="65" t="e">
        <f t="shared" si="3770"/>
        <v>#REF!</v>
      </c>
      <c r="AD1098" s="65" t="e">
        <f t="shared" si="3770"/>
        <v>#REF!</v>
      </c>
      <c r="AE1098" s="65" t="e">
        <f t="shared" si="3770"/>
        <v>#REF!</v>
      </c>
      <c r="AF1098" s="65" t="e">
        <f t="shared" si="3770"/>
        <v>#REF!</v>
      </c>
      <c r="AG1098" s="65" t="e">
        <f t="shared" si="3770"/>
        <v>#REF!</v>
      </c>
      <c r="AH1098" s="65" t="e">
        <f t="shared" si="3770"/>
        <v>#REF!</v>
      </c>
      <c r="AI1098" s="65" t="e">
        <f t="shared" si="3770"/>
        <v>#REF!</v>
      </c>
      <c r="AJ1098" s="65" t="e">
        <f t="shared" si="3770"/>
        <v>#REF!</v>
      </c>
      <c r="AK1098" s="60"/>
      <c r="AL1098" s="65" t="e">
        <f t="shared" si="3705"/>
        <v>#REF!</v>
      </c>
      <c r="AM1098" s="66" t="e">
        <f>AL1098/AL1029</f>
        <v>#REF!</v>
      </c>
      <c r="AN1098" s="60" t="e">
        <f>D1027&amp;D1098</f>
        <v>#REF!</v>
      </c>
      <c r="AO1098" s="65" t="e">
        <f t="shared" ref="AO1098:AZ1098" si="3771">((AO1029*$G1098*--(AND($BF1098=0,$BG1098=0))+$BF1098+AO1029*$BG1098)*--(AO$3&gt;=$BH1098))*(1+$BJ1098*--(AO$3&gt;=$BK1098))*--(IFERROR(MOD(MONTH(AO$3),$BI1098),0)=0)</f>
        <v>#REF!</v>
      </c>
      <c r="AP1098" s="65" t="e">
        <f t="shared" si="3771"/>
        <v>#REF!</v>
      </c>
      <c r="AQ1098" s="65" t="e">
        <f t="shared" si="3771"/>
        <v>#REF!</v>
      </c>
      <c r="AR1098" s="65" t="e">
        <f t="shared" si="3771"/>
        <v>#REF!</v>
      </c>
      <c r="AS1098" s="65" t="e">
        <f t="shared" si="3771"/>
        <v>#REF!</v>
      </c>
      <c r="AT1098" s="65" t="e">
        <f t="shared" si="3771"/>
        <v>#REF!</v>
      </c>
      <c r="AU1098" s="65" t="e">
        <f t="shared" si="3771"/>
        <v>#REF!</v>
      </c>
      <c r="AV1098" s="65" t="e">
        <f t="shared" si="3771"/>
        <v>#REF!</v>
      </c>
      <c r="AW1098" s="65" t="e">
        <f t="shared" si="3771"/>
        <v>#REF!</v>
      </c>
      <c r="AX1098" s="65" t="e">
        <f t="shared" si="3771"/>
        <v>#REF!</v>
      </c>
      <c r="AY1098" s="65" t="e">
        <f t="shared" si="3771"/>
        <v>#REF!</v>
      </c>
      <c r="AZ1098" s="65" t="e">
        <f t="shared" si="3771"/>
        <v>#REF!</v>
      </c>
      <c r="BA1098" s="60"/>
      <c r="BB1098" s="65" t="e">
        <f t="shared" si="3707"/>
        <v>#REF!</v>
      </c>
      <c r="BC1098" s="66" t="e">
        <f>BB1098/BB1029</f>
        <v>#REF!</v>
      </c>
      <c r="BD1098" s="60"/>
      <c r="BE1098" s="66"/>
      <c r="BF1098" s="105"/>
      <c r="BG1098" s="77"/>
      <c r="BH1098" s="107"/>
      <c r="BI1098" s="107"/>
      <c r="BJ1098" s="77"/>
      <c r="BK1098" s="107"/>
      <c r="BL1098" s="60"/>
      <c r="BM1098" s="65" t="e">
        <f t="shared" ref="BM1098:BX1098" si="3772">((BM1029*$G1098*--(AND($BF1098=0,$BG1098=0))+$BF1098+BM1029*$BG1098)*--(BM$3&gt;=$BH1098))*(1+$BJ1098*--(BM$3&gt;=$BK1098))*--(IFERROR(MOD(MONTH(BM$3),$BI1098),0)=0)</f>
        <v>#REF!</v>
      </c>
      <c r="BN1098" s="65" t="e">
        <f t="shared" si="3772"/>
        <v>#REF!</v>
      </c>
      <c r="BO1098" s="65" t="e">
        <f t="shared" si="3772"/>
        <v>#REF!</v>
      </c>
      <c r="BP1098" s="65" t="e">
        <f t="shared" si="3772"/>
        <v>#REF!</v>
      </c>
      <c r="BQ1098" s="65" t="e">
        <f t="shared" si="3772"/>
        <v>#REF!</v>
      </c>
      <c r="BR1098" s="65" t="e">
        <f t="shared" si="3772"/>
        <v>#REF!</v>
      </c>
      <c r="BS1098" s="65" t="e">
        <f t="shared" si="3772"/>
        <v>#REF!</v>
      </c>
      <c r="BT1098" s="65" t="e">
        <f t="shared" si="3772"/>
        <v>#REF!</v>
      </c>
      <c r="BU1098" s="65" t="e">
        <f t="shared" si="3772"/>
        <v>#REF!</v>
      </c>
      <c r="BV1098" s="65" t="e">
        <f t="shared" si="3772"/>
        <v>#REF!</v>
      </c>
      <c r="BW1098" s="65" t="e">
        <f t="shared" si="3772"/>
        <v>#REF!</v>
      </c>
      <c r="BX1098" s="65" t="e">
        <f t="shared" si="3772"/>
        <v>#REF!</v>
      </c>
      <c r="BY1098" s="60"/>
      <c r="BZ1098" s="65" t="e">
        <f t="shared" si="3711"/>
        <v>#REF!</v>
      </c>
      <c r="CA1098" s="66" t="e">
        <f>BZ1098/BZ1029</f>
        <v>#REF!</v>
      </c>
      <c r="CB1098" s="60"/>
      <c r="CC1098" s="65" t="e">
        <f t="shared" ref="CC1098:CN1098" si="3773">((CC1029*$G1098*--(AND($BF1098=0,$BG1098=0))+$BF1098+CC1029*$BG1098)*--(CC$3&gt;=$BH1098))*(1+$BJ1098*--(CC$3&gt;=$BK1098))*--(IFERROR(MOD(MONTH(CC$3),$BI1098),0)=0)</f>
        <v>#REF!</v>
      </c>
      <c r="CD1098" s="65" t="e">
        <f t="shared" si="3773"/>
        <v>#REF!</v>
      </c>
      <c r="CE1098" s="65" t="e">
        <f t="shared" si="3773"/>
        <v>#REF!</v>
      </c>
      <c r="CF1098" s="65" t="e">
        <f t="shared" si="3773"/>
        <v>#REF!</v>
      </c>
      <c r="CG1098" s="65" t="e">
        <f t="shared" si="3773"/>
        <v>#REF!</v>
      </c>
      <c r="CH1098" s="65" t="e">
        <f t="shared" si="3773"/>
        <v>#REF!</v>
      </c>
      <c r="CI1098" s="65" t="e">
        <f t="shared" si="3773"/>
        <v>#REF!</v>
      </c>
      <c r="CJ1098" s="65" t="e">
        <f t="shared" si="3773"/>
        <v>#REF!</v>
      </c>
      <c r="CK1098" s="65" t="e">
        <f t="shared" si="3773"/>
        <v>#REF!</v>
      </c>
      <c r="CL1098" s="65" t="e">
        <f t="shared" si="3773"/>
        <v>#REF!</v>
      </c>
      <c r="CM1098" s="65" t="e">
        <f t="shared" si="3773"/>
        <v>#REF!</v>
      </c>
      <c r="CN1098" s="65" t="e">
        <f t="shared" si="3773"/>
        <v>#REF!</v>
      </c>
      <c r="CO1098" s="60"/>
      <c r="CP1098" s="65" t="e">
        <f t="shared" si="3713"/>
        <v>#REF!</v>
      </c>
      <c r="CQ1098" s="66" t="e">
        <f>CP1098/CP1029</f>
        <v>#REF!</v>
      </c>
    </row>
    <row r="1099" spans="1:95" ht="10.5" customHeight="1" x14ac:dyDescent="0.25">
      <c r="A1099" s="70" t="str">
        <f t="shared" si="3749"/>
        <v>DespesaEmpréstimos</v>
      </c>
      <c r="B1099" s="114" t="s">
        <v>53</v>
      </c>
      <c r="C1099" s="70" t="s">
        <v>297</v>
      </c>
      <c r="D1099" s="92" t="s">
        <v>170</v>
      </c>
      <c r="E1099" s="92" t="e">
        <f>D1027</f>
        <v>#REF!</v>
      </c>
      <c r="F1099" s="60"/>
      <c r="G1099" s="66">
        <v>0</v>
      </c>
      <c r="H1099" s="60"/>
      <c r="I1099" s="65">
        <v>0</v>
      </c>
      <c r="J1099" s="65">
        <v>0</v>
      </c>
      <c r="K1099" s="65">
        <v>0</v>
      </c>
      <c r="L1099" s="65">
        <v>0</v>
      </c>
      <c r="M1099" s="65">
        <v>0</v>
      </c>
      <c r="N1099" s="65">
        <v>0</v>
      </c>
      <c r="O1099" s="65">
        <v>0</v>
      </c>
      <c r="P1099" s="65">
        <v>0</v>
      </c>
      <c r="Q1099" s="65">
        <v>0</v>
      </c>
      <c r="R1099" s="65">
        <v>0</v>
      </c>
      <c r="S1099" s="65">
        <v>0</v>
      </c>
      <c r="T1099" s="65">
        <v>0</v>
      </c>
      <c r="U1099" s="60"/>
      <c r="V1099" s="65">
        <f t="shared" si="3704"/>
        <v>0</v>
      </c>
      <c r="W1099" s="66" t="e">
        <f>V1099/V1029</f>
        <v>#REF!</v>
      </c>
      <c r="X1099" s="60"/>
      <c r="Y1099" s="65" t="e">
        <f t="shared" ref="Y1099:AJ1099" si="3774">((Y1029*$G1099*--(AND($BF1099=0,$BG1099=0))+$BF1099+Y1029*$BG1099)*--(Y$3&gt;=$BH1099))*(1+$BJ1099*--(Y$3&gt;=$BK1099))*--(IFERROR(MOD(MONTH(Y$3),$BI1099),0)=0)</f>
        <v>#REF!</v>
      </c>
      <c r="Z1099" s="65" t="e">
        <f t="shared" si="3774"/>
        <v>#REF!</v>
      </c>
      <c r="AA1099" s="65" t="e">
        <f t="shared" si="3774"/>
        <v>#REF!</v>
      </c>
      <c r="AB1099" s="65" t="e">
        <f t="shared" si="3774"/>
        <v>#REF!</v>
      </c>
      <c r="AC1099" s="65" t="e">
        <f t="shared" si="3774"/>
        <v>#REF!</v>
      </c>
      <c r="AD1099" s="65" t="e">
        <f t="shared" si="3774"/>
        <v>#REF!</v>
      </c>
      <c r="AE1099" s="65" t="e">
        <f t="shared" si="3774"/>
        <v>#REF!</v>
      </c>
      <c r="AF1099" s="65" t="e">
        <f t="shared" si="3774"/>
        <v>#REF!</v>
      </c>
      <c r="AG1099" s="65" t="e">
        <f t="shared" si="3774"/>
        <v>#REF!</v>
      </c>
      <c r="AH1099" s="65" t="e">
        <f t="shared" si="3774"/>
        <v>#REF!</v>
      </c>
      <c r="AI1099" s="65" t="e">
        <f t="shared" si="3774"/>
        <v>#REF!</v>
      </c>
      <c r="AJ1099" s="65" t="e">
        <f t="shared" si="3774"/>
        <v>#REF!</v>
      </c>
      <c r="AK1099" s="60"/>
      <c r="AL1099" s="65" t="e">
        <f t="shared" si="3705"/>
        <v>#REF!</v>
      </c>
      <c r="AM1099" s="66" t="e">
        <f>AL1099/AL1029</f>
        <v>#REF!</v>
      </c>
      <c r="AN1099" s="60" t="e">
        <f>D1027&amp;D1099</f>
        <v>#REF!</v>
      </c>
      <c r="AO1099" s="65" t="e">
        <f t="shared" ref="AO1099:AZ1099" si="3775">((AO1029*$G1099*--(AND($BF1099=0,$BG1099=0))+$BF1099+AO1029*$BG1099)*--(AO$3&gt;=$BH1099))*(1+$BJ1099*--(AO$3&gt;=$BK1099))*--(IFERROR(MOD(MONTH(AO$3),$BI1099),0)=0)</f>
        <v>#REF!</v>
      </c>
      <c r="AP1099" s="65" t="e">
        <f t="shared" si="3775"/>
        <v>#REF!</v>
      </c>
      <c r="AQ1099" s="65" t="e">
        <f t="shared" si="3775"/>
        <v>#REF!</v>
      </c>
      <c r="AR1099" s="65" t="e">
        <f t="shared" si="3775"/>
        <v>#REF!</v>
      </c>
      <c r="AS1099" s="65" t="e">
        <f t="shared" si="3775"/>
        <v>#REF!</v>
      </c>
      <c r="AT1099" s="65" t="e">
        <f t="shared" si="3775"/>
        <v>#REF!</v>
      </c>
      <c r="AU1099" s="65" t="e">
        <f t="shared" si="3775"/>
        <v>#REF!</v>
      </c>
      <c r="AV1099" s="65" t="e">
        <f t="shared" si="3775"/>
        <v>#REF!</v>
      </c>
      <c r="AW1099" s="65" t="e">
        <f t="shared" si="3775"/>
        <v>#REF!</v>
      </c>
      <c r="AX1099" s="65" t="e">
        <f t="shared" si="3775"/>
        <v>#REF!</v>
      </c>
      <c r="AY1099" s="65" t="e">
        <f t="shared" si="3775"/>
        <v>#REF!</v>
      </c>
      <c r="AZ1099" s="65" t="e">
        <f t="shared" si="3775"/>
        <v>#REF!</v>
      </c>
      <c r="BA1099" s="60"/>
      <c r="BB1099" s="65" t="e">
        <f t="shared" si="3707"/>
        <v>#REF!</v>
      </c>
      <c r="BC1099" s="66" t="e">
        <f>BB1099/BB1029</f>
        <v>#REF!</v>
      </c>
      <c r="BD1099" s="60"/>
      <c r="BE1099" s="65"/>
      <c r="BF1099" s="105"/>
      <c r="BG1099" s="105"/>
      <c r="BH1099" s="107"/>
      <c r="BI1099" s="107"/>
      <c r="BJ1099" s="77"/>
      <c r="BK1099" s="107"/>
      <c r="BL1099" s="60"/>
      <c r="BM1099" s="65" t="e">
        <f t="shared" ref="BM1099:BX1099" si="3776">((BM1029*$G1099*--(AND($BF1099=0,$BG1099=0))+$BF1099+BM1029*$BG1099)*--(BM$3&gt;=$BH1099))*(1+$BJ1099*--(BM$3&gt;=$BK1099))*--(IFERROR(MOD(MONTH(BM$3),$BI1099),0)=0)</f>
        <v>#REF!</v>
      </c>
      <c r="BN1099" s="65" t="e">
        <f t="shared" si="3776"/>
        <v>#REF!</v>
      </c>
      <c r="BO1099" s="65" t="e">
        <f t="shared" si="3776"/>
        <v>#REF!</v>
      </c>
      <c r="BP1099" s="65" t="e">
        <f t="shared" si="3776"/>
        <v>#REF!</v>
      </c>
      <c r="BQ1099" s="65" t="e">
        <f t="shared" si="3776"/>
        <v>#REF!</v>
      </c>
      <c r="BR1099" s="65" t="e">
        <f t="shared" si="3776"/>
        <v>#REF!</v>
      </c>
      <c r="BS1099" s="65" t="e">
        <f t="shared" si="3776"/>
        <v>#REF!</v>
      </c>
      <c r="BT1099" s="65" t="e">
        <f t="shared" si="3776"/>
        <v>#REF!</v>
      </c>
      <c r="BU1099" s="65" t="e">
        <f t="shared" si="3776"/>
        <v>#REF!</v>
      </c>
      <c r="BV1099" s="65" t="e">
        <f t="shared" si="3776"/>
        <v>#REF!</v>
      </c>
      <c r="BW1099" s="65" t="e">
        <f t="shared" si="3776"/>
        <v>#REF!</v>
      </c>
      <c r="BX1099" s="65" t="e">
        <f t="shared" si="3776"/>
        <v>#REF!</v>
      </c>
      <c r="BY1099" s="60"/>
      <c r="BZ1099" s="65" t="e">
        <f t="shared" si="3711"/>
        <v>#REF!</v>
      </c>
      <c r="CA1099" s="66" t="e">
        <f>BZ1099/BZ1029</f>
        <v>#REF!</v>
      </c>
      <c r="CB1099" s="60"/>
      <c r="CC1099" s="65" t="e">
        <f t="shared" ref="CC1099:CN1099" si="3777">((CC1029*$G1099*--(AND($BF1099=0,$BG1099=0))+$BF1099+CC1029*$BG1099)*--(CC$3&gt;=$BH1099))*(1+$BJ1099*--(CC$3&gt;=$BK1099))*--(IFERROR(MOD(MONTH(CC$3),$BI1099),0)=0)</f>
        <v>#REF!</v>
      </c>
      <c r="CD1099" s="65" t="e">
        <f t="shared" si="3777"/>
        <v>#REF!</v>
      </c>
      <c r="CE1099" s="65" t="e">
        <f t="shared" si="3777"/>
        <v>#REF!</v>
      </c>
      <c r="CF1099" s="65" t="e">
        <f t="shared" si="3777"/>
        <v>#REF!</v>
      </c>
      <c r="CG1099" s="65" t="e">
        <f t="shared" si="3777"/>
        <v>#REF!</v>
      </c>
      <c r="CH1099" s="65" t="e">
        <f t="shared" si="3777"/>
        <v>#REF!</v>
      </c>
      <c r="CI1099" s="65" t="e">
        <f t="shared" si="3777"/>
        <v>#REF!</v>
      </c>
      <c r="CJ1099" s="65" t="e">
        <f t="shared" si="3777"/>
        <v>#REF!</v>
      </c>
      <c r="CK1099" s="65" t="e">
        <f t="shared" si="3777"/>
        <v>#REF!</v>
      </c>
      <c r="CL1099" s="65" t="e">
        <f t="shared" si="3777"/>
        <v>#REF!</v>
      </c>
      <c r="CM1099" s="65" t="e">
        <f t="shared" si="3777"/>
        <v>#REF!</v>
      </c>
      <c r="CN1099" s="65" t="e">
        <f t="shared" si="3777"/>
        <v>#REF!</v>
      </c>
      <c r="CO1099" s="60"/>
      <c r="CP1099" s="65" t="e">
        <f t="shared" si="3713"/>
        <v>#REF!</v>
      </c>
      <c r="CQ1099" s="66" t="e">
        <f>CP1099/CP1029</f>
        <v>#REF!</v>
      </c>
    </row>
    <row r="1100" spans="1:95" ht="10.5" customHeight="1" x14ac:dyDescent="0.25">
      <c r="A1100" s="70" t="str">
        <f t="shared" si="3749"/>
        <v>DespesaCAPEX</v>
      </c>
      <c r="B1100" s="114" t="s">
        <v>53</v>
      </c>
      <c r="C1100" s="70" t="s">
        <v>298</v>
      </c>
      <c r="D1100" s="92" t="s">
        <v>171</v>
      </c>
      <c r="E1100" s="92" t="e">
        <f>D1027</f>
        <v>#REF!</v>
      </c>
      <c r="F1100" s="60"/>
      <c r="G1100" s="66">
        <v>0</v>
      </c>
      <c r="H1100" s="60"/>
      <c r="I1100" s="93">
        <v>0</v>
      </c>
      <c r="J1100" s="93">
        <v>0</v>
      </c>
      <c r="K1100" s="93">
        <v>0</v>
      </c>
      <c r="L1100" s="93">
        <v>0</v>
      </c>
      <c r="M1100" s="93">
        <v>0</v>
      </c>
      <c r="N1100" s="93">
        <v>0</v>
      </c>
      <c r="O1100" s="93">
        <v>0</v>
      </c>
      <c r="P1100" s="93">
        <v>0</v>
      </c>
      <c r="Q1100" s="93">
        <v>0</v>
      </c>
      <c r="R1100" s="93">
        <v>0</v>
      </c>
      <c r="S1100" s="93">
        <v>0</v>
      </c>
      <c r="T1100" s="93">
        <v>0</v>
      </c>
      <c r="U1100" s="60"/>
      <c r="V1100" s="65">
        <f t="shared" si="3704"/>
        <v>0</v>
      </c>
      <c r="W1100" s="66" t="e">
        <f>V1100/V1029</f>
        <v>#REF!</v>
      </c>
      <c r="X1100" s="60"/>
      <c r="Y1100" s="93">
        <f t="shared" ref="Y1100:AJ1100" si="3778">SUM(Y1101:Y1103)</f>
        <v>0</v>
      </c>
      <c r="Z1100" s="93">
        <f t="shared" si="3778"/>
        <v>0</v>
      </c>
      <c r="AA1100" s="93">
        <f t="shared" si="3778"/>
        <v>0</v>
      </c>
      <c r="AB1100" s="93">
        <f t="shared" si="3778"/>
        <v>0</v>
      </c>
      <c r="AC1100" s="93">
        <f t="shared" si="3778"/>
        <v>0</v>
      </c>
      <c r="AD1100" s="93">
        <f t="shared" si="3778"/>
        <v>0</v>
      </c>
      <c r="AE1100" s="93">
        <f t="shared" si="3778"/>
        <v>0</v>
      </c>
      <c r="AF1100" s="93">
        <f t="shared" si="3778"/>
        <v>0</v>
      </c>
      <c r="AG1100" s="93" t="e">
        <f t="shared" si="3778"/>
        <v>#REF!</v>
      </c>
      <c r="AH1100" s="93" t="e">
        <f t="shared" si="3778"/>
        <v>#REF!</v>
      </c>
      <c r="AI1100" s="93" t="e">
        <f t="shared" si="3778"/>
        <v>#REF!</v>
      </c>
      <c r="AJ1100" s="93" t="e">
        <f t="shared" si="3778"/>
        <v>#REF!</v>
      </c>
      <c r="AK1100" s="60"/>
      <c r="AL1100" s="65" t="e">
        <f t="shared" si="3705"/>
        <v>#REF!</v>
      </c>
      <c r="AM1100" s="66" t="e">
        <f>AL1100/AL1029</f>
        <v>#REF!</v>
      </c>
      <c r="AN1100" s="60" t="e">
        <f>D1027&amp;D1100</f>
        <v>#REF!</v>
      </c>
      <c r="AO1100" s="93" t="e">
        <f t="shared" ref="AO1100:AZ1100" si="3779">SUM(AO1101:AO1103)</f>
        <v>#REF!</v>
      </c>
      <c r="AP1100" s="93" t="e">
        <f t="shared" si="3779"/>
        <v>#REF!</v>
      </c>
      <c r="AQ1100" s="93" t="e">
        <f t="shared" si="3779"/>
        <v>#REF!</v>
      </c>
      <c r="AR1100" s="93" t="e">
        <f t="shared" si="3779"/>
        <v>#REF!</v>
      </c>
      <c r="AS1100" s="93" t="e">
        <f t="shared" si="3779"/>
        <v>#REF!</v>
      </c>
      <c r="AT1100" s="93" t="e">
        <f t="shared" si="3779"/>
        <v>#REF!</v>
      </c>
      <c r="AU1100" s="93" t="e">
        <f t="shared" si="3779"/>
        <v>#REF!</v>
      </c>
      <c r="AV1100" s="93" t="e">
        <f t="shared" si="3779"/>
        <v>#REF!</v>
      </c>
      <c r="AW1100" s="93" t="e">
        <f t="shared" si="3779"/>
        <v>#REF!</v>
      </c>
      <c r="AX1100" s="93" t="e">
        <f t="shared" si="3779"/>
        <v>#REF!</v>
      </c>
      <c r="AY1100" s="93" t="e">
        <f t="shared" si="3779"/>
        <v>#REF!</v>
      </c>
      <c r="AZ1100" s="93" t="e">
        <f t="shared" si="3779"/>
        <v>#REF!</v>
      </c>
      <c r="BA1100" s="60"/>
      <c r="BB1100" s="65" t="e">
        <f t="shared" si="3707"/>
        <v>#REF!</v>
      </c>
      <c r="BC1100" s="66" t="e">
        <f>BB1100/BB1029</f>
        <v>#REF!</v>
      </c>
      <c r="BD1100" s="60"/>
      <c r="BE1100" s="65"/>
      <c r="BF1100" s="105"/>
      <c r="BG1100" s="105"/>
      <c r="BH1100" s="107"/>
      <c r="BI1100" s="107"/>
      <c r="BJ1100" s="77"/>
      <c r="BK1100" s="107"/>
      <c r="BL1100" s="60"/>
      <c r="BM1100" s="93" t="e">
        <f t="shared" ref="BM1100:BX1100" si="3780">SUM(BM1101:BM1103)</f>
        <v>#REF!</v>
      </c>
      <c r="BN1100" s="93" t="e">
        <f t="shared" si="3780"/>
        <v>#REF!</v>
      </c>
      <c r="BO1100" s="93" t="e">
        <f t="shared" si="3780"/>
        <v>#REF!</v>
      </c>
      <c r="BP1100" s="93" t="e">
        <f t="shared" si="3780"/>
        <v>#REF!</v>
      </c>
      <c r="BQ1100" s="93" t="e">
        <f t="shared" si="3780"/>
        <v>#REF!</v>
      </c>
      <c r="BR1100" s="93" t="e">
        <f t="shared" si="3780"/>
        <v>#REF!</v>
      </c>
      <c r="BS1100" s="93" t="e">
        <f t="shared" si="3780"/>
        <v>#REF!</v>
      </c>
      <c r="BT1100" s="93" t="e">
        <f t="shared" si="3780"/>
        <v>#REF!</v>
      </c>
      <c r="BU1100" s="93" t="e">
        <f t="shared" si="3780"/>
        <v>#REF!</v>
      </c>
      <c r="BV1100" s="93" t="e">
        <f t="shared" si="3780"/>
        <v>#REF!</v>
      </c>
      <c r="BW1100" s="93" t="e">
        <f t="shared" si="3780"/>
        <v>#REF!</v>
      </c>
      <c r="BX1100" s="93" t="e">
        <f t="shared" si="3780"/>
        <v>#REF!</v>
      </c>
      <c r="BY1100" s="60"/>
      <c r="BZ1100" s="65" t="e">
        <f t="shared" si="3711"/>
        <v>#REF!</v>
      </c>
      <c r="CA1100" s="66" t="e">
        <f>BZ1100/BZ1029</f>
        <v>#REF!</v>
      </c>
      <c r="CB1100" s="60"/>
      <c r="CC1100" s="93" t="e">
        <f t="shared" ref="CC1100:CN1100" si="3781">SUM(CC1101:CC1103)</f>
        <v>#REF!</v>
      </c>
      <c r="CD1100" s="93" t="e">
        <f t="shared" si="3781"/>
        <v>#REF!</v>
      </c>
      <c r="CE1100" s="93" t="e">
        <f t="shared" si="3781"/>
        <v>#REF!</v>
      </c>
      <c r="CF1100" s="93" t="e">
        <f t="shared" si="3781"/>
        <v>#REF!</v>
      </c>
      <c r="CG1100" s="93" t="e">
        <f t="shared" si="3781"/>
        <v>#REF!</v>
      </c>
      <c r="CH1100" s="93" t="e">
        <f t="shared" si="3781"/>
        <v>#REF!</v>
      </c>
      <c r="CI1100" s="93" t="e">
        <f t="shared" si="3781"/>
        <v>#REF!</v>
      </c>
      <c r="CJ1100" s="93" t="e">
        <f t="shared" si="3781"/>
        <v>#REF!</v>
      </c>
      <c r="CK1100" s="93" t="e">
        <f t="shared" si="3781"/>
        <v>#REF!</v>
      </c>
      <c r="CL1100" s="93" t="e">
        <f t="shared" si="3781"/>
        <v>#REF!</v>
      </c>
      <c r="CM1100" s="93" t="e">
        <f t="shared" si="3781"/>
        <v>#REF!</v>
      </c>
      <c r="CN1100" s="93" t="e">
        <f t="shared" si="3781"/>
        <v>#REF!</v>
      </c>
      <c r="CO1100" s="60"/>
      <c r="CP1100" s="65" t="e">
        <f t="shared" si="3713"/>
        <v>#REF!</v>
      </c>
      <c r="CQ1100" s="66" t="e">
        <f>CP1100/CP1029</f>
        <v>#REF!</v>
      </c>
    </row>
    <row r="1101" spans="1:95" ht="10.5" customHeight="1" outlineLevel="1" x14ac:dyDescent="0.25">
      <c r="A1101" s="70" t="str">
        <f t="shared" si="3749"/>
        <v>DespesaQuiosques e Lojas</v>
      </c>
      <c r="B1101" s="114" t="s">
        <v>53</v>
      </c>
      <c r="C1101" s="78"/>
      <c r="D1101" s="79" t="s">
        <v>300</v>
      </c>
      <c r="E1101" s="79" t="e">
        <f>D1027</f>
        <v>#REF!</v>
      </c>
      <c r="F1101" s="79"/>
      <c r="G1101" s="85">
        <v>0</v>
      </c>
      <c r="H1101" s="79"/>
      <c r="I1101" s="94">
        <v>0</v>
      </c>
      <c r="J1101" s="94">
        <v>0</v>
      </c>
      <c r="K1101" s="94">
        <v>0</v>
      </c>
      <c r="L1101" s="94">
        <v>0</v>
      </c>
      <c r="M1101" s="94">
        <v>0</v>
      </c>
      <c r="N1101" s="94">
        <v>0</v>
      </c>
      <c r="O1101" s="94">
        <v>0</v>
      </c>
      <c r="P1101" s="94">
        <v>0</v>
      </c>
      <c r="Q1101" s="94">
        <v>0</v>
      </c>
      <c r="R1101" s="94">
        <v>0</v>
      </c>
      <c r="S1101" s="94">
        <v>0</v>
      </c>
      <c r="T1101" s="94">
        <v>0</v>
      </c>
      <c r="U1101" s="79"/>
      <c r="V1101" s="80">
        <f t="shared" si="3704"/>
        <v>0</v>
      </c>
      <c r="W1101" s="85" t="e">
        <f>V1101/V1029</f>
        <v>#REF!</v>
      </c>
      <c r="X1101" s="60"/>
      <c r="Y1101" s="94">
        <f t="array" ref="Y1101">IFERROR(INDEX(#REF!,MATCH($A1027&amp;$D1101,#REF!,0),MATCH(Y$3,#REF!,0)),0)</f>
        <v>0</v>
      </c>
      <c r="Z1101" s="94">
        <f t="array" ref="Z1101">IFERROR(INDEX(#REF!,MATCH($A1027&amp;$D1101,#REF!,0),MATCH(Z$3,#REF!,0)),0)</f>
        <v>0</v>
      </c>
      <c r="AA1101" s="94">
        <f t="array" ref="AA1101">IFERROR(INDEX(#REF!,MATCH($A1027&amp;$D1101,#REF!,0),MATCH(AA$3,#REF!,0)),0)</f>
        <v>0</v>
      </c>
      <c r="AB1101" s="94">
        <f t="array" ref="AB1101">IFERROR(INDEX(#REF!,MATCH($A1027&amp;$D1101,#REF!,0),MATCH(AB$3,#REF!,0)),0)</f>
        <v>0</v>
      </c>
      <c r="AC1101" s="94">
        <f t="array" ref="AC1101">IFERROR(INDEX(#REF!,MATCH($A1027&amp;$D1101,#REF!,0),MATCH(AC$3,#REF!,0)),0)</f>
        <v>0</v>
      </c>
      <c r="AD1101" s="94">
        <f t="array" ref="AD1101">IFERROR(INDEX(#REF!,MATCH($A1027&amp;$D1101,#REF!,0),MATCH(AD$3,#REF!,0)),0)</f>
        <v>0</v>
      </c>
      <c r="AE1101" s="94">
        <f t="array" ref="AE1101">IFERROR(INDEX(#REF!,MATCH($A1027&amp;$D1101,#REF!,0),MATCH(AE$3,#REF!,0)),0)</f>
        <v>0</v>
      </c>
      <c r="AF1101" s="94">
        <f t="array" ref="AF1101">IFERROR(INDEX(#REF!,MATCH($A1027&amp;$D1101,#REF!,0),MATCH(AF$3,#REF!,0)),0)</f>
        <v>0</v>
      </c>
      <c r="AG1101" s="94" t="e">
        <f>((AG1029*$G1101*--(AND($BF1101=0,$BG1101=0))+$BF1101+AG1029*$BG1101)*--(AG$3&gt;=$BH1101))*(1+$BJ1101*--(AG$3&gt;=$BK1101))*--(IFERROR(MOD(MONTH(AG$3),$BI1101),0)=0)</f>
        <v>#REF!</v>
      </c>
      <c r="AH1101" s="94" t="e">
        <f>((AH1029*$G1101*--(AND($BF1101=0,$BG1101=0))+$BF1101+AH1029*$BG1101)*--(AH$3&gt;=$BH1101))*(1+$BJ1101*--(AH$3&gt;=$BK1101))*--(IFERROR(MOD(MONTH(AH$3),$BI1101),0)=0)</f>
        <v>#REF!</v>
      </c>
      <c r="AI1101" s="94" t="e">
        <f>((AI1029*$G1101*--(AND($BF1101=0,$BG1101=0))+$BF1101+AI1029*$BG1101)*--(AI$3&gt;=$BH1101))*(1+$BJ1101*--(AI$3&gt;=$BK1101))*--(IFERROR(MOD(MONTH(AI$3),$BI1101),0)=0)</f>
        <v>#REF!</v>
      </c>
      <c r="AJ1101" s="94" t="e">
        <f>((AJ1029*$G1101*--(AND($BF1101=0,$BG1101=0))+$BF1101+AJ1029*$BG1101)*--(AJ$3&gt;=$BH1101))*(1+$BJ1101*--(AJ$3&gt;=$BK1101))*--(IFERROR(MOD(MONTH(AJ$3),$BI1101),0)=0)</f>
        <v>#REF!</v>
      </c>
      <c r="AK1101" s="79"/>
      <c r="AL1101" s="80" t="e">
        <f t="shared" si="3705"/>
        <v>#REF!</v>
      </c>
      <c r="AM1101" s="85" t="e">
        <f>AL1101/AL1029</f>
        <v>#REF!</v>
      </c>
      <c r="AN1101" s="60" t="e">
        <f>D1027&amp;D1101</f>
        <v>#REF!</v>
      </c>
      <c r="AO1101" s="94" t="e">
        <f t="shared" ref="AO1101:AZ1101" si="3782">$BF1101*--(AO$3&gt;=$BH1101)*(1+$BJ1101*--(AO$3&gt;=$BK1101))+$BG1101*--(AO$3=EDATE($BH1029,1))</f>
        <v>#REF!</v>
      </c>
      <c r="AP1101" s="94" t="e">
        <f t="shared" si="3782"/>
        <v>#REF!</v>
      </c>
      <c r="AQ1101" s="94" t="e">
        <f t="shared" si="3782"/>
        <v>#REF!</v>
      </c>
      <c r="AR1101" s="94" t="e">
        <f t="shared" si="3782"/>
        <v>#REF!</v>
      </c>
      <c r="AS1101" s="94" t="e">
        <f t="shared" si="3782"/>
        <v>#REF!</v>
      </c>
      <c r="AT1101" s="94" t="e">
        <f t="shared" si="3782"/>
        <v>#REF!</v>
      </c>
      <c r="AU1101" s="94" t="e">
        <f t="shared" si="3782"/>
        <v>#REF!</v>
      </c>
      <c r="AV1101" s="94" t="e">
        <f t="shared" si="3782"/>
        <v>#REF!</v>
      </c>
      <c r="AW1101" s="94" t="e">
        <f t="shared" si="3782"/>
        <v>#REF!</v>
      </c>
      <c r="AX1101" s="94" t="e">
        <f t="shared" si="3782"/>
        <v>#REF!</v>
      </c>
      <c r="AY1101" s="94" t="e">
        <f t="shared" si="3782"/>
        <v>#REF!</v>
      </c>
      <c r="AZ1101" s="94" t="e">
        <f t="shared" si="3782"/>
        <v>#REF!</v>
      </c>
      <c r="BA1101" s="79"/>
      <c r="BB1101" s="80" t="e">
        <f t="shared" si="3707"/>
        <v>#REF!</v>
      </c>
      <c r="BC1101" s="85" t="e">
        <f>BB1101/BB1029</f>
        <v>#REF!</v>
      </c>
      <c r="BD1101" s="60"/>
      <c r="BE1101" s="94" t="e">
        <f t="array" ref="BE1101">INDEX(#REF!,MATCH($D1027,#REF!,0),MATCH("Parcelamento "&amp;$D1101,#REF!,0))</f>
        <v>#REF!</v>
      </c>
      <c r="BF1101" s="115" t="e">
        <f t="array" ref="BF1101">INDEX(#REF!,MATCH($D1027,#REF!,0),MATCH("Parcela "&amp;$D1101,#REF!,0))</f>
        <v>#REF!</v>
      </c>
      <c r="BG1101" s="115" t="e">
        <f t="array" ref="BG1101">INDEX(#REF!,MATCH($D1027,#REF!,0),MATCH("DIFAL "&amp;$D1101,#REF!,0))</f>
        <v>#REF!</v>
      </c>
      <c r="BH1101" s="111" t="e">
        <f>EDATE(BH1029,1)</f>
        <v>#REF!</v>
      </c>
      <c r="BI1101" s="115"/>
      <c r="BJ1101" s="112">
        <v>-1</v>
      </c>
      <c r="BK1101" s="111" t="e">
        <f>EDATE(BH1101,BE1101)</f>
        <v>#REF!</v>
      </c>
      <c r="BL1101" s="60"/>
      <c r="BM1101" s="94" t="e">
        <f t="shared" ref="BM1101:BX1101" si="3783">$BF1101*--(BM$3&gt;=$BH1101)*(1+$BJ1101*--(BM$3&gt;=$BK1101))+$BG1101*--(BM$3=EDATE($BH1029,1))</f>
        <v>#REF!</v>
      </c>
      <c r="BN1101" s="94" t="e">
        <f t="shared" si="3783"/>
        <v>#REF!</v>
      </c>
      <c r="BO1101" s="94" t="e">
        <f t="shared" si="3783"/>
        <v>#REF!</v>
      </c>
      <c r="BP1101" s="94" t="e">
        <f t="shared" si="3783"/>
        <v>#REF!</v>
      </c>
      <c r="BQ1101" s="94" t="e">
        <f t="shared" si="3783"/>
        <v>#REF!</v>
      </c>
      <c r="BR1101" s="94" t="e">
        <f t="shared" si="3783"/>
        <v>#REF!</v>
      </c>
      <c r="BS1101" s="94" t="e">
        <f t="shared" si="3783"/>
        <v>#REF!</v>
      </c>
      <c r="BT1101" s="94" t="e">
        <f t="shared" si="3783"/>
        <v>#REF!</v>
      </c>
      <c r="BU1101" s="94" t="e">
        <f t="shared" si="3783"/>
        <v>#REF!</v>
      </c>
      <c r="BV1101" s="94" t="e">
        <f t="shared" si="3783"/>
        <v>#REF!</v>
      </c>
      <c r="BW1101" s="94" t="e">
        <f t="shared" si="3783"/>
        <v>#REF!</v>
      </c>
      <c r="BX1101" s="94" t="e">
        <f t="shared" si="3783"/>
        <v>#REF!</v>
      </c>
      <c r="BY1101" s="79"/>
      <c r="BZ1101" s="80" t="e">
        <f t="shared" si="3711"/>
        <v>#REF!</v>
      </c>
      <c r="CA1101" s="85" t="e">
        <f>BZ1101/BZ1029</f>
        <v>#REF!</v>
      </c>
      <c r="CB1101" s="60"/>
      <c r="CC1101" s="94" t="e">
        <f t="shared" ref="CC1101:CN1101" si="3784">$BF1101*--(CC$3&gt;=$BH1101)*(1+$BJ1101*--(CC$3&gt;=$BK1101))+$BG1101*--(CC$3=EDATE($BH1029,1))</f>
        <v>#REF!</v>
      </c>
      <c r="CD1101" s="94" t="e">
        <f t="shared" si="3784"/>
        <v>#REF!</v>
      </c>
      <c r="CE1101" s="94" t="e">
        <f t="shared" si="3784"/>
        <v>#REF!</v>
      </c>
      <c r="CF1101" s="94" t="e">
        <f t="shared" si="3784"/>
        <v>#REF!</v>
      </c>
      <c r="CG1101" s="94" t="e">
        <f t="shared" si="3784"/>
        <v>#REF!</v>
      </c>
      <c r="CH1101" s="94" t="e">
        <f t="shared" si="3784"/>
        <v>#REF!</v>
      </c>
      <c r="CI1101" s="94" t="e">
        <f t="shared" si="3784"/>
        <v>#REF!</v>
      </c>
      <c r="CJ1101" s="94" t="e">
        <f t="shared" si="3784"/>
        <v>#REF!</v>
      </c>
      <c r="CK1101" s="94" t="e">
        <f t="shared" si="3784"/>
        <v>#REF!</v>
      </c>
      <c r="CL1101" s="94" t="e">
        <f t="shared" si="3784"/>
        <v>#REF!</v>
      </c>
      <c r="CM1101" s="94" t="e">
        <f t="shared" si="3784"/>
        <v>#REF!</v>
      </c>
      <c r="CN1101" s="94" t="e">
        <f t="shared" si="3784"/>
        <v>#REF!</v>
      </c>
      <c r="CO1101" s="79"/>
      <c r="CP1101" s="80" t="e">
        <f t="shared" si="3713"/>
        <v>#REF!</v>
      </c>
      <c r="CQ1101" s="85" t="e">
        <f>CP1101/CP1029</f>
        <v>#REF!</v>
      </c>
    </row>
    <row r="1102" spans="1:95" ht="10.5" customHeight="1" outlineLevel="1" x14ac:dyDescent="0.25">
      <c r="A1102" s="70" t="str">
        <f t="shared" si="3749"/>
        <v>DespesaMóveis e Utensílios</v>
      </c>
      <c r="B1102" s="114" t="s">
        <v>53</v>
      </c>
      <c r="C1102" s="78" t="s">
        <v>174</v>
      </c>
      <c r="D1102" s="79" t="s">
        <v>174</v>
      </c>
      <c r="E1102" s="79" t="e">
        <f>D1027</f>
        <v>#REF!</v>
      </c>
      <c r="F1102" s="79"/>
      <c r="G1102" s="85">
        <v>0</v>
      </c>
      <c r="H1102" s="79"/>
      <c r="I1102" s="94">
        <v>0</v>
      </c>
      <c r="J1102" s="94">
        <v>0</v>
      </c>
      <c r="K1102" s="94">
        <v>0</v>
      </c>
      <c r="L1102" s="94">
        <v>0</v>
      </c>
      <c r="M1102" s="94">
        <v>0</v>
      </c>
      <c r="N1102" s="94">
        <v>0</v>
      </c>
      <c r="O1102" s="94">
        <v>0</v>
      </c>
      <c r="P1102" s="94">
        <v>0</v>
      </c>
      <c r="Q1102" s="94">
        <v>0</v>
      </c>
      <c r="R1102" s="94">
        <v>0</v>
      </c>
      <c r="S1102" s="94">
        <v>0</v>
      </c>
      <c r="T1102" s="94">
        <v>0</v>
      </c>
      <c r="U1102" s="79"/>
      <c r="V1102" s="80">
        <f t="shared" si="3704"/>
        <v>0</v>
      </c>
      <c r="W1102" s="85" t="e">
        <f>V1102/V1029</f>
        <v>#REF!</v>
      </c>
      <c r="X1102" s="60"/>
      <c r="Y1102" s="94">
        <f t="array" ref="Y1102">IFERROR(INDEX(#REF!,MATCH($A1027&amp;$D1102,#REF!,0),MATCH(Y$3,#REF!,0)),0)</f>
        <v>0</v>
      </c>
      <c r="Z1102" s="94">
        <f t="array" ref="Z1102">IFERROR(INDEX(#REF!,MATCH($A1027&amp;$D1102,#REF!,0),MATCH(Z$3,#REF!,0)),0)</f>
        <v>0</v>
      </c>
      <c r="AA1102" s="94">
        <f t="array" ref="AA1102">IFERROR(INDEX(#REF!,MATCH($A1027&amp;$D1102,#REF!,0),MATCH(AA$3,#REF!,0)),0)</f>
        <v>0</v>
      </c>
      <c r="AB1102" s="94">
        <f t="array" ref="AB1102">IFERROR(INDEX(#REF!,MATCH($A1027&amp;$D1102,#REF!,0),MATCH(AB$3,#REF!,0)),0)</f>
        <v>0</v>
      </c>
      <c r="AC1102" s="94">
        <f t="array" ref="AC1102">IFERROR(INDEX(#REF!,MATCH($A1027&amp;$D1102,#REF!,0),MATCH(AC$3,#REF!,0)),0)</f>
        <v>0</v>
      </c>
      <c r="AD1102" s="94">
        <f t="array" ref="AD1102">IFERROR(INDEX(#REF!,MATCH($A1027&amp;$D1102,#REF!,0),MATCH(AD$3,#REF!,0)),0)</f>
        <v>0</v>
      </c>
      <c r="AE1102" s="94">
        <f t="array" ref="AE1102">IFERROR(INDEX(#REF!,MATCH($A1027&amp;$D1102,#REF!,0),MATCH(AE$3,#REF!,0)),0)</f>
        <v>0</v>
      </c>
      <c r="AF1102" s="94">
        <f t="array" ref="AF1102">IFERROR(INDEX(#REF!,MATCH($A1027&amp;$D1102,#REF!,0),MATCH(AF$3,#REF!,0)),0)</f>
        <v>0</v>
      </c>
      <c r="AG1102" s="94" t="e">
        <f>((AG1029*$G1102*--(AND($BF1102=0,$BG1102=0))+$BF1102+AG1029*$BG1102)*--(AG$3&gt;=$BH1102))*(1+$BJ1102*--(AG$3&gt;=$BK1102))*--(IFERROR(MOD(MONTH(AG$3),$BI1102),0)=0)</f>
        <v>#REF!</v>
      </c>
      <c r="AH1102" s="94" t="e">
        <f>((AH1029*$G1102*--(AND($BF1102=0,$BG1102=0))+$BF1102+AH1029*$BG1102)*--(AH$3&gt;=$BH1102))*(1+$BJ1102*--(AH$3&gt;=$BK1102))*--(IFERROR(MOD(MONTH(AH$3),$BI1102),0)=0)</f>
        <v>#REF!</v>
      </c>
      <c r="AI1102" s="94" t="e">
        <f>((AI1029*$G1102*--(AND($BF1102=0,$BG1102=0))+$BF1102+AI1029*$BG1102)*--(AI$3&gt;=$BH1102))*(1+$BJ1102*--(AI$3&gt;=$BK1102))*--(IFERROR(MOD(MONTH(AI$3),$BI1102),0)=0)</f>
        <v>#REF!</v>
      </c>
      <c r="AJ1102" s="94" t="e">
        <f>((AJ1029*$G1102*--(AND($BF1102=0,$BG1102=0))+$BF1102+AJ1029*$BG1102)*--(AJ$3&gt;=$BH1102))*(1+$BJ1102*--(AJ$3&gt;=$BK1102))*--(IFERROR(MOD(MONTH(AJ$3),$BI1102),0)=0)</f>
        <v>#REF!</v>
      </c>
      <c r="AK1102" s="79"/>
      <c r="AL1102" s="80" t="e">
        <f t="shared" si="3705"/>
        <v>#REF!</v>
      </c>
      <c r="AM1102" s="85" t="e">
        <f>AL1102/AL1029</f>
        <v>#REF!</v>
      </c>
      <c r="AN1102" s="60" t="e">
        <f>D1027&amp;D1102</f>
        <v>#REF!</v>
      </c>
      <c r="AO1102" s="94" t="e">
        <f t="shared" ref="AO1102:AZ1102" si="3785">((AO1029*$G1102*--(AND($BF1102=0,$BG1102=0))+$BF1102+AO1029*$BG1102)*--(AO$3&gt;=$BH1102))*(1+$BJ1102*--(AO$3&gt;=$BK1102))*--(IFERROR(MOD(MONTH(AO$3),$BI1102),0)=0)</f>
        <v>#REF!</v>
      </c>
      <c r="AP1102" s="94" t="e">
        <f t="shared" si="3785"/>
        <v>#REF!</v>
      </c>
      <c r="AQ1102" s="94" t="e">
        <f t="shared" si="3785"/>
        <v>#REF!</v>
      </c>
      <c r="AR1102" s="94" t="e">
        <f t="shared" si="3785"/>
        <v>#REF!</v>
      </c>
      <c r="AS1102" s="94" t="e">
        <f t="shared" si="3785"/>
        <v>#REF!</v>
      </c>
      <c r="AT1102" s="94" t="e">
        <f t="shared" si="3785"/>
        <v>#REF!</v>
      </c>
      <c r="AU1102" s="94" t="e">
        <f t="shared" si="3785"/>
        <v>#REF!</v>
      </c>
      <c r="AV1102" s="94" t="e">
        <f t="shared" si="3785"/>
        <v>#REF!</v>
      </c>
      <c r="AW1102" s="94" t="e">
        <f t="shared" si="3785"/>
        <v>#REF!</v>
      </c>
      <c r="AX1102" s="94" t="e">
        <f t="shared" si="3785"/>
        <v>#REF!</v>
      </c>
      <c r="AY1102" s="94" t="e">
        <f t="shared" si="3785"/>
        <v>#REF!</v>
      </c>
      <c r="AZ1102" s="94" t="e">
        <f t="shared" si="3785"/>
        <v>#REF!</v>
      </c>
      <c r="BA1102" s="79"/>
      <c r="BB1102" s="80" t="e">
        <f t="shared" si="3707"/>
        <v>#REF!</v>
      </c>
      <c r="BC1102" s="85" t="e">
        <f>BB1102/BB1029</f>
        <v>#REF!</v>
      </c>
      <c r="BD1102" s="60"/>
      <c r="BE1102" s="94"/>
      <c r="BF1102" s="115" t="e">
        <f t="array" ref="BF1102">INDEX(#REF!,MATCH($D1027,#REF!,0),MATCH($D1102,#REF!,0))</f>
        <v>#REF!</v>
      </c>
      <c r="BG1102" s="115"/>
      <c r="BH1102" s="111" t="e">
        <f>EDATE(BH1029,1)</f>
        <v>#REF!</v>
      </c>
      <c r="BI1102" s="115"/>
      <c r="BJ1102" s="112">
        <v>-1</v>
      </c>
      <c r="BK1102" s="111" t="e">
        <f>EDATE(BH1102,1)</f>
        <v>#REF!</v>
      </c>
      <c r="BL1102" s="60"/>
      <c r="BM1102" s="94" t="e">
        <f t="shared" ref="BM1102:BX1102" si="3786">((BM1029*$G1102*--(AND($BF1102=0,$BG1102=0))+$BF1102+BM1029*$BG1102)*--(BM$3&gt;=$BH1102))*(1+$BJ1102*--(BM$3&gt;=$BK1102))*--(IFERROR(MOD(MONTH(BM$3),$BI1102),0)=0)</f>
        <v>#REF!</v>
      </c>
      <c r="BN1102" s="94" t="e">
        <f t="shared" si="3786"/>
        <v>#REF!</v>
      </c>
      <c r="BO1102" s="94" t="e">
        <f t="shared" si="3786"/>
        <v>#REF!</v>
      </c>
      <c r="BP1102" s="94" t="e">
        <f t="shared" si="3786"/>
        <v>#REF!</v>
      </c>
      <c r="BQ1102" s="94" t="e">
        <f t="shared" si="3786"/>
        <v>#REF!</v>
      </c>
      <c r="BR1102" s="94" t="e">
        <f t="shared" si="3786"/>
        <v>#REF!</v>
      </c>
      <c r="BS1102" s="94" t="e">
        <f t="shared" si="3786"/>
        <v>#REF!</v>
      </c>
      <c r="BT1102" s="94" t="e">
        <f t="shared" si="3786"/>
        <v>#REF!</v>
      </c>
      <c r="BU1102" s="94" t="e">
        <f t="shared" si="3786"/>
        <v>#REF!</v>
      </c>
      <c r="BV1102" s="94" t="e">
        <f t="shared" si="3786"/>
        <v>#REF!</v>
      </c>
      <c r="BW1102" s="94" t="e">
        <f t="shared" si="3786"/>
        <v>#REF!</v>
      </c>
      <c r="BX1102" s="94" t="e">
        <f t="shared" si="3786"/>
        <v>#REF!</v>
      </c>
      <c r="BY1102" s="79"/>
      <c r="BZ1102" s="80" t="e">
        <f t="shared" si="3711"/>
        <v>#REF!</v>
      </c>
      <c r="CA1102" s="85" t="e">
        <f>BZ1102/BZ1029</f>
        <v>#REF!</v>
      </c>
      <c r="CB1102" s="60"/>
      <c r="CC1102" s="94" t="e">
        <f t="shared" ref="CC1102:CN1102" si="3787">((CC1029*$G1102*--(AND($BF1102=0,$BG1102=0))+$BF1102+CC1029*$BG1102)*--(CC$3&gt;=$BH1102))*(1+$BJ1102*--(CC$3&gt;=$BK1102))*--(IFERROR(MOD(MONTH(CC$3),$BI1102),0)=0)</f>
        <v>#REF!</v>
      </c>
      <c r="CD1102" s="94" t="e">
        <f t="shared" si="3787"/>
        <v>#REF!</v>
      </c>
      <c r="CE1102" s="94" t="e">
        <f t="shared" si="3787"/>
        <v>#REF!</v>
      </c>
      <c r="CF1102" s="94" t="e">
        <f t="shared" si="3787"/>
        <v>#REF!</v>
      </c>
      <c r="CG1102" s="94" t="e">
        <f t="shared" si="3787"/>
        <v>#REF!</v>
      </c>
      <c r="CH1102" s="94" t="e">
        <f t="shared" si="3787"/>
        <v>#REF!</v>
      </c>
      <c r="CI1102" s="94" t="e">
        <f t="shared" si="3787"/>
        <v>#REF!</v>
      </c>
      <c r="CJ1102" s="94" t="e">
        <f t="shared" si="3787"/>
        <v>#REF!</v>
      </c>
      <c r="CK1102" s="94" t="e">
        <f t="shared" si="3787"/>
        <v>#REF!</v>
      </c>
      <c r="CL1102" s="94" t="e">
        <f t="shared" si="3787"/>
        <v>#REF!</v>
      </c>
      <c r="CM1102" s="94" t="e">
        <f t="shared" si="3787"/>
        <v>#REF!</v>
      </c>
      <c r="CN1102" s="94" t="e">
        <f t="shared" si="3787"/>
        <v>#REF!</v>
      </c>
      <c r="CO1102" s="79"/>
      <c r="CP1102" s="80" t="e">
        <f t="shared" si="3713"/>
        <v>#REF!</v>
      </c>
      <c r="CQ1102" s="85" t="e">
        <f>CP1102/CP1029</f>
        <v>#REF!</v>
      </c>
    </row>
    <row r="1103" spans="1:95" ht="10.5" customHeight="1" outlineLevel="1" x14ac:dyDescent="0.25">
      <c r="A1103" s="70" t="str">
        <f t="shared" si="3749"/>
        <v>DespesaEquipamentos e Software</v>
      </c>
      <c r="B1103" s="114" t="s">
        <v>53</v>
      </c>
      <c r="C1103" s="78" t="s">
        <v>299</v>
      </c>
      <c r="D1103" s="79" t="s">
        <v>172</v>
      </c>
      <c r="E1103" s="79" t="e">
        <f>D1027</f>
        <v>#REF!</v>
      </c>
      <c r="F1103" s="79"/>
      <c r="G1103" s="85">
        <v>0</v>
      </c>
      <c r="H1103" s="79"/>
      <c r="I1103" s="94">
        <v>0</v>
      </c>
      <c r="J1103" s="94">
        <v>0</v>
      </c>
      <c r="K1103" s="94">
        <v>0</v>
      </c>
      <c r="L1103" s="94">
        <v>0</v>
      </c>
      <c r="M1103" s="94">
        <v>0</v>
      </c>
      <c r="N1103" s="94">
        <v>0</v>
      </c>
      <c r="O1103" s="94">
        <v>0</v>
      </c>
      <c r="P1103" s="94">
        <v>0</v>
      </c>
      <c r="Q1103" s="94">
        <v>0</v>
      </c>
      <c r="R1103" s="94">
        <v>0</v>
      </c>
      <c r="S1103" s="94">
        <v>0</v>
      </c>
      <c r="T1103" s="94">
        <v>0</v>
      </c>
      <c r="U1103" s="79"/>
      <c r="V1103" s="80">
        <f t="shared" si="3704"/>
        <v>0</v>
      </c>
      <c r="W1103" s="85" t="e">
        <f>V1103/V1029</f>
        <v>#REF!</v>
      </c>
      <c r="X1103" s="60"/>
      <c r="Y1103" s="94">
        <f t="array" ref="Y1103">IFERROR(INDEX(#REF!,MATCH($A1027&amp;$D1103,#REF!,0),MATCH(Y$3,#REF!,0)),0)</f>
        <v>0</v>
      </c>
      <c r="Z1103" s="94">
        <f t="array" ref="Z1103">IFERROR(INDEX(#REF!,MATCH($A1027&amp;$D1103,#REF!,0),MATCH(Z$3,#REF!,0)),0)</f>
        <v>0</v>
      </c>
      <c r="AA1103" s="94">
        <f t="array" ref="AA1103">IFERROR(INDEX(#REF!,MATCH($A1027&amp;$D1103,#REF!,0),MATCH(AA$3,#REF!,0)),0)</f>
        <v>0</v>
      </c>
      <c r="AB1103" s="94">
        <f t="array" ref="AB1103">IFERROR(INDEX(#REF!,MATCH($A1027&amp;$D1103,#REF!,0),MATCH(AB$3,#REF!,0)),0)</f>
        <v>0</v>
      </c>
      <c r="AC1103" s="94">
        <f t="array" ref="AC1103">IFERROR(INDEX(#REF!,MATCH($A1027&amp;$D1103,#REF!,0),MATCH(AC$3,#REF!,0)),0)</f>
        <v>0</v>
      </c>
      <c r="AD1103" s="94">
        <f t="array" ref="AD1103">IFERROR(INDEX(#REF!,MATCH($A1027&amp;$D1103,#REF!,0),MATCH(AD$3,#REF!,0)),0)</f>
        <v>0</v>
      </c>
      <c r="AE1103" s="94">
        <f t="array" ref="AE1103">IFERROR(INDEX(#REF!,MATCH($A1027&amp;$D1103,#REF!,0),MATCH(AE$3,#REF!,0)),0)</f>
        <v>0</v>
      </c>
      <c r="AF1103" s="94">
        <f t="array" ref="AF1103">IFERROR(INDEX(#REF!,MATCH($A1027&amp;$D1103,#REF!,0),MATCH(AF$3,#REF!,0)),0)</f>
        <v>0</v>
      </c>
      <c r="AG1103" s="94" t="e">
        <f>((AG1029*$G1103*--(AND($BF1103=0,$BG1103=0))+$BF1103+AG1029*$BG1103)*--(AG$3&gt;=$BH1103))*(1+$BJ1103*--(AG$3&gt;=$BK1103))*--(IFERROR(MOD(MONTH(AG$3),$BI1103),0)=0)</f>
        <v>#REF!</v>
      </c>
      <c r="AH1103" s="94" t="e">
        <f>((AH1029*$G1103*--(AND($BF1103=0,$BG1103=0))+$BF1103+AH1029*$BG1103)*--(AH$3&gt;=$BH1103))*(1+$BJ1103*--(AH$3&gt;=$BK1103))*--(IFERROR(MOD(MONTH(AH$3),$BI1103),0)=0)</f>
        <v>#REF!</v>
      </c>
      <c r="AI1103" s="94" t="e">
        <f>((AI1029*$G1103*--(AND($BF1103=0,$BG1103=0))+$BF1103+AI1029*$BG1103)*--(AI$3&gt;=$BH1103))*(1+$BJ1103*--(AI$3&gt;=$BK1103))*--(IFERROR(MOD(MONTH(AI$3),$BI1103),0)=0)</f>
        <v>#REF!</v>
      </c>
      <c r="AJ1103" s="94" t="e">
        <f>((AJ1029*$G1103*--(AND($BF1103=0,$BG1103=0))+$BF1103+AJ1029*$BG1103)*--(AJ$3&gt;=$BH1103))*(1+$BJ1103*--(AJ$3&gt;=$BK1103))*--(IFERROR(MOD(MONTH(AJ$3),$BI1103),0)=0)</f>
        <v>#REF!</v>
      </c>
      <c r="AK1103" s="79"/>
      <c r="AL1103" s="80" t="e">
        <f t="shared" si="3705"/>
        <v>#REF!</v>
      </c>
      <c r="AM1103" s="85" t="e">
        <f>AL1103/AL1029</f>
        <v>#REF!</v>
      </c>
      <c r="AN1103" s="60" t="e">
        <f>D1027&amp;D1103</f>
        <v>#REF!</v>
      </c>
      <c r="AO1103" s="94" t="e">
        <f t="shared" ref="AO1103:AZ1103" si="3788">((AO1029*$G1103*--(AND($BF1103=0,$BG1103=0))+$BF1103+AO1029*$BG1103)*--(AO$3&gt;=$BH1103))*(1+$BJ1103*--(AO$3&gt;=$BK1103))*--(IFERROR(MOD(MONTH(AO$3),$BI1103),0)=0)</f>
        <v>#REF!</v>
      </c>
      <c r="AP1103" s="94" t="e">
        <f t="shared" si="3788"/>
        <v>#REF!</v>
      </c>
      <c r="AQ1103" s="94" t="e">
        <f t="shared" si="3788"/>
        <v>#REF!</v>
      </c>
      <c r="AR1103" s="94" t="e">
        <f t="shared" si="3788"/>
        <v>#REF!</v>
      </c>
      <c r="AS1103" s="94" t="e">
        <f t="shared" si="3788"/>
        <v>#REF!</v>
      </c>
      <c r="AT1103" s="94" t="e">
        <f t="shared" si="3788"/>
        <v>#REF!</v>
      </c>
      <c r="AU1103" s="94" t="e">
        <f t="shared" si="3788"/>
        <v>#REF!</v>
      </c>
      <c r="AV1103" s="94" t="e">
        <f t="shared" si="3788"/>
        <v>#REF!</v>
      </c>
      <c r="AW1103" s="94" t="e">
        <f t="shared" si="3788"/>
        <v>#REF!</v>
      </c>
      <c r="AX1103" s="94" t="e">
        <f t="shared" si="3788"/>
        <v>#REF!</v>
      </c>
      <c r="AY1103" s="94" t="e">
        <f t="shared" si="3788"/>
        <v>#REF!</v>
      </c>
      <c r="AZ1103" s="94" t="e">
        <f t="shared" si="3788"/>
        <v>#REF!</v>
      </c>
      <c r="BA1103" s="79"/>
      <c r="BB1103" s="80" t="e">
        <f t="shared" si="3707"/>
        <v>#REF!</v>
      </c>
      <c r="BC1103" s="85" t="e">
        <f>BB1103/BB1029</f>
        <v>#REF!</v>
      </c>
      <c r="BD1103" s="60"/>
      <c r="BE1103" s="94">
        <f t="array" ref="BE1103">INDEX($BE$4:$BK$115,MATCH($D1103,$D$4:$D$115,0),MATCH(BE$475,$BE$4:$BK$4,0))</f>
        <v>0</v>
      </c>
      <c r="BF1103" s="115" t="e">
        <f t="array" ref="BF1103">INDEX(#REF!,MATCH($D1027,#REF!,0),MATCH($D1103,#REF!,0))</f>
        <v>#REF!</v>
      </c>
      <c r="BG1103" s="112"/>
      <c r="BH1103" s="111" t="e">
        <f>EDATE(BH1087,1)</f>
        <v>#REF!</v>
      </c>
      <c r="BI1103" s="111">
        <f t="array" ref="BI1103">INDEX($BE$4:$BK$115,MATCH($D1103,$D$4:$D$115,0),MATCH(BI$475,$BE$4:$BK$4,0))</f>
        <v>0</v>
      </c>
      <c r="BJ1103" s="112">
        <v>-1</v>
      </c>
      <c r="BK1103" s="111" t="e">
        <f>EDATE(BH1103,1)</f>
        <v>#REF!</v>
      </c>
      <c r="BL1103" s="60"/>
      <c r="BM1103" s="94" t="e">
        <f t="shared" ref="BM1103:BX1103" si="3789">((BM1029*$G1103*--(AND($BF1103=0,$BG1103=0))+$BF1103+BM1029*$BG1103)*--(BM$3&gt;=$BH1103))*(1+$BJ1103*--(BM$3&gt;=$BK1103))*--(IFERROR(MOD(MONTH(BM$3),$BI1103),0)=0)</f>
        <v>#REF!</v>
      </c>
      <c r="BN1103" s="94" t="e">
        <f t="shared" si="3789"/>
        <v>#REF!</v>
      </c>
      <c r="BO1103" s="94" t="e">
        <f t="shared" si="3789"/>
        <v>#REF!</v>
      </c>
      <c r="BP1103" s="94" t="e">
        <f t="shared" si="3789"/>
        <v>#REF!</v>
      </c>
      <c r="BQ1103" s="94" t="e">
        <f t="shared" si="3789"/>
        <v>#REF!</v>
      </c>
      <c r="BR1103" s="94" t="e">
        <f t="shared" si="3789"/>
        <v>#REF!</v>
      </c>
      <c r="BS1103" s="94" t="e">
        <f t="shared" si="3789"/>
        <v>#REF!</v>
      </c>
      <c r="BT1103" s="94" t="e">
        <f t="shared" si="3789"/>
        <v>#REF!</v>
      </c>
      <c r="BU1103" s="94" t="e">
        <f t="shared" si="3789"/>
        <v>#REF!</v>
      </c>
      <c r="BV1103" s="94" t="e">
        <f t="shared" si="3789"/>
        <v>#REF!</v>
      </c>
      <c r="BW1103" s="94" t="e">
        <f t="shared" si="3789"/>
        <v>#REF!</v>
      </c>
      <c r="BX1103" s="94" t="e">
        <f t="shared" si="3789"/>
        <v>#REF!</v>
      </c>
      <c r="BY1103" s="79"/>
      <c r="BZ1103" s="80" t="e">
        <f t="shared" si="3711"/>
        <v>#REF!</v>
      </c>
      <c r="CA1103" s="85" t="e">
        <f>BZ1103/BZ1029</f>
        <v>#REF!</v>
      </c>
      <c r="CB1103" s="60"/>
      <c r="CC1103" s="94" t="e">
        <f t="shared" ref="CC1103:CN1103" si="3790">((CC1029*$G1103*--(AND($BF1103=0,$BG1103=0))+$BF1103+CC1029*$BG1103)*--(CC$3&gt;=$BH1103))*(1+$BJ1103*--(CC$3&gt;=$BK1103))*--(IFERROR(MOD(MONTH(CC$3),$BI1103),0)=0)</f>
        <v>#REF!</v>
      </c>
      <c r="CD1103" s="94" t="e">
        <f t="shared" si="3790"/>
        <v>#REF!</v>
      </c>
      <c r="CE1103" s="94" t="e">
        <f t="shared" si="3790"/>
        <v>#REF!</v>
      </c>
      <c r="CF1103" s="94" t="e">
        <f t="shared" si="3790"/>
        <v>#REF!</v>
      </c>
      <c r="CG1103" s="94" t="e">
        <f t="shared" si="3790"/>
        <v>#REF!</v>
      </c>
      <c r="CH1103" s="94" t="e">
        <f t="shared" si="3790"/>
        <v>#REF!</v>
      </c>
      <c r="CI1103" s="94" t="e">
        <f t="shared" si="3790"/>
        <v>#REF!</v>
      </c>
      <c r="CJ1103" s="94" t="e">
        <f t="shared" si="3790"/>
        <v>#REF!</v>
      </c>
      <c r="CK1103" s="94" t="e">
        <f t="shared" si="3790"/>
        <v>#REF!</v>
      </c>
      <c r="CL1103" s="94" t="e">
        <f t="shared" si="3790"/>
        <v>#REF!</v>
      </c>
      <c r="CM1103" s="94" t="e">
        <f t="shared" si="3790"/>
        <v>#REF!</v>
      </c>
      <c r="CN1103" s="94" t="e">
        <f t="shared" si="3790"/>
        <v>#REF!</v>
      </c>
      <c r="CO1103" s="79"/>
      <c r="CP1103" s="80" t="e">
        <f t="shared" si="3713"/>
        <v>#REF!</v>
      </c>
      <c r="CQ1103" s="85" t="e">
        <f>CP1103/CP1029</f>
        <v>#REF!</v>
      </c>
    </row>
    <row r="1104" spans="1:95" ht="10.5" customHeight="1" x14ac:dyDescent="0.25">
      <c r="A1104" s="70" t="str">
        <f t="shared" si="3749"/>
        <v>Lucro líquido</v>
      </c>
      <c r="B1104" s="70"/>
      <c r="C1104" s="70"/>
      <c r="D1104" s="3" t="s">
        <v>176</v>
      </c>
      <c r="E1104" s="3" t="e">
        <f>D1027</f>
        <v>#REF!</v>
      </c>
      <c r="F1104" s="60"/>
      <c r="G1104" s="6"/>
      <c r="H1104" s="60"/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60"/>
      <c r="V1104" s="4">
        <f t="shared" si="3704"/>
        <v>0</v>
      </c>
      <c r="W1104" s="6" t="e">
        <f>V1104/V1029</f>
        <v>#REF!</v>
      </c>
      <c r="X1104" s="60"/>
      <c r="Y1104" s="4" t="e">
        <f t="shared" ref="Y1104:AJ1104" si="3791">Y1090+Y1091+Y1097+SUM(Y1098:Y1100)</f>
        <v>#REF!</v>
      </c>
      <c r="Z1104" s="4" t="e">
        <f t="shared" si="3791"/>
        <v>#REF!</v>
      </c>
      <c r="AA1104" s="4" t="e">
        <f t="shared" si="3791"/>
        <v>#REF!</v>
      </c>
      <c r="AB1104" s="4" t="e">
        <f t="shared" si="3791"/>
        <v>#REF!</v>
      </c>
      <c r="AC1104" s="4" t="e">
        <f t="shared" si="3791"/>
        <v>#REF!</v>
      </c>
      <c r="AD1104" s="4" t="e">
        <f t="shared" si="3791"/>
        <v>#REF!</v>
      </c>
      <c r="AE1104" s="4" t="e">
        <f t="shared" si="3791"/>
        <v>#REF!</v>
      </c>
      <c r="AF1104" s="4" t="e">
        <f t="shared" si="3791"/>
        <v>#REF!</v>
      </c>
      <c r="AG1104" s="4" t="e">
        <f t="shared" si="3791"/>
        <v>#REF!</v>
      </c>
      <c r="AH1104" s="4" t="e">
        <f t="shared" si="3791"/>
        <v>#REF!</v>
      </c>
      <c r="AI1104" s="4" t="e">
        <f t="shared" si="3791"/>
        <v>#REF!</v>
      </c>
      <c r="AJ1104" s="4" t="e">
        <f t="shared" si="3791"/>
        <v>#REF!</v>
      </c>
      <c r="AK1104" s="60"/>
      <c r="AL1104" s="4" t="e">
        <f t="shared" si="3705"/>
        <v>#REF!</v>
      </c>
      <c r="AM1104" s="6" t="e">
        <f>AL1104/AL1029</f>
        <v>#REF!</v>
      </c>
      <c r="AN1104" s="60" t="e">
        <f>D1027&amp;D1104</f>
        <v>#REF!</v>
      </c>
      <c r="AO1104" s="4" t="e">
        <f t="shared" ref="AO1104:AZ1104" si="3792">AO1090+AO1091+AO1097+SUM(AO1098:AO1100)</f>
        <v>#REF!</v>
      </c>
      <c r="AP1104" s="4" t="e">
        <f t="shared" si="3792"/>
        <v>#REF!</v>
      </c>
      <c r="AQ1104" s="4" t="e">
        <f t="shared" si="3792"/>
        <v>#REF!</v>
      </c>
      <c r="AR1104" s="4" t="e">
        <f t="shared" si="3792"/>
        <v>#REF!</v>
      </c>
      <c r="AS1104" s="4" t="e">
        <f t="shared" si="3792"/>
        <v>#REF!</v>
      </c>
      <c r="AT1104" s="4" t="e">
        <f t="shared" si="3792"/>
        <v>#REF!</v>
      </c>
      <c r="AU1104" s="4" t="e">
        <f t="shared" si="3792"/>
        <v>#REF!</v>
      </c>
      <c r="AV1104" s="4" t="e">
        <f t="shared" si="3792"/>
        <v>#REF!</v>
      </c>
      <c r="AW1104" s="4" t="e">
        <f t="shared" si="3792"/>
        <v>#REF!</v>
      </c>
      <c r="AX1104" s="4" t="e">
        <f t="shared" si="3792"/>
        <v>#REF!</v>
      </c>
      <c r="AY1104" s="4" t="e">
        <f t="shared" si="3792"/>
        <v>#REF!</v>
      </c>
      <c r="AZ1104" s="4" t="e">
        <f t="shared" si="3792"/>
        <v>#REF!</v>
      </c>
      <c r="BA1104" s="60"/>
      <c r="BB1104" s="4" t="e">
        <f t="shared" si="3707"/>
        <v>#REF!</v>
      </c>
      <c r="BC1104" s="6" t="e">
        <f>BB1104/BB1029</f>
        <v>#REF!</v>
      </c>
      <c r="BD1104" s="60"/>
      <c r="BE1104" s="4"/>
      <c r="BF1104" s="102"/>
      <c r="BG1104" s="102"/>
      <c r="BH1104" s="103"/>
      <c r="BI1104" s="103"/>
      <c r="BJ1104" s="103"/>
      <c r="BK1104" s="103"/>
      <c r="BL1104" s="60"/>
      <c r="BM1104" s="4" t="e">
        <f t="shared" ref="BM1104:BX1104" si="3793">BM1090+BM1091+BM1097+SUM(BM1098:BM1100)</f>
        <v>#REF!</v>
      </c>
      <c r="BN1104" s="4" t="e">
        <f t="shared" si="3793"/>
        <v>#REF!</v>
      </c>
      <c r="BO1104" s="4" t="e">
        <f t="shared" si="3793"/>
        <v>#REF!</v>
      </c>
      <c r="BP1104" s="4" t="e">
        <f t="shared" si="3793"/>
        <v>#REF!</v>
      </c>
      <c r="BQ1104" s="4" t="e">
        <f t="shared" si="3793"/>
        <v>#REF!</v>
      </c>
      <c r="BR1104" s="4" t="e">
        <f t="shared" si="3793"/>
        <v>#REF!</v>
      </c>
      <c r="BS1104" s="4" t="e">
        <f t="shared" si="3793"/>
        <v>#REF!</v>
      </c>
      <c r="BT1104" s="4" t="e">
        <f t="shared" si="3793"/>
        <v>#REF!</v>
      </c>
      <c r="BU1104" s="4" t="e">
        <f t="shared" si="3793"/>
        <v>#REF!</v>
      </c>
      <c r="BV1104" s="4" t="e">
        <f t="shared" si="3793"/>
        <v>#REF!</v>
      </c>
      <c r="BW1104" s="4" t="e">
        <f t="shared" si="3793"/>
        <v>#REF!</v>
      </c>
      <c r="BX1104" s="4" t="e">
        <f t="shared" si="3793"/>
        <v>#REF!</v>
      </c>
      <c r="BY1104" s="60"/>
      <c r="BZ1104" s="4" t="e">
        <f t="shared" si="3711"/>
        <v>#REF!</v>
      </c>
      <c r="CA1104" s="6" t="e">
        <f>BZ1104/BZ1029</f>
        <v>#REF!</v>
      </c>
      <c r="CB1104" s="60"/>
      <c r="CC1104" s="4" t="e">
        <f t="shared" ref="CC1104:CN1104" si="3794">CC1090+CC1091+CC1097+SUM(CC1098:CC1100)</f>
        <v>#REF!</v>
      </c>
      <c r="CD1104" s="4" t="e">
        <f t="shared" si="3794"/>
        <v>#REF!</v>
      </c>
      <c r="CE1104" s="4" t="e">
        <f t="shared" si="3794"/>
        <v>#REF!</v>
      </c>
      <c r="CF1104" s="4" t="e">
        <f t="shared" si="3794"/>
        <v>#REF!</v>
      </c>
      <c r="CG1104" s="4" t="e">
        <f t="shared" si="3794"/>
        <v>#REF!</v>
      </c>
      <c r="CH1104" s="4" t="e">
        <f t="shared" si="3794"/>
        <v>#REF!</v>
      </c>
      <c r="CI1104" s="4" t="e">
        <f t="shared" si="3794"/>
        <v>#REF!</v>
      </c>
      <c r="CJ1104" s="4" t="e">
        <f t="shared" si="3794"/>
        <v>#REF!</v>
      </c>
      <c r="CK1104" s="4" t="e">
        <f t="shared" si="3794"/>
        <v>#REF!</v>
      </c>
      <c r="CL1104" s="4" t="e">
        <f t="shared" si="3794"/>
        <v>#REF!</v>
      </c>
      <c r="CM1104" s="4" t="e">
        <f t="shared" si="3794"/>
        <v>#REF!</v>
      </c>
      <c r="CN1104" s="4" t="e">
        <f t="shared" si="3794"/>
        <v>#REF!</v>
      </c>
      <c r="CO1104" s="60"/>
      <c r="CP1104" s="4" t="e">
        <f t="shared" si="3713"/>
        <v>#REF!</v>
      </c>
      <c r="CQ1104" s="6" t="e">
        <f>CP1104/CP1029</f>
        <v>#REF!</v>
      </c>
    </row>
    <row r="1105" spans="1:95" ht="10.5" customHeight="1" x14ac:dyDescent="0.25">
      <c r="A1105" s="70"/>
      <c r="B1105" s="70"/>
      <c r="C1105" s="70"/>
      <c r="D1105" s="60"/>
      <c r="E1105" s="60"/>
      <c r="F1105" s="60"/>
      <c r="G1105" s="61"/>
      <c r="H1105" s="60"/>
      <c r="I1105" s="60"/>
      <c r="J1105" s="60"/>
      <c r="K1105" s="60"/>
      <c r="L1105" s="60"/>
      <c r="M1105" s="60"/>
      <c r="N1105" s="60"/>
      <c r="O1105" s="60"/>
      <c r="P1105" s="60"/>
      <c r="Q1105" s="60"/>
      <c r="R1105" s="60"/>
      <c r="S1105" s="60"/>
      <c r="T1105" s="60"/>
      <c r="U1105" s="60"/>
      <c r="V1105" s="61"/>
      <c r="W1105" s="61"/>
      <c r="X1105" s="60"/>
      <c r="Y1105" s="60"/>
      <c r="Z1105" s="60"/>
      <c r="AA1105" s="60"/>
      <c r="AB1105" s="60"/>
      <c r="AC1105" s="60"/>
      <c r="AD1105" s="60"/>
      <c r="AE1105" s="60"/>
      <c r="AF1105" s="60"/>
      <c r="AG1105" s="60"/>
      <c r="AH1105" s="60"/>
      <c r="AI1105" s="60"/>
      <c r="AJ1105" s="60"/>
      <c r="AK1105" s="60"/>
      <c r="AL1105" s="61"/>
      <c r="AM1105" s="61"/>
      <c r="AN1105" s="60"/>
      <c r="AO1105" s="60"/>
      <c r="AP1105" s="60"/>
      <c r="AQ1105" s="60"/>
      <c r="AR1105" s="60"/>
      <c r="AS1105" s="60"/>
      <c r="AT1105" s="60"/>
      <c r="AU1105" s="60"/>
      <c r="AV1105" s="60"/>
      <c r="AW1105" s="60"/>
      <c r="AX1105" s="60"/>
      <c r="AY1105" s="60"/>
      <c r="AZ1105" s="60"/>
      <c r="BA1105" s="60"/>
      <c r="BB1105" s="61"/>
      <c r="BC1105" s="61"/>
      <c r="BD1105" s="60"/>
      <c r="BE1105" s="60"/>
      <c r="BF1105" s="69"/>
      <c r="BG1105" s="69"/>
      <c r="BH1105" s="121"/>
      <c r="BI1105" s="121"/>
      <c r="BJ1105" s="121"/>
      <c r="BK1105" s="121"/>
      <c r="BL1105" s="60"/>
      <c r="BM1105" s="60"/>
      <c r="BN1105" s="60"/>
      <c r="BO1105" s="60"/>
      <c r="BP1105" s="60"/>
      <c r="BQ1105" s="60"/>
      <c r="BR1105" s="60"/>
      <c r="BS1105" s="60"/>
      <c r="BT1105" s="60"/>
      <c r="BU1105" s="60"/>
      <c r="BV1105" s="60"/>
      <c r="BW1105" s="60"/>
      <c r="BX1105" s="60"/>
      <c r="BY1105" s="60"/>
      <c r="BZ1105" s="61"/>
      <c r="CA1105" s="61"/>
      <c r="CB1105" s="60"/>
      <c r="CC1105" s="60"/>
      <c r="CD1105" s="60"/>
      <c r="CE1105" s="60"/>
      <c r="CF1105" s="60"/>
      <c r="CG1105" s="60"/>
      <c r="CH1105" s="60"/>
      <c r="CI1105" s="60"/>
      <c r="CJ1105" s="60"/>
      <c r="CK1105" s="60"/>
      <c r="CL1105" s="60"/>
      <c r="CM1105" s="60"/>
      <c r="CN1105" s="60"/>
      <c r="CO1105" s="60"/>
      <c r="CP1105" s="61"/>
      <c r="CQ1105" s="61"/>
    </row>
    <row r="1106" spans="1:95" ht="10.5" customHeight="1" x14ac:dyDescent="0.25">
      <c r="BF1106" s="69"/>
      <c r="BG1106" s="69"/>
      <c r="BH1106" s="69"/>
      <c r="BI1106" s="69"/>
      <c r="BJ1106" s="69"/>
      <c r="BK1106" s="69"/>
    </row>
    <row r="1107" spans="1:95" ht="10.5" customHeight="1" x14ac:dyDescent="0.25">
      <c r="BF1107" s="69"/>
      <c r="BG1107" s="69"/>
      <c r="BH1107" s="69"/>
      <c r="BI1107" s="69"/>
      <c r="BJ1107" s="69"/>
      <c r="BK1107" s="69"/>
    </row>
    <row r="1108" spans="1:95" ht="10.5" customHeight="1" x14ac:dyDescent="0.25">
      <c r="BF1108" s="69"/>
      <c r="BG1108" s="69"/>
      <c r="BH1108" s="69"/>
      <c r="BI1108" s="69"/>
      <c r="BJ1108" s="69"/>
      <c r="BK1108" s="69"/>
    </row>
    <row r="1109" spans="1:95" ht="10.5" customHeight="1" x14ac:dyDescent="0.25">
      <c r="BF1109" s="69"/>
      <c r="BG1109" s="69"/>
      <c r="BH1109" s="69"/>
      <c r="BI1109" s="69"/>
      <c r="BJ1109" s="69"/>
      <c r="BK1109" s="69"/>
    </row>
    <row r="1110" spans="1:95" ht="10.5" customHeight="1" x14ac:dyDescent="0.25">
      <c r="BF1110" s="69"/>
      <c r="BG1110" s="69"/>
      <c r="BH1110" s="69"/>
      <c r="BI1110" s="69"/>
      <c r="BJ1110" s="69"/>
      <c r="BK1110" s="69"/>
    </row>
    <row r="1111" spans="1:95" ht="10.5" customHeight="1" x14ac:dyDescent="0.25">
      <c r="BF1111" s="69"/>
      <c r="BG1111" s="69"/>
      <c r="BH1111" s="69"/>
      <c r="BI1111" s="69"/>
      <c r="BJ1111" s="69"/>
      <c r="BK1111" s="69"/>
    </row>
    <row r="1112" spans="1:95" ht="10.5" customHeight="1" x14ac:dyDescent="0.25">
      <c r="BF1112" s="69"/>
      <c r="BG1112" s="69"/>
      <c r="BH1112" s="69"/>
      <c r="BI1112" s="69"/>
      <c r="BJ1112" s="69"/>
      <c r="BK1112" s="69"/>
    </row>
    <row r="1113" spans="1:95" ht="10.5" customHeight="1" x14ac:dyDescent="0.25">
      <c r="BF1113" s="69"/>
      <c r="BG1113" s="69"/>
      <c r="BH1113" s="69"/>
      <c r="BI1113" s="69"/>
      <c r="BJ1113" s="69"/>
      <c r="BK1113" s="69"/>
    </row>
    <row r="1114" spans="1:95" ht="10.5" customHeight="1" x14ac:dyDescent="0.25">
      <c r="BF1114" s="69"/>
      <c r="BG1114" s="69"/>
      <c r="BH1114" s="69"/>
      <c r="BI1114" s="69"/>
      <c r="BJ1114" s="69"/>
      <c r="BK1114" s="69"/>
    </row>
  </sheetData>
  <autoFilter ref="A4:CQ1104" xr:uid="{00000000-0009-0000-0000-000002000000}"/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O92"/>
  <sheetViews>
    <sheetView tabSelected="1" zoomScaleNormal="100" workbookViewId="0">
      <selection activeCell="Q13" sqref="Q13"/>
    </sheetView>
  </sheetViews>
  <sheetFormatPr defaultRowHeight="10.5" outlineLevelRow="1" outlineLevelCol="1" x14ac:dyDescent="0.25"/>
  <cols>
    <col min="1" max="1" width="29" bestFit="1" customWidth="1"/>
    <col min="2" max="2" width="10.375" style="158" bestFit="1" customWidth="1"/>
    <col min="3" max="6" width="13" hidden="1" customWidth="1" outlineLevel="1"/>
    <col min="7" max="7" width="13" customWidth="1" collapsed="1"/>
    <col min="8" max="11" width="13" hidden="1" customWidth="1" outlineLevel="1"/>
    <col min="12" max="12" width="13" customWidth="1" collapsed="1"/>
    <col min="14" max="14" width="13" customWidth="1"/>
  </cols>
  <sheetData>
    <row r="1" spans="1:15" x14ac:dyDescent="0.25">
      <c r="A1" s="145" t="s">
        <v>366</v>
      </c>
    </row>
    <row r="2" spans="1:15" x14ac:dyDescent="0.25">
      <c r="E2">
        <v>200</v>
      </c>
      <c r="F2">
        <v>220</v>
      </c>
    </row>
    <row r="3" spans="1:15" x14ac:dyDescent="0.25">
      <c r="A3" s="155" t="s">
        <v>328</v>
      </c>
      <c r="B3" s="162"/>
      <c r="C3" s="155" t="s">
        <v>329</v>
      </c>
      <c r="D3" s="155" t="s">
        <v>330</v>
      </c>
      <c r="E3" s="155" t="s">
        <v>331</v>
      </c>
      <c r="F3" s="155" t="s">
        <v>332</v>
      </c>
      <c r="G3" s="155" t="s">
        <v>333</v>
      </c>
      <c r="H3" s="155" t="s">
        <v>334</v>
      </c>
      <c r="I3" s="155" t="s">
        <v>335</v>
      </c>
      <c r="J3" s="155" t="s">
        <v>336</v>
      </c>
      <c r="K3" s="155" t="s">
        <v>337</v>
      </c>
      <c r="L3" s="155" t="s">
        <v>338</v>
      </c>
    </row>
    <row r="4" spans="1:15" x14ac:dyDescent="0.25">
      <c r="A4" t="s">
        <v>52</v>
      </c>
      <c r="C4" s="149">
        <v>3927482.6392172072</v>
      </c>
      <c r="D4" s="149">
        <v>2427339.4461506871</v>
      </c>
      <c r="E4" s="149">
        <v>4485723.4977253927</v>
      </c>
      <c r="F4" s="149">
        <v>7356393.1025432423</v>
      </c>
      <c r="G4" s="149">
        <v>18196938.685636532</v>
      </c>
      <c r="H4" s="149">
        <v>3357422.714841513</v>
      </c>
      <c r="I4" s="149">
        <v>2689639.887166779</v>
      </c>
      <c r="J4" s="149">
        <v>4506153.8066586982</v>
      </c>
      <c r="K4" s="149">
        <v>7130372.1136028208</v>
      </c>
      <c r="L4" s="149">
        <v>17683588.522269811</v>
      </c>
      <c r="O4" s="167"/>
    </row>
    <row r="5" spans="1:15" x14ac:dyDescent="0.25">
      <c r="A5" s="154" t="s">
        <v>1</v>
      </c>
      <c r="B5" s="161"/>
      <c r="C5" s="156">
        <v>3682705.9092172072</v>
      </c>
      <c r="D5" s="156">
        <v>2146642.2920588939</v>
      </c>
      <c r="E5" s="156">
        <v>3966560.1160653089</v>
      </c>
      <c r="F5" s="156">
        <v>6436022.5272179144</v>
      </c>
      <c r="G5" s="156">
        <v>16231930.844559319</v>
      </c>
      <c r="H5" s="156">
        <v>2889559.0944423741</v>
      </c>
      <c r="I5" s="156">
        <v>2339530.0308055212</v>
      </c>
      <c r="J5" s="156">
        <v>3958106.4138694829</v>
      </c>
      <c r="K5" s="156">
        <v>6175812.0886947969</v>
      </c>
      <c r="L5" s="156">
        <v>15363007.627812181</v>
      </c>
    </row>
    <row r="6" spans="1:15" x14ac:dyDescent="0.25">
      <c r="A6" t="s">
        <v>58</v>
      </c>
      <c r="C6" s="149">
        <v>-1442793.4173978481</v>
      </c>
      <c r="D6" s="149">
        <v>-552800.5270927106</v>
      </c>
      <c r="E6" s="149">
        <v>-1001354.847041216</v>
      </c>
      <c r="F6" s="149">
        <v>-1849355.257838635</v>
      </c>
      <c r="G6" s="149">
        <v>-4846304.049370409</v>
      </c>
      <c r="H6" s="149">
        <v>-733169.03976235935</v>
      </c>
      <c r="I6" s="149">
        <v>-583285.16514115024</v>
      </c>
      <c r="J6" s="149">
        <v>-967173.59264596412</v>
      </c>
      <c r="K6" s="149">
        <v>-1529775.6812023059</v>
      </c>
      <c r="L6" s="149">
        <v>-3813403.47875178</v>
      </c>
    </row>
    <row r="7" spans="1:15" x14ac:dyDescent="0.25">
      <c r="A7" s="154" t="s">
        <v>63</v>
      </c>
      <c r="B7" s="161"/>
      <c r="C7" s="156">
        <f t="shared" ref="C7:L7" si="0">SUM(C5:C6)</f>
        <v>2239912.4918193594</v>
      </c>
      <c r="D7" s="156">
        <f t="shared" si="0"/>
        <v>1593841.7649661833</v>
      </c>
      <c r="E7" s="156">
        <f t="shared" si="0"/>
        <v>2965205.2690240927</v>
      </c>
      <c r="F7" s="156">
        <f t="shared" si="0"/>
        <v>4586667.2693792796</v>
      </c>
      <c r="G7" s="156">
        <f t="shared" si="0"/>
        <v>11385626.795188911</v>
      </c>
      <c r="H7" s="156">
        <f t="shared" si="0"/>
        <v>2156390.054680015</v>
      </c>
      <c r="I7" s="156">
        <f t="shared" si="0"/>
        <v>1756244.8656643708</v>
      </c>
      <c r="J7" s="156">
        <f t="shared" si="0"/>
        <v>2990932.8212235188</v>
      </c>
      <c r="K7" s="156">
        <f t="shared" si="0"/>
        <v>4646036.4074924905</v>
      </c>
      <c r="L7" s="156">
        <f t="shared" si="0"/>
        <v>11549604.1490604</v>
      </c>
    </row>
    <row r="8" spans="1:15" x14ac:dyDescent="0.25">
      <c r="A8" t="s">
        <v>65</v>
      </c>
      <c r="C8" s="149">
        <v>-642190.26</v>
      </c>
      <c r="D8" s="149">
        <f>C8/$C$5*D5</f>
        <v>-374331.48495892825</v>
      </c>
      <c r="E8" s="149">
        <v>-819396.40565173957</v>
      </c>
      <c r="F8" s="149">
        <v>-1361986.068013821</v>
      </c>
      <c r="G8" s="149">
        <v>-3339463.3405048149</v>
      </c>
      <c r="H8" s="149">
        <v>-733743.24802369089</v>
      </c>
      <c r="I8" s="149">
        <v>-584501.48726564262</v>
      </c>
      <c r="J8" s="149">
        <v>-840712.17094402388</v>
      </c>
      <c r="K8" s="149">
        <v>-1394069.306196549</v>
      </c>
      <c r="L8" s="149">
        <v>-3553026.2124299072</v>
      </c>
    </row>
    <row r="9" spans="1:15" x14ac:dyDescent="0.25">
      <c r="A9" t="s">
        <v>73</v>
      </c>
      <c r="C9" s="149">
        <v>-382808.24369971419</v>
      </c>
      <c r="D9" s="149">
        <f>C9/$C$5*$D$5</f>
        <v>-223138.19944673916</v>
      </c>
      <c r="E9" s="149">
        <v>-87668.658107093041</v>
      </c>
      <c r="F9" s="149">
        <v>-121753.5363155067</v>
      </c>
      <c r="G9" s="149">
        <v>-797846.17623109918</v>
      </c>
      <c r="H9" s="149">
        <v>-118036.3625731112</v>
      </c>
      <c r="I9" s="149">
        <v>-80865.895178311242</v>
      </c>
      <c r="J9" s="149">
        <v>-104325.48104011919</v>
      </c>
      <c r="K9" s="149">
        <v>-133987.4226869361</v>
      </c>
      <c r="L9" s="149">
        <v>-437215.16147847782</v>
      </c>
    </row>
    <row r="10" spans="1:15" s="158" customFormat="1" x14ac:dyDescent="0.25">
      <c r="A10" s="172" t="s">
        <v>118</v>
      </c>
      <c r="C10" s="167">
        <v>-103974.54</v>
      </c>
      <c r="D10" s="167">
        <v>-100621.96799999999</v>
      </c>
      <c r="E10" s="167">
        <v>-163463.76061204009</v>
      </c>
      <c r="F10" s="167">
        <v>-181934.49604682281</v>
      </c>
      <c r="G10" s="167">
        <v>-549994.76465886284</v>
      </c>
      <c r="H10" s="167">
        <v>-161126.4807040134</v>
      </c>
      <c r="I10" s="167">
        <v>-155507.56536956521</v>
      </c>
      <c r="J10" s="167">
        <v>-164107.63937458189</v>
      </c>
      <c r="K10" s="167">
        <v>-182960.409541806</v>
      </c>
      <c r="L10" s="167">
        <v>-663702.09498996648</v>
      </c>
    </row>
    <row r="11" spans="1:15" x14ac:dyDescent="0.25">
      <c r="A11" s="154" t="s">
        <v>104</v>
      </c>
      <c r="B11" s="161"/>
      <c r="C11" s="156">
        <f t="shared" ref="C11:L11" si="1">SUM(C7:C10)</f>
        <v>1110939.448119645</v>
      </c>
      <c r="D11" s="156">
        <f t="shared" si="1"/>
        <v>895750.11256051587</v>
      </c>
      <c r="E11" s="156">
        <f t="shared" si="1"/>
        <v>1894676.4446532198</v>
      </c>
      <c r="F11" s="156">
        <f t="shared" si="1"/>
        <v>2920993.169003129</v>
      </c>
      <c r="G11" s="156">
        <f t="shared" si="1"/>
        <v>6698322.5137941344</v>
      </c>
      <c r="H11" s="156">
        <f t="shared" si="1"/>
        <v>1143483.9633791994</v>
      </c>
      <c r="I11" s="156">
        <f t="shared" si="1"/>
        <v>935369.91785085155</v>
      </c>
      <c r="J11" s="156">
        <f t="shared" si="1"/>
        <v>1881787.5298647939</v>
      </c>
      <c r="K11" s="156">
        <f t="shared" si="1"/>
        <v>2935019.269067199</v>
      </c>
      <c r="L11" s="156">
        <f t="shared" si="1"/>
        <v>6895660.6801620489</v>
      </c>
    </row>
    <row r="12" spans="1:15" x14ac:dyDescent="0.25">
      <c r="A12" t="s">
        <v>105</v>
      </c>
      <c r="C12" s="149">
        <v>-865793.74</v>
      </c>
      <c r="D12" s="149">
        <v>-912171.83373473084</v>
      </c>
      <c r="E12" s="149">
        <v>-927501.67761118885</v>
      </c>
      <c r="F12" s="149">
        <v>-963564.40241825837</v>
      </c>
      <c r="G12" s="149">
        <v>-3669031.653764178</v>
      </c>
      <c r="H12" s="149">
        <v>-897826.37949848408</v>
      </c>
      <c r="I12" s="149">
        <v>-905514.95646644803</v>
      </c>
      <c r="J12" s="149">
        <v>-947052.70709095139</v>
      </c>
      <c r="K12" s="149">
        <v>-968244.76825796394</v>
      </c>
      <c r="L12" s="149">
        <v>-3718638.811313848</v>
      </c>
    </row>
    <row r="13" spans="1:15" x14ac:dyDescent="0.25">
      <c r="A13" t="s">
        <v>339</v>
      </c>
      <c r="C13" s="149">
        <v>-186784.05666666661</v>
      </c>
      <c r="D13" s="149">
        <v>-128426.36404616269</v>
      </c>
      <c r="E13" s="149">
        <v>-165080.35338442551</v>
      </c>
      <c r="F13" s="149">
        <v>-251389.00105728229</v>
      </c>
      <c r="G13" s="149">
        <v>-731679.77515453717</v>
      </c>
      <c r="H13" s="149">
        <v>-216559.08895893599</v>
      </c>
      <c r="I13" s="149">
        <v>-189108.16359022909</v>
      </c>
      <c r="J13" s="149">
        <v>-255315.55165162319</v>
      </c>
      <c r="K13" s="149">
        <v>-354713.51221197721</v>
      </c>
      <c r="L13" s="149">
        <v>-1015696.316412766</v>
      </c>
    </row>
    <row r="14" spans="1:15" x14ac:dyDescent="0.25">
      <c r="A14" s="154" t="s">
        <v>161</v>
      </c>
      <c r="B14" s="161"/>
      <c r="C14" s="156">
        <f t="shared" ref="C14:L14" si="2">SUM(C11:C13)</f>
        <v>58361.651452978404</v>
      </c>
      <c r="D14" s="156">
        <f t="shared" si="2"/>
        <v>-144848.08522037766</v>
      </c>
      <c r="E14" s="156">
        <f t="shared" si="2"/>
        <v>802094.41365760542</v>
      </c>
      <c r="F14" s="156">
        <f t="shared" si="2"/>
        <v>1706039.7655275883</v>
      </c>
      <c r="G14" s="156">
        <f t="shared" si="2"/>
        <v>2297611.0848754193</v>
      </c>
      <c r="H14" s="156">
        <f t="shared" si="2"/>
        <v>29098.494921779318</v>
      </c>
      <c r="I14" s="156">
        <f t="shared" si="2"/>
        <v>-159253.20220582557</v>
      </c>
      <c r="J14" s="156">
        <f t="shared" si="2"/>
        <v>679419.27112221927</v>
      </c>
      <c r="K14" s="156">
        <f t="shared" si="2"/>
        <v>1612060.9885972578</v>
      </c>
      <c r="L14" s="156">
        <f t="shared" si="2"/>
        <v>2161325.5524354349</v>
      </c>
    </row>
    <row r="16" spans="1:15" collapsed="1" x14ac:dyDescent="0.25">
      <c r="A16" s="177" t="s">
        <v>367</v>
      </c>
      <c r="B16" s="163"/>
      <c r="C16" s="160" t="s">
        <v>329</v>
      </c>
      <c r="D16" s="160" t="s">
        <v>330</v>
      </c>
      <c r="E16" s="160" t="s">
        <v>331</v>
      </c>
      <c r="F16" s="160" t="s">
        <v>332</v>
      </c>
      <c r="G16" s="160" t="s">
        <v>333</v>
      </c>
      <c r="H16" s="160" t="s">
        <v>334</v>
      </c>
      <c r="I16" s="160" t="s">
        <v>335</v>
      </c>
      <c r="J16" s="160" t="s">
        <v>336</v>
      </c>
      <c r="K16" s="160" t="s">
        <v>337</v>
      </c>
      <c r="L16" s="160" t="s">
        <v>338</v>
      </c>
    </row>
    <row r="17" spans="1:12" x14ac:dyDescent="0.25">
      <c r="A17" s="81" t="s">
        <v>58</v>
      </c>
      <c r="B17" s="88">
        <v>0.05</v>
      </c>
      <c r="C17" s="171"/>
      <c r="D17" s="171"/>
      <c r="E17" s="171">
        <f t="shared" ref="E17:L17" si="3">INDEX($A$66:$L$91,MATCH($A17,$A$66:$A$91,0),MATCH(E$16,$A$66:$L$66,0))*$B17</f>
        <v>-50067.742352060799</v>
      </c>
      <c r="F17" s="171">
        <f t="shared" si="3"/>
        <v>-92467.76289193175</v>
      </c>
      <c r="G17" s="171">
        <f t="shared" si="3"/>
        <v>-242315.20246852047</v>
      </c>
      <c r="H17" s="171">
        <f t="shared" si="3"/>
        <v>-36658.451988117966</v>
      </c>
      <c r="I17" s="171">
        <f t="shared" si="3"/>
        <v>-29164.258257057514</v>
      </c>
      <c r="J17" s="171">
        <f t="shared" si="3"/>
        <v>-48358.679632298212</v>
      </c>
      <c r="K17" s="171">
        <f t="shared" si="3"/>
        <v>-76488.7840601153</v>
      </c>
      <c r="L17" s="171">
        <f t="shared" si="3"/>
        <v>-190670.17393758902</v>
      </c>
    </row>
    <row r="18" spans="1:12" x14ac:dyDescent="0.25">
      <c r="A18" s="81" t="s">
        <v>64</v>
      </c>
      <c r="B18" s="81"/>
      <c r="C18" s="171"/>
      <c r="D18" s="171"/>
      <c r="E18" s="171">
        <f t="shared" ref="E18:L18" si="4">E19+E22</f>
        <v>-46815.606511701022</v>
      </c>
      <c r="F18" s="171">
        <f t="shared" si="4"/>
        <v>-63949.441731485102</v>
      </c>
      <c r="G18" s="171">
        <f t="shared" si="4"/>
        <v>-159555.38809285933</v>
      </c>
      <c r="H18" s="171">
        <f t="shared" si="4"/>
        <v>-44655.473997283159</v>
      </c>
      <c r="I18" s="171">
        <f t="shared" si="4"/>
        <v>-39442.684639800107</v>
      </c>
      <c r="J18" s="171">
        <f t="shared" si="4"/>
        <v>-47412.329937217037</v>
      </c>
      <c r="K18" s="171">
        <f t="shared" si="4"/>
        <v>-64899.779248813604</v>
      </c>
      <c r="L18" s="171">
        <f t="shared" si="4"/>
        <v>-196410.26782311391</v>
      </c>
    </row>
    <row r="19" spans="1:12" x14ac:dyDescent="0.25">
      <c r="A19" s="2" t="s">
        <v>65</v>
      </c>
      <c r="B19" s="66">
        <v>0.03</v>
      </c>
      <c r="C19" s="149"/>
      <c r="D19" s="149"/>
      <c r="E19" s="149">
        <f t="shared" ref="E19:L19" si="5">SUM(E20:E21)</f>
        <v>-17076.931327706367</v>
      </c>
      <c r="F19" s="149">
        <f t="shared" si="5"/>
        <v>-29754.779006053312</v>
      </c>
      <c r="G19" s="149">
        <f t="shared" si="5"/>
        <v>-69658.383438824123</v>
      </c>
      <c r="H19" s="149">
        <f t="shared" si="5"/>
        <v>-15480.657799184972</v>
      </c>
      <c r="I19" s="149">
        <f t="shared" si="5"/>
        <v>-11623.408225978286</v>
      </c>
      <c r="J19" s="149">
        <f t="shared" si="5"/>
        <v>-17518.321699256408</v>
      </c>
      <c r="K19" s="149">
        <f t="shared" si="5"/>
        <v>-30457.619190729372</v>
      </c>
      <c r="L19" s="149">
        <f t="shared" si="5"/>
        <v>-75080.006915149046</v>
      </c>
    </row>
    <row r="20" spans="1:12" outlineLevel="1" x14ac:dyDescent="0.25">
      <c r="A20" s="147" t="s">
        <v>66</v>
      </c>
      <c r="B20" s="164">
        <v>0.03</v>
      </c>
      <c r="C20" s="149">
        <f t="shared" ref="C20:L21" si="6">INDEX($A$66:$L$91,MATCH($A20,$A$66:$A$91,0),MATCH(C$16,$A$66:$L$66,0))*$B20</f>
        <v>-4001.4230999999995</v>
      </c>
      <c r="D20" s="149">
        <f t="shared" si="6"/>
        <v>-2244.5313000000001</v>
      </c>
      <c r="E20" s="149">
        <f t="shared" si="6"/>
        <v>-1291.1651999999999</v>
      </c>
      <c r="F20" s="149">
        <f t="shared" si="6"/>
        <v>-1291.1651999999999</v>
      </c>
      <c r="G20" s="149">
        <f t="shared" si="6"/>
        <v>-8828.2847999999994</v>
      </c>
      <c r="H20" s="149">
        <f t="shared" si="6"/>
        <v>-1291.1651999999999</v>
      </c>
      <c r="I20" s="149">
        <f t="shared" si="6"/>
        <v>-1291.1651999999999</v>
      </c>
      <c r="J20" s="149">
        <f t="shared" si="6"/>
        <v>-1291.1651999999999</v>
      </c>
      <c r="K20" s="149">
        <f t="shared" si="6"/>
        <v>-1291.1651999999999</v>
      </c>
      <c r="L20" s="149">
        <f t="shared" si="6"/>
        <v>-5164.6607999999997</v>
      </c>
    </row>
    <row r="21" spans="1:12" outlineLevel="1" x14ac:dyDescent="0.25">
      <c r="A21" s="147" t="s">
        <v>67</v>
      </c>
      <c r="B21" s="164">
        <v>0.03</v>
      </c>
      <c r="C21" s="149">
        <f t="shared" si="6"/>
        <v>-8902.4543999999987</v>
      </c>
      <c r="D21" s="149">
        <f t="shared" si="6"/>
        <v>-7678.2643050644338</v>
      </c>
      <c r="E21" s="149">
        <f t="shared" si="6"/>
        <v>-15785.766127706367</v>
      </c>
      <c r="F21" s="149">
        <f t="shared" si="6"/>
        <v>-28463.613806053312</v>
      </c>
      <c r="G21" s="149">
        <f t="shared" si="6"/>
        <v>-60830.098638824129</v>
      </c>
      <c r="H21" s="149">
        <f t="shared" si="6"/>
        <v>-14189.492599184972</v>
      </c>
      <c r="I21" s="149">
        <f t="shared" si="6"/>
        <v>-10332.243025978287</v>
      </c>
      <c r="J21" s="149">
        <f t="shared" si="6"/>
        <v>-16227.156499256409</v>
      </c>
      <c r="K21" s="149">
        <f t="shared" si="6"/>
        <v>-29166.453990729373</v>
      </c>
      <c r="L21" s="149">
        <f t="shared" si="6"/>
        <v>-69915.346115149048</v>
      </c>
    </row>
    <row r="22" spans="1:12" x14ac:dyDescent="0.25">
      <c r="A22" s="2" t="s">
        <v>96</v>
      </c>
      <c r="B22" s="2"/>
      <c r="C22" s="149"/>
      <c r="D22" s="149"/>
      <c r="E22" s="149">
        <f t="shared" ref="E22:L22" si="7">SUM(E23:E25)</f>
        <v>-29738.675183994656</v>
      </c>
      <c r="F22" s="149">
        <f t="shared" si="7"/>
        <v>-34194.662725431786</v>
      </c>
      <c r="G22" s="149">
        <f t="shared" si="7"/>
        <v>-89897.004654035205</v>
      </c>
      <c r="H22" s="149">
        <f t="shared" si="7"/>
        <v>-29174.816198098189</v>
      </c>
      <c r="I22" s="149">
        <f t="shared" si="7"/>
        <v>-27819.276413821823</v>
      </c>
      <c r="J22" s="149">
        <f t="shared" si="7"/>
        <v>-29894.008237960628</v>
      </c>
      <c r="K22" s="149">
        <f t="shared" si="7"/>
        <v>-34442.160058084235</v>
      </c>
      <c r="L22" s="149">
        <f t="shared" si="7"/>
        <v>-121330.26090796487</v>
      </c>
    </row>
    <row r="23" spans="1:12" outlineLevel="1" x14ac:dyDescent="0.25">
      <c r="A23" s="146" t="s">
        <v>98</v>
      </c>
      <c r="B23" s="165"/>
      <c r="C23" s="149">
        <f t="shared" ref="C23:L25" si="8">INDEX($A$66:$L$91,MATCH($A23,$A$66:$A$91,0),MATCH(C$16,$A$66:$L$66,0))*$B23</f>
        <v>0</v>
      </c>
      <c r="D23" s="149">
        <f t="shared" si="8"/>
        <v>0</v>
      </c>
      <c r="E23" s="149">
        <f t="shared" si="8"/>
        <v>0</v>
      </c>
      <c r="F23" s="149">
        <f t="shared" si="8"/>
        <v>0</v>
      </c>
      <c r="G23" s="149">
        <f t="shared" si="8"/>
        <v>0</v>
      </c>
      <c r="H23" s="149">
        <f t="shared" si="8"/>
        <v>0</v>
      </c>
      <c r="I23" s="149">
        <f t="shared" si="8"/>
        <v>0</v>
      </c>
      <c r="J23" s="149">
        <f t="shared" si="8"/>
        <v>0</v>
      </c>
      <c r="K23" s="149">
        <f t="shared" si="8"/>
        <v>0</v>
      </c>
      <c r="L23" s="149">
        <f t="shared" si="8"/>
        <v>0</v>
      </c>
    </row>
    <row r="24" spans="1:12" outlineLevel="1" x14ac:dyDescent="0.25">
      <c r="A24" s="146" t="s">
        <v>341</v>
      </c>
      <c r="B24" s="165">
        <f>(bisyou!$E$5/2)/bisyou!$A$1/((bisyou!$E$5/2)/bisyou!$A$1+SUM($E$5:$F$5)/AVERAGE($E$2:$F$2))</f>
        <v>0.24124581055099578</v>
      </c>
      <c r="C24" s="149">
        <f t="shared" si="8"/>
        <v>-950.26724776037236</v>
      </c>
      <c r="D24" s="149">
        <f t="shared" si="8"/>
        <v>-3801.5514826625918</v>
      </c>
      <c r="E24" s="149">
        <f t="shared" si="8"/>
        <v>-10454.3872002274</v>
      </c>
      <c r="F24" s="149">
        <f t="shared" si="8"/>
        <v>-10454.3872002274</v>
      </c>
      <c r="G24" s="149">
        <f t="shared" si="8"/>
        <v>-25660.593130877769</v>
      </c>
      <c r="H24" s="149">
        <f t="shared" si="8"/>
        <v>-10454.3872002274</v>
      </c>
      <c r="I24" s="149">
        <f t="shared" si="8"/>
        <v>-10454.3872002274</v>
      </c>
      <c r="J24" s="149">
        <f t="shared" si="8"/>
        <v>-10454.3872002274</v>
      </c>
      <c r="K24" s="149">
        <f t="shared" si="8"/>
        <v>-10454.3872002274</v>
      </c>
      <c r="L24" s="149">
        <f t="shared" si="8"/>
        <v>-41817.548800909608</v>
      </c>
    </row>
    <row r="25" spans="1:12" outlineLevel="1" x14ac:dyDescent="0.25">
      <c r="A25" s="146" t="s">
        <v>103</v>
      </c>
      <c r="B25" s="165">
        <f>(bisyou!$E$5/2)/bisyou!$A$1/((bisyou!$E$5/2)/bisyou!$A$1+SUM($E$5:$F$5)/AVERAGE($E$2:$F$2))</f>
        <v>0.24124581055099578</v>
      </c>
      <c r="C25" s="149">
        <f t="shared" si="8"/>
        <v>-14667.846604740975</v>
      </c>
      <c r="D25" s="149">
        <f t="shared" si="8"/>
        <v>-6544.0014094447924</v>
      </c>
      <c r="E25" s="149">
        <f t="shared" si="8"/>
        <v>-19284.287983767255</v>
      </c>
      <c r="F25" s="149">
        <f t="shared" si="8"/>
        <v>-23740.27552520439</v>
      </c>
      <c r="G25" s="149">
        <f t="shared" si="8"/>
        <v>-64236.411523157432</v>
      </c>
      <c r="H25" s="149">
        <f t="shared" si="8"/>
        <v>-18720.428997870789</v>
      </c>
      <c r="I25" s="149">
        <f t="shared" si="8"/>
        <v>-17364.889213594422</v>
      </c>
      <c r="J25" s="149">
        <f t="shared" si="8"/>
        <v>-19439.621037733228</v>
      </c>
      <c r="K25" s="149">
        <f t="shared" si="8"/>
        <v>-23987.772857856831</v>
      </c>
      <c r="L25" s="149">
        <f t="shared" si="8"/>
        <v>-79512.712107055268</v>
      </c>
    </row>
    <row r="26" spans="1:12" x14ac:dyDescent="0.25">
      <c r="A26" s="81" t="s">
        <v>105</v>
      </c>
      <c r="B26" s="81"/>
      <c r="C26" s="171"/>
      <c r="D26" s="171"/>
      <c r="E26" s="171">
        <f t="shared" ref="E26:L26" si="9">SUM(E27,E31,E34,E35,)</f>
        <v>-76005.310225092369</v>
      </c>
      <c r="F26" s="171">
        <f t="shared" si="9"/>
        <v>-75120.860898022365</v>
      </c>
      <c r="G26" s="171">
        <f t="shared" si="9"/>
        <v>-177825.10342881869</v>
      </c>
      <c r="H26" s="171">
        <f t="shared" si="9"/>
        <v>-74216.580579519388</v>
      </c>
      <c r="I26" s="171">
        <f t="shared" si="9"/>
        <v>-74734.211944686205</v>
      </c>
      <c r="J26" s="171">
        <f t="shared" si="9"/>
        <v>-74626.188698965052</v>
      </c>
      <c r="K26" s="171">
        <f t="shared" si="9"/>
        <v>-75197.33331539479</v>
      </c>
      <c r="L26" s="171">
        <f t="shared" si="9"/>
        <v>-168501.57684102771</v>
      </c>
    </row>
    <row r="27" spans="1:12" x14ac:dyDescent="0.25">
      <c r="A27" s="157" t="s">
        <v>342</v>
      </c>
      <c r="B27" s="166"/>
      <c r="C27" s="149"/>
      <c r="D27" s="149"/>
      <c r="E27" s="149">
        <f t="shared" ref="E27:L27" si="10">SUM(E28:E30)</f>
        <v>-43424.245899179237</v>
      </c>
      <c r="F27" s="149">
        <f t="shared" si="10"/>
        <v>-43424.245899179237</v>
      </c>
      <c r="G27" s="149">
        <f t="shared" si="10"/>
        <v>-43424.245899179237</v>
      </c>
      <c r="H27" s="149">
        <f t="shared" si="10"/>
        <v>-43424.245899179237</v>
      </c>
      <c r="I27" s="149">
        <f t="shared" si="10"/>
        <v>-43424.245899179237</v>
      </c>
      <c r="J27" s="149">
        <f t="shared" si="10"/>
        <v>-43424.245899179237</v>
      </c>
      <c r="K27" s="149">
        <f t="shared" si="10"/>
        <v>-43424.245899179237</v>
      </c>
      <c r="L27" s="149">
        <f t="shared" si="10"/>
        <v>-43424.245899179237</v>
      </c>
    </row>
    <row r="28" spans="1:12" s="158" customFormat="1" outlineLevel="1" x14ac:dyDescent="0.25">
      <c r="A28" s="159" t="s">
        <v>343</v>
      </c>
      <c r="B28" s="168">
        <f>(bisyou!$E$5/2)/bisyou!$A$1/((bisyou!$E$5/2)/bisyou!$A$1+SUM($E$5:$F$5)/AVERAGE($E$2:$F$2))</f>
        <v>0.24124581055099578</v>
      </c>
      <c r="C28" s="158">
        <f t="shared" ref="C28:L30" si="11">INDEX($A$66:$L$91,MATCH($A28,$A$66:$A$91,0),MATCH(C$16,$A$66:$L$66,0))*$B28</f>
        <v>-4342.4245899179241</v>
      </c>
      <c r="D28" s="158">
        <f t="shared" si="11"/>
        <v>-4342.4245899179241</v>
      </c>
      <c r="E28" s="158">
        <f t="shared" si="11"/>
        <v>-4342.4245899179241</v>
      </c>
      <c r="F28" s="158">
        <f t="shared" si="11"/>
        <v>-4342.4245899179241</v>
      </c>
      <c r="G28" s="149">
        <f t="shared" si="11"/>
        <v>-4342.4245899179241</v>
      </c>
      <c r="H28" s="149">
        <f t="shared" si="11"/>
        <v>-4342.4245899179241</v>
      </c>
      <c r="I28" s="149">
        <f t="shared" si="11"/>
        <v>-4342.4245899179241</v>
      </c>
      <c r="J28" s="149">
        <f t="shared" si="11"/>
        <v>-4342.4245899179241</v>
      </c>
      <c r="K28" s="149">
        <f t="shared" si="11"/>
        <v>-4342.4245899179241</v>
      </c>
      <c r="L28" s="149">
        <f t="shared" si="11"/>
        <v>-4342.4245899179241</v>
      </c>
    </row>
    <row r="29" spans="1:12" s="158" customFormat="1" outlineLevel="1" x14ac:dyDescent="0.25">
      <c r="A29" s="159" t="s">
        <v>344</v>
      </c>
      <c r="B29" s="168">
        <f>(bisyou!$E$5/2)/bisyou!$A$1/((bisyou!$E$5/2)/bisyou!$A$1+SUM($E$5:$F$5)/AVERAGE($E$2:$F$2))</f>
        <v>0.24124581055099578</v>
      </c>
      <c r="C29" s="167">
        <f t="shared" si="11"/>
        <v>-23159.597812895594</v>
      </c>
      <c r="D29" s="167">
        <f t="shared" si="11"/>
        <v>-23159.597812895594</v>
      </c>
      <c r="E29" s="167">
        <f t="shared" si="11"/>
        <v>-23159.597812895594</v>
      </c>
      <c r="F29" s="167">
        <f t="shared" si="11"/>
        <v>-23159.597812895594</v>
      </c>
      <c r="G29" s="149">
        <f t="shared" si="11"/>
        <v>-23159.597812895594</v>
      </c>
      <c r="H29" s="149">
        <f t="shared" si="11"/>
        <v>-23159.597812895594</v>
      </c>
      <c r="I29" s="149">
        <f t="shared" si="11"/>
        <v>-23159.597812895594</v>
      </c>
      <c r="J29" s="149">
        <f t="shared" si="11"/>
        <v>-23159.597812895594</v>
      </c>
      <c r="K29" s="149">
        <f t="shared" si="11"/>
        <v>-23159.597812895594</v>
      </c>
      <c r="L29" s="149">
        <f t="shared" si="11"/>
        <v>-23159.597812895594</v>
      </c>
    </row>
    <row r="30" spans="1:12" outlineLevel="1" x14ac:dyDescent="0.25">
      <c r="A30" s="159" t="s">
        <v>345</v>
      </c>
      <c r="B30" s="168">
        <f>(bisyou!$E$5/2)/bisyou!$A$1/((bisyou!$E$5/2)/bisyou!$A$1+SUM($E$5:$F$5)/AVERAGE($E$2:$F$2))</f>
        <v>0.24124581055099578</v>
      </c>
      <c r="C30" s="167">
        <f t="shared" si="11"/>
        <v>0</v>
      </c>
      <c r="D30" s="167">
        <f t="shared" si="11"/>
        <v>0</v>
      </c>
      <c r="E30">
        <f t="shared" si="11"/>
        <v>-15922.223496365721</v>
      </c>
      <c r="F30">
        <f t="shared" si="11"/>
        <v>-15922.223496365721</v>
      </c>
      <c r="G30" s="149">
        <f t="shared" si="11"/>
        <v>-15922.223496365721</v>
      </c>
      <c r="H30" s="149">
        <f t="shared" si="11"/>
        <v>-15922.223496365721</v>
      </c>
      <c r="I30" s="149">
        <f t="shared" si="11"/>
        <v>-15922.223496365721</v>
      </c>
      <c r="J30" s="149">
        <f t="shared" si="11"/>
        <v>-15922.223496365721</v>
      </c>
      <c r="K30" s="149">
        <f t="shared" si="11"/>
        <v>-15922.223496365721</v>
      </c>
      <c r="L30" s="149">
        <f t="shared" si="11"/>
        <v>-15922.223496365721</v>
      </c>
    </row>
    <row r="31" spans="1:12" x14ac:dyDescent="0.25">
      <c r="A31" s="157" t="s">
        <v>118</v>
      </c>
      <c r="B31" s="157"/>
      <c r="C31" s="149"/>
      <c r="D31" s="149"/>
      <c r="E31" s="149">
        <f t="shared" ref="E31:L31" si="12">SUM(E32:E33)</f>
        <v>-5162.2743524944281</v>
      </c>
      <c r="F31" s="149">
        <f t="shared" si="12"/>
        <v>-5162.2743524944281</v>
      </c>
      <c r="G31" s="149">
        <f t="shared" si="12"/>
        <v>-23058.602666766528</v>
      </c>
      <c r="H31" s="149">
        <f t="shared" si="12"/>
        <v>-5162.2743524944281</v>
      </c>
      <c r="I31" s="149">
        <f t="shared" si="12"/>
        <v>-5162.2743524944281</v>
      </c>
      <c r="J31" s="149">
        <f t="shared" si="12"/>
        <v>-5162.2743524944281</v>
      </c>
      <c r="K31" s="149">
        <f t="shared" si="12"/>
        <v>-5162.2743524944281</v>
      </c>
      <c r="L31" s="149">
        <f t="shared" si="12"/>
        <v>-20649.097409977716</v>
      </c>
    </row>
    <row r="32" spans="1:12" outlineLevel="1" x14ac:dyDescent="0.25">
      <c r="A32" s="146" t="s">
        <v>119</v>
      </c>
      <c r="B32" s="165">
        <f>(bisyou!$E$5/2)/bisyou!$A$1/((bisyou!$E$5/2)/bisyou!$A$1+SUM($E$5:$F$5)/AVERAGE($E$2:$F$2))</f>
        <v>0.24124581055099578</v>
      </c>
      <c r="C32" s="149">
        <f t="shared" ref="C32:L33" si="13">INDEX($A$66:$L$91,MATCH($A32,$A$66:$A$91,0),MATCH(C$16,$A$66:$L$66,0))*$B32</f>
        <v>-4367.2343090749882</v>
      </c>
      <c r="D32" s="149">
        <f t="shared" si="13"/>
        <v>-3751.7100982027555</v>
      </c>
      <c r="E32" s="149">
        <f t="shared" si="13"/>
        <v>-3751.7100982027555</v>
      </c>
      <c r="F32" s="149">
        <f t="shared" si="13"/>
        <v>-3751.7100982027555</v>
      </c>
      <c r="G32" s="149">
        <f t="shared" si="13"/>
        <v>-15622.364603683256</v>
      </c>
      <c r="H32" s="149">
        <f t="shared" si="13"/>
        <v>-3751.7100982027555</v>
      </c>
      <c r="I32" s="149">
        <f t="shared" si="13"/>
        <v>-3751.7100982027555</v>
      </c>
      <c r="J32" s="149">
        <f t="shared" si="13"/>
        <v>-3751.7100982027555</v>
      </c>
      <c r="K32" s="149">
        <f t="shared" si="13"/>
        <v>-3751.7100982027555</v>
      </c>
      <c r="L32" s="149">
        <f t="shared" si="13"/>
        <v>-15006.840392811026</v>
      </c>
    </row>
    <row r="33" spans="1:12" outlineLevel="1" x14ac:dyDescent="0.25">
      <c r="A33" s="146" t="s">
        <v>120</v>
      </c>
      <c r="B33" s="165">
        <f>(bisyou!$E$5/2)/bisyou!$A$1/((bisyou!$E$5/2)/bisyou!$A$1+SUM($E$5:$F$5)/AVERAGE($E$2:$F$2))</f>
        <v>0.24124581055099578</v>
      </c>
      <c r="C33" s="149">
        <f t="shared" si="13"/>
        <v>-1910.1939777752066</v>
      </c>
      <c r="D33" s="149">
        <f t="shared" si="13"/>
        <v>-2704.9155767247194</v>
      </c>
      <c r="E33" s="149">
        <f t="shared" si="13"/>
        <v>-1410.5642542916723</v>
      </c>
      <c r="F33" s="149">
        <f t="shared" si="13"/>
        <v>-1410.5642542916723</v>
      </c>
      <c r="G33" s="149">
        <f t="shared" si="13"/>
        <v>-7436.2380630832704</v>
      </c>
      <c r="H33" s="149">
        <f t="shared" si="13"/>
        <v>-1410.5642542916723</v>
      </c>
      <c r="I33" s="149">
        <f t="shared" si="13"/>
        <v>-1410.5642542916723</v>
      </c>
      <c r="J33" s="149">
        <f t="shared" si="13"/>
        <v>-1410.5642542916723</v>
      </c>
      <c r="K33" s="149">
        <f t="shared" si="13"/>
        <v>-1410.5642542916723</v>
      </c>
      <c r="L33" s="149">
        <f t="shared" si="13"/>
        <v>-5642.2570171666894</v>
      </c>
    </row>
    <row r="34" spans="1:12" x14ac:dyDescent="0.25">
      <c r="A34" s="157" t="s">
        <v>122</v>
      </c>
      <c r="B34" s="169">
        <f>1.5/12</f>
        <v>0.125</v>
      </c>
      <c r="C34" s="149"/>
      <c r="D34" s="149"/>
      <c r="E34" s="149">
        <f t="shared" ref="E34:L36" si="14">INDEX($A$66:$L$91,MATCH($A34,$A$66:$A$91,0),MATCH(E$16,$A$66:$L$66,0))*$B34</f>
        <v>-3562.5</v>
      </c>
      <c r="F34" s="149">
        <f t="shared" si="14"/>
        <v>-3562.5</v>
      </c>
      <c r="G34" s="149">
        <f t="shared" si="14"/>
        <v>-15202.53</v>
      </c>
      <c r="H34" s="149">
        <f t="shared" si="14"/>
        <v>-3562.5</v>
      </c>
      <c r="I34" s="149">
        <f t="shared" si="14"/>
        <v>-3562.5</v>
      </c>
      <c r="J34" s="149">
        <f t="shared" si="14"/>
        <v>-3562.5</v>
      </c>
      <c r="K34" s="149">
        <f t="shared" si="14"/>
        <v>-3562.5</v>
      </c>
      <c r="L34" s="149">
        <f t="shared" si="14"/>
        <v>-14250</v>
      </c>
    </row>
    <row r="35" spans="1:12" x14ac:dyDescent="0.25">
      <c r="A35" s="157" t="s">
        <v>131</v>
      </c>
      <c r="B35" s="169">
        <f>(bisyou!$E$5/2)/bisyou!$A$1/((bisyou!$E$5/2)/bisyou!$A$1+SUM($E$5:$F$5)/AVERAGE($E$2:$F$2))</f>
        <v>0.24124581055099578</v>
      </c>
      <c r="C35" s="149"/>
      <c r="D35" s="149"/>
      <c r="E35" s="149">
        <f t="shared" si="14"/>
        <v>-23856.289973418701</v>
      </c>
      <c r="F35" s="149">
        <f t="shared" si="14"/>
        <v>-22971.840646348697</v>
      </c>
      <c r="G35" s="149">
        <f t="shared" si="14"/>
        <v>-96139.724862872943</v>
      </c>
      <c r="H35" s="149">
        <f t="shared" si="14"/>
        <v>-22067.56032784572</v>
      </c>
      <c r="I35" s="149">
        <f t="shared" si="14"/>
        <v>-22585.191693012534</v>
      </c>
      <c r="J35" s="149">
        <f t="shared" si="14"/>
        <v>-22477.168447291384</v>
      </c>
      <c r="K35" s="149">
        <f t="shared" si="14"/>
        <v>-23048.313063721122</v>
      </c>
      <c r="L35" s="149">
        <f t="shared" si="14"/>
        <v>-90178.233531870777</v>
      </c>
    </row>
    <row r="36" spans="1:12" x14ac:dyDescent="0.25">
      <c r="A36" s="157" t="s">
        <v>339</v>
      </c>
      <c r="B36" s="169">
        <v>0.2</v>
      </c>
      <c r="C36" s="149"/>
      <c r="D36" s="149"/>
      <c r="E36" s="149">
        <f t="shared" si="14"/>
        <v>-33016.070676885101</v>
      </c>
      <c r="F36" s="149">
        <f t="shared" si="14"/>
        <v>-50277.800211456459</v>
      </c>
      <c r="G36" s="149">
        <f t="shared" si="14"/>
        <v>-146335.95503090744</v>
      </c>
      <c r="H36" s="149">
        <f t="shared" si="14"/>
        <v>-43311.817791787202</v>
      </c>
      <c r="I36" s="149">
        <f t="shared" si="14"/>
        <v>-37821.632718045817</v>
      </c>
      <c r="J36" s="149">
        <f t="shared" si="14"/>
        <v>-51063.110330324642</v>
      </c>
      <c r="K36" s="149">
        <f t="shared" si="14"/>
        <v>-70942.702442395443</v>
      </c>
      <c r="L36" s="149">
        <f t="shared" si="14"/>
        <v>-203139.26328255321</v>
      </c>
    </row>
    <row r="37" spans="1:12" x14ac:dyDescent="0.25">
      <c r="A37" s="178" t="s">
        <v>346</v>
      </c>
      <c r="B37" s="179"/>
      <c r="C37" s="180"/>
      <c r="D37" s="180"/>
      <c r="E37" s="180">
        <f t="shared" ref="E37:L37" si="15">E17+E18+E26+E36</f>
        <v>-205904.72976573929</v>
      </c>
      <c r="F37" s="180">
        <f t="shared" si="15"/>
        <v>-281815.86573289568</v>
      </c>
      <c r="G37" s="181">
        <f t="shared" si="15"/>
        <v>-726031.64902110584</v>
      </c>
      <c r="H37" s="181">
        <f t="shared" si="15"/>
        <v>-198842.32435670772</v>
      </c>
      <c r="I37" s="181">
        <f t="shared" si="15"/>
        <v>-181162.78755958963</v>
      </c>
      <c r="J37" s="181">
        <f t="shared" si="15"/>
        <v>-221460.30859880496</v>
      </c>
      <c r="K37" s="181">
        <f t="shared" si="15"/>
        <v>-287528.59906671918</v>
      </c>
      <c r="L37" s="182">
        <f t="shared" si="15"/>
        <v>-758721.28188428388</v>
      </c>
    </row>
    <row r="39" spans="1:12" x14ac:dyDescent="0.25">
      <c r="A39" s="183" t="s">
        <v>368</v>
      </c>
      <c r="B39" s="162"/>
      <c r="C39" s="155" t="s">
        <v>329</v>
      </c>
      <c r="D39" s="155" t="s">
        <v>330</v>
      </c>
      <c r="E39" s="155" t="s">
        <v>331</v>
      </c>
      <c r="F39" s="155" t="s">
        <v>332</v>
      </c>
      <c r="G39" s="155" t="s">
        <v>333</v>
      </c>
      <c r="H39" s="155" t="s">
        <v>334</v>
      </c>
      <c r="I39" s="155" t="s">
        <v>335</v>
      </c>
      <c r="J39" s="155" t="s">
        <v>336</v>
      </c>
      <c r="K39" s="155" t="s">
        <v>337</v>
      </c>
      <c r="L39" s="155" t="s">
        <v>338</v>
      </c>
    </row>
    <row r="40" spans="1:12" x14ac:dyDescent="0.25">
      <c r="A40" t="s">
        <v>52</v>
      </c>
      <c r="C40" s="149">
        <v>3927482.6392172072</v>
      </c>
      <c r="D40" s="149">
        <v>2427339.4461506871</v>
      </c>
      <c r="E40" s="149">
        <v>4485723.4977253927</v>
      </c>
      <c r="F40" s="149">
        <v>7356393.1025432423</v>
      </c>
      <c r="G40" s="149">
        <v>18196938.685636532</v>
      </c>
      <c r="H40" s="149">
        <v>3357422.714841513</v>
      </c>
      <c r="I40" s="149">
        <v>2689639.887166779</v>
      </c>
      <c r="J40" s="149">
        <v>4506153.8066586982</v>
      </c>
      <c r="K40" s="149">
        <v>7130372.1136028208</v>
      </c>
      <c r="L40" s="149">
        <v>17683588.522269811</v>
      </c>
    </row>
    <row r="41" spans="1:12" x14ac:dyDescent="0.25">
      <c r="A41" s="154" t="s">
        <v>1</v>
      </c>
      <c r="B41" s="161"/>
      <c r="C41" s="156">
        <v>3682705.9092172072</v>
      </c>
      <c r="D41" s="156">
        <v>2146642.2920588939</v>
      </c>
      <c r="E41" s="156">
        <v>3966560.1160653089</v>
      </c>
      <c r="F41" s="156">
        <v>6436022.5272179144</v>
      </c>
      <c r="G41" s="156">
        <v>16231930.844559319</v>
      </c>
      <c r="H41" s="156">
        <v>2889559.0944423741</v>
      </c>
      <c r="I41" s="156">
        <v>2339530.0308055212</v>
      </c>
      <c r="J41" s="156">
        <v>3958106.4138694829</v>
      </c>
      <c r="K41" s="156">
        <v>6175812.0886947969</v>
      </c>
      <c r="L41" s="156">
        <v>15363007.627812181</v>
      </c>
    </row>
    <row r="42" spans="1:12" x14ac:dyDescent="0.25">
      <c r="A42" t="s">
        <v>58</v>
      </c>
      <c r="C42" s="149">
        <f t="shared" ref="C42:L42" si="16">INDEX($A$3:$L$14,MATCH($A42,$A$3:$A$14,0),MATCH(C$39,$A$3:$L$3,0))-INDEX($A$16:$L$37,MATCH($A42,$A$16:$A$37,0),MATCH(C$39,$A$16:$L$16,0))</f>
        <v>-1442793.4173978481</v>
      </c>
      <c r="D42" s="149">
        <f t="shared" si="16"/>
        <v>-552800.5270927106</v>
      </c>
      <c r="E42" s="149">
        <f t="shared" si="16"/>
        <v>-951287.10468915524</v>
      </c>
      <c r="F42" s="149">
        <f t="shared" si="16"/>
        <v>-1756887.4949467033</v>
      </c>
      <c r="G42" s="149">
        <f t="shared" si="16"/>
        <v>-4603988.846901889</v>
      </c>
      <c r="H42" s="149">
        <f t="shared" si="16"/>
        <v>-696510.58777424134</v>
      </c>
      <c r="I42" s="149">
        <f t="shared" si="16"/>
        <v>-554120.90688409272</v>
      </c>
      <c r="J42" s="149">
        <f t="shared" si="16"/>
        <v>-918814.91301366594</v>
      </c>
      <c r="K42" s="149">
        <f t="shared" si="16"/>
        <v>-1453286.8971421907</v>
      </c>
      <c r="L42" s="149">
        <f t="shared" si="16"/>
        <v>-3622733.3048141911</v>
      </c>
    </row>
    <row r="43" spans="1:12" x14ac:dyDescent="0.25">
      <c r="A43" s="154" t="s">
        <v>63</v>
      </c>
      <c r="B43" s="161"/>
      <c r="C43" s="156">
        <f t="shared" ref="C43:L43" si="17">C41+C42</f>
        <v>2239912.4918193594</v>
      </c>
      <c r="D43" s="156">
        <f t="shared" si="17"/>
        <v>1593841.7649661833</v>
      </c>
      <c r="E43" s="156">
        <f t="shared" si="17"/>
        <v>3015273.0113761537</v>
      </c>
      <c r="F43" s="156">
        <f t="shared" si="17"/>
        <v>4679135.032271211</v>
      </c>
      <c r="G43" s="156">
        <f t="shared" si="17"/>
        <v>11627941.997657429</v>
      </c>
      <c r="H43" s="156">
        <f t="shared" si="17"/>
        <v>2193048.5066681327</v>
      </c>
      <c r="I43" s="156">
        <f t="shared" si="17"/>
        <v>1785409.1239214283</v>
      </c>
      <c r="J43" s="156">
        <f t="shared" si="17"/>
        <v>3039291.500855817</v>
      </c>
      <c r="K43" s="156">
        <f t="shared" si="17"/>
        <v>4722525.1915526064</v>
      </c>
      <c r="L43" s="156">
        <f t="shared" si="17"/>
        <v>11740274.322997989</v>
      </c>
    </row>
    <row r="44" spans="1:12" x14ac:dyDescent="0.25">
      <c r="A44" t="s">
        <v>65</v>
      </c>
      <c r="C44" s="149">
        <f t="shared" ref="C44:L44" si="18">INDEX($A$3:$L$14,MATCH($A44,$A$3:$A$14,0),MATCH(C$39,$A$3:$L$3,0))-INDEX($A$16:$L$37,MATCH($A44,$A$16:$A$37,0),MATCH(C$39,$A$16:$L$16,0))</f>
        <v>-642190.26</v>
      </c>
      <c r="D44" s="149">
        <f t="shared" si="18"/>
        <v>-374331.48495892825</v>
      </c>
      <c r="E44" s="149">
        <f t="shared" si="18"/>
        <v>-802319.47432403325</v>
      </c>
      <c r="F44" s="149">
        <f t="shared" si="18"/>
        <v>-1332231.2890077678</v>
      </c>
      <c r="G44" s="149">
        <f t="shared" si="18"/>
        <v>-3269804.9570659907</v>
      </c>
      <c r="H44" s="149">
        <f t="shared" si="18"/>
        <v>-718262.59022450587</v>
      </c>
      <c r="I44" s="149">
        <f t="shared" si="18"/>
        <v>-572878.07903966436</v>
      </c>
      <c r="J44" s="149">
        <f t="shared" si="18"/>
        <v>-823193.84924476745</v>
      </c>
      <c r="K44" s="149">
        <f t="shared" si="18"/>
        <v>-1363611.6870058195</v>
      </c>
      <c r="L44" s="149">
        <f t="shared" si="18"/>
        <v>-3477946.2055147579</v>
      </c>
    </row>
    <row r="45" spans="1:12" x14ac:dyDescent="0.25">
      <c r="A45" t="s">
        <v>73</v>
      </c>
      <c r="C45" s="149">
        <v>-382808.24369971419</v>
      </c>
      <c r="D45" s="149">
        <v>-205615.73810878521</v>
      </c>
      <c r="E45" s="149">
        <v>-87668.658107093041</v>
      </c>
      <c r="F45" s="149">
        <v>-121753.5363155067</v>
      </c>
      <c r="G45" s="149">
        <v>-797846.17623109918</v>
      </c>
      <c r="H45" s="149">
        <v>-118036.3625731112</v>
      </c>
      <c r="I45" s="149">
        <v>-80865.895178311242</v>
      </c>
      <c r="J45" s="149">
        <v>-104325.48104011919</v>
      </c>
      <c r="K45" s="149">
        <v>-133987.4226869361</v>
      </c>
      <c r="L45" s="149">
        <v>-437215.16147847782</v>
      </c>
    </row>
    <row r="46" spans="1:12" s="158" customFormat="1" x14ac:dyDescent="0.25">
      <c r="A46" s="172" t="s">
        <v>118</v>
      </c>
      <c r="C46" s="167">
        <v>-103974.54</v>
      </c>
      <c r="D46" s="167">
        <v>-100621.96799999999</v>
      </c>
      <c r="E46" s="167">
        <v>-163463.76061204009</v>
      </c>
      <c r="F46" s="167">
        <v>-181934.49604682281</v>
      </c>
      <c r="G46" s="167">
        <v>-549994.76465886284</v>
      </c>
      <c r="H46" s="167">
        <v>-161126.4807040134</v>
      </c>
      <c r="I46" s="167">
        <v>-155507.56536956521</v>
      </c>
      <c r="J46" s="167">
        <v>-164107.63937458189</v>
      </c>
      <c r="K46" s="167">
        <v>-182960.409541806</v>
      </c>
      <c r="L46" s="167">
        <v>-663702.09498996648</v>
      </c>
    </row>
    <row r="47" spans="1:12" x14ac:dyDescent="0.25">
      <c r="A47" s="154" t="s">
        <v>104</v>
      </c>
      <c r="B47" s="161"/>
      <c r="C47" s="156">
        <f t="shared" ref="C47:L47" si="19">SUM(C43:C46)</f>
        <v>1110939.448119645</v>
      </c>
      <c r="D47" s="156">
        <f t="shared" si="19"/>
        <v>913272.5738984698</v>
      </c>
      <c r="E47" s="156">
        <f t="shared" si="19"/>
        <v>1961821.1183329874</v>
      </c>
      <c r="F47" s="156">
        <f t="shared" si="19"/>
        <v>3043215.7109011132</v>
      </c>
      <c r="G47" s="156">
        <f t="shared" si="19"/>
        <v>7010296.0997014772</v>
      </c>
      <c r="H47" s="156">
        <f t="shared" si="19"/>
        <v>1195623.0731665022</v>
      </c>
      <c r="I47" s="156">
        <f t="shared" si="19"/>
        <v>976157.58433388732</v>
      </c>
      <c r="J47" s="156">
        <f t="shared" si="19"/>
        <v>1947664.5311963486</v>
      </c>
      <c r="K47" s="156">
        <f t="shared" si="19"/>
        <v>3041965.6723180441</v>
      </c>
      <c r="L47" s="156">
        <f t="shared" si="19"/>
        <v>7161410.8610147871</v>
      </c>
    </row>
    <row r="48" spans="1:12" x14ac:dyDescent="0.25">
      <c r="A48" t="s">
        <v>105</v>
      </c>
      <c r="C48" s="149">
        <f t="shared" ref="C48:L49" si="20">INDEX($A$3:$L$14,MATCH($A48,$A$3:$A$14,0),MATCH(C$39,$A$3:$L$3,0))-INDEX($A$16:$L$37,MATCH($A48,$A$16:$A$37,0),MATCH(C$39,$A$16:$L$16,0))</f>
        <v>-865793.74</v>
      </c>
      <c r="D48" s="149">
        <f t="shared" si="20"/>
        <v>-912171.83373473084</v>
      </c>
      <c r="E48" s="149">
        <f t="shared" si="20"/>
        <v>-851496.36738609651</v>
      </c>
      <c r="F48" s="149">
        <f t="shared" si="20"/>
        <v>-888443.54152023606</v>
      </c>
      <c r="G48" s="149">
        <f t="shared" si="20"/>
        <v>-3491206.5503353593</v>
      </c>
      <c r="H48" s="149">
        <f t="shared" si="20"/>
        <v>-823609.79891896469</v>
      </c>
      <c r="I48" s="149">
        <f t="shared" si="20"/>
        <v>-830780.74452176178</v>
      </c>
      <c r="J48" s="149">
        <f t="shared" si="20"/>
        <v>-872426.51839198638</v>
      </c>
      <c r="K48" s="149">
        <f t="shared" si="20"/>
        <v>-893047.43494256912</v>
      </c>
      <c r="L48" s="149">
        <f t="shared" si="20"/>
        <v>-3550137.2344728205</v>
      </c>
    </row>
    <row r="49" spans="1:14" x14ac:dyDescent="0.25">
      <c r="A49" t="s">
        <v>339</v>
      </c>
      <c r="C49" s="149">
        <f t="shared" si="20"/>
        <v>-186784.05666666661</v>
      </c>
      <c r="D49" s="149">
        <f t="shared" si="20"/>
        <v>-128426.36404616269</v>
      </c>
      <c r="E49" s="149">
        <f t="shared" si="20"/>
        <v>-132064.28270754041</v>
      </c>
      <c r="F49" s="149">
        <f t="shared" si="20"/>
        <v>-201111.20084582584</v>
      </c>
      <c r="G49" s="149">
        <f t="shared" si="20"/>
        <v>-585343.82012362976</v>
      </c>
      <c r="H49" s="149">
        <f t="shared" si="20"/>
        <v>-173247.27116714878</v>
      </c>
      <c r="I49" s="149">
        <f t="shared" si="20"/>
        <v>-151286.53087218327</v>
      </c>
      <c r="J49" s="149">
        <f t="shared" si="20"/>
        <v>-204252.44132129854</v>
      </c>
      <c r="K49" s="149">
        <f t="shared" si="20"/>
        <v>-283770.80976958177</v>
      </c>
      <c r="L49" s="149">
        <f t="shared" si="20"/>
        <v>-812557.05313021282</v>
      </c>
    </row>
    <row r="50" spans="1:14" x14ac:dyDescent="0.25">
      <c r="A50" s="154" t="s">
        <v>161</v>
      </c>
      <c r="B50" s="161"/>
      <c r="C50" s="156">
        <f t="shared" ref="C50:L50" si="21">SUM(C47:C49)</f>
        <v>58361.651452978404</v>
      </c>
      <c r="D50" s="156">
        <f t="shared" si="21"/>
        <v>-127325.62388242374</v>
      </c>
      <c r="E50" s="156">
        <f t="shared" si="21"/>
        <v>978260.46823935059</v>
      </c>
      <c r="F50" s="156">
        <f t="shared" si="21"/>
        <v>1953660.9685350512</v>
      </c>
      <c r="G50" s="156">
        <f t="shared" si="21"/>
        <v>2933745.7292424883</v>
      </c>
      <c r="H50" s="156">
        <f t="shared" si="21"/>
        <v>198766.00308038871</v>
      </c>
      <c r="I50" s="156">
        <f t="shared" si="21"/>
        <v>-5909.6910600577248</v>
      </c>
      <c r="J50" s="156">
        <f t="shared" si="21"/>
        <v>870985.57148306374</v>
      </c>
      <c r="K50" s="156">
        <f t="shared" si="21"/>
        <v>1865147.4276058932</v>
      </c>
      <c r="L50" s="156">
        <f t="shared" si="21"/>
        <v>2798716.5734117539</v>
      </c>
    </row>
    <row r="52" spans="1:14" x14ac:dyDescent="0.25">
      <c r="A52" s="173" t="s">
        <v>348</v>
      </c>
      <c r="B52" s="174"/>
      <c r="C52" s="173"/>
      <c r="D52" s="173"/>
      <c r="E52" s="173"/>
      <c r="F52" s="173"/>
      <c r="G52" s="171">
        <f t="shared" ref="G52:L52" si="22">G50-G14</f>
        <v>636134.64436706901</v>
      </c>
      <c r="H52" s="171">
        <f t="shared" si="22"/>
        <v>169667.50815860939</v>
      </c>
      <c r="I52" s="171">
        <f t="shared" si="22"/>
        <v>153343.51114576784</v>
      </c>
      <c r="J52" s="171">
        <f t="shared" si="22"/>
        <v>191566.30036084447</v>
      </c>
      <c r="K52" s="171">
        <f t="shared" si="22"/>
        <v>253086.43900863547</v>
      </c>
      <c r="L52" s="171">
        <f t="shared" si="22"/>
        <v>637391.02097631898</v>
      </c>
    </row>
    <row r="53" spans="1:14" x14ac:dyDescent="0.25">
      <c r="A53" s="184" t="s">
        <v>369</v>
      </c>
      <c r="G53" s="149" t="e">
        <f>bisyou!#REF!</f>
        <v>#REF!</v>
      </c>
      <c r="L53" s="149" t="e">
        <f>bisyou!#REF!</f>
        <v>#REF!</v>
      </c>
      <c r="N53" s="173"/>
    </row>
    <row r="54" spans="1:14" x14ac:dyDescent="0.25">
      <c r="A54" s="173" t="s">
        <v>362</v>
      </c>
      <c r="G54" s="171" t="e">
        <f>SUM(G52:G53)</f>
        <v>#REF!</v>
      </c>
      <c r="H54" s="173"/>
      <c r="I54" s="173"/>
      <c r="J54" s="173"/>
      <c r="K54" s="173"/>
      <c r="L54" s="171" t="e">
        <f>SUM(L52:L53)</f>
        <v>#REF!</v>
      </c>
    </row>
    <row r="56" spans="1:14" x14ac:dyDescent="0.25">
      <c r="A56" s="173" t="s">
        <v>363</v>
      </c>
      <c r="L56" s="171" t="e">
        <f>SUM(G54:L54)</f>
        <v>#REF!</v>
      </c>
    </row>
    <row r="57" spans="1:14" s="158" customFormat="1" x14ac:dyDescent="0.25">
      <c r="A57" s="174"/>
      <c r="L57" s="175"/>
    </row>
    <row r="58" spans="1:14" x14ac:dyDescent="0.25">
      <c r="A58" s="174" t="s">
        <v>364</v>
      </c>
      <c r="L58" s="171">
        <v>4300000</v>
      </c>
    </row>
    <row r="60" spans="1:14" x14ac:dyDescent="0.25">
      <c r="A60" s="173" t="s">
        <v>365</v>
      </c>
      <c r="B60" s="174"/>
      <c r="C60" s="173"/>
      <c r="D60" s="173"/>
      <c r="E60" s="173"/>
      <c r="F60" s="173"/>
      <c r="G60" s="173"/>
      <c r="H60" s="173"/>
      <c r="I60" s="173"/>
      <c r="J60" s="173"/>
      <c r="K60" s="173"/>
      <c r="L60" s="176" t="e">
        <f>L56/L58</f>
        <v>#REF!</v>
      </c>
    </row>
    <row r="66" spans="1:12" x14ac:dyDescent="0.25">
      <c r="A66" s="160" t="s">
        <v>340</v>
      </c>
      <c r="B66" s="163"/>
      <c r="C66" s="160" t="s">
        <v>329</v>
      </c>
      <c r="D66" s="160" t="s">
        <v>330</v>
      </c>
      <c r="E66" s="160" t="s">
        <v>331</v>
      </c>
      <c r="F66" s="160" t="s">
        <v>332</v>
      </c>
      <c r="G66" s="160" t="s">
        <v>333</v>
      </c>
      <c r="H66" s="160" t="s">
        <v>334</v>
      </c>
      <c r="I66" s="160" t="s">
        <v>335</v>
      </c>
      <c r="J66" s="160" t="s">
        <v>336</v>
      </c>
      <c r="K66" s="160" t="s">
        <v>337</v>
      </c>
      <c r="L66" s="160" t="s">
        <v>338</v>
      </c>
    </row>
    <row r="67" spans="1:12" x14ac:dyDescent="0.25">
      <c r="A67" s="81" t="s">
        <v>58</v>
      </c>
      <c r="B67" s="88"/>
      <c r="C67" s="149">
        <v>-1442793.4173978481</v>
      </c>
      <c r="D67" s="149">
        <v>-552800.5270927106</v>
      </c>
      <c r="E67" s="149">
        <v>-1001354.847041216</v>
      </c>
      <c r="F67" s="149">
        <v>-1849355.257838635</v>
      </c>
      <c r="G67" s="149">
        <v>-4846304.049370409</v>
      </c>
      <c r="H67" s="149">
        <v>-733169.03976235935</v>
      </c>
      <c r="I67" s="149">
        <v>-583285.16514115024</v>
      </c>
      <c r="J67" s="149">
        <v>-967173.59264596412</v>
      </c>
      <c r="K67" s="149">
        <v>-1529775.6812023059</v>
      </c>
      <c r="L67" s="149">
        <v>-3813403.47875178</v>
      </c>
    </row>
    <row r="68" spans="1:12" x14ac:dyDescent="0.25">
      <c r="A68" s="3" t="s">
        <v>63</v>
      </c>
      <c r="B68" s="3"/>
      <c r="C68" s="149">
        <v>2239912.4918193589</v>
      </c>
      <c r="D68" s="149">
        <v>1593841.764966184</v>
      </c>
      <c r="E68" s="149">
        <v>2965205.2690240941</v>
      </c>
      <c r="F68" s="149">
        <v>4586667.2693792796</v>
      </c>
      <c r="G68" s="149">
        <v>11385626.795188909</v>
      </c>
      <c r="H68" s="149">
        <v>2156390.054680015</v>
      </c>
      <c r="I68" s="149">
        <v>1756244.8656643711</v>
      </c>
      <c r="J68" s="149">
        <v>2990932.8212235188</v>
      </c>
      <c r="K68" s="149">
        <v>4646036.4074924914</v>
      </c>
      <c r="L68" s="149">
        <v>11549604.1490604</v>
      </c>
    </row>
    <row r="69" spans="1:12" x14ac:dyDescent="0.25">
      <c r="A69" s="81" t="s">
        <v>64</v>
      </c>
      <c r="B69" s="81"/>
      <c r="C69" s="149">
        <v>-1128973.0436997139</v>
      </c>
      <c r="D69" s="149">
        <v>-822128.31294804031</v>
      </c>
      <c r="E69" s="149">
        <v>-1070528.8243708729</v>
      </c>
      <c r="F69" s="149">
        <v>-1665674.1003761501</v>
      </c>
      <c r="G69" s="149">
        <v>-4687304.2813947778</v>
      </c>
      <c r="H69" s="149">
        <v>-1012906.091300815</v>
      </c>
      <c r="I69" s="149">
        <v>-820874.94781351904</v>
      </c>
      <c r="J69" s="149">
        <v>-1109145.2913587249</v>
      </c>
      <c r="K69" s="149">
        <v>-1711017.138425292</v>
      </c>
      <c r="L69" s="149">
        <v>-4653943.4688983513</v>
      </c>
    </row>
    <row r="70" spans="1:12" x14ac:dyDescent="0.25">
      <c r="A70" s="2" t="s">
        <v>65</v>
      </c>
      <c r="B70" s="2"/>
      <c r="C70" s="149">
        <v>-642190.26</v>
      </c>
      <c r="D70" s="149">
        <v>-515890.60683925502</v>
      </c>
      <c r="E70" s="149">
        <v>-819396.40565173957</v>
      </c>
      <c r="F70" s="149">
        <v>-1361986.068013821</v>
      </c>
      <c r="G70" s="149">
        <v>-3339463.3405048149</v>
      </c>
      <c r="H70" s="149">
        <v>-733743.24802369089</v>
      </c>
      <c r="I70" s="149">
        <v>-584501.48726564262</v>
      </c>
      <c r="J70" s="149">
        <v>-840712.17094402388</v>
      </c>
      <c r="K70" s="149">
        <v>-1394069.306196549</v>
      </c>
      <c r="L70" s="149">
        <v>-3553026.2124299072</v>
      </c>
    </row>
    <row r="71" spans="1:12" x14ac:dyDescent="0.25">
      <c r="A71" s="147" t="s">
        <v>66</v>
      </c>
      <c r="B71" s="164"/>
      <c r="C71" s="149">
        <v>-133380.76999999999</v>
      </c>
      <c r="D71" s="149">
        <v>-74817.710000000006</v>
      </c>
      <c r="E71" s="149">
        <v>-43038.84</v>
      </c>
      <c r="F71" s="149">
        <v>-43038.84</v>
      </c>
      <c r="G71" s="149">
        <v>-294276.15999999997</v>
      </c>
      <c r="H71" s="149">
        <v>-43038.84</v>
      </c>
      <c r="I71" s="149">
        <v>-43038.84</v>
      </c>
      <c r="J71" s="149">
        <v>-43038.84</v>
      </c>
      <c r="K71" s="149">
        <v>-43038.84</v>
      </c>
      <c r="L71" s="149">
        <v>-172155.36</v>
      </c>
    </row>
    <row r="72" spans="1:12" x14ac:dyDescent="0.25">
      <c r="A72" s="147" t="s">
        <v>67</v>
      </c>
      <c r="B72" s="164"/>
      <c r="C72" s="149">
        <v>-296748.48</v>
      </c>
      <c r="D72" s="149">
        <v>-255942.14350214781</v>
      </c>
      <c r="E72" s="149">
        <v>-526192.20425687893</v>
      </c>
      <c r="F72" s="149">
        <v>-948787.1268684438</v>
      </c>
      <c r="G72" s="149">
        <v>-2027669.954627471</v>
      </c>
      <c r="H72" s="149">
        <v>-472983.08663949912</v>
      </c>
      <c r="I72" s="149">
        <v>-344408.10086594289</v>
      </c>
      <c r="J72" s="149">
        <v>-540905.21664188034</v>
      </c>
      <c r="K72" s="149">
        <v>-972215.13302431244</v>
      </c>
      <c r="L72" s="149">
        <v>-2330511.5371716348</v>
      </c>
    </row>
    <row r="73" spans="1:12" x14ac:dyDescent="0.25">
      <c r="A73" s="2" t="s">
        <v>96</v>
      </c>
      <c r="B73" s="2"/>
      <c r="C73" s="149">
        <v>-103974.54</v>
      </c>
      <c r="D73" s="149">
        <v>-100621.96799999999</v>
      </c>
      <c r="E73" s="149">
        <v>-163463.76061204009</v>
      </c>
      <c r="F73" s="149">
        <v>-181934.49604682281</v>
      </c>
      <c r="G73" s="149">
        <v>-549994.76465886284</v>
      </c>
      <c r="H73" s="149">
        <v>-161126.4807040134</v>
      </c>
      <c r="I73" s="149">
        <v>-155507.56536956521</v>
      </c>
      <c r="J73" s="149">
        <v>-164107.63937458189</v>
      </c>
      <c r="K73" s="149">
        <v>-182960.409541806</v>
      </c>
      <c r="L73" s="149">
        <v>-663702.09498996648</v>
      </c>
    </row>
    <row r="74" spans="1:12" x14ac:dyDescent="0.25">
      <c r="A74" s="146" t="s">
        <v>98</v>
      </c>
      <c r="B74" s="165"/>
      <c r="C74" s="149">
        <v>-8022.84</v>
      </c>
      <c r="D74" s="149">
        <v>-11124.29</v>
      </c>
      <c r="E74" s="149">
        <v>-10500</v>
      </c>
      <c r="F74" s="149">
        <v>-10500</v>
      </c>
      <c r="G74" s="149">
        <v>-40147.129999999997</v>
      </c>
      <c r="H74" s="149">
        <v>-10500</v>
      </c>
      <c r="I74" s="149">
        <v>-10500</v>
      </c>
      <c r="J74" s="149">
        <v>-10500</v>
      </c>
      <c r="K74" s="149">
        <v>-10500</v>
      </c>
      <c r="L74" s="149">
        <v>-42000</v>
      </c>
    </row>
    <row r="75" spans="1:12" x14ac:dyDescent="0.25">
      <c r="A75" s="146" t="s">
        <v>341</v>
      </c>
      <c r="B75" s="165"/>
      <c r="C75" s="149">
        <v>-3939</v>
      </c>
      <c r="D75" s="149">
        <v>-15758</v>
      </c>
      <c r="E75" s="149">
        <v>-43334.999999999993</v>
      </c>
      <c r="F75" s="149">
        <v>-43334.999999999993</v>
      </c>
      <c r="G75" s="149">
        <v>-106367</v>
      </c>
      <c r="H75" s="149">
        <v>-43334.999999999993</v>
      </c>
      <c r="I75" s="149">
        <v>-43334.999999999993</v>
      </c>
      <c r="J75" s="149">
        <v>-43334.999999999993</v>
      </c>
      <c r="K75" s="149">
        <v>-43334.999999999993</v>
      </c>
      <c r="L75" s="149">
        <v>-173340</v>
      </c>
    </row>
    <row r="76" spans="1:12" x14ac:dyDescent="0.25">
      <c r="A76" s="146" t="s">
        <v>103</v>
      </c>
      <c r="B76" s="165"/>
      <c r="C76" s="149">
        <v>-60800.42</v>
      </c>
      <c r="D76" s="149">
        <v>-27125.8655</v>
      </c>
      <c r="E76" s="149">
        <v>-79936.260612040118</v>
      </c>
      <c r="F76" s="149">
        <v>-98406.996046822736</v>
      </c>
      <c r="G76" s="149">
        <v>-266269.54215886293</v>
      </c>
      <c r="H76" s="149">
        <v>-77598.980704013375</v>
      </c>
      <c r="I76" s="149">
        <v>-71980.065369565214</v>
      </c>
      <c r="J76" s="149">
        <v>-80580.139374581937</v>
      </c>
      <c r="K76" s="149">
        <v>-99432.909541806002</v>
      </c>
      <c r="L76" s="149">
        <v>-329592.09498996648</v>
      </c>
    </row>
    <row r="77" spans="1:12" x14ac:dyDescent="0.25">
      <c r="A77" s="3" t="s">
        <v>104</v>
      </c>
      <c r="B77" s="3"/>
      <c r="C77" s="149">
        <v>1110939.448119645</v>
      </c>
      <c r="D77" s="149">
        <v>771713.45201814314</v>
      </c>
      <c r="E77" s="149">
        <v>1894676.4446532209</v>
      </c>
      <c r="F77" s="149">
        <v>2920993.169003129</v>
      </c>
      <c r="G77" s="149">
        <v>6698322.5137941381</v>
      </c>
      <c r="H77" s="149">
        <v>1143483.9633792001</v>
      </c>
      <c r="I77" s="149">
        <v>935369.91785085201</v>
      </c>
      <c r="J77" s="149">
        <v>1881787.5298647941</v>
      </c>
      <c r="K77" s="149">
        <v>2935019.2690671999</v>
      </c>
      <c r="L77" s="149">
        <v>6895660.6801620461</v>
      </c>
    </row>
    <row r="78" spans="1:12" x14ac:dyDescent="0.25">
      <c r="A78" s="81" t="s">
        <v>105</v>
      </c>
      <c r="B78" s="81"/>
      <c r="C78" s="149">
        <v>-865793.74</v>
      </c>
      <c r="D78" s="149">
        <v>-912171.83373473084</v>
      </c>
      <c r="E78" s="149">
        <v>-927501.67761118885</v>
      </c>
      <c r="F78" s="149">
        <v>-963564.40241825837</v>
      </c>
      <c r="G78" s="149">
        <v>-3669031.653764178</v>
      </c>
      <c r="H78" s="149">
        <v>-897826.37949848408</v>
      </c>
      <c r="I78" s="149">
        <v>-905514.95646644803</v>
      </c>
      <c r="J78" s="149">
        <v>-947052.70709095139</v>
      </c>
      <c r="K78" s="149">
        <v>-968244.76825796394</v>
      </c>
      <c r="L78" s="149">
        <v>-3718638.811313848</v>
      </c>
    </row>
    <row r="79" spans="1:12" x14ac:dyDescent="0.25">
      <c r="A79" s="157" t="s">
        <v>342</v>
      </c>
      <c r="B79" s="166"/>
      <c r="C79" s="149">
        <v>-414684.42</v>
      </c>
      <c r="D79" s="149">
        <v>-414215.72516102658</v>
      </c>
      <c r="E79" s="149">
        <v>-405653.8018087853</v>
      </c>
      <c r="F79" s="149">
        <v>-422632.70148144098</v>
      </c>
      <c r="G79" s="149">
        <v>-1657186.6484512531</v>
      </c>
      <c r="H79" s="149">
        <v>-365714.55585550488</v>
      </c>
      <c r="I79" s="149">
        <v>-370507.47332378873</v>
      </c>
      <c r="J79" s="149">
        <v>-413242.99647323007</v>
      </c>
      <c r="K79" s="149">
        <v>-431317.5777029735</v>
      </c>
      <c r="L79" s="149">
        <v>-1580782.6033554969</v>
      </c>
    </row>
    <row r="80" spans="1:12" s="158" customFormat="1" x14ac:dyDescent="0.25">
      <c r="A80" s="159" t="s">
        <v>343</v>
      </c>
      <c r="B80" s="168"/>
      <c r="C80" s="158">
        <f t="shared" ref="C80:L80" si="23">-6000*3</f>
        <v>-18000</v>
      </c>
      <c r="D80" s="158">
        <f t="shared" si="23"/>
        <v>-18000</v>
      </c>
      <c r="E80" s="158">
        <f t="shared" si="23"/>
        <v>-18000</v>
      </c>
      <c r="F80" s="158">
        <f t="shared" si="23"/>
        <v>-18000</v>
      </c>
      <c r="G80" s="158">
        <f t="shared" si="23"/>
        <v>-18000</v>
      </c>
      <c r="H80" s="158">
        <f t="shared" si="23"/>
        <v>-18000</v>
      </c>
      <c r="I80" s="158">
        <f t="shared" si="23"/>
        <v>-18000</v>
      </c>
      <c r="J80" s="158">
        <f t="shared" si="23"/>
        <v>-18000</v>
      </c>
      <c r="K80" s="158">
        <f t="shared" si="23"/>
        <v>-18000</v>
      </c>
      <c r="L80" s="158">
        <f t="shared" si="23"/>
        <v>-18000</v>
      </c>
    </row>
    <row r="81" spans="1:12" s="158" customFormat="1" x14ac:dyDescent="0.25">
      <c r="A81" s="159" t="s">
        <v>344</v>
      </c>
      <c r="B81" s="168"/>
      <c r="C81" s="167">
        <f t="shared" ref="C81:L81" si="24">-32000*3</f>
        <v>-96000</v>
      </c>
      <c r="D81" s="167">
        <f t="shared" si="24"/>
        <v>-96000</v>
      </c>
      <c r="E81" s="167">
        <f t="shared" si="24"/>
        <v>-96000</v>
      </c>
      <c r="F81" s="167">
        <f t="shared" si="24"/>
        <v>-96000</v>
      </c>
      <c r="G81" s="167">
        <f t="shared" si="24"/>
        <v>-96000</v>
      </c>
      <c r="H81" s="167">
        <f t="shared" si="24"/>
        <v>-96000</v>
      </c>
      <c r="I81" s="167">
        <f t="shared" si="24"/>
        <v>-96000</v>
      </c>
      <c r="J81" s="167">
        <f t="shared" si="24"/>
        <v>-96000</v>
      </c>
      <c r="K81" s="167">
        <f t="shared" si="24"/>
        <v>-96000</v>
      </c>
      <c r="L81" s="167">
        <f t="shared" si="24"/>
        <v>-96000</v>
      </c>
    </row>
    <row r="82" spans="1:12" x14ac:dyDescent="0.25">
      <c r="A82" s="159" t="s">
        <v>345</v>
      </c>
      <c r="B82" s="168"/>
      <c r="C82" s="167">
        <v>0</v>
      </c>
      <c r="D82" s="167">
        <v>0</v>
      </c>
      <c r="E82">
        <f t="shared" ref="E82:L82" si="25">-22000*3</f>
        <v>-66000</v>
      </c>
      <c r="F82">
        <f t="shared" si="25"/>
        <v>-66000</v>
      </c>
      <c r="G82">
        <f t="shared" si="25"/>
        <v>-66000</v>
      </c>
      <c r="H82">
        <f t="shared" si="25"/>
        <v>-66000</v>
      </c>
      <c r="I82">
        <f t="shared" si="25"/>
        <v>-66000</v>
      </c>
      <c r="J82">
        <f t="shared" si="25"/>
        <v>-66000</v>
      </c>
      <c r="K82">
        <f t="shared" si="25"/>
        <v>-66000</v>
      </c>
      <c r="L82">
        <f t="shared" si="25"/>
        <v>-66000</v>
      </c>
    </row>
    <row r="83" spans="1:12" x14ac:dyDescent="0.25">
      <c r="A83" s="157" t="s">
        <v>118</v>
      </c>
      <c r="B83" s="157"/>
      <c r="C83" s="149">
        <v>-26020.880000000001</v>
      </c>
      <c r="D83" s="149">
        <v>-26763.68</v>
      </c>
      <c r="E83" s="149">
        <v>-21398.400000000001</v>
      </c>
      <c r="F83" s="149">
        <v>-21398.400000000001</v>
      </c>
      <c r="G83" s="149">
        <v>-95581.36</v>
      </c>
      <c r="H83" s="149">
        <v>-21398.400000000001</v>
      </c>
      <c r="I83" s="149">
        <v>-21398.400000000001</v>
      </c>
      <c r="J83" s="149">
        <v>-21398.400000000001</v>
      </c>
      <c r="K83" s="149">
        <v>-21398.400000000001</v>
      </c>
      <c r="L83" s="149">
        <v>-85593.600000000006</v>
      </c>
    </row>
    <row r="84" spans="1:12" x14ac:dyDescent="0.25">
      <c r="A84" s="146" t="s">
        <v>119</v>
      </c>
      <c r="B84" s="165"/>
      <c r="C84" s="149">
        <v>-18102.84</v>
      </c>
      <c r="D84" s="149">
        <v>-15551.4</v>
      </c>
      <c r="E84" s="149">
        <v>-15551.4</v>
      </c>
      <c r="F84" s="149">
        <v>-15551.4</v>
      </c>
      <c r="G84" s="149">
        <v>-64757.04</v>
      </c>
      <c r="H84" s="149">
        <v>-15551.4</v>
      </c>
      <c r="I84" s="149">
        <v>-15551.4</v>
      </c>
      <c r="J84" s="149">
        <v>-15551.4</v>
      </c>
      <c r="K84" s="149">
        <v>-15551.4</v>
      </c>
      <c r="L84" s="149">
        <v>-62205.600000000013</v>
      </c>
    </row>
    <row r="85" spans="1:12" x14ac:dyDescent="0.25">
      <c r="A85" s="146" t="s">
        <v>120</v>
      </c>
      <c r="B85" s="165"/>
      <c r="C85" s="149">
        <v>-7918.04</v>
      </c>
      <c r="D85" s="149">
        <v>-11212.28</v>
      </c>
      <c r="E85" s="149">
        <v>-5847</v>
      </c>
      <c r="F85" s="149">
        <v>-5847</v>
      </c>
      <c r="G85" s="149">
        <v>-30824.32</v>
      </c>
      <c r="H85" s="149">
        <v>-5847</v>
      </c>
      <c r="I85" s="149">
        <v>-5847</v>
      </c>
      <c r="J85" s="149">
        <v>-5847</v>
      </c>
      <c r="K85" s="149">
        <v>-5847</v>
      </c>
      <c r="L85" s="149">
        <v>-23388</v>
      </c>
    </row>
    <row r="86" spans="1:12" x14ac:dyDescent="0.25">
      <c r="A86" s="157" t="s">
        <v>122</v>
      </c>
      <c r="B86" s="169"/>
      <c r="C86" s="149">
        <v>-31677.42</v>
      </c>
      <c r="D86" s="149">
        <v>-32942.82</v>
      </c>
      <c r="E86" s="149">
        <v>-28500</v>
      </c>
      <c r="F86" s="149">
        <v>-28500</v>
      </c>
      <c r="G86" s="149">
        <v>-121620.24</v>
      </c>
      <c r="H86" s="149">
        <v>-28500</v>
      </c>
      <c r="I86" s="149">
        <v>-28500</v>
      </c>
      <c r="J86" s="149">
        <v>-28500</v>
      </c>
      <c r="K86" s="149">
        <v>-28500</v>
      </c>
      <c r="L86" s="149">
        <v>-114000</v>
      </c>
    </row>
    <row r="87" spans="1:12" x14ac:dyDescent="0.25">
      <c r="A87" s="157" t="s">
        <v>131</v>
      </c>
      <c r="B87" s="169"/>
      <c r="C87" s="149">
        <v>-91214.19</v>
      </c>
      <c r="D87" s="149">
        <v>-113189.75024037081</v>
      </c>
      <c r="E87" s="149">
        <v>-98887.89330240342</v>
      </c>
      <c r="F87" s="149">
        <v>-95221.718436817333</v>
      </c>
      <c r="G87" s="149">
        <v>-398513.55197959149</v>
      </c>
      <c r="H87" s="149">
        <v>-91473.341142978999</v>
      </c>
      <c r="I87" s="149">
        <v>-93619.000642659288</v>
      </c>
      <c r="J87" s="149">
        <v>-93171.228117721213</v>
      </c>
      <c r="K87" s="149">
        <v>-95538.708054990449</v>
      </c>
      <c r="L87" s="149">
        <v>-373802.27795835002</v>
      </c>
    </row>
    <row r="88" spans="1:12" x14ac:dyDescent="0.25">
      <c r="A88" s="3" t="s">
        <v>161</v>
      </c>
      <c r="B88" s="3"/>
      <c r="C88" s="149">
        <v>245145.70811964481</v>
      </c>
      <c r="D88" s="149">
        <v>-140458.38171658761</v>
      </c>
      <c r="E88" s="149">
        <v>967174.76704203221</v>
      </c>
      <c r="F88" s="149">
        <v>1957428.7665848711</v>
      </c>
      <c r="G88" s="149">
        <v>3029290.8600299601</v>
      </c>
      <c r="H88" s="149">
        <v>245657.5838807156</v>
      </c>
      <c r="I88" s="149">
        <v>29854.96138440393</v>
      </c>
      <c r="J88" s="149">
        <v>934734.82277384261</v>
      </c>
      <c r="K88" s="149">
        <v>1966774.500809236</v>
      </c>
      <c r="L88" s="149">
        <v>3177021.8688481981</v>
      </c>
    </row>
    <row r="89" spans="1:12" x14ac:dyDescent="0.25">
      <c r="A89" s="92" t="s">
        <v>339</v>
      </c>
      <c r="B89" s="170"/>
      <c r="C89" s="149">
        <v>-186784.05666666661</v>
      </c>
      <c r="D89" s="149">
        <v>-128426.36404616269</v>
      </c>
      <c r="E89" s="149">
        <v>-165080.35338442551</v>
      </c>
      <c r="F89" s="149">
        <v>-251389.00105728229</v>
      </c>
      <c r="G89" s="149">
        <v>-731679.77515453717</v>
      </c>
      <c r="H89" s="149">
        <v>-216559.08895893599</v>
      </c>
      <c r="I89" s="149">
        <v>-189108.16359022909</v>
      </c>
      <c r="J89" s="149">
        <v>-255315.55165162319</v>
      </c>
      <c r="K89" s="149">
        <v>-354713.51221197721</v>
      </c>
      <c r="L89" s="149">
        <v>-1015696.316412766</v>
      </c>
    </row>
    <row r="90" spans="1:12" x14ac:dyDescent="0.25">
      <c r="A90" s="148" t="s">
        <v>347</v>
      </c>
      <c r="B90" s="148"/>
    </row>
    <row r="91" spans="1:12" x14ac:dyDescent="0.25">
      <c r="A91" s="3" t="s">
        <v>176</v>
      </c>
      <c r="B91" s="3"/>
      <c r="C91" s="149">
        <v>-350837.93245572923</v>
      </c>
      <c r="D91" s="149">
        <v>-623124.20832093852</v>
      </c>
      <c r="E91" s="149">
        <v>365654.84720646951</v>
      </c>
      <c r="F91" s="149">
        <v>1215998.2175406381</v>
      </c>
      <c r="G91" s="149">
        <v>607690.92397044005</v>
      </c>
      <c r="H91" s="149">
        <v>142646.04795990439</v>
      </c>
      <c r="I91" s="149">
        <v>16184.191177246579</v>
      </c>
      <c r="J91" s="149">
        <v>913261.23784655973</v>
      </c>
      <c r="K91" s="149">
        <v>1928190.193022155</v>
      </c>
      <c r="L91" s="149">
        <v>3000281.6700058659</v>
      </c>
    </row>
    <row r="92" spans="1:12" collapsed="1" x14ac:dyDescent="0.2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34ED-05EC-4117-A2D7-F4A926A62ED0}">
  <dimension ref="A1:J22"/>
  <sheetViews>
    <sheetView workbookViewId="0">
      <selection activeCell="C30" sqref="C30"/>
    </sheetView>
  </sheetViews>
  <sheetFormatPr defaultRowHeight="10.5" x14ac:dyDescent="0.25"/>
  <cols>
    <col min="1" max="1" width="28.625" customWidth="1"/>
    <col min="2" max="4" width="12.625" customWidth="1"/>
    <col min="5" max="5" width="12.625" style="158" customWidth="1"/>
    <col min="6" max="6" width="3.125" customWidth="1"/>
    <col min="7" max="10" width="12.625" customWidth="1"/>
  </cols>
  <sheetData>
    <row r="1" spans="1:10" x14ac:dyDescent="0.25">
      <c r="A1">
        <v>200</v>
      </c>
      <c r="B1" t="s">
        <v>355</v>
      </c>
      <c r="C1" t="s">
        <v>354</v>
      </c>
      <c r="G1" s="5" t="s">
        <v>375</v>
      </c>
      <c r="H1" t="s">
        <v>356</v>
      </c>
    </row>
    <row r="2" spans="1:10" x14ac:dyDescent="0.25">
      <c r="A2" s="145" t="s">
        <v>349</v>
      </c>
      <c r="B2">
        <v>1</v>
      </c>
      <c r="C2">
        <v>1</v>
      </c>
      <c r="D2">
        <v>1</v>
      </c>
    </row>
    <row r="3" spans="1:10" x14ac:dyDescent="0.25">
      <c r="A3" s="150" t="s">
        <v>374</v>
      </c>
      <c r="B3" s="185" t="s">
        <v>373</v>
      </c>
      <c r="C3" s="185" t="s">
        <v>370</v>
      </c>
      <c r="D3" s="185" t="s">
        <v>372</v>
      </c>
      <c r="E3" s="188" t="s">
        <v>202</v>
      </c>
      <c r="G3" s="185" t="s">
        <v>373</v>
      </c>
      <c r="H3" s="185" t="s">
        <v>370</v>
      </c>
      <c r="I3" s="185" t="s">
        <v>372</v>
      </c>
      <c r="J3" s="188" t="s">
        <v>202</v>
      </c>
    </row>
    <row r="4" spans="1:10" x14ac:dyDescent="0.25">
      <c r="A4" s="187" t="s">
        <v>371</v>
      </c>
      <c r="B4" s="186">
        <v>350000</v>
      </c>
      <c r="C4" s="186">
        <v>50000</v>
      </c>
      <c r="D4" s="186">
        <v>50000</v>
      </c>
      <c r="E4" s="186">
        <f>SUMPRODUCT(B4:D4,$B$2:$D$2)</f>
        <v>450000</v>
      </c>
      <c r="G4" s="186">
        <v>450000</v>
      </c>
      <c r="H4" s="186">
        <v>50000</v>
      </c>
      <c r="I4" s="186">
        <v>50000</v>
      </c>
      <c r="J4" s="186">
        <f>SUMPRODUCT(G4:I4,$B$2:$D$2)</f>
        <v>550000</v>
      </c>
    </row>
    <row r="5" spans="1:10" x14ac:dyDescent="0.25">
      <c r="A5" t="s">
        <v>350</v>
      </c>
      <c r="B5" s="151">
        <f>B4*14</f>
        <v>4900000</v>
      </c>
      <c r="C5" s="151">
        <f>C4*14</f>
        <v>700000</v>
      </c>
      <c r="D5" s="151">
        <f>D4*14</f>
        <v>700000</v>
      </c>
      <c r="E5" s="190">
        <f>SUMPRODUCT(B5:D5,$B$2:$D$2)</f>
        <v>6300000</v>
      </c>
      <c r="G5" s="151">
        <f>G4*14</f>
        <v>6300000</v>
      </c>
      <c r="H5" s="151">
        <f>H4*14</f>
        <v>700000</v>
      </c>
      <c r="I5" s="151">
        <f>I4*14</f>
        <v>700000</v>
      </c>
      <c r="J5" s="190">
        <f>SUMPRODUCT(G5:I5,$B$2:$D$2)</f>
        <v>7700000</v>
      </c>
    </row>
    <row r="6" spans="1:10" s="158" customFormat="1" x14ac:dyDescent="0.25">
      <c r="A6" s="174" t="s">
        <v>2</v>
      </c>
      <c r="B6" s="194">
        <f>-(1-B7)*B5</f>
        <v>-1077999.9999999998</v>
      </c>
      <c r="C6" s="194">
        <f t="shared" ref="C6:D6" si="0">-(1-C7)*C5</f>
        <v>-153999.99999999997</v>
      </c>
      <c r="D6" s="194">
        <f t="shared" si="0"/>
        <v>-153999.99999999997</v>
      </c>
      <c r="E6" s="194">
        <f t="shared" ref="E6:E12" si="1">SUMPRODUCT(B6:D6,$B$2:$D$2)</f>
        <v>-1385999.9999999998</v>
      </c>
      <c r="G6" s="194">
        <f>-(1-G7)*G5</f>
        <v>-1385999.9999999998</v>
      </c>
      <c r="H6" s="194">
        <f t="shared" ref="H6" si="2">-(1-H7)*H5</f>
        <v>-153999.99999999997</v>
      </c>
      <c r="I6" s="194">
        <f t="shared" ref="I6" si="3">-(1-I7)*I5</f>
        <v>-153999.99999999997</v>
      </c>
      <c r="J6" s="194">
        <f t="shared" ref="J6" si="4">SUMPRODUCT(G6:I6,$B$2:$D$2)</f>
        <v>-1693999.9999999998</v>
      </c>
    </row>
    <row r="7" spans="1:10" x14ac:dyDescent="0.25">
      <c r="A7" s="191" t="s">
        <v>351</v>
      </c>
      <c r="B7" s="192">
        <v>0.78</v>
      </c>
      <c r="C7" s="192">
        <v>0.78</v>
      </c>
      <c r="D7" s="192">
        <v>0.78</v>
      </c>
      <c r="E7" s="193">
        <f>1+E6/E$5</f>
        <v>0.78</v>
      </c>
      <c r="G7" s="192">
        <v>0.78</v>
      </c>
      <c r="H7" s="192">
        <v>0.78</v>
      </c>
      <c r="I7" s="192">
        <v>0.78</v>
      </c>
      <c r="J7" s="193">
        <f>1+J6/J$5</f>
        <v>0.78</v>
      </c>
    </row>
    <row r="8" spans="1:10" s="158" customFormat="1" x14ac:dyDescent="0.25">
      <c r="A8" s="145" t="s">
        <v>3</v>
      </c>
      <c r="B8" s="153">
        <f>B5+B6</f>
        <v>3822000</v>
      </c>
      <c r="C8" s="153">
        <f t="shared" ref="C8:D8" si="5">C5+C6</f>
        <v>546000</v>
      </c>
      <c r="D8" s="153">
        <f t="shared" si="5"/>
        <v>546000</v>
      </c>
      <c r="E8" s="190">
        <f t="shared" si="1"/>
        <v>4914000</v>
      </c>
      <c r="G8" s="153">
        <f>G5+G6</f>
        <v>4914000</v>
      </c>
      <c r="H8" s="153">
        <f t="shared" ref="H8:I8" si="6">H5+H6</f>
        <v>546000</v>
      </c>
      <c r="I8" s="153">
        <f t="shared" si="6"/>
        <v>546000</v>
      </c>
      <c r="J8" s="190">
        <f t="shared" ref="J8" si="7">SUMPRODUCT(G8:I8,$B$2:$D$2)</f>
        <v>6006000</v>
      </c>
    </row>
    <row r="9" spans="1:10" x14ac:dyDescent="0.25">
      <c r="A9" s="191" t="s">
        <v>353</v>
      </c>
      <c r="B9" s="192">
        <v>-0.2</v>
      </c>
      <c r="C9" s="192">
        <v>-0.2</v>
      </c>
      <c r="D9" s="192">
        <v>-0.2</v>
      </c>
      <c r="E9" s="193">
        <f>E10/$E$5</f>
        <v>-0.2</v>
      </c>
      <c r="G9" s="192">
        <v>0.17</v>
      </c>
      <c r="H9" s="192">
        <v>0.17</v>
      </c>
      <c r="I9" s="192">
        <v>0.17</v>
      </c>
      <c r="J9" s="193">
        <f>J10/$E$5</f>
        <v>-0.20777777777777778</v>
      </c>
    </row>
    <row r="10" spans="1:10" s="158" customFormat="1" x14ac:dyDescent="0.25">
      <c r="A10" s="145" t="s">
        <v>4</v>
      </c>
      <c r="B10" s="153">
        <f>B9*B$5</f>
        <v>-980000</v>
      </c>
      <c r="C10" s="153">
        <f t="shared" ref="C10:D10" si="8">C9*C$5</f>
        <v>-140000</v>
      </c>
      <c r="D10" s="153">
        <f t="shared" si="8"/>
        <v>-140000</v>
      </c>
      <c r="E10" s="190">
        <f t="shared" si="1"/>
        <v>-1260000</v>
      </c>
      <c r="G10" s="153">
        <f>-G9*G$5</f>
        <v>-1071000</v>
      </c>
      <c r="H10" s="153">
        <f t="shared" ref="H10" si="9">-H9*H$5</f>
        <v>-119000.00000000001</v>
      </c>
      <c r="I10" s="153">
        <f t="shared" ref="I10" si="10">-I9*I$5</f>
        <v>-119000.00000000001</v>
      </c>
      <c r="J10" s="190">
        <f t="shared" ref="J10" si="11">SUMPRODUCT(G10:I10,$B$2:$D$2)</f>
        <v>-1309000</v>
      </c>
    </row>
    <row r="11" spans="1:10" x14ac:dyDescent="0.25">
      <c r="A11" s="191" t="s">
        <v>352</v>
      </c>
      <c r="B11" s="192">
        <v>-0.15</v>
      </c>
      <c r="C11" s="192">
        <f>(AVERAGE(0.23,0.25,0.3,0.35))*-1</f>
        <v>-0.28249999999999997</v>
      </c>
      <c r="D11" s="192">
        <v>-0.3</v>
      </c>
      <c r="E11" s="193">
        <f>E12/$E$5</f>
        <v>-0.18138888888888888</v>
      </c>
      <c r="G11" s="192">
        <v>0.15</v>
      </c>
      <c r="H11" s="192">
        <f>AVERAGE(0.23,0.25,0.3,0.35)</f>
        <v>0.28249999999999997</v>
      </c>
      <c r="I11" s="192">
        <f>AVERAGE(0.23,0.25,0.3,0.35)</f>
        <v>0.28249999999999997</v>
      </c>
      <c r="J11" s="193">
        <f>J12/$E$5</f>
        <v>-0.21277777777777779</v>
      </c>
    </row>
    <row r="12" spans="1:10" x14ac:dyDescent="0.25">
      <c r="A12" s="173" t="s">
        <v>357</v>
      </c>
      <c r="B12" s="153">
        <f>B11*B$5</f>
        <v>-735000</v>
      </c>
      <c r="C12" s="153">
        <f t="shared" ref="C12:D12" si="12">C11*C$5</f>
        <v>-197749.99999999997</v>
      </c>
      <c r="D12" s="153">
        <f t="shared" si="12"/>
        <v>-210000</v>
      </c>
      <c r="E12" s="190">
        <f t="shared" si="1"/>
        <v>-1142750</v>
      </c>
      <c r="F12" s="158"/>
      <c r="G12" s="153">
        <f>-G11*G$5</f>
        <v>-945000</v>
      </c>
      <c r="H12" s="153">
        <f t="shared" ref="H12" si="13">-H11*H$5</f>
        <v>-197749.99999999997</v>
      </c>
      <c r="I12" s="153">
        <f t="shared" ref="I12" si="14">-I11*I$5</f>
        <v>-197749.99999999997</v>
      </c>
      <c r="J12" s="190">
        <f t="shared" ref="J12" si="15">SUMPRODUCT(G12:I12,$B$2:$D$2)</f>
        <v>-1340500</v>
      </c>
    </row>
    <row r="13" spans="1:10" x14ac:dyDescent="0.25">
      <c r="A13" s="173" t="s">
        <v>376</v>
      </c>
      <c r="B13" s="173"/>
      <c r="C13" s="173"/>
      <c r="D13" s="173"/>
      <c r="E13" s="195">
        <f>(-30000+ge_savings!$E$26/3)*12</f>
        <v>-664021.24090036959</v>
      </c>
      <c r="J13" s="151">
        <f>(-30000+ge_savings!$E$26/3)*12</f>
        <v>-664021.24090036959</v>
      </c>
    </row>
    <row r="14" spans="1:10" x14ac:dyDescent="0.25">
      <c r="A14" s="191" t="s">
        <v>0</v>
      </c>
      <c r="B14" s="191"/>
      <c r="C14" s="191"/>
      <c r="D14" s="191"/>
      <c r="E14" s="192">
        <v>-7.4999999999999997E-2</v>
      </c>
      <c r="J14" s="152">
        <v>-7.4999999999999997E-2</v>
      </c>
    </row>
    <row r="15" spans="1:10" s="158" customFormat="1" x14ac:dyDescent="0.25">
      <c r="A15" s="173" t="s">
        <v>5</v>
      </c>
      <c r="B15" s="174"/>
      <c r="C15" s="174"/>
      <c r="D15" s="174"/>
      <c r="E15" s="194">
        <f>E$5*E14</f>
        <v>-472500</v>
      </c>
      <c r="J15" s="190">
        <f>J$5*J14</f>
        <v>-577500</v>
      </c>
    </row>
    <row r="16" spans="1:10" x14ac:dyDescent="0.25">
      <c r="A16" s="191" t="s">
        <v>360</v>
      </c>
      <c r="B16" s="191"/>
      <c r="C16" s="191"/>
      <c r="D16" s="191"/>
      <c r="E16" s="192">
        <v>-0.08</v>
      </c>
      <c r="J16" s="152">
        <v>-0.08</v>
      </c>
    </row>
    <row r="17" spans="1:10" s="158" customFormat="1" x14ac:dyDescent="0.25">
      <c r="A17" s="173" t="s">
        <v>358</v>
      </c>
      <c r="B17" s="174"/>
      <c r="C17" s="174"/>
      <c r="D17" s="174"/>
      <c r="E17" s="194">
        <f>E$5*E16</f>
        <v>-504000</v>
      </c>
      <c r="J17" s="190">
        <f>J$5*J16</f>
        <v>-616000</v>
      </c>
    </row>
    <row r="18" spans="1:10" s="158" customFormat="1" x14ac:dyDescent="0.25">
      <c r="A18" s="145" t="s">
        <v>359</v>
      </c>
      <c r="E18" s="190">
        <f>E8+E10+E12+E13+E15+E17</f>
        <v>870728.75909963041</v>
      </c>
      <c r="J18" s="190">
        <f>J8+J10+J12+J13+J15+J17</f>
        <v>1498978.7590996306</v>
      </c>
    </row>
    <row r="19" spans="1:10" s="158" customFormat="1" x14ac:dyDescent="0.25">
      <c r="A19" s="189"/>
      <c r="E19" s="166">
        <f>E18/$E$5</f>
        <v>0.13821091414279849</v>
      </c>
      <c r="J19" s="166">
        <f>J18/$E$5</f>
        <v>0.23793313636502073</v>
      </c>
    </row>
    <row r="20" spans="1:10" x14ac:dyDescent="0.25">
      <c r="A20" s="145" t="s">
        <v>361</v>
      </c>
      <c r="E20" s="153">
        <f>E18*0.5</f>
        <v>435364.3795498152</v>
      </c>
      <c r="J20" s="153">
        <f>J18*0.5</f>
        <v>749489.37954981532</v>
      </c>
    </row>
    <row r="21" spans="1:10" s="158" customFormat="1" x14ac:dyDescent="0.25">
      <c r="E21" s="190"/>
    </row>
    <row r="22" spans="1:10" s="158" customFormat="1" x14ac:dyDescent="0.25">
      <c r="E22" s="190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Grade</vt:lpstr>
      <vt:lpstr>Planilha1</vt:lpstr>
      <vt:lpstr>Lojas</vt:lpstr>
      <vt:lpstr>ge_savings</vt:lpstr>
      <vt:lpstr>bisyou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Guimarães</dc:creator>
  <cp:lastModifiedBy>Lucas Guimarães</cp:lastModifiedBy>
  <dcterms:created xsi:type="dcterms:W3CDTF">2023-12-13T13:12:19Z</dcterms:created>
  <dcterms:modified xsi:type="dcterms:W3CDTF">2026-06-19T20:19:06Z</dcterms:modified>
</cp:coreProperties>
</file>